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3.xml" ContentType="application/vnd.openxmlformats-officedocument.spreadsheetml.worksheet+xml"/>
  <Override PartName="/xl/worksheets/sheet98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106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worksheets/sheet10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Override PartName="/xl/worksheets/sheet100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worksheets/sheet109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7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Override PartName="/xl/worksheets/sheet105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xl/worksheets/sheet101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Override PartName="/xl/worksheets/sheet5.xml" ContentType="application/vnd.openxmlformats-officedocument.spreadsheetml.worksheet+xml"/>
  <Override PartName="/xl/worksheets/sheet89.xml" ContentType="application/vnd.openxmlformats-officedocument.spreadsheetml.worksheet+xml"/>
  <Override PartName="/xl/worksheets/sheet10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codeName="ThisWorkbook"/>
  <bookViews>
    <workbookView xWindow="-45" yWindow="-15" windowWidth="12480" windowHeight="9180" firstSheet="89" activeTab="108"/>
  </bookViews>
  <sheets>
    <sheet name="Cover" sheetId="75" r:id="rId1"/>
    <sheet name="Sheet15" sheetId="2" r:id="rId2"/>
    <sheet name="Sheet14" sheetId="3" r:id="rId3"/>
    <sheet name="Sheet13" sheetId="4" r:id="rId4"/>
    <sheet name="Table 1" sheetId="5" r:id="rId5"/>
    <sheet name="Table 2" sheetId="6" r:id="rId6"/>
    <sheet name="Table 3" sheetId="7" r:id="rId7"/>
    <sheet name="Table 4" sheetId="8" r:id="rId8"/>
    <sheet name="Table 4B" sheetId="9" r:id="rId9"/>
    <sheet name="Table 5" sheetId="10" r:id="rId10"/>
    <sheet name="Table 5B" sheetId="11" r:id="rId11"/>
    <sheet name="6A" sheetId="129" r:id="rId12"/>
    <sheet name="6B" sheetId="131" r:id="rId13"/>
    <sheet name="7" sheetId="12" r:id="rId14"/>
    <sheet name="8" sheetId="89" r:id="rId15"/>
    <sheet name="9" sheetId="91" r:id="rId16"/>
    <sheet name="10A" sheetId="13" r:id="rId17"/>
    <sheet name="10B" sheetId="14" r:id="rId18"/>
    <sheet name="11A" sheetId="92" r:id="rId19"/>
    <sheet name="11B" sheetId="93" r:id="rId20"/>
    <sheet name="12A" sheetId="94" r:id="rId21"/>
    <sheet name="12B" sheetId="95" r:id="rId22"/>
    <sheet name="13" sheetId="15" r:id="rId23"/>
    <sheet name="14" sheetId="96" r:id="rId24"/>
    <sheet name="15" sheetId="97" r:id="rId25"/>
    <sheet name="16" sheetId="16" r:id="rId26"/>
    <sheet name="17" sheetId="98" r:id="rId27"/>
    <sheet name="18" sheetId="99" r:id="rId28"/>
    <sheet name="19" sheetId="17" r:id="rId29"/>
    <sheet name="20" sheetId="100" r:id="rId30"/>
    <sheet name="21" sheetId="101" r:id="rId31"/>
    <sheet name="22" sheetId="18" r:id="rId32"/>
    <sheet name="23" sheetId="102" r:id="rId33"/>
    <sheet name="24" sheetId="103" r:id="rId34"/>
    <sheet name="25" sheetId="19" r:id="rId35"/>
    <sheet name="26" sheetId="104" r:id="rId36"/>
    <sheet name="27" sheetId="105" r:id="rId37"/>
    <sheet name="28" sheetId="22" r:id="rId38"/>
    <sheet name="29" sheetId="23" r:id="rId39"/>
    <sheet name="30" sheetId="123" r:id="rId40"/>
    <sheet name="31" sheetId="27" r:id="rId41"/>
    <sheet name="32" sheetId="118" r:id="rId42"/>
    <sheet name="33" sheetId="150" r:id="rId43"/>
    <sheet name="34" sheetId="29" r:id="rId44"/>
    <sheet name="35" sheetId="30" r:id="rId45"/>
    <sheet name="36" sheetId="132" r:id="rId46"/>
    <sheet name="37.38" sheetId="32" r:id="rId47"/>
    <sheet name="39.40" sheetId="33" r:id="rId48"/>
    <sheet name="41.42.43" sheetId="34" r:id="rId49"/>
    <sheet name="44.45AB" sheetId="109" r:id="rId50"/>
    <sheet name="46" sheetId="36" r:id="rId51"/>
    <sheet name="47.48" sheetId="108" r:id="rId52"/>
    <sheet name="49" sheetId="38" r:id="rId53"/>
    <sheet name="50" sheetId="39" r:id="rId54"/>
    <sheet name="50A" sheetId="133" r:id="rId55"/>
    <sheet name="51" sheetId="41" r:id="rId56"/>
    <sheet name="52" sheetId="106" r:id="rId57"/>
    <sheet name="52A" sheetId="136" r:id="rId58"/>
    <sheet name="53" sheetId="40" r:id="rId59"/>
    <sheet name="54" sheetId="107" r:id="rId60"/>
    <sheet name="54A" sheetId="137" r:id="rId61"/>
    <sheet name="55" sheetId="42" r:id="rId62"/>
    <sheet name="Govt. Fin. 56" sheetId="44" r:id="rId63"/>
    <sheet name="57" sheetId="83" r:id="rId64"/>
    <sheet name="57(a)" sheetId="147" r:id="rId65"/>
    <sheet name="58" sheetId="45" r:id="rId66"/>
    <sheet name="59" sheetId="84" r:id="rId67"/>
    <sheet name="59(a)" sheetId="146" r:id="rId68"/>
    <sheet name="60" sheetId="46" r:id="rId69"/>
    <sheet name="61" sheetId="47" r:id="rId70"/>
    <sheet name="62" sheetId="48" r:id="rId71"/>
    <sheet name="Price 63" sheetId="49" r:id="rId72"/>
    <sheet name="63a" sheetId="52" r:id="rId73"/>
    <sheet name="64Kath" sheetId="76" r:id="rId74"/>
    <sheet name="64a (Kath)" sheetId="79" r:id="rId75"/>
    <sheet name="65 Hills" sheetId="80" r:id="rId76"/>
    <sheet name="65a Hills" sheetId="81" r:id="rId77"/>
    <sheet name="66 Terai" sheetId="77" r:id="rId78"/>
    <sheet name="66a Terai" sheetId="82" r:id="rId79"/>
    <sheet name="67 Mountain" sheetId="116" r:id="rId80"/>
    <sheet name="68" sheetId="144" r:id="rId81"/>
    <sheet name="69" sheetId="54" r:id="rId82"/>
    <sheet name="BOP 70" sheetId="55" r:id="rId83"/>
    <sheet name="71" sheetId="56" r:id="rId84"/>
    <sheet name="72" sheetId="57" r:id="rId85"/>
    <sheet name="73" sheetId="111" r:id="rId86"/>
    <sheet name="74" sheetId="58" r:id="rId87"/>
    <sheet name="75" sheetId="59" r:id="rId88"/>
    <sheet name="76" sheetId="60" r:id="rId89"/>
    <sheet name="77" sheetId="112" r:id="rId90"/>
    <sheet name="78" sheetId="61" r:id="rId91"/>
    <sheet name="79" sheetId="62" r:id="rId92"/>
    <sheet name="80" sheetId="115" r:id="rId93"/>
    <sheet name="81" sheetId="63" r:id="rId94"/>
    <sheet name="82" sheetId="64" r:id="rId95"/>
    <sheet name="83" sheetId="113" r:id="rId96"/>
    <sheet name="84" sheetId="65" r:id="rId97"/>
    <sheet name="85" sheetId="66" r:id="rId98"/>
    <sheet name="86" sheetId="67" r:id="rId99"/>
    <sheet name="87Go.fin" sheetId="68" r:id="rId100"/>
    <sheet name="88" sheetId="69" r:id="rId101"/>
    <sheet name="89 Govt. Fin" sheetId="125" r:id="rId102"/>
    <sheet name="90" sheetId="127" r:id="rId103"/>
    <sheet name="91" sheetId="71" r:id="rId104"/>
    <sheet name="92" sheetId="72" r:id="rId105"/>
    <sheet name="93" sheetId="73" r:id="rId106"/>
    <sheet name="94" sheetId="148" r:id="rId107"/>
    <sheet name="94a" sheetId="149" r:id="rId108"/>
    <sheet name="Board" sheetId="74" r:id="rId109"/>
  </sheets>
  <externalReferences>
    <externalReference r:id="rId110"/>
    <externalReference r:id="rId111"/>
  </externalReferences>
  <definedNames>
    <definedName name="_xlnm._FilterDatabase" localSheetId="108" hidden="1">Board!$A$37:$A$50</definedName>
    <definedName name="_xlnm.Print_Area" localSheetId="16">'10A'!$A$1:$T$94</definedName>
    <definedName name="_xlnm.Print_Area" localSheetId="17">'10B'!$A$1:$V$90</definedName>
    <definedName name="_xlnm.Print_Area" localSheetId="18">'11A'!$A$1:$T$109</definedName>
    <definedName name="_xlnm.Print_Area" localSheetId="19">'11B'!$A$1:$V$108</definedName>
    <definedName name="_xlnm.Print_Area" localSheetId="20">'12A'!$A$1:$T$109</definedName>
    <definedName name="_xlnm.Print_Area" localSheetId="21">'12B'!$A$1:$V$108</definedName>
    <definedName name="_xlnm.Print_Area" localSheetId="22">'13'!$A$1:$K$88</definedName>
    <definedName name="_xlnm.Print_Area" localSheetId="23">'14'!$A$1:$K$97</definedName>
    <definedName name="_xlnm.Print_Area" localSheetId="24">'15'!$A$1:$K$97</definedName>
    <definedName name="_xlnm.Print_Area" localSheetId="25">'16'!$A$1:$J$76</definedName>
    <definedName name="_xlnm.Print_Area" localSheetId="26">'17'!$A$1:$J$96</definedName>
    <definedName name="_xlnm.Print_Area" localSheetId="27">'18'!$A$1:$J$96</definedName>
    <definedName name="_xlnm.Print_Area" localSheetId="28">'19'!$A$1:$J$89</definedName>
    <definedName name="_xlnm.Print_Area" localSheetId="29">'20'!$A$1:$J$96</definedName>
    <definedName name="_xlnm.Print_Area" localSheetId="30">'21'!$A$1:$J$97</definedName>
    <definedName name="_xlnm.Print_Area" localSheetId="31">'22'!$A$1:$O$46</definedName>
    <definedName name="_xlnm.Print_Area" localSheetId="32">'23'!$A$1:$O$77</definedName>
    <definedName name="_xlnm.Print_Area" localSheetId="33">'24'!$A$1:$O$76</definedName>
    <definedName name="_xlnm.Print_Area" localSheetId="34">'25'!$A$1:$V$101</definedName>
    <definedName name="_xlnm.Print_Area" localSheetId="35">'26'!$A$1:$U$89</definedName>
    <definedName name="_xlnm.Print_Area" localSheetId="36">'27'!$A$1:$U$97</definedName>
    <definedName name="_xlnm.Print_Area" localSheetId="37">'28'!$A$1:$T$43</definedName>
    <definedName name="_xlnm.Print_Area" localSheetId="38">'29'!$A$1:$X$79</definedName>
    <definedName name="_xlnm.Print_Area" localSheetId="39">'30'!$A$1:$AC$52</definedName>
    <definedName name="_xlnm.Print_Area" localSheetId="40">'31'!$A$1:$Z$94</definedName>
    <definedName name="_xlnm.Print_Area" localSheetId="41">'32'!$A$1:$P$44</definedName>
    <definedName name="_xlnm.Print_Area" localSheetId="42">'33'!$A$1:$Z$61</definedName>
    <definedName name="_xlnm.Print_Area" localSheetId="43">'34'!$A$1:$N$58</definedName>
    <definedName name="_xlnm.Print_Area" localSheetId="44">'35'!$A$1:$P$60</definedName>
    <definedName name="_xlnm.Print_Area" localSheetId="45">'36'!$A$1:$U$167</definedName>
    <definedName name="_xlnm.Print_Area" localSheetId="46">'37.38'!$A$1:$N$67</definedName>
    <definedName name="_xlnm.Print_Area" localSheetId="47">'39.40'!$A$1:$N$58</definedName>
    <definedName name="_xlnm.Print_Area" localSheetId="48">'41.42.43'!$A$1:$N$84</definedName>
    <definedName name="_xlnm.Print_Area" localSheetId="49">'44.45AB'!$A$1:$N$78</definedName>
    <definedName name="_xlnm.Print_Area" localSheetId="50">'46'!$A$1:$O$66</definedName>
    <definedName name="_xlnm.Print_Area" localSheetId="51">'47.48'!$A$1:$N$76</definedName>
    <definedName name="_xlnm.Print_Area" localSheetId="52">'49'!$A$1:$I$90</definedName>
    <definedName name="_xlnm.Print_Area" localSheetId="53">'50'!$A$1:$AI$99</definedName>
    <definedName name="_xlnm.Print_Area" localSheetId="54">'50A'!$A$1:$O$90</definedName>
    <definedName name="_xlnm.Print_Area" localSheetId="55">'51'!$A$1:$AC$109</definedName>
    <definedName name="_xlnm.Print_Area" localSheetId="56">'52'!$A$1:$Q$88</definedName>
    <definedName name="_xlnm.Print_Area" localSheetId="57">'52A'!$A$1:$O$92</definedName>
    <definedName name="_xlnm.Print_Area" localSheetId="58">'53'!$A$1:$AC$106</definedName>
    <definedName name="_xlnm.Print_Area" localSheetId="59">'54'!$A$1:$Q$88</definedName>
    <definedName name="_xlnm.Print_Area" localSheetId="60">'54A'!$A$1:$O$92</definedName>
    <definedName name="_xlnm.Print_Area" localSheetId="61">'55'!$A$1:$H$84</definedName>
    <definedName name="_xlnm.Print_Area" localSheetId="63">'57'!$A$1:$G$42</definedName>
    <definedName name="_xlnm.Print_Area" localSheetId="64">'57(a)'!$A$1:$E$48</definedName>
    <definedName name="_xlnm.Print_Area" localSheetId="65">'58'!$A$1:$K$64</definedName>
    <definedName name="_xlnm.Print_Area" localSheetId="66">'59'!$A$1:$I$62</definedName>
    <definedName name="_xlnm.Print_Area" localSheetId="67">'59(a)'!$A$1:$H$28</definedName>
    <definedName name="_xlnm.Print_Area" localSheetId="68">'60'!$A$1:$AK$58</definedName>
    <definedName name="_xlnm.Print_Area" localSheetId="69">'61'!$A$1:$G$180</definedName>
    <definedName name="_xlnm.Print_Area" localSheetId="70">'62'!$A$1:$E$101</definedName>
    <definedName name="_xlnm.Print_Area" localSheetId="72">'63a'!$A$1:$AA$69</definedName>
    <definedName name="_xlnm.Print_Area" localSheetId="74">'64a (Kath)'!$A$1:$AA$88</definedName>
    <definedName name="_xlnm.Print_Area" localSheetId="73">'64Kath'!$A$1:$D$49</definedName>
    <definedName name="_xlnm.Print_Area" localSheetId="75">'65 Hills'!$A$1:$D$49</definedName>
    <definedName name="_xlnm.Print_Area" localSheetId="76">'65a Hills'!$A$1:$AA$88</definedName>
    <definedName name="_xlnm.Print_Area" localSheetId="77">'66 Terai'!$A$1:$D$49</definedName>
    <definedName name="_xlnm.Print_Area" localSheetId="78">'66a Terai'!$A$1:$AA$88</definedName>
    <definedName name="_xlnm.Print_Area" localSheetId="79">'67 Mountain'!$A$1:$AA$80</definedName>
    <definedName name="_xlnm.Print_Area" localSheetId="80">'68'!$A$1:$X$76</definedName>
    <definedName name="_xlnm.Print_Area" localSheetId="81">'69'!$A$1:$AS$71</definedName>
    <definedName name="_xlnm.Print_Area" localSheetId="11">'6A'!$A$1:$T$142</definedName>
    <definedName name="_xlnm.Print_Area" localSheetId="12">'6B'!$A$1:$R$142</definedName>
    <definedName name="_xlnm.Print_Area" localSheetId="13">'7'!$A$1:$M$94</definedName>
    <definedName name="_xlnm.Print_Area" localSheetId="83">'71'!$A$1:$L$86</definedName>
    <definedName name="_xlnm.Print_Area" localSheetId="84">'72'!$A$1:$L$86</definedName>
    <definedName name="_xlnm.Print_Area" localSheetId="85">'73'!$A$1:$L$87</definedName>
    <definedName name="_xlnm.Print_Area" localSheetId="86">'74'!$A$1:$L$88</definedName>
    <definedName name="_xlnm.Print_Area" localSheetId="87">'75'!$A$1:$L$87</definedName>
    <definedName name="_xlnm.Print_Area" localSheetId="88">'76'!$A$1:$L$88</definedName>
    <definedName name="_xlnm.Print_Area" localSheetId="89">'77'!$A$1:$L$88</definedName>
    <definedName name="_xlnm.Print_Area" localSheetId="90">'78'!$A$1:$L$89</definedName>
    <definedName name="_xlnm.Print_Area" localSheetId="91">'79'!$A$1:$Y$67</definedName>
    <definedName name="_xlnm.Print_Area" localSheetId="14">'8'!$A$1:$M$114</definedName>
    <definedName name="_xlnm.Print_Area" localSheetId="92">'80'!$A$1:$K$33</definedName>
    <definedName name="_xlnm.Print_Area" localSheetId="93">'81'!$A$1:$R$28</definedName>
    <definedName name="_xlnm.Print_Area" localSheetId="94">'82'!$A$1:$S$64</definedName>
    <definedName name="_xlnm.Print_Area" localSheetId="95">'83'!$A$1:$K$54</definedName>
    <definedName name="_xlnm.Print_Area" localSheetId="96">'84'!$A$1:$S$80</definedName>
    <definedName name="_xlnm.Print_Area" localSheetId="97">'85'!$A$1:$AA$67</definedName>
    <definedName name="_xlnm.Print_Area" localSheetId="98">'86'!$A$1:$W$84</definedName>
    <definedName name="_xlnm.Print_Area" localSheetId="99">'87Go.fin'!$A$1:$AK$129</definedName>
    <definedName name="_xlnm.Print_Area" localSheetId="100">'88'!$A$1:$AB$26</definedName>
    <definedName name="_xlnm.Print_Area" localSheetId="101">'89 Govt. Fin'!$A$1:$G$78</definedName>
    <definedName name="_xlnm.Print_Area" localSheetId="15">'9'!$A$1:$M$114</definedName>
    <definedName name="_xlnm.Print_Area" localSheetId="102">'90'!$A$1:$G$92</definedName>
    <definedName name="_xlnm.Print_Area" localSheetId="103">'91'!$A$1:$AQ$92</definedName>
    <definedName name="_xlnm.Print_Area" localSheetId="104">'92'!$A$1:$H$85</definedName>
    <definedName name="_xlnm.Print_Area" localSheetId="105">'93'!$A$1:$P$82</definedName>
    <definedName name="_xlnm.Print_Area" localSheetId="106">'94'!$A$1:$K$54</definedName>
    <definedName name="_xlnm.Print_Area" localSheetId="107">'94a'!$A$1:$L$56</definedName>
    <definedName name="_xlnm.Print_Area" localSheetId="108">Board!$A$1:$J$105</definedName>
    <definedName name="_xlnm.Print_Area" localSheetId="82">'BOP 70'!$A$1:$M$83</definedName>
    <definedName name="_xlnm.Print_Area" localSheetId="62">'Govt. Fin. 56'!$A$1:$M$43</definedName>
    <definedName name="_xlnm.Print_Area" localSheetId="71">'Price 63'!$A$1:$G$54</definedName>
    <definedName name="_xlnm.Print_Area" localSheetId="3">Sheet13!$A$1:$C$26</definedName>
    <definedName name="_xlnm.Print_Area" localSheetId="2">Sheet14!$A$1:$C$145</definedName>
    <definedName name="_xlnm.Print_Area" localSheetId="4">'Table 1'!$A$1:$U$94</definedName>
    <definedName name="_xlnm.Print_Area" localSheetId="5">'Table 2'!$A$1:$K$92</definedName>
    <definedName name="_xlnm.Print_Area" localSheetId="6">'Table 3'!$A$1:$H$88</definedName>
    <definedName name="_xlnm.Print_Area" localSheetId="7">'Table 4'!$A$1:$O$92</definedName>
    <definedName name="_xlnm.Print_Area" localSheetId="8">'Table 4B'!$A$1:$L$91</definedName>
    <definedName name="_xlnm.Print_Area" localSheetId="9">'Table 5'!$A$1:$AB$91</definedName>
    <definedName name="_xlnm.Print_Area" localSheetId="10">'Table 5B'!$A$1:$P$92</definedName>
    <definedName name="_xlnm.Print_Titles" localSheetId="40">'31'!$1:$7</definedName>
  </definedNames>
  <calcPr calcId="124519"/>
</workbook>
</file>

<file path=xl/calcChain.xml><?xml version="1.0" encoding="utf-8"?>
<calcChain xmlns="http://schemas.openxmlformats.org/spreadsheetml/2006/main">
  <c r="F89" i="38"/>
  <c r="F87"/>
  <c r="F86"/>
  <c r="F85"/>
  <c r="E66" i="36"/>
  <c r="M66" s="1"/>
  <c r="F84" i="38"/>
  <c r="F82"/>
  <c r="F81"/>
  <c r="F80"/>
  <c r="F72"/>
  <c r="F74"/>
  <c r="F75"/>
  <c r="F76"/>
  <c r="F77"/>
  <c r="F79"/>
  <c r="F67"/>
  <c r="F69"/>
  <c r="F70"/>
  <c r="F71"/>
  <c r="L54" i="131"/>
  <c r="L55"/>
  <c r="L56"/>
  <c r="L57"/>
  <c r="L84"/>
  <c r="R84" s="1"/>
  <c r="L83"/>
  <c r="R83"/>
  <c r="L82"/>
  <c r="R82" s="1"/>
  <c r="L81"/>
  <c r="R81"/>
  <c r="L80"/>
  <c r="R80" s="1"/>
  <c r="L79"/>
  <c r="R79"/>
  <c r="L78"/>
  <c r="R78" s="1"/>
  <c r="L77"/>
  <c r="L76"/>
  <c r="R76"/>
  <c r="L75"/>
  <c r="R75" s="1"/>
  <c r="L74"/>
  <c r="R74"/>
  <c r="L72"/>
  <c r="R72" s="1"/>
  <c r="L71"/>
  <c r="R71"/>
  <c r="L70"/>
  <c r="R70" s="1"/>
  <c r="L69"/>
  <c r="R69"/>
  <c r="L68"/>
  <c r="L67"/>
  <c r="R67"/>
  <c r="L66"/>
  <c r="R66" s="1"/>
  <c r="L65"/>
  <c r="R65"/>
  <c r="L64"/>
  <c r="R64" s="1"/>
  <c r="L63"/>
  <c r="R63"/>
  <c r="L62"/>
  <c r="R62" s="1"/>
  <c r="L61"/>
  <c r="R61"/>
  <c r="L59"/>
  <c r="R59" s="1"/>
  <c r="L58"/>
  <c r="R58" s="1"/>
  <c r="L45"/>
  <c r="R45"/>
  <c r="L44"/>
  <c r="R44" s="1"/>
  <c r="L43"/>
  <c r="R43"/>
  <c r="L42"/>
  <c r="R42" s="1"/>
  <c r="L41"/>
  <c r="R41"/>
  <c r="L40"/>
  <c r="R40" s="1"/>
  <c r="L38"/>
  <c r="L37"/>
  <c r="R37"/>
  <c r="L36"/>
  <c r="R36" s="1"/>
  <c r="L35"/>
  <c r="R35"/>
  <c r="L34"/>
  <c r="R34" s="1"/>
  <c r="L33"/>
  <c r="R33"/>
  <c r="L32"/>
  <c r="R32" s="1"/>
  <c r="L31"/>
  <c r="R31"/>
  <c r="L30"/>
  <c r="L29"/>
  <c r="R29"/>
  <c r="L28"/>
  <c r="R28" s="1"/>
  <c r="L27"/>
  <c r="R27"/>
  <c r="L25"/>
  <c r="R25" s="1"/>
  <c r="L24"/>
  <c r="R24"/>
  <c r="L23"/>
  <c r="R23" s="1"/>
  <c r="L22"/>
  <c r="L21"/>
  <c r="R21"/>
  <c r="L20"/>
  <c r="R20" s="1"/>
  <c r="L19"/>
  <c r="R19"/>
  <c r="L18"/>
  <c r="R18" s="1"/>
  <c r="L17"/>
  <c r="R17"/>
  <c r="L16"/>
  <c r="R16" s="1"/>
  <c r="L15"/>
  <c r="R15"/>
  <c r="L14"/>
  <c r="L13"/>
  <c r="R13"/>
  <c r="L12"/>
  <c r="R12" s="1"/>
  <c r="L11"/>
  <c r="R11"/>
  <c r="Q9"/>
  <c r="P9"/>
  <c r="O9"/>
  <c r="N9"/>
  <c r="M9"/>
  <c r="K9"/>
  <c r="J9"/>
  <c r="I9"/>
  <c r="H9"/>
  <c r="G9"/>
  <c r="F9"/>
  <c r="E9"/>
  <c r="D9"/>
  <c r="C9"/>
  <c r="B9"/>
  <c r="F7" i="38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4"/>
  <c r="F35"/>
  <c r="F36"/>
  <c r="F37"/>
  <c r="F39"/>
  <c r="F40"/>
  <c r="F41"/>
  <c r="F42"/>
  <c r="F44"/>
  <c r="F45"/>
  <c r="F46"/>
  <c r="F47"/>
  <c r="F49"/>
  <c r="F50"/>
  <c r="F51"/>
  <c r="F52"/>
  <c r="F54"/>
  <c r="F55"/>
  <c r="F56"/>
  <c r="F57"/>
  <c r="F59"/>
  <c r="F60"/>
  <c r="F61"/>
  <c r="F62"/>
  <c r="F64"/>
  <c r="F65"/>
  <c r="F66"/>
  <c r="F6"/>
  <c r="B10" i="67"/>
  <c r="F10"/>
  <c r="L10" s="1"/>
  <c r="P10"/>
  <c r="S10"/>
  <c r="B11"/>
  <c r="F11"/>
  <c r="P11"/>
  <c r="S11"/>
  <c r="B12"/>
  <c r="F12"/>
  <c r="P12"/>
  <c r="O12" s="1"/>
  <c r="S12"/>
  <c r="B13"/>
  <c r="F13"/>
  <c r="P13"/>
  <c r="S13"/>
  <c r="B14"/>
  <c r="F14"/>
  <c r="P14"/>
  <c r="S14"/>
  <c r="B15"/>
  <c r="F15"/>
  <c r="P15"/>
  <c r="S15"/>
  <c r="B16"/>
  <c r="F16"/>
  <c r="P16"/>
  <c r="S16"/>
  <c r="B17"/>
  <c r="F17"/>
  <c r="P17"/>
  <c r="S17"/>
  <c r="B18"/>
  <c r="F18"/>
  <c r="P18"/>
  <c r="S18"/>
  <c r="B19"/>
  <c r="F19"/>
  <c r="L19" s="1"/>
  <c r="P19"/>
  <c r="S19"/>
  <c r="B20"/>
  <c r="F20"/>
  <c r="P20"/>
  <c r="S20"/>
  <c r="B21"/>
  <c r="F21"/>
  <c r="P21"/>
  <c r="S21"/>
  <c r="B22"/>
  <c r="L22" s="1"/>
  <c r="F22"/>
  <c r="P22"/>
  <c r="S22"/>
  <c r="O22" s="1"/>
  <c r="B23"/>
  <c r="L23" s="1"/>
  <c r="F23"/>
  <c r="P23"/>
  <c r="S23"/>
  <c r="B24"/>
  <c r="L24" s="1"/>
  <c r="F24"/>
  <c r="P24"/>
  <c r="S24"/>
  <c r="B25"/>
  <c r="L25" s="1"/>
  <c r="F25"/>
  <c r="P25"/>
  <c r="O25" s="1"/>
  <c r="S25"/>
  <c r="B26"/>
  <c r="L26" s="1"/>
  <c r="F26"/>
  <c r="P26"/>
  <c r="S26"/>
  <c r="B27"/>
  <c r="L27" s="1"/>
  <c r="F27"/>
  <c r="P27"/>
  <c r="S27"/>
  <c r="B28"/>
  <c r="L28" s="1"/>
  <c r="F28"/>
  <c r="P28"/>
  <c r="S28"/>
  <c r="B29"/>
  <c r="F29"/>
  <c r="S29"/>
  <c r="O29" s="1"/>
  <c r="B30"/>
  <c r="L30" s="1"/>
  <c r="N30" s="1"/>
  <c r="P30"/>
  <c r="O30" s="1"/>
  <c r="S30"/>
  <c r="B31"/>
  <c r="F31"/>
  <c r="P31"/>
  <c r="O31" s="1"/>
  <c r="S31"/>
  <c r="B32"/>
  <c r="F32"/>
  <c r="P32"/>
  <c r="S32"/>
  <c r="C38" i="47"/>
  <c r="D38"/>
  <c r="E38"/>
  <c r="F38"/>
  <c r="C47"/>
  <c r="D47"/>
  <c r="E47"/>
  <c r="F47"/>
  <c r="C65"/>
  <c r="D65"/>
  <c r="E65"/>
  <c r="F65"/>
  <c r="D21" i="22"/>
  <c r="E21" s="1"/>
  <c r="I21"/>
  <c r="J21" s="1"/>
  <c r="K21"/>
  <c r="O21"/>
  <c r="R21"/>
  <c r="T21"/>
  <c r="J10" i="17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10" i="16"/>
  <c r="I11"/>
  <c r="J11" s="1"/>
  <c r="J12"/>
  <c r="J13"/>
  <c r="J14"/>
  <c r="J15"/>
  <c r="J16"/>
  <c r="J17"/>
  <c r="J18"/>
  <c r="J19"/>
  <c r="J10" i="15"/>
  <c r="K10" s="1"/>
  <c r="K11"/>
  <c r="K12"/>
  <c r="K13"/>
  <c r="K14"/>
  <c r="K15"/>
  <c r="K16"/>
  <c r="K17"/>
  <c r="J18"/>
  <c r="K18"/>
  <c r="J19"/>
  <c r="K19" s="1"/>
  <c r="K20"/>
  <c r="K21"/>
  <c r="K22"/>
  <c r="K23"/>
  <c r="K24"/>
  <c r="J25"/>
  <c r="K25" s="1"/>
  <c r="K26"/>
  <c r="K27"/>
  <c r="J28"/>
  <c r="K28" s="1"/>
  <c r="H29"/>
  <c r="K29" s="1"/>
  <c r="J29"/>
  <c r="K30"/>
  <c r="K31"/>
  <c r="B9" i="12"/>
  <c r="J9" s="1"/>
  <c r="G9"/>
  <c r="H9" s="1"/>
  <c r="B10"/>
  <c r="L10" s="1"/>
  <c r="G10"/>
  <c r="B11"/>
  <c r="J11" s="1"/>
  <c r="G11"/>
  <c r="B12"/>
  <c r="J12" s="1"/>
  <c r="G12"/>
  <c r="L12"/>
  <c r="B13"/>
  <c r="L13" s="1"/>
  <c r="G13"/>
  <c r="B14"/>
  <c r="J14" s="1"/>
  <c r="G14"/>
  <c r="B15"/>
  <c r="J15" s="1"/>
  <c r="G15"/>
  <c r="B16"/>
  <c r="J16" s="1"/>
  <c r="G16"/>
  <c r="B17"/>
  <c r="J17" s="1"/>
  <c r="G17"/>
  <c r="H17" s="1"/>
  <c r="B18"/>
  <c r="J18" s="1"/>
  <c r="G18"/>
  <c r="H18" s="1"/>
  <c r="L18"/>
  <c r="B19"/>
  <c r="G19"/>
  <c r="B20"/>
  <c r="L20" s="1"/>
  <c r="G20"/>
  <c r="B21"/>
  <c r="G21"/>
  <c r="B22"/>
  <c r="L22" s="1"/>
  <c r="B23"/>
  <c r="L23" s="1"/>
  <c r="B24"/>
  <c r="J24" s="1"/>
  <c r="B25"/>
  <c r="L25" s="1"/>
  <c r="B26"/>
  <c r="J26" s="1"/>
  <c r="B27"/>
  <c r="L27" s="1"/>
  <c r="B28"/>
  <c r="J28" s="1"/>
  <c r="B29"/>
  <c r="L29" s="1"/>
  <c r="B30"/>
  <c r="J30" s="1"/>
  <c r="B31"/>
  <c r="L31" s="1"/>
  <c r="B32"/>
  <c r="J32" s="1"/>
  <c r="B33"/>
  <c r="L33" s="1"/>
  <c r="B34"/>
  <c r="J34" s="1"/>
  <c r="B35"/>
  <c r="L35" s="1"/>
  <c r="B36"/>
  <c r="J36" s="1"/>
  <c r="B37"/>
  <c r="L37" s="1"/>
  <c r="B38"/>
  <c r="H38" s="1"/>
  <c r="B39"/>
  <c r="J39" s="1"/>
  <c r="B40"/>
  <c r="L40" s="1"/>
  <c r="B41"/>
  <c r="J41" s="1"/>
  <c r="B42"/>
  <c r="H42" s="1"/>
  <c r="B43"/>
  <c r="J43" s="1"/>
  <c r="B44"/>
  <c r="L44" s="1"/>
  <c r="B10" i="9"/>
  <c r="L10" s="1"/>
  <c r="B11"/>
  <c r="L11" s="1"/>
  <c r="B12"/>
  <c r="L12" s="1"/>
  <c r="B13"/>
  <c r="L13" s="1"/>
  <c r="B14"/>
  <c r="L14" s="1"/>
  <c r="B15"/>
  <c r="L15" s="1"/>
  <c r="B16"/>
  <c r="L16" s="1"/>
  <c r="B17"/>
  <c r="L17" s="1"/>
  <c r="B18"/>
  <c r="L18" s="1"/>
  <c r="B19"/>
  <c r="L19" s="1"/>
  <c r="B20"/>
  <c r="L20" s="1"/>
  <c r="B21"/>
  <c r="L21" s="1"/>
  <c r="B22"/>
  <c r="L22" s="1"/>
  <c r="B23"/>
  <c r="L23" s="1"/>
  <c r="B24"/>
  <c r="L24" s="1"/>
  <c r="B25"/>
  <c r="L25" s="1"/>
  <c r="B26"/>
  <c r="K26"/>
  <c r="L26"/>
  <c r="B27"/>
  <c r="L27" s="1"/>
  <c r="K27"/>
  <c r="B28"/>
  <c r="L28" s="1"/>
  <c r="K28"/>
  <c r="B29"/>
  <c r="K29"/>
  <c r="L29"/>
  <c r="B30"/>
  <c r="L30" s="1"/>
  <c r="K30"/>
  <c r="B31"/>
  <c r="L31" s="1"/>
  <c r="B32"/>
  <c r="L32" s="1"/>
  <c r="B33"/>
  <c r="L33" s="1"/>
  <c r="B34"/>
  <c r="L34" s="1"/>
  <c r="B35"/>
  <c r="L35" s="1"/>
  <c r="B36"/>
  <c r="L36" s="1"/>
  <c r="B37"/>
  <c r="L37" s="1"/>
  <c r="B38"/>
  <c r="L38" s="1"/>
  <c r="B39"/>
  <c r="L39" s="1"/>
  <c r="B40"/>
  <c r="L40" s="1"/>
  <c r="B41"/>
  <c r="L41" s="1"/>
  <c r="B42"/>
  <c r="L42" s="1"/>
  <c r="B43"/>
  <c r="L43" s="1"/>
  <c r="B44"/>
  <c r="L44" s="1"/>
  <c r="B45"/>
  <c r="L45" s="1"/>
  <c r="B11" i="8"/>
  <c r="O11" s="1"/>
  <c r="H11"/>
  <c r="B12"/>
  <c r="H12"/>
  <c r="B13"/>
  <c r="O13" s="1"/>
  <c r="H13"/>
  <c r="B14"/>
  <c r="O14" s="1"/>
  <c r="H14"/>
  <c r="B15"/>
  <c r="H15"/>
  <c r="B16"/>
  <c r="O16" s="1"/>
  <c r="H16"/>
  <c r="B17"/>
  <c r="H17"/>
  <c r="B18"/>
  <c r="H18"/>
  <c r="O18" s="1"/>
  <c r="B19"/>
  <c r="H19"/>
  <c r="B20"/>
  <c r="O20" s="1"/>
  <c r="H20"/>
  <c r="B21"/>
  <c r="O21"/>
  <c r="H21"/>
  <c r="B22"/>
  <c r="H22"/>
  <c r="B23"/>
  <c r="O23" s="1"/>
  <c r="H23"/>
  <c r="B24"/>
  <c r="H24"/>
  <c r="B25"/>
  <c r="O25" s="1"/>
  <c r="H25"/>
  <c r="B26"/>
  <c r="H26"/>
  <c r="B27"/>
  <c r="H27"/>
  <c r="N27"/>
  <c r="B28"/>
  <c r="O28" s="1"/>
  <c r="H28"/>
  <c r="N28"/>
  <c r="B29"/>
  <c r="H29"/>
  <c r="N29"/>
  <c r="E30"/>
  <c r="B30" s="1"/>
  <c r="H30"/>
  <c r="N30"/>
  <c r="E31"/>
  <c r="B31" s="1"/>
  <c r="H31"/>
  <c r="N31"/>
  <c r="B32"/>
  <c r="O32" s="1"/>
  <c r="B33"/>
  <c r="H33"/>
  <c r="B34"/>
  <c r="O34" s="1"/>
  <c r="H34"/>
  <c r="B35"/>
  <c r="H35"/>
  <c r="O35" s="1"/>
  <c r="B36"/>
  <c r="O36" s="1"/>
  <c r="H36"/>
  <c r="B37"/>
  <c r="H37"/>
  <c r="B38"/>
  <c r="O38" s="1"/>
  <c r="H38"/>
  <c r="B39"/>
  <c r="O39"/>
  <c r="H39"/>
  <c r="B40"/>
  <c r="H40"/>
  <c r="B41"/>
  <c r="O41" s="1"/>
  <c r="H41"/>
  <c r="B42"/>
  <c r="H42"/>
  <c r="B43"/>
  <c r="O43" s="1"/>
  <c r="H43"/>
  <c r="B44"/>
  <c r="H44"/>
  <c r="B45"/>
  <c r="O45" s="1"/>
  <c r="H45"/>
  <c r="B46"/>
  <c r="H46"/>
  <c r="D9" i="7"/>
  <c r="H9" s="1"/>
  <c r="G9"/>
  <c r="D10"/>
  <c r="G10"/>
  <c r="D11"/>
  <c r="G11"/>
  <c r="D12"/>
  <c r="G12"/>
  <c r="D13"/>
  <c r="G13"/>
  <c r="D14"/>
  <c r="G14"/>
  <c r="D15"/>
  <c r="H15" s="1"/>
  <c r="G15"/>
  <c r="D16"/>
  <c r="G16"/>
  <c r="D17"/>
  <c r="H17" s="1"/>
  <c r="G17"/>
  <c r="D18"/>
  <c r="G18"/>
  <c r="D19"/>
  <c r="H19" s="1"/>
  <c r="G19"/>
  <c r="D20"/>
  <c r="G20"/>
  <c r="D21"/>
  <c r="H21" s="1"/>
  <c r="G21"/>
  <c r="D22"/>
  <c r="G22"/>
  <c r="D23"/>
  <c r="G23"/>
  <c r="D24"/>
  <c r="G24"/>
  <c r="D25"/>
  <c r="G25"/>
  <c r="D26"/>
  <c r="G26"/>
  <c r="D27"/>
  <c r="G27"/>
  <c r="D28"/>
  <c r="G28"/>
  <c r="D29"/>
  <c r="G29"/>
  <c r="D30"/>
  <c r="G30"/>
  <c r="D31"/>
  <c r="G31"/>
  <c r="D32"/>
  <c r="G32"/>
  <c r="D33"/>
  <c r="H33" s="1"/>
  <c r="G33"/>
  <c r="D34"/>
  <c r="G34"/>
  <c r="D35"/>
  <c r="H35" s="1"/>
  <c r="G35"/>
  <c r="D36"/>
  <c r="G36"/>
  <c r="D37"/>
  <c r="H37" s="1"/>
  <c r="G37"/>
  <c r="D38"/>
  <c r="G38"/>
  <c r="D39"/>
  <c r="G39"/>
  <c r="D40"/>
  <c r="G40"/>
  <c r="D41"/>
  <c r="G41"/>
  <c r="D42"/>
  <c r="G42"/>
  <c r="D43"/>
  <c r="G43"/>
  <c r="D44"/>
  <c r="G44"/>
  <c r="E10" i="6"/>
  <c r="K10" s="1"/>
  <c r="I10"/>
  <c r="E11"/>
  <c r="K11" s="1"/>
  <c r="I11"/>
  <c r="E12"/>
  <c r="K12" s="1"/>
  <c r="I12"/>
  <c r="E13"/>
  <c r="K13" s="1"/>
  <c r="I13"/>
  <c r="E14"/>
  <c r="K14" s="1"/>
  <c r="I14"/>
  <c r="E15"/>
  <c r="K15" s="1"/>
  <c r="I15"/>
  <c r="E16"/>
  <c r="K16"/>
  <c r="I16"/>
  <c r="E17"/>
  <c r="K17" s="1"/>
  <c r="I17"/>
  <c r="E18"/>
  <c r="K18" s="1"/>
  <c r="I18"/>
  <c r="E19"/>
  <c r="K19" s="1"/>
  <c r="I19"/>
  <c r="E20"/>
  <c r="K20"/>
  <c r="I20"/>
  <c r="E21"/>
  <c r="K21" s="1"/>
  <c r="I21"/>
  <c r="E22"/>
  <c r="K22" s="1"/>
  <c r="I22"/>
  <c r="E23"/>
  <c r="K23" s="1"/>
  <c r="I23"/>
  <c r="E24"/>
  <c r="K24" s="1"/>
  <c r="I24"/>
  <c r="E25"/>
  <c r="K25" s="1"/>
  <c r="I25"/>
  <c r="E26"/>
  <c r="K26" s="1"/>
  <c r="I26"/>
  <c r="E27"/>
  <c r="K27" s="1"/>
  <c r="I27"/>
  <c r="E28"/>
  <c r="K28"/>
  <c r="I28"/>
  <c r="E29"/>
  <c r="K29" s="1"/>
  <c r="I29"/>
  <c r="E30"/>
  <c r="K30" s="1"/>
  <c r="I30"/>
  <c r="E31"/>
  <c r="K31" s="1"/>
  <c r="I31"/>
  <c r="E32"/>
  <c r="K32"/>
  <c r="I32"/>
  <c r="E33"/>
  <c r="K33" s="1"/>
  <c r="I33"/>
  <c r="E34"/>
  <c r="K34" s="1"/>
  <c r="I34"/>
  <c r="E35"/>
  <c r="K35" s="1"/>
  <c r="I35"/>
  <c r="E36"/>
  <c r="K36" s="1"/>
  <c r="I36"/>
  <c r="E37"/>
  <c r="K37" s="1"/>
  <c r="I37"/>
  <c r="E38"/>
  <c r="K38" s="1"/>
  <c r="I38"/>
  <c r="E39"/>
  <c r="K39" s="1"/>
  <c r="I39"/>
  <c r="E40"/>
  <c r="K40" s="1"/>
  <c r="I40"/>
  <c r="E41"/>
  <c r="K41" s="1"/>
  <c r="I41"/>
  <c r="E42"/>
  <c r="K42" s="1"/>
  <c r="I42"/>
  <c r="E43"/>
  <c r="K43" s="1"/>
  <c r="I43"/>
  <c r="E44"/>
  <c r="K44"/>
  <c r="I44"/>
  <c r="E45"/>
  <c r="K45" s="1"/>
  <c r="I45"/>
  <c r="R14" i="131"/>
  <c r="R22"/>
  <c r="R30"/>
  <c r="R38"/>
  <c r="R68"/>
  <c r="R77"/>
  <c r="R56"/>
  <c r="R55"/>
  <c r="R54"/>
  <c r="J33" i="12"/>
  <c r="J27"/>
  <c r="J25"/>
  <c r="H43"/>
  <c r="H40"/>
  <c r="H32"/>
  <c r="H13"/>
  <c r="L30"/>
  <c r="L28"/>
  <c r="L29" i="67"/>
  <c r="R57" i="131"/>
  <c r="J44" i="12"/>
  <c r="L21"/>
  <c r="H28"/>
  <c r="H36"/>
  <c r="L19"/>
  <c r="L9"/>
  <c r="L34"/>
  <c r="H34"/>
  <c r="J10"/>
  <c r="L24"/>
  <c r="L41"/>
  <c r="H25"/>
  <c r="H29"/>
  <c r="H33"/>
  <c r="H37"/>
  <c r="H41"/>
  <c r="J29"/>
  <c r="J37"/>
  <c r="O32" i="67"/>
  <c r="O15"/>
  <c r="J21" i="12"/>
  <c r="J20"/>
  <c r="J19"/>
  <c r="H42" i="7" l="1"/>
  <c r="H44"/>
  <c r="H43"/>
  <c r="H32"/>
  <c r="H30"/>
  <c r="H28"/>
  <c r="H26"/>
  <c r="H24"/>
  <c r="H22"/>
  <c r="H14"/>
  <c r="H10"/>
  <c r="H25"/>
  <c r="H13"/>
  <c r="H40"/>
  <c r="H38"/>
  <c r="H36"/>
  <c r="H18"/>
  <c r="H35" i="12"/>
  <c r="J31"/>
  <c r="H31" i="7"/>
  <c r="H27"/>
  <c r="O46" i="8"/>
  <c r="O37"/>
  <c r="O26"/>
  <c r="O19"/>
  <c r="O17"/>
  <c r="O12"/>
  <c r="O26" i="67"/>
  <c r="O23"/>
  <c r="N23" s="1"/>
  <c r="O21"/>
  <c r="O18"/>
  <c r="O14"/>
  <c r="H30" i="12"/>
  <c r="N29" i="67"/>
  <c r="L39" i="12"/>
  <c r="H27"/>
  <c r="H39"/>
  <c r="J23"/>
  <c r="H39" i="7"/>
  <c r="H34"/>
  <c r="H23"/>
  <c r="H16"/>
  <c r="H11"/>
  <c r="O42" i="8"/>
  <c r="O40"/>
  <c r="O33"/>
  <c r="O30"/>
  <c r="O24"/>
  <c r="O22"/>
  <c r="L16" i="12"/>
  <c r="L15"/>
  <c r="L17" i="67"/>
  <c r="H23" i="12"/>
  <c r="H41" i="7"/>
  <c r="H29"/>
  <c r="H20"/>
  <c r="O44" i="8"/>
  <c r="O29"/>
  <c r="O15"/>
  <c r="L32" i="67"/>
  <c r="N32" s="1"/>
  <c r="L31"/>
  <c r="N31" s="1"/>
  <c r="O24"/>
  <c r="O20"/>
  <c r="O16"/>
  <c r="O13"/>
  <c r="O10"/>
  <c r="L42" i="12"/>
  <c r="J13"/>
  <c r="L43"/>
  <c r="H31"/>
  <c r="J35"/>
  <c r="H12" i="7"/>
  <c r="O31" i="8"/>
  <c r="O27"/>
  <c r="L17" i="12"/>
  <c r="H15"/>
  <c r="N26" i="67"/>
  <c r="N24"/>
  <c r="N27"/>
  <c r="O11"/>
  <c r="O28"/>
  <c r="O27"/>
  <c r="O19"/>
  <c r="N19" s="1"/>
  <c r="O17"/>
  <c r="N17" s="1"/>
  <c r="L16"/>
  <c r="N16" s="1"/>
  <c r="L15"/>
  <c r="N15" s="1"/>
  <c r="L14"/>
  <c r="L13"/>
  <c r="L12"/>
  <c r="N12" s="1"/>
  <c r="L11"/>
  <c r="N25"/>
  <c r="N22"/>
  <c r="L21"/>
  <c r="N21" s="1"/>
  <c r="L20"/>
  <c r="N20" s="1"/>
  <c r="L18"/>
  <c r="N18" s="1"/>
  <c r="N28"/>
  <c r="N10"/>
  <c r="N11"/>
  <c r="J22" i="12"/>
  <c r="L32"/>
  <c r="H22"/>
  <c r="H44"/>
  <c r="L38"/>
  <c r="J38"/>
  <c r="H26"/>
  <c r="L26"/>
  <c r="J40"/>
  <c r="L36"/>
  <c r="L14"/>
  <c r="H24"/>
  <c r="H21"/>
  <c r="H19"/>
  <c r="H16"/>
  <c r="H12"/>
  <c r="H11"/>
  <c r="H10"/>
  <c r="L11"/>
  <c r="J42"/>
  <c r="H20"/>
  <c r="H14"/>
  <c r="L21" i="22"/>
  <c r="L9" i="131"/>
  <c r="R9" s="1"/>
  <c r="N14" i="67" l="1"/>
  <c r="N13"/>
</calcChain>
</file>

<file path=xl/sharedStrings.xml><?xml version="1.0" encoding="utf-8"?>
<sst xmlns="http://schemas.openxmlformats.org/spreadsheetml/2006/main" count="14851" uniqueCount="2958">
  <si>
    <t>Exports of Major Commodities to Other Countires ……………………………………………..………….</t>
  </si>
  <si>
    <t>Imports of Major Commodities from India ……………………………………………………...…………..</t>
  </si>
  <si>
    <t>Imports of Major Commodities from Other Countries ………………………………………...…………….</t>
  </si>
  <si>
    <t xml:space="preserve">2011 Jul </t>
  </si>
  <si>
    <t>6    Includes private and semi-public charitable,educational and religious organisation.</t>
  </si>
  <si>
    <t>8    Includes Rural Development Bank since fiscal year 1996/97.</t>
  </si>
  <si>
    <t>7    Includes various fund of NRB.</t>
  </si>
  <si>
    <t>9    Including market creating special account.</t>
  </si>
  <si>
    <t>*    Includes IMF Promissory Notes until 2004/05.</t>
  </si>
  <si>
    <t xml:space="preserve">3    Includes Provident Fund Corporation and other. </t>
  </si>
  <si>
    <t xml:space="preserve">     iii. Sales and Distribution</t>
  </si>
  <si>
    <t xml:space="preserve">    v. Other Taxes</t>
  </si>
  <si>
    <t xml:space="preserve">      - Private Ltd. Corporation</t>
  </si>
  <si>
    <t>100-112</t>
  </si>
  <si>
    <t>952-1003</t>
  </si>
  <si>
    <t>76 Ka-94Ka</t>
  </si>
  <si>
    <t>959 Ka-1003Ka</t>
  </si>
  <si>
    <t xml:space="preserve">     -  Income from Other Institutions</t>
  </si>
  <si>
    <t>Food and Beverages</t>
  </si>
  <si>
    <t>Grains &amp;</t>
  </si>
  <si>
    <t>Meat &amp;</t>
  </si>
  <si>
    <t>Ghee</t>
  </si>
  <si>
    <t>Sugar &amp;</t>
  </si>
  <si>
    <t>Drinks</t>
  </si>
  <si>
    <t>Restaurant</t>
  </si>
  <si>
    <t>&amp; Hotel</t>
  </si>
  <si>
    <t>&amp; Services</t>
  </si>
  <si>
    <t>Housing &amp;</t>
  </si>
  <si>
    <t>Utilities</t>
  </si>
  <si>
    <t>Household</t>
  </si>
  <si>
    <t>Health</t>
  </si>
  <si>
    <t>Recreation</t>
  </si>
  <si>
    <t>&amp; Culture</t>
  </si>
  <si>
    <t>Goods &amp;</t>
  </si>
  <si>
    <t>Month</t>
  </si>
  <si>
    <t>Batica Hair Oil</t>
  </si>
  <si>
    <t>Readymade Garment</t>
  </si>
  <si>
    <t>Zinc Sheet</t>
  </si>
  <si>
    <t>Glass Sheet &amp; Glass Wares</t>
  </si>
  <si>
    <t>C. Financial Account (exclu.group E)</t>
  </si>
  <si>
    <t xml:space="preserve">       (New Series)</t>
  </si>
  <si>
    <t>Tax on Goods and Services</t>
  </si>
  <si>
    <t>D.</t>
  </si>
  <si>
    <t>2013 May</t>
  </si>
  <si>
    <t>2013 Jun</t>
  </si>
  <si>
    <t>41.  Dolpa</t>
  </si>
  <si>
    <t>42.  Jumla</t>
  </si>
  <si>
    <t>43.  Kalikot</t>
  </si>
  <si>
    <t>44.  Mugu</t>
  </si>
  <si>
    <t>45.  Humla</t>
  </si>
  <si>
    <t>46.  Bajhang</t>
  </si>
  <si>
    <t>47.  Bajura</t>
  </si>
  <si>
    <t>48.  Doti</t>
  </si>
  <si>
    <t>49.  Achham</t>
  </si>
  <si>
    <t>50.  Darchula</t>
  </si>
  <si>
    <t>51.  Baitadi</t>
  </si>
  <si>
    <t>Jan/Feb</t>
  </si>
  <si>
    <t>Feb/Mar</t>
  </si>
  <si>
    <t>Mar/Apr</t>
  </si>
  <si>
    <t>Apr/May</t>
  </si>
  <si>
    <t>May/Jun</t>
  </si>
  <si>
    <t>Jun/Jul</t>
  </si>
  <si>
    <t>1999 Oct</t>
  </si>
  <si>
    <t>2000 Jan</t>
  </si>
  <si>
    <t>2000 Apr</t>
  </si>
  <si>
    <t>2000 Oct</t>
  </si>
  <si>
    <t>2001 Jan</t>
  </si>
  <si>
    <t xml:space="preserve">2011 Jan </t>
  </si>
  <si>
    <t xml:space="preserve">2011 Feb </t>
  </si>
  <si>
    <t xml:space="preserve">2011 Mar </t>
  </si>
  <si>
    <t>Change in Net Foreign Assets (-increase)</t>
  </si>
  <si>
    <t xml:space="preserve">Others </t>
  </si>
  <si>
    <t>Medicine</t>
  </si>
  <si>
    <t>1.1.1</t>
  </si>
  <si>
    <t>1.1.2</t>
  </si>
  <si>
    <t>1.3.1</t>
  </si>
  <si>
    <t>1.3.2</t>
  </si>
  <si>
    <t>1.3.5</t>
  </si>
  <si>
    <r>
      <t>Jul</t>
    </r>
    <r>
      <rPr>
        <b/>
        <vertAlign val="superscript"/>
        <sz val="7"/>
        <rFont val="Times New Roman"/>
        <family val="1"/>
      </rPr>
      <t>P</t>
    </r>
  </si>
  <si>
    <t>Agriculture</t>
  </si>
  <si>
    <t>(1+6 through 10)</t>
  </si>
  <si>
    <t xml:space="preserve"> 2011 Oct</t>
  </si>
  <si>
    <t xml:space="preserve"> 2012 Jan</t>
  </si>
  <si>
    <t xml:space="preserve"> 2012 Apr</t>
  </si>
  <si>
    <t xml:space="preserve"> 2013 Jul</t>
  </si>
  <si>
    <t xml:space="preserve"> 2013 Apr</t>
  </si>
  <si>
    <t xml:space="preserve"> 2013 Jan</t>
  </si>
  <si>
    <t xml:space="preserve"> 2012 Oct</t>
  </si>
  <si>
    <t>Exports, f.o.b.</t>
  </si>
  <si>
    <t>2013 Jul</t>
  </si>
  <si>
    <t>Imports, c.i.f.</t>
  </si>
  <si>
    <t>Trade Balance</t>
  </si>
  <si>
    <t xml:space="preserve">Other </t>
  </si>
  <si>
    <t>Other Countries</t>
  </si>
  <si>
    <t>Quarter/Month</t>
  </si>
  <si>
    <t>India</t>
  </si>
  <si>
    <t>Countries</t>
  </si>
  <si>
    <t xml:space="preserve">1997/98 </t>
  </si>
  <si>
    <t>*   Based on customs data.</t>
  </si>
  <si>
    <t>** Includes one month's estimated figure.</t>
  </si>
  <si>
    <t>Commodity</t>
  </si>
  <si>
    <t>Crude</t>
  </si>
  <si>
    <t>Manufact-</t>
  </si>
  <si>
    <t>Miscellane-</t>
  </si>
  <si>
    <t>and Tran-</t>
  </si>
  <si>
    <t>Materials,</t>
  </si>
  <si>
    <t>ured Goods</t>
  </si>
  <si>
    <t>ous</t>
  </si>
  <si>
    <t>NRB Licensed</t>
  </si>
  <si>
    <t xml:space="preserve">Finance </t>
  </si>
  <si>
    <t>Cooperatives</t>
  </si>
  <si>
    <t>NGOs</t>
  </si>
  <si>
    <t>2   Minus (-) indicates surplus.</t>
  </si>
  <si>
    <t>2011 Jul  **</t>
  </si>
  <si>
    <t xml:space="preserve">2011 Oct </t>
  </si>
  <si>
    <t xml:space="preserve">2012 Jan </t>
  </si>
  <si>
    <r>
      <t xml:space="preserve">2011 Jul </t>
    </r>
    <r>
      <rPr>
        <b/>
        <vertAlign val="superscript"/>
        <sz val="7"/>
        <rFont val="Times New Roman"/>
        <family val="1"/>
      </rPr>
      <t>****</t>
    </r>
  </si>
  <si>
    <t>Memorandum Item: Cash in Transit</t>
  </si>
  <si>
    <t xml:space="preserve">2010 Aug </t>
  </si>
  <si>
    <t xml:space="preserve">2010 Sep </t>
  </si>
  <si>
    <t xml:space="preserve">2010 Oct </t>
  </si>
  <si>
    <t xml:space="preserve">2010 Nov </t>
  </si>
  <si>
    <t xml:space="preserve">2010 Dec </t>
  </si>
  <si>
    <t>(1+9+15+18+</t>
  </si>
  <si>
    <t>12+15+16+17)</t>
  </si>
  <si>
    <t>Source: Insurance Board of Nepal.</t>
  </si>
  <si>
    <t xml:space="preserve"> 2000 Jul*</t>
  </si>
  <si>
    <t>Paid-Up Capital</t>
  </si>
  <si>
    <t>Nepal Rastra Bank</t>
  </si>
  <si>
    <t>2011 Apr</t>
  </si>
  <si>
    <t>6.0-9.75</t>
  </si>
  <si>
    <t>**142.9</t>
  </si>
  <si>
    <t>**1,814.6</t>
  </si>
  <si>
    <t>**1475.7</t>
  </si>
  <si>
    <t>**338.9</t>
  </si>
  <si>
    <t>Receipts</t>
  </si>
  <si>
    <t>Expenditures</t>
  </si>
  <si>
    <t>Merchandise</t>
  </si>
  <si>
    <t>Export Under</t>
  </si>
  <si>
    <t>Surplus (+) or</t>
  </si>
  <si>
    <t>Imports Under</t>
  </si>
  <si>
    <t>Invisibles</t>
  </si>
  <si>
    <t>Tourist</t>
  </si>
  <si>
    <t>Interest</t>
  </si>
  <si>
    <t>Exports</t>
  </si>
  <si>
    <t>Clearing A/C</t>
  </si>
  <si>
    <t>Diplomatic</t>
  </si>
  <si>
    <t>Deficit (-)</t>
  </si>
  <si>
    <t>Total (14+</t>
  </si>
  <si>
    <t>Imports</t>
  </si>
  <si>
    <t>(2+3+4)</t>
  </si>
  <si>
    <t>Remittances</t>
  </si>
  <si>
    <t>(6+7)</t>
  </si>
  <si>
    <t>Arrangements</t>
  </si>
  <si>
    <t>Missions</t>
  </si>
  <si>
    <t>Foreign Aid</t>
  </si>
  <si>
    <t>8+9+10)</t>
  </si>
  <si>
    <t>17+20+21)</t>
  </si>
  <si>
    <t>(15+16)</t>
  </si>
  <si>
    <t>Dr. Nephil Matangi Maskay</t>
  </si>
  <si>
    <t>Telephone : 4419804, 4419805</t>
  </si>
  <si>
    <t xml:space="preserve"> 1993 Jul </t>
  </si>
  <si>
    <t xml:space="preserve"> 1997 Jul</t>
  </si>
  <si>
    <t xml:space="preserve"> 1998 Jul</t>
  </si>
  <si>
    <t xml:space="preserve"> 1991 Jul </t>
  </si>
  <si>
    <t>Mid-Dec/Mid-Jan</t>
  </si>
  <si>
    <t xml:space="preserve"> 2001 Jul </t>
  </si>
  <si>
    <t xml:space="preserve">*  As per Nepal Rastra Bank records. </t>
  </si>
  <si>
    <t>*** Petroleum imports shifted to India from other country import.</t>
  </si>
  <si>
    <t>Mid-Jan/Mid-Feb</t>
  </si>
  <si>
    <t>Mid-Feb/Mid-Mar</t>
  </si>
  <si>
    <t>Mid-Mar/Mid-Apr</t>
  </si>
  <si>
    <t>The Nepalese fiscal year generally begins on July 16 and ends on July 15.</t>
  </si>
  <si>
    <t>With Nepal</t>
  </si>
  <si>
    <t>At Treasury</t>
  </si>
  <si>
    <t>Cash Balances</t>
  </si>
  <si>
    <t>A.</t>
  </si>
  <si>
    <t>Year</t>
  </si>
  <si>
    <t>Food and</t>
  </si>
  <si>
    <t>MONEY AND FINANCIAL MARKET</t>
  </si>
  <si>
    <t>2006 Jul*</t>
  </si>
  <si>
    <t>Other Sources</t>
  </si>
  <si>
    <t>Source: Employees Provident Fund</t>
  </si>
  <si>
    <t>2006 Oct</t>
  </si>
  <si>
    <t>2007 Jan</t>
  </si>
  <si>
    <t>Monetary Survey…………………………………………………………………………………………</t>
  </si>
  <si>
    <t>Swiss Franc</t>
  </si>
  <si>
    <t>Canadian Dollar</t>
  </si>
  <si>
    <t>Australian Dollar</t>
  </si>
  <si>
    <t>Indian Rupees</t>
  </si>
  <si>
    <t>Euro</t>
  </si>
  <si>
    <t>Buying</t>
  </si>
  <si>
    <t>Selling</t>
  </si>
  <si>
    <t xml:space="preserve">      Income: credit</t>
  </si>
  <si>
    <t xml:space="preserve">      Income: debit</t>
  </si>
  <si>
    <t xml:space="preserve">2004 Jul </t>
  </si>
  <si>
    <t>Heads  \  Fiscal Year</t>
  </si>
  <si>
    <t>Recurrent</t>
  </si>
  <si>
    <t>Principal Repayment</t>
  </si>
  <si>
    <t>Others (Freeze Account)</t>
  </si>
  <si>
    <t>Foreign  Grants</t>
  </si>
  <si>
    <t>V.A.T.</t>
  </si>
  <si>
    <t>Internal Loans</t>
  </si>
  <si>
    <t>Foreign  Loans</t>
  </si>
  <si>
    <t>Total (1+5+</t>
  </si>
  <si>
    <t>1999 Jul</t>
  </si>
  <si>
    <t>2000 Jul</t>
  </si>
  <si>
    <t>2001 Jul</t>
  </si>
  <si>
    <t>nment*</t>
  </si>
  <si>
    <t>5.0-9.6</t>
  </si>
  <si>
    <t>1. NBL wrote off Rs. 11.05 billion in July 2006 and Rs. 2.87 billion in mid-October 2006; and RBB wrote off Rs. 13.15 billion in mid-December, 2006.</t>
  </si>
  <si>
    <t>** Including the consolidated balance sheet of ADB/N</t>
  </si>
  <si>
    <t>2008</t>
  </si>
  <si>
    <t xml:space="preserve">      t. IBRD</t>
  </si>
  <si>
    <t xml:space="preserve">      u. Austria</t>
  </si>
  <si>
    <t xml:space="preserve">      v. NORDIC</t>
  </si>
  <si>
    <t xml:space="preserve">     w. KFW</t>
  </si>
  <si>
    <t xml:space="preserve">     x.  IMF</t>
  </si>
  <si>
    <t xml:space="preserve">     y. Australia</t>
  </si>
  <si>
    <t>2. Repayment of Principal</t>
  </si>
  <si>
    <t xml:space="preserve">     r. Korea</t>
  </si>
  <si>
    <t xml:space="preserve">
Production</t>
  </si>
  <si>
    <t xml:space="preserve">     s. OECF</t>
  </si>
  <si>
    <t xml:space="preserve">     t. IBRD</t>
  </si>
  <si>
    <t xml:space="preserve">     u. Austria</t>
  </si>
  <si>
    <t xml:space="preserve">     v. NORDIC</t>
  </si>
  <si>
    <t>3. Payment of Interest and Fees</t>
  </si>
  <si>
    <t>4. Net Borrowings (1-2)</t>
  </si>
  <si>
    <t xml:space="preserve">     a. Denmark (1a-2a)</t>
  </si>
  <si>
    <t xml:space="preserve">     b. India (1b-2b)</t>
  </si>
  <si>
    <t xml:space="preserve">     c. Japan (1c-2c)</t>
  </si>
  <si>
    <t xml:space="preserve">     d. OPEC (1d-2d)</t>
  </si>
  <si>
    <t xml:space="preserve">     e. Kuwait (1e-2e)</t>
  </si>
  <si>
    <t xml:space="preserve">     f. U.S.A (1f-2f)</t>
  </si>
  <si>
    <t xml:space="preserve">     g. USSR (1g-2g)</t>
  </si>
  <si>
    <t xml:space="preserve">     h. Asian Development Bank (1h-2h)</t>
  </si>
  <si>
    <t xml:space="preserve">     i. International Development Association (1i-2i)</t>
  </si>
  <si>
    <t xml:space="preserve">     j. EEC (1j-2j)</t>
  </si>
  <si>
    <t xml:space="preserve">     k. IFAD (1k-2k)</t>
  </si>
  <si>
    <t xml:space="preserve">     l. France (1l-2l)</t>
  </si>
  <si>
    <t xml:space="preserve">     m. Saudi Fund (1m-2m)</t>
  </si>
  <si>
    <t xml:space="preserve">     n. UNCDF (1n–2n)</t>
  </si>
  <si>
    <t xml:space="preserve">     o. Finland (1o–2o)</t>
  </si>
  <si>
    <t xml:space="preserve">     p. Belgium (1p–2p)</t>
  </si>
  <si>
    <t xml:space="preserve">     q. NDF (1q-2q)</t>
  </si>
  <si>
    <t xml:space="preserve">     u. Austria (1r–2r)</t>
  </si>
  <si>
    <t xml:space="preserve">    y.  Australia</t>
  </si>
  <si>
    <t xml:space="preserve">    a. Japan</t>
  </si>
  <si>
    <t xml:space="preserve">    b. U.S.A.</t>
  </si>
  <si>
    <t xml:space="preserve">    a. Japan  </t>
  </si>
  <si>
    <t xml:space="preserve">         (a) Hessian</t>
  </si>
  <si>
    <t>Total Resources</t>
  </si>
  <si>
    <t xml:space="preserve">          Overdrafts++</t>
  </si>
  <si>
    <t>December 22, 1971. The exchange rate of the Pound Sterling was</t>
  </si>
  <si>
    <t>floated from July 3, 1972.</t>
  </si>
  <si>
    <t>'4. The exchange rates of  Swiss Franc and Japanese  Yen</t>
  </si>
  <si>
    <t>Structure of Interest Rates ………………………………………………………………………………</t>
  </si>
  <si>
    <t>Auction of Treasury Bills ………………………………………………………………………………..</t>
  </si>
  <si>
    <t>(7-8)</t>
  </si>
  <si>
    <t>2006 Jul**</t>
  </si>
  <si>
    <t>2006 Jul***</t>
  </si>
  <si>
    <t>2006 Jul#</t>
  </si>
  <si>
    <t>Cash in Hand and Balance with Nepal Rastra Bank</t>
  </si>
  <si>
    <t>Other Stationeries</t>
  </si>
  <si>
    <t>72-99</t>
  </si>
  <si>
    <t>900-951</t>
  </si>
  <si>
    <t>907-950 Ka</t>
  </si>
  <si>
    <t>57ka - 75 Ka</t>
  </si>
  <si>
    <t>B. Capital Account (Capital Transfer)</t>
  </si>
  <si>
    <t>614-619,623,626-28,30-32,36-38,41-45"ka",626,28,"kha",645gha</t>
  </si>
  <si>
    <t>697-748</t>
  </si>
  <si>
    <t>Float Index^</t>
  </si>
  <si>
    <t>2011</t>
  </si>
  <si>
    <t>Custom Account</t>
  </si>
  <si>
    <t xml:space="preserve">      d. Citizen Saving Certificates*</t>
  </si>
  <si>
    <t>*    Including foreign employment bond amounting Rs. 3.4 million for the FY 2010/11.</t>
  </si>
  <si>
    <t>458-60, 463, 467, 472,
474-76, 481 "Ka"</t>
  </si>
  <si>
    <t>510-12, 515, 519, 522-524, 526-528, 533, 537, 538 "Ka"</t>
  </si>
  <si>
    <t>2004</t>
  </si>
  <si>
    <t>1.  Monetary Survey</t>
  </si>
  <si>
    <t>In Million Rupees</t>
  </si>
  <si>
    <t xml:space="preserve">  </t>
  </si>
  <si>
    <t xml:space="preserve">        </t>
  </si>
  <si>
    <t>6.0-10</t>
  </si>
  <si>
    <t>Domestic Bills Purchased</t>
  </si>
  <si>
    <t>Sources and Uses of Fund of Employees Provident Fund….……………………………………………..</t>
  </si>
  <si>
    <t>Sources and Uses of Fund of Insurance Companies …………………………………………………….</t>
  </si>
  <si>
    <t>Loan Against Domestic Bills</t>
  </si>
  <si>
    <t>Overdrafts and Guarantee</t>
  </si>
  <si>
    <t>House and Land</t>
  </si>
  <si>
    <t>5.0-9.5</t>
  </si>
  <si>
    <t>6.0-9.5</t>
  </si>
  <si>
    <t>2010/11</t>
  </si>
  <si>
    <t>2010 Oct</t>
  </si>
  <si>
    <t>2011 Jan</t>
  </si>
  <si>
    <t>2011*</t>
  </si>
  <si>
    <t>478/.47</t>
  </si>
  <si>
    <t>Mr. Pitambar Bhandari</t>
  </si>
  <si>
    <t>Handicraft (Metal and Wooden)</t>
  </si>
  <si>
    <t>* Since 2004/05, the reverse repo auction of treasury bills has been used as a monetary  instrument at the initiative of NRB.</t>
  </si>
  <si>
    <t>Publication Division</t>
  </si>
  <si>
    <t>E-mail: publication@nrb.org.np</t>
  </si>
  <si>
    <t xml:space="preserve"> Agriculture**</t>
  </si>
  <si>
    <t xml:space="preserve"> Mines</t>
  </si>
  <si>
    <t xml:space="preserve">  Construction</t>
  </si>
  <si>
    <t xml:space="preserve">  Others</t>
  </si>
  <si>
    <t>Transportation, 
Communications &amp; 
Public Services</t>
  </si>
  <si>
    <t>Wholesaler
&amp; Retailers</t>
  </si>
  <si>
    <t>Finance, 
Insurance &amp;
Fixed Assets</t>
  </si>
  <si>
    <t xml:space="preserve"> Service
Industries</t>
  </si>
  <si>
    <t>Consumable
Loan</t>
  </si>
  <si>
    <t>Local
Government</t>
  </si>
  <si>
    <t>Transportation 
Equipment
Production &amp; Fitting</t>
  </si>
  <si>
    <t>Gold &amp; Silver</t>
  </si>
  <si>
    <t>Government Securities</t>
  </si>
  <si>
    <t>Non-Govt. Securities</t>
  </si>
  <si>
    <t>Jute and Hessians</t>
  </si>
  <si>
    <t>Rice and Paddy</t>
  </si>
  <si>
    <t>Other Agricultural Products</t>
  </si>
  <si>
    <t>Cloth and Yarn</t>
  </si>
  <si>
    <t>Other Goods</t>
  </si>
  <si>
    <t>Export Bills Purchased</t>
  </si>
  <si>
    <t xml:space="preserve"> Loans Against Export Bills</t>
  </si>
  <si>
    <t>437-488</t>
  </si>
  <si>
    <r>
      <t>1985/86</t>
    </r>
    <r>
      <rPr>
        <b/>
        <vertAlign val="superscript"/>
        <sz val="6.5"/>
        <rFont val="Times New Roman"/>
        <family val="1"/>
      </rPr>
      <t>7</t>
    </r>
  </si>
  <si>
    <r>
      <t>1990/91</t>
    </r>
    <r>
      <rPr>
        <b/>
        <vertAlign val="superscript"/>
        <sz val="6.5"/>
        <rFont val="Times New Roman"/>
        <family val="1"/>
      </rPr>
      <t>8</t>
    </r>
  </si>
  <si>
    <r>
      <t>1991/92</t>
    </r>
    <r>
      <rPr>
        <b/>
        <vertAlign val="superscript"/>
        <sz val="6.5"/>
        <rFont val="Times New Roman"/>
        <family val="1"/>
      </rPr>
      <t>9</t>
    </r>
  </si>
  <si>
    <r>
      <t>1992/93</t>
    </r>
    <r>
      <rPr>
        <b/>
        <vertAlign val="superscript"/>
        <sz val="6.5"/>
        <rFont val="Times New Roman"/>
        <family val="1"/>
      </rPr>
      <t>10</t>
    </r>
  </si>
  <si>
    <t xml:space="preserve">     q. NDF</t>
  </si>
  <si>
    <t xml:space="preserve">      r. Korea</t>
  </si>
  <si>
    <t xml:space="preserve">      s. OECF</t>
  </si>
  <si>
    <t>2008 Jan</t>
  </si>
  <si>
    <t xml:space="preserve">    Total  (A+B)</t>
  </si>
  <si>
    <t>Particulars</t>
  </si>
  <si>
    <t>Goods: exports f.o.b.</t>
  </si>
  <si>
    <t>Oil</t>
  </si>
  <si>
    <t>Goods: imports f.o.b.</t>
  </si>
  <si>
    <t>Balance on Goods</t>
  </si>
  <si>
    <t>Service: Net</t>
  </si>
  <si>
    <t>Services: credit</t>
  </si>
  <si>
    <t xml:space="preserve">Travel </t>
  </si>
  <si>
    <t>Government n.i.e.</t>
  </si>
  <si>
    <t>Services: debit</t>
  </si>
  <si>
    <t>Transportation</t>
  </si>
  <si>
    <t>Balance on Goods and Services</t>
  </si>
  <si>
    <t>Income : Net</t>
  </si>
  <si>
    <t>Balance on Goods, Services and Income</t>
  </si>
  <si>
    <t>Transfers: Net</t>
  </si>
  <si>
    <t xml:space="preserve">*2.  Includes cash in hand, balances with  Nepal Rastra Bank </t>
  </si>
  <si>
    <t xml:space="preserve">    </t>
  </si>
  <si>
    <t xml:space="preserve">1. NBL wrote off Rs. 11.05 billion in July 2006 and Rs. 2.87 billion in mid-October 2006; and RBB wrote off Rs. 13.15 billion in mid-December 2006. This write off lowered the </t>
  </si>
  <si>
    <t>2012 Apr</t>
  </si>
  <si>
    <t>Loans and Advances</t>
  </si>
  <si>
    <t>Liquid Fund</t>
  </si>
  <si>
    <t>Other Uses</t>
  </si>
  <si>
    <t>Paid-Up</t>
  </si>
  <si>
    <t>NRB</t>
  </si>
  <si>
    <t>Hire</t>
  </si>
  <si>
    <t>Housing</t>
  </si>
  <si>
    <t>Term Loan</t>
  </si>
  <si>
    <t>Leasing</t>
  </si>
  <si>
    <t xml:space="preserve">Govt. </t>
  </si>
  <si>
    <t>Purchase</t>
  </si>
  <si>
    <t>2008 Jul</t>
  </si>
  <si>
    <t>*  Includes loan loss provision.</t>
  </si>
  <si>
    <t xml:space="preserve">      Classified by Purpose</t>
  </si>
  <si>
    <t>In Thousand Rupees</t>
  </si>
  <si>
    <t>** Including the consolidated balance sheet of 'B' and 'C' class Financial Institutions since July 2011.</t>
  </si>
  <si>
    <t>**** Including the consolidated balance sheet of 'B' and 'C' class Financial Institutions since July 2011.</t>
  </si>
  <si>
    <t>^   Base year: 24 August 2008 (8 Bhadra 2065)</t>
  </si>
  <si>
    <t>Non-Officers</t>
  </si>
  <si>
    <t>Semi-Skilled</t>
  </si>
  <si>
    <t xml:space="preserve"> 1973 Jul</t>
  </si>
  <si>
    <t xml:space="preserve"> 1974 Jul</t>
  </si>
  <si>
    <t xml:space="preserve"> 1975 Jul</t>
  </si>
  <si>
    <t xml:space="preserve"> 1976 Jul</t>
  </si>
  <si>
    <t>2006 Jul</t>
  </si>
  <si>
    <t>Weighted Average Treasury Bills Rate (28-day) ………………………………………………………..</t>
  </si>
  <si>
    <t>Weighted Average Treasury Bills Rate (91-day) …………..………………..………………………….</t>
  </si>
  <si>
    <t xml:space="preserve"> 1977 Jul</t>
  </si>
  <si>
    <t xml:space="preserve"> 1978 Jul</t>
  </si>
  <si>
    <t xml:space="preserve"> 1979 Jul</t>
  </si>
  <si>
    <t xml:space="preserve"> 1980 Jul</t>
  </si>
  <si>
    <t xml:space="preserve"> 1981 Jul</t>
  </si>
  <si>
    <t xml:space="preserve"> 1982 Jul</t>
  </si>
  <si>
    <t xml:space="preserve"> 1983 Jul</t>
  </si>
  <si>
    <t xml:space="preserve"> 1984 Jul</t>
  </si>
  <si>
    <t xml:space="preserve"> 1985 Jul</t>
  </si>
  <si>
    <t xml:space="preserve"> 1986 Jul</t>
  </si>
  <si>
    <t>Sources/</t>
  </si>
  <si>
    <t>(Percent per Annum)</t>
  </si>
  <si>
    <t xml:space="preserve"> 1987 Jul</t>
  </si>
  <si>
    <t xml:space="preserve"> 1988 Jul</t>
  </si>
  <si>
    <t xml:space="preserve"> 1989 Jul </t>
  </si>
  <si>
    <t xml:space="preserve"> 1990 Jul</t>
  </si>
  <si>
    <t xml:space="preserve"> 1991 Jul</t>
  </si>
  <si>
    <t xml:space="preserve"> 1992 Jul</t>
  </si>
  <si>
    <t xml:space="preserve"> 1993 Jul</t>
  </si>
  <si>
    <t xml:space="preserve"> 1994 Jul</t>
  </si>
  <si>
    <t xml:space="preserve"> 1995 Jul</t>
  </si>
  <si>
    <t xml:space="preserve"> 1996 Jul</t>
  </si>
  <si>
    <t xml:space="preserve"> 1997 Jul </t>
  </si>
  <si>
    <t xml:space="preserve"> 1998 Jul </t>
  </si>
  <si>
    <t xml:space="preserve"> 1999 Jul </t>
  </si>
  <si>
    <t xml:space="preserve"> 2000 Jul </t>
  </si>
  <si>
    <t>Currency</t>
  </si>
  <si>
    <t>Demand Deposits</t>
  </si>
  <si>
    <t>Held by</t>
  </si>
  <si>
    <t>Held  by</t>
  </si>
  <si>
    <t>Public</t>
  </si>
  <si>
    <t>2009 Apr</t>
  </si>
  <si>
    <t>4 As percent</t>
  </si>
  <si>
    <t>1-2-3</t>
  </si>
  <si>
    <t>(5-6-7)</t>
  </si>
  <si>
    <t>4+8</t>
  </si>
  <si>
    <t>of 9</t>
  </si>
  <si>
    <t xml:space="preserve"> 1989 Jul</t>
  </si>
  <si>
    <t xml:space="preserve"> 1996 Jul </t>
  </si>
  <si>
    <t>3. Currency in Circulation Outside Nepal Rastra Bank</t>
  </si>
  <si>
    <t>Net Issue of</t>
  </si>
  <si>
    <t>Notes Held by</t>
  </si>
  <si>
    <t>Coins Held by</t>
  </si>
  <si>
    <t xml:space="preserve">Coins in </t>
  </si>
  <si>
    <t>Currency in</t>
  </si>
  <si>
    <t>Net Issue</t>
  </si>
  <si>
    <t>Commercial Banks</t>
  </si>
  <si>
    <t>Development Banks</t>
  </si>
  <si>
    <t>Finance Companies</t>
  </si>
  <si>
    <t>2012/13</t>
  </si>
  <si>
    <t>*   This fully collateralised lending facility takes place at the initiative of commercial banks.</t>
  </si>
  <si>
    <t>2012 Aug</t>
  </si>
  <si>
    <t>2012 Sep</t>
  </si>
  <si>
    <t xml:space="preserve">*3.   Includes cash in hand, balances with Nepal Rastra Bank, foreign </t>
  </si>
  <si>
    <t xml:space="preserve">        currency in hand, balance held  abroad, cash in transit (since July </t>
  </si>
  <si>
    <t xml:space="preserve">        1996)  and government securities other than those pledged with  </t>
  </si>
  <si>
    <t>*1.   Excludes interbank deposits and government deposits,</t>
  </si>
  <si>
    <t xml:space="preserve">6  On December 17, 1982, the Nepalese rupee was devalued by 7.7 percent vis-a-vis the US dollar. From June 1, 1983, the trade weighted basket of currency system was introduced. </t>
  </si>
  <si>
    <t>Coconut Oil</t>
  </si>
  <si>
    <t>Computer Parts</t>
  </si>
  <si>
    <t>Copper Wire Rod,Scrapes &amp; Sheets</t>
  </si>
  <si>
    <t>Cosmetic Goods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</si>
  <si>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</si>
  <si>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</si>
  <si>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</si>
  <si>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</si>
  <si>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</si>
  <si>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</si>
  <si>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</si>
  <si>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Electrical Goods</t>
  </si>
  <si>
    <t>Fastener</t>
  </si>
  <si>
    <t>Flash Light</t>
  </si>
  <si>
    <t>G.I.Wire</t>
  </si>
  <si>
    <t>Glasswares</t>
  </si>
  <si>
    <t>M.S.Wire Rod</t>
  </si>
  <si>
    <t>Medical Equip.&amp; Tools</t>
  </si>
  <si>
    <t>Office Equip.&amp; Stationary</t>
  </si>
  <si>
    <t>P.V.C.Compound</t>
  </si>
  <si>
    <t>Palm Oil</t>
  </si>
  <si>
    <t>Pipe &amp; Pipe Fittings</t>
  </si>
  <si>
    <t>Polythene Granules</t>
  </si>
  <si>
    <t>Powder Milk</t>
  </si>
  <si>
    <t>Raw Silk</t>
  </si>
  <si>
    <t>Raw Wool</t>
  </si>
  <si>
    <t>Shoes and Sandals</t>
  </si>
  <si>
    <t>Silver</t>
  </si>
  <si>
    <t>Small Cardamom</t>
  </si>
  <si>
    <t>Steel Rod &amp; Sheet</t>
  </si>
  <si>
    <t>Storage Battery</t>
  </si>
  <si>
    <t>Synthetic &amp; Natural Rubber</t>
  </si>
  <si>
    <t>Synthetic Carpet</t>
  </si>
  <si>
    <t>Telecommunication Equip. Parts</t>
  </si>
  <si>
    <t>Tello</t>
  </si>
  <si>
    <t>Textile Dyes</t>
  </si>
  <si>
    <t>Threads</t>
  </si>
  <si>
    <t>Toys</t>
  </si>
  <si>
    <t>Transport Equip.&amp; Parts</t>
  </si>
  <si>
    <t>Tyre,Tube &amp; Flaps</t>
  </si>
  <si>
    <t>Umbrella and Parts</t>
  </si>
  <si>
    <t>Video Television &amp; Parts</t>
  </si>
  <si>
    <t>Watches &amp; Bands</t>
  </si>
  <si>
    <t>Writing &amp; Printing Paper</t>
  </si>
  <si>
    <t>X-Ray Film</t>
  </si>
  <si>
    <t>Zinc Ingot</t>
  </si>
  <si>
    <t>Molasses Sugar</t>
  </si>
  <si>
    <t>Other Machinery &amp; Parts</t>
  </si>
  <si>
    <t>Monetary Aggregates</t>
  </si>
  <si>
    <t>Other Stationary Goods</t>
  </si>
  <si>
    <t>Petroleum Products</t>
  </si>
  <si>
    <t>Pipe and Pipe Fittings</t>
  </si>
  <si>
    <t>Radio, TV, Deck &amp; Parts</t>
  </si>
  <si>
    <t>Raw Cotton</t>
  </si>
  <si>
    <t>Readymade Garments</t>
  </si>
  <si>
    <t>Salt</t>
  </si>
  <si>
    <t>Sanitaryware</t>
  </si>
  <si>
    <t>Steel Sheet</t>
  </si>
  <si>
    <t>Tea</t>
  </si>
  <si>
    <t>Textiles</t>
  </si>
  <si>
    <t>Vegetables</t>
  </si>
  <si>
    <t>Vehicles &amp; Spare Parts</t>
  </si>
  <si>
    <t>Wire Products</t>
  </si>
  <si>
    <t>Aircraft Spareparts</t>
  </si>
  <si>
    <t>Bags</t>
  </si>
  <si>
    <t>Betelnut</t>
  </si>
  <si>
    <t>Button</t>
  </si>
  <si>
    <t>Camera</t>
  </si>
  <si>
    <t>Cigarette Paper</t>
  </si>
  <si>
    <t>Clove</t>
  </si>
  <si>
    <t>EXTERNAL TRADE AND PAYMENTS</t>
  </si>
  <si>
    <t>EXPLANATORY NOTES</t>
  </si>
  <si>
    <t>Gregorian Month</t>
  </si>
  <si>
    <t>Taplejung</t>
  </si>
  <si>
    <t>*     Notes and coins held by commercial banks.</t>
  </si>
  <si>
    <t>**    Includes commercial banks' deposits at Nepal Rastra Bank (Monetary Authority's A/C) and inter-bank deposits of commercial banks (liabilities side).</t>
  </si>
  <si>
    <t>***  Including the consolidated balance sheet of ADB/N  since July 2006.</t>
  </si>
  <si>
    <t>Panchthar</t>
  </si>
  <si>
    <t>Illam</t>
  </si>
  <si>
    <t>Jhapa</t>
  </si>
  <si>
    <t>Sankhusaba</t>
  </si>
  <si>
    <t>Tehrathum</t>
  </si>
  <si>
    <t>Sunsari</t>
  </si>
  <si>
    <t>Dhankuta</t>
  </si>
  <si>
    <t>Bhojpur</t>
  </si>
  <si>
    <t>Morang</t>
  </si>
  <si>
    <t>Solukhumbu</t>
  </si>
  <si>
    <t>Okhaldhunga</t>
  </si>
  <si>
    <t>Khotang</t>
  </si>
  <si>
    <t>Udayapur</t>
  </si>
  <si>
    <t>Siraha</t>
  </si>
  <si>
    <t>Saptari</t>
  </si>
  <si>
    <t>Dolakha</t>
  </si>
  <si>
    <t>Ramechhap</t>
  </si>
  <si>
    <t>Sindhuli</t>
  </si>
  <si>
    <t>Sarlahi</t>
  </si>
  <si>
    <t>Mahotari</t>
  </si>
  <si>
    <t>Dhanusha</t>
  </si>
  <si>
    <t>Chitwan</t>
  </si>
  <si>
    <t>Makawanpur</t>
  </si>
  <si>
    <t>Parsa</t>
  </si>
  <si>
    <t>Bara</t>
  </si>
  <si>
    <t>Rautahat</t>
  </si>
  <si>
    <t>Kathmandu</t>
  </si>
  <si>
    <t>Lalitpur</t>
  </si>
  <si>
    <t>Bhaktapur</t>
  </si>
  <si>
    <t>Rashuwa</t>
  </si>
  <si>
    <t>Dhading</t>
  </si>
  <si>
    <t>Nuwakot</t>
  </si>
  <si>
    <t>Sindhupalchok</t>
  </si>
  <si>
    <t>Kabhrepalanchok</t>
  </si>
  <si>
    <t>Gorkha</t>
  </si>
  <si>
    <t>Tanahu</t>
  </si>
  <si>
    <t>Manang</t>
  </si>
  <si>
    <t>Lamjung</t>
  </si>
  <si>
    <t>Kaski</t>
  </si>
  <si>
    <t>Syangja</t>
  </si>
  <si>
    <t>Parbat</t>
  </si>
  <si>
    <t>Myagdi</t>
  </si>
  <si>
    <t>Mustang</t>
  </si>
  <si>
    <t>Baglung</t>
  </si>
  <si>
    <t>Gulmi</t>
  </si>
  <si>
    <t>Arghakhanchi</t>
  </si>
  <si>
    <t>Palpa</t>
  </si>
  <si>
    <t>Kapilbastu</t>
  </si>
  <si>
    <t>Rupendehi</t>
  </si>
  <si>
    <t>Nawalparasi</t>
  </si>
  <si>
    <t>Rukum</t>
  </si>
  <si>
    <t>Rolpa</t>
  </si>
  <si>
    <t>Salyan</t>
  </si>
  <si>
    <t>Pyuthan</t>
  </si>
  <si>
    <t>Dang</t>
  </si>
  <si>
    <t>Dailekh</t>
  </si>
  <si>
    <t>Jajarkot</t>
  </si>
  <si>
    <t>Surkhet</t>
  </si>
  <si>
    <t>Banke</t>
  </si>
  <si>
    <t>Bardiya</t>
  </si>
  <si>
    <t>Dolpa</t>
  </si>
  <si>
    <t>Jumla</t>
  </si>
  <si>
    <t>Kalikot</t>
  </si>
  <si>
    <t>Mugu</t>
  </si>
  <si>
    <t>Humla</t>
  </si>
  <si>
    <t>Bajhang</t>
  </si>
  <si>
    <t>Bajura</t>
  </si>
  <si>
    <t>Doti</t>
  </si>
  <si>
    <t>Achham</t>
  </si>
  <si>
    <t>Kailali</t>
  </si>
  <si>
    <t>Darchula</t>
  </si>
  <si>
    <t>Baitadi</t>
  </si>
  <si>
    <t>Dadeldhura</t>
  </si>
  <si>
    <t>Kanchanpur</t>
  </si>
  <si>
    <t>Nepalese Month</t>
  </si>
  <si>
    <t>Mid-Apr/Mid-May</t>
  </si>
  <si>
    <t>Commercial Bank Branches by Area (Contd. …)</t>
  </si>
  <si>
    <t>Geographical Distribution of Finance Companies (Contd. …)</t>
  </si>
  <si>
    <t>REVENUE, GRANTS AND lAST YEAR'S BALANCE</t>
  </si>
  <si>
    <t xml:space="preserve"> a.   Income,Profits and Capital Gain</t>
  </si>
  <si>
    <t xml:space="preserve">       i.  Individuals and Sole Traders</t>
  </si>
  <si>
    <t xml:space="preserve">      ii. Enterprises and Corporation</t>
  </si>
  <si>
    <t xml:space="preserve">     iii. Investment and Other Income</t>
  </si>
  <si>
    <t>b.  Payroll and Workforce</t>
  </si>
  <si>
    <t>c.  Tax on Property</t>
  </si>
  <si>
    <t xml:space="preserve">     i. Immovable Property (annual property tax)</t>
  </si>
  <si>
    <t xml:space="preserve">     ii. House and Land Registration</t>
  </si>
  <si>
    <t>d.  Tax on Use of goods</t>
  </si>
  <si>
    <t>e.  Other Taxes</t>
  </si>
  <si>
    <t xml:space="preserve">       i.  Import Duties</t>
  </si>
  <si>
    <t xml:space="preserve">      ii. Indian Excise Refund Fees</t>
  </si>
  <si>
    <t xml:space="preserve">     iii. Export Duty</t>
  </si>
  <si>
    <t xml:space="preserve">      iv. Agriculture Reform Duties</t>
  </si>
  <si>
    <t xml:space="preserve"> b.   Value Added Tax</t>
  </si>
  <si>
    <t xml:space="preserve">       i.  Production</t>
  </si>
  <si>
    <t xml:space="preserve">      ii. Imports</t>
  </si>
  <si>
    <t xml:space="preserve">      iv. Services and Contracts</t>
  </si>
  <si>
    <t xml:space="preserve"> c.   Excise Duties</t>
  </si>
  <si>
    <t xml:space="preserve">       i.  Tobacco</t>
  </si>
  <si>
    <t xml:space="preserve">      ii. Alcohol and Beer</t>
  </si>
  <si>
    <t xml:space="preserve">     iii. Other Industrial Production</t>
  </si>
  <si>
    <t xml:space="preserve">      iv. Excise on Imports</t>
  </si>
  <si>
    <t xml:space="preserve">   d.  Tax on Specific Services</t>
  </si>
  <si>
    <t xml:space="preserve">  a. Property Income</t>
  </si>
  <si>
    <t xml:space="preserve">       i. Interest</t>
  </si>
  <si>
    <t xml:space="preserve">       ii. Dividends</t>
  </si>
  <si>
    <t xml:space="preserve">      iii. Rent and Royalty</t>
  </si>
  <si>
    <t xml:space="preserve">  b. Sales of Goods and Services</t>
  </si>
  <si>
    <t xml:space="preserve">       i. Sales and Goods</t>
  </si>
  <si>
    <t xml:space="preserve">       ii. Administrative Fees and Services</t>
  </si>
  <si>
    <t xml:space="preserve">  c. Penalties, Fines and Forfeiture</t>
  </si>
  <si>
    <t xml:space="preserve">  d.  Voluntary Transfers other than Grants</t>
  </si>
  <si>
    <t xml:space="preserve">  e.  Miscellaneous Revenue</t>
  </si>
  <si>
    <t xml:space="preserve">       i.  Administrative Fee - Immigration &amp; Tourism</t>
  </si>
  <si>
    <t xml:space="preserve">          - Charges for Issuing Passports</t>
  </si>
  <si>
    <t xml:space="preserve">          - Visa Fees</t>
  </si>
  <si>
    <t xml:space="preserve">          - Tourism Fees</t>
  </si>
  <si>
    <t xml:space="preserve">         - Other Duties and Fees</t>
  </si>
  <si>
    <t xml:space="preserve">      ii. Other Revenue</t>
  </si>
  <si>
    <t xml:space="preserve">     iii. Capital Revenue (Sales of Govt. Land &amp; Building)</t>
  </si>
  <si>
    <t xml:space="preserve">  a. Cash Balance of Last Year</t>
  </si>
  <si>
    <t xml:space="preserve">  b. Irregularities</t>
  </si>
  <si>
    <t xml:space="preserve">      v.  Others</t>
  </si>
  <si>
    <t>Consumer Price Index (Kathmandu Valley) …………………………………………………………….</t>
  </si>
  <si>
    <t>Consumer Price Index (Terai) ……………………………………………………………….……….…</t>
  </si>
  <si>
    <t>Consumer Price Index (Hills) ……………………………………………………………….…….…….</t>
  </si>
  <si>
    <t>Savings Deposit</t>
  </si>
  <si>
    <t>Fixed Deposit</t>
  </si>
  <si>
    <t xml:space="preserve">Borrowings </t>
  </si>
  <si>
    <t>from Nepal</t>
  </si>
  <si>
    <t>Paid-up</t>
  </si>
  <si>
    <t>General</t>
  </si>
  <si>
    <t>Purchased and</t>
  </si>
  <si>
    <t>Development</t>
  </si>
  <si>
    <t>Claims  on</t>
  </si>
  <si>
    <t>(1+4+5+9+</t>
  </si>
  <si>
    <t>Total (2+3)</t>
  </si>
  <si>
    <t>Deposit</t>
  </si>
  <si>
    <t>(6+7+8)</t>
  </si>
  <si>
    <t>and Coins</t>
  </si>
  <si>
    <t>Foreign Banks</t>
  </si>
  <si>
    <t>Discounted</t>
  </si>
  <si>
    <t>(10+11)</t>
  </si>
  <si>
    <t>Treasury Bills</t>
  </si>
  <si>
    <t>Total (13+14)</t>
  </si>
  <si>
    <t>Non-financial</t>
  </si>
  <si>
    <t>Private Sector</t>
  </si>
  <si>
    <t>Other Assets</t>
  </si>
  <si>
    <t>Current Deposit</t>
  </si>
  <si>
    <t xml:space="preserve">   and Indian currency was replaced by the basket of currency system.</t>
  </si>
  <si>
    <t>Issue Date</t>
  </si>
  <si>
    <t>S.No.</t>
  </si>
  <si>
    <t>Amount Offered</t>
  </si>
  <si>
    <t xml:space="preserve">Bid  </t>
  </si>
  <si>
    <t xml:space="preserve">Amount </t>
  </si>
  <si>
    <t>Renewal</t>
  </si>
  <si>
    <t>Fresh</t>
  </si>
  <si>
    <t>Accepted</t>
  </si>
  <si>
    <t>(Days)</t>
  </si>
  <si>
    <t xml:space="preserve"> 1-9</t>
  </si>
  <si>
    <t xml:space="preserve"> 10-25</t>
  </si>
  <si>
    <t>13, 15, 17</t>
  </si>
  <si>
    <t>26-45</t>
  </si>
  <si>
    <t>26,32,33,41,43</t>
  </si>
  <si>
    <t>46-78</t>
  </si>
  <si>
    <t>46,48,50</t>
  </si>
  <si>
    <t>79-122</t>
  </si>
  <si>
    <t>123-174</t>
  </si>
  <si>
    <t>4  On March 23, 1978, the Nepalese rupee was revalued by 4.6 percent vis-a-vis the US dollar.</t>
  </si>
  <si>
    <t>5  On September 19, 1981, the Nepalese rupee was devalued by 9.2 percent vis-a-vis the US dollar.</t>
  </si>
  <si>
    <t>7  On November 30, 1985, the Nepalese rupee was devalued by 14.7 percent against foreign currencies.</t>
  </si>
  <si>
    <t>8  On July 1991, Nepalese rupee was devalued against US dollar.</t>
  </si>
  <si>
    <t>Note:</t>
  </si>
  <si>
    <t xml:space="preserve">    This write off lowered the volume of private sector credit, total domestic credit and other items, net (because of reduction of loan loss provisioning </t>
  </si>
  <si>
    <t xml:space="preserve">    and interest suspense account).</t>
  </si>
  <si>
    <t>2. Claims on government also includes IMF promissory notes and government issued coins.</t>
  </si>
  <si>
    <t>Government*</t>
  </si>
  <si>
    <t>9  On March 4, 1992, the Nepalese rupee was made partially (65:35) convertible on current account followed by a change in proportion to 75:25 on July 12, 1992.</t>
  </si>
  <si>
    <t>10  On Feb. 12, 1993, the Nepalese rupee was made fully convertible on current account.</t>
  </si>
  <si>
    <t>Nepal Rastra</t>
  </si>
  <si>
    <t>Notes in</t>
  </si>
  <si>
    <t>Circulation</t>
  </si>
  <si>
    <t>of Notes</t>
  </si>
  <si>
    <t>Bank</t>
  </si>
  <si>
    <t>(4-5)</t>
  </si>
  <si>
    <t>(3+6)</t>
  </si>
  <si>
    <t xml:space="preserve"> 1994  Jul</t>
  </si>
  <si>
    <t>Foreign Assets</t>
  </si>
  <si>
    <t>IMF Reser-</t>
  </si>
  <si>
    <t>Claims</t>
  </si>
  <si>
    <t>Total Assets</t>
  </si>
  <si>
    <t>ve Tranche</t>
  </si>
  <si>
    <t>on Gover-</t>
  </si>
  <si>
    <t>Commercial</t>
  </si>
  <si>
    <t>(2+3+4+5)</t>
  </si>
  <si>
    <t>Gold</t>
  </si>
  <si>
    <t>Research Department</t>
  </si>
  <si>
    <t>Baluwatar, Kathmandu</t>
  </si>
  <si>
    <t>Nepal</t>
  </si>
  <si>
    <t>C O N T E N T S</t>
  </si>
  <si>
    <t>Page</t>
  </si>
  <si>
    <t>GOVERNMENT FINANCE</t>
  </si>
  <si>
    <t>PRICE</t>
  </si>
  <si>
    <t>Jun</t>
  </si>
  <si>
    <t>Jul</t>
  </si>
  <si>
    <t>2010 Jan</t>
  </si>
  <si>
    <t>6.0-10.0</t>
  </si>
  <si>
    <t>2009/10</t>
  </si>
  <si>
    <t>2009 Oct</t>
  </si>
  <si>
    <t>2010*</t>
  </si>
  <si>
    <t>d.  Others</t>
  </si>
  <si>
    <t>2010</t>
  </si>
  <si>
    <t>Annual</t>
  </si>
  <si>
    <t>1988/89</t>
  </si>
  <si>
    <t>1989/90</t>
  </si>
  <si>
    <t>1990/91</t>
  </si>
  <si>
    <t>5.0-8.0</t>
  </si>
  <si>
    <t>6.0-7.75</t>
  </si>
  <si>
    <t>1991/92</t>
  </si>
  <si>
    <t>(3 to 7)</t>
  </si>
  <si>
    <t>(9+10+11)</t>
  </si>
  <si>
    <t>(13+14)</t>
  </si>
  <si>
    <t>(1+2+8+12)</t>
  </si>
  <si>
    <t>1992/93</t>
  </si>
  <si>
    <t>1993/94</t>
  </si>
  <si>
    <t>2013 Apr</t>
  </si>
  <si>
    <t>1994/95</t>
  </si>
  <si>
    <t>1995/96</t>
  </si>
  <si>
    <t>1996/97</t>
  </si>
  <si>
    <t>1997/98</t>
  </si>
  <si>
    <t>1998/99</t>
  </si>
  <si>
    <t>1999/00</t>
  </si>
  <si>
    <t>2000/01</t>
  </si>
  <si>
    <t>2001</t>
  </si>
  <si>
    <t>2001/02</t>
  </si>
  <si>
    <t>2002</t>
  </si>
  <si>
    <t xml:space="preserve">  3.  Sunsari</t>
  </si>
  <si>
    <t xml:space="preserve">  4.  Saptari</t>
  </si>
  <si>
    <t xml:space="preserve">  5.  Siraha</t>
  </si>
  <si>
    <t xml:space="preserve">  6.  Dhanusha</t>
  </si>
  <si>
    <t xml:space="preserve">  7.  Mahottari</t>
  </si>
  <si>
    <t xml:space="preserve">  8.  Sarlahi</t>
  </si>
  <si>
    <t xml:space="preserve">  9.  Chitawan</t>
  </si>
  <si>
    <t>10.  Parsa</t>
  </si>
  <si>
    <t>11.  Bara</t>
  </si>
  <si>
    <t>12.  Rautahat</t>
  </si>
  <si>
    <t>13.  Nawalparasi</t>
  </si>
  <si>
    <t>14.  Rupandehi</t>
  </si>
  <si>
    <t>15.  Kapilvastu</t>
  </si>
  <si>
    <t>16.  Dang</t>
  </si>
  <si>
    <t>17.  Banke</t>
  </si>
  <si>
    <t>18.  Bardia</t>
  </si>
  <si>
    <t>saction not</t>
  </si>
  <si>
    <t>Tobacco</t>
  </si>
  <si>
    <t>Inedibles</t>
  </si>
  <si>
    <t>1997 Jul</t>
  </si>
  <si>
    <t>3.0-8.0</t>
  </si>
  <si>
    <t>D. Miscellaneous Items, Net</t>
  </si>
  <si>
    <t>2004 Oct</t>
  </si>
  <si>
    <t>2005 Jan</t>
  </si>
  <si>
    <t>* .Based on customs data</t>
  </si>
  <si>
    <t xml:space="preserve"> Total (A+B)</t>
  </si>
  <si>
    <t>Classified by Purpose …………………………………………………………………………………..</t>
  </si>
  <si>
    <t>Transport</t>
  </si>
  <si>
    <t>1960 Jul</t>
  </si>
  <si>
    <t>1961 Jul</t>
  </si>
  <si>
    <t>1962 Jul</t>
  </si>
  <si>
    <t>1963 Jul</t>
  </si>
  <si>
    <t>Aluminium Ingot, Billet &amp; Rod</t>
  </si>
  <si>
    <t>Shoes &amp; Sandles</t>
  </si>
  <si>
    <t>Tyre Tubes,Flapes</t>
  </si>
  <si>
    <t>*   NRB's balance sheet figure used since mid-July 1973.</t>
  </si>
  <si>
    <t>2010 Apr</t>
  </si>
  <si>
    <t>Mid-Apr</t>
  </si>
  <si>
    <t>*   Margin deposits upto July 1966  included in other domestic liabilities.</t>
  </si>
  <si>
    <t xml:space="preserve"> 2006 Jul*</t>
  </si>
  <si>
    <t xml:space="preserve"> 2006 Jul**</t>
  </si>
  <si>
    <t xml:space="preserve">       Baisakh</t>
  </si>
  <si>
    <t xml:space="preserve">       Jestha</t>
  </si>
  <si>
    <t xml:space="preserve">       Ashadh</t>
  </si>
  <si>
    <t xml:space="preserve">       Shrawan</t>
  </si>
  <si>
    <t xml:space="preserve">       Bhadra</t>
  </si>
  <si>
    <t xml:space="preserve">       Ashwin</t>
  </si>
  <si>
    <t xml:space="preserve">       Kartik</t>
  </si>
  <si>
    <t xml:space="preserve">       Marg</t>
  </si>
  <si>
    <t xml:space="preserve">       Paush</t>
  </si>
  <si>
    <t xml:space="preserve">       Magh</t>
  </si>
  <si>
    <t xml:space="preserve">       Falgun</t>
  </si>
  <si>
    <t xml:space="preserve">       Chaitra</t>
  </si>
  <si>
    <t>Claims on Commercial Banks</t>
  </si>
  <si>
    <t>Depository Corporations</t>
  </si>
  <si>
    <t>Other Financial Corporations</t>
  </si>
  <si>
    <t>Interest Rates</t>
  </si>
  <si>
    <t>Monetary Operations</t>
  </si>
  <si>
    <t>Number and Distribution of Financial Institutions</t>
  </si>
  <si>
    <t>* Based on customs data.</t>
  </si>
  <si>
    <t>Note: The data since 2010/11 are the revised figures with adjustments.</t>
  </si>
  <si>
    <t>2013 Feb</t>
  </si>
  <si>
    <t>2013 Mar</t>
  </si>
  <si>
    <t>Mineral,</t>
  </si>
  <si>
    <t>Animal and</t>
  </si>
  <si>
    <t>Chemi-</t>
  </si>
  <si>
    <t>Classified</t>
  </si>
  <si>
    <t>Live</t>
  </si>
  <si>
    <t>Except</t>
  </si>
  <si>
    <t>Fuels and</t>
  </si>
  <si>
    <t>Vegetable</t>
  </si>
  <si>
    <t>cals and</t>
  </si>
  <si>
    <t>Mainly by</t>
  </si>
  <si>
    <t>Equip-</t>
  </si>
  <si>
    <t>ured</t>
  </si>
  <si>
    <t>According to</t>
  </si>
  <si>
    <t>Animal</t>
  </si>
  <si>
    <t>Fuels</t>
  </si>
  <si>
    <t>Lubricants</t>
  </si>
  <si>
    <t>Oil and Fats</t>
  </si>
  <si>
    <t>Drugs</t>
  </si>
  <si>
    <t>Articles</t>
  </si>
  <si>
    <t>Kind</t>
  </si>
  <si>
    <t>**889.6</t>
  </si>
  <si>
    <t>Aluminium Section</t>
  </si>
  <si>
    <t>Shoes and Sandles</t>
  </si>
  <si>
    <t>Tarpentine</t>
  </si>
  <si>
    <t>2006 Apr</t>
  </si>
  <si>
    <t xml:space="preserve">1987/88                          </t>
  </si>
  <si>
    <t xml:space="preserve">1988/89      </t>
  </si>
  <si>
    <t>*  Based on customs data.</t>
  </si>
  <si>
    <t>2002 Jul</t>
  </si>
  <si>
    <t>Manufac-</t>
  </si>
  <si>
    <t>tured</t>
  </si>
  <si>
    <t>Miscellan-</t>
  </si>
  <si>
    <t>Transac-</t>
  </si>
  <si>
    <t>eous</t>
  </si>
  <si>
    <t>tions not</t>
  </si>
  <si>
    <t>Mineral</t>
  </si>
  <si>
    <t>Chemicals,</t>
  </si>
  <si>
    <t>According</t>
  </si>
  <si>
    <t>Months</t>
  </si>
  <si>
    <t>Animals</t>
  </si>
  <si>
    <t>and Drugs</t>
  </si>
  <si>
    <t>Equipment</t>
  </si>
  <si>
    <t>to Kind</t>
  </si>
  <si>
    <t>**746.7</t>
  </si>
  <si>
    <t>tured Goods</t>
  </si>
  <si>
    <t>1991 Jul</t>
  </si>
  <si>
    <t>1992 Jul</t>
  </si>
  <si>
    <t>1993 Jul</t>
  </si>
  <si>
    <t>1994 Jul</t>
  </si>
  <si>
    <t>1995 Jul</t>
  </si>
  <si>
    <t>1996 Jul</t>
  </si>
  <si>
    <t>645 Ka, 645 Kha</t>
  </si>
  <si>
    <t>646-696</t>
  </si>
  <si>
    <t>645 Ka, 645 Ga, 645 Gha,655 Ka, 658 Ka, 677 Ka, 677 Kha</t>
  </si>
  <si>
    <t>Local Authorities Account</t>
  </si>
  <si>
    <t>Director, Human Resource Management Department</t>
  </si>
  <si>
    <t>Director, Currency Management Department</t>
  </si>
  <si>
    <t>Banks**</t>
  </si>
  <si>
    <t>(20+21)</t>
  </si>
  <si>
    <t>1976 Jul</t>
  </si>
  <si>
    <t>2003/04</t>
  </si>
  <si>
    <t>594-645</t>
  </si>
  <si>
    <t>1977 Jul</t>
  </si>
  <si>
    <t>1978 Jul</t>
  </si>
  <si>
    <t>1979 Jul</t>
  </si>
  <si>
    <t>1980 Jul</t>
  </si>
  <si>
    <t>1981 Jul</t>
  </si>
  <si>
    <t>1982 Jul</t>
  </si>
  <si>
    <t>1983 Jul</t>
  </si>
  <si>
    <t>1984 Jul</t>
  </si>
  <si>
    <t>1985 Jul</t>
  </si>
  <si>
    <t>1986 Jul</t>
  </si>
  <si>
    <t>1987 Jul</t>
  </si>
  <si>
    <t>1988 Jul</t>
  </si>
  <si>
    <t>1989 Jul</t>
  </si>
  <si>
    <t>1990 Jul</t>
  </si>
  <si>
    <t xml:space="preserve">  5.  Tehrathum</t>
  </si>
  <si>
    <t xml:space="preserve">  6.  Dhankuta</t>
  </si>
  <si>
    <t xml:space="preserve">  7.  Bhojpur</t>
  </si>
  <si>
    <t xml:space="preserve">  8.  Solukhumbu</t>
  </si>
  <si>
    <t xml:space="preserve">  9.  Okhaldhunga</t>
  </si>
  <si>
    <t>10.  Khotang</t>
  </si>
  <si>
    <t>2002/03</t>
  </si>
  <si>
    <t>2002 Oct</t>
  </si>
  <si>
    <t>2003 Jan</t>
  </si>
  <si>
    <t>11.  Udayapur</t>
  </si>
  <si>
    <t>12.  Dolakha</t>
  </si>
  <si>
    <t>13.  Ramechhap</t>
  </si>
  <si>
    <t>14.  Sindhuli</t>
  </si>
  <si>
    <t>15.  Rashuwa</t>
  </si>
  <si>
    <t>16.  Dhading</t>
  </si>
  <si>
    <t>17.  Nuwakot</t>
  </si>
  <si>
    <t>18.  Sindhupalchok</t>
  </si>
  <si>
    <t>19.  Kabhrepalanchok</t>
  </si>
  <si>
    <t>20.  Makawanpur</t>
  </si>
  <si>
    <t>21.  Gorkha</t>
  </si>
  <si>
    <t>22.  Tanahu</t>
  </si>
  <si>
    <t>23.  Manang</t>
  </si>
  <si>
    <t>24.  Lamjung</t>
  </si>
  <si>
    <t>25.  Kaski</t>
  </si>
  <si>
    <t>26.  Syangja</t>
  </si>
  <si>
    <t>27.  Parbat</t>
  </si>
  <si>
    <t>28.  Myagdi</t>
  </si>
  <si>
    <t>29.  Mustang</t>
  </si>
  <si>
    <t>30.  Baglung</t>
  </si>
  <si>
    <t>32.  Arghakhanchi</t>
  </si>
  <si>
    <t>33.  Palpa</t>
  </si>
  <si>
    <t>34.  Rukum</t>
  </si>
  <si>
    <t>35.  Rolpa</t>
  </si>
  <si>
    <t>36.  Salyan</t>
  </si>
  <si>
    <t>37.  Pyuthan</t>
  </si>
  <si>
    <t>Hills (Contd.)</t>
  </si>
  <si>
    <t>38.  Dailekh</t>
  </si>
  <si>
    <t>2000/01***</t>
  </si>
  <si>
    <r>
      <t>a.   Domestic Resources &amp; Loans</t>
    </r>
    <r>
      <rPr>
        <i/>
        <vertAlign val="superscript"/>
        <sz val="7"/>
        <rFont val="Times New Roman"/>
        <family val="1"/>
      </rPr>
      <t xml:space="preserve">1 </t>
    </r>
  </si>
  <si>
    <r>
      <t xml:space="preserve">    Overdrafts</t>
    </r>
    <r>
      <rPr>
        <b/>
        <i/>
        <vertAlign val="superscript"/>
        <sz val="7"/>
        <rFont val="Times New Roman"/>
        <family val="1"/>
      </rPr>
      <t>2</t>
    </r>
  </si>
  <si>
    <t>and Oil</t>
  </si>
  <si>
    <t>Footware</t>
  </si>
  <si>
    <t>Other Depository Corporations</t>
  </si>
  <si>
    <t>2011 Jul*</t>
  </si>
  <si>
    <t>*  Includes A, B &amp; C class financial institutions in Other Depository Corporation since July 2011.</t>
  </si>
  <si>
    <t>Direction of Foreign Trade ……………………………………………………………………………………………</t>
  </si>
  <si>
    <t>National Consumer Price Index ……………………………………..……………………………………….</t>
  </si>
  <si>
    <t>Exports of Major Commodities to India …………….………………………………………………...……..</t>
  </si>
  <si>
    <t>QUARTERLY ECONOMIC BULLETIN</t>
  </si>
  <si>
    <t>Published by</t>
  </si>
  <si>
    <t>2000/01**</t>
  </si>
  <si>
    <t>** Petroleum imports shifted to India from other country import.</t>
  </si>
  <si>
    <t>4.  Citizen Savings Bonds</t>
  </si>
  <si>
    <t xml:space="preserve">      a.  Nepal Rastra Bank</t>
  </si>
  <si>
    <t xml:space="preserve">1972/73 </t>
  </si>
  <si>
    <t>Period-end Exchange Rate for Other Foreign Currencies …………………………………………………………..</t>
  </si>
  <si>
    <t>39.  Jajarkot</t>
  </si>
  <si>
    <t>40.  Surkhet</t>
  </si>
  <si>
    <t>2002 Apr</t>
  </si>
  <si>
    <t>1994 Jul**</t>
  </si>
  <si>
    <t xml:space="preserve"> 1999 Jul</t>
  </si>
  <si>
    <t>6.5-13.0</t>
  </si>
  <si>
    <t>Unclassified Revenue</t>
  </si>
  <si>
    <t>C.</t>
  </si>
  <si>
    <t>709"Ka".715ka.</t>
  </si>
  <si>
    <t>716ka.718ka-722ka</t>
  </si>
  <si>
    <t>726ka.728ka-736ka</t>
  </si>
  <si>
    <t>738ka-748ka</t>
  </si>
  <si>
    <t>Furnishing</t>
  </si>
  <si>
    <t xml:space="preserve">      b.  Commercial Banks</t>
  </si>
  <si>
    <t xml:space="preserve">      c.  Others</t>
  </si>
  <si>
    <t xml:space="preserve">      g.  Individuals</t>
  </si>
  <si>
    <t xml:space="preserve">      i.   Nepal Telecom</t>
  </si>
  <si>
    <t>3.   National Saving Bonds</t>
  </si>
  <si>
    <t>2.   Development Bonds</t>
  </si>
  <si>
    <t>1.   Treasury Bills</t>
  </si>
  <si>
    <t xml:space="preserve">      c.  Insurance Corporation</t>
  </si>
  <si>
    <t xml:space="preserve">      d.  Provident Funds</t>
  </si>
  <si>
    <t xml:space="preserve">      e.  Non-Profit Organization</t>
  </si>
  <si>
    <t xml:space="preserve">      f.  Individuals</t>
  </si>
  <si>
    <t xml:space="preserve">      g.  Private Business Enterprises</t>
  </si>
  <si>
    <t xml:space="preserve">      i.  Commercial Banks</t>
  </si>
  <si>
    <t xml:space="preserve">      j.  Others</t>
  </si>
  <si>
    <t>655ka,1-4,6-9,11,12, 19</t>
  </si>
  <si>
    <t>Paraffin Wax</t>
  </si>
  <si>
    <t>2007</t>
  </si>
  <si>
    <t xml:space="preserve"> 2002 Jul </t>
  </si>
  <si>
    <t>Fiscal Year</t>
  </si>
  <si>
    <t>Chemical</t>
  </si>
  <si>
    <t xml:space="preserve">Overall </t>
  </si>
  <si>
    <t>Manufactured</t>
  </si>
  <si>
    <t>Beverages</t>
  </si>
  <si>
    <t>52.  Dadeldhura</t>
  </si>
  <si>
    <t xml:space="preserve"> Terai</t>
  </si>
  <si>
    <t xml:space="preserve">  1.  Jhapa</t>
  </si>
  <si>
    <t xml:space="preserve">  2.  Morang</t>
  </si>
  <si>
    <t>*   Base year: 12th February 1994 (30 Magh 2050)</t>
  </si>
  <si>
    <t>1    Includes cash portion of foreign grants and loans and also cash generated from commodity aid.</t>
  </si>
  <si>
    <t xml:space="preserve">   c.   Property Tax</t>
  </si>
  <si>
    <t>2006 Jan</t>
  </si>
  <si>
    <t>2006</t>
  </si>
  <si>
    <t xml:space="preserve"> </t>
  </si>
  <si>
    <t>Investment</t>
  </si>
  <si>
    <t>2007 Apr</t>
  </si>
  <si>
    <t>1964 Jul</t>
  </si>
  <si>
    <t>*   IMF promissory note included in other assets since December 2005</t>
  </si>
  <si>
    <t xml:space="preserve">        Nepal Rastra Bank and NRB Bonds since July 1992.</t>
  </si>
  <si>
    <t>Securities Market</t>
  </si>
  <si>
    <t>Mr. Naresh Shakya</t>
  </si>
  <si>
    <t>Paid-up Value of</t>
  </si>
  <si>
    <t>Fish</t>
  </si>
  <si>
    <t>Materials</t>
  </si>
  <si>
    <t>Quarter/</t>
  </si>
  <si>
    <t>Overall</t>
  </si>
  <si>
    <t>&amp;</t>
  </si>
  <si>
    <t>Milk</t>
  </si>
  <si>
    <t>Commu-</t>
  </si>
  <si>
    <t xml:space="preserve">Month </t>
  </si>
  <si>
    <t>Index</t>
  </si>
  <si>
    <t xml:space="preserve">Total </t>
  </si>
  <si>
    <t>Spices</t>
  </si>
  <si>
    <t>Sugar</t>
  </si>
  <si>
    <t>nication</t>
  </si>
  <si>
    <t>Jul/Aug</t>
  </si>
  <si>
    <t>Aug/Sep</t>
  </si>
  <si>
    <t>Sep/Oct</t>
  </si>
  <si>
    <t>Oct/Nov</t>
  </si>
  <si>
    <t>Nov/Dec</t>
  </si>
  <si>
    <t>Dec/Jan</t>
  </si>
  <si>
    <t>1.3.6</t>
  </si>
  <si>
    <t xml:space="preserve">Total Liabilities </t>
  </si>
  <si>
    <t>There is not loan guaranteed by Finnace Companies with DICGC.</t>
  </si>
  <si>
    <t>House and Land as Percent of Total Credit</t>
  </si>
  <si>
    <t>178-201,203</t>
  </si>
  <si>
    <t>1108-1159</t>
  </si>
  <si>
    <t>138Ka-162Ka</t>
  </si>
  <si>
    <t>1115"Ka", 1117"Ka"-1119"Ka",1123"Ka"-1126"Ka",1128"Ka"-1133"Ka",1139"Ka",1142"Ka"-1146"Ka",1151"Ka",1156"Ka"-1159"Ka"</t>
  </si>
  <si>
    <t>2001 Apr</t>
  </si>
  <si>
    <t>2001 Oct</t>
  </si>
  <si>
    <t>2002 Jan</t>
  </si>
  <si>
    <t>Note: Data readjusted from 2005  according to letter of Beema Samiti dated 8 October 2009.</t>
  </si>
  <si>
    <t>**  Includes P.P. fabric from 2004/05 onwards.</t>
  </si>
  <si>
    <t>*    Based on customs data.</t>
  </si>
  <si>
    <t>2005 Jul</t>
  </si>
  <si>
    <t>** Six months data.</t>
  </si>
  <si>
    <t>Non-profit</t>
  </si>
  <si>
    <t>Actual Expenditure</t>
  </si>
  <si>
    <t>Non-Budgetary Receipts, net</t>
  </si>
  <si>
    <t xml:space="preserve">  c. Public Utilizes</t>
  </si>
  <si>
    <t>b.  Value Added  Tax</t>
  </si>
  <si>
    <t>Biscuits</t>
  </si>
  <si>
    <t>Brans</t>
  </si>
  <si>
    <t>Brooms</t>
  </si>
  <si>
    <t>Cardamom</t>
  </si>
  <si>
    <t>Catechue</t>
  </si>
  <si>
    <t>Income</t>
  </si>
  <si>
    <t>(11-13)</t>
  </si>
  <si>
    <t>Cattlefeed</t>
  </si>
  <si>
    <t>Cinnamon</t>
  </si>
  <si>
    <t>Copper Wire Rod</t>
  </si>
  <si>
    <t>Dried Ginger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</si>
  <si>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</si>
  <si>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</si>
  <si>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</si>
  <si>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</si>
  <si>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</si>
  <si>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</si>
  <si>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</si>
  <si>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</si>
  <si>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</si>
  <si>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>Live Animals</t>
  </si>
  <si>
    <t>M.S. Pipe</t>
  </si>
  <si>
    <t>Marble Slab</t>
  </si>
  <si>
    <t>Medicine (Ayurvedic)</t>
  </si>
  <si>
    <t>95 Ka-108Ka</t>
  </si>
  <si>
    <t>1011 Ka-1042Ka</t>
  </si>
  <si>
    <t>Auction of Treasury Bills  (Contd. …)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</si>
  <si>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</si>
  <si>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</si>
  <si>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</si>
  <si>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</si>
  <si>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</si>
  <si>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</si>
  <si>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</si>
  <si>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</si>
  <si>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</si>
  <si>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Ricebran Oil</t>
  </si>
  <si>
    <t>Rosin</t>
  </si>
  <si>
    <t>Skin</t>
  </si>
  <si>
    <t>Soap</t>
  </si>
  <si>
    <t>Stone and Sand</t>
  </si>
  <si>
    <t>Textiles**</t>
  </si>
  <si>
    <t>Thread</t>
  </si>
  <si>
    <t>Tooth Paste</t>
  </si>
  <si>
    <t>Turmeric</t>
  </si>
  <si>
    <t>Wire</t>
  </si>
  <si>
    <t>Zinc Oxide</t>
  </si>
  <si>
    <t>Chinese Yuan</t>
  </si>
  <si>
    <t xml:space="preserve"> Buying</t>
  </si>
  <si>
    <t xml:space="preserve"> Selling</t>
  </si>
  <si>
    <t>2003 Oct</t>
  </si>
  <si>
    <t>2004 Jan</t>
  </si>
  <si>
    <t>In Million US Dollars</t>
  </si>
  <si>
    <t>IMF</t>
  </si>
  <si>
    <t>Tranche</t>
  </si>
  <si>
    <t>(5+6)</t>
  </si>
  <si>
    <t>Convertible</t>
  </si>
  <si>
    <t>Inconvertible</t>
  </si>
  <si>
    <t>(1+2+3+4)</t>
  </si>
  <si>
    <t xml:space="preserve">1990 Jul  </t>
  </si>
  <si>
    <t xml:space="preserve">1992 Jul  </t>
  </si>
  <si>
    <t>7.0-13.0</t>
  </si>
  <si>
    <t>3. Following the realignment of currency on December 17, 1971,</t>
  </si>
  <si>
    <t>the exchange rates of the Nepalese rupee vis-a-vis, Deutsche</t>
  </si>
  <si>
    <t>Mark, Japanese Yen and Indian rupee were revised effective</t>
  </si>
  <si>
    <t>Total Expenditure</t>
  </si>
  <si>
    <t>Monetary Authorities</t>
  </si>
  <si>
    <t>on Non-Govt.</t>
  </si>
  <si>
    <t>(5-14)</t>
  </si>
  <si>
    <t>(16+19)</t>
  </si>
  <si>
    <t>(17+18)</t>
  </si>
  <si>
    <t>Banks*</t>
  </si>
  <si>
    <t>on Non-</t>
  </si>
  <si>
    <t>(24+25)</t>
  </si>
  <si>
    <t>19+22+23)</t>
  </si>
  <si>
    <t xml:space="preserve"> 2004 Jul</t>
  </si>
  <si>
    <t>Total Net</t>
  </si>
  <si>
    <t>(2+3+</t>
  </si>
  <si>
    <t>Converti-</t>
  </si>
  <si>
    <t>Inconv-</t>
  </si>
  <si>
    <t>Conver-</t>
  </si>
  <si>
    <t>4+5)</t>
  </si>
  <si>
    <t>ble</t>
  </si>
  <si>
    <t>ertible</t>
  </si>
  <si>
    <t>(1–8)</t>
  </si>
  <si>
    <t>tible</t>
  </si>
  <si>
    <t>(10–13)</t>
  </si>
  <si>
    <t>(9+14)</t>
  </si>
  <si>
    <t>406-8, 411, 420, 422-24, 429 "Ka"</t>
  </si>
  <si>
    <t>474-76, 481 "Ka"</t>
  </si>
  <si>
    <t xml:space="preserve">Classified </t>
  </si>
  <si>
    <t>Chemicals</t>
  </si>
  <si>
    <t xml:space="preserve">     iii. Others</t>
  </si>
  <si>
    <t>Money Supply ………………………………………………………………………………...…………</t>
  </si>
  <si>
    <t>Currency in Circulation Outside Nepal Rastra Bank …………………………………………………….</t>
  </si>
  <si>
    <t>A. Assets …………………………………………………………………………………………………</t>
  </si>
  <si>
    <t>*  On payments basis : data based on foreign exchange records.</t>
  </si>
  <si>
    <t>1. Borrowings</t>
  </si>
  <si>
    <t xml:space="preserve">     a. Denmark</t>
  </si>
  <si>
    <t xml:space="preserve">     b. India</t>
  </si>
  <si>
    <t xml:space="preserve">     c. Japan</t>
  </si>
  <si>
    <t xml:space="preserve">     d. OPEC</t>
  </si>
  <si>
    <t xml:space="preserve">     e. Kuwait</t>
  </si>
  <si>
    <t xml:space="preserve">     f. U.S.A</t>
  </si>
  <si>
    <t xml:space="preserve">     g. USSR</t>
  </si>
  <si>
    <t xml:space="preserve">     h. Asian Development Bank</t>
  </si>
  <si>
    <t xml:space="preserve">     i. International Development Association</t>
  </si>
  <si>
    <t xml:space="preserve">     j. EEC</t>
  </si>
  <si>
    <t xml:space="preserve">     k. IFAD</t>
  </si>
  <si>
    <t xml:space="preserve">     l. France</t>
  </si>
  <si>
    <t>*  Including only commercial banking branches of ADB/N.</t>
  </si>
  <si>
    <t>2008*</t>
  </si>
  <si>
    <t>2009*</t>
  </si>
  <si>
    <t xml:space="preserve">       ii. Sales</t>
  </si>
  <si>
    <t xml:space="preserve">     m. Saudi Fund</t>
  </si>
  <si>
    <t xml:space="preserve">     n. UNCDF</t>
  </si>
  <si>
    <t xml:space="preserve">     o. Finland</t>
  </si>
  <si>
    <t xml:space="preserve">     p. Belgium</t>
  </si>
  <si>
    <t>**   Excluding the amount deposited by commercial bank branches of  Agricultural Development Bank to their Head Office.</t>
  </si>
  <si>
    <t>LIBOR+0.25</t>
  </si>
  <si>
    <t>1. On June 6, 1966 following the devaluation of the Indian</t>
  </si>
  <si>
    <t xml:space="preserve">      were floated since February 20, 1973.</t>
  </si>
  <si>
    <t>rate system pegged on US dollar and Indian currency was</t>
  </si>
  <si>
    <t>5. Effective October 9, 1975, the exchange rate of the Nepalese rupee</t>
  </si>
  <si>
    <t>replaced by the basket of currency system.</t>
  </si>
  <si>
    <t>2. On December 8, 1967 the Nepalese rupee was devalued by 24.8 per cent.</t>
  </si>
  <si>
    <t>7.  On November 30, 1985, the Nepalese rupee was devalued against foreign currencies.</t>
  </si>
  <si>
    <t>Standing Liquidity Facility (SLF) ……………………………………………………………………….</t>
  </si>
  <si>
    <t>* Since 2004/05, the repo auction of treasury bills has been used as a monetary  instrument at the initiative of NRB.</t>
  </si>
  <si>
    <t>2011 Jul</t>
  </si>
  <si>
    <t>2011 Oct</t>
  </si>
  <si>
    <t xml:space="preserve"> 2000 Jul</t>
  </si>
  <si>
    <t xml:space="preserve"> 2001 Jul</t>
  </si>
  <si>
    <t xml:space="preserve"> 2002 Jul</t>
  </si>
  <si>
    <t xml:space="preserve"> 2007 Jul</t>
  </si>
  <si>
    <t xml:space="preserve"> 2008 Jul</t>
  </si>
  <si>
    <t xml:space="preserve"> 2009 Jul</t>
  </si>
  <si>
    <t>Call Money</t>
  </si>
  <si>
    <t>Maturity</t>
  </si>
  <si>
    <r>
      <t>1965/66</t>
    </r>
    <r>
      <rPr>
        <b/>
        <vertAlign val="superscript"/>
        <sz val="6.5"/>
        <rFont val="Times New Roman"/>
        <family val="1"/>
      </rPr>
      <t>1</t>
    </r>
  </si>
  <si>
    <r>
      <t>1967/68</t>
    </r>
    <r>
      <rPr>
        <b/>
        <vertAlign val="superscript"/>
        <sz val="6.5"/>
        <rFont val="Times New Roman"/>
        <family val="1"/>
      </rPr>
      <t>2</t>
    </r>
  </si>
  <si>
    <r>
      <t>1971/72</t>
    </r>
    <r>
      <rPr>
        <b/>
        <vertAlign val="superscript"/>
        <sz val="6.5"/>
        <rFont val="Times New Roman"/>
        <family val="1"/>
      </rPr>
      <t>3</t>
    </r>
  </si>
  <si>
    <r>
      <t>1972/73</t>
    </r>
    <r>
      <rPr>
        <b/>
        <vertAlign val="superscript"/>
        <sz val="6.5"/>
        <rFont val="Times New Roman"/>
        <family val="1"/>
      </rPr>
      <t>4</t>
    </r>
  </si>
  <si>
    <r>
      <t>1975/76</t>
    </r>
    <r>
      <rPr>
        <b/>
        <vertAlign val="superscript"/>
        <sz val="6.5"/>
        <rFont val="Times New Roman"/>
        <family val="1"/>
      </rPr>
      <t>5</t>
    </r>
  </si>
  <si>
    <r>
      <t>1982/83</t>
    </r>
    <r>
      <rPr>
        <b/>
        <vertAlign val="superscript"/>
        <sz val="6.5"/>
        <rFont val="Times New Roman"/>
        <family val="1"/>
      </rPr>
      <t>6</t>
    </r>
  </si>
  <si>
    <t xml:space="preserve">         (b) Sackings</t>
  </si>
  <si>
    <t xml:space="preserve">         (c) Twines</t>
  </si>
  <si>
    <t xml:space="preserve"> A.   Major Items</t>
  </si>
  <si>
    <t xml:space="preserve"> B.   Others</t>
  </si>
  <si>
    <t>Major Items</t>
  </si>
  <si>
    <t xml:space="preserve">    b. U.S.A.  </t>
  </si>
  <si>
    <t>Rupees per Currency Unit</t>
  </si>
  <si>
    <t>Pound Sterling</t>
  </si>
  <si>
    <t>2011 May</t>
  </si>
  <si>
    <t>2011 Jun</t>
  </si>
  <si>
    <t>Japanese Yen</t>
  </si>
  <si>
    <t>2011/12</t>
  </si>
  <si>
    <t>113-151</t>
  </si>
  <si>
    <t>1004-1055</t>
  </si>
  <si>
    <t xml:space="preserve"> 2006 Jul</t>
  </si>
  <si>
    <t>Mustard &amp; Linseed</t>
  </si>
  <si>
    <t>Direct investment in Nepal</t>
  </si>
  <si>
    <t>Portfolio investment</t>
  </si>
  <si>
    <t>Other investment: assets</t>
  </si>
  <si>
    <t>Trade credits</t>
  </si>
  <si>
    <t>Other investment: liabilities</t>
  </si>
  <si>
    <t>Sources of Fund</t>
  </si>
  <si>
    <t>Provident</t>
  </si>
  <si>
    <t>Institutional</t>
  </si>
  <si>
    <t>Pokhara</t>
  </si>
  <si>
    <t>Share</t>
  </si>
  <si>
    <t xml:space="preserve">Fixed </t>
  </si>
  <si>
    <t>&amp; other Loan</t>
  </si>
  <si>
    <t>Aawas</t>
  </si>
  <si>
    <t>Uses</t>
  </si>
  <si>
    <t>1994 Jul.</t>
  </si>
  <si>
    <t>1995 Jul.</t>
  </si>
  <si>
    <t>1996 Jul.</t>
  </si>
  <si>
    <t>1997 Jul.</t>
  </si>
  <si>
    <t>1998 Jul.</t>
  </si>
  <si>
    <t>1999 Jul.</t>
  </si>
  <si>
    <t>2000 Jul.</t>
  </si>
  <si>
    <t>2001 Jul.</t>
  </si>
  <si>
    <t xml:space="preserve">                                                                                                                          </t>
  </si>
  <si>
    <t>Uses of Fund</t>
  </si>
  <si>
    <t>Reserve/Fund</t>
  </si>
  <si>
    <t>Cash &amp; Bank Balance</t>
  </si>
  <si>
    <t>Fixed Assets</t>
  </si>
  <si>
    <t>Life</t>
  </si>
  <si>
    <t>Non-life</t>
  </si>
  <si>
    <t>Pvt. Sector</t>
  </si>
  <si>
    <t>Share &amp;</t>
  </si>
  <si>
    <t>other Inv.</t>
  </si>
  <si>
    <t>Fixed Deposits</t>
  </si>
  <si>
    <t>Loans &amp;</t>
  </si>
  <si>
    <t>Collection</t>
  </si>
  <si>
    <t>Debenture</t>
  </si>
  <si>
    <t>Source: Citizen Investment Trust</t>
  </si>
  <si>
    <t>Outright Sale Auction ……………………………………………………………………………………</t>
  </si>
  <si>
    <t>Outright Purchase Action ……………………………………………………………………………….</t>
  </si>
  <si>
    <t>Import Bills and L/c</t>
  </si>
  <si>
    <t>Other Foreign Bills Purchased</t>
  </si>
  <si>
    <t>Mr. Dev Kumar Dhakal</t>
  </si>
  <si>
    <r>
      <t>2. Money Supply (M</t>
    </r>
    <r>
      <rPr>
        <b/>
        <vertAlign val="subscript"/>
        <sz val="10"/>
        <rFont val="Helvetica"/>
        <family val="2"/>
      </rPr>
      <t>1</t>
    </r>
    <r>
      <rPr>
        <b/>
        <sz val="10"/>
        <rFont val="Helvetica"/>
        <family val="2"/>
      </rPr>
      <t>)</t>
    </r>
  </si>
  <si>
    <t>General Government</t>
  </si>
  <si>
    <t xml:space="preserve">    Drawings </t>
  </si>
  <si>
    <t>2009</t>
  </si>
  <si>
    <t xml:space="preserve">    Repayments </t>
  </si>
  <si>
    <t>Other sectors</t>
  </si>
  <si>
    <t>Currency and deposits</t>
  </si>
  <si>
    <t xml:space="preserve">    Nepal Rastra Bank</t>
  </si>
  <si>
    <t xml:space="preserve">    Deposit money banks</t>
  </si>
  <si>
    <t>Other liabilities</t>
  </si>
  <si>
    <t>Total, Groups A through C</t>
  </si>
  <si>
    <t>Total, Groups A through D</t>
  </si>
  <si>
    <t>Reserve assets</t>
  </si>
  <si>
    <t>Deposit Money Banks</t>
  </si>
  <si>
    <t>Exchange Rate for US Dollar ……………….……………………………………………………………</t>
  </si>
  <si>
    <t>6.0-8.5</t>
  </si>
  <si>
    <t>3.0-6.75</t>
  </si>
  <si>
    <t>Use of Fund credit and loans</t>
  </si>
  <si>
    <t>Nepalese Paper &amp; Paper Products</t>
  </si>
  <si>
    <t>Nigerseed</t>
  </si>
  <si>
    <t>Readymade Leather Goods</t>
  </si>
  <si>
    <t>Silverware and Jewelleries</t>
  </si>
  <si>
    <t>Tanned Skin</t>
  </si>
  <si>
    <t>Woolen Carpet</t>
  </si>
  <si>
    <t>TOTAL REVENUE</t>
  </si>
  <si>
    <t xml:space="preserve">TAX REVENUE </t>
  </si>
  <si>
    <t>B.</t>
  </si>
  <si>
    <t>NON-TAX  REVENUE</t>
  </si>
  <si>
    <t>TAX REVENUE (1+2)</t>
  </si>
  <si>
    <t xml:space="preserve"> INDIRECT TAXES</t>
  </si>
  <si>
    <t xml:space="preserve"> a.   Customs</t>
  </si>
  <si>
    <t xml:space="preserve">       i.  Export </t>
  </si>
  <si>
    <t xml:space="preserve">      ii. Import</t>
  </si>
  <si>
    <t xml:space="preserve">     iii. Indian Excise Refund</t>
  </si>
  <si>
    <t xml:space="preserve">     iv. Agriculture Reform Duties</t>
  </si>
  <si>
    <t>Overall Index</t>
  </si>
  <si>
    <t>Salary Index</t>
  </si>
  <si>
    <t>Civil Service</t>
  </si>
  <si>
    <t>Officers</t>
  </si>
  <si>
    <t>Public Corporations</t>
  </si>
  <si>
    <t>Bank &amp; Financial Institutions</t>
  </si>
  <si>
    <t>Army  &amp; Police Forces</t>
  </si>
  <si>
    <t>Education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</si>
  <si>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</si>
  <si>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</si>
  <si>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</si>
  <si>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</si>
  <si>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</si>
  <si>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</si>
  <si>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</si>
  <si>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</si>
  <si>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Unskilled</t>
  </si>
  <si>
    <t>Construction Labourer</t>
  </si>
  <si>
    <t>Mason</t>
  </si>
  <si>
    <t>Carpenter</t>
  </si>
  <si>
    <t>Worker</t>
  </si>
  <si>
    <t xml:space="preserve">     v. Miscellaneous</t>
  </si>
  <si>
    <t xml:space="preserve">     i. Production</t>
  </si>
  <si>
    <t xml:space="preserve">     ii. Import</t>
  </si>
  <si>
    <t xml:space="preserve">    iv. Services</t>
  </si>
  <si>
    <t>c.  Excise</t>
  </si>
  <si>
    <t xml:space="preserve">      i. Cigarettes &amp; Bidi</t>
  </si>
  <si>
    <t xml:space="preserve">     ii.  Liquor &amp; Beer</t>
  </si>
  <si>
    <t xml:space="preserve">    iii. Other Industrial Production</t>
  </si>
  <si>
    <t xml:space="preserve">    iv. Excise on Imports</t>
  </si>
  <si>
    <t xml:space="preserve"> DIRECT TAXES</t>
  </si>
  <si>
    <t xml:space="preserve">   a.   Income Tax</t>
  </si>
  <si>
    <t xml:space="preserve">     i.  Corporate  Income Tax</t>
  </si>
  <si>
    <t xml:space="preserve">      - Govt. Corporation</t>
  </si>
  <si>
    <t xml:space="preserve">      - Public Ltd. Corporation</t>
  </si>
  <si>
    <t>Agri. Equip.&amp; Parts</t>
  </si>
  <si>
    <t>Baby Food &amp; Milk Products</t>
  </si>
  <si>
    <t xml:space="preserve">2002 Jul </t>
  </si>
  <si>
    <t xml:space="preserve">2003 Jul </t>
  </si>
  <si>
    <t>Eastern Dev. Region</t>
  </si>
  <si>
    <t>Mechi</t>
  </si>
  <si>
    <t>Koshi</t>
  </si>
  <si>
    <t>Sagarmatha</t>
  </si>
  <si>
    <t>Central Dev.Region</t>
  </si>
  <si>
    <t>45-57</t>
  </si>
  <si>
    <t>801-849</t>
  </si>
  <si>
    <t>812Ka-849Ka</t>
  </si>
  <si>
    <t>28Ka - 40 Ka</t>
  </si>
  <si>
    <t>2007 Jul</t>
  </si>
  <si>
    <t>CRR</t>
  </si>
  <si>
    <t>Bank Rate</t>
  </si>
  <si>
    <t>Export Credit in Foreign Currency</t>
  </si>
  <si>
    <t>Development Bonds</t>
  </si>
  <si>
    <t>National/Citizen SCs</t>
  </si>
  <si>
    <t>Annualised Percent</t>
  </si>
  <si>
    <t>Foreign</t>
  </si>
  <si>
    <t>Claims on</t>
  </si>
  <si>
    <t>Claims on Government</t>
  </si>
  <si>
    <t>Assets,</t>
  </si>
  <si>
    <t>Govern-</t>
  </si>
  <si>
    <t>Enterprises</t>
  </si>
  <si>
    <t>Capital and</t>
  </si>
  <si>
    <t>Net</t>
  </si>
  <si>
    <t>ment</t>
  </si>
  <si>
    <t>Total</t>
  </si>
  <si>
    <t>Non-</t>
  </si>
  <si>
    <t>Private</t>
  </si>
  <si>
    <t>Time</t>
  </si>
  <si>
    <t>Other</t>
  </si>
  <si>
    <t>Money</t>
  </si>
  <si>
    <t>(2-3)</t>
  </si>
  <si>
    <t>Assets</t>
  </si>
  <si>
    <t>Liabilities</t>
  </si>
  <si>
    <t>Government</t>
  </si>
  <si>
    <t>Deposits</t>
  </si>
  <si>
    <t>(8+9)</t>
  </si>
  <si>
    <t>Financial</t>
  </si>
  <si>
    <t>financial</t>
  </si>
  <si>
    <t>Sector</t>
  </si>
  <si>
    <t>Items, Net</t>
  </si>
  <si>
    <t>Supply</t>
  </si>
  <si>
    <t xml:space="preserve"> Mid-Month</t>
  </si>
  <si>
    <t xml:space="preserve"> 1960 Jul</t>
  </si>
  <si>
    <t>-</t>
  </si>
  <si>
    <t xml:space="preserve"> 1961 Jul</t>
  </si>
  <si>
    <t xml:space="preserve"> 1962 Jul</t>
  </si>
  <si>
    <t xml:space="preserve"> 1963 Jul</t>
  </si>
  <si>
    <t xml:space="preserve"> 1964 Jul</t>
  </si>
  <si>
    <t xml:space="preserve"> 1965 Jul</t>
  </si>
  <si>
    <t xml:space="preserve"> 1966 Jul</t>
  </si>
  <si>
    <t xml:space="preserve"> 1967 Jul</t>
  </si>
  <si>
    <t xml:space="preserve"> 1968 Jul</t>
  </si>
  <si>
    <t xml:space="preserve"> 1969 Jul</t>
  </si>
  <si>
    <t xml:space="preserve"> 1970 Jul</t>
  </si>
  <si>
    <t xml:space="preserve"> 1971 Jul</t>
  </si>
  <si>
    <t xml:space="preserve"> 1972 Jul</t>
  </si>
  <si>
    <t>1063Ka,1065Ka-1067Ka, 1071Ka-1074Ka, 1076Ka-1081Ka, 1087Ka, 1090Ka-1094Ka,1099, 1103Ka-1107Ka</t>
  </si>
  <si>
    <t xml:space="preserve">        but includes foreign deposits.</t>
  </si>
  <si>
    <t xml:space="preserve">       and foreign currency in hand.</t>
  </si>
  <si>
    <t>2012 Jan</t>
  </si>
  <si>
    <t>A dash (–) indicates that figures are nil or negligible. The non-availability of data is indicated by dots (...). An oblique (/) indicates a Nepalese fiscal year (e.g., 2005/06) or a Nepalese month (July/August = Shrawan). A hyphen (-) used with a Gregorian Calendar month indicates the end of a Nepalese month (e.g., Mid-July = end of Ashad). Symbols used : "p" for provisional, "e" for estimated, "r" for revised and "Qtr" for Quarter.</t>
  </si>
  <si>
    <t xml:space="preserve">*4.   Excludes investment in Government </t>
  </si>
  <si>
    <t xml:space="preserve">        securities and includes foreign bills</t>
  </si>
  <si>
    <t xml:space="preserve">     Current transfers: credit</t>
  </si>
  <si>
    <t>Grants</t>
  </si>
  <si>
    <t>Workers' remittances</t>
  </si>
  <si>
    <t>Pensions</t>
  </si>
  <si>
    <t xml:space="preserve">   Current transfers: debit</t>
  </si>
  <si>
    <t>Total, Groups A plus B</t>
  </si>
  <si>
    <t>2008 Oct</t>
  </si>
  <si>
    <t>2009 Jan</t>
  </si>
  <si>
    <t>2012</t>
  </si>
  <si>
    <t>Executive Director, Development Bank Supervision Dept.</t>
  </si>
  <si>
    <t xml:space="preserve">    volume of  private sector credit, total domestic credit and other items, net (because of reduction of loan loss provisioning and interest suspense account).</t>
  </si>
  <si>
    <t>*  Including the consolidated balance sheet of Agricultural Development Bank (beginning July 2006).</t>
  </si>
  <si>
    <t>** Including the consolidated balance sheet of Agricultural Development Bank (beginning July 2006).</t>
  </si>
  <si>
    <t>***  Including the consolidated balance sheet of Agricultural Development Bank (beginning July 2006).</t>
  </si>
  <si>
    <t xml:space="preserve">  a. Duties &amp; Fees</t>
  </si>
  <si>
    <t xml:space="preserve">       i. Passport Fees</t>
  </si>
  <si>
    <t xml:space="preserve">       ii. Tourism Fees</t>
  </si>
  <si>
    <t xml:space="preserve">      iii. Other Duties &amp; Fees</t>
  </si>
  <si>
    <t xml:space="preserve">  b. Fines and Forfeiture</t>
  </si>
  <si>
    <t xml:space="preserve">       i. Forest</t>
  </si>
  <si>
    <t xml:space="preserve">      ii. Postal Services</t>
  </si>
  <si>
    <t xml:space="preserve">  d.  Dividends</t>
  </si>
  <si>
    <t xml:space="preserve">  e.  Interest</t>
  </si>
  <si>
    <t xml:space="preserve">  f.  Royalty and Sales of Govt. Property</t>
  </si>
  <si>
    <t xml:space="preserve">       i. Royalty</t>
  </si>
  <si>
    <t>Non-Govt.</t>
  </si>
  <si>
    <t>Bank*</t>
  </si>
  <si>
    <t>*    Data as per new call report forms.</t>
  </si>
  <si>
    <t>2006/07</t>
  </si>
  <si>
    <t xml:space="preserve">  g.  Principal Repayments  </t>
  </si>
  <si>
    <t xml:space="preserve">  h.  Miscellaneous Income</t>
  </si>
  <si>
    <t>Heads</t>
  </si>
  <si>
    <t>2003</t>
  </si>
  <si>
    <t xml:space="preserve">     z. E.F.I.C.</t>
  </si>
  <si>
    <t xml:space="preserve">    aa. Other</t>
  </si>
  <si>
    <t xml:space="preserve">    z. E.F.I.C.</t>
  </si>
  <si>
    <t>International Reserves …………………………………………………………………………………..</t>
  </si>
  <si>
    <t>Board of Directors and Principal Officers of the Bank</t>
  </si>
  <si>
    <t>Board of Directors</t>
  </si>
  <si>
    <t>2005 Apr</t>
  </si>
  <si>
    <t xml:space="preserve">      (Share Market)</t>
  </si>
  <si>
    <t>No. of Listed</t>
  </si>
  <si>
    <t>Market</t>
  </si>
  <si>
    <t>Trading</t>
  </si>
  <si>
    <t>Listed Shares</t>
  </si>
  <si>
    <t>Capitalization</t>
  </si>
  <si>
    <t>Turnover</t>
  </si>
  <si>
    <t>NEPSE Index*</t>
  </si>
  <si>
    <t>21-22,24-39, 41-44</t>
  </si>
  <si>
    <t>749-800</t>
  </si>
  <si>
    <t>760 Ka - 800 Ka</t>
  </si>
  <si>
    <t>Capital Fund</t>
  </si>
  <si>
    <t>Borrowing</t>
  </si>
  <si>
    <t>Other Sources*</t>
  </si>
  <si>
    <t>Source/ Uses</t>
  </si>
  <si>
    <r>
      <t>1992/93</t>
    </r>
    <r>
      <rPr>
        <b/>
        <vertAlign val="superscript"/>
        <sz val="7"/>
        <rFont val="Times New Roman"/>
        <family val="1"/>
      </rPr>
      <t>10</t>
    </r>
  </si>
  <si>
    <t xml:space="preserve">Sensitive Share </t>
  </si>
  <si>
    <t>Price Index#</t>
  </si>
  <si>
    <t>Mid-Oct</t>
  </si>
  <si>
    <t>2007 Oct</t>
  </si>
  <si>
    <t>6.0-8.0</t>
  </si>
  <si>
    <t>2007/08</t>
  </si>
  <si>
    <t>2008/09</t>
  </si>
  <si>
    <t>ment, net</t>
  </si>
  <si>
    <t>*  Including the consolidated balance sheet of ADB/N (beginning 2006 July).</t>
  </si>
  <si>
    <t>Claims  on Govt. Enterprises</t>
  </si>
  <si>
    <t>2003 Apr</t>
  </si>
  <si>
    <t>Assets and Liabilities of Nepal Rastra Bank</t>
  </si>
  <si>
    <t xml:space="preserve">    iv.   Other Income</t>
  </si>
  <si>
    <t>541-593</t>
  </si>
  <si>
    <t>A. Current Account</t>
  </si>
  <si>
    <t>2008 Apr</t>
  </si>
  <si>
    <t xml:space="preserve">E. Reserves and Related Items </t>
  </si>
  <si>
    <t>2004 Apr</t>
  </si>
  <si>
    <t>2004 Jul</t>
  </si>
  <si>
    <t>*  Including the consolidated balance sheet of ADB/N since July 2006.</t>
  </si>
  <si>
    <t>31.   Gulmi</t>
  </si>
  <si>
    <t xml:space="preserve">      -  Individual &amp; sole Trading  Firm</t>
  </si>
  <si>
    <t xml:space="preserve">   ii.  Remuneration Income</t>
  </si>
  <si>
    <t xml:space="preserve">   iii.   Investment Income</t>
  </si>
  <si>
    <t>SDRs</t>
  </si>
  <si>
    <t>Position</t>
  </si>
  <si>
    <t>Exchange</t>
  </si>
  <si>
    <t>Banks</t>
  </si>
  <si>
    <t>B. Liabilities</t>
  </si>
  <si>
    <t>Reserve Money</t>
  </si>
  <si>
    <t>2009 Jul</t>
  </si>
  <si>
    <t>5.0-9.0</t>
  </si>
  <si>
    <t>Currency Held by</t>
  </si>
  <si>
    <t>Deposits of</t>
  </si>
  <si>
    <t>2003 Jul</t>
  </si>
  <si>
    <t xml:space="preserve"> 2003 Jul</t>
  </si>
  <si>
    <t>Total Liabili-</t>
  </si>
  <si>
    <t>(2 through 5)</t>
  </si>
  <si>
    <t>Holdings</t>
  </si>
  <si>
    <t>Reserves</t>
  </si>
  <si>
    <t>Claims on Government Enterprises</t>
  </si>
  <si>
    <t>Loans</t>
  </si>
  <si>
    <t>Gold and</t>
  </si>
  <si>
    <t>Balances</t>
  </si>
  <si>
    <t>Develop-</t>
  </si>
  <si>
    <t>Against</t>
  </si>
  <si>
    <t>Held</t>
  </si>
  <si>
    <t>Treasury</t>
  </si>
  <si>
    <t>Special</t>
  </si>
  <si>
    <t>Loans and</t>
  </si>
  <si>
    <t>Govt.</t>
  </si>
  <si>
    <t>(2 to 8)</t>
  </si>
  <si>
    <t>Coins</t>
  </si>
  <si>
    <t>in Hand</t>
  </si>
  <si>
    <t>Abroad</t>
  </si>
  <si>
    <t>Securities</t>
  </si>
  <si>
    <t>Bills</t>
  </si>
  <si>
    <t>(10 to 14)</t>
  </si>
  <si>
    <t>Bonds</t>
  </si>
  <si>
    <t>1997 Oct</t>
  </si>
  <si>
    <t>1998 Jan</t>
  </si>
  <si>
    <t>1998 Apr</t>
  </si>
  <si>
    <t>2010 Jul</t>
  </si>
  <si>
    <t>Insurance</t>
  </si>
  <si>
    <t>1998 Oct</t>
  </si>
  <si>
    <t>1999 Jan</t>
  </si>
  <si>
    <t>1999 Apr</t>
  </si>
  <si>
    <t>Advances</t>
  </si>
  <si>
    <t>(16+17)</t>
  </si>
  <si>
    <t>Others</t>
  </si>
  <si>
    <t xml:space="preserve"> 1984 jul</t>
  </si>
  <si>
    <t>Capital and Reserves</t>
  </si>
  <si>
    <t>Other Liabilities</t>
  </si>
  <si>
    <t>in</t>
  </si>
  <si>
    <t>Reserve</t>
  </si>
  <si>
    <t>circulation</t>
  </si>
  <si>
    <t>Capital</t>
  </si>
  <si>
    <t>Fund</t>
  </si>
  <si>
    <t>Funds</t>
  </si>
  <si>
    <t>tic</t>
  </si>
  <si>
    <t>Deposits *1</t>
  </si>
  <si>
    <t>Cash Reserve *2</t>
  </si>
  <si>
    <t>Liquid Assets *3</t>
  </si>
  <si>
    <t>Loans and Advances *4</t>
  </si>
  <si>
    <t>As % of Total</t>
  </si>
  <si>
    <t>Current</t>
  </si>
  <si>
    <t>Savings</t>
  </si>
  <si>
    <t>Fixed</t>
  </si>
  <si>
    <t>Margin</t>
  </si>
  <si>
    <t>Amount</t>
  </si>
  <si>
    <t>Rupees per US Dollar</t>
  </si>
  <si>
    <t>Period Average</t>
  </si>
  <si>
    <t>Period End</t>
  </si>
  <si>
    <t xml:space="preserve">Selling </t>
  </si>
  <si>
    <t>Middle</t>
  </si>
  <si>
    <t>1965/66</t>
  </si>
  <si>
    <t>1966/67</t>
  </si>
  <si>
    <t>1968/69</t>
  </si>
  <si>
    <t>1969/70</t>
  </si>
  <si>
    <t>1970/71</t>
  </si>
  <si>
    <t>1971/72</t>
  </si>
  <si>
    <t>6. On June 1, 1983, the existing exchange</t>
  </si>
  <si>
    <t xml:space="preserve">10. On 12 Feb, 1993 Nepalese rupee was revalued against Indian rupee by 3.0 percent </t>
  </si>
  <si>
    <r>
      <t>1967/68</t>
    </r>
    <r>
      <rPr>
        <b/>
        <vertAlign val="superscript"/>
        <sz val="7"/>
        <rFont val="Times New Roman"/>
        <family val="1"/>
      </rPr>
      <t>1</t>
    </r>
  </si>
  <si>
    <r>
      <t>1972/73</t>
    </r>
    <r>
      <rPr>
        <b/>
        <vertAlign val="superscript"/>
        <sz val="7"/>
        <rFont val="Times New Roman"/>
        <family val="1"/>
      </rPr>
      <t>2</t>
    </r>
  </si>
  <si>
    <r>
      <t>1975/76</t>
    </r>
    <r>
      <rPr>
        <b/>
        <vertAlign val="superscript"/>
        <sz val="7"/>
        <rFont val="Times New Roman"/>
        <family val="1"/>
      </rPr>
      <t>3</t>
    </r>
  </si>
  <si>
    <r>
      <t>1977/78</t>
    </r>
    <r>
      <rPr>
        <b/>
        <vertAlign val="superscript"/>
        <sz val="7"/>
        <rFont val="Times New Roman"/>
        <family val="1"/>
      </rPr>
      <t>4</t>
    </r>
  </si>
  <si>
    <r>
      <t>1981/82</t>
    </r>
    <r>
      <rPr>
        <b/>
        <vertAlign val="superscript"/>
        <sz val="7"/>
        <rFont val="Times New Roman"/>
        <family val="1"/>
      </rPr>
      <t>5</t>
    </r>
  </si>
  <si>
    <r>
      <t>1982/83</t>
    </r>
    <r>
      <rPr>
        <b/>
        <vertAlign val="superscript"/>
        <sz val="7"/>
        <rFont val="Times New Roman"/>
        <family val="1"/>
      </rPr>
      <t>6</t>
    </r>
  </si>
  <si>
    <r>
      <t>1985/86</t>
    </r>
    <r>
      <rPr>
        <b/>
        <vertAlign val="superscript"/>
        <sz val="7"/>
        <rFont val="Times New Roman"/>
        <family val="1"/>
      </rPr>
      <t>7</t>
    </r>
  </si>
  <si>
    <r>
      <t>1990/91</t>
    </r>
    <r>
      <rPr>
        <b/>
        <vertAlign val="superscript"/>
        <sz val="7"/>
        <rFont val="Times New Roman"/>
        <family val="1"/>
      </rPr>
      <t>8</t>
    </r>
  </si>
  <si>
    <r>
      <t>1991/92</t>
    </r>
    <r>
      <rPr>
        <b/>
        <vertAlign val="superscript"/>
        <sz val="7"/>
        <rFont val="Times New Roman"/>
        <family val="1"/>
      </rPr>
      <t>9</t>
    </r>
  </si>
  <si>
    <t>Geographical Distribution of Development Banks (Contd. …)</t>
  </si>
  <si>
    <t>Direct External Debt of Government of Nepal (Contd. …)</t>
  </si>
  <si>
    <t>Board of Directors and Principal Officers of the Bank………………………….…………………….…………</t>
  </si>
  <si>
    <t>Mid-May/Mid-Jun</t>
  </si>
  <si>
    <t>Mid-Jun/Mid-Jul</t>
  </si>
  <si>
    <t>Mid-Jul/Mid-Aug</t>
  </si>
  <si>
    <t>Mid-Aug/Mid-Sep</t>
  </si>
  <si>
    <t>Mid-Sep/Mid-Oct</t>
  </si>
  <si>
    <t>Mid-Oct/Mid-Nov</t>
  </si>
  <si>
    <t>Mid-Nov/Mid-Dec</t>
  </si>
  <si>
    <t xml:space="preserve">2001 Jul </t>
  </si>
  <si>
    <t>Director, Bank Supervision Department</t>
  </si>
  <si>
    <t>2005 Oct</t>
  </si>
  <si>
    <t xml:space="preserve">                                                      </t>
  </si>
  <si>
    <t xml:space="preserve">      New Series</t>
  </si>
  <si>
    <t xml:space="preserve">     Old Series</t>
  </si>
  <si>
    <t>Balance with</t>
  </si>
  <si>
    <t>Foreign Bills</t>
  </si>
  <si>
    <t>Notes and</t>
  </si>
  <si>
    <t>Inter Bank</t>
  </si>
  <si>
    <t>Foreign Notes</t>
  </si>
  <si>
    <t>Balances with</t>
  </si>
  <si>
    <t>Industry</t>
  </si>
  <si>
    <t>Grand Total</t>
  </si>
  <si>
    <t xml:space="preserve">1991 Jul </t>
  </si>
  <si>
    <t xml:space="preserve">1992 Jul </t>
  </si>
  <si>
    <t>1998 Jul</t>
  </si>
  <si>
    <t>Mid-July</t>
  </si>
  <si>
    <t>Resources</t>
  </si>
  <si>
    <t>Revenue</t>
  </si>
  <si>
    <t>58-70</t>
  </si>
  <si>
    <t>850-895</t>
  </si>
  <si>
    <t>855Ka - 895Ka</t>
  </si>
  <si>
    <t>41Ka - 54Ka</t>
  </si>
  <si>
    <t>301,302,317,    324'Ka"</t>
  </si>
  <si>
    <t>353,354,355,367,369,376"Ka"</t>
  </si>
  <si>
    <t>562 -56,7 571, 574-576, 578-580,585,589,590"Ka'',</t>
  </si>
  <si>
    <t xml:space="preserve">   b.   Land &amp; Building Regist.</t>
  </si>
  <si>
    <t xml:space="preserve">   d.  Vehicle Tax</t>
  </si>
  <si>
    <t xml:space="preserve">    Domestic borrowings</t>
  </si>
  <si>
    <t xml:space="preserve">    Others</t>
  </si>
  <si>
    <t>Mid-Jul</t>
  </si>
  <si>
    <t>2013</t>
  </si>
  <si>
    <t>2012 Nov</t>
  </si>
  <si>
    <t>2012 Dec</t>
  </si>
  <si>
    <t>2013 Jan</t>
  </si>
  <si>
    <t>Mid-Jan</t>
  </si>
  <si>
    <t xml:space="preserve">      a. Treasury Bills</t>
  </si>
  <si>
    <t xml:space="preserve">      b. Development Bonds</t>
  </si>
  <si>
    <t xml:space="preserve">      c. National Saving Certificates</t>
  </si>
  <si>
    <t>b.  Foreign Grants</t>
  </si>
  <si>
    <t>Mr. Bhuban Kandel</t>
  </si>
  <si>
    <t xml:space="preserve"> 2005 Jul</t>
  </si>
  <si>
    <t>2004/05</t>
  </si>
  <si>
    <t>2005</t>
  </si>
  <si>
    <t>Sanctioned Expenditure</t>
  </si>
  <si>
    <t>Unspent Government Balance</t>
  </si>
  <si>
    <t>Deficits(-) Surplus(+)</t>
  </si>
  <si>
    <t>Sources of Financing</t>
  </si>
  <si>
    <t>2003 July</t>
  </si>
  <si>
    <t>B. Liabilities ……………………………………………………………………………………………..</t>
  </si>
  <si>
    <t>Summary Balance of Payments …………………………………….……………………..…………….</t>
  </si>
  <si>
    <t>2 The exchange rate of the Nepalese rupee vis-a-vis  the US dollar was changed effective February 9, 1973.</t>
  </si>
  <si>
    <t xml:space="preserve">     </t>
  </si>
  <si>
    <t>8. On July 1, 1991 the Nepalese rupee was revalued against Indian currency by 1.8 percent,</t>
  </si>
  <si>
    <t xml:space="preserve">     However,  the system of exchange rate fixation was not changed.</t>
  </si>
  <si>
    <t>9  On March 4, 1992 the Nepalese rupee was made partially (65:35) convertible on</t>
  </si>
  <si>
    <t xml:space="preserve">    current account followed by a change in proportion to 75:25 on July 12, 1992.</t>
  </si>
  <si>
    <t xml:space="preserve">      to NRs 1.60 for 1 IC and Nepalese rupee made fully convertible on current account.</t>
  </si>
  <si>
    <t>Principal &amp;</t>
  </si>
  <si>
    <t>Payments</t>
  </si>
  <si>
    <t>Foreign Exchange</t>
  </si>
  <si>
    <t>rupee, the exchange rate of the Nepalese rupee vis-a-vis the Indian</t>
  </si>
  <si>
    <t>rupee appreciated by 57.5 per cent.</t>
  </si>
  <si>
    <t>vis-a-vis the US dollar was revised. The exchange rate of other</t>
  </si>
  <si>
    <t xml:space="preserve">convertible currencies were quoted daily with reference to the </t>
  </si>
  <si>
    <t>US dollar rate in the international currency market.</t>
  </si>
  <si>
    <t>1  On December 8, 1967 the Nepalese rupee was devalued by 24.8 percent.</t>
  </si>
  <si>
    <t>3  Effective October 9, 1975, the exchange rate of the Nepalese rupee vis-a-vis the US dollar was revised.</t>
  </si>
  <si>
    <t>2012 Jul</t>
  </si>
  <si>
    <t>152-177</t>
  </si>
  <si>
    <t>1056-1107</t>
  </si>
  <si>
    <t>115 Ka-137Ka</t>
  </si>
  <si>
    <t>Janakpur</t>
  </si>
  <si>
    <t>Narayani</t>
  </si>
  <si>
    <t>Bagmati</t>
  </si>
  <si>
    <t>Western Dev. Region</t>
  </si>
  <si>
    <t>Gandaki</t>
  </si>
  <si>
    <t>Dhauligiri</t>
  </si>
  <si>
    <t>Lumbini</t>
  </si>
  <si>
    <t>Mid- Western Region</t>
  </si>
  <si>
    <t>Rapti</t>
  </si>
  <si>
    <t>Bheri</t>
  </si>
  <si>
    <t>Karnali</t>
  </si>
  <si>
    <t>Far Western Dev.Region</t>
  </si>
  <si>
    <t>Seti</t>
  </si>
  <si>
    <t>Mahakali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</si>
  <si>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</si>
  <si>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</si>
  <si>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</si>
  <si>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</si>
  <si>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</si>
  <si>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</si>
  <si>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 &amp; Parts</t>
  </si>
  <si>
    <t>Cosmetics</t>
  </si>
  <si>
    <t>Cuminseeds and Peppers</t>
  </si>
  <si>
    <t>Dry Cell Battery</t>
  </si>
  <si>
    <t>Electrical Equipment</t>
  </si>
  <si>
    <t>Enamel &amp; Other Paints</t>
  </si>
  <si>
    <t>Hotrolled Sheet in Coil</t>
  </si>
  <si>
    <t>Incense Sticks</t>
  </si>
  <si>
    <t>Insecticides</t>
  </si>
  <si>
    <t>M.S. Billet</t>
  </si>
  <si>
    <t>M.S. Wire Rod</t>
  </si>
  <si>
    <t>1973/74</t>
  </si>
  <si>
    <t>11+12+13)</t>
  </si>
  <si>
    <t>(1+6+7+10+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</si>
  <si>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</si>
  <si>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</si>
  <si>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</si>
  <si>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</si>
  <si>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</si>
  <si>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</si>
  <si>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</si>
  <si>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</si>
  <si>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</si>
  <si>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</si>
  <si>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</si>
  <si>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</si>
  <si>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</si>
  <si>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</si>
  <si>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III Qtr</t>
  </si>
  <si>
    <t>IV Qtr</t>
  </si>
  <si>
    <t>I Qtr</t>
  </si>
  <si>
    <t>II Qtr</t>
  </si>
  <si>
    <t>2005/06</t>
  </si>
  <si>
    <t>19.  Kailali</t>
  </si>
  <si>
    <t>20.  Kanchanpur</t>
  </si>
  <si>
    <t>Total Branches</t>
  </si>
  <si>
    <t>Fiscal year</t>
  </si>
  <si>
    <t>Aug</t>
  </si>
  <si>
    <t>Sep</t>
  </si>
  <si>
    <t>Oct</t>
  </si>
  <si>
    <t>Nov</t>
  </si>
  <si>
    <t>Dec</t>
  </si>
  <si>
    <t>Jan</t>
  </si>
  <si>
    <t>Feb</t>
  </si>
  <si>
    <t>Mar</t>
  </si>
  <si>
    <t>Net-</t>
  </si>
  <si>
    <t xml:space="preserve">domestic </t>
  </si>
  <si>
    <t xml:space="preserve">Broad </t>
  </si>
  <si>
    <t>assets</t>
  </si>
  <si>
    <t>Credit</t>
  </si>
  <si>
    <t>Demand</t>
  </si>
  <si>
    <t>(M2)</t>
  </si>
  <si>
    <t>(M1)</t>
  </si>
  <si>
    <t>Apr</t>
  </si>
  <si>
    <t>May</t>
  </si>
  <si>
    <t>4. Monetary Authority's Account</t>
  </si>
  <si>
    <t>A. Assets</t>
  </si>
  <si>
    <t xml:space="preserve">5. Assets and Liabilities of Nepal Rastra Bank </t>
  </si>
  <si>
    <t>1    Also includes a small amount of Indian Rupee notes and coins till mid-July 1968.</t>
  </si>
  <si>
    <t xml:space="preserve">      Those are converted into rupees at the prevailing official exchange rates.</t>
  </si>
  <si>
    <t>Their</t>
  </si>
  <si>
    <t xml:space="preserve"> 2003 Jul </t>
  </si>
  <si>
    <t>Fiscal Year/Month</t>
  </si>
  <si>
    <t>Singapore Dollar</t>
  </si>
  <si>
    <t>SRiyal</t>
  </si>
  <si>
    <t>Thai Bhat</t>
  </si>
  <si>
    <t>M.Ringit</t>
  </si>
  <si>
    <t xml:space="preserve">1964/65 </t>
  </si>
  <si>
    <t xml:space="preserve">1968/69 </t>
  </si>
  <si>
    <t xml:space="preserve">1977/78 </t>
  </si>
  <si>
    <t xml:space="preserve">1979/80 </t>
  </si>
  <si>
    <t xml:space="preserve">1981/82 </t>
  </si>
  <si>
    <t xml:space="preserve">  Aug/Sep</t>
  </si>
  <si>
    <t xml:space="preserve">  Sep/Oct</t>
  </si>
  <si>
    <t xml:space="preserve">  Oct/Nov</t>
  </si>
  <si>
    <t xml:space="preserve">  Nov/Dec</t>
  </si>
  <si>
    <t xml:space="preserve">  Dec/Jan</t>
  </si>
  <si>
    <t xml:space="preserve">  Jan/Feb</t>
  </si>
  <si>
    <t xml:space="preserve">  Feb/Mar</t>
  </si>
  <si>
    <t xml:space="preserve">  Mar/Apr</t>
  </si>
  <si>
    <t xml:space="preserve">  Apr/May</t>
  </si>
  <si>
    <t xml:space="preserve">  May/Jun</t>
  </si>
  <si>
    <t xml:space="preserve">  Jun/Jul</t>
  </si>
  <si>
    <t>1965 Jul</t>
  </si>
  <si>
    <t>1966 Jul</t>
  </si>
  <si>
    <t>1967 Jul</t>
  </si>
  <si>
    <t>1968 Jul</t>
  </si>
  <si>
    <t>1969 Jul</t>
  </si>
  <si>
    <t>1970 Jul</t>
  </si>
  <si>
    <t>1971 Jul</t>
  </si>
  <si>
    <t>1972 Jul</t>
  </si>
  <si>
    <t>1973 Jul</t>
  </si>
  <si>
    <t>1974 Jul</t>
  </si>
  <si>
    <t>1975 Jul</t>
  </si>
  <si>
    <t>508327..8</t>
  </si>
  <si>
    <t>Mr. Rishikesh Bhatta</t>
  </si>
  <si>
    <t>Mr. Pradeep Raj Poudyal</t>
  </si>
  <si>
    <t>BALANCE OF LAST YEAR AND IRREGULARITIES</t>
  </si>
  <si>
    <t>GRANTS</t>
  </si>
  <si>
    <t>Number of Banks and Financial Institutions …...…………………………………………………………</t>
  </si>
  <si>
    <t>1.</t>
  </si>
  <si>
    <t>2.</t>
  </si>
  <si>
    <t>3.</t>
  </si>
  <si>
    <t>4.</t>
  </si>
  <si>
    <t>Domes-</t>
  </si>
  <si>
    <t>#    Including the consolidated balance sheet of ADB/N (beginning July 2006).</t>
  </si>
  <si>
    <t xml:space="preserve">        purchased and discounted.</t>
  </si>
  <si>
    <t>**  Including the consolidated balance sheet of ADB/N (beginning July 2006).</t>
  </si>
  <si>
    <t>** Including the consolidated balance sheet of ADB/N (beginning July 2006).</t>
  </si>
  <si>
    <t>Town, Dis-</t>
  </si>
  <si>
    <t>*  Including the consolidated balance sheet of ADB/N (beginning July 2006).</t>
  </si>
  <si>
    <t>Town, District</t>
  </si>
  <si>
    <t>ties (1+14+15</t>
  </si>
  <si>
    <t>(2+7+10+13)</t>
  </si>
  <si>
    <t>(3+4+5+6)</t>
  </si>
  <si>
    <t>Inter-bank</t>
  </si>
  <si>
    <t>(11+12)</t>
  </si>
  <si>
    <t>Rastra Bank</t>
  </si>
  <si>
    <t>(18+19)</t>
  </si>
  <si>
    <t>Domestic</t>
  </si>
  <si>
    <t>+16+17)</t>
  </si>
  <si>
    <t xml:space="preserve"> 1992 Jul </t>
  </si>
  <si>
    <t>trict and</t>
  </si>
  <si>
    <t>Corporations</t>
  </si>
  <si>
    <t>Village Dev.</t>
  </si>
  <si>
    <t>and</t>
  </si>
  <si>
    <t>(Inter-bank</t>
  </si>
  <si>
    <t>Organi-</t>
  </si>
  <si>
    <t>Committees</t>
  </si>
  <si>
    <t>Institutions</t>
  </si>
  <si>
    <t>Companies</t>
  </si>
  <si>
    <t>Deposits)</t>
  </si>
  <si>
    <t>zations</t>
  </si>
  <si>
    <t>Individuals</t>
  </si>
  <si>
    <t>Non-govt.</t>
  </si>
  <si>
    <t>and Village</t>
  </si>
  <si>
    <t>Organizations</t>
  </si>
  <si>
    <t>Mid-Month</t>
  </si>
  <si>
    <t>Services</t>
  </si>
  <si>
    <t>Products</t>
  </si>
  <si>
    <t>Machinery</t>
  </si>
  <si>
    <t>Goods</t>
  </si>
  <si>
    <t>Miscellaneous</t>
  </si>
  <si>
    <t>Metal
Productions,
Machinery &amp; 
Electrical 
Tools &amp; fitting</t>
  </si>
  <si>
    <t>Districts</t>
  </si>
  <si>
    <t>Kathmandu Valley</t>
  </si>
  <si>
    <t xml:space="preserve">  1.  Kathmandu</t>
  </si>
  <si>
    <t xml:space="preserve">  2.  Bhaktapur</t>
  </si>
  <si>
    <t xml:space="preserve">  3.  Lalitpur</t>
  </si>
  <si>
    <t>Hills</t>
  </si>
  <si>
    <t xml:space="preserve">  1.  Taplejung</t>
  </si>
  <si>
    <t xml:space="preserve">  2.  Panchthar</t>
  </si>
  <si>
    <t xml:space="preserve">  3.  Illam</t>
  </si>
  <si>
    <t xml:space="preserve">  4.  Sankhuwashabha</t>
  </si>
  <si>
    <t xml:space="preserve"> I Qtr</t>
  </si>
  <si>
    <t xml:space="preserve"> II Qtr</t>
  </si>
  <si>
    <t>2012 Oct</t>
  </si>
  <si>
    <t>175-226</t>
  </si>
  <si>
    <t>227-278</t>
  </si>
  <si>
    <t>279-331</t>
  </si>
  <si>
    <t>332-383</t>
  </si>
  <si>
    <t>384 - 436</t>
  </si>
  <si>
    <t>NEPAL RASTRA BANK</t>
  </si>
  <si>
    <t>1    Excluding the small amount of various funds held by NRB.</t>
  </si>
  <si>
    <t>4    Includes government-owned profit seeking enterprise.</t>
  </si>
  <si>
    <t>5    Includes profit-seeking enterprises in the private sector.</t>
  </si>
  <si>
    <t>Cash-Deposit and Liquid Assets-Deposit Ratio of Development Banks …………………………………</t>
  </si>
  <si>
    <t>Cash-Deposit and Liquid Assets-Deposit Ratio of Finance Companies  …………………………………</t>
  </si>
  <si>
    <t>Assets and Liabilities of Commercial Banks</t>
  </si>
  <si>
    <t>A.  Assets ………………………………………………………………………………………………..</t>
  </si>
  <si>
    <t>B.  Liabilities ……………………………………………………………………………………………..</t>
  </si>
  <si>
    <t>Assets and Liabilities of Development Banks</t>
  </si>
  <si>
    <t>Assets and Liabilities of Finance Companies</t>
  </si>
  <si>
    <t>Sectorwise Outstanding Credit of Development  Banks  …………………...……………………………</t>
  </si>
  <si>
    <t>Commercial Bank Branches by Area ……………………………………………………………………</t>
  </si>
  <si>
    <t>Development Bank Branches by Area ……………………………………………………………………</t>
  </si>
  <si>
    <t>Finance Companies Branches by Area ……………………………………………………………………</t>
  </si>
  <si>
    <t>2013/14</t>
  </si>
  <si>
    <t xml:space="preserve"> 2013 Oct</t>
  </si>
  <si>
    <t>2013 Oct</t>
  </si>
  <si>
    <t>Mr. Suman Kumar Adhikari</t>
  </si>
  <si>
    <t>Dr. Gunakar Bhatta</t>
  </si>
  <si>
    <t xml:space="preserve"> 2014 Jan</t>
  </si>
  <si>
    <t>2014 Jan</t>
  </si>
  <si>
    <t>3.25-9.5</t>
  </si>
  <si>
    <t>2014</t>
  </si>
  <si>
    <t>Director, Nepal Rastra Bank, Janakpur Office</t>
  </si>
  <si>
    <t>Dr. Sri Ram Poudyal</t>
  </si>
  <si>
    <t>Saving</t>
  </si>
  <si>
    <t>Saving Deposit</t>
  </si>
  <si>
    <t>*    Sectorwise classification as per new call report forms.</t>
  </si>
  <si>
    <t>**  Including the consolidated balance sheet of ADB/N since July 2006.</t>
  </si>
  <si>
    <t>ODCs*</t>
  </si>
  <si>
    <t>2007 Jul***</t>
  </si>
  <si>
    <t xml:space="preserve"> 2014 Apr</t>
  </si>
  <si>
    <t>2014 Apr</t>
  </si>
  <si>
    <t>Website: www.nrb.org.np</t>
  </si>
  <si>
    <t>Receipts and Expenditures of Convertible Foreign Exchange*   (Contd. ...)</t>
  </si>
  <si>
    <t>Period-End Exchange Rate for Other Foreign Currencies  (Contd. ...)</t>
  </si>
  <si>
    <t>Monetary Survey  (Contd. ...)</t>
  </si>
  <si>
    <t xml:space="preserve">Assets and Liabilities of Nepal Rastra Bank </t>
  </si>
  <si>
    <t>A. Assets  (Contd. ...)</t>
  </si>
  <si>
    <t>B. Liabilities   (Contd. ...)</t>
  </si>
  <si>
    <t>B. Liabilities  (Contd. ...)</t>
  </si>
  <si>
    <t>Outstanding Credit of Commercial Banks: Classified by Type of Security*   (Contd. ...)</t>
  </si>
  <si>
    <t>Outstanding Credit of Development Banks: Classified by Type of Security  (Contd. ...)</t>
  </si>
  <si>
    <t>Outstanding Credit of Finance Companies: Classified by Type of Security    (Contd. ...)</t>
  </si>
  <si>
    <t>2014 Jul</t>
  </si>
  <si>
    <t xml:space="preserve"> 2014 Jul</t>
  </si>
  <si>
    <t xml:space="preserve">      b.  Others</t>
  </si>
  <si>
    <t>6.   Special Bonds*</t>
  </si>
  <si>
    <t>7.   Total Bonds &amp; Treasury Bills</t>
  </si>
  <si>
    <t xml:space="preserve">      a.  Nepal Rastra Bank 1</t>
  </si>
  <si>
    <t xml:space="preserve">      c.  Financial Institutions 2</t>
  </si>
  <si>
    <t xml:space="preserve">      d.  Provident Funds 3</t>
  </si>
  <si>
    <t xml:space="preserve">      e.  Govt.Business Enterprises 4</t>
  </si>
  <si>
    <t xml:space="preserve">      f.  Private Business Enterprises 5</t>
  </si>
  <si>
    <t xml:space="preserve">      h.  Non-Profit Organization 6</t>
  </si>
  <si>
    <t xml:space="preserve">      a.  Nepal Rastra Bank 7</t>
  </si>
  <si>
    <t xml:space="preserve">      b.  Financial Institutions 8</t>
  </si>
  <si>
    <t xml:space="preserve">      h.  Govt.Business Enterprises</t>
  </si>
  <si>
    <t xml:space="preserve">     a.  NRB (Secondary Market)</t>
  </si>
  <si>
    <t xml:space="preserve">     b.  Persoanal Area 9</t>
  </si>
  <si>
    <t>5.   Foreign employment Bonds</t>
  </si>
  <si>
    <t>203-228</t>
  </si>
  <si>
    <t>1160-1212</t>
  </si>
  <si>
    <t>163 "A"-  185"A"</t>
  </si>
  <si>
    <t>(6+9+12+13)</t>
  </si>
  <si>
    <t>+  Time Deposits = Saving and Call Deposits + Fixed Deposits + Margin Deposits.</t>
  </si>
  <si>
    <t>2012 Dec*</t>
  </si>
  <si>
    <t>*   Fixed deposits also include foreign margin deposits since mid-July 2000.</t>
  </si>
  <si>
    <t>* The purchase and sale of foreign exchange takes place at the request (initiative) of commercial banks.</t>
  </si>
  <si>
    <t>**   Including the consolidated balance sheet of ADB/N since July 2006.</t>
  </si>
  <si>
    <t xml:space="preserve"> 1966 Jul*</t>
  </si>
  <si>
    <t>*  Other assets also includes other claims on government (citizen bond) since December 2012.</t>
  </si>
  <si>
    <t>Mr. Mukunda Kumar Chhetri</t>
  </si>
  <si>
    <t>Dr. Prakash Kumar Shrestha</t>
  </si>
  <si>
    <t>Mr. Bam Bahadur Mishra</t>
  </si>
  <si>
    <t>A.  Foreign Exchange Intervention: Purchase ………………………………………………………………………….</t>
  </si>
  <si>
    <t>B.  Foreign Exchange Intervention: Sale ………………………………………………………………………….</t>
  </si>
  <si>
    <t>Government Budgetary Operations (on cash basis) (Old Series) ……..…………………..…………………………..</t>
  </si>
  <si>
    <t>Government Revenue (New Series) …..………...……………………….……………………..…......…</t>
  </si>
  <si>
    <t>Government Budgetary Operations (New Series) ……..…………………..………………………...…..</t>
  </si>
  <si>
    <t>Ownership Pattern of Government Bonds and Treasury Bills ………………………………...………….</t>
  </si>
  <si>
    <t>Government Balance with Nepal Rastra Bank and Treasury Office …………………………...…………</t>
  </si>
  <si>
    <t>Geographical Distribution of Finance Companies …………………………………...……...……………</t>
  </si>
  <si>
    <t>Geographical Distribution of Development Banks ……………...………………......……………………</t>
  </si>
  <si>
    <t>Nepal Stock Exchange Ltd. (Share Market) ………………………………………...…………………...…………</t>
  </si>
  <si>
    <t>Cash-Deposit and Liquid Assets-Deposit Ratio of Commercial Banks ………………………………………</t>
  </si>
  <si>
    <t>Sectorwise Outstanding Credit of Commercial Banks  …………………...………………………………</t>
  </si>
  <si>
    <t>Sectorwise Outstanding Credit of Finance Companies  …………………...………………………………</t>
  </si>
  <si>
    <t>Outstanding Credit of Commercial Banks : Classified by Type of Security ………………………………</t>
  </si>
  <si>
    <t>Outstanding Credit of Development Banks : Classified by Type of Security ………………………………</t>
  </si>
  <si>
    <t>Sources and Uses of Fund of Citizen Investment Trust ……………………………………………………</t>
  </si>
  <si>
    <t>Weighted Average Treasury Bills Rate (182-day) ……..………..…………..…………………………….</t>
  </si>
  <si>
    <t>Weighted Average Treasury Bills Rate (364-day)  ……..……………...…………………………………</t>
  </si>
  <si>
    <t>Weighted Average Interbank Transaction Rate ……….……………..……………………………………</t>
  </si>
  <si>
    <t>Total Imports Classified by Major Commodity Groups ………………………………………………….</t>
  </si>
  <si>
    <t>Receipts and Expenditures of Convertible Foreign Exchange …………………………………………….</t>
  </si>
  <si>
    <t>Direct External Debt of Government of Nepal ...…………………...…………………………………….</t>
  </si>
  <si>
    <t>Indirect External Debt of Government of Nepal….………...……………………………………………..</t>
  </si>
  <si>
    <t>Foreign Assets and Liabilities of the Banking System …………………………………………………….</t>
  </si>
  <si>
    <t xml:space="preserve"> 2014 Oct</t>
  </si>
  <si>
    <t>2014 Oct</t>
  </si>
  <si>
    <t>2014/15</t>
  </si>
  <si>
    <t>1167 "A",  1169"A",1170 "A" ,1173 "A"-1177 "A"1178 "A" 1180 "A"-1185 "A" ,1191"A", 1194"A" -1198"A",  1203 "A" ,1208 "A" - 1211 "A"</t>
  </si>
  <si>
    <t>China</t>
  </si>
  <si>
    <t>Executive Director, Human Resource Management Dept.</t>
  </si>
  <si>
    <t>Mr. Revati Prasad Nepal</t>
  </si>
  <si>
    <t>*** Includes except India and China.</t>
  </si>
  <si>
    <t>**** Includes except India and China.</t>
  </si>
  <si>
    <t>** Includes except India and China.</t>
  </si>
  <si>
    <t>Total (2+3+4)</t>
  </si>
  <si>
    <t>Total (6+7+8)</t>
  </si>
  <si>
    <t>Total (1-5)</t>
  </si>
  <si>
    <t>India (2-6)</t>
  </si>
  <si>
    <t>China(3-7)</t>
  </si>
  <si>
    <t>(4-8)</t>
  </si>
  <si>
    <t>Total Exports Classified by Major Commodity Groups …………………………………………………………</t>
  </si>
  <si>
    <t>Exports to India Classified by Major Commodity Groups ……………………………………………….</t>
  </si>
  <si>
    <t>Exports to China Classified by Major Commodity Groups ……………………………………………….</t>
  </si>
  <si>
    <t>Exports to Other Countries Classified by Major Commodity Groups ……………………………………………….</t>
  </si>
  <si>
    <t>Imports from India Classified by Major Commodity Groups ………………………………………………...……..</t>
  </si>
  <si>
    <t>Imports from China Classified by Major Commodity Groups ………………………………………………...……..</t>
  </si>
  <si>
    <t>Imports from Other Countries Classified by Major Commodity Groups ………………………………………………...……..</t>
  </si>
  <si>
    <t xml:space="preserve"> 2015 Jan</t>
  </si>
  <si>
    <t>2015 Jan</t>
  </si>
  <si>
    <t>2015</t>
  </si>
  <si>
    <t>229-238</t>
  </si>
  <si>
    <t>Aluminium scrap, flake, foil, bars, &amp; rods</t>
  </si>
  <si>
    <t>Garlic</t>
  </si>
  <si>
    <t>Metal &amp; Wooden furniture</t>
  </si>
  <si>
    <t>Other Machinery and Parts</t>
  </si>
  <si>
    <t>Other Stationaries</t>
  </si>
  <si>
    <t>Parafin Wax</t>
  </si>
  <si>
    <t>Plywood &amp; Partical board</t>
  </si>
  <si>
    <t>Polyethylene terephthalate (Plastic pet chips/Pet Resin)</t>
  </si>
  <si>
    <t>Seasoning Powder &amp; Flavour for Instant Noodles</t>
  </si>
  <si>
    <t>Smart Cards</t>
  </si>
  <si>
    <t>Solar Pannel</t>
  </si>
  <si>
    <t>Telecommunication Equipments and Parts</t>
  </si>
  <si>
    <t>Threads - Polyster</t>
  </si>
  <si>
    <t>Tyre, Tubes and Flapes</t>
  </si>
  <si>
    <t>Welding Rods</t>
  </si>
  <si>
    <t>Wheat Products</t>
  </si>
  <si>
    <t>Agarbatti</t>
  </si>
  <si>
    <t>Alluminium, Copper and Brass Utensil</t>
  </si>
  <si>
    <t>Human Hair</t>
  </si>
  <si>
    <t>Musical Instruments, parts and accessories</t>
  </si>
  <si>
    <t>Other handicraft goods</t>
  </si>
  <si>
    <t>Rudrakshya</t>
  </si>
  <si>
    <t xml:space="preserve">Silversare and Jewelleries </t>
  </si>
  <si>
    <t>Wheat Flour</t>
  </si>
  <si>
    <t xml:space="preserve">Woolen Carpet </t>
  </si>
  <si>
    <t xml:space="preserve"> A.   Major Commodities</t>
  </si>
  <si>
    <t>Mr. Ram Bahadur Manandhar</t>
  </si>
  <si>
    <t>Exports of Major Commodities to China…………….………………………………………………...……..</t>
  </si>
  <si>
    <t>Imports of Major Commodities from China ……………………………………………………...…………..</t>
  </si>
  <si>
    <t>Government Revenue  (Old Series) ……………………………….………………………………..……</t>
  </si>
  <si>
    <t xml:space="preserve">       (Old Series)</t>
  </si>
  <si>
    <t>2015 Apr</t>
  </si>
  <si>
    <t xml:space="preserve"> 2015 Apr</t>
  </si>
  <si>
    <t>Mr. Ramu Paudel</t>
  </si>
  <si>
    <t>Mr. Vishrut Thapa</t>
  </si>
  <si>
    <t>Director,  Nepal Rastra Bank, Pokhara Office</t>
  </si>
  <si>
    <t>Director, Nepal Rastra Bank, Dhangadhi Office</t>
  </si>
  <si>
    <t>Director, Nepal Rastra Bank, Siddharthanagar Office</t>
  </si>
  <si>
    <t>Director, Nepal Rastra Bank, Birgunj Office</t>
  </si>
  <si>
    <t xml:space="preserve"> 2015 Jul</t>
  </si>
  <si>
    <t>2015 Jul</t>
  </si>
  <si>
    <t>Director, Nepal Rastra Bank, Biratnagar Office</t>
  </si>
  <si>
    <t>Mr. Rabindra Maharjan</t>
  </si>
  <si>
    <t>Mr. Bimal Raj Khanal</t>
  </si>
  <si>
    <t>Mr. Binod Raj Acharya</t>
  </si>
  <si>
    <t>2.65-9.5</t>
  </si>
  <si>
    <t>Maturity Period</t>
  </si>
  <si>
    <t>2071.12.30</t>
  </si>
  <si>
    <t>1213-1264</t>
  </si>
  <si>
    <t>186 "Ka"- 204 "Ka"</t>
  </si>
  <si>
    <t>1219 "Ka", 1221"Ka" -1223 "Ka"1227 "Ka"-1230 "Ka", 1232 "Ka", 1234 "Ka"-1237 "Ka"  1243 Ka, 1246 Ka,-1250 "Ka", 1255" ka", 1260 "ka"- "1263 "ka"</t>
  </si>
  <si>
    <t>Government Services: Debit</t>
  </si>
  <si>
    <t>2072.03.28</t>
  </si>
  <si>
    <t>2072.03.31</t>
  </si>
  <si>
    <t>2072.06.27</t>
  </si>
  <si>
    <t>2012/13***</t>
  </si>
  <si>
    <t>2012/13****</t>
  </si>
  <si>
    <t>2012/13**</t>
  </si>
  <si>
    <t xml:space="preserve"> Agriculture</t>
  </si>
  <si>
    <t>A. Repo Auction ……………………………………………………………………………………………</t>
  </si>
  <si>
    <t>B. Reverse Repo Auction ……………………………………………………………..……………………</t>
  </si>
  <si>
    <t>Current Deposit of Commercial Banks : Sectorwise Classification ……………………………………………………………….</t>
  </si>
  <si>
    <t>Current Deposit of Development Banks : Sectorwise Classification ……………………………………………………………….</t>
  </si>
  <si>
    <t>Current Deposit of Finance Companies : Sectorwise Classification ……………………………………………………………….</t>
  </si>
  <si>
    <t>Saving Deposit of Commercial Banks : Sectorwise Classification ……………………………………………………………….</t>
  </si>
  <si>
    <t>Saving Deposit of Development Banks : Sectorwise Classification ……………………………………………………………….</t>
  </si>
  <si>
    <t>Saving Deposit of Finance Companies : Sectorwise Classification ……………………………………………………………….</t>
  </si>
  <si>
    <t>Fixed Deposit of Commercial Banks : Sectorwise Classification …………………………………………………………………</t>
  </si>
  <si>
    <t>Fixed Deposit of Development Banks : Sectorwise Classification …………………………………………………………………</t>
  </si>
  <si>
    <t>Fixed Deposit of Finance Companies : Sectorwise Classification …………………………………………………………………</t>
  </si>
  <si>
    <t xml:space="preserve">Because of the subsequent revision in data, difference with previously published figures may occur. </t>
  </si>
  <si>
    <t>Chairman</t>
  </si>
  <si>
    <t>Governor</t>
  </si>
  <si>
    <t>Member</t>
  </si>
  <si>
    <t>Deputy Governor</t>
  </si>
  <si>
    <t>Professor, Tribhuvan University</t>
  </si>
  <si>
    <t>Appointment Date</t>
  </si>
  <si>
    <t>Executive Director, Bank Supervision Department</t>
  </si>
  <si>
    <t xml:space="preserve"> 2015 Oct</t>
  </si>
  <si>
    <t>2015/16</t>
  </si>
  <si>
    <t>2015 Oct</t>
  </si>
  <si>
    <t>2072.04.08</t>
  </si>
  <si>
    <t>2072.04.15</t>
  </si>
  <si>
    <t>2072.07.12</t>
  </si>
  <si>
    <t>2072.07.05</t>
  </si>
  <si>
    <t>2072.07.11</t>
  </si>
  <si>
    <t>2072.07.18</t>
  </si>
  <si>
    <t xml:space="preserve">      Base Year : 2014/15 = 100</t>
  </si>
  <si>
    <t>REVENUE (Tax Revenue + Non-Tax Revenue)</t>
  </si>
  <si>
    <r>
      <t xml:space="preserve">*    </t>
    </r>
    <r>
      <rPr>
        <sz val="6.5"/>
        <rFont val="Times New Roman"/>
        <family val="1"/>
      </rPr>
      <t>ODCs (Other Depository Corporatios) include only commercial banks till July 2010. From July 2011 onwards, all commercial banks, development banks and finance companies are included.</t>
    </r>
  </si>
  <si>
    <t>2071.08.02</t>
  </si>
  <si>
    <t>2071.09.01</t>
  </si>
  <si>
    <t>2071.09.08</t>
  </si>
  <si>
    <t>2071.11.19</t>
  </si>
  <si>
    <t>2071.11.21</t>
  </si>
  <si>
    <t>2071.11.26</t>
  </si>
  <si>
    <t>2071.12.24</t>
  </si>
  <si>
    <t>2071.12.29</t>
  </si>
  <si>
    <t>2072.01.06</t>
  </si>
  <si>
    <t>2071.05.04</t>
  </si>
  <si>
    <t>2071.06.01</t>
  </si>
  <si>
    <t>2071.06.08</t>
  </si>
  <si>
    <t>2071.08.17</t>
  </si>
  <si>
    <t>2071.08.19</t>
  </si>
  <si>
    <t>2071.08.24</t>
  </si>
  <si>
    <t>2071.09.23</t>
  </si>
  <si>
    <t>2071.09.28</t>
  </si>
  <si>
    <t>2071.10.05</t>
  </si>
  <si>
    <t>2071.11.29</t>
  </si>
  <si>
    <t>2071.12.27</t>
  </si>
  <si>
    <t>2072.03.30</t>
  </si>
  <si>
    <t>2072.04.07</t>
  </si>
  <si>
    <t>2072.04.10</t>
  </si>
  <si>
    <t>2072.04.14</t>
  </si>
  <si>
    <t>2072.04.17</t>
  </si>
  <si>
    <t>2072.04.21</t>
  </si>
  <si>
    <t>2072.04.24</t>
  </si>
  <si>
    <t>2072.04.26</t>
  </si>
  <si>
    <t>2072.04.28</t>
  </si>
  <si>
    <t>2072.02.28</t>
  </si>
  <si>
    <t>2072.03.24</t>
  </si>
  <si>
    <t>2072.03.27</t>
  </si>
  <si>
    <t>2072.04.02</t>
  </si>
  <si>
    <t>2072.06.24</t>
  </si>
  <si>
    <t>2072.06.26</t>
  </si>
  <si>
    <t>2072.07.04</t>
  </si>
  <si>
    <t>2072.07.07</t>
  </si>
  <si>
    <t>2072.07.14</t>
  </si>
  <si>
    <t>2072.07.21</t>
  </si>
  <si>
    <t>2072.07.23</t>
  </si>
  <si>
    <t>2072.07.25</t>
  </si>
  <si>
    <t>#  Base year: 16 July 2006</t>
  </si>
  <si>
    <t>Pulses and</t>
  </si>
  <si>
    <t>Legumes</t>
  </si>
  <si>
    <t>and Eggs</t>
  </si>
  <si>
    <t>Fruit</t>
  </si>
  <si>
    <t xml:space="preserve">Sugar </t>
  </si>
  <si>
    <t>alcoholic</t>
  </si>
  <si>
    <t>Alcoholic</t>
  </si>
  <si>
    <t>Clothes &amp;</t>
  </si>
  <si>
    <t>Transpor-</t>
  </si>
  <si>
    <t>tation</t>
  </si>
  <si>
    <t>Consumer Price Index (Mountain) ……………………………………………………………….……….…</t>
  </si>
  <si>
    <t xml:space="preserve"> 2016 Jan</t>
  </si>
  <si>
    <t>2016 Jan</t>
  </si>
  <si>
    <t>2016</t>
  </si>
  <si>
    <t>Mr. Ram Prasad Gautam</t>
  </si>
  <si>
    <t>In some cases, figures are rounded off. Hence, totals may not tally with their component units.</t>
  </si>
  <si>
    <t>The following months of the Gregorian Calendar year are the approximate equivalent to the months of  the Nepalese Calendar Year:</t>
  </si>
  <si>
    <t>2072.07.01</t>
  </si>
  <si>
    <t>2072.07.10</t>
  </si>
  <si>
    <t>2072.07.15</t>
  </si>
  <si>
    <t>2072.07.17</t>
  </si>
  <si>
    <t>2072.07.19</t>
  </si>
  <si>
    <t>2072.08.06</t>
  </si>
  <si>
    <t>2072.08.08</t>
  </si>
  <si>
    <t>2072.08.10</t>
  </si>
  <si>
    <t>2072.08.24</t>
  </si>
  <si>
    <t>2072.08.27</t>
  </si>
  <si>
    <t>2072.08.29</t>
  </si>
  <si>
    <t>2072.09.05</t>
  </si>
  <si>
    <t>2072.09.07</t>
  </si>
  <si>
    <t>2072.09.09</t>
  </si>
  <si>
    <t>2072.10.02</t>
  </si>
  <si>
    <t>2072.10.11</t>
  </si>
  <si>
    <t>2072.10.13</t>
  </si>
  <si>
    <t>2072.10.16</t>
  </si>
  <si>
    <t>2072.10.18</t>
  </si>
  <si>
    <t>2072.10.20</t>
  </si>
  <si>
    <t>2072.11.08</t>
  </si>
  <si>
    <t>2072.11.10</t>
  </si>
  <si>
    <t>2072.11.12</t>
  </si>
  <si>
    <t>2072.11.26</t>
  </si>
  <si>
    <t>2072.11.29</t>
  </si>
  <si>
    <t>2072.12.01</t>
  </si>
  <si>
    <t>2072.12.06</t>
  </si>
  <si>
    <t>2072.12.08</t>
  </si>
  <si>
    <t>2072.12.10</t>
  </si>
  <si>
    <t>Rice#</t>
  </si>
  <si>
    <t>#  Includes paddy from 2015/16.</t>
  </si>
  <si>
    <t xml:space="preserve"> 2016 Apr</t>
  </si>
  <si>
    <t>2016 Apr</t>
  </si>
  <si>
    <t>Director, Financial Information Unit</t>
  </si>
  <si>
    <t>2 March 2016</t>
  </si>
  <si>
    <t>2072.10.12</t>
  </si>
  <si>
    <t>2073.01.13</t>
  </si>
  <si>
    <t>2072.10.14</t>
  </si>
  <si>
    <t>2073.01.15</t>
  </si>
  <si>
    <t>2072.10.17</t>
  </si>
  <si>
    <t>2073.01.18</t>
  </si>
  <si>
    <t>2072.10.19</t>
  </si>
  <si>
    <t>2073.01.20</t>
  </si>
  <si>
    <t>2072.10.21</t>
  </si>
  <si>
    <t>2073.01.22</t>
  </si>
  <si>
    <t>2072.10.29</t>
  </si>
  <si>
    <t>2073.01.30</t>
  </si>
  <si>
    <t>2072.11.02</t>
  </si>
  <si>
    <t>2073.02.01</t>
  </si>
  <si>
    <t>2072.11.04</t>
  </si>
  <si>
    <t>2073.02.03</t>
  </si>
  <si>
    <t>2072.11.06</t>
  </si>
  <si>
    <t>2073.02.05</t>
  </si>
  <si>
    <t>2072.11.11</t>
  </si>
  <si>
    <t>2073.02.10</t>
  </si>
  <si>
    <t>205 Ka -217 Ka</t>
  </si>
  <si>
    <t>1271 Ka,           1273 Ka-1275Ka,1279Ka-1282Ka, 1284Ka, 1286Ka-1289Ka, 1298 Ka,         1300 Ka- 1302 Ka</t>
  </si>
  <si>
    <t>Non-food and Services</t>
  </si>
  <si>
    <t xml:space="preserve">        Base Year : 2014/15 = 100</t>
  </si>
  <si>
    <t>Cereal</t>
  </si>
  <si>
    <t>Non-food</t>
  </si>
  <si>
    <t xml:space="preserve">       National Consumer Price Index (Contd. ...)</t>
  </si>
  <si>
    <t xml:space="preserve">       Consumer Price Index (Kathmandu Valley) (Contd. ...)</t>
  </si>
  <si>
    <t xml:space="preserve">       Consumer Price Index (Hills) (Contd. ...)</t>
  </si>
  <si>
    <t xml:space="preserve">       Consumer Price Index (Terai) (Contd. ....)</t>
  </si>
  <si>
    <t xml:space="preserve">       Consumer Price Index (Mountain) (Contd. ....)</t>
  </si>
  <si>
    <t>Mr. Shiba Raj Shrestha</t>
  </si>
  <si>
    <t>Mr. Chinta Mani Siwakoti</t>
  </si>
  <si>
    <t xml:space="preserve"> 2016 Jul</t>
  </si>
  <si>
    <t>2.65-9.0</t>
  </si>
  <si>
    <t>2016 Jul</t>
  </si>
  <si>
    <t>1265-1316</t>
  </si>
  <si>
    <t>Director, Payment Systems Department</t>
  </si>
  <si>
    <t>Mr. Chet Prasad Uprety</t>
  </si>
  <si>
    <t xml:space="preserve">     g. Russia</t>
  </si>
  <si>
    <t xml:space="preserve">     g. Russia (1g-2g)</t>
  </si>
  <si>
    <t>Director, Foreign Exchange Management Department</t>
  </si>
  <si>
    <t>Director, Development Bank Supervision Department</t>
  </si>
  <si>
    <t>Special Class Officers</t>
  </si>
  <si>
    <t>First Class Officers</t>
  </si>
  <si>
    <t>Other Assets*</t>
  </si>
  <si>
    <t>Secretary, Ministry of Finance</t>
  </si>
  <si>
    <t xml:space="preserve"> 2016 Oct</t>
  </si>
  <si>
    <t>2016/17</t>
  </si>
  <si>
    <t>2016 Oct</t>
  </si>
  <si>
    <t>2016 Aug</t>
  </si>
  <si>
    <t>2073.04.30</t>
  </si>
  <si>
    <t>2073.07.27</t>
  </si>
  <si>
    <t>2073.05.07</t>
  </si>
  <si>
    <t>2073.08.06</t>
  </si>
  <si>
    <t>2073.09.07</t>
  </si>
  <si>
    <t>2073.12.09</t>
  </si>
  <si>
    <t>Swedish Kroner</t>
  </si>
  <si>
    <t>Danish Kroner</t>
  </si>
  <si>
    <t>Bahrain Dinar</t>
  </si>
  <si>
    <t>S. Korean</t>
  </si>
  <si>
    <t>Won/100</t>
  </si>
  <si>
    <t>Hong Kong</t>
  </si>
  <si>
    <t>Dollar</t>
  </si>
  <si>
    <t>Kuwaity Dinar</t>
  </si>
  <si>
    <t xml:space="preserve">11. On 8 August 2016, both buying and selling rates of Danish Krone, Hong Kong Dollar, </t>
  </si>
  <si>
    <t>Kuwaiti Dinar, Bahraini Dinar and Swedish Krona are decided to publish and started to publish from 10 August 2016.</t>
  </si>
  <si>
    <r>
      <t xml:space="preserve">  Jul/Aug</t>
    </r>
    <r>
      <rPr>
        <vertAlign val="superscript"/>
        <sz val="6.5"/>
        <rFont val="Times New Roman"/>
        <family val="1"/>
      </rPr>
      <t>11</t>
    </r>
  </si>
  <si>
    <t>Executive Director, Internal Audit Department</t>
  </si>
  <si>
    <t>Executive Director, Financial Management Department</t>
  </si>
  <si>
    <t>Mr. Daya Ram Sharma</t>
  </si>
  <si>
    <t>Mr. Tulashi Prasad Ghimire</t>
  </si>
  <si>
    <t>Mr. Guru Prasad Paudel</t>
  </si>
  <si>
    <t>Number of Depositors</t>
  </si>
  <si>
    <t>Banks and Financial Institutions</t>
  </si>
  <si>
    <t>Number of Institutions</t>
  </si>
  <si>
    <t>"A" (Commercial Banks)</t>
  </si>
  <si>
    <t>"B" (Development Banks)</t>
  </si>
  <si>
    <t>"C" (Finance Companies)</t>
  </si>
  <si>
    <t>"D" (Microfinance Institutions)</t>
  </si>
  <si>
    <t xml:space="preserve">Amount (In Million Rs.) </t>
  </si>
  <si>
    <t xml:space="preserve">       Base Year : 2004/05 = 100</t>
  </si>
  <si>
    <t xml:space="preserve"> 2017 Jan</t>
  </si>
  <si>
    <t>2016 Nov</t>
  </si>
  <si>
    <t>2016 Dec</t>
  </si>
  <si>
    <t>2017 Jan</t>
  </si>
  <si>
    <t>2017</t>
  </si>
  <si>
    <t>Director, Financial Management Department</t>
  </si>
  <si>
    <t>Mr. Ishwori Prasad Neupane</t>
  </si>
  <si>
    <t>Mr. Ananda Paudyal</t>
  </si>
  <si>
    <t>Mr. Roshan Kumar Shigdel</t>
  </si>
  <si>
    <t xml:space="preserve"> 2012 Jul</t>
  </si>
  <si>
    <t xml:space="preserve"> 2017 Apr</t>
  </si>
  <si>
    <t>2017 Apr</t>
  </si>
  <si>
    <t>2017 Feb</t>
  </si>
  <si>
    <t>2017 Mar</t>
  </si>
  <si>
    <t>Mr. Ramjee Regmi</t>
  </si>
  <si>
    <t>16 April 2017</t>
  </si>
  <si>
    <t>2073.04.26</t>
  </si>
  <si>
    <t>2073.04.27</t>
  </si>
  <si>
    <t>2073.05.05</t>
  </si>
  <si>
    <t>2073.05.26</t>
  </si>
  <si>
    <t>2073.09.03</t>
  </si>
  <si>
    <t>2073.09.05</t>
  </si>
  <si>
    <t>2073.05.08</t>
  </si>
  <si>
    <t>2073.05.09</t>
  </si>
  <si>
    <t>2073.05.19</t>
  </si>
  <si>
    <t>2073.06.09</t>
  </si>
  <si>
    <t>2073.09.17</t>
  </si>
  <si>
    <t>2073.09.19</t>
  </si>
  <si>
    <t>Sources and Uses of Finance Companies  (Contd. ...)</t>
  </si>
  <si>
    <t>Sources</t>
  </si>
  <si>
    <t>Borrowings</t>
  </si>
  <si>
    <t>Other Liabilities &amp; provision</t>
  </si>
  <si>
    <t>Reconcillation A/c</t>
  </si>
  <si>
    <t>Profit &amp; Loss A/c</t>
  </si>
  <si>
    <t>Loans &amp; Advances</t>
  </si>
  <si>
    <t>Expenses not Written off</t>
  </si>
  <si>
    <t>Non Banking Assets</t>
  </si>
  <si>
    <t>Reconcillation Account</t>
  </si>
  <si>
    <t xml:space="preserve"> Paid-up Capital</t>
  </si>
  <si>
    <t>General Reserves</t>
  </si>
  <si>
    <t>Retained Earning</t>
  </si>
  <si>
    <t>Others Reserves Fund</t>
  </si>
  <si>
    <t xml:space="preserve"> NRB</t>
  </si>
  <si>
    <t>Cash Balance</t>
  </si>
  <si>
    <t xml:space="preserve"> Bank Balance</t>
  </si>
  <si>
    <t>Money at Call</t>
  </si>
  <si>
    <t>Investment in Securities</t>
  </si>
  <si>
    <t>Share &amp; Other Investment</t>
  </si>
  <si>
    <t xml:space="preserve"> Institutional</t>
  </si>
  <si>
    <t xml:space="preserve"> Individual</t>
  </si>
  <si>
    <t>2014 Jul*</t>
  </si>
  <si>
    <t>Sources and Uses of Microfinance Institutions   (Contd. ...)</t>
  </si>
  <si>
    <t>Sources/Uses</t>
  </si>
  <si>
    <t>Sources and Uses of Development Banks  ……………...….………….………………………………..</t>
  </si>
  <si>
    <t>Sources and Uses of Finance Companies …………………………………………………..…………..</t>
  </si>
  <si>
    <t>*  Data of 2014 July is carried from 2014 April as the data is not available</t>
  </si>
  <si>
    <t>2017 Jul</t>
  </si>
  <si>
    <t xml:space="preserve"> 2017 Jul</t>
  </si>
  <si>
    <t>2017 May</t>
  </si>
  <si>
    <t>2017 Jun</t>
  </si>
  <si>
    <t>1317-1368</t>
  </si>
  <si>
    <t>221A-237A</t>
  </si>
  <si>
    <t>1323A, 1325A -1327A, 1279A -1282A, 1282A, 1284A, 1287A-1289A, 1350A-1354A, 1359Ka, 1364A</t>
  </si>
  <si>
    <t xml:space="preserve"> -</t>
  </si>
  <si>
    <t>2074.03.08</t>
  </si>
  <si>
    <t>2074.03.22</t>
  </si>
  <si>
    <t>2074.03.15</t>
  </si>
  <si>
    <t>2074.03.29</t>
  </si>
  <si>
    <t>2074.04.05</t>
  </si>
  <si>
    <t>2074.03.28</t>
  </si>
  <si>
    <t>2074.06.24</t>
  </si>
  <si>
    <t>2074.06.25</t>
  </si>
  <si>
    <t>Mr. Kiran Pandit</t>
  </si>
  <si>
    <t>Mr. Satyendra Timilsina</t>
  </si>
  <si>
    <t xml:space="preserve">       Summary of Balance of Payments ..... (Contd.)</t>
  </si>
  <si>
    <t xml:space="preserve">      National Salary and Wage Rate Index (Contd. …)</t>
  </si>
  <si>
    <t>National Salary and Wage Rate Index ………………………………………………………………………...…</t>
  </si>
  <si>
    <t>As Percent of GDP</t>
  </si>
  <si>
    <t>No. of BFIs</t>
  </si>
  <si>
    <t>Percentage Change</t>
  </si>
  <si>
    <t>Rs. In Million</t>
  </si>
  <si>
    <t>Source: FCGO &amp; NRB</t>
  </si>
  <si>
    <t>R  Revised Estimate</t>
  </si>
  <si>
    <t>*   Excluding IMF Promissory Note</t>
  </si>
  <si>
    <t>Outstanding Debt of Government of Nepal  .……………………………………………………………</t>
  </si>
  <si>
    <r>
      <t>2017 Aug</t>
    </r>
    <r>
      <rPr>
        <vertAlign val="superscript"/>
        <sz val="7"/>
        <rFont val="Times New Roman"/>
        <family val="1"/>
      </rPr>
      <t>p</t>
    </r>
  </si>
  <si>
    <r>
      <t>2017 Sept</t>
    </r>
    <r>
      <rPr>
        <vertAlign val="superscript"/>
        <sz val="7"/>
        <rFont val="Times New Roman"/>
        <family val="1"/>
      </rPr>
      <t>p</t>
    </r>
  </si>
  <si>
    <t>2017 Oct</t>
  </si>
  <si>
    <t xml:space="preserve"> 2017 Oct</t>
  </si>
  <si>
    <t>2017/18</t>
  </si>
  <si>
    <t>2074.04.01</t>
  </si>
  <si>
    <t>2074.04.03</t>
  </si>
  <si>
    <t>2074.04.10</t>
  </si>
  <si>
    <t>2074.04.12</t>
  </si>
  <si>
    <t>2074.05.04</t>
  </si>
  <si>
    <t>2074.05.15</t>
  </si>
  <si>
    <t>2074.06.22</t>
  </si>
  <si>
    <t>2074.06.28</t>
  </si>
  <si>
    <t>2074.06.30</t>
  </si>
  <si>
    <t>2074.07.01</t>
  </si>
  <si>
    <t>2074.05.08</t>
  </si>
  <si>
    <t>2074.05.10</t>
  </si>
  <si>
    <t>2074.06.03</t>
  </si>
  <si>
    <t>2074.06.14</t>
  </si>
  <si>
    <t>2074.07.21</t>
  </si>
  <si>
    <t>2074.07.24</t>
  </si>
  <si>
    <t xml:space="preserve">     Recurrent</t>
  </si>
  <si>
    <t xml:space="preserve">     Capital</t>
  </si>
  <si>
    <t xml:space="preserve">     Financial</t>
  </si>
  <si>
    <t xml:space="preserve">     Other (Freeze Account)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</si>
  <si>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</si>
  <si>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</si>
  <si>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</si>
  <si>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</si>
  <si>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</si>
  <si>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</si>
  <si>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</si>
  <si>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</si>
  <si>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</si>
  <si>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</si>
  <si>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</si>
  <si>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     Others</t>
  </si>
  <si>
    <t xml:space="preserve">     Principal Refund and Share Divestment</t>
  </si>
  <si>
    <t xml:space="preserve">     Foreign Loans</t>
  </si>
  <si>
    <t>Balance of Govt. Office Account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</si>
  <si>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</si>
  <si>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</si>
  <si>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</si>
  <si>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Local Authorities' Accounts (LAA)#</t>
  </si>
  <si>
    <t xml:space="preserve">     Others*</t>
  </si>
  <si>
    <t>Current Balance (-Surplus)</t>
  </si>
  <si>
    <t xml:space="preserve"> ++ Minus (-) indicates surplus.</t>
  </si>
  <si>
    <t xml:space="preserve"> #  Change in outstanding amount disbursed to VDC/DDC remaining unspent.</t>
  </si>
  <si>
    <t>* Others includes Guarantee deposits, Operational funds (Imprest) &amp; Emergency funds and Conditional and unconditional grant from government to local bodies.</t>
  </si>
  <si>
    <t xml:space="preserve"> P indicates Provisional.</t>
  </si>
  <si>
    <t>Executive Director, Payment Systems Department</t>
  </si>
  <si>
    <t>Year  mid-month</t>
  </si>
  <si>
    <t>Repo Rate (Corridor)</t>
  </si>
  <si>
    <t>Deposit Collection Rate (Corridor)</t>
  </si>
  <si>
    <t>Standing Liquidity Facility (SLF) Rate#</t>
  </si>
  <si>
    <t>Special Refinance</t>
  </si>
  <si>
    <t>General Refinance</t>
  </si>
  <si>
    <t>28 days</t>
  </si>
  <si>
    <t>91 days</t>
  </si>
  <si>
    <t>182 days</t>
  </si>
  <si>
    <t>364 days</t>
  </si>
  <si>
    <t>6.0-13.0</t>
  </si>
  <si>
    <t>5.0-6.75</t>
  </si>
  <si>
    <t>6.0-7.0</t>
  </si>
  <si>
    <t>5.0-7.5</t>
  </si>
  <si>
    <t>6.0-7.5</t>
  </si>
  <si>
    <t>6.0-9.76</t>
  </si>
  <si>
    <t>6.0-10.1</t>
  </si>
  <si>
    <t>6.0-9.6</t>
  </si>
  <si>
    <t>3.08-9.5</t>
  </si>
  <si>
    <t>* Weighted average discount rate.</t>
  </si>
  <si>
    <t>$ Base has been compiled since January 2013</t>
  </si>
  <si>
    <t>^ Commercial Banks</t>
  </si>
  <si>
    <t>Policy Rates</t>
  </si>
  <si>
    <t xml:space="preserve">Refinance Rates </t>
  </si>
  <si>
    <t>Interbank Rate^</t>
  </si>
  <si>
    <t>Weighted Average Deposit Rate^</t>
  </si>
  <si>
    <t>Weighted Average Lending Rate^</t>
  </si>
  <si>
    <t>Base Rate $^</t>
  </si>
  <si>
    <t>** Preliminary Estimate</t>
  </si>
  <si>
    <t>6. Other Depository Corporation Survey</t>
  </si>
  <si>
    <t>Liquid Funds</t>
  </si>
  <si>
    <t>Loan and Advances</t>
  </si>
  <si>
    <t>NRB Bond</t>
  </si>
  <si>
    <t>Total Assets      (6+16+17+18)</t>
  </si>
  <si>
    <t>Cash in Hand</t>
  </si>
  <si>
    <t>Balance With NRB</t>
  </si>
  <si>
    <t>Foreign Currency in Hand</t>
  </si>
  <si>
    <t>Balance Held Abroad</t>
  </si>
  <si>
    <t>Cash in Transit</t>
  </si>
  <si>
    <t>Total              (1 through 5)</t>
  </si>
  <si>
    <t>Claims on Govt.</t>
  </si>
  <si>
    <t>Claims on Govt. Enterprises</t>
  </si>
  <si>
    <t>Claims on Non-Govt. Financial Enterprises</t>
  </si>
  <si>
    <t>Claims on Private Sector</t>
  </si>
  <si>
    <t>Foreign Bills Purchased &amp; Discounted</t>
  </si>
  <si>
    <t>Total (7+8+11+12+15)</t>
  </si>
  <si>
    <t>Total    (9+10)</t>
  </si>
  <si>
    <t xml:space="preserve">Financial </t>
  </si>
  <si>
    <t>Non-Financial</t>
  </si>
  <si>
    <t>Principal</t>
  </si>
  <si>
    <t xml:space="preserve"> Interest Accrued</t>
  </si>
  <si>
    <t>Borrowing from NRB</t>
  </si>
  <si>
    <t>Foreign Liabilities</t>
  </si>
  <si>
    <t>Total Liabilities  (11 + 12 through 16)</t>
  </si>
  <si>
    <t>Saving Deposits</t>
  </si>
  <si>
    <t>Call Deposits</t>
  </si>
  <si>
    <t>Margin Deposits</t>
  </si>
  <si>
    <t>Total                 (1 through 10)</t>
  </si>
  <si>
    <t>Paid-up Capital</t>
  </si>
  <si>
    <t xml:space="preserve">6. Other Depository Corporation Survey </t>
  </si>
  <si>
    <t>A. Assets (Contd. ...)</t>
  </si>
  <si>
    <t>B. Liabilities (Contd. ...)</t>
  </si>
  <si>
    <t xml:space="preserve">B. Liabilities </t>
  </si>
  <si>
    <t>.</t>
  </si>
  <si>
    <t>T-bills*</t>
  </si>
  <si>
    <t># Prior to mid-July 2012 the rate is the penal rate added to the weighted average discount rate of  91-day Treasury Bills of the preceding week.</t>
  </si>
  <si>
    <t>Other Depository Corporation Survey</t>
  </si>
  <si>
    <t>7. Cash-Deposit and Liquid Asset-Deposit Ratio of Commercial Banks</t>
  </si>
  <si>
    <t>8. Cash-Deposit and Liquid Asset-Deposit Ratio of Development Banks</t>
  </si>
  <si>
    <t>9. Cash-Deposit and Liquid Asset-Deposit Ratio of Finance Companies</t>
  </si>
  <si>
    <t>10. Assets and Liabilities of Commercial Banks</t>
  </si>
  <si>
    <t>11. Assets and Liabilities of Development Banks</t>
  </si>
  <si>
    <t>12. Assets and Liabilities of Finance Companies</t>
  </si>
  <si>
    <t>13. Current Deposit of Commercial Banks : Sectorwise Classification</t>
  </si>
  <si>
    <t>14. Current Deposit of Development Banks : Sectorwise Classification</t>
  </si>
  <si>
    <t>15. Current Deposit of Finance Companies : Sectorwise Classification</t>
  </si>
  <si>
    <t>16. Saving Deposit of Commercial Banks : Sectorwise Classification</t>
  </si>
  <si>
    <t>17. Saving Deposit of Development Banks : Sectorwise Classification</t>
  </si>
  <si>
    <t>18. Saving Deposit of Finance Companies : Sectorwise Classification</t>
  </si>
  <si>
    <t>19. Fixed Deposit of Commercial Banks : Sectorwise Classification</t>
  </si>
  <si>
    <t>20. Fixed Deposit of Development Banks : Sectorwise Classification</t>
  </si>
  <si>
    <t>21. Fixed Deposit of Finance Companies : Sectorwise Classification</t>
  </si>
  <si>
    <t>22. Sectorwise Outstanding Credit of Commercial Banks*</t>
  </si>
  <si>
    <t>23. Sectorwise Outstanding Credit of Development Banks</t>
  </si>
  <si>
    <t>24. Sectorwise Outstanding Credit of Finance Companies</t>
  </si>
  <si>
    <t>25. Outstanding Credit of Commercial Banks: Classified by Type of Security*</t>
  </si>
  <si>
    <t>26. Outstanding Credit of Development Banks: Classified by Type of Security</t>
  </si>
  <si>
    <t>27. Outstanding Credit of Finance Companies: Classified by Type of Security</t>
  </si>
  <si>
    <t>28. Sources and Uses of Development Banks</t>
  </si>
  <si>
    <t>29. Sources and Uses of Finance Companies</t>
  </si>
  <si>
    <t>33. Sources and Uses of Fund of Employees Provident Fund</t>
  </si>
  <si>
    <t>34. Sources and Uses of Fund of Citizen Investment Trust</t>
  </si>
  <si>
    <t>35. Sources and Uses of Fund of Insurance Companies</t>
  </si>
  <si>
    <t>36. Structure of Interest Rates</t>
  </si>
  <si>
    <t>37. Weighted Average Treasury Bills Rate (28-day)</t>
  </si>
  <si>
    <t>38. Weighted Average Treasury Bills Rate (91–day)</t>
  </si>
  <si>
    <t>39. Weighted Average Treasury Bills Rate (182-day)</t>
  </si>
  <si>
    <t>40. Weighted Average Treasury Bills Rate (364-day)</t>
  </si>
  <si>
    <t>41. Weighted Average Interbank Transaction Rate</t>
  </si>
  <si>
    <t>42. Interbank Transaction (Amount)</t>
  </si>
  <si>
    <t>43. Outright Sale Auction</t>
  </si>
  <si>
    <t>44. Outright Purchase Auction</t>
  </si>
  <si>
    <t>45 A. Repo Auction*</t>
  </si>
  <si>
    <t>45 B. Reverse Repo Auction*</t>
  </si>
  <si>
    <t>46. Deposit Auction</t>
  </si>
  <si>
    <t>47. Standing Liquidity Facility (SLF)*</t>
  </si>
  <si>
    <t>48 A. Foreign Exchange Intervention: Purchase*</t>
  </si>
  <si>
    <t>48 B. Foreign Exchange Intervention: Sale*</t>
  </si>
  <si>
    <t>89. Outstanding Debt of Government of Nepal</t>
  </si>
  <si>
    <t>88.  Indirect External Debt of Government of Nepal</t>
  </si>
  <si>
    <t>87. Direct External Debt of Government of Nepal</t>
  </si>
  <si>
    <t>86.  Receipts and Expenditures of Convertible Foreign Exchange*</t>
  </si>
  <si>
    <t>85.  Summary of Balance of Payments</t>
  </si>
  <si>
    <t>84.  Imports of Major Commodities from Other Countries*</t>
  </si>
  <si>
    <t>83.  Imports of Major Commodities from China*</t>
  </si>
  <si>
    <t>82.  Imports of Major Commodities from India*</t>
  </si>
  <si>
    <t>81.  Exports of Major Commodities to Other Countries*</t>
  </si>
  <si>
    <t>80.   Exports of Major Commodities to China*</t>
  </si>
  <si>
    <t>79.   Exports of Major Commodities to India*</t>
  </si>
  <si>
    <t>78.  Imports from Other Countires Classified by Major Commodity Groups*</t>
  </si>
  <si>
    <t>77.  Imports from China Classified by Major Commodity Groups*</t>
  </si>
  <si>
    <t>76.  Imports from India Classified by Major Commodity Groups*</t>
  </si>
  <si>
    <t>75.  Total Imports Classified by Major Commodity Groups*</t>
  </si>
  <si>
    <t>74.  Exports to Other Countries Classified by Major Commodity Groups*</t>
  </si>
  <si>
    <t>73.   Exports to China Classified by Major Commodity Groups*</t>
  </si>
  <si>
    <t>72.   Exports to India Classified by Major Commodity Groups*</t>
  </si>
  <si>
    <t>71.  Total Exports Classified by Major Commodity Groups*</t>
  </si>
  <si>
    <t>70.  Direction of Foreign Trade*</t>
  </si>
  <si>
    <t>69.  National Salary and Wage Rate Index</t>
  </si>
  <si>
    <t>67. Consumer Price Index (Mountain)</t>
  </si>
  <si>
    <t>66a. Consumer Price Index (Terai)</t>
  </si>
  <si>
    <t>66. Consumer Price Index (Terai)</t>
  </si>
  <si>
    <t>65a. Consumer Price Index (Hills)</t>
  </si>
  <si>
    <t>65. Consumer Price Index (Hills)</t>
  </si>
  <si>
    <t>64a. Consumer Price Index (Kathmandu Valley)</t>
  </si>
  <si>
    <t>64. Consumer Price Index (Kathmandu Valley)</t>
  </si>
  <si>
    <t xml:space="preserve">63a. National Consumer Price Index </t>
  </si>
  <si>
    <t xml:space="preserve">63. National Consumer Price Index </t>
  </si>
  <si>
    <t>62.  Government Balance with Nepal Rastra Bank and Treasury Office</t>
  </si>
  <si>
    <t>61.  Auction of Treasury Bills</t>
  </si>
  <si>
    <t>60. Ownership Pattern of Government Bonds and Treasury Bills</t>
  </si>
  <si>
    <t xml:space="preserve">59.  Government Revenue </t>
  </si>
  <si>
    <t>58. Government Revenue *</t>
  </si>
  <si>
    <t>56. Government Budgetary Operations (on cash basis)</t>
  </si>
  <si>
    <t>55. Nepal Stock Exchange Ltd.</t>
  </si>
  <si>
    <t>54.  Finance Companies Branches by Area</t>
  </si>
  <si>
    <t>53. Geographical Distribution of Finance Companies</t>
  </si>
  <si>
    <t>52.  Development Bank Branches by Area</t>
  </si>
  <si>
    <t>51. Geographical Distribution of Development Banks</t>
  </si>
  <si>
    <t>50.  Commercial Bank Branches by Area</t>
  </si>
  <si>
    <t>49. Number of Banks and Financial Institutions</t>
  </si>
  <si>
    <r>
      <t>2017 Nov</t>
    </r>
    <r>
      <rPr>
        <vertAlign val="superscript"/>
        <sz val="7"/>
        <rFont val="Times New Roman"/>
        <family val="1"/>
      </rPr>
      <t>p</t>
    </r>
  </si>
  <si>
    <r>
      <t>2017 Dec</t>
    </r>
    <r>
      <rPr>
        <vertAlign val="superscript"/>
        <sz val="7"/>
        <rFont val="Times New Roman"/>
        <family val="1"/>
      </rPr>
      <t>p</t>
    </r>
  </si>
  <si>
    <t>2017 Nov</t>
  </si>
  <si>
    <t>2017 Dec</t>
  </si>
  <si>
    <t>2018 Jan</t>
  </si>
  <si>
    <t xml:space="preserve"> 2018 Jan</t>
  </si>
  <si>
    <t>2018</t>
  </si>
  <si>
    <t>Coins (including</t>
  </si>
  <si>
    <t>subsidiary coins)</t>
  </si>
  <si>
    <t>2.65-6.5</t>
  </si>
  <si>
    <t>2074.07.15</t>
  </si>
  <si>
    <t>2074.07.30</t>
  </si>
  <si>
    <t>Province</t>
  </si>
  <si>
    <t>District</t>
  </si>
  <si>
    <t>Province 1</t>
  </si>
  <si>
    <t>Ilam</t>
  </si>
  <si>
    <t>Sankhuwasabha</t>
  </si>
  <si>
    <t>Terhathum</t>
  </si>
  <si>
    <t>Province 2</t>
  </si>
  <si>
    <t>Mahottari</t>
  </si>
  <si>
    <t>Province 3</t>
  </si>
  <si>
    <t>Rasuwa</t>
  </si>
  <si>
    <t>Kavrepalanchok</t>
  </si>
  <si>
    <t>Chitawan</t>
  </si>
  <si>
    <t>Nawalparasi East</t>
  </si>
  <si>
    <t>Province 5</t>
  </si>
  <si>
    <t>Rupandehi</t>
  </si>
  <si>
    <t>Rukum East</t>
  </si>
  <si>
    <t>Nawalparasi West</t>
  </si>
  <si>
    <t>Rukum West</t>
  </si>
  <si>
    <t>Note: Area office and Liason Office Network has not been counted as branch.</t>
  </si>
  <si>
    <t>50 A.  Commercial Banks Branches by Province</t>
  </si>
  <si>
    <t>52 A.  Development Banks Branches by Province</t>
  </si>
  <si>
    <t>54 A.  Finance Companies Branches by Province</t>
  </si>
  <si>
    <t>A. Commercial Banks Branches by Province ……………………………………………………………………</t>
  </si>
  <si>
    <t>A. Development Banks Branches by Province ……………………………………………………………………</t>
  </si>
  <si>
    <t>A. Finance Companies Branches by Province ……………………………………………………………………</t>
  </si>
  <si>
    <r>
      <t>2018 Feb</t>
    </r>
    <r>
      <rPr>
        <vertAlign val="superscript"/>
        <sz val="7"/>
        <rFont val="Times New Roman"/>
        <family val="1"/>
      </rPr>
      <t>p</t>
    </r>
  </si>
  <si>
    <r>
      <t>2018 Mar</t>
    </r>
    <r>
      <rPr>
        <vertAlign val="superscript"/>
        <sz val="7"/>
        <rFont val="Times New Roman"/>
        <family val="1"/>
      </rPr>
      <t>p</t>
    </r>
  </si>
  <si>
    <t>2018 Apr</t>
  </si>
  <si>
    <t xml:space="preserve"> 2018 Apr</t>
  </si>
  <si>
    <t>2018 Feb</t>
  </si>
  <si>
    <t>2018 Mar</t>
  </si>
  <si>
    <t>2074.09.24</t>
  </si>
  <si>
    <t>2074.10.07</t>
  </si>
  <si>
    <t>2074.08.13</t>
  </si>
  <si>
    <t>2074.10.08</t>
  </si>
  <si>
    <t>2074.10.21</t>
  </si>
  <si>
    <t>Dr. Suvod Kumar Karn</t>
  </si>
  <si>
    <t>Executive Director, Office of the Governor</t>
  </si>
  <si>
    <t>Dr. Dilli Ram Pokhrel</t>
  </si>
  <si>
    <t>Dr. Ram Sharan Kharel</t>
  </si>
  <si>
    <t>Mrs. Sushma Regmi (Rijal)</t>
  </si>
  <si>
    <t>Mr. Rajan Bikram Thapa</t>
  </si>
  <si>
    <t>Mr. Rajendra Bhattarai</t>
  </si>
  <si>
    <t>Mr. Hem Prasad Neupane</t>
  </si>
  <si>
    <t>2016 Sept</t>
  </si>
  <si>
    <t>2014 Aug</t>
  </si>
  <si>
    <t>2014 Sept</t>
  </si>
  <si>
    <t>2014 Nov</t>
  </si>
  <si>
    <t>2014 Dec</t>
  </si>
  <si>
    <t>2015 Feb</t>
  </si>
  <si>
    <t>2015 Mar</t>
  </si>
  <si>
    <t>2015 May</t>
  </si>
  <si>
    <t>2015 Jun</t>
  </si>
  <si>
    <t>2015 Aug</t>
  </si>
  <si>
    <t>2015 Sept</t>
  </si>
  <si>
    <t>2015 Nov</t>
  </si>
  <si>
    <t>2015 Dec</t>
  </si>
  <si>
    <t>2016 Feb</t>
  </si>
  <si>
    <t>2016 Mar</t>
  </si>
  <si>
    <t>2016 May</t>
  </si>
  <si>
    <t>2016 Jun</t>
  </si>
  <si>
    <t>2018 May</t>
  </si>
  <si>
    <t>2018 Jun</t>
  </si>
  <si>
    <r>
      <t>2018 May</t>
    </r>
    <r>
      <rPr>
        <vertAlign val="superscript"/>
        <sz val="7"/>
        <rFont val="Times New Roman"/>
        <family val="1"/>
      </rPr>
      <t>p</t>
    </r>
  </si>
  <si>
    <r>
      <t>2018 Jun</t>
    </r>
    <r>
      <rPr>
        <vertAlign val="superscript"/>
        <sz val="7"/>
        <rFont val="Times New Roman"/>
        <family val="1"/>
      </rPr>
      <t>P</t>
    </r>
  </si>
  <si>
    <r>
      <t>2018 Feb</t>
    </r>
    <r>
      <rPr>
        <vertAlign val="superscript"/>
        <sz val="7"/>
        <color indexed="8"/>
        <rFont val="Times New Roman"/>
        <family val="1"/>
      </rPr>
      <t>p</t>
    </r>
  </si>
  <si>
    <r>
      <t>2018 Mar</t>
    </r>
    <r>
      <rPr>
        <vertAlign val="superscript"/>
        <sz val="7"/>
        <color indexed="8"/>
        <rFont val="Times New Roman"/>
        <family val="1"/>
      </rPr>
      <t>p</t>
    </r>
  </si>
  <si>
    <r>
      <t>2018 May</t>
    </r>
    <r>
      <rPr>
        <vertAlign val="superscript"/>
        <sz val="7"/>
        <color indexed="8"/>
        <rFont val="Times New Roman"/>
        <family val="1"/>
      </rPr>
      <t>p</t>
    </r>
  </si>
  <si>
    <r>
      <t>2018 Jun</t>
    </r>
    <r>
      <rPr>
        <vertAlign val="superscript"/>
        <sz val="7"/>
        <color indexed="8"/>
        <rFont val="Times New Roman"/>
        <family val="1"/>
      </rPr>
      <t>P</t>
    </r>
  </si>
  <si>
    <t>2018 Jul</t>
  </si>
  <si>
    <t xml:space="preserve"> 2018 Jul</t>
  </si>
  <si>
    <t>2075.03.05</t>
  </si>
  <si>
    <t>2075.03.06</t>
  </si>
  <si>
    <t>2075.03.07</t>
  </si>
  <si>
    <t>2075.03.10</t>
  </si>
  <si>
    <t>2075.03.12</t>
  </si>
  <si>
    <t>2075.03.17</t>
  </si>
  <si>
    <t>2075.03.19</t>
  </si>
  <si>
    <t>2075.03.21</t>
  </si>
  <si>
    <t>2075.03.22</t>
  </si>
  <si>
    <t>2075.03.24</t>
  </si>
  <si>
    <t>2075.03.25</t>
  </si>
  <si>
    <t>2075.03.26</t>
  </si>
  <si>
    <t>2075.03.27</t>
  </si>
  <si>
    <t>2075.03.28</t>
  </si>
  <si>
    <t>2075.03.31</t>
  </si>
  <si>
    <t>2075.03.32</t>
  </si>
  <si>
    <t>2075.03.20</t>
  </si>
  <si>
    <t>2075.04.01</t>
  </si>
  <si>
    <t>2075.04.03</t>
  </si>
  <si>
    <t>2075.04.04</t>
  </si>
  <si>
    <t>2075.04.06</t>
  </si>
  <si>
    <t>2075.04.07</t>
  </si>
  <si>
    <t>2075.04.08</t>
  </si>
  <si>
    <t>2075.04.09</t>
  </si>
  <si>
    <t>2075.04.10</t>
  </si>
  <si>
    <t>2075.04.29</t>
  </si>
  <si>
    <t>2075.05.29</t>
  </si>
  <si>
    <t>24 April 2018</t>
  </si>
  <si>
    <t>Mr. Govinda Prasad Nagila</t>
  </si>
  <si>
    <t>Mr. Mukti Nath Sapkota</t>
  </si>
  <si>
    <t>Mrs. Meena Pandey</t>
  </si>
  <si>
    <t>Mr. Keshab Bahadur K.C.</t>
  </si>
  <si>
    <t>Mr. Shailendra Regmi</t>
  </si>
  <si>
    <t>239-268</t>
  </si>
  <si>
    <t>1369-1420</t>
  </si>
  <si>
    <t>238A-257A</t>
  </si>
  <si>
    <t>1372A, 1373A, 1375A, 1377A -1379A, 1383A-1385A, 1388A, 1391A-1393A, 1403A-1407A 1411A, 1413A 1415A-1416A</t>
  </si>
  <si>
    <t>QRiyal</t>
  </si>
  <si>
    <t>U.A.E.Dirham</t>
  </si>
  <si>
    <t>Primary</t>
  </si>
  <si>
    <t>Food</t>
  </si>
  <si>
    <t>Eletricity</t>
  </si>
  <si>
    <t>Power</t>
  </si>
  <si>
    <t xml:space="preserve">Fuel and </t>
  </si>
  <si>
    <t>products</t>
  </si>
  <si>
    <t>Leather</t>
  </si>
  <si>
    <t xml:space="preserve">Electric and </t>
  </si>
  <si>
    <t xml:space="preserve">Electronic </t>
  </si>
  <si>
    <t xml:space="preserve">Machinery </t>
  </si>
  <si>
    <t xml:space="preserve">and </t>
  </si>
  <si>
    <t xml:space="preserve">Construction </t>
  </si>
  <si>
    <t>Material</t>
  </si>
  <si>
    <t xml:space="preserve">       National Wholesale Price Index (Reindexed) (Contd. ...)</t>
  </si>
  <si>
    <t xml:space="preserve">       Base Year : 2017/18 = 100</t>
  </si>
  <si>
    <t>68.  National Wholesale Price Index (Reindexed)</t>
  </si>
  <si>
    <t>National Wholesale Price Index (Reindexed)……………………………………………………………</t>
  </si>
  <si>
    <t>Far-west</t>
  </si>
  <si>
    <t>2018 Oct</t>
  </si>
  <si>
    <t xml:space="preserve"> 2018 Oct</t>
  </si>
  <si>
    <t>2018/19</t>
  </si>
  <si>
    <t xml:space="preserve">I Qtr </t>
  </si>
  <si>
    <t xml:space="preserve">II Qtr </t>
  </si>
  <si>
    <t xml:space="preserve">III Qtr </t>
  </si>
  <si>
    <t>2018 Aug</t>
  </si>
  <si>
    <t>30. Sources and Uses of Microfinance Financial Institutions</t>
  </si>
  <si>
    <t>Sources and Uses of Microfinance Financial Institutions ………………………….……………………..</t>
  </si>
  <si>
    <t>IMF Reserve</t>
  </si>
  <si>
    <t>Tranche Position</t>
  </si>
  <si>
    <t>Microfinance</t>
  </si>
  <si>
    <t>Financial Institutions</t>
  </si>
  <si>
    <t>Microfinance Financial Institutions</t>
  </si>
  <si>
    <t>2075.04.02</t>
  </si>
  <si>
    <t>2075.04.13</t>
  </si>
  <si>
    <t>2075.04.16</t>
  </si>
  <si>
    <t>2075.06.29</t>
  </si>
  <si>
    <t>2075.05.31</t>
  </si>
  <si>
    <t>2075.06.01</t>
  </si>
  <si>
    <t>2075.06.02</t>
  </si>
  <si>
    <t>2075.05.05</t>
  </si>
  <si>
    <t>2075.07.05</t>
  </si>
  <si>
    <t>2075.05.08</t>
  </si>
  <si>
    <t>2075.06.08</t>
  </si>
  <si>
    <t>2075.07.10</t>
  </si>
  <si>
    <t>2075.06.14</t>
  </si>
  <si>
    <t xml:space="preserve">Rate </t>
  </si>
  <si>
    <t xml:space="preserve">Amount   </t>
  </si>
  <si>
    <t>Mr. Dirgha Bahadur Rawal</t>
  </si>
  <si>
    <t>Mr. Nishchal Adhikari</t>
  </si>
  <si>
    <t>Mr. Anuj Dahal</t>
  </si>
  <si>
    <t>Mr. Dipak Raj Lamichhane</t>
  </si>
  <si>
    <r>
      <t>Office</t>
    </r>
    <r>
      <rPr>
        <b/>
        <vertAlign val="superscript"/>
        <sz val="7"/>
        <rFont val="Times New Roman"/>
        <family val="1"/>
      </rPr>
      <t>1</t>
    </r>
  </si>
  <si>
    <t xml:space="preserve">      (Mid-July)</t>
  </si>
  <si>
    <t>(Mid-July)</t>
  </si>
  <si>
    <t>2074.07.29</t>
  </si>
  <si>
    <t>2019</t>
  </si>
  <si>
    <t>2019 Jan</t>
  </si>
  <si>
    <t xml:space="preserve"> 2019 Jan</t>
  </si>
  <si>
    <t>2018 Nov</t>
  </si>
  <si>
    <t>2018 Dec</t>
  </si>
  <si>
    <t>Executive Director, Public Debt Management Department</t>
  </si>
  <si>
    <t>Director, Public Debt Management Department</t>
  </si>
  <si>
    <t>Director, Internal Audit Department</t>
  </si>
  <si>
    <t>Mr. Shiva Ram Dawadi</t>
  </si>
  <si>
    <t>Director (I.T.), Information Technology Department</t>
  </si>
  <si>
    <t>2019 Apr</t>
  </si>
  <si>
    <t xml:space="preserve"> 2019 Apr</t>
  </si>
  <si>
    <t>2019 Feb</t>
  </si>
  <si>
    <t>2019 Mar</t>
  </si>
  <si>
    <t>Mr. Thaneshwor Acharya</t>
  </si>
  <si>
    <t>Mrs. Nira Talchabhadel</t>
  </si>
  <si>
    <t>Act. Director, Currency Management Deptartment</t>
  </si>
  <si>
    <t xml:space="preserve">     O/W Education</t>
  </si>
  <si>
    <t>Com.
Banks</t>
  </si>
  <si>
    <t>Dev. 
Banks</t>
  </si>
  <si>
    <t>MF Fin.
Inst.</t>
  </si>
  <si>
    <t>8.0-8.5</t>
  </si>
  <si>
    <t>8.0-9.0</t>
  </si>
  <si>
    <t>2019 Jul</t>
  </si>
  <si>
    <t xml:space="preserve"> 2019 Jul</t>
  </si>
  <si>
    <t>2019 May</t>
  </si>
  <si>
    <t>2019 Jun</t>
  </si>
  <si>
    <t>Mr. Shubhash Chandra Ghimire</t>
  </si>
  <si>
    <t>Mrs. Shrijana Bastola</t>
  </si>
  <si>
    <t>Mr. Buddha Raj Sharma</t>
  </si>
  <si>
    <t>Mr. Sudip Phuyal</t>
  </si>
  <si>
    <t>Mrs. Niva Shrestha</t>
  </si>
  <si>
    <t>Mr. Birendra Datta Awasthi</t>
  </si>
  <si>
    <t>Mr. Devendra Gautam</t>
  </si>
  <si>
    <t>Mr. Rajan Dev Bhattarai</t>
  </si>
  <si>
    <t>Mr. Laxmi Prasad Prasai</t>
  </si>
  <si>
    <t>Mrs. Arya Joshi</t>
  </si>
  <si>
    <t>Mr. Ishwari Prasad Bhattarai</t>
  </si>
  <si>
    <t>Mr. Madhav Dangal</t>
  </si>
  <si>
    <t xml:space="preserve">59A.  Government Revenue </t>
  </si>
  <si>
    <t>Customs</t>
  </si>
  <si>
    <t>Import Duties</t>
  </si>
  <si>
    <t>Export Duty</t>
  </si>
  <si>
    <t>Infrastructure tax</t>
  </si>
  <si>
    <t>Other Incomes of Custom</t>
  </si>
  <si>
    <t>Agriculture Reform duties</t>
  </si>
  <si>
    <t>Value Added Tax</t>
  </si>
  <si>
    <t>Production, Sales and Service</t>
  </si>
  <si>
    <t>Excise Duties</t>
  </si>
  <si>
    <t>Internal Production</t>
  </si>
  <si>
    <t>Excise on Imports</t>
  </si>
  <si>
    <t>Educational Service Tax</t>
  </si>
  <si>
    <t>Income Tax</t>
  </si>
  <si>
    <t>Interest Tax</t>
  </si>
  <si>
    <t>Other Tax</t>
  </si>
  <si>
    <t>Total Tax Revenue</t>
  </si>
  <si>
    <t>Non Tax Revenue</t>
  </si>
  <si>
    <t>Total Revenue</t>
  </si>
  <si>
    <t>269-281</t>
  </si>
  <si>
    <t>A. Government Revenue (New Series) …..………...……………………….……………………..…......…</t>
  </si>
  <si>
    <t xml:space="preserve"> 2010 Jul</t>
  </si>
  <si>
    <t xml:space="preserve"> 2011 Jul</t>
  </si>
  <si>
    <t>2019 Oct</t>
  </si>
  <si>
    <t xml:space="preserve"> 2019 Oct</t>
  </si>
  <si>
    <t>2019 Aug</t>
  </si>
  <si>
    <t>2019 Sep</t>
  </si>
  <si>
    <t>2019/20</t>
  </si>
  <si>
    <r>
      <t>2019/20</t>
    </r>
    <r>
      <rPr>
        <b/>
        <vertAlign val="superscript"/>
        <sz val="7"/>
        <rFont val="Times New Roman"/>
        <family val="1"/>
      </rPr>
      <t>P</t>
    </r>
  </si>
  <si>
    <r>
      <t>2018/19</t>
    </r>
    <r>
      <rPr>
        <vertAlign val="superscript"/>
        <sz val="7"/>
        <rFont val="Times New Roman"/>
        <family val="1"/>
      </rPr>
      <t>R</t>
    </r>
  </si>
  <si>
    <r>
      <t>2019/20</t>
    </r>
    <r>
      <rPr>
        <vertAlign val="superscript"/>
        <sz val="7"/>
        <rFont val="Times New Roman"/>
        <family val="1"/>
      </rPr>
      <t>P</t>
    </r>
  </si>
  <si>
    <r>
      <t>Deposits</t>
    </r>
    <r>
      <rPr>
        <vertAlign val="superscript"/>
        <sz val="7"/>
        <rFont val="Times New Roman"/>
        <family val="1"/>
      </rPr>
      <t>+</t>
    </r>
  </si>
  <si>
    <t>2076.04.19</t>
  </si>
  <si>
    <t>2076.04.16</t>
  </si>
  <si>
    <t>2076.05.02</t>
  </si>
  <si>
    <t>2076.04.31</t>
  </si>
  <si>
    <t>Total Resources Available to the Government</t>
  </si>
  <si>
    <t>+  Based on data reported by banking office of NRB, commercial banks conducting government transactions and release report from 81 DTCOs and payment centres.</t>
  </si>
  <si>
    <t>Note: NRB  heads also includes NRB MCPW (NRB Microcridit Porject for Women) .</t>
  </si>
  <si>
    <t>Executive Director, Banks &amp; Financial Institutions Regulation Dept</t>
  </si>
  <si>
    <t>Director, Banks &amp; Financial Institutions Regulation Dept.</t>
  </si>
  <si>
    <t>57A. Government Budgetary Operations</t>
  </si>
  <si>
    <t>A. Government Budgetary Operations (New Series) ……..…………………..………………………...…..</t>
  </si>
  <si>
    <t>57. Government Budgetary Operations</t>
  </si>
  <si>
    <t>1,2,1</t>
  </si>
  <si>
    <t>1,2,2</t>
  </si>
  <si>
    <t>1,3</t>
  </si>
  <si>
    <t>1,3,3</t>
  </si>
  <si>
    <t>1,3,4</t>
  </si>
  <si>
    <t>1.3.7</t>
  </si>
  <si>
    <t xml:space="preserve">Non-metalic </t>
  </si>
  <si>
    <t>1.3.8</t>
  </si>
  <si>
    <t>1.3.9</t>
  </si>
  <si>
    <t>1.3.10</t>
  </si>
  <si>
    <t>1.3.11</t>
  </si>
  <si>
    <t>1.3.12</t>
  </si>
  <si>
    <t>1.3.13</t>
  </si>
  <si>
    <t xml:space="preserve">Food, Beverage </t>
  </si>
  <si>
    <t>and Tobacco</t>
  </si>
  <si>
    <t xml:space="preserve"> and  Leather</t>
  </si>
  <si>
    <t>Wood</t>
  </si>
  <si>
    <t>and Wood</t>
  </si>
  <si>
    <t xml:space="preserve"> and Paper </t>
  </si>
  <si>
    <t>and  Chemical</t>
  </si>
  <si>
    <t>Rubber</t>
  </si>
  <si>
    <t>and Plastics</t>
  </si>
  <si>
    <t>Metals</t>
  </si>
  <si>
    <t xml:space="preserve">Basic </t>
  </si>
  <si>
    <t>Transport,</t>
  </si>
  <si>
    <t xml:space="preserve">Equipments </t>
  </si>
  <si>
    <t>and Parts</t>
  </si>
  <si>
    <t>2018 Sept</t>
  </si>
  <si>
    <t>2017 Aug</t>
  </si>
  <si>
    <t>2017 Sept</t>
  </si>
  <si>
    <t>Outstanding Credit of Finance Companies : Classified by Type of Security ……………………….…………</t>
  </si>
  <si>
    <t>Monetary Authority's Account</t>
  </si>
  <si>
    <t>Deposits Guaranteed by Deposit and Credit Guarantee Fund ………………………………..</t>
  </si>
  <si>
    <t xml:space="preserve">Loans Guaranteed by Deposit and Credit Guarantee Fund :  </t>
  </si>
  <si>
    <t>31. Loans Guaranteed by Deposit and Credit Guarantee Fund*:</t>
  </si>
  <si>
    <t>32. Deposits Guaranteed by Deposit and Credit Guarantee Fund</t>
  </si>
  <si>
    <t>Interbank Transaction (Amount) … … … … …………………………………………………………</t>
  </si>
  <si>
    <t>Deposit Auction …………………………………………………………………………………………</t>
  </si>
  <si>
    <r>
      <t>*  ODCs (</t>
    </r>
    <r>
      <rPr>
        <sz val="6.5"/>
        <rFont val="Times New Roman"/>
        <family val="1"/>
      </rPr>
      <t>Other Depository Corporations</t>
    </r>
    <r>
      <rPr>
        <sz val="7"/>
        <rFont val="Times New Roman"/>
        <family val="1"/>
      </rPr>
      <t>) include only commercial banks till July 2010. From July 2011 onwards, all commercial banks, development banks and finance companies are included.</t>
    </r>
  </si>
  <si>
    <t>***  Since July 2007, adjustment in exchange equalization fund of Rs. 9.0 billion is reflected in Reserve Fund.</t>
  </si>
  <si>
    <t>Source: Deposit and Credit Guarantee Fund</t>
  </si>
  <si>
    <t>*  Previously Deposit Insurance and Credit Guarantee Corporation. Fund from 2073.6.18 after the enactment of Deposit and Credit Guarantee Fund Act, 2073 (2016).</t>
  </si>
  <si>
    <r>
      <t>2018/19</t>
    </r>
    <r>
      <rPr>
        <b/>
        <vertAlign val="superscript"/>
        <sz val="7"/>
        <rFont val="Times New Roman"/>
        <family val="1"/>
      </rPr>
      <t>R</t>
    </r>
  </si>
  <si>
    <t>2020 Jan</t>
  </si>
  <si>
    <t xml:space="preserve"> 2020 Jan</t>
  </si>
  <si>
    <t>2020</t>
  </si>
  <si>
    <t>2019 Nov</t>
  </si>
  <si>
    <t>2019 Dec</t>
  </si>
  <si>
    <t>1421-1499</t>
  </si>
  <si>
    <t>258A-291Ka</t>
  </si>
  <si>
    <t>1424A-1497Ka</t>
  </si>
  <si>
    <t>2020 Feb</t>
  </si>
  <si>
    <t>2020 Mar</t>
  </si>
  <si>
    <t>2020 Apr</t>
  </si>
  <si>
    <t>Mr. Maha Prasad Adhikari</t>
  </si>
  <si>
    <t>06 April 2020</t>
  </si>
  <si>
    <t>Mr. Sishir Kumar Dhungana </t>
  </si>
  <si>
    <t>13 February 2020</t>
  </si>
  <si>
    <t xml:space="preserve"> 2020 Apr</t>
  </si>
  <si>
    <t xml:space="preserve">     Province Accounts</t>
  </si>
  <si>
    <t>Executive Director, Foreign Exchange Management Department</t>
  </si>
  <si>
    <t>Director, Bankers Training Centre</t>
  </si>
  <si>
    <t>Mr. Biggyan Raj Subedi</t>
  </si>
  <si>
    <t>Mr. Binod Raj Lekhak</t>
  </si>
  <si>
    <t>Act. Director, Finance Company Supervision Department</t>
  </si>
  <si>
    <t>2.65-6.97</t>
  </si>
  <si>
    <t>Nominal GDP (Rs. in billion)</t>
  </si>
  <si>
    <t xml:space="preserve">Agriculture </t>
  </si>
  <si>
    <t xml:space="preserve">Industry </t>
  </si>
  <si>
    <t xml:space="preserve">Services </t>
  </si>
  <si>
    <t xml:space="preserve">Final Consumption </t>
  </si>
  <si>
    <t xml:space="preserve">Gross Capital Formation </t>
  </si>
  <si>
    <t xml:space="preserve">Gross Fixed Capital Formation (Government) </t>
  </si>
  <si>
    <t xml:space="preserve">Gross Fixed Capital Formation
(Private) </t>
  </si>
  <si>
    <t xml:space="preserve">Gross Domestic Saving </t>
  </si>
  <si>
    <t xml:space="preserve">Gross National Saving </t>
  </si>
  <si>
    <t>Source: Various issues of Economic Survey MoF, GoN; Central Bureau of Statistics, 2019/20</t>
  </si>
  <si>
    <t>Real GDP Growth Rate (at basic price)</t>
  </si>
  <si>
    <t>Per Capita GDP 
(in USD)</t>
  </si>
  <si>
    <t>Per Capita GNI 
(in USD)</t>
  </si>
  <si>
    <t>Per Capita GNDI 
(in USD)</t>
  </si>
  <si>
    <t>Source: Various issues of Economic Survey MoF, GoN; Central Bureau of Statistics</t>
  </si>
  <si>
    <t>1 Population series is estimated using exponential growth in census data of 1971, 1981, 1991, 2001, and 2011</t>
  </si>
  <si>
    <t xml:space="preserve">The period average exchange rate has been used to calculate per capita GDP, GNI, and GNDI </t>
  </si>
  <si>
    <t>Real GDP 
(at producers price) 
(Rs. in billion)</t>
  </si>
  <si>
    <t>Real GDP 
(at basic price) (Rs, in billion)</t>
  </si>
  <si>
    <t>Real GDP Growth Rate 
(at producers price)</t>
  </si>
  <si>
    <r>
      <t>Population (million)</t>
    </r>
    <r>
      <rPr>
        <b/>
        <vertAlign val="superscript"/>
        <sz val="7"/>
        <rFont val="Times New Roman"/>
        <family val="1"/>
      </rPr>
      <t>1</t>
    </r>
  </si>
  <si>
    <t>90. Exchange Rate for US Dollar</t>
  </si>
  <si>
    <t>91. Period-End Exchange Rate for Other Foreign Currencies</t>
  </si>
  <si>
    <t>92.  International Reserves</t>
  </si>
  <si>
    <t>93.  Foreign Assets and Liabilities of the Banking System</t>
  </si>
  <si>
    <t>Mr. Ramesh Acharya</t>
  </si>
  <si>
    <t>94.  Real Sector Indicators</t>
  </si>
  <si>
    <t>94a.  Real Sector Indicators</t>
  </si>
  <si>
    <t>Real Sector Indicators …………………………………………………………………….…………….</t>
  </si>
  <si>
    <t>REAL SECTOR</t>
  </si>
  <si>
    <t>2020 May</t>
  </si>
  <si>
    <t>2020 Jun</t>
  </si>
  <si>
    <r>
      <t>2020 Jul</t>
    </r>
    <r>
      <rPr>
        <b/>
        <vertAlign val="superscript"/>
        <sz val="7"/>
        <rFont val="Times New Roman"/>
        <family val="1"/>
      </rPr>
      <t>p</t>
    </r>
  </si>
  <si>
    <t>2020 Jul</t>
  </si>
  <si>
    <t xml:space="preserve"> 2020 Jul</t>
  </si>
  <si>
    <r>
      <t>2020 Jul</t>
    </r>
    <r>
      <rPr>
        <b/>
        <vertAlign val="superscript"/>
        <sz val="7"/>
        <rFont val="Times New Roman"/>
        <family val="1"/>
      </rPr>
      <t>P</t>
    </r>
  </si>
  <si>
    <t>Mr. Rajan Krishna Pant</t>
  </si>
  <si>
    <t>Mr. Durgesh Gopal Shrestha</t>
  </si>
  <si>
    <t>Mrs. Ranjana Poudel Pandit</t>
  </si>
  <si>
    <t>Mr. Narayan Prasad Pokhrel</t>
  </si>
  <si>
    <t>Act. Director, Ofice of the Governor</t>
  </si>
  <si>
    <t>Executive Director, Finance Company Supervision Dept.</t>
  </si>
  <si>
    <t>Executive Director, Currency Management Department</t>
  </si>
  <si>
    <t>Director, Finance Company Supervision Department</t>
  </si>
  <si>
    <t>Director, Ofice of the Governor</t>
  </si>
  <si>
    <t>Act. Director, Legal Division</t>
  </si>
  <si>
    <t>Other Receipt</t>
  </si>
  <si>
    <t>Total Receipts (1+2+3+4+5+6+7+8)</t>
  </si>
  <si>
    <t>1474-1525</t>
  </si>
  <si>
    <t>280A-302Ka</t>
  </si>
  <si>
    <t>1479A-1525Ka</t>
  </si>
  <si>
    <t>Dr, Neelam Dhungana (Timsina)</t>
  </si>
  <si>
    <t>Base Year for Real GDP is 2000/01</t>
  </si>
  <si>
    <t>Federal Government</t>
  </si>
  <si>
    <t>Province and Local Govt.(Transferable)</t>
  </si>
  <si>
    <t>Deficits(-) Surplus(+)**</t>
  </si>
  <si>
    <t xml:space="preserve"> +   Based on data reported by banking office of NRB, commercial banks conducting government transactions and release report from 81 DTCOs and payment centres.</t>
  </si>
  <si>
    <t>*    Others includes Guarantee deposits, Operational funds (Imprest) &amp; Emergency funds and Conditional and unconditional grant from government to local bodies.</t>
  </si>
  <si>
    <t>**   Federal governemnt revenue has been used to calculate the Defict/Surplus of Q3 and Q4 of 2019/20</t>
  </si>
  <si>
    <t>R  indicates Revised</t>
  </si>
  <si>
    <t>2    Includes Development Bank, Finance Company,Citizen Investment Trust and Insurance company</t>
  </si>
  <si>
    <t>VOLUME 55                              MID-OCTOBER 2020                          NUMBER  1</t>
  </si>
  <si>
    <t xml:space="preserve"> C</t>
  </si>
  <si>
    <r>
      <t>2020 Aug</t>
    </r>
    <r>
      <rPr>
        <vertAlign val="superscript"/>
        <sz val="7"/>
        <rFont val="Times New Roman"/>
        <family val="1"/>
      </rPr>
      <t>p</t>
    </r>
  </si>
  <si>
    <r>
      <t>2020 Sept</t>
    </r>
    <r>
      <rPr>
        <vertAlign val="superscript"/>
        <sz val="7"/>
        <rFont val="Times New Roman"/>
        <family val="1"/>
      </rPr>
      <t>p</t>
    </r>
  </si>
  <si>
    <r>
      <t>2020 Oct</t>
    </r>
    <r>
      <rPr>
        <vertAlign val="superscript"/>
        <sz val="7"/>
        <rFont val="Times New Roman"/>
        <family val="1"/>
      </rPr>
      <t>p</t>
    </r>
  </si>
  <si>
    <t>2019 Sept</t>
  </si>
  <si>
    <t>2020 Oct</t>
  </si>
  <si>
    <t xml:space="preserve"> 2020 Oct</t>
  </si>
  <si>
    <r>
      <t>2020 Oct</t>
    </r>
    <r>
      <rPr>
        <vertAlign val="superscript"/>
        <sz val="7"/>
        <rFont val="Times New Roman"/>
        <family val="1"/>
      </rPr>
      <t>P</t>
    </r>
  </si>
  <si>
    <t>2020/21</t>
  </si>
  <si>
    <r>
      <t>2020/21</t>
    </r>
    <r>
      <rPr>
        <b/>
        <vertAlign val="superscript"/>
        <sz val="7"/>
        <rFont val="Times New Roman"/>
        <family val="1"/>
      </rPr>
      <t>P</t>
    </r>
  </si>
  <si>
    <r>
      <t>2019/20</t>
    </r>
    <r>
      <rPr>
        <b/>
        <vertAlign val="superscript"/>
        <sz val="7"/>
        <rFont val="Times New Roman"/>
        <family val="1"/>
      </rPr>
      <t>R</t>
    </r>
  </si>
  <si>
    <r>
      <t>2019/20</t>
    </r>
    <r>
      <rPr>
        <vertAlign val="superscript"/>
        <sz val="7"/>
        <rFont val="Times New Roman"/>
        <family val="1"/>
      </rPr>
      <t>R</t>
    </r>
  </si>
  <si>
    <r>
      <t>2020/21</t>
    </r>
    <r>
      <rPr>
        <vertAlign val="superscript"/>
        <sz val="7"/>
        <rFont val="Times New Roman"/>
        <family val="1"/>
      </rPr>
      <t>P</t>
    </r>
  </si>
  <si>
    <r>
      <t>2020/21</t>
    </r>
    <r>
      <rPr>
        <vertAlign val="superscript"/>
        <sz val="6.5"/>
        <rFont val="Times New Roman"/>
        <family val="1"/>
      </rPr>
      <t>P</t>
    </r>
  </si>
  <si>
    <r>
      <t>2019/20</t>
    </r>
    <r>
      <rPr>
        <vertAlign val="superscript"/>
        <sz val="6.5"/>
        <rFont val="Times New Roman"/>
        <family val="1"/>
      </rPr>
      <t>R</t>
    </r>
  </si>
  <si>
    <r>
      <t>2020/21</t>
    </r>
    <r>
      <rPr>
        <vertAlign val="superscript"/>
        <sz val="6.25"/>
        <rFont val="Times New Roman"/>
        <family val="1"/>
      </rPr>
      <t>P</t>
    </r>
  </si>
  <si>
    <r>
      <t>2019/20</t>
    </r>
    <r>
      <rPr>
        <vertAlign val="superscript"/>
        <sz val="6.25"/>
        <rFont val="Times New Roman"/>
        <family val="1"/>
      </rPr>
      <t>R</t>
    </r>
  </si>
  <si>
    <t>I Qtr 2020/21</t>
  </si>
  <si>
    <t>2020 Aug</t>
  </si>
  <si>
    <t>2020 Sep</t>
  </si>
  <si>
    <t>Mid-October 2020</t>
  </si>
  <si>
    <t>Executive Director, Economic Research Department</t>
  </si>
  <si>
    <t>Executive Director, Banking Department</t>
  </si>
  <si>
    <t>Executive Director, Assets and Service Management Dept.</t>
  </si>
  <si>
    <t>Executive Director, Micro-Finance Institutions Supervision Dept.</t>
  </si>
  <si>
    <t>Executive Director, Corporate Planning and Risk Management Dept.</t>
  </si>
  <si>
    <t>Director, Assets and Service Management Department</t>
  </si>
  <si>
    <t>Director, Micro-Finance Institutions Supervision Dept.</t>
  </si>
  <si>
    <t>Director, Economic Research Department</t>
  </si>
  <si>
    <t>Director, Nepal Rastra Bank, Nepalgunj Office</t>
  </si>
  <si>
    <t>Director, Corporate Planning and Risk Management Dept.</t>
  </si>
  <si>
    <t>Director, Currency Management Department Mint Division</t>
  </si>
  <si>
    <t>Director, Banking Department</t>
  </si>
  <si>
    <t>Director, Assets and Service Management Dept.</t>
  </si>
  <si>
    <t>Mrs. Indra Chamlagai (Mainali)</t>
  </si>
  <si>
    <t>Act. Director, Economic Research Department</t>
  </si>
  <si>
    <t>Mr. Dila Ram Subedi</t>
  </si>
  <si>
    <t>Director, International Monetary Fund</t>
  </si>
  <si>
    <t>Ext.: 251</t>
  </si>
  <si>
    <t>21+22+23+24</t>
  </si>
  <si>
    <t>Grand 
Total</t>
  </si>
  <si>
    <t>Contd. … (2)</t>
  </si>
  <si>
    <t>Employee 
Loan</t>
  </si>
  <si>
    <t>Liquid 
Fund</t>
  </si>
  <si>
    <t>Staff 
Loan</t>
  </si>
  <si>
    <t>2077.06.08</t>
  </si>
  <si>
    <t>2077.07.06</t>
  </si>
  <si>
    <t>283-286</t>
  </si>
  <si>
    <t>1526-1538</t>
  </si>
  <si>
    <t>303 Ka - 307 Ka</t>
  </si>
  <si>
    <t>1531 Ka- 1538 Ka</t>
  </si>
  <si>
    <t>2077,4,6</t>
  </si>
  <si>
    <t>2077.5.2</t>
  </si>
  <si>
    <t>2077.5.30</t>
  </si>
  <si>
    <t>2077.6.27</t>
  </si>
  <si>
    <t>2077.4.6</t>
  </si>
  <si>
    <t>2077.4.13</t>
  </si>
  <si>
    <t>2077.4.21</t>
  </si>
  <si>
    <t>2077.4.27</t>
  </si>
  <si>
    <t>2077.5.9</t>
  </si>
  <si>
    <t>2077.5.17</t>
  </si>
  <si>
    <t>2077.5.23</t>
  </si>
  <si>
    <t>2077.6.6</t>
  </si>
  <si>
    <t>2077.6.13</t>
  </si>
  <si>
    <t>2077.6.20</t>
  </si>
  <si>
    <t>303 ka</t>
  </si>
  <si>
    <t>304 ka</t>
  </si>
  <si>
    <t>305 ka</t>
  </si>
  <si>
    <t>306 ka</t>
  </si>
  <si>
    <t>307ka</t>
  </si>
  <si>
    <t>1531 ka</t>
  </si>
  <si>
    <t>1533 ka</t>
  </si>
  <si>
    <t>1534 ka</t>
  </si>
  <si>
    <t>1535 ka</t>
  </si>
  <si>
    <t>1538ka</t>
  </si>
  <si>
    <t>A. Real Sector Indicators …………………………………………………………………….…………….</t>
  </si>
</sst>
</file>

<file path=xl/styles.xml><?xml version="1.0" encoding="utf-8"?>
<styleSheet xmlns="http://schemas.openxmlformats.org/spreadsheetml/2006/main">
  <numFmts count="22"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#,##0.0"/>
    <numFmt numFmtId="166" formatCode="0.0"/>
    <numFmt numFmtId="167" formatCode="#,##0.0_);[Red]\(#,##0.0\)"/>
    <numFmt numFmtId="168" formatCode="_(* #,##0.0_);_(* \(#,##0.0\);_(* &quot;-&quot;??_);_(@_)"/>
    <numFmt numFmtId="169" formatCode="_(* #,##0_);_(* \(#,##0\);_(* &quot;-&quot;??_);_(@_)"/>
    <numFmt numFmtId="170" formatCode="0.0000"/>
    <numFmt numFmtId="171" formatCode="0.0_)"/>
    <numFmt numFmtId="172" formatCode="#,##0.0000"/>
    <numFmt numFmtId="173" formatCode="0.00_)"/>
    <numFmt numFmtId="174" formatCode="0.000_)"/>
    <numFmt numFmtId="175" formatCode="0.0000_)"/>
    <numFmt numFmtId="176" formatCode="0_)"/>
    <numFmt numFmtId="177" formatCode="_-* #,##0.0_-;\-* #,##0.0_-;_-* &quot;-&quot;??_-;_-@_-"/>
    <numFmt numFmtId="178" formatCode="yyyy\.mm\.dd"/>
    <numFmt numFmtId="179" formatCode="0.0;[Red]0.0"/>
    <numFmt numFmtId="180" formatCode="0;[Red]0"/>
    <numFmt numFmtId="181" formatCode="[$-409]yyyy\ mmm;@"/>
    <numFmt numFmtId="182" formatCode="yyyy\ mmm"/>
  </numFmts>
  <fonts count="112">
    <font>
      <sz val="8"/>
      <name val="Times New Roman"/>
    </font>
    <font>
      <sz val="10"/>
      <name val="Geneva"/>
    </font>
    <font>
      <sz val="7"/>
      <name val="Tms Rmn"/>
      <family val="1"/>
    </font>
    <font>
      <sz val="7"/>
      <name val="Times New Roman"/>
      <family val="1"/>
    </font>
    <font>
      <b/>
      <sz val="7"/>
      <name val="Tms Rmn"/>
      <family val="1"/>
    </font>
    <font>
      <b/>
      <sz val="7"/>
      <name val="Times New Roman"/>
      <family val="1"/>
    </font>
    <font>
      <vertAlign val="superscript"/>
      <sz val="7"/>
      <name val="Times New Roman"/>
      <family val="1"/>
    </font>
    <font>
      <b/>
      <sz val="12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7"/>
      <name val="Arial"/>
      <family val="2"/>
    </font>
    <font>
      <b/>
      <sz val="10"/>
      <name val="Helv"/>
      <family val="2"/>
    </font>
    <font>
      <sz val="6"/>
      <name val="Tms Rmn"/>
      <family val="1"/>
    </font>
    <font>
      <sz val="12"/>
      <name val="Times New Roman"/>
      <family val="1"/>
    </font>
    <font>
      <sz val="10"/>
      <name val="Arial"/>
      <family val="2"/>
    </font>
    <font>
      <sz val="10"/>
      <name val="Tms Rmn"/>
      <family val="1"/>
    </font>
    <font>
      <b/>
      <sz val="8"/>
      <name val="Times New Roman"/>
      <family val="1"/>
    </font>
    <font>
      <sz val="8"/>
      <name val="Times New Roman"/>
      <family val="1"/>
    </font>
    <font>
      <sz val="7"/>
      <name val="Arial"/>
      <family val="2"/>
    </font>
    <font>
      <sz val="10"/>
      <name val="Times New Roman"/>
      <family val="1"/>
    </font>
    <font>
      <b/>
      <vertAlign val="superscript"/>
      <sz val="7"/>
      <name val="Tms Rm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sz val="10"/>
      <name val="Arial"/>
      <family val="2"/>
    </font>
    <font>
      <i/>
      <sz val="7"/>
      <name val="Times New Roman"/>
      <family val="1"/>
    </font>
    <font>
      <sz val="6"/>
      <name val="Arial"/>
      <family val="2"/>
    </font>
    <font>
      <b/>
      <i/>
      <sz val="7"/>
      <name val="Times New Roman"/>
      <family val="1"/>
    </font>
    <font>
      <b/>
      <sz val="10"/>
      <name val="Times New Roman"/>
      <family val="1"/>
    </font>
    <font>
      <b/>
      <vertAlign val="superscript"/>
      <sz val="7"/>
      <name val="Times New Roman"/>
      <family val="1"/>
    </font>
    <font>
      <b/>
      <sz val="14"/>
      <name val="Arial"/>
      <family val="2"/>
    </font>
    <font>
      <b/>
      <sz val="22"/>
      <name val="Times New Roman"/>
      <family val="1"/>
    </font>
    <font>
      <b/>
      <sz val="14"/>
      <name val="Times New Roman"/>
      <family val="1"/>
    </font>
    <font>
      <sz val="10"/>
      <name val="Courier"/>
      <family val="3"/>
    </font>
    <font>
      <b/>
      <sz val="7"/>
      <name val="time"/>
    </font>
    <font>
      <b/>
      <sz val="7"/>
      <name val="Arial"/>
      <family val="2"/>
    </font>
    <font>
      <b/>
      <sz val="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7"/>
      <name val="Tms Rmn"/>
      <family val="1"/>
    </font>
    <font>
      <b/>
      <i/>
      <sz val="7"/>
      <name val="Times New Roman"/>
      <family val="1"/>
    </font>
    <font>
      <b/>
      <sz val="7"/>
      <color indexed="10"/>
      <name val="Times New Roman"/>
      <family val="1"/>
    </font>
    <font>
      <b/>
      <sz val="7"/>
      <color indexed="59"/>
      <name val="Times New Roman"/>
      <family val="1"/>
    </font>
    <font>
      <b/>
      <sz val="7"/>
      <color indexed="8"/>
      <name val="Times New Roman"/>
      <family val="1"/>
    </font>
    <font>
      <sz val="7"/>
      <color indexed="10"/>
      <name val="Times New Roman"/>
      <family val="1"/>
    </font>
    <font>
      <b/>
      <u/>
      <sz val="7"/>
      <name val="Times New Roman"/>
      <family val="1"/>
    </font>
    <font>
      <u/>
      <sz val="7"/>
      <name val="Times New Roman"/>
      <family val="1"/>
    </font>
    <font>
      <b/>
      <sz val="7"/>
      <name val="Tms Rmn"/>
      <family val="1"/>
    </font>
    <font>
      <sz val="8"/>
      <color indexed="10"/>
      <name val="Times New Roman"/>
      <family val="1"/>
    </font>
    <font>
      <b/>
      <sz val="10"/>
      <name val="Helvetica"/>
      <family val="2"/>
    </font>
    <font>
      <b/>
      <vertAlign val="subscript"/>
      <sz val="10"/>
      <name val="Helvetica"/>
      <family val="2"/>
    </font>
    <font>
      <sz val="10"/>
      <name val="Helvetica"/>
      <family val="2"/>
    </font>
    <font>
      <b/>
      <sz val="7"/>
      <name val="Helvetica"/>
      <family val="2"/>
    </font>
    <font>
      <sz val="6.5"/>
      <name val="Tms Rmn"/>
      <family val="1"/>
    </font>
    <font>
      <sz val="6.5"/>
      <name val="Times New Roman"/>
      <family val="1"/>
    </font>
    <font>
      <sz val="6.5"/>
      <name val="Times New Roman"/>
      <family val="1"/>
    </font>
    <font>
      <sz val="6.5"/>
      <name val="Geneva"/>
    </font>
    <font>
      <sz val="7"/>
      <color indexed="8"/>
      <name val="Times New Roman"/>
      <family val="1"/>
    </font>
    <font>
      <b/>
      <sz val="6.5"/>
      <name val="Times New Roman"/>
      <family val="1"/>
    </font>
    <font>
      <sz val="5.5"/>
      <name val="Times New Roman"/>
      <family val="1"/>
    </font>
    <font>
      <b/>
      <sz val="5"/>
      <name val="Times New Roman"/>
      <family val="1"/>
    </font>
    <font>
      <sz val="5"/>
      <name val="Times New Roman"/>
      <family val="1"/>
    </font>
    <font>
      <b/>
      <sz val="5.75"/>
      <name val="Times New Roman"/>
      <family val="1"/>
    </font>
    <font>
      <sz val="5.75"/>
      <name val="Times New Roman"/>
      <family val="1"/>
    </font>
    <font>
      <i/>
      <sz val="5.75"/>
      <name val="Times New Roman"/>
      <family val="1"/>
    </font>
    <font>
      <b/>
      <i/>
      <sz val="5.75"/>
      <name val="Times New Roman"/>
      <family val="1"/>
    </font>
    <font>
      <b/>
      <sz val="9"/>
      <name val="Helvetica"/>
      <family val="2"/>
    </font>
    <font>
      <sz val="9"/>
      <name val="Helvetica"/>
      <family val="2"/>
    </font>
    <font>
      <sz val="7"/>
      <color indexed="8"/>
      <name val="Arial"/>
      <family val="2"/>
    </font>
    <font>
      <sz val="7"/>
      <color indexed="8"/>
      <name val="Tms Rmn"/>
      <family val="1"/>
    </font>
    <font>
      <sz val="7"/>
      <name val="Helvetica"/>
      <family val="2"/>
    </font>
    <font>
      <i/>
      <vertAlign val="superscript"/>
      <sz val="7"/>
      <name val="Times New Roman"/>
      <family val="1"/>
    </font>
    <font>
      <b/>
      <i/>
      <vertAlign val="superscript"/>
      <sz val="7"/>
      <name val="Times New Roman"/>
      <family val="1"/>
    </font>
    <font>
      <b/>
      <sz val="14"/>
      <name val="Helvetica"/>
      <family val="2"/>
    </font>
    <font>
      <sz val="8"/>
      <name val="Helvetica"/>
      <family val="2"/>
    </font>
    <font>
      <sz val="6"/>
      <name val="Helvetica"/>
      <family val="2"/>
    </font>
    <font>
      <b/>
      <sz val="5.5"/>
      <name val="Times New Roman"/>
      <family val="1"/>
    </font>
    <font>
      <b/>
      <sz val="6.5"/>
      <name val="Tms Rmn"/>
      <family val="1"/>
    </font>
    <font>
      <b/>
      <vertAlign val="superscript"/>
      <sz val="6.5"/>
      <name val="Times New Roman"/>
      <family val="1"/>
    </font>
    <font>
      <sz val="6.5"/>
      <name val="Helvetica"/>
      <family val="2"/>
    </font>
    <font>
      <b/>
      <sz val="6.25"/>
      <name val="Times New Roman"/>
      <family val="1"/>
    </font>
    <font>
      <sz val="6.25"/>
      <name val="Times New Roman"/>
      <family val="1"/>
    </font>
    <font>
      <vertAlign val="superscript"/>
      <sz val="6.5"/>
      <name val="Times New Roman"/>
      <family val="1"/>
    </font>
    <font>
      <vertAlign val="superscript"/>
      <sz val="6.25"/>
      <name val="Times New Roman"/>
      <family val="1"/>
    </font>
    <font>
      <i/>
      <sz val="6.25"/>
      <name val="Times New Roman"/>
      <family val="1"/>
    </font>
    <font>
      <b/>
      <i/>
      <sz val="6.25"/>
      <name val="Times New Roman"/>
      <family val="1"/>
    </font>
    <font>
      <sz val="7"/>
      <color indexed="8"/>
      <name val="Times New Roman"/>
      <family val="1"/>
    </font>
    <font>
      <sz val="7"/>
      <name val="time"/>
    </font>
    <font>
      <b/>
      <sz val="16"/>
      <name val="Times New Roman"/>
      <family val="1"/>
    </font>
    <font>
      <u/>
      <sz val="11"/>
      <name val="Times New Roman"/>
      <family val="1"/>
    </font>
    <font>
      <b/>
      <sz val="10"/>
      <name val="Cambria"/>
      <family val="1"/>
    </font>
    <font>
      <sz val="7"/>
      <name val="Cambria"/>
      <family val="1"/>
    </font>
    <font>
      <b/>
      <sz val="7"/>
      <name val="Cambria"/>
      <family val="1"/>
    </font>
    <font>
      <sz val="8"/>
      <name val="Cambria"/>
      <family val="1"/>
    </font>
    <font>
      <b/>
      <sz val="5.6"/>
      <color indexed="8"/>
      <name val="Times New Roman"/>
      <family val="1"/>
    </font>
    <font>
      <sz val="5.6"/>
      <color indexed="8"/>
      <name val="Times New Roman"/>
      <family val="1"/>
    </font>
    <font>
      <vertAlign val="superscript"/>
      <sz val="7"/>
      <color indexed="8"/>
      <name val="Times New Roman"/>
      <family val="1"/>
    </font>
    <font>
      <sz val="10.5"/>
      <name val="Times New Roman"/>
      <family val="1"/>
    </font>
    <font>
      <i/>
      <sz val="8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b/>
      <sz val="7"/>
      <color theme="1"/>
      <name val="Cambria"/>
      <family val="1"/>
    </font>
    <font>
      <sz val="7"/>
      <color theme="1"/>
      <name val="Cambria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8"/>
      <color theme="1"/>
      <name val="Times New Roman"/>
      <family val="1"/>
    </font>
    <font>
      <b/>
      <sz val="7"/>
      <color theme="1"/>
      <name val="Helvetica"/>
      <family val="2"/>
    </font>
    <font>
      <sz val="7"/>
      <color theme="1"/>
      <name val="Helvetica"/>
      <family val="2"/>
    </font>
    <font>
      <i/>
      <sz val="9"/>
      <color theme="1"/>
      <name val="Times New Roman"/>
      <family val="1"/>
    </font>
    <font>
      <sz val="10"/>
      <color theme="1"/>
      <name val="Times New Roman"/>
      <family val="1"/>
    </font>
    <font>
      <i/>
      <sz val="7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>
      <alignment vertical="center"/>
    </xf>
    <xf numFmtId="40" fontId="1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8" fontId="1" fillId="0" borderId="0" applyFont="0" applyFill="0" applyBorder="0" applyAlignment="0" applyProtection="0"/>
    <xf numFmtId="0" fontId="17" fillId="0" borderId="0">
      <alignment vertical="center"/>
    </xf>
    <xf numFmtId="0" fontId="14" fillId="0" borderId="0"/>
    <xf numFmtId="0" fontId="3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1" fontId="32" fillId="0" borderId="0"/>
    <xf numFmtId="0" fontId="1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</cellStyleXfs>
  <cellXfs count="2613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3" fillId="0" borderId="1" xfId="0" applyFont="1" applyBorder="1">
      <alignment vertical="center"/>
    </xf>
    <xf numFmtId="165" fontId="3" fillId="0" borderId="0" xfId="0" applyNumberFormat="1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0" fontId="7" fillId="0" borderId="0" xfId="0" applyFont="1" applyBorder="1">
      <alignment vertical="center"/>
    </xf>
    <xf numFmtId="165" fontId="5" fillId="0" borderId="1" xfId="0" applyNumberFormat="1" applyFont="1" applyBorder="1" applyAlignment="1">
      <alignment horizontal="right" vertical="center"/>
    </xf>
    <xf numFmtId="167" fontId="5" fillId="0" borderId="1" xfId="1" applyNumberFormat="1" applyFont="1" applyBorder="1" applyAlignment="1">
      <alignment vertical="justify"/>
    </xf>
    <xf numFmtId="167" fontId="5" fillId="0" borderId="5" xfId="1" applyNumberFormat="1" applyFont="1" applyBorder="1" applyAlignment="1">
      <alignment vertical="justify"/>
    </xf>
    <xf numFmtId="165" fontId="3" fillId="0" borderId="1" xfId="0" applyNumberFormat="1" applyFont="1" applyBorder="1" applyAlignment="1">
      <alignment horizontal="left" vertical="center"/>
    </xf>
    <xf numFmtId="165" fontId="3" fillId="0" borderId="1" xfId="0" applyNumberFormat="1" applyFont="1" applyBorder="1">
      <alignment vertic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>
      <alignment vertical="center"/>
    </xf>
    <xf numFmtId="166" fontId="5" fillId="0" borderId="1" xfId="0" applyNumberFormat="1" applyFont="1" applyBorder="1" applyAlignment="1">
      <alignment vertical="justify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13" xfId="0" applyFont="1" applyBorder="1">
      <alignment vertical="center"/>
    </xf>
    <xf numFmtId="165" fontId="5" fillId="0" borderId="1" xfId="0" applyNumberFormat="1" applyFont="1" applyBorder="1" applyAlignment="1">
      <alignment horizontal="left" vertical="justify"/>
    </xf>
    <xf numFmtId="165" fontId="5" fillId="0" borderId="1" xfId="0" applyNumberFormat="1" applyFont="1" applyBorder="1" applyAlignment="1">
      <alignment vertical="justify"/>
    </xf>
    <xf numFmtId="165" fontId="3" fillId="0" borderId="1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justify"/>
    </xf>
    <xf numFmtId="165" fontId="5" fillId="0" borderId="1" xfId="0" applyNumberFormat="1" applyFont="1" applyFill="1" applyBorder="1" applyAlignment="1">
      <alignment vertical="justify"/>
    </xf>
    <xf numFmtId="165" fontId="5" fillId="0" borderId="5" xfId="0" applyNumberFormat="1" applyFont="1" applyBorder="1" applyAlignment="1">
      <alignment vertical="justify"/>
    </xf>
    <xf numFmtId="165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Border="1">
      <alignment vertical="center"/>
    </xf>
    <xf numFmtId="0" fontId="13" fillId="0" borderId="5" xfId="0" applyFont="1" applyBorder="1">
      <alignment vertical="center"/>
    </xf>
    <xf numFmtId="0" fontId="3" fillId="0" borderId="0" xfId="0" applyFont="1">
      <alignment vertical="center"/>
    </xf>
    <xf numFmtId="167" fontId="5" fillId="0" borderId="1" xfId="1" quotePrefix="1" applyNumberFormat="1" applyFont="1" applyBorder="1" applyAlignment="1">
      <alignment horizontal="left" vertical="justify"/>
    </xf>
    <xf numFmtId="0" fontId="2" fillId="0" borderId="0" xfId="0" quotePrefix="1" applyFont="1" applyBorder="1" applyAlignment="1">
      <alignment horizontal="left"/>
    </xf>
    <xf numFmtId="0" fontId="15" fillId="0" borderId="0" xfId="0" applyFont="1">
      <alignment vertical="center"/>
    </xf>
    <xf numFmtId="0" fontId="3" fillId="0" borderId="2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1" xfId="0" applyFont="1" applyBorder="1" applyAlignment="1">
      <alignment vertical="justify"/>
    </xf>
    <xf numFmtId="0" fontId="16" fillId="0" borderId="0" xfId="0" applyFont="1">
      <alignment vertical="center"/>
    </xf>
    <xf numFmtId="0" fontId="0" fillId="0" borderId="0" xfId="0" applyBorder="1">
      <alignment vertical="center"/>
    </xf>
    <xf numFmtId="0" fontId="2" fillId="0" borderId="14" xfId="0" applyFont="1" applyBorder="1">
      <alignment vertical="center"/>
    </xf>
    <xf numFmtId="0" fontId="17" fillId="0" borderId="0" xfId="0" applyFont="1">
      <alignment vertical="center"/>
    </xf>
    <xf numFmtId="0" fontId="0" fillId="0" borderId="12" xfId="0" applyBorder="1">
      <alignment vertical="center"/>
    </xf>
    <xf numFmtId="0" fontId="3" fillId="0" borderId="9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5" fillId="0" borderId="15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17" fillId="0" borderId="0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2" xfId="0" applyFont="1" applyBorder="1">
      <alignment vertical="center"/>
    </xf>
    <xf numFmtId="165" fontId="2" fillId="0" borderId="0" xfId="0" applyNumberFormat="1" applyFont="1">
      <alignment vertical="center"/>
    </xf>
    <xf numFmtId="165" fontId="2" fillId="0" borderId="0" xfId="0" applyNumberFormat="1" applyFont="1" applyBorder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9" fillId="0" borderId="0" xfId="0" applyFont="1">
      <alignment vertic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>
      <alignment vertical="center"/>
    </xf>
    <xf numFmtId="0" fontId="7" fillId="0" borderId="0" xfId="0" applyFont="1">
      <alignment vertical="center"/>
    </xf>
    <xf numFmtId="0" fontId="13" fillId="0" borderId="10" xfId="0" applyFont="1" applyBorder="1">
      <alignment vertical="center"/>
    </xf>
    <xf numFmtId="0" fontId="3" fillId="0" borderId="15" xfId="0" applyFont="1" applyBorder="1" applyAlignment="1">
      <alignment horizontal="center"/>
    </xf>
    <xf numFmtId="0" fontId="3" fillId="0" borderId="7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2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165" fontId="5" fillId="0" borderId="1" xfId="1" applyNumberFormat="1" applyFont="1" applyBorder="1" applyAlignment="1">
      <alignment horizontal="right"/>
    </xf>
    <xf numFmtId="165" fontId="5" fillId="0" borderId="5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right"/>
    </xf>
    <xf numFmtId="168" fontId="5" fillId="0" borderId="1" xfId="1" applyNumberFormat="1" applyFont="1" applyBorder="1" applyAlignment="1">
      <alignment horizontal="center"/>
    </xf>
    <xf numFmtId="168" fontId="5" fillId="0" borderId="5" xfId="1" applyNumberFormat="1" applyFont="1" applyBorder="1" applyAlignment="1">
      <alignment horizontal="center"/>
    </xf>
    <xf numFmtId="168" fontId="5" fillId="0" borderId="0" xfId="1" applyNumberFormat="1" applyFont="1" applyBorder="1" applyAlignment="1">
      <alignment horizontal="center"/>
    </xf>
    <xf numFmtId="168" fontId="3" fillId="0" borderId="1" xfId="1" applyNumberFormat="1" applyFont="1" applyBorder="1" applyAlignment="1">
      <alignment horizontal="center"/>
    </xf>
    <xf numFmtId="168" fontId="3" fillId="0" borderId="5" xfId="1" applyNumberFormat="1" applyFont="1" applyBorder="1" applyAlignment="1">
      <alignment horizontal="center"/>
    </xf>
    <xf numFmtId="168" fontId="3" fillId="0" borderId="0" xfId="1" applyNumberFormat="1" applyFont="1" applyBorder="1" applyAlignment="1">
      <alignment horizontal="center"/>
    </xf>
    <xf numFmtId="0" fontId="21" fillId="0" borderId="0" xfId="0" applyFont="1">
      <alignment vertical="center"/>
    </xf>
    <xf numFmtId="165" fontId="5" fillId="0" borderId="10" xfId="1" applyNumberFormat="1" applyFont="1" applyBorder="1" applyAlignment="1">
      <alignment horizontal="right"/>
    </xf>
    <xf numFmtId="165" fontId="5" fillId="0" borderId="1" xfId="1" applyNumberFormat="1" applyFont="1" applyFill="1" applyBorder="1" applyAlignment="1">
      <alignment horizontal="right"/>
    </xf>
    <xf numFmtId="168" fontId="5" fillId="0" borderId="10" xfId="1" applyNumberFormat="1" applyFont="1" applyBorder="1" applyAlignment="1">
      <alignment horizontal="center"/>
    </xf>
    <xf numFmtId="0" fontId="3" fillId="0" borderId="1" xfId="0" applyNumberFormat="1" applyFont="1" applyBorder="1">
      <alignment vertical="center"/>
    </xf>
    <xf numFmtId="168" fontId="3" fillId="0" borderId="10" xfId="1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168" fontId="3" fillId="0" borderId="1" xfId="1" applyNumberFormat="1" applyFont="1" applyFill="1" applyBorder="1" applyAlignment="1">
      <alignment horizontal="center"/>
    </xf>
    <xf numFmtId="165" fontId="3" fillId="0" borderId="0" xfId="0" applyNumberFormat="1" applyFont="1">
      <alignment vertical="center"/>
    </xf>
    <xf numFmtId="166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>
      <alignment vertical="center"/>
    </xf>
    <xf numFmtId="165" fontId="3" fillId="0" borderId="5" xfId="1" applyNumberFormat="1" applyFont="1" applyBorder="1" applyAlignment="1">
      <alignment horizontal="right"/>
    </xf>
    <xf numFmtId="165" fontId="3" fillId="0" borderId="1" xfId="1" applyNumberFormat="1" applyFont="1" applyBorder="1" applyAlignment="1">
      <alignment horizontal="right"/>
    </xf>
    <xf numFmtId="1" fontId="3" fillId="0" borderId="4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65" fontId="3" fillId="0" borderId="10" xfId="1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right"/>
    </xf>
    <xf numFmtId="0" fontId="3" fillId="0" borderId="6" xfId="0" applyNumberFormat="1" applyFont="1" applyBorder="1">
      <alignment vertical="center"/>
    </xf>
    <xf numFmtId="0" fontId="3" fillId="0" borderId="10" xfId="0" applyFont="1" applyBorder="1">
      <alignment vertical="center"/>
    </xf>
    <xf numFmtId="0" fontId="3" fillId="0" borderId="15" xfId="0" applyFont="1" applyFill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4" fillId="0" borderId="10" xfId="0" applyFont="1" applyBorder="1">
      <alignment vertical="center"/>
    </xf>
    <xf numFmtId="0" fontId="3" fillId="0" borderId="1" xfId="0" applyFont="1" applyFill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0" fontId="3" fillId="0" borderId="0" xfId="0" applyNumberFormat="1" applyFont="1" applyBorder="1">
      <alignment vertical="center"/>
    </xf>
    <xf numFmtId="0" fontId="3" fillId="0" borderId="0" xfId="0" quotePrefix="1" applyFont="1" applyAlignment="1">
      <alignment horizontal="left"/>
    </xf>
    <xf numFmtId="0" fontId="5" fillId="0" borderId="1" xfId="0" applyFont="1" applyBorder="1" applyAlignment="1"/>
    <xf numFmtId="168" fontId="3" fillId="0" borderId="5" xfId="1" applyNumberFormat="1" applyFont="1" applyFill="1" applyBorder="1" applyAlignment="1">
      <alignment horizontal="center"/>
    </xf>
    <xf numFmtId="168" fontId="5" fillId="0" borderId="5" xfId="1" applyNumberFormat="1" applyFont="1" applyFill="1" applyBorder="1" applyAlignment="1">
      <alignment horizontal="center"/>
    </xf>
    <xf numFmtId="0" fontId="5" fillId="0" borderId="12" xfId="0" applyFont="1" applyBorder="1">
      <alignment vertical="center"/>
    </xf>
    <xf numFmtId="0" fontId="5" fillId="0" borderId="0" xfId="0" applyFont="1" applyBorder="1">
      <alignment vertical="center"/>
    </xf>
    <xf numFmtId="166" fontId="3" fillId="0" borderId="6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 wrapText="1"/>
    </xf>
    <xf numFmtId="1" fontId="3" fillId="0" borderId="4" xfId="0" applyNumberFormat="1" applyFont="1" applyFill="1" applyBorder="1" applyAlignment="1">
      <alignment horizontal="center" wrapText="1"/>
    </xf>
    <xf numFmtId="166" fontId="3" fillId="0" borderId="1" xfId="0" applyNumberFormat="1" applyFont="1" applyBorder="1">
      <alignment vertical="center"/>
    </xf>
    <xf numFmtId="166" fontId="5" fillId="0" borderId="1" xfId="0" applyNumberFormat="1" applyFont="1" applyBorder="1">
      <alignment vertical="center"/>
    </xf>
    <xf numFmtId="168" fontId="5" fillId="0" borderId="1" xfId="1" applyNumberFormat="1" applyFont="1" applyFill="1" applyBorder="1" applyAlignment="1">
      <alignment horizontal="center"/>
    </xf>
    <xf numFmtId="0" fontId="23" fillId="0" borderId="0" xfId="0" applyFont="1" applyBorder="1">
      <alignment vertical="center"/>
    </xf>
    <xf numFmtId="165" fontId="3" fillId="0" borderId="0" xfId="0" applyNumberFormat="1" applyFont="1" applyFill="1" applyBorder="1" applyAlignment="1">
      <alignment horizontal="left"/>
    </xf>
    <xf numFmtId="0" fontId="25" fillId="0" borderId="0" xfId="0" applyFont="1">
      <alignment vertical="center"/>
    </xf>
    <xf numFmtId="165" fontId="21" fillId="0" borderId="0" xfId="0" applyNumberFormat="1" applyFont="1" applyBorder="1">
      <alignment vertical="center"/>
    </xf>
    <xf numFmtId="0" fontId="21" fillId="0" borderId="1" xfId="0" applyFont="1" applyBorder="1">
      <alignment vertical="center"/>
    </xf>
    <xf numFmtId="0" fontId="21" fillId="0" borderId="6" xfId="0" applyFont="1" applyBorder="1">
      <alignment vertical="center"/>
    </xf>
    <xf numFmtId="0" fontId="25" fillId="0" borderId="0" xfId="0" applyFont="1" applyAlignment="1">
      <alignment horizontal="left"/>
    </xf>
    <xf numFmtId="165" fontId="5" fillId="0" borderId="15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horizontal="right"/>
    </xf>
    <xf numFmtId="165" fontId="3" fillId="0" borderId="1" xfId="0" applyNumberFormat="1" applyFont="1" applyBorder="1" applyAlignment="1" applyProtection="1">
      <alignment horizontal="right" vertical="center"/>
    </xf>
    <xf numFmtId="165" fontId="5" fillId="0" borderId="0" xfId="0" applyNumberFormat="1" applyFont="1" applyBorder="1">
      <alignment vertical="center"/>
    </xf>
    <xf numFmtId="165" fontId="5" fillId="0" borderId="1" xfId="0" applyNumberFormat="1" applyFont="1" applyBorder="1" applyAlignment="1" applyProtection="1">
      <alignment horizontal="right" vertical="center"/>
    </xf>
    <xf numFmtId="165" fontId="3" fillId="0" borderId="6" xfId="0" applyNumberFormat="1" applyFont="1" applyBorder="1" applyAlignment="1" applyProtection="1">
      <alignment horizontal="right" vertical="center"/>
    </xf>
    <xf numFmtId="165" fontId="5" fillId="0" borderId="1" xfId="0" applyNumberFormat="1" applyFont="1" applyBorder="1" applyProtection="1">
      <alignment vertical="center"/>
    </xf>
    <xf numFmtId="165" fontId="5" fillId="0" borderId="15" xfId="0" applyNumberFormat="1" applyFont="1" applyBorder="1" applyProtection="1">
      <alignment vertical="center"/>
    </xf>
    <xf numFmtId="165" fontId="4" fillId="0" borderId="0" xfId="0" applyNumberFormat="1" applyFont="1">
      <alignment vertical="center"/>
    </xf>
    <xf numFmtId="165" fontId="26" fillId="0" borderId="10" xfId="0" applyNumberFormat="1" applyFont="1" applyBorder="1" applyProtection="1">
      <alignment vertical="center"/>
    </xf>
    <xf numFmtId="165" fontId="26" fillId="0" borderId="1" xfId="0" applyNumberFormat="1" applyFont="1" applyBorder="1" applyProtection="1">
      <alignment vertical="center"/>
    </xf>
    <xf numFmtId="165" fontId="3" fillId="0" borderId="1" xfId="0" applyNumberFormat="1" applyFont="1" applyBorder="1" applyProtection="1">
      <alignment vertical="center"/>
    </xf>
    <xf numFmtId="165" fontId="5" fillId="0" borderId="6" xfId="0" applyNumberFormat="1" applyFont="1" applyBorder="1">
      <alignment vertical="center"/>
    </xf>
    <xf numFmtId="165" fontId="5" fillId="0" borderId="13" xfId="0" applyNumberFormat="1" applyFont="1" applyBorder="1">
      <alignment vertical="center"/>
    </xf>
    <xf numFmtId="165" fontId="3" fillId="0" borderId="0" xfId="0" applyNumberFormat="1" applyFont="1" applyBorder="1" applyProtection="1">
      <alignment vertical="center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Alignment="1">
      <alignment horizontal="right"/>
    </xf>
    <xf numFmtId="0" fontId="21" fillId="0" borderId="15" xfId="0" applyFont="1" applyBorder="1">
      <alignment vertical="center"/>
    </xf>
    <xf numFmtId="0" fontId="22" fillId="0" borderId="1" xfId="0" applyFont="1" applyBorder="1">
      <alignment vertical="center"/>
    </xf>
    <xf numFmtId="8" fontId="21" fillId="0" borderId="1" xfId="6" applyFont="1" applyBorder="1"/>
    <xf numFmtId="166" fontId="21" fillId="0" borderId="1" xfId="0" applyNumberFormat="1" applyFont="1" applyBorder="1">
      <alignment vertical="center"/>
    </xf>
    <xf numFmtId="0" fontId="21" fillId="0" borderId="0" xfId="0" applyFont="1" applyBorder="1">
      <alignment vertical="center"/>
    </xf>
    <xf numFmtId="165" fontId="21" fillId="0" borderId="0" xfId="0" applyNumberFormat="1" applyFont="1" applyBorder="1" applyAlignment="1" applyProtection="1">
      <alignment horizontal="right"/>
    </xf>
    <xf numFmtId="2" fontId="3" fillId="0" borderId="6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165" fontId="4" fillId="0" borderId="5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/>
    </xf>
    <xf numFmtId="49" fontId="4" fillId="0" borderId="10" xfId="0" applyNumberFormat="1" applyFont="1" applyBorder="1" applyAlignment="1">
      <alignment horizontal="left"/>
    </xf>
    <xf numFmtId="165" fontId="4" fillId="0" borderId="0" xfId="0" applyNumberFormat="1" applyFont="1" applyBorder="1" applyAlignment="1">
      <alignment horizontal="right"/>
    </xf>
    <xf numFmtId="165" fontId="3" fillId="0" borderId="15" xfId="0" applyNumberFormat="1" applyFont="1" applyBorder="1" applyAlignment="1">
      <alignment horizontal="center"/>
    </xf>
    <xf numFmtId="165" fontId="3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65" fontId="3" fillId="0" borderId="6" xfId="0" quotePrefix="1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7" fillId="0" borderId="10" xfId="0" applyFont="1" applyBorder="1">
      <alignment vertical="center"/>
    </xf>
    <xf numFmtId="3" fontId="4" fillId="0" borderId="0" xfId="0" applyNumberFormat="1" applyFont="1">
      <alignment vertical="center"/>
    </xf>
    <xf numFmtId="3" fontId="2" fillId="0" borderId="0" xfId="0" applyNumberFormat="1" applyFont="1">
      <alignment vertical="center"/>
    </xf>
    <xf numFmtId="3" fontId="2" fillId="0" borderId="0" xfId="0" applyNumberFormat="1" applyFont="1" applyBorder="1">
      <alignment vertical="center"/>
    </xf>
    <xf numFmtId="3" fontId="2" fillId="0" borderId="12" xfId="0" applyNumberFormat="1" applyFont="1" applyBorder="1">
      <alignment vertical="center"/>
    </xf>
    <xf numFmtId="3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0" fontId="3" fillId="0" borderId="6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right"/>
    </xf>
    <xf numFmtId="0" fontId="3" fillId="0" borderId="6" xfId="0" applyNumberFormat="1" applyFont="1" applyBorder="1" applyAlignment="1">
      <alignment horizontal="right"/>
    </xf>
    <xf numFmtId="0" fontId="2" fillId="0" borderId="0" xfId="0" applyNumberFormat="1" applyFont="1">
      <alignment vertical="center"/>
    </xf>
    <xf numFmtId="3" fontId="5" fillId="0" borderId="1" xfId="0" applyNumberFormat="1" applyFont="1" applyBorder="1">
      <alignment vertical="center"/>
    </xf>
    <xf numFmtId="3" fontId="5" fillId="0" borderId="5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3" fontId="3" fillId="0" borderId="1" xfId="0" applyNumberFormat="1" applyFont="1" applyBorder="1">
      <alignment vertical="center"/>
    </xf>
    <xf numFmtId="3" fontId="5" fillId="0" borderId="5" xfId="0" applyNumberFormat="1" applyFont="1" applyBorder="1">
      <alignment vertical="center"/>
    </xf>
    <xf numFmtId="3" fontId="3" fillId="0" borderId="5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3" fontId="3" fillId="0" borderId="5" xfId="0" applyNumberFormat="1" applyFont="1" applyBorder="1">
      <alignment vertical="center"/>
    </xf>
    <xf numFmtId="3" fontId="3" fillId="0" borderId="6" xfId="0" applyNumberFormat="1" applyFont="1" applyBorder="1">
      <alignment vertical="center"/>
    </xf>
    <xf numFmtId="3" fontId="3" fillId="0" borderId="13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3" fontId="3" fillId="0" borderId="13" xfId="0" applyNumberFormat="1" applyFont="1" applyBorder="1">
      <alignment vertical="center"/>
    </xf>
    <xf numFmtId="3" fontId="12" fillId="0" borderId="0" xfId="0" applyNumberFormat="1" applyFont="1">
      <alignment vertical="center"/>
    </xf>
    <xf numFmtId="3" fontId="12" fillId="0" borderId="0" xfId="0" applyNumberFormat="1" applyFont="1" applyBorder="1" applyAlignment="1">
      <alignment horizontal="right"/>
    </xf>
    <xf numFmtId="0" fontId="15" fillId="0" borderId="0" xfId="0" applyFont="1" applyAlignment="1">
      <alignment horizontal="right"/>
    </xf>
    <xf numFmtId="3" fontId="12" fillId="0" borderId="5" xfId="0" applyNumberFormat="1" applyFont="1" applyBorder="1" applyAlignment="1">
      <alignment horizontal="right"/>
    </xf>
    <xf numFmtId="4" fontId="12" fillId="0" borderId="0" xfId="0" applyNumberFormat="1" applyFont="1">
      <alignment vertical="center"/>
    </xf>
    <xf numFmtId="170" fontId="12" fillId="0" borderId="0" xfId="0" applyNumberFormat="1" applyFont="1">
      <alignment vertical="center"/>
    </xf>
    <xf numFmtId="2" fontId="12" fillId="0" borderId="0" xfId="0" applyNumberFormat="1" applyFont="1">
      <alignment vertical="center"/>
    </xf>
    <xf numFmtId="4" fontId="2" fillId="0" borderId="0" xfId="0" applyNumberFormat="1" applyFont="1">
      <alignment vertical="center"/>
    </xf>
    <xf numFmtId="172" fontId="2" fillId="0" borderId="0" xfId="0" applyNumberFormat="1" applyFont="1">
      <alignment vertical="center"/>
    </xf>
    <xf numFmtId="2" fontId="2" fillId="0" borderId="0" xfId="0" applyNumberFormat="1" applyFont="1">
      <alignment vertical="center"/>
    </xf>
    <xf numFmtId="170" fontId="2" fillId="0" borderId="0" xfId="0" applyNumberFormat="1" applyFont="1">
      <alignment vertical="center"/>
    </xf>
    <xf numFmtId="0" fontId="3" fillId="0" borderId="12" xfId="0" applyFont="1" applyBorder="1" applyAlignment="1"/>
    <xf numFmtId="0" fontId="3" fillId="0" borderId="6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3" fillId="0" borderId="15" xfId="0" applyFont="1" applyBorder="1" applyAlignment="1">
      <alignment horizontal="left"/>
    </xf>
    <xf numFmtId="0" fontId="3" fillId="0" borderId="5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165" fontId="3" fillId="0" borderId="0" xfId="0" applyNumberFormat="1" applyFont="1" applyBorder="1" applyAlignment="1" applyProtection="1">
      <alignment horizontal="left"/>
    </xf>
    <xf numFmtId="0" fontId="13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13" fillId="0" borderId="10" xfId="0" applyFont="1" applyBorder="1" applyAlignment="1">
      <alignment horizontal="left" vertical="center"/>
    </xf>
    <xf numFmtId="49" fontId="13" fillId="0" borderId="0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65" fontId="5" fillId="0" borderId="2" xfId="0" applyNumberFormat="1" applyFont="1" applyBorder="1">
      <alignment vertical="center"/>
    </xf>
    <xf numFmtId="3" fontId="5" fillId="0" borderId="10" xfId="0" applyNumberFormat="1" applyFont="1" applyBorder="1">
      <alignment vertical="center"/>
    </xf>
    <xf numFmtId="3" fontId="3" fillId="0" borderId="10" xfId="0" applyNumberFormat="1" applyFont="1" applyBorder="1">
      <alignment vertical="center"/>
    </xf>
    <xf numFmtId="0" fontId="3" fillId="0" borderId="3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right"/>
    </xf>
    <xf numFmtId="166" fontId="3" fillId="0" borderId="0" xfId="0" applyNumberFormat="1" applyFont="1" applyBorder="1">
      <alignment vertical="center"/>
    </xf>
    <xf numFmtId="165" fontId="3" fillId="0" borderId="0" xfId="0" quotePrefix="1" applyNumberFormat="1" applyFont="1" applyBorder="1" applyAlignment="1">
      <alignment horizontal="left" vertical="center"/>
    </xf>
    <xf numFmtId="165" fontId="3" fillId="0" borderId="0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8" fillId="0" borderId="0" xfId="0" applyNumberFormat="1" applyFont="1" applyBorder="1">
      <alignment vertical="center"/>
    </xf>
    <xf numFmtId="165" fontId="10" fillId="0" borderId="0" xfId="0" applyNumberFormat="1" applyFont="1" applyBorder="1">
      <alignment vertical="center"/>
    </xf>
    <xf numFmtId="165" fontId="18" fillId="0" borderId="0" xfId="0" applyNumberFormat="1" applyFont="1" applyBorder="1">
      <alignment vertical="center"/>
    </xf>
    <xf numFmtId="165" fontId="3" fillId="0" borderId="0" xfId="0" applyNumberFormat="1" applyFont="1" applyBorder="1" applyAlignment="1">
      <alignment horizontal="left" vertical="center"/>
    </xf>
    <xf numFmtId="165" fontId="3" fillId="0" borderId="0" xfId="0" applyNumberFormat="1" applyFont="1" applyFill="1" applyBorder="1">
      <alignment vertical="center"/>
    </xf>
    <xf numFmtId="165" fontId="5" fillId="0" borderId="0" xfId="1" applyNumberFormat="1" applyFont="1" applyBorder="1"/>
    <xf numFmtId="165" fontId="5" fillId="0" borderId="1" xfId="1" applyNumberFormat="1" applyFont="1" applyBorder="1"/>
    <xf numFmtId="165" fontId="3" fillId="0" borderId="0" xfId="1" applyNumberFormat="1" applyFont="1" applyBorder="1"/>
    <xf numFmtId="165" fontId="3" fillId="0" borderId="1" xfId="1" applyNumberFormat="1" applyFont="1" applyBorder="1"/>
    <xf numFmtId="0" fontId="33" fillId="0" borderId="0" xfId="0" applyFont="1">
      <alignment vertical="center"/>
    </xf>
    <xf numFmtId="165" fontId="24" fillId="0" borderId="1" xfId="0" applyNumberFormat="1" applyFont="1" applyBorder="1" applyProtection="1">
      <alignment vertical="center"/>
    </xf>
    <xf numFmtId="0" fontId="26" fillId="0" borderId="0" xfId="0" applyFont="1" applyBorder="1">
      <alignment vertical="center"/>
    </xf>
    <xf numFmtId="171" fontId="3" fillId="0" borderId="0" xfId="0" applyNumberFormat="1" applyFont="1" applyBorder="1" applyProtection="1">
      <alignment vertical="center"/>
    </xf>
    <xf numFmtId="0" fontId="24" fillId="0" borderId="0" xfId="0" applyFont="1" applyBorder="1">
      <alignment vertical="center"/>
    </xf>
    <xf numFmtId="2" fontId="3" fillId="0" borderId="15" xfId="0" applyNumberFormat="1" applyFont="1" applyBorder="1" applyAlignment="1">
      <alignment horizontal="center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176" fontId="5" fillId="0" borderId="10" xfId="0" applyNumberFormat="1" applyFont="1" applyBorder="1" applyAlignment="1">
      <alignment horizontal="right" vertical="center"/>
    </xf>
    <xf numFmtId="176" fontId="5" fillId="0" borderId="7" xfId="0" applyNumberFormat="1" applyFont="1" applyBorder="1" applyAlignment="1">
      <alignment horizontal="right" vertical="center"/>
    </xf>
    <xf numFmtId="176" fontId="26" fillId="0" borderId="10" xfId="0" applyNumberFormat="1" applyFont="1" applyBorder="1" applyAlignment="1">
      <alignment horizontal="right" vertical="center"/>
    </xf>
    <xf numFmtId="176" fontId="24" fillId="0" borderId="10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65" fontId="3" fillId="0" borderId="0" xfId="0" applyNumberFormat="1" applyFont="1" applyAlignment="1" applyProtection="1">
      <alignment horizontal="right"/>
    </xf>
    <xf numFmtId="165" fontId="3" fillId="0" borderId="0" xfId="0" applyNumberFormat="1" applyFont="1" applyAlignment="1">
      <alignment horizontal="right"/>
    </xf>
    <xf numFmtId="165" fontId="9" fillId="0" borderId="1" xfId="0" applyNumberFormat="1" applyFont="1" applyBorder="1">
      <alignment vertical="center"/>
    </xf>
    <xf numFmtId="0" fontId="35" fillId="0" borderId="0" xfId="0" applyFo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1" xfId="0" quotePrefix="1" applyNumberFormat="1" applyFont="1" applyBorder="1" applyAlignment="1">
      <alignment horizontal="left" vertical="center"/>
    </xf>
    <xf numFmtId="166" fontId="10" fillId="0" borderId="0" xfId="0" applyNumberFormat="1" applyFont="1">
      <alignment vertical="center"/>
    </xf>
    <xf numFmtId="166" fontId="2" fillId="0" borderId="0" xfId="0" applyNumberFormat="1" applyFont="1">
      <alignment vertical="center"/>
    </xf>
    <xf numFmtId="166" fontId="2" fillId="0" borderId="10" xfId="0" applyNumberFormat="1" applyFont="1" applyBorder="1">
      <alignment vertical="center"/>
    </xf>
    <xf numFmtId="0" fontId="36" fillId="0" borderId="0" xfId="0" applyFont="1">
      <alignment vertical="center"/>
    </xf>
    <xf numFmtId="0" fontId="37" fillId="0" borderId="0" xfId="0" applyFont="1">
      <alignment vertical="center"/>
    </xf>
    <xf numFmtId="165" fontId="3" fillId="0" borderId="0" xfId="0" applyNumberFormat="1" applyFont="1" applyBorder="1" applyAlignment="1" applyProtection="1">
      <alignment horizontal="right"/>
    </xf>
    <xf numFmtId="165" fontId="3" fillId="0" borderId="0" xfId="1" applyNumberFormat="1" applyFont="1" applyFill="1" applyBorder="1" applyAlignment="1">
      <alignment horizontal="right"/>
    </xf>
    <xf numFmtId="0" fontId="4" fillId="0" borderId="0" xfId="0" applyFont="1" applyBorder="1" applyAlignment="1">
      <alignment vertical="justify"/>
    </xf>
    <xf numFmtId="0" fontId="5" fillId="0" borderId="0" xfId="0" quotePrefix="1" applyFont="1" applyBorder="1" applyAlignment="1">
      <alignment horizontal="left" vertical="justify"/>
    </xf>
    <xf numFmtId="0" fontId="3" fillId="0" borderId="0" xfId="0" quotePrefix="1" applyFont="1" applyBorder="1" applyAlignment="1">
      <alignment horizontal="left" vertical="justify"/>
    </xf>
    <xf numFmtId="165" fontId="3" fillId="0" borderId="0" xfId="0" applyNumberFormat="1" applyFont="1" applyBorder="1" applyAlignment="1">
      <alignment vertical="justify"/>
    </xf>
    <xf numFmtId="165" fontId="3" fillId="0" borderId="0" xfId="0" quotePrefix="1" applyNumberFormat="1" applyFont="1" applyBorder="1" applyAlignment="1">
      <alignment horizontal="left" vertical="justify"/>
    </xf>
    <xf numFmtId="165" fontId="8" fillId="0" borderId="0" xfId="0" applyNumberFormat="1" applyFont="1" applyBorder="1" applyAlignment="1">
      <alignment vertical="justify"/>
    </xf>
    <xf numFmtId="165" fontId="3" fillId="0" borderId="0" xfId="0" quotePrefix="1" applyNumberFormat="1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Border="1">
      <alignment vertical="center"/>
    </xf>
    <xf numFmtId="166" fontId="3" fillId="0" borderId="15" xfId="0" applyNumberFormat="1" applyFont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 wrapText="1"/>
    </xf>
    <xf numFmtId="166" fontId="3" fillId="0" borderId="15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quotePrefix="1" applyFont="1" applyBorder="1" applyAlignment="1">
      <alignment horizontal="left" vertical="justify"/>
    </xf>
    <xf numFmtId="167" fontId="5" fillId="0" borderId="0" xfId="1" quotePrefix="1" applyNumberFormat="1" applyFont="1" applyBorder="1" applyAlignment="1">
      <alignment horizontal="left" vertical="justify"/>
    </xf>
    <xf numFmtId="167" fontId="5" fillId="0" borderId="0" xfId="1" applyNumberFormat="1" applyFont="1" applyBorder="1" applyAlignment="1">
      <alignment vertical="justify"/>
    </xf>
    <xf numFmtId="167" fontId="3" fillId="0" borderId="0" xfId="1" quotePrefix="1" applyNumberFormat="1" applyFont="1" applyBorder="1" applyAlignment="1">
      <alignment horizontal="left" vertical="justify"/>
    </xf>
    <xf numFmtId="167" fontId="3" fillId="0" borderId="0" xfId="1" applyNumberFormat="1" applyFont="1" applyBorder="1" applyAlignment="1">
      <alignment vertical="justify"/>
    </xf>
    <xf numFmtId="0" fontId="0" fillId="0" borderId="0" xfId="0" applyNumberFormat="1" applyBorder="1">
      <alignment vertical="center"/>
    </xf>
    <xf numFmtId="166" fontId="3" fillId="0" borderId="15" xfId="0" applyNumberFormat="1" applyFont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 wrapText="1"/>
    </xf>
    <xf numFmtId="165" fontId="5" fillId="0" borderId="15" xfId="0" applyNumberFormat="1" applyFont="1" applyBorder="1" applyAlignment="1" applyProtection="1">
      <alignment horizontal="right" vertical="center"/>
    </xf>
    <xf numFmtId="0" fontId="5" fillId="0" borderId="12" xfId="0" applyFont="1" applyBorder="1" applyAlignment="1">
      <alignment horizontal="left"/>
    </xf>
    <xf numFmtId="171" fontId="3" fillId="0" borderId="0" xfId="0" applyNumberFormat="1" applyFont="1" applyBorder="1" applyAlignment="1" applyProtection="1">
      <alignment horizontal="left"/>
    </xf>
    <xf numFmtId="3" fontId="4" fillId="0" borderId="0" xfId="0" applyNumberFormat="1" applyFont="1" applyBorder="1">
      <alignment vertical="center"/>
    </xf>
    <xf numFmtId="3" fontId="3" fillId="0" borderId="0" xfId="0" applyNumberFormat="1" applyFont="1" applyBorder="1">
      <alignment vertical="center"/>
    </xf>
    <xf numFmtId="168" fontId="3" fillId="0" borderId="1" xfId="1" applyNumberFormat="1" applyFont="1" applyBorder="1"/>
    <xf numFmtId="0" fontId="8" fillId="0" borderId="0" xfId="0" applyFont="1" applyBorder="1">
      <alignment vertical="center"/>
    </xf>
    <xf numFmtId="168" fontId="5" fillId="0" borderId="1" xfId="1" applyNumberFormat="1" applyFont="1" applyBorder="1"/>
    <xf numFmtId="0" fontId="23" fillId="0" borderId="0" xfId="0" applyFont="1" applyBorder="1" applyAlignment="1">
      <alignment horizontal="right" vertical="center"/>
    </xf>
    <xf numFmtId="166" fontId="5" fillId="0" borderId="1" xfId="0" quotePrefix="1" applyNumberFormat="1" applyFont="1" applyBorder="1" applyAlignment="1">
      <alignment horizontal="left" vertical="center"/>
    </xf>
    <xf numFmtId="165" fontId="3" fillId="0" borderId="1" xfId="0" applyNumberFormat="1" applyFont="1" applyFill="1" applyBorder="1">
      <alignment vertical="center"/>
    </xf>
    <xf numFmtId="0" fontId="3" fillId="0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166" fontId="5" fillId="0" borderId="0" xfId="0" applyNumberFormat="1" applyFont="1" applyBorder="1">
      <alignment vertical="center"/>
    </xf>
    <xf numFmtId="166" fontId="5" fillId="0" borderId="11" xfId="0" applyNumberFormat="1" applyFont="1" applyBorder="1" applyAlignment="1">
      <alignment horizontal="right" vertical="center"/>
    </xf>
    <xf numFmtId="165" fontId="24" fillId="0" borderId="1" xfId="0" applyNumberFormat="1" applyFont="1" applyBorder="1">
      <alignment vertical="center"/>
    </xf>
    <xf numFmtId="165" fontId="39" fillId="0" borderId="0" xfId="0" applyNumberFormat="1" applyFont="1" applyBorder="1">
      <alignment vertical="center"/>
    </xf>
    <xf numFmtId="0" fontId="5" fillId="0" borderId="0" xfId="0" applyFont="1" applyFill="1" applyBorder="1">
      <alignment vertical="center"/>
    </xf>
    <xf numFmtId="165" fontId="5" fillId="0" borderId="1" xfId="0" applyNumberFormat="1" applyFont="1" applyBorder="1" applyAlignment="1" applyProtection="1">
      <alignment vertical="center"/>
    </xf>
    <xf numFmtId="166" fontId="5" fillId="0" borderId="12" xfId="0" applyNumberFormat="1" applyFont="1" applyBorder="1">
      <alignment vertical="center"/>
    </xf>
    <xf numFmtId="165" fontId="24" fillId="0" borderId="1" xfId="0" applyNumberFormat="1" applyFont="1" applyBorder="1" applyAlignment="1">
      <alignment vertical="center"/>
    </xf>
    <xf numFmtId="165" fontId="24" fillId="0" borderId="1" xfId="0" applyNumberFormat="1" applyFont="1" applyBorder="1" applyAlignment="1" applyProtection="1">
      <alignment horizontal="right" vertical="center"/>
    </xf>
    <xf numFmtId="2" fontId="5" fillId="0" borderId="1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vertical="justify"/>
    </xf>
    <xf numFmtId="165" fontId="26" fillId="0" borderId="6" xfId="0" applyNumberFormat="1" applyFont="1" applyBorder="1" applyProtection="1">
      <alignment vertical="center"/>
    </xf>
    <xf numFmtId="165" fontId="26" fillId="0" borderId="11" xfId="0" applyNumberFormat="1" applyFont="1" applyBorder="1" applyProtection="1">
      <alignment vertical="center"/>
    </xf>
    <xf numFmtId="0" fontId="17" fillId="0" borderId="1" xfId="0" applyFont="1" applyBorder="1">
      <alignment vertical="center"/>
    </xf>
    <xf numFmtId="0" fontId="5" fillId="0" borderId="1" xfId="0" applyNumberFormat="1" applyFont="1" applyBorder="1" applyAlignment="1">
      <alignment horizontal="left" vertical="center"/>
    </xf>
    <xf numFmtId="165" fontId="5" fillId="0" borderId="1" xfId="0" applyNumberFormat="1" applyFont="1" applyFill="1" applyBorder="1">
      <alignment vertical="center"/>
    </xf>
    <xf numFmtId="165" fontId="26" fillId="0" borderId="0" xfId="0" applyNumberFormat="1" applyFont="1" applyBorder="1">
      <alignment vertical="center"/>
    </xf>
    <xf numFmtId="0" fontId="26" fillId="0" borderId="1" xfId="0" applyFont="1" applyBorder="1">
      <alignment vertical="center"/>
    </xf>
    <xf numFmtId="165" fontId="5" fillId="0" borderId="0" xfId="0" applyNumberFormat="1" applyFont="1" applyBorder="1" applyAlignment="1" applyProtection="1">
      <alignment horizontal="right"/>
    </xf>
    <xf numFmtId="0" fontId="3" fillId="0" borderId="10" xfId="0" applyFont="1" applyBorder="1" applyAlignment="1">
      <alignment horizontal="center"/>
    </xf>
    <xf numFmtId="165" fontId="3" fillId="0" borderId="0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/>
    </xf>
    <xf numFmtId="166" fontId="3" fillId="0" borderId="0" xfId="0" applyNumberFormat="1" applyFont="1">
      <alignment vertical="center"/>
    </xf>
    <xf numFmtId="166" fontId="3" fillId="0" borderId="12" xfId="0" applyNumberFormat="1" applyFont="1" applyBorder="1">
      <alignment vertical="center"/>
    </xf>
    <xf numFmtId="0" fontId="41" fillId="0" borderId="1" xfId="0" applyFont="1" applyBorder="1">
      <alignment vertical="center"/>
    </xf>
    <xf numFmtId="166" fontId="5" fillId="0" borderId="0" xfId="0" applyNumberFormat="1" applyFont="1">
      <alignment vertical="center"/>
    </xf>
    <xf numFmtId="166" fontId="5" fillId="0" borderId="1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3" fillId="0" borderId="11" xfId="0" applyFont="1" applyBorder="1" applyAlignment="1"/>
    <xf numFmtId="0" fontId="3" fillId="0" borderId="13" xfId="0" applyFont="1" applyBorder="1" applyAlignment="1"/>
    <xf numFmtId="0" fontId="5" fillId="0" borderId="1" xfId="0" applyFont="1" applyBorder="1" applyAlignment="1">
      <alignment horizontal="left" vertical="justify"/>
    </xf>
    <xf numFmtId="165" fontId="5" fillId="0" borderId="0" xfId="0" applyNumberFormat="1" applyFont="1" applyBorder="1" applyAlignment="1">
      <alignment vertical="justify"/>
    </xf>
    <xf numFmtId="0" fontId="3" fillId="0" borderId="1" xfId="0" applyFont="1" applyBorder="1" applyAlignment="1">
      <alignment horizontal="centerContinuous"/>
    </xf>
    <xf numFmtId="0" fontId="3" fillId="0" borderId="5" xfId="0" applyFont="1" applyBorder="1" applyAlignment="1">
      <alignment horizontal="center"/>
    </xf>
    <xf numFmtId="0" fontId="5" fillId="0" borderId="15" xfId="0" applyFont="1" applyBorder="1" applyAlignment="1">
      <alignment vertical="justify"/>
    </xf>
    <xf numFmtId="165" fontId="5" fillId="0" borderId="15" xfId="0" applyNumberFormat="1" applyFont="1" applyBorder="1" applyAlignment="1">
      <alignment vertical="justify"/>
    </xf>
    <xf numFmtId="165" fontId="5" fillId="0" borderId="9" xfId="0" applyNumberFormat="1" applyFont="1" applyBorder="1" applyAlignment="1">
      <alignment vertical="justify"/>
    </xf>
    <xf numFmtId="165" fontId="5" fillId="0" borderId="1" xfId="0" applyNumberFormat="1" applyFont="1" applyBorder="1" applyAlignment="1">
      <alignment horizontal="center" vertical="justify"/>
    </xf>
    <xf numFmtId="0" fontId="5" fillId="0" borderId="10" xfId="0" applyFont="1" applyBorder="1" applyAlignment="1">
      <alignment vertical="justify"/>
    </xf>
    <xf numFmtId="165" fontId="5" fillId="0" borderId="1" xfId="0" applyNumberFormat="1" applyFont="1" applyBorder="1" applyAlignment="1"/>
    <xf numFmtId="165" fontId="5" fillId="0" borderId="1" xfId="0" quotePrefix="1" applyNumberFormat="1" applyFont="1" applyBorder="1" applyAlignment="1">
      <alignment horizontal="left" vertical="justify"/>
    </xf>
    <xf numFmtId="0" fontId="3" fillId="0" borderId="2" xfId="0" quotePrefix="1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5" fillId="0" borderId="0" xfId="0" applyFont="1" applyFill="1" applyBorder="1" applyAlignment="1"/>
    <xf numFmtId="165" fontId="5" fillId="0" borderId="6" xfId="0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0" fontId="22" fillId="0" borderId="0" xfId="0" applyFont="1" applyBorder="1">
      <alignment vertical="center"/>
    </xf>
    <xf numFmtId="0" fontId="3" fillId="0" borderId="0" xfId="0" applyFont="1" applyFill="1" applyBorder="1" applyAlignment="1"/>
    <xf numFmtId="165" fontId="3" fillId="0" borderId="0" xfId="0" applyNumberFormat="1" applyFont="1" applyFill="1" applyBorder="1" applyAlignment="1"/>
    <xf numFmtId="166" fontId="3" fillId="0" borderId="8" xfId="0" applyNumberFormat="1" applyFont="1" applyBorder="1" applyAlignment="1">
      <alignment horizontal="center"/>
    </xf>
    <xf numFmtId="166" fontId="19" fillId="0" borderId="5" xfId="0" applyNumberFormat="1" applyFont="1" applyBorder="1">
      <alignment vertical="center"/>
    </xf>
    <xf numFmtId="166" fontId="3" fillId="0" borderId="15" xfId="0" applyNumberFormat="1" applyFont="1" applyBorder="1">
      <alignment vertical="center"/>
    </xf>
    <xf numFmtId="166" fontId="3" fillId="0" borderId="10" xfId="0" applyNumberFormat="1" applyFont="1" applyBorder="1" applyAlignment="1">
      <alignment horizontal="center"/>
    </xf>
    <xf numFmtId="4" fontId="3" fillId="0" borderId="0" xfId="0" applyNumberFormat="1" applyFont="1" applyBorder="1">
      <alignment vertical="center"/>
    </xf>
    <xf numFmtId="0" fontId="35" fillId="0" borderId="12" xfId="0" applyFont="1" applyBorder="1">
      <alignment vertical="center"/>
    </xf>
    <xf numFmtId="0" fontId="16" fillId="0" borderId="12" xfId="0" applyFont="1" applyBorder="1">
      <alignment vertical="center"/>
    </xf>
    <xf numFmtId="165" fontId="18" fillId="0" borderId="0" xfId="1" applyNumberFormat="1" applyFont="1" applyBorder="1"/>
    <xf numFmtId="165" fontId="18" fillId="0" borderId="0" xfId="1" applyNumberFormat="1" applyFont="1" applyFill="1" applyBorder="1"/>
    <xf numFmtId="165" fontId="8" fillId="0" borderId="0" xfId="0" applyNumberFormat="1" applyFont="1" applyFill="1" applyBorder="1">
      <alignment vertical="center"/>
    </xf>
    <xf numFmtId="165" fontId="5" fillId="0" borderId="6" xfId="0" applyNumberFormat="1" applyFont="1" applyBorder="1" applyAlignment="1">
      <alignment vertical="center"/>
    </xf>
    <xf numFmtId="165" fontId="5" fillId="0" borderId="1" xfId="1" applyNumberFormat="1" applyFont="1" applyFill="1" applyBorder="1"/>
    <xf numFmtId="0" fontId="3" fillId="0" borderId="0" xfId="0" applyFont="1" applyAlignment="1">
      <alignment vertical="center"/>
    </xf>
    <xf numFmtId="0" fontId="3" fillId="0" borderId="11" xfId="0" applyNumberFormat="1" applyFont="1" applyBorder="1">
      <alignment vertical="center"/>
    </xf>
    <xf numFmtId="0" fontId="3" fillId="0" borderId="0" xfId="0" applyNumberFormat="1" applyFont="1">
      <alignment vertical="center"/>
    </xf>
    <xf numFmtId="0" fontId="3" fillId="0" borderId="7" xfId="0" applyNumberFormat="1" applyFont="1" applyBorder="1">
      <alignment vertical="center"/>
    </xf>
    <xf numFmtId="165" fontId="3" fillId="0" borderId="9" xfId="0" applyNumberFormat="1" applyFont="1" applyFill="1" applyBorder="1">
      <alignment vertical="center"/>
    </xf>
    <xf numFmtId="165" fontId="3" fillId="0" borderId="13" xfId="0" quotePrefix="1" applyNumberFormat="1" applyFont="1" applyFill="1" applyBorder="1" applyAlignment="1" applyProtection="1">
      <alignment horizontal="center"/>
    </xf>
    <xf numFmtId="165" fontId="3" fillId="0" borderId="11" xfId="0" quotePrefix="1" applyNumberFormat="1" applyFont="1" applyFill="1" applyBorder="1" applyAlignment="1" applyProtection="1">
      <alignment horizontal="center"/>
    </xf>
    <xf numFmtId="0" fontId="3" fillId="0" borderId="13" xfId="0" quotePrefix="1" applyFont="1" applyFill="1" applyBorder="1" applyAlignment="1" applyProtection="1">
      <alignment horizontal="center"/>
    </xf>
    <xf numFmtId="165" fontId="5" fillId="0" borderId="1" xfId="0" quotePrefix="1" applyNumberFormat="1" applyFont="1" applyBorder="1">
      <alignment vertical="center"/>
    </xf>
    <xf numFmtId="0" fontId="5" fillId="0" borderId="12" xfId="0" applyNumberFormat="1" applyFont="1" applyBorder="1">
      <alignment vertical="center"/>
    </xf>
    <xf numFmtId="0" fontId="3" fillId="0" borderId="7" xfId="0" applyFont="1" applyBorder="1" applyAlignment="1">
      <alignment horizontal="center"/>
    </xf>
    <xf numFmtId="165" fontId="5" fillId="0" borderId="6" xfId="0" applyNumberFormat="1" applyFont="1" applyBorder="1" applyAlignment="1" applyProtection="1">
      <alignment vertical="center"/>
    </xf>
    <xf numFmtId="165" fontId="22" fillId="0" borderId="0" xfId="0" applyNumberFormat="1" applyFont="1" applyBorder="1">
      <alignment vertical="center"/>
    </xf>
    <xf numFmtId="0" fontId="45" fillId="0" borderId="11" xfId="0" applyFont="1" applyBorder="1">
      <alignment vertical="center"/>
    </xf>
    <xf numFmtId="0" fontId="3" fillId="0" borderId="9" xfId="0" applyFont="1" applyFill="1" applyBorder="1">
      <alignment vertical="center"/>
    </xf>
    <xf numFmtId="0" fontId="5" fillId="0" borderId="0" xfId="0" applyFont="1" applyBorder="1" applyAlignment="1">
      <alignment horizontal="center"/>
    </xf>
    <xf numFmtId="0" fontId="44" fillId="0" borderId="1" xfId="0" applyFont="1" applyBorder="1">
      <alignment vertical="center"/>
    </xf>
    <xf numFmtId="0" fontId="5" fillId="0" borderId="2" xfId="0" quotePrefix="1" applyFont="1" applyFill="1" applyBorder="1" applyAlignment="1" applyProtection="1">
      <alignment horizontal="center"/>
    </xf>
    <xf numFmtId="0" fontId="5" fillId="0" borderId="0" xfId="0" quotePrefix="1" applyFont="1" applyFill="1" applyBorder="1" applyAlignment="1" applyProtection="1">
      <alignment horizontal="center"/>
    </xf>
    <xf numFmtId="0" fontId="5" fillId="0" borderId="5" xfId="0" applyFont="1" applyBorder="1" applyAlignment="1">
      <alignment horizontal="center"/>
    </xf>
    <xf numFmtId="166" fontId="3" fillId="0" borderId="0" xfId="0" applyNumberFormat="1" applyFont="1" applyBorder="1" applyAlignment="1">
      <alignment horizontal="right"/>
    </xf>
    <xf numFmtId="0" fontId="3" fillId="0" borderId="0" xfId="0" quotePrefix="1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165" fontId="2" fillId="0" borderId="0" xfId="0" applyNumberFormat="1" applyFont="1" applyFill="1" applyBorder="1">
      <alignment vertical="center"/>
    </xf>
    <xf numFmtId="165" fontId="8" fillId="0" borderId="0" xfId="0" applyNumberFormat="1" applyFont="1" applyFill="1" applyBorder="1" applyAlignment="1">
      <alignment vertical="center"/>
    </xf>
    <xf numFmtId="165" fontId="3" fillId="0" borderId="0" xfId="0" applyNumberFormat="1" applyFont="1" applyFill="1" applyBorder="1" applyAlignment="1" applyProtection="1">
      <alignment horizontal="right"/>
    </xf>
    <xf numFmtId="165" fontId="5" fillId="0" borderId="0" xfId="0" applyNumberFormat="1" applyFont="1" applyBorder="1" applyAlignment="1" applyProtection="1">
      <alignment horizontal="left"/>
    </xf>
    <xf numFmtId="165" fontId="5" fillId="0" borderId="0" xfId="0" applyNumberFormat="1" applyFont="1" applyBorder="1" applyProtection="1">
      <alignment vertical="center"/>
    </xf>
    <xf numFmtId="0" fontId="3" fillId="0" borderId="0" xfId="0" applyFont="1" applyAlignment="1" applyProtection="1">
      <alignment horizontal="left"/>
    </xf>
    <xf numFmtId="0" fontId="3" fillId="0" borderId="10" xfId="0" applyFont="1" applyBorder="1" applyAlignment="1">
      <alignment horizontal="right"/>
    </xf>
    <xf numFmtId="165" fontId="5" fillId="0" borderId="0" xfId="0" applyNumberFormat="1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/>
    </xf>
    <xf numFmtId="173" fontId="5" fillId="0" borderId="0" xfId="0" applyNumberFormat="1" applyFont="1" applyBorder="1" applyAlignment="1" applyProtection="1">
      <alignment horizontal="right"/>
    </xf>
    <xf numFmtId="0" fontId="3" fillId="0" borderId="0" xfId="0" applyFont="1" applyFill="1">
      <alignment vertical="center"/>
    </xf>
    <xf numFmtId="165" fontId="3" fillId="0" borderId="8" xfId="0" applyNumberFormat="1" applyFont="1" applyBorder="1">
      <alignment vertical="center"/>
    </xf>
    <xf numFmtId="165" fontId="9" fillId="0" borderId="1" xfId="0" applyNumberFormat="1" applyFont="1" applyBorder="1" applyAlignment="1">
      <alignment horizontal="left" vertical="center"/>
    </xf>
    <xf numFmtId="165" fontId="9" fillId="0" borderId="1" xfId="0" applyNumberFormat="1" applyFont="1" applyBorder="1" applyAlignment="1">
      <alignment vertical="center"/>
    </xf>
    <xf numFmtId="165" fontId="8" fillId="0" borderId="0" xfId="0" applyNumberFormat="1" applyFont="1" applyFill="1" applyBorder="1" applyAlignment="1">
      <alignment horizontal="left" vertical="center"/>
    </xf>
    <xf numFmtId="165" fontId="3" fillId="0" borderId="0" xfId="0" applyNumberFormat="1" applyFont="1" applyBorder="1" applyAlignment="1">
      <alignment horizontal="right" vertical="center"/>
    </xf>
    <xf numFmtId="165" fontId="5" fillId="0" borderId="2" xfId="0" applyNumberFormat="1" applyFont="1" applyBorder="1" applyAlignment="1" applyProtection="1">
      <alignment vertical="center"/>
    </xf>
    <xf numFmtId="166" fontId="5" fillId="0" borderId="1" xfId="0" applyNumberFormat="1" applyFont="1" applyBorder="1" applyAlignment="1">
      <alignment vertical="center"/>
    </xf>
    <xf numFmtId="166" fontId="3" fillId="0" borderId="1" xfId="0" applyNumberFormat="1" applyFont="1" applyBorder="1" applyAlignment="1">
      <alignment vertical="center"/>
    </xf>
    <xf numFmtId="165" fontId="5" fillId="0" borderId="11" xfId="0" applyNumberFormat="1" applyFont="1" applyBorder="1">
      <alignment vertical="center"/>
    </xf>
    <xf numFmtId="165" fontId="3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Border="1" applyAlignment="1">
      <alignment horizontal="right" vertical="center"/>
    </xf>
    <xf numFmtId="165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>
      <alignment vertical="center"/>
    </xf>
    <xf numFmtId="0" fontId="47" fillId="0" borderId="0" xfId="0" applyFont="1" applyFill="1">
      <alignment vertical="center"/>
    </xf>
    <xf numFmtId="0" fontId="2" fillId="0" borderId="0" xfId="0" applyFont="1" applyFill="1">
      <alignment vertical="center"/>
    </xf>
    <xf numFmtId="166" fontId="8" fillId="0" borderId="0" xfId="0" applyNumberFormat="1" applyFont="1" applyFill="1" applyBorder="1">
      <alignment vertical="center"/>
    </xf>
    <xf numFmtId="0" fontId="3" fillId="0" borderId="1" xfId="0" quotePrefix="1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5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13" xfId="0" applyFont="1" applyBorder="1" applyAlignment="1">
      <alignment horizontal="centerContinuous"/>
    </xf>
    <xf numFmtId="0" fontId="48" fillId="0" borderId="10" xfId="0" applyFont="1" applyBorder="1" applyAlignment="1">
      <alignment horizontal="left"/>
    </xf>
    <xf numFmtId="0" fontId="48" fillId="0" borderId="0" xfId="0" applyFont="1" applyBorder="1" applyAlignment="1">
      <alignment horizontal="left"/>
    </xf>
    <xf numFmtId="0" fontId="48" fillId="0" borderId="7" xfId="0" applyFont="1" applyBorder="1" applyAlignment="1">
      <alignment horizontal="left"/>
    </xf>
    <xf numFmtId="0" fontId="48" fillId="0" borderId="8" xfId="0" applyFont="1" applyBorder="1" applyAlignment="1">
      <alignment horizontal="left"/>
    </xf>
    <xf numFmtId="165" fontId="3" fillId="0" borderId="0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horizontal="left" vertical="center"/>
    </xf>
    <xf numFmtId="0" fontId="26" fillId="0" borderId="6" xfId="0" applyFont="1" applyBorder="1">
      <alignment vertical="center"/>
    </xf>
    <xf numFmtId="165" fontId="4" fillId="0" borderId="1" xfId="0" applyNumberFormat="1" applyFont="1" applyFill="1" applyBorder="1">
      <alignment vertical="center"/>
    </xf>
    <xf numFmtId="0" fontId="3" fillId="0" borderId="3" xfId="0" applyFont="1" applyBorder="1" applyAlignment="1">
      <alignment horizontal="centerContinuous"/>
    </xf>
    <xf numFmtId="166" fontId="19" fillId="0" borderId="0" xfId="0" applyNumberFormat="1" applyFont="1">
      <alignment vertical="center"/>
    </xf>
    <xf numFmtId="166" fontId="19" fillId="0" borderId="0" xfId="0" applyNumberFormat="1" applyFont="1" applyBorder="1">
      <alignment vertical="center"/>
    </xf>
    <xf numFmtId="1" fontId="3" fillId="0" borderId="2" xfId="0" applyNumberFormat="1" applyFont="1" applyFill="1" applyBorder="1" applyAlignment="1">
      <alignment horizontal="center" wrapText="1"/>
    </xf>
    <xf numFmtId="40" fontId="5" fillId="0" borderId="0" xfId="1" applyFont="1" applyBorder="1"/>
    <xf numFmtId="166" fontId="43" fillId="0" borderId="0" xfId="0" applyNumberFormat="1" applyFont="1" applyBorder="1">
      <alignment vertical="center"/>
    </xf>
    <xf numFmtId="166" fontId="3" fillId="0" borderId="0" xfId="0" applyNumberFormat="1" applyFont="1" applyFill="1">
      <alignment vertical="center"/>
    </xf>
    <xf numFmtId="166" fontId="5" fillId="0" borderId="15" xfId="0" applyNumberFormat="1" applyFont="1" applyBorder="1">
      <alignment vertical="center"/>
    </xf>
    <xf numFmtId="168" fontId="5" fillId="0" borderId="15" xfId="1" applyNumberFormat="1" applyFont="1" applyBorder="1" applyAlignment="1">
      <alignment horizontal="center"/>
    </xf>
    <xf numFmtId="40" fontId="5" fillId="0" borderId="1" xfId="1" applyFont="1" applyBorder="1"/>
    <xf numFmtId="168" fontId="5" fillId="0" borderId="0" xfId="1" applyNumberFormat="1" applyFont="1" applyFill="1" applyBorder="1"/>
    <xf numFmtId="168" fontId="5" fillId="0" borderId="0" xfId="1" applyNumberFormat="1" applyFont="1" applyBorder="1"/>
    <xf numFmtId="168" fontId="5" fillId="0" borderId="15" xfId="1" applyNumberFormat="1" applyFont="1" applyFill="1" applyBorder="1" applyAlignment="1">
      <alignment horizontal="center"/>
    </xf>
    <xf numFmtId="168" fontId="3" fillId="0" borderId="0" xfId="1" applyNumberFormat="1" applyFont="1" applyBorder="1"/>
    <xf numFmtId="166" fontId="48" fillId="0" borderId="7" xfId="0" applyNumberFormat="1" applyFont="1" applyBorder="1">
      <alignment vertical="center"/>
    </xf>
    <xf numFmtId="166" fontId="19" fillId="0" borderId="8" xfId="0" applyNumberFormat="1" applyFont="1" applyBorder="1">
      <alignment vertical="center"/>
    </xf>
    <xf numFmtId="166" fontId="19" fillId="0" borderId="9" xfId="0" applyNumberFormat="1" applyFont="1" applyBorder="1">
      <alignment vertical="center"/>
    </xf>
    <xf numFmtId="166" fontId="27" fillId="0" borderId="10" xfId="0" applyNumberFormat="1" applyFont="1" applyBorder="1">
      <alignment vertical="center"/>
    </xf>
    <xf numFmtId="166" fontId="48" fillId="0" borderId="11" xfId="0" applyNumberFormat="1" applyFont="1" applyBorder="1">
      <alignment vertical="center"/>
    </xf>
    <xf numFmtId="166" fontId="27" fillId="0" borderId="12" xfId="0" applyNumberFormat="1" applyFont="1" applyBorder="1">
      <alignment vertical="center"/>
    </xf>
    <xf numFmtId="166" fontId="27" fillId="0" borderId="13" xfId="0" applyNumberFormat="1" applyFont="1" applyBorder="1">
      <alignment vertical="center"/>
    </xf>
    <xf numFmtId="0" fontId="48" fillId="0" borderId="7" xfId="0" applyFont="1" applyBorder="1">
      <alignment vertical="center"/>
    </xf>
    <xf numFmtId="0" fontId="48" fillId="0" borderId="8" xfId="0" applyFont="1" applyBorder="1">
      <alignment vertical="center"/>
    </xf>
    <xf numFmtId="0" fontId="48" fillId="0" borderId="9" xfId="0" applyFont="1" applyBorder="1">
      <alignment vertical="center"/>
    </xf>
    <xf numFmtId="0" fontId="50" fillId="0" borderId="0" xfId="0" applyFont="1">
      <alignment vertical="center"/>
    </xf>
    <xf numFmtId="0" fontId="48" fillId="0" borderId="10" xfId="0" applyFont="1" applyBorder="1">
      <alignment vertical="center"/>
    </xf>
    <xf numFmtId="0" fontId="48" fillId="0" borderId="0" xfId="0" applyFont="1" applyBorder="1">
      <alignment vertical="center"/>
    </xf>
    <xf numFmtId="0" fontId="48" fillId="0" borderId="5" xfId="0" applyFont="1" applyBorder="1">
      <alignment vertical="center"/>
    </xf>
    <xf numFmtId="0" fontId="48" fillId="0" borderId="11" xfId="0" applyFont="1" applyBorder="1">
      <alignment vertical="center"/>
    </xf>
    <xf numFmtId="0" fontId="48" fillId="0" borderId="12" xfId="0" applyFont="1" applyBorder="1">
      <alignment vertical="center"/>
    </xf>
    <xf numFmtId="0" fontId="48" fillId="0" borderId="13" xfId="0" applyFont="1" applyBorder="1">
      <alignment vertical="center"/>
    </xf>
    <xf numFmtId="0" fontId="48" fillId="0" borderId="12" xfId="0" applyFont="1" applyBorder="1" applyAlignment="1">
      <alignment horizontal="centerContinuous"/>
    </xf>
    <xf numFmtId="0" fontId="50" fillId="0" borderId="8" xfId="0" applyFont="1" applyBorder="1">
      <alignment vertical="center"/>
    </xf>
    <xf numFmtId="0" fontId="50" fillId="0" borderId="9" xfId="0" applyFont="1" applyBorder="1">
      <alignment vertical="center"/>
    </xf>
    <xf numFmtId="0" fontId="50" fillId="0" borderId="0" xfId="0" applyFont="1" applyBorder="1">
      <alignment vertical="center"/>
    </xf>
    <xf numFmtId="0" fontId="50" fillId="0" borderId="5" xfId="0" applyFont="1" applyBorder="1">
      <alignment vertical="center"/>
    </xf>
    <xf numFmtId="0" fontId="50" fillId="0" borderId="12" xfId="0" applyFont="1" applyBorder="1">
      <alignment vertical="center"/>
    </xf>
    <xf numFmtId="0" fontId="50" fillId="0" borderId="13" xfId="0" applyFont="1" applyBorder="1">
      <alignment vertical="center"/>
    </xf>
    <xf numFmtId="0" fontId="50" fillId="0" borderId="10" xfId="0" applyFont="1" applyBorder="1">
      <alignment vertical="center"/>
    </xf>
    <xf numFmtId="0" fontId="50" fillId="0" borderId="0" xfId="0" applyFont="1" applyBorder="1" applyAlignment="1">
      <alignment horizontal="right"/>
    </xf>
    <xf numFmtId="0" fontId="50" fillId="0" borderId="8" xfId="0" applyFont="1" applyBorder="1" applyAlignment="1">
      <alignment horizontal="right"/>
    </xf>
    <xf numFmtId="0" fontId="48" fillId="0" borderId="0" xfId="0" applyFont="1">
      <alignment vertical="center"/>
    </xf>
    <xf numFmtId="166" fontId="48" fillId="0" borderId="7" xfId="0" applyNumberFormat="1" applyFont="1" applyBorder="1" applyAlignment="1">
      <alignment horizontal="left"/>
    </xf>
    <xf numFmtId="166" fontId="48" fillId="0" borderId="8" xfId="0" applyNumberFormat="1" applyFont="1" applyBorder="1" applyAlignment="1">
      <alignment horizontal="left"/>
    </xf>
    <xf numFmtId="166" fontId="50" fillId="0" borderId="8" xfId="0" applyNumberFormat="1" applyFont="1" applyBorder="1" applyAlignment="1">
      <alignment horizontal="left"/>
    </xf>
    <xf numFmtId="166" fontId="50" fillId="0" borderId="8" xfId="0" applyNumberFormat="1" applyFont="1" applyFill="1" applyBorder="1" applyAlignment="1">
      <alignment horizontal="left"/>
    </xf>
    <xf numFmtId="166" fontId="50" fillId="0" borderId="9" xfId="0" applyNumberFormat="1" applyFont="1" applyBorder="1">
      <alignment vertical="center"/>
    </xf>
    <xf numFmtId="166" fontId="50" fillId="0" borderId="0" xfId="0" applyNumberFormat="1" applyFont="1">
      <alignment vertical="center"/>
    </xf>
    <xf numFmtId="166" fontId="48" fillId="0" borderId="10" xfId="0" applyNumberFormat="1" applyFont="1" applyBorder="1" applyAlignment="1">
      <alignment horizontal="left"/>
    </xf>
    <xf numFmtId="166" fontId="48" fillId="0" borderId="0" xfId="0" applyNumberFormat="1" applyFont="1" applyBorder="1" applyAlignment="1">
      <alignment horizontal="left"/>
    </xf>
    <xf numFmtId="166" fontId="50" fillId="0" borderId="0" xfId="0" applyNumberFormat="1" applyFont="1" applyBorder="1" applyAlignment="1">
      <alignment horizontal="left"/>
    </xf>
    <xf numFmtId="166" fontId="50" fillId="0" borderId="0" xfId="0" applyNumberFormat="1" applyFont="1" applyFill="1" applyBorder="1" applyAlignment="1">
      <alignment horizontal="left"/>
    </xf>
    <xf numFmtId="166" fontId="50" fillId="0" borderId="5" xfId="0" applyNumberFormat="1" applyFont="1" applyBorder="1">
      <alignment vertical="center"/>
    </xf>
    <xf numFmtId="166" fontId="50" fillId="0" borderId="12" xfId="0" applyNumberFormat="1" applyFont="1" applyBorder="1">
      <alignment vertical="center"/>
    </xf>
    <xf numFmtId="166" fontId="50" fillId="0" borderId="13" xfId="0" applyNumberFormat="1" applyFont="1" applyBorder="1">
      <alignment vertical="center"/>
    </xf>
    <xf numFmtId="166" fontId="50" fillId="0" borderId="9" xfId="0" applyNumberFormat="1" applyFont="1" applyBorder="1" applyAlignment="1">
      <alignment horizontal="left"/>
    </xf>
    <xf numFmtId="166" fontId="50" fillId="0" borderId="0" xfId="0" applyNumberFormat="1" applyFont="1" applyAlignment="1">
      <alignment horizontal="left"/>
    </xf>
    <xf numFmtId="166" fontId="50" fillId="0" borderId="0" xfId="0" applyNumberFormat="1" applyFont="1" applyFill="1" applyAlignment="1">
      <alignment horizontal="left"/>
    </xf>
    <xf numFmtId="166" fontId="50" fillId="0" borderId="5" xfId="0" applyNumberFormat="1" applyFont="1" applyBorder="1" applyAlignment="1">
      <alignment horizontal="left"/>
    </xf>
    <xf numFmtId="166" fontId="48" fillId="0" borderId="10" xfId="0" applyNumberFormat="1" applyFont="1" applyBorder="1">
      <alignment vertical="center"/>
    </xf>
    <xf numFmtId="166" fontId="48" fillId="0" borderId="0" xfId="0" applyNumberFormat="1" applyFont="1" applyBorder="1">
      <alignment vertical="center"/>
    </xf>
    <xf numFmtId="166" fontId="50" fillId="0" borderId="0" xfId="0" applyNumberFormat="1" applyFont="1" applyBorder="1">
      <alignment vertical="center"/>
    </xf>
    <xf numFmtId="166" fontId="50" fillId="0" borderId="0" xfId="0" applyNumberFormat="1" applyFont="1" applyFill="1">
      <alignment vertical="center"/>
    </xf>
    <xf numFmtId="166" fontId="50" fillId="0" borderId="0" xfId="0" applyNumberFormat="1" applyFont="1" applyFill="1" applyBorder="1">
      <alignment vertical="center"/>
    </xf>
    <xf numFmtId="0" fontId="48" fillId="0" borderId="0" xfId="0" applyNumberFormat="1" applyFont="1" applyBorder="1">
      <alignment vertical="center"/>
    </xf>
    <xf numFmtId="0" fontId="48" fillId="0" borderId="12" xfId="0" applyFont="1" applyBorder="1" applyAlignment="1">
      <alignment horizontal="right"/>
    </xf>
    <xf numFmtId="4" fontId="48" fillId="0" borderId="8" xfId="0" applyNumberFormat="1" applyFont="1" applyBorder="1">
      <alignment vertical="center"/>
    </xf>
    <xf numFmtId="4" fontId="48" fillId="0" borderId="0" xfId="0" applyNumberFormat="1" applyFont="1" applyBorder="1">
      <alignment vertical="center"/>
    </xf>
    <xf numFmtId="0" fontId="48" fillId="0" borderId="11" xfId="0" applyFont="1" applyBorder="1" applyAlignment="1">
      <alignment horizontal="left"/>
    </xf>
    <xf numFmtId="4" fontId="48" fillId="0" borderId="12" xfId="0" applyNumberFormat="1" applyFont="1" applyBorder="1" applyAlignment="1">
      <alignment horizontal="left"/>
    </xf>
    <xf numFmtId="166" fontId="48" fillId="0" borderId="0" xfId="0" applyNumberFormat="1" applyFont="1" applyAlignment="1">
      <alignment horizontal="left"/>
    </xf>
    <xf numFmtId="166" fontId="50" fillId="0" borderId="10" xfId="0" applyNumberFormat="1" applyFont="1" applyBorder="1" applyAlignment="1">
      <alignment horizontal="left"/>
    </xf>
    <xf numFmtId="166" fontId="48" fillId="0" borderId="0" xfId="0" applyNumberFormat="1" applyFont="1">
      <alignment vertical="center"/>
    </xf>
    <xf numFmtId="165" fontId="48" fillId="0" borderId="8" xfId="0" applyNumberFormat="1" applyFont="1" applyBorder="1" applyAlignment="1">
      <alignment horizontal="right"/>
    </xf>
    <xf numFmtId="165" fontId="48" fillId="0" borderId="8" xfId="0" applyNumberFormat="1" applyFont="1" applyBorder="1">
      <alignment vertical="center"/>
    </xf>
    <xf numFmtId="0" fontId="48" fillId="0" borderId="0" xfId="0" applyFont="1" applyBorder="1" applyAlignment="1">
      <alignment horizontal="right"/>
    </xf>
    <xf numFmtId="165" fontId="48" fillId="0" borderId="0" xfId="0" applyNumberFormat="1" applyFont="1" applyBorder="1" applyAlignment="1">
      <alignment horizontal="right"/>
    </xf>
    <xf numFmtId="165" fontId="48" fillId="0" borderId="0" xfId="0" applyNumberFormat="1" applyFont="1" applyBorder="1">
      <alignment vertical="center"/>
    </xf>
    <xf numFmtId="165" fontId="48" fillId="0" borderId="12" xfId="0" applyNumberFormat="1" applyFont="1" applyBorder="1">
      <alignment vertical="center"/>
    </xf>
    <xf numFmtId="165" fontId="50" fillId="0" borderId="8" xfId="0" applyNumberFormat="1" applyFont="1" applyBorder="1">
      <alignment vertical="center"/>
    </xf>
    <xf numFmtId="165" fontId="50" fillId="0" borderId="0" xfId="0" applyNumberFormat="1" applyFont="1" applyBorder="1">
      <alignment vertical="center"/>
    </xf>
    <xf numFmtId="0" fontId="50" fillId="0" borderId="10" xfId="0" applyFont="1" applyBorder="1" applyAlignment="1">
      <alignment horizontal="right" vertical="center"/>
    </xf>
    <xf numFmtId="0" fontId="48" fillId="0" borderId="11" xfId="0" applyFont="1" applyBorder="1" applyAlignment="1">
      <alignment horizontal="left" vertical="center"/>
    </xf>
    <xf numFmtId="165" fontId="48" fillId="0" borderId="9" xfId="0" applyNumberFormat="1" applyFont="1" applyBorder="1" applyAlignment="1">
      <alignment horizontal="right"/>
    </xf>
    <xf numFmtId="165" fontId="48" fillId="0" borderId="5" xfId="0" applyNumberFormat="1" applyFont="1" applyBorder="1" applyAlignment="1">
      <alignment horizontal="right"/>
    </xf>
    <xf numFmtId="166" fontId="48" fillId="0" borderId="8" xfId="0" applyNumberFormat="1" applyFont="1" applyBorder="1">
      <alignment vertical="center"/>
    </xf>
    <xf numFmtId="166" fontId="3" fillId="0" borderId="9" xfId="0" applyNumberFormat="1" applyFont="1" applyBorder="1">
      <alignment vertical="center"/>
    </xf>
    <xf numFmtId="166" fontId="5" fillId="0" borderId="7" xfId="0" applyNumberFormat="1" applyFont="1" applyBorder="1">
      <alignment vertical="center"/>
    </xf>
    <xf numFmtId="166" fontId="3" fillId="0" borderId="8" xfId="0" applyNumberFormat="1" applyFont="1" applyBorder="1">
      <alignment vertical="center"/>
    </xf>
    <xf numFmtId="166" fontId="3" fillId="0" borderId="12" xfId="0" applyNumberFormat="1" applyFont="1" applyFill="1" applyBorder="1">
      <alignment vertical="center"/>
    </xf>
    <xf numFmtId="166" fontId="3" fillId="0" borderId="3" xfId="0" applyNumberFormat="1" applyFont="1" applyBorder="1">
      <alignment vertical="center"/>
    </xf>
    <xf numFmtId="166" fontId="3" fillId="0" borderId="14" xfId="0" applyNumberFormat="1" applyFont="1" applyBorder="1">
      <alignment vertical="center"/>
    </xf>
    <xf numFmtId="166" fontId="3" fillId="0" borderId="9" xfId="0" applyNumberFormat="1" applyFont="1" applyFill="1" applyBorder="1">
      <alignment vertical="center"/>
    </xf>
    <xf numFmtId="166" fontId="50" fillId="0" borderId="8" xfId="0" applyNumberFormat="1" applyFont="1" applyBorder="1">
      <alignment vertical="center"/>
    </xf>
    <xf numFmtId="165" fontId="48" fillId="0" borderId="7" xfId="0" applyNumberFormat="1" applyFont="1" applyBorder="1">
      <alignment vertical="center"/>
    </xf>
    <xf numFmtId="165" fontId="48" fillId="0" borderId="10" xfId="0" applyNumberFormat="1" applyFont="1" applyBorder="1">
      <alignment vertical="center"/>
    </xf>
    <xf numFmtId="165" fontId="50" fillId="0" borderId="10" xfId="0" applyNumberFormat="1" applyFont="1" applyBorder="1">
      <alignment vertical="center"/>
    </xf>
    <xf numFmtId="165" fontId="50" fillId="0" borderId="11" xfId="0" applyNumberFormat="1" applyFont="1" applyBorder="1">
      <alignment vertical="center"/>
    </xf>
    <xf numFmtId="165" fontId="50" fillId="0" borderId="12" xfId="0" applyNumberFormat="1" applyFont="1" applyBorder="1">
      <alignment vertical="center"/>
    </xf>
    <xf numFmtId="0" fontId="48" fillId="0" borderId="7" xfId="0" applyNumberFormat="1" applyFont="1" applyBorder="1">
      <alignment vertical="center"/>
    </xf>
    <xf numFmtId="0" fontId="48" fillId="0" borderId="10" xfId="0" applyNumberFormat="1" applyFont="1" applyBorder="1">
      <alignment vertical="center"/>
    </xf>
    <xf numFmtId="0" fontId="48" fillId="0" borderId="11" xfId="0" applyNumberFormat="1" applyFont="1" applyBorder="1">
      <alignment vertical="center"/>
    </xf>
    <xf numFmtId="3" fontId="50" fillId="0" borderId="8" xfId="0" applyNumberFormat="1" applyFont="1" applyBorder="1" applyAlignment="1">
      <alignment horizontal="right"/>
    </xf>
    <xf numFmtId="3" fontId="50" fillId="0" borderId="0" xfId="0" applyNumberFormat="1" applyFont="1" applyBorder="1" applyAlignment="1">
      <alignment horizontal="right"/>
    </xf>
    <xf numFmtId="3" fontId="50" fillId="0" borderId="8" xfId="0" applyNumberFormat="1" applyFont="1" applyBorder="1">
      <alignment vertical="center"/>
    </xf>
    <xf numFmtId="3" fontId="50" fillId="0" borderId="0" xfId="0" applyNumberFormat="1" applyFont="1" applyBorder="1">
      <alignment vertical="center"/>
    </xf>
    <xf numFmtId="172" fontId="48" fillId="0" borderId="8" xfId="0" applyNumberFormat="1" applyFont="1" applyBorder="1">
      <alignment vertical="center"/>
    </xf>
    <xf numFmtId="2" fontId="48" fillId="0" borderId="8" xfId="0" applyNumberFormat="1" applyFont="1" applyBorder="1">
      <alignment vertical="center"/>
    </xf>
    <xf numFmtId="170" fontId="48" fillId="0" borderId="8" xfId="0" applyNumberFormat="1" applyFont="1" applyBorder="1">
      <alignment vertical="center"/>
    </xf>
    <xf numFmtId="172" fontId="48" fillId="0" borderId="0" xfId="0" applyNumberFormat="1" applyFont="1" applyBorder="1">
      <alignment vertical="center"/>
    </xf>
    <xf numFmtId="2" fontId="48" fillId="0" borderId="0" xfId="0" applyNumberFormat="1" applyFont="1" applyBorder="1">
      <alignment vertical="center"/>
    </xf>
    <xf numFmtId="170" fontId="48" fillId="0" borderId="0" xfId="0" applyNumberFormat="1" applyFont="1" applyBorder="1">
      <alignment vertical="center"/>
    </xf>
    <xf numFmtId="1" fontId="3" fillId="0" borderId="4" xfId="0" applyNumberFormat="1" applyFont="1" applyBorder="1" applyAlignment="1">
      <alignment horizont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165" fontId="2" fillId="0" borderId="0" xfId="0" applyNumberFormat="1" applyFont="1" applyFill="1" applyBorder="1" applyAlignment="1">
      <alignment horizontal="right" vertical="center"/>
    </xf>
    <xf numFmtId="166" fontId="3" fillId="0" borderId="0" xfId="0" applyNumberFormat="1" applyFont="1" applyFill="1" applyBorder="1">
      <alignment vertical="center"/>
    </xf>
    <xf numFmtId="0" fontId="5" fillId="0" borderId="0" xfId="0" applyFont="1" applyFill="1">
      <alignment vertical="center"/>
    </xf>
    <xf numFmtId="0" fontId="5" fillId="0" borderId="6" xfId="0" applyFont="1" applyBorder="1" applyAlignment="1">
      <alignment horizontal="center"/>
    </xf>
    <xf numFmtId="4" fontId="3" fillId="0" borderId="0" xfId="0" applyNumberFormat="1" applyFont="1" applyBorder="1" applyAlignment="1"/>
    <xf numFmtId="165" fontId="5" fillId="0" borderId="1" xfId="0" quotePrefix="1" applyNumberFormat="1" applyFont="1" applyFill="1" applyBorder="1">
      <alignment vertical="center"/>
    </xf>
    <xf numFmtId="165" fontId="9" fillId="0" borderId="1" xfId="0" applyNumberFormat="1" applyFont="1" applyFill="1" applyBorder="1">
      <alignment vertical="center"/>
    </xf>
    <xf numFmtId="165" fontId="9" fillId="0" borderId="1" xfId="0" applyNumberFormat="1" applyFont="1" applyFill="1" applyBorder="1" applyAlignment="1">
      <alignment vertical="center"/>
    </xf>
    <xf numFmtId="166" fontId="3" fillId="0" borderId="5" xfId="0" applyNumberFormat="1" applyFont="1" applyBorder="1">
      <alignment vertical="center"/>
    </xf>
    <xf numFmtId="0" fontId="19" fillId="0" borderId="0" xfId="15" applyFont="1"/>
    <xf numFmtId="0" fontId="48" fillId="0" borderId="0" xfId="15" applyFont="1" applyBorder="1" applyAlignment="1">
      <alignment horizontal="center" vertical="top"/>
    </xf>
    <xf numFmtId="0" fontId="48" fillId="0" borderId="0" xfId="15" applyFont="1"/>
    <xf numFmtId="0" fontId="3" fillId="0" borderId="0" xfId="15" applyFont="1"/>
    <xf numFmtId="0" fontId="48" fillId="0" borderId="0" xfId="15" applyFont="1" applyBorder="1"/>
    <xf numFmtId="0" fontId="48" fillId="0" borderId="5" xfId="15" applyFont="1" applyBorder="1"/>
    <xf numFmtId="0" fontId="48" fillId="0" borderId="10" xfId="15" applyFont="1" applyBorder="1"/>
    <xf numFmtId="0" fontId="48" fillId="0" borderId="10" xfId="15" applyFont="1" applyBorder="1" applyAlignment="1">
      <alignment horizontal="center" vertical="top"/>
    </xf>
    <xf numFmtId="0" fontId="48" fillId="0" borderId="11" xfId="15" applyFont="1" applyBorder="1" applyAlignment="1">
      <alignment horizontal="left" vertical="top"/>
    </xf>
    <xf numFmtId="0" fontId="48" fillId="0" borderId="7" xfId="15" applyFont="1" applyBorder="1"/>
    <xf numFmtId="0" fontId="48" fillId="0" borderId="8" xfId="15" applyFont="1" applyBorder="1"/>
    <xf numFmtId="0" fontId="48" fillId="0" borderId="9" xfId="15" applyFont="1" applyBorder="1"/>
    <xf numFmtId="0" fontId="2" fillId="0" borderId="0" xfId="0" quotePrefix="1" applyFont="1" applyFill="1" applyBorder="1">
      <alignment vertical="center"/>
    </xf>
    <xf numFmtId="165" fontId="3" fillId="0" borderId="0" xfId="0" applyNumberFormat="1" applyFont="1" applyFill="1" applyBorder="1" applyAlignment="1">
      <alignment horizontal="left" vertical="center"/>
    </xf>
    <xf numFmtId="0" fontId="3" fillId="0" borderId="12" xfId="0" applyFont="1" applyFill="1" applyBorder="1">
      <alignment vertical="center"/>
    </xf>
    <xf numFmtId="177" fontId="3" fillId="0" borderId="1" xfId="0" applyNumberFormat="1" applyFont="1" applyFill="1" applyBorder="1">
      <alignment vertical="center"/>
    </xf>
    <xf numFmtId="177" fontId="3" fillId="0" borderId="6" xfId="0" applyNumberFormat="1" applyFont="1" applyFill="1" applyBorder="1">
      <alignment vertical="center"/>
    </xf>
    <xf numFmtId="177" fontId="3" fillId="0" borderId="1" xfId="0" applyNumberFormat="1" applyFont="1" applyBorder="1">
      <alignment vertical="center"/>
    </xf>
    <xf numFmtId="0" fontId="0" fillId="0" borderId="8" xfId="0" applyBorder="1">
      <alignment vertical="center"/>
    </xf>
    <xf numFmtId="0" fontId="10" fillId="0" borderId="0" xfId="0" applyFont="1" applyBorder="1">
      <alignment vertical="center"/>
    </xf>
    <xf numFmtId="0" fontId="51" fillId="0" borderId="15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3" fillId="0" borderId="0" xfId="15" applyFont="1" applyBorder="1" applyAlignment="1">
      <alignment horizontal="left" indent="1"/>
    </xf>
    <xf numFmtId="2" fontId="3" fillId="0" borderId="0" xfId="15" applyNumberFormat="1" applyFont="1" applyBorder="1"/>
    <xf numFmtId="166" fontId="3" fillId="0" borderId="0" xfId="0" applyNumberFormat="1" applyFont="1" applyBorder="1" applyProtection="1">
      <alignment vertical="center"/>
    </xf>
    <xf numFmtId="165" fontId="5" fillId="0" borderId="1" xfId="0" applyNumberFormat="1" applyFont="1" applyFill="1" applyBorder="1" applyAlignment="1">
      <alignment horizontal="left" vertical="center"/>
    </xf>
    <xf numFmtId="165" fontId="4" fillId="0" borderId="0" xfId="0" applyNumberFormat="1" applyFont="1" applyBorder="1">
      <alignment vertical="center"/>
    </xf>
    <xf numFmtId="177" fontId="3" fillId="0" borderId="15" xfId="0" applyNumberFormat="1" applyFont="1" applyBorder="1">
      <alignment vertical="center"/>
    </xf>
    <xf numFmtId="164" fontId="3" fillId="0" borderId="1" xfId="0" applyNumberFormat="1" applyFont="1" applyBorder="1">
      <alignment vertical="center"/>
    </xf>
    <xf numFmtId="164" fontId="3" fillId="0" borderId="1" xfId="0" applyNumberFormat="1" applyFont="1" applyFill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165" fontId="2" fillId="0" borderId="0" xfId="0" quotePrefix="1" applyNumberFormat="1" applyFont="1" applyFill="1" applyBorder="1">
      <alignment vertical="center"/>
    </xf>
    <xf numFmtId="0" fontId="5" fillId="0" borderId="1" xfId="0" quotePrefix="1" applyFont="1" applyFill="1" applyBorder="1">
      <alignment vertical="center"/>
    </xf>
    <xf numFmtId="165" fontId="5" fillId="0" borderId="2" xfId="0" applyNumberFormat="1" applyFont="1" applyBorder="1" applyAlignment="1">
      <alignment vertical="center"/>
    </xf>
    <xf numFmtId="168" fontId="3" fillId="0" borderId="0" xfId="1" applyNumberFormat="1" applyFont="1" applyBorder="1" applyAlignment="1">
      <alignment horizontal="right"/>
    </xf>
    <xf numFmtId="166" fontId="40" fillId="0" borderId="0" xfId="0" applyNumberFormat="1" applyFont="1" applyBorder="1">
      <alignment vertical="center"/>
    </xf>
    <xf numFmtId="0" fontId="17" fillId="0" borderId="0" xfId="0" applyFont="1" applyFill="1" applyBorder="1">
      <alignment vertical="center"/>
    </xf>
    <xf numFmtId="0" fontId="17" fillId="0" borderId="12" xfId="0" applyFont="1" applyFill="1" applyBorder="1">
      <alignment vertical="center"/>
    </xf>
    <xf numFmtId="2" fontId="3" fillId="0" borderId="0" xfId="0" applyNumberFormat="1" applyFont="1" applyFill="1" applyBorder="1">
      <alignment vertical="center"/>
    </xf>
    <xf numFmtId="166" fontId="5" fillId="0" borderId="1" xfId="0" applyNumberFormat="1" applyFont="1" applyFill="1" applyBorder="1">
      <alignment vertical="center"/>
    </xf>
    <xf numFmtId="165" fontId="3" fillId="0" borderId="0" xfId="1" applyNumberFormat="1" applyFont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72" fontId="2" fillId="0" borderId="0" xfId="0" quotePrefix="1" applyNumberFormat="1" applyFont="1" applyBorder="1" applyAlignment="1">
      <alignment horizontal="right"/>
    </xf>
    <xf numFmtId="172" fontId="3" fillId="0" borderId="0" xfId="0" applyNumberFormat="1" applyFont="1" applyBorder="1" applyAlignment="1">
      <alignment horizontal="right"/>
    </xf>
    <xf numFmtId="165" fontId="9" fillId="0" borderId="1" xfId="0" quotePrefix="1" applyNumberFormat="1" applyFont="1" applyFill="1" applyBorder="1" applyAlignment="1">
      <alignment horizontal="left" vertical="center"/>
    </xf>
    <xf numFmtId="168" fontId="5" fillId="0" borderId="0" xfId="1" applyNumberFormat="1" applyFont="1" applyBorder="1" applyAlignment="1">
      <alignment horizontal="right"/>
    </xf>
    <xf numFmtId="166" fontId="5" fillId="0" borderId="0" xfId="0" applyNumberFormat="1" applyFont="1" applyAlignment="1">
      <alignment horizontal="right" vertical="center"/>
    </xf>
    <xf numFmtId="166" fontId="5" fillId="0" borderId="0" xfId="0" applyNumberFormat="1" applyFont="1" applyBorder="1" applyAlignment="1">
      <alignment horizontal="right" vertical="center"/>
    </xf>
    <xf numFmtId="168" fontId="3" fillId="0" borderId="0" xfId="1" applyNumberFormat="1" applyFont="1" applyFill="1" applyBorder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14" xfId="0" applyFont="1" applyBorder="1" applyAlignment="1">
      <alignment horizontal="centerContinuous"/>
    </xf>
    <xf numFmtId="176" fontId="3" fillId="0" borderId="11" xfId="0" applyNumberFormat="1" applyFont="1" applyBorder="1" applyAlignment="1">
      <alignment horizontal="right" vertical="center"/>
    </xf>
    <xf numFmtId="0" fontId="5" fillId="0" borderId="6" xfId="0" applyFont="1" applyBorder="1" applyProtection="1">
      <alignment vertical="center"/>
    </xf>
    <xf numFmtId="165" fontId="26" fillId="0" borderId="1" xfId="0" applyNumberFormat="1" applyFont="1" applyBorder="1" applyAlignment="1">
      <alignment vertical="center"/>
    </xf>
    <xf numFmtId="0" fontId="21" fillId="0" borderId="4" xfId="0" applyFont="1" applyBorder="1" applyAlignment="1">
      <alignment horizontal="centerContinuous"/>
    </xf>
    <xf numFmtId="166" fontId="3" fillId="0" borderId="1" xfId="0" applyNumberFormat="1" applyFont="1" applyFill="1" applyBorder="1">
      <alignment vertical="center"/>
    </xf>
    <xf numFmtId="0" fontId="27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17" fontId="3" fillId="0" borderId="1" xfId="0" applyNumberFormat="1" applyFont="1" applyFill="1" applyBorder="1">
      <alignment vertical="center"/>
    </xf>
    <xf numFmtId="0" fontId="5" fillId="0" borderId="1" xfId="0" quotePrefix="1" applyFont="1" applyFill="1" applyBorder="1" applyAlignment="1">
      <alignment horizontal="left" vertical="center"/>
    </xf>
    <xf numFmtId="166" fontId="5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35" fillId="0" borderId="0" xfId="0" applyFont="1" applyBorder="1">
      <alignment vertical="center"/>
    </xf>
    <xf numFmtId="167" fontId="5" fillId="0" borderId="1" xfId="1" applyNumberFormat="1" applyFont="1" applyFill="1" applyBorder="1" applyAlignment="1">
      <alignment vertical="center" wrapText="1"/>
    </xf>
    <xf numFmtId="167" fontId="3" fillId="0" borderId="1" xfId="1" applyNumberFormat="1" applyFont="1" applyFill="1" applyBorder="1" applyAlignment="1">
      <alignment vertical="center" wrapText="1"/>
    </xf>
    <xf numFmtId="165" fontId="52" fillId="0" borderId="0" xfId="0" applyNumberFormat="1" applyFont="1" applyAlignment="1">
      <alignment horizontal="left"/>
    </xf>
    <xf numFmtId="165" fontId="53" fillId="0" borderId="0" xfId="0" applyNumberFormat="1" applyFont="1" applyFill="1" applyBorder="1" applyAlignment="1">
      <alignment vertical="center"/>
    </xf>
    <xf numFmtId="165" fontId="52" fillId="0" borderId="0" xfId="0" applyNumberFormat="1" applyFont="1">
      <alignment vertical="center"/>
    </xf>
    <xf numFmtId="0" fontId="54" fillId="0" borderId="0" xfId="0" applyFont="1">
      <alignment vertical="center"/>
    </xf>
    <xf numFmtId="165" fontId="53" fillId="0" borderId="0" xfId="0" applyNumberFormat="1" applyFont="1" applyBorder="1" applyAlignment="1">
      <alignment vertical="center"/>
    </xf>
    <xf numFmtId="0" fontId="55" fillId="0" borderId="0" xfId="0" applyFont="1">
      <alignment vertical="center"/>
    </xf>
    <xf numFmtId="0" fontId="53" fillId="0" borderId="0" xfId="0" applyFont="1" applyFill="1" applyAlignment="1">
      <alignment horizontal="left"/>
    </xf>
    <xf numFmtId="0" fontId="53" fillId="0" borderId="0" xfId="0" applyFont="1" applyFill="1" applyBorder="1">
      <alignment vertical="center"/>
    </xf>
    <xf numFmtId="0" fontId="4" fillId="0" borderId="0" xfId="0" applyFont="1" applyFill="1" applyBorder="1">
      <alignment vertical="center"/>
    </xf>
    <xf numFmtId="0" fontId="4" fillId="0" borderId="0" xfId="19" applyFont="1" applyFill="1" applyBorder="1"/>
    <xf numFmtId="0" fontId="2" fillId="0" borderId="0" xfId="19" applyFont="1" applyFill="1" applyBorder="1"/>
    <xf numFmtId="165" fontId="8" fillId="0" borderId="0" xfId="19" applyNumberFormat="1" applyFont="1" applyFill="1" applyBorder="1" applyAlignment="1">
      <alignment vertical="center"/>
    </xf>
    <xf numFmtId="165" fontId="3" fillId="0" borderId="0" xfId="19" applyNumberFormat="1" applyFont="1" applyFill="1" applyBorder="1" applyAlignment="1">
      <alignment vertical="center"/>
    </xf>
    <xf numFmtId="0" fontId="3" fillId="0" borderId="0" xfId="19" applyFont="1" applyFill="1"/>
    <xf numFmtId="0" fontId="3" fillId="0" borderId="0" xfId="19" applyFont="1" applyFill="1" applyBorder="1"/>
    <xf numFmtId="165" fontId="3" fillId="0" borderId="0" xfId="19" applyNumberFormat="1" applyFont="1" applyFill="1"/>
    <xf numFmtId="166" fontId="3" fillId="0" borderId="0" xfId="19" applyNumberFormat="1" applyFont="1" applyFill="1"/>
    <xf numFmtId="0" fontId="3" fillId="0" borderId="0" xfId="19" applyFont="1" applyFill="1" applyAlignment="1">
      <alignment vertical="center"/>
    </xf>
    <xf numFmtId="0" fontId="9" fillId="0" borderId="1" xfId="19" applyFont="1" applyFill="1" applyBorder="1" applyAlignment="1">
      <alignment vertical="center"/>
    </xf>
    <xf numFmtId="165" fontId="9" fillId="0" borderId="1" xfId="19" applyNumberFormat="1" applyFont="1" applyFill="1" applyBorder="1" applyAlignment="1">
      <alignment vertical="center"/>
    </xf>
    <xf numFmtId="165" fontId="5" fillId="0" borderId="1" xfId="19" applyNumberFormat="1" applyFont="1" applyFill="1" applyBorder="1" applyAlignment="1">
      <alignment vertical="center"/>
    </xf>
    <xf numFmtId="166" fontId="9" fillId="0" borderId="1" xfId="19" applyNumberFormat="1" applyFont="1" applyFill="1" applyBorder="1" applyAlignment="1">
      <alignment vertical="center"/>
    </xf>
    <xf numFmtId="0" fontId="9" fillId="0" borderId="10" xfId="19" quotePrefix="1" applyFont="1" applyFill="1" applyBorder="1" applyAlignment="1">
      <alignment horizontal="left" vertical="center"/>
    </xf>
    <xf numFmtId="0" fontId="5" fillId="0" borderId="10" xfId="19" quotePrefix="1" applyFont="1" applyFill="1" applyBorder="1" applyAlignment="1">
      <alignment horizontal="left" vertical="center"/>
    </xf>
    <xf numFmtId="0" fontId="5" fillId="0" borderId="10" xfId="19" applyFont="1" applyFill="1" applyBorder="1" applyAlignment="1">
      <alignment horizontal="left" vertical="center"/>
    </xf>
    <xf numFmtId="0" fontId="5" fillId="0" borderId="1" xfId="19" applyFont="1" applyFill="1" applyBorder="1" applyAlignment="1">
      <alignment horizontal="left" vertical="center"/>
    </xf>
    <xf numFmtId="168" fontId="3" fillId="0" borderId="0" xfId="5" applyNumberFormat="1" applyFont="1" applyFill="1"/>
    <xf numFmtId="165" fontId="3" fillId="0" borderId="0" xfId="20" applyNumberFormat="1" applyFont="1" applyFill="1" applyBorder="1" applyAlignment="1">
      <alignment vertical="center"/>
    </xf>
    <xf numFmtId="0" fontId="3" fillId="0" borderId="0" xfId="20" applyFont="1" applyFill="1"/>
    <xf numFmtId="165" fontId="3" fillId="0" borderId="0" xfId="20" applyNumberFormat="1" applyFont="1" applyFill="1"/>
    <xf numFmtId="4" fontId="3" fillId="0" borderId="0" xfId="20" applyNumberFormat="1" applyFont="1" applyFill="1"/>
    <xf numFmtId="0" fontId="5" fillId="0" borderId="1" xfId="20" applyFont="1" applyFill="1" applyBorder="1" applyAlignment="1">
      <alignment vertical="center"/>
    </xf>
    <xf numFmtId="165" fontId="5" fillId="0" borderId="1" xfId="20" applyNumberFormat="1" applyFont="1" applyFill="1" applyBorder="1" applyAlignment="1">
      <alignment vertical="center"/>
    </xf>
    <xf numFmtId="0" fontId="5" fillId="0" borderId="1" xfId="20" quotePrefix="1" applyFont="1" applyFill="1" applyBorder="1" applyAlignment="1">
      <alignment horizontal="left" vertical="center"/>
    </xf>
    <xf numFmtId="168" fontId="5" fillId="0" borderId="1" xfId="5" applyNumberFormat="1" applyFont="1" applyFill="1" applyBorder="1"/>
    <xf numFmtId="17" fontId="3" fillId="0" borderId="0" xfId="0" applyNumberFormat="1" applyFont="1" applyFill="1" applyBorder="1">
      <alignment vertical="center"/>
    </xf>
    <xf numFmtId="168" fontId="3" fillId="0" borderId="0" xfId="5" applyNumberFormat="1" applyFont="1" applyFill="1" applyBorder="1"/>
    <xf numFmtId="0" fontId="3" fillId="0" borderId="0" xfId="21" applyFont="1" applyFill="1"/>
    <xf numFmtId="0" fontId="3" fillId="0" borderId="0" xfId="22" applyFont="1" applyFill="1"/>
    <xf numFmtId="0" fontId="5" fillId="0" borderId="1" xfId="21" applyFont="1" applyFill="1" applyBorder="1" applyAlignment="1">
      <alignment vertical="center" wrapText="1"/>
    </xf>
    <xf numFmtId="167" fontId="5" fillId="0" borderId="1" xfId="1" applyNumberFormat="1" applyFont="1" applyFill="1" applyBorder="1" applyAlignment="1">
      <alignment wrapText="1"/>
    </xf>
    <xf numFmtId="0" fontId="5" fillId="0" borderId="1" xfId="22" applyFont="1" applyFill="1" applyBorder="1" applyAlignment="1">
      <alignment vertical="center" wrapText="1"/>
    </xf>
    <xf numFmtId="167" fontId="5" fillId="0" borderId="1" xfId="1" applyNumberFormat="1" applyFont="1" applyFill="1" applyBorder="1" applyAlignment="1">
      <alignment horizontal="right" vertical="center" wrapText="1"/>
    </xf>
    <xf numFmtId="167" fontId="5" fillId="0" borderId="0" xfId="1" applyNumberFormat="1" applyFont="1" applyFill="1" applyAlignment="1">
      <alignment wrapText="1"/>
    </xf>
    <xf numFmtId="0" fontId="2" fillId="0" borderId="0" xfId="16" applyFont="1" applyFill="1"/>
    <xf numFmtId="0" fontId="3" fillId="0" borderId="0" xfId="16" applyFont="1" applyFill="1"/>
    <xf numFmtId="0" fontId="3" fillId="0" borderId="0" xfId="17" applyFont="1" applyFill="1" applyBorder="1"/>
    <xf numFmtId="166" fontId="3" fillId="0" borderId="0" xfId="17" applyNumberFormat="1" applyFont="1" applyFill="1" applyBorder="1" applyAlignment="1">
      <alignment vertical="justify"/>
    </xf>
    <xf numFmtId="0" fontId="3" fillId="0" borderId="8" xfId="17" applyFont="1" applyFill="1" applyBorder="1"/>
    <xf numFmtId="166" fontId="3" fillId="0" borderId="0" xfId="17" applyNumberFormat="1" applyFont="1" applyFill="1" applyBorder="1"/>
    <xf numFmtId="0" fontId="3" fillId="0" borderId="0" xfId="18" applyFont="1" applyFill="1" applyBorder="1"/>
    <xf numFmtId="0" fontId="3" fillId="0" borderId="0" xfId="18" applyFont="1" applyFill="1"/>
    <xf numFmtId="166" fontId="3" fillId="0" borderId="0" xfId="18" applyNumberFormat="1" applyFont="1" applyFill="1"/>
    <xf numFmtId="166" fontId="3" fillId="0" borderId="0" xfId="18" applyNumberFormat="1" applyFont="1" applyFill="1" applyBorder="1" applyAlignment="1">
      <alignment vertical="justify"/>
    </xf>
    <xf numFmtId="43" fontId="3" fillId="0" borderId="1" xfId="13" applyNumberFormat="1" applyFont="1" applyFill="1" applyBorder="1" applyAlignment="1">
      <alignment horizontal="center" vertical="center"/>
    </xf>
    <xf numFmtId="177" fontId="5" fillId="0" borderId="15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168" fontId="5" fillId="0" borderId="1" xfId="1" applyNumberFormat="1" applyFont="1" applyBorder="1" applyAlignment="1">
      <alignment horizontal="center" wrapText="1"/>
    </xf>
    <xf numFmtId="168" fontId="5" fillId="0" borderId="10" xfId="1" applyNumberFormat="1" applyFont="1" applyBorder="1" applyAlignment="1">
      <alignment horizontal="center" wrapText="1"/>
    </xf>
    <xf numFmtId="168" fontId="5" fillId="0" borderId="1" xfId="1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right" vertical="center"/>
    </xf>
    <xf numFmtId="165" fontId="5" fillId="0" borderId="1" xfId="0" applyNumberFormat="1" applyFont="1" applyBorder="1" applyAlignment="1">
      <alignment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5" fillId="0" borderId="5" xfId="0" applyFont="1" applyBorder="1" applyAlignment="1" applyProtection="1">
      <alignment horizontal="left"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5" xfId="0" quotePrefix="1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5" fillId="0" borderId="13" xfId="0" applyFont="1" applyBorder="1" applyAlignment="1" applyProtection="1">
      <alignment horizontal="left" vertical="center"/>
    </xf>
    <xf numFmtId="165" fontId="3" fillId="0" borderId="0" xfId="19" applyNumberFormat="1" applyFont="1" applyFill="1" applyBorder="1"/>
    <xf numFmtId="0" fontId="3" fillId="0" borderId="0" xfId="21" applyFont="1" applyFill="1" applyBorder="1"/>
    <xf numFmtId="0" fontId="3" fillId="0" borderId="0" xfId="16" applyFont="1" applyFill="1" applyBorder="1"/>
    <xf numFmtId="165" fontId="2" fillId="0" borderId="0" xfId="16" applyNumberFormat="1" applyFont="1" applyFill="1" applyBorder="1"/>
    <xf numFmtId="0" fontId="2" fillId="0" borderId="0" xfId="16" applyFont="1" applyFill="1" applyBorder="1"/>
    <xf numFmtId="165" fontId="5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68" fontId="5" fillId="2" borderId="15" xfId="1" applyNumberFormat="1" applyFont="1" applyFill="1" applyBorder="1" applyAlignment="1">
      <alignment horizontal="center" vertical="center"/>
    </xf>
    <xf numFmtId="168" fontId="3" fillId="2" borderId="1" xfId="1" applyNumberFormat="1" applyFont="1" applyFill="1" applyBorder="1" applyAlignment="1">
      <alignment vertical="center"/>
    </xf>
    <xf numFmtId="166" fontId="3" fillId="2" borderId="1" xfId="0" applyNumberFormat="1" applyFont="1" applyFill="1" applyBorder="1" applyAlignment="1">
      <alignment vertical="center"/>
    </xf>
    <xf numFmtId="168" fontId="5" fillId="2" borderId="1" xfId="1" applyNumberFormat="1" applyFont="1" applyFill="1" applyBorder="1" applyAlignment="1">
      <alignment horizontal="center" vertical="center"/>
    </xf>
    <xf numFmtId="168" fontId="3" fillId="2" borderId="1" xfId="1" applyNumberFormat="1" applyFont="1" applyFill="1" applyBorder="1" applyAlignment="1">
      <alignment horizontal="center" vertical="center"/>
    </xf>
    <xf numFmtId="168" fontId="5" fillId="2" borderId="1" xfId="1" applyNumberFormat="1" applyFont="1" applyFill="1" applyBorder="1" applyAlignment="1">
      <alignment vertical="center"/>
    </xf>
    <xf numFmtId="166" fontId="5" fillId="2" borderId="1" xfId="0" applyNumberFormat="1" applyFont="1" applyFill="1" applyBorder="1" applyAlignment="1">
      <alignment vertical="center"/>
    </xf>
    <xf numFmtId="166" fontId="43" fillId="2" borderId="1" xfId="0" applyNumberFormat="1" applyFont="1" applyFill="1" applyBorder="1" applyAlignment="1">
      <alignment vertical="center"/>
    </xf>
    <xf numFmtId="167" fontId="5" fillId="0" borderId="15" xfId="0" applyNumberFormat="1" applyFont="1" applyBorder="1" applyAlignment="1">
      <alignment vertical="justify" wrapText="1"/>
    </xf>
    <xf numFmtId="167" fontId="5" fillId="0" borderId="1" xfId="0" applyNumberFormat="1" applyFont="1" applyBorder="1" applyAlignment="1">
      <alignment vertical="justify" wrapText="1"/>
    </xf>
    <xf numFmtId="167" fontId="5" fillId="0" borderId="1" xfId="1" applyNumberFormat="1" applyFont="1" applyBorder="1" applyAlignment="1">
      <alignment vertical="justify" wrapText="1"/>
    </xf>
    <xf numFmtId="167" fontId="9" fillId="0" borderId="1" xfId="0" applyNumberFormat="1" applyFont="1" applyBorder="1" applyAlignment="1">
      <alignment vertical="center" wrapText="1"/>
    </xf>
    <xf numFmtId="167" fontId="5" fillId="0" borderId="1" xfId="0" applyNumberFormat="1" applyFont="1" applyBorder="1" applyAlignment="1">
      <alignment vertical="center" wrapText="1"/>
    </xf>
    <xf numFmtId="167" fontId="5" fillId="0" borderId="1" xfId="0" applyNumberFormat="1" applyFont="1" applyFill="1" applyBorder="1" applyAlignment="1">
      <alignment vertical="center" wrapText="1"/>
    </xf>
    <xf numFmtId="165" fontId="5" fillId="0" borderId="1" xfId="0" applyNumberFormat="1" applyFont="1" applyBorder="1" applyAlignment="1">
      <alignment vertical="justify" wrapText="1"/>
    </xf>
    <xf numFmtId="165" fontId="5" fillId="0" borderId="1" xfId="1" applyNumberFormat="1" applyFont="1" applyBorder="1" applyAlignment="1">
      <alignment vertical="justify" wrapText="1"/>
    </xf>
    <xf numFmtId="165" fontId="5" fillId="0" borderId="1" xfId="0" applyNumberFormat="1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wrapText="1"/>
    </xf>
    <xf numFmtId="0" fontId="3" fillId="0" borderId="8" xfId="21" applyFont="1" applyFill="1" applyBorder="1"/>
    <xf numFmtId="166" fontId="3" fillId="0" borderId="6" xfId="0" applyNumberFormat="1" applyFont="1" applyBorder="1" applyAlignment="1">
      <alignment vertical="center"/>
    </xf>
    <xf numFmtId="0" fontId="50" fillId="0" borderId="0" xfId="0" applyFont="1" applyBorder="1" applyAlignment="1">
      <alignment horizontal="center"/>
    </xf>
    <xf numFmtId="171" fontId="5" fillId="0" borderId="0" xfId="0" applyNumberFormat="1" applyFont="1" applyBorder="1" applyAlignment="1" applyProtection="1">
      <alignment horizontal="left" vertical="center"/>
    </xf>
    <xf numFmtId="0" fontId="5" fillId="0" borderId="12" xfId="0" applyFont="1" applyBorder="1" applyAlignment="1">
      <alignment vertical="center"/>
    </xf>
    <xf numFmtId="171" fontId="5" fillId="0" borderId="8" xfId="0" applyNumberFormat="1" applyFont="1" applyBorder="1" applyAlignment="1" applyProtection="1">
      <alignment horizontal="left" vertical="center"/>
    </xf>
    <xf numFmtId="171" fontId="26" fillId="0" borderId="0" xfId="0" applyNumberFormat="1" applyFont="1" applyBorder="1" applyAlignment="1" applyProtection="1">
      <alignment horizontal="left" vertical="center"/>
    </xf>
    <xf numFmtId="171" fontId="3" fillId="0" borderId="0" xfId="0" applyNumberFormat="1" applyFont="1" applyBorder="1" applyAlignment="1" applyProtection="1">
      <alignment horizontal="left" vertical="center"/>
    </xf>
    <xf numFmtId="171" fontId="3" fillId="0" borderId="5" xfId="0" applyNumberFormat="1" applyFont="1" applyBorder="1" applyAlignment="1" applyProtection="1">
      <alignment horizontal="left" vertical="center"/>
    </xf>
    <xf numFmtId="0" fontId="26" fillId="0" borderId="0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13" xfId="0" applyFont="1" applyBorder="1" applyAlignment="1">
      <alignment vertical="center"/>
    </xf>
    <xf numFmtId="165" fontId="5" fillId="0" borderId="15" xfId="0" applyNumberFormat="1" applyFont="1" applyBorder="1" applyAlignment="1" applyProtection="1">
      <alignment vertical="center"/>
    </xf>
    <xf numFmtId="165" fontId="26" fillId="0" borderId="1" xfId="0" applyNumberFormat="1" applyFont="1" applyBorder="1" applyAlignment="1" applyProtection="1">
      <alignment vertical="center"/>
    </xf>
    <xf numFmtId="165" fontId="3" fillId="0" borderId="1" xfId="0" applyNumberFormat="1" applyFont="1" applyBorder="1" applyAlignment="1" applyProtection="1">
      <alignment vertical="center"/>
    </xf>
    <xf numFmtId="165" fontId="24" fillId="0" borderId="1" xfId="0" applyNumberFormat="1" applyFont="1" applyBorder="1" applyAlignment="1" applyProtection="1">
      <alignment vertical="center"/>
    </xf>
    <xf numFmtId="166" fontId="5" fillId="0" borderId="6" xfId="0" applyNumberFormat="1" applyFont="1" applyBorder="1" applyAlignment="1" applyProtection="1">
      <alignment vertical="center"/>
    </xf>
    <xf numFmtId="165" fontId="26" fillId="0" borderId="6" xfId="0" applyNumberFormat="1" applyFont="1" applyBorder="1" applyAlignment="1" applyProtection="1">
      <alignment vertical="center"/>
    </xf>
    <xf numFmtId="165" fontId="26" fillId="0" borderId="6" xfId="0" applyNumberFormat="1" applyFont="1" applyBorder="1" applyAlignment="1">
      <alignment vertical="center"/>
    </xf>
    <xf numFmtId="165" fontId="3" fillId="0" borderId="2" xfId="0" applyNumberFormat="1" applyFont="1" applyBorder="1" applyAlignment="1">
      <alignment vertical="center"/>
    </xf>
    <xf numFmtId="167" fontId="3" fillId="0" borderId="1" xfId="1" applyNumberFormat="1" applyFont="1" applyFill="1" applyBorder="1" applyAlignment="1" applyProtection="1">
      <alignment vertical="center" wrapText="1"/>
    </xf>
    <xf numFmtId="167" fontId="5" fillId="0" borderId="1" xfId="1" applyNumberFormat="1" applyFont="1" applyFill="1" applyBorder="1" applyAlignment="1" applyProtection="1">
      <alignment vertical="center" wrapText="1"/>
    </xf>
    <xf numFmtId="167" fontId="4" fillId="0" borderId="1" xfId="1" applyNumberFormat="1" applyFont="1" applyBorder="1" applyAlignment="1">
      <alignment vertical="center" wrapText="1"/>
    </xf>
    <xf numFmtId="167" fontId="3" fillId="0" borderId="1" xfId="1" applyNumberFormat="1" applyFont="1" applyFill="1" applyBorder="1" applyAlignment="1">
      <alignment horizontal="right" wrapText="1"/>
    </xf>
    <xf numFmtId="167" fontId="3" fillId="0" borderId="1" xfId="1" applyNumberFormat="1" applyFont="1" applyBorder="1" applyAlignment="1" applyProtection="1">
      <alignment vertical="center" wrapText="1"/>
    </xf>
    <xf numFmtId="0" fontId="19" fillId="0" borderId="0" xfId="0" applyFont="1" applyFill="1" applyBorder="1">
      <alignment vertical="center"/>
    </xf>
    <xf numFmtId="0" fontId="27" fillId="0" borderId="0" xfId="0" applyFont="1" applyFill="1">
      <alignment vertical="center"/>
    </xf>
    <xf numFmtId="168" fontId="5" fillId="0" borderId="1" xfId="1" applyNumberFormat="1" applyFont="1" applyFill="1" applyBorder="1" applyAlignment="1">
      <alignment wrapText="1"/>
    </xf>
    <xf numFmtId="167" fontId="5" fillId="0" borderId="0" xfId="1" applyNumberFormat="1" applyFont="1" applyFill="1" applyBorder="1" applyAlignment="1">
      <alignment wrapText="1"/>
    </xf>
    <xf numFmtId="167" fontId="5" fillId="0" borderId="5" xfId="1" applyNumberFormat="1" applyFont="1" applyFill="1" applyBorder="1" applyAlignment="1">
      <alignment vertical="center" wrapText="1"/>
    </xf>
    <xf numFmtId="167" fontId="5" fillId="0" borderId="0" xfId="1" applyNumberFormat="1" applyFont="1" applyFill="1" applyBorder="1" applyAlignment="1">
      <alignment horizontal="right" vertical="center" wrapText="1"/>
    </xf>
    <xf numFmtId="0" fontId="5" fillId="0" borderId="1" xfId="16" quotePrefix="1" applyFont="1" applyFill="1" applyBorder="1" applyAlignment="1">
      <alignment horizontal="left" vertical="center" wrapText="1"/>
    </xf>
    <xf numFmtId="165" fontId="5" fillId="0" borderId="1" xfId="17" applyNumberFormat="1" applyFont="1" applyFill="1" applyBorder="1"/>
    <xf numFmtId="165" fontId="5" fillId="0" borderId="1" xfId="17" applyNumberFormat="1" applyFont="1" applyFill="1" applyBorder="1" applyAlignment="1">
      <alignment vertical="justify"/>
    </xf>
    <xf numFmtId="0" fontId="16" fillId="0" borderId="0" xfId="0" applyFont="1" applyFill="1" applyBorder="1">
      <alignment vertical="center"/>
    </xf>
    <xf numFmtId="165" fontId="5" fillId="0" borderId="1" xfId="18" applyNumberFormat="1" applyFont="1" applyFill="1" applyBorder="1"/>
    <xf numFmtId="0" fontId="27" fillId="0" borderId="0" xfId="0" applyFont="1" applyFill="1" applyBorder="1">
      <alignment vertical="center"/>
    </xf>
    <xf numFmtId="43" fontId="3" fillId="0" borderId="15" xfId="4" applyFont="1" applyBorder="1" applyAlignment="1">
      <alignment horizontal="right" vertical="center"/>
    </xf>
    <xf numFmtId="43" fontId="3" fillId="0" borderId="1" xfId="4" applyFont="1" applyBorder="1" applyAlignment="1">
      <alignment horizontal="right" vertical="center"/>
    </xf>
    <xf numFmtId="43" fontId="3" fillId="0" borderId="1" xfId="4" applyFont="1" applyFill="1" applyBorder="1" applyAlignment="1">
      <alignment horizontal="right" vertical="center"/>
    </xf>
    <xf numFmtId="0" fontId="3" fillId="0" borderId="1" xfId="13" applyFont="1" applyBorder="1" applyAlignment="1">
      <alignment vertical="center"/>
    </xf>
    <xf numFmtId="0" fontId="3" fillId="0" borderId="1" xfId="13" applyFont="1" applyFill="1" applyBorder="1" applyAlignment="1">
      <alignment vertical="center"/>
    </xf>
    <xf numFmtId="165" fontId="3" fillId="0" borderId="5" xfId="0" applyNumberFormat="1" applyFont="1" applyBorder="1" applyAlignment="1" applyProtection="1">
      <alignment horizontal="left"/>
    </xf>
    <xf numFmtId="165" fontId="3" fillId="0" borderId="5" xfId="0" applyNumberFormat="1" applyFont="1" applyBorder="1" applyAlignment="1" applyProtection="1">
      <alignment horizontal="left" wrapText="1"/>
    </xf>
    <xf numFmtId="165" fontId="3" fillId="0" borderId="5" xfId="0" quotePrefix="1" applyNumberFormat="1" applyFont="1" applyBorder="1" applyAlignment="1" applyProtection="1">
      <alignment horizontal="left" wrapText="1"/>
    </xf>
    <xf numFmtId="0" fontId="3" fillId="0" borderId="10" xfId="0" applyNumberFormat="1" applyFont="1" applyBorder="1" applyAlignment="1">
      <alignment vertical="center"/>
    </xf>
    <xf numFmtId="165" fontId="3" fillId="0" borderId="5" xfId="0" quotePrefix="1" applyNumberFormat="1" applyFont="1" applyFill="1" applyBorder="1" applyAlignment="1" applyProtection="1">
      <alignment horizontal="center" vertical="center"/>
    </xf>
    <xf numFmtId="165" fontId="3" fillId="0" borderId="10" xfId="0" quotePrefix="1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65" fontId="3" fillId="0" borderId="5" xfId="0" applyNumberFormat="1" applyFont="1" applyBorder="1" applyAlignment="1" applyProtection="1">
      <alignment horizontal="left" vertical="center" wrapText="1"/>
    </xf>
    <xf numFmtId="165" fontId="3" fillId="0" borderId="5" xfId="0" quotePrefix="1" applyNumberFormat="1" applyFont="1" applyBorder="1" applyAlignment="1" applyProtection="1">
      <alignment horizontal="left" vertical="center" wrapText="1"/>
    </xf>
    <xf numFmtId="165" fontId="3" fillId="0" borderId="5" xfId="0" applyNumberFormat="1" applyFont="1" applyBorder="1" applyAlignment="1" applyProtection="1">
      <alignment horizontal="left" vertical="center"/>
    </xf>
    <xf numFmtId="165" fontId="5" fillId="0" borderId="11" xfId="0" applyNumberFormat="1" applyFont="1" applyBorder="1" applyAlignment="1" applyProtection="1">
      <alignment horizontal="left" vertical="center"/>
    </xf>
    <xf numFmtId="165" fontId="5" fillId="0" borderId="13" xfId="0" applyNumberFormat="1" applyFont="1" applyBorder="1" applyAlignment="1" applyProtection="1">
      <alignment horizontal="left" vertical="center"/>
    </xf>
    <xf numFmtId="0" fontId="3" fillId="0" borderId="5" xfId="0" quotePrefix="1" applyFont="1" applyFill="1" applyBorder="1" applyAlignment="1" applyProtection="1">
      <alignment horizontal="center"/>
    </xf>
    <xf numFmtId="0" fontId="5" fillId="0" borderId="10" xfId="0" applyNumberFormat="1" applyFont="1" applyBorder="1" applyAlignment="1">
      <alignment horizontal="right" vertical="center"/>
    </xf>
    <xf numFmtId="165" fontId="5" fillId="0" borderId="5" xfId="0" applyNumberFormat="1" applyFont="1" applyBorder="1">
      <alignment vertical="center"/>
    </xf>
    <xf numFmtId="0" fontId="3" fillId="0" borderId="10" xfId="0" applyNumberFormat="1" applyFont="1" applyBorder="1" applyAlignment="1">
      <alignment horizontal="right"/>
    </xf>
    <xf numFmtId="0" fontId="5" fillId="0" borderId="11" xfId="0" applyNumberFormat="1" applyFont="1" applyBorder="1" applyAlignment="1">
      <alignment horizontal="right" vertical="center"/>
    </xf>
    <xf numFmtId="0" fontId="3" fillId="0" borderId="3" xfId="0" applyNumberFormat="1" applyFont="1" applyBorder="1">
      <alignment vertical="center"/>
    </xf>
    <xf numFmtId="165" fontId="5" fillId="0" borderId="4" xfId="0" applyNumberFormat="1" applyFont="1" applyBorder="1">
      <alignment vertical="center"/>
    </xf>
    <xf numFmtId="165" fontId="5" fillId="0" borderId="5" xfId="0" applyNumberFormat="1" applyFont="1" applyBorder="1" applyAlignment="1">
      <alignment vertical="center" wrapText="1"/>
    </xf>
    <xf numFmtId="0" fontId="3" fillId="0" borderId="10" xfId="0" applyNumberFormat="1" applyFont="1" applyBorder="1" applyAlignment="1">
      <alignment horizontal="left" vertical="center"/>
    </xf>
    <xf numFmtId="4" fontId="5" fillId="0" borderId="1" xfId="0" applyNumberFormat="1" applyFont="1" applyBorder="1" applyAlignment="1" applyProtection="1">
      <alignment horizontal="right" vertical="center"/>
    </xf>
    <xf numFmtId="176" fontId="3" fillId="0" borderId="10" xfId="0" applyNumberFormat="1" applyFont="1" applyBorder="1" applyAlignment="1">
      <alignment horizontal="left" vertical="center" wrapText="1"/>
    </xf>
    <xf numFmtId="4" fontId="27" fillId="0" borderId="0" xfId="0" applyNumberFormat="1" applyFont="1" applyBorder="1">
      <alignment vertical="center"/>
    </xf>
    <xf numFmtId="4" fontId="3" fillId="0" borderId="15" xfId="0" applyNumberFormat="1" applyFont="1" applyBorder="1" applyAlignment="1">
      <alignment horizontal="centerContinuous"/>
    </xf>
    <xf numFmtId="4" fontId="3" fillId="0" borderId="2" xfId="0" applyNumberFormat="1" applyFont="1" applyBorder="1" applyAlignment="1">
      <alignment horizontal="center"/>
    </xf>
    <xf numFmtId="0" fontId="27" fillId="0" borderId="15" xfId="0" applyFont="1" applyBorder="1" applyAlignment="1">
      <alignment horizontal="left"/>
    </xf>
    <xf numFmtId="166" fontId="17" fillId="0" borderId="0" xfId="0" applyNumberFormat="1" applyFont="1">
      <alignment vertical="center"/>
    </xf>
    <xf numFmtId="4" fontId="3" fillId="0" borderId="1" xfId="0" quotePrefix="1" applyNumberFormat="1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166" fontId="22" fillId="0" borderId="1" xfId="0" applyNumberFormat="1" applyFont="1" applyBorder="1" applyAlignment="1" applyProtection="1">
      <alignment horizontal="right"/>
    </xf>
    <xf numFmtId="0" fontId="22" fillId="0" borderId="0" xfId="0" applyFont="1">
      <alignment vertical="center"/>
    </xf>
    <xf numFmtId="166" fontId="21" fillId="0" borderId="1" xfId="0" applyNumberFormat="1" applyFont="1" applyBorder="1" applyAlignment="1" applyProtection="1">
      <alignment horizontal="right"/>
    </xf>
    <xf numFmtId="166" fontId="21" fillId="0" borderId="0" xfId="0" applyNumberFormat="1" applyFont="1">
      <alignment vertical="center"/>
    </xf>
    <xf numFmtId="166" fontId="21" fillId="0" borderId="1" xfId="0" applyNumberFormat="1" applyFont="1" applyBorder="1" applyAlignment="1">
      <alignment horizontal="right"/>
    </xf>
    <xf numFmtId="166" fontId="21" fillId="0" borderId="6" xfId="0" applyNumberFormat="1" applyFont="1" applyBorder="1" applyAlignment="1" applyProtection="1">
      <alignment horizontal="right"/>
    </xf>
    <xf numFmtId="165" fontId="22" fillId="0" borderId="0" xfId="0" applyNumberFormat="1" applyFont="1">
      <alignment vertical="center"/>
    </xf>
    <xf numFmtId="167" fontId="5" fillId="0" borderId="1" xfId="1" applyNumberFormat="1" applyFont="1" applyBorder="1" applyAlignment="1" applyProtection="1">
      <alignment vertical="center" wrapText="1"/>
    </xf>
    <xf numFmtId="0" fontId="3" fillId="0" borderId="10" xfId="0" applyNumberFormat="1" applyFont="1" applyBorder="1">
      <alignment vertical="center"/>
    </xf>
    <xf numFmtId="4" fontId="3" fillId="0" borderId="15" xfId="0" applyNumberFormat="1" applyFont="1" applyBorder="1" applyAlignment="1">
      <alignment horizontal="center"/>
    </xf>
    <xf numFmtId="0" fontId="3" fillId="0" borderId="15" xfId="0" applyFont="1" applyFill="1" applyBorder="1" applyAlignment="1">
      <alignment vertical="center"/>
    </xf>
    <xf numFmtId="168" fontId="5" fillId="0" borderId="5" xfId="1" applyNumberFormat="1" applyFont="1" applyBorder="1" applyAlignment="1">
      <alignment horizontal="center" vertical="center"/>
    </xf>
    <xf numFmtId="168" fontId="5" fillId="0" borderId="5" xfId="1" applyNumberFormat="1" applyFont="1" applyFill="1" applyBorder="1" applyAlignment="1">
      <alignment horizontal="center" vertical="center"/>
    </xf>
    <xf numFmtId="168" fontId="5" fillId="0" borderId="1" xfId="1" applyNumberFormat="1" applyFont="1" applyBorder="1" applyAlignment="1">
      <alignment horizontal="center" vertical="center"/>
    </xf>
    <xf numFmtId="168" fontId="5" fillId="0" borderId="0" xfId="1" applyNumberFormat="1" applyFont="1" applyBorder="1" applyAlignment="1">
      <alignment horizontal="center" vertical="center"/>
    </xf>
    <xf numFmtId="168" fontId="5" fillId="0" borderId="1" xfId="1" applyNumberFormat="1" applyFont="1" applyFill="1" applyBorder="1" applyAlignment="1">
      <alignment horizontal="center" vertical="center"/>
    </xf>
    <xf numFmtId="168" fontId="5" fillId="0" borderId="10" xfId="1" applyNumberFormat="1" applyFont="1" applyBorder="1" applyAlignment="1">
      <alignment horizontal="center" vertical="center"/>
    </xf>
    <xf numFmtId="168" fontId="5" fillId="2" borderId="5" xfId="1" applyNumberFormat="1" applyFont="1" applyFill="1" applyBorder="1" applyAlignment="1">
      <alignment vertical="center"/>
    </xf>
    <xf numFmtId="168" fontId="5" fillId="2" borderId="0" xfId="1" applyNumberFormat="1" applyFont="1" applyFill="1" applyBorder="1" applyAlignment="1">
      <alignment vertical="center"/>
    </xf>
    <xf numFmtId="166" fontId="5" fillId="2" borderId="5" xfId="0" applyNumberFormat="1" applyFont="1" applyFill="1" applyBorder="1" applyAlignment="1">
      <alignment vertical="center"/>
    </xf>
    <xf numFmtId="166" fontId="5" fillId="2" borderId="0" xfId="0" applyNumberFormat="1" applyFont="1" applyFill="1" applyBorder="1" applyAlignment="1">
      <alignment vertical="center"/>
    </xf>
    <xf numFmtId="165" fontId="3" fillId="0" borderId="1" xfId="1" applyNumberFormat="1" applyFont="1" applyBorder="1" applyAlignment="1">
      <alignment horizontal="right" vertical="center"/>
    </xf>
    <xf numFmtId="165" fontId="3" fillId="0" borderId="1" xfId="1" applyNumberFormat="1" applyFont="1" applyFill="1" applyBorder="1" applyAlignment="1">
      <alignment horizontal="right" vertical="center"/>
    </xf>
    <xf numFmtId="166" fontId="3" fillId="0" borderId="12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168" fontId="3" fillId="0" borderId="1" xfId="1" applyNumberFormat="1" applyFont="1" applyBorder="1" applyAlignment="1">
      <alignment horizontal="center" vertical="center"/>
    </xf>
    <xf numFmtId="168" fontId="3" fillId="0" borderId="1" xfId="1" applyNumberFormat="1" applyFont="1" applyFill="1" applyBorder="1" applyAlignment="1">
      <alignment horizontal="center" vertical="center"/>
    </xf>
    <xf numFmtId="168" fontId="3" fillId="0" borderId="0" xfId="1" applyNumberFormat="1" applyFont="1" applyBorder="1" applyAlignment="1">
      <alignment vertical="center"/>
    </xf>
    <xf numFmtId="40" fontId="5" fillId="0" borderId="1" xfId="1" applyFont="1" applyBorder="1" applyAlignment="1">
      <alignment vertical="center"/>
    </xf>
    <xf numFmtId="40" fontId="5" fillId="0" borderId="0" xfId="1" applyFont="1" applyBorder="1" applyAlignment="1">
      <alignment vertical="center"/>
    </xf>
    <xf numFmtId="168" fontId="3" fillId="0" borderId="12" xfId="1" applyNumberFormat="1" applyFont="1" applyBorder="1" applyAlignment="1">
      <alignment vertical="center"/>
    </xf>
    <xf numFmtId="0" fontId="21" fillId="0" borderId="14" xfId="0" applyFont="1" applyBorder="1" applyAlignment="1">
      <alignment horizontal="centerContinuous"/>
    </xf>
    <xf numFmtId="0" fontId="66" fillId="0" borderId="0" xfId="0" applyFont="1" applyBorder="1">
      <alignment vertical="center"/>
    </xf>
    <xf numFmtId="0" fontId="66" fillId="0" borderId="5" xfId="0" applyFont="1" applyBorder="1">
      <alignment vertical="center"/>
    </xf>
    <xf numFmtId="0" fontId="56" fillId="0" borderId="0" xfId="0" applyFont="1" applyFill="1">
      <alignment vertical="center"/>
    </xf>
    <xf numFmtId="166" fontId="56" fillId="0" borderId="0" xfId="0" applyNumberFormat="1" applyFont="1" applyFill="1">
      <alignment vertical="center"/>
    </xf>
    <xf numFmtId="0" fontId="56" fillId="0" borderId="0" xfId="0" applyFont="1" applyFill="1" applyAlignment="1">
      <alignment vertical="center"/>
    </xf>
    <xf numFmtId="0" fontId="67" fillId="0" borderId="0" xfId="0" applyFont="1" applyFill="1">
      <alignment vertical="center"/>
    </xf>
    <xf numFmtId="166" fontId="67" fillId="0" borderId="0" xfId="0" applyNumberFormat="1" applyFont="1" applyFill="1">
      <alignment vertical="center"/>
    </xf>
    <xf numFmtId="0" fontId="68" fillId="0" borderId="0" xfId="0" applyFont="1" applyFill="1">
      <alignment vertical="center"/>
    </xf>
    <xf numFmtId="165" fontId="68" fillId="0" borderId="0" xfId="0" quotePrefix="1" applyNumberFormat="1" applyFont="1" applyFill="1" applyBorder="1">
      <alignment vertical="center"/>
    </xf>
    <xf numFmtId="166" fontId="56" fillId="0" borderId="0" xfId="0" applyNumberFormat="1" applyFont="1" applyFill="1" applyBorder="1">
      <alignment vertical="center"/>
    </xf>
    <xf numFmtId="166" fontId="40" fillId="0" borderId="12" xfId="0" applyNumberFormat="1" applyFont="1" applyBorder="1">
      <alignment vertical="center"/>
    </xf>
    <xf numFmtId="165" fontId="3" fillId="0" borderId="10" xfId="1" applyNumberFormat="1" applyFont="1" applyBorder="1" applyAlignment="1">
      <alignment horizontal="right" vertical="center"/>
    </xf>
    <xf numFmtId="165" fontId="3" fillId="0" borderId="10" xfId="1" applyNumberFormat="1" applyFont="1" applyFill="1" applyBorder="1" applyAlignment="1">
      <alignment horizontal="right" vertical="center"/>
    </xf>
    <xf numFmtId="43" fontId="3" fillId="0" borderId="1" xfId="4" applyNumberFormat="1" applyFont="1" applyFill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right" vertical="center"/>
    </xf>
    <xf numFmtId="2" fontId="3" fillId="0" borderId="0" xfId="0" applyNumberFormat="1" applyFont="1" applyBorder="1">
      <alignment vertical="center"/>
    </xf>
    <xf numFmtId="2" fontId="3" fillId="0" borderId="12" xfId="0" applyNumberFormat="1" applyFont="1" applyBorder="1" applyAlignment="1">
      <alignment horizontal="right" vertical="center"/>
    </xf>
    <xf numFmtId="165" fontId="3" fillId="0" borderId="12" xfId="0" applyNumberFormat="1" applyFont="1" applyBorder="1" applyAlignment="1">
      <alignment horizontal="right" vertical="center"/>
    </xf>
    <xf numFmtId="2" fontId="3" fillId="0" borderId="12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6" fontId="5" fillId="0" borderId="15" xfId="0" applyNumberFormat="1" applyFont="1" applyBorder="1" applyAlignment="1">
      <alignment vertical="justify"/>
    </xf>
    <xf numFmtId="165" fontId="5" fillId="0" borderId="15" xfId="0" applyNumberFormat="1" applyFont="1" applyBorder="1" applyAlignment="1">
      <alignment vertical="justify" wrapText="1"/>
    </xf>
    <xf numFmtId="0" fontId="21" fillId="0" borderId="2" xfId="0" applyFont="1" applyBorder="1" applyAlignment="1">
      <alignment horizontal="centerContinuous"/>
    </xf>
    <xf numFmtId="0" fontId="3" fillId="0" borderId="1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36" fillId="0" borderId="0" xfId="0" applyFont="1" applyAlignment="1">
      <alignment horizontal="left" vertical="center"/>
    </xf>
    <xf numFmtId="0" fontId="36" fillId="0" borderId="0" xfId="0" quotePrefix="1" applyFont="1" applyAlignment="1">
      <alignment horizontal="left" vertical="center"/>
    </xf>
    <xf numFmtId="167" fontId="5" fillId="0" borderId="1" xfId="0" applyNumberFormat="1" applyFont="1" applyFill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right" wrapText="1"/>
    </xf>
    <xf numFmtId="165" fontId="5" fillId="0" borderId="1" xfId="5" applyNumberFormat="1" applyFont="1" applyFill="1" applyBorder="1"/>
    <xf numFmtId="43" fontId="5" fillId="0" borderId="15" xfId="4" applyFont="1" applyBorder="1" applyAlignment="1">
      <alignment horizontal="right" vertical="center"/>
    </xf>
    <xf numFmtId="43" fontId="5" fillId="0" borderId="1" xfId="4" applyFont="1" applyBorder="1" applyAlignment="1">
      <alignment horizontal="right" vertical="center"/>
    </xf>
    <xf numFmtId="43" fontId="5" fillId="0" borderId="1" xfId="4" applyFont="1" applyFill="1" applyBorder="1" applyAlignment="1">
      <alignment horizontal="right" vertical="center"/>
    </xf>
    <xf numFmtId="43" fontId="5" fillId="0" borderId="1" xfId="13" applyNumberFormat="1" applyFont="1" applyFill="1" applyBorder="1" applyAlignment="1" applyProtection="1">
      <alignment horizontal="center" vertical="center"/>
    </xf>
    <xf numFmtId="43" fontId="5" fillId="0" borderId="1" xfId="4" applyNumberFormat="1" applyFont="1" applyFill="1" applyBorder="1" applyAlignment="1">
      <alignment horizontal="right" vertical="center"/>
    </xf>
    <xf numFmtId="4" fontId="3" fillId="0" borderId="9" xfId="0" applyNumberFormat="1" applyFont="1" applyBorder="1" applyAlignment="1" applyProtection="1">
      <alignment horizontal="right" vertical="center"/>
    </xf>
    <xf numFmtId="4" fontId="3" fillId="0" borderId="1" xfId="0" applyNumberFormat="1" applyFont="1" applyBorder="1" applyAlignment="1" applyProtection="1">
      <alignment horizontal="right" vertical="center"/>
    </xf>
    <xf numFmtId="0" fontId="19" fillId="0" borderId="12" xfId="0" applyFont="1" applyFill="1" applyBorder="1">
      <alignment vertical="center"/>
    </xf>
    <xf numFmtId="0" fontId="3" fillId="0" borderId="1" xfId="0" quotePrefix="1" applyFont="1" applyFill="1" applyBorder="1">
      <alignment vertical="center"/>
    </xf>
    <xf numFmtId="165" fontId="8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 vertical="center"/>
    </xf>
    <xf numFmtId="165" fontId="2" fillId="0" borderId="1" xfId="0" applyNumberFormat="1" applyFont="1" applyFill="1" applyBorder="1" applyAlignment="1">
      <alignment horizontal="right"/>
    </xf>
    <xf numFmtId="0" fontId="58" fillId="0" borderId="14" xfId="0" applyFont="1" applyBorder="1" applyAlignment="1">
      <alignment horizontal="center"/>
    </xf>
    <xf numFmtId="43" fontId="3" fillId="0" borderId="1" xfId="4" applyNumberFormat="1" applyFont="1" applyFill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166" fontId="22" fillId="0" borderId="5" xfId="0" applyNumberFormat="1" applyFont="1" applyBorder="1" applyAlignment="1" applyProtection="1">
      <alignment horizontal="right"/>
    </xf>
    <xf numFmtId="166" fontId="21" fillId="0" borderId="5" xfId="0" applyNumberFormat="1" applyFont="1" applyBorder="1" applyAlignment="1" applyProtection="1">
      <alignment horizontal="right"/>
    </xf>
    <xf numFmtId="166" fontId="21" fillId="0" borderId="5" xfId="0" applyNumberFormat="1" applyFont="1" applyBorder="1" applyAlignment="1">
      <alignment horizontal="right"/>
    </xf>
    <xf numFmtId="166" fontId="21" fillId="0" borderId="13" xfId="0" applyNumberFormat="1" applyFont="1" applyBorder="1" applyAlignment="1" applyProtection="1">
      <alignment horizontal="right"/>
    </xf>
    <xf numFmtId="165" fontId="5" fillId="0" borderId="10" xfId="1" applyNumberFormat="1" applyFont="1" applyBorder="1" applyAlignment="1">
      <alignment horizontal="right" vertical="center"/>
    </xf>
    <xf numFmtId="165" fontId="5" fillId="0" borderId="10" xfId="1" applyNumberFormat="1" applyFont="1" applyFill="1" applyBorder="1" applyAlignment="1">
      <alignment horizontal="right" vertical="center"/>
    </xf>
    <xf numFmtId="165" fontId="5" fillId="0" borderId="1" xfId="1" applyNumberFormat="1" applyFont="1" applyBorder="1" applyAlignment="1">
      <alignment horizontal="right" vertical="center"/>
    </xf>
    <xf numFmtId="166" fontId="5" fillId="0" borderId="12" xfId="0" applyNumberFormat="1" applyFont="1" applyBorder="1" applyAlignment="1">
      <alignment vertical="center"/>
    </xf>
    <xf numFmtId="0" fontId="48" fillId="0" borderId="7" xfId="0" applyFont="1" applyFill="1" applyBorder="1">
      <alignment vertical="center"/>
    </xf>
    <xf numFmtId="0" fontId="50" fillId="0" borderId="8" xfId="0" applyFont="1" applyFill="1" applyBorder="1" applyAlignment="1">
      <alignment horizontal="right"/>
    </xf>
    <xf numFmtId="0" fontId="50" fillId="0" borderId="8" xfId="0" applyFont="1" applyFill="1" applyBorder="1">
      <alignment vertical="center"/>
    </xf>
    <xf numFmtId="49" fontId="50" fillId="0" borderId="8" xfId="0" applyNumberFormat="1" applyFont="1" applyFill="1" applyBorder="1" applyAlignment="1">
      <alignment horizontal="right" vertical="center"/>
    </xf>
    <xf numFmtId="0" fontId="48" fillId="0" borderId="10" xfId="0" applyFont="1" applyFill="1" applyBorder="1">
      <alignment vertical="center"/>
    </xf>
    <xf numFmtId="0" fontId="50" fillId="0" borderId="0" xfId="0" applyFont="1" applyFill="1" applyBorder="1" applyAlignment="1">
      <alignment horizontal="right"/>
    </xf>
    <xf numFmtId="0" fontId="50" fillId="0" borderId="0" xfId="0" applyFont="1" applyFill="1" applyBorder="1">
      <alignment vertical="center"/>
    </xf>
    <xf numFmtId="49" fontId="50" fillId="0" borderId="0" xfId="0" applyNumberFormat="1" applyFont="1" applyFill="1" applyBorder="1" applyAlignment="1">
      <alignment horizontal="right" vertical="center"/>
    </xf>
    <xf numFmtId="0" fontId="50" fillId="0" borderId="10" xfId="0" applyFont="1" applyFill="1" applyBorder="1">
      <alignment vertical="center"/>
    </xf>
    <xf numFmtId="0" fontId="50" fillId="0" borderId="0" xfId="0" applyFont="1" applyFill="1">
      <alignment vertical="center"/>
    </xf>
    <xf numFmtId="0" fontId="50" fillId="0" borderId="11" xfId="0" applyFont="1" applyFill="1" applyBorder="1">
      <alignment vertical="center"/>
    </xf>
    <xf numFmtId="0" fontId="50" fillId="0" borderId="12" xfId="0" applyFont="1" applyFill="1" applyBorder="1">
      <alignment vertical="center"/>
    </xf>
    <xf numFmtId="49" fontId="50" fillId="0" borderId="12" xfId="0" applyNumberFormat="1" applyFont="1" applyFill="1" applyBorder="1" applyAlignment="1">
      <alignment horizontal="right" vertical="center"/>
    </xf>
    <xf numFmtId="0" fontId="2" fillId="0" borderId="15" xfId="0" applyFont="1" applyFill="1" applyBorder="1">
      <alignment vertical="center"/>
    </xf>
    <xf numFmtId="0" fontId="0" fillId="0" borderId="0" xfId="0" applyFill="1">
      <alignment vertical="center"/>
    </xf>
    <xf numFmtId="0" fontId="5" fillId="0" borderId="6" xfId="0" applyFont="1" applyFill="1" applyBorder="1">
      <alignment vertical="center"/>
    </xf>
    <xf numFmtId="0" fontId="3" fillId="0" borderId="2" xfId="0" applyFont="1" applyFill="1" applyBorder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17" fillId="0" borderId="0" xfId="0" applyFont="1" applyFill="1">
      <alignment vertical="center"/>
    </xf>
    <xf numFmtId="0" fontId="26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right"/>
    </xf>
    <xf numFmtId="0" fontId="5" fillId="0" borderId="5" xfId="0" applyFont="1" applyFill="1" applyBorder="1">
      <alignment vertical="center"/>
    </xf>
    <xf numFmtId="0" fontId="5" fillId="0" borderId="15" xfId="0" applyFont="1" applyFill="1" applyBorder="1">
      <alignment vertical="center"/>
    </xf>
    <xf numFmtId="0" fontId="3" fillId="0" borderId="1" xfId="0" applyFont="1" applyFill="1" applyBorder="1" applyAlignment="1">
      <alignment horizontal="right"/>
    </xf>
    <xf numFmtId="0" fontId="3" fillId="0" borderId="5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3" fillId="0" borderId="6" xfId="0" applyFont="1" applyFill="1" applyBorder="1" applyAlignment="1">
      <alignment horizontal="right"/>
    </xf>
    <xf numFmtId="0" fontId="3" fillId="0" borderId="13" xfId="0" applyFont="1" applyFill="1" applyBorder="1">
      <alignment vertical="center"/>
    </xf>
    <xf numFmtId="0" fontId="27" fillId="0" borderId="8" xfId="0" applyFont="1" applyFill="1" applyBorder="1">
      <alignment vertical="center"/>
    </xf>
    <xf numFmtId="0" fontId="19" fillId="0" borderId="8" xfId="0" applyFont="1" applyFill="1" applyBorder="1" applyAlignment="1">
      <alignment horizontal="right"/>
    </xf>
    <xf numFmtId="0" fontId="19" fillId="0" borderId="8" xfId="0" applyFont="1" applyFill="1" applyBorder="1">
      <alignment vertical="center"/>
    </xf>
    <xf numFmtId="0" fontId="3" fillId="0" borderId="8" xfId="0" applyFont="1" applyFill="1" applyBorder="1">
      <alignment vertical="center"/>
    </xf>
    <xf numFmtId="49" fontId="3" fillId="0" borderId="0" xfId="0" applyNumberFormat="1" applyFont="1" applyFill="1" applyBorder="1" applyAlignment="1">
      <alignment horizontal="right" vertical="center"/>
    </xf>
    <xf numFmtId="0" fontId="17" fillId="0" borderId="8" xfId="0" applyFont="1" applyFill="1" applyBorder="1">
      <alignment vertical="center"/>
    </xf>
    <xf numFmtId="49" fontId="3" fillId="0" borderId="8" xfId="0" applyNumberFormat="1" applyFont="1" applyFill="1" applyBorder="1" applyAlignment="1">
      <alignment horizontal="right" vertical="center"/>
    </xf>
    <xf numFmtId="0" fontId="27" fillId="0" borderId="10" xfId="0" applyFont="1" applyFill="1" applyBorder="1">
      <alignment vertical="center"/>
    </xf>
    <xf numFmtId="0" fontId="19" fillId="0" borderId="0" xfId="0" applyFont="1" applyFill="1" applyBorder="1" applyAlignment="1">
      <alignment horizontal="right"/>
    </xf>
    <xf numFmtId="0" fontId="19" fillId="0" borderId="10" xfId="0" applyFont="1" applyFill="1" applyBorder="1">
      <alignment vertical="center"/>
    </xf>
    <xf numFmtId="0" fontId="19" fillId="0" borderId="11" xfId="0" applyFont="1" applyFill="1" applyBorder="1">
      <alignment vertical="center"/>
    </xf>
    <xf numFmtId="0" fontId="19" fillId="0" borderId="12" xfId="0" applyFont="1" applyFill="1" applyBorder="1" applyAlignment="1">
      <alignment horizontal="right"/>
    </xf>
    <xf numFmtId="49" fontId="3" fillId="0" borderId="12" xfId="0" applyNumberFormat="1" applyFont="1" applyFill="1" applyBorder="1" applyAlignment="1">
      <alignment horizontal="right" vertical="center"/>
    </xf>
    <xf numFmtId="0" fontId="3" fillId="0" borderId="15" xfId="0" applyFont="1" applyFill="1" applyBorder="1">
      <alignment vertical="center"/>
    </xf>
    <xf numFmtId="0" fontId="19" fillId="0" borderId="5" xfId="0" applyFont="1" applyFill="1" applyBorder="1">
      <alignment vertical="center"/>
    </xf>
    <xf numFmtId="0" fontId="17" fillId="0" borderId="1" xfId="0" applyFont="1" applyFill="1" applyBorder="1">
      <alignment vertical="center"/>
    </xf>
    <xf numFmtId="49" fontId="3" fillId="0" borderId="15" xfId="0" applyNumberFormat="1" applyFont="1" applyFill="1" applyBorder="1" applyAlignment="1">
      <alignment horizontal="right" vertical="center"/>
    </xf>
    <xf numFmtId="0" fontId="17" fillId="0" borderId="15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13" xfId="0" applyFont="1" applyFill="1" applyBorder="1">
      <alignment vertical="center"/>
    </xf>
    <xf numFmtId="49" fontId="3" fillId="0" borderId="0" xfId="0" applyNumberFormat="1" applyFont="1" applyFill="1" applyAlignment="1">
      <alignment horizontal="right" vertical="center"/>
    </xf>
    <xf numFmtId="0" fontId="3" fillId="0" borderId="2" xfId="0" applyFont="1" applyBorder="1" applyAlignment="1">
      <alignment horizontal="centerContinuous" vertical="center"/>
    </xf>
    <xf numFmtId="165" fontId="3" fillId="0" borderId="2" xfId="0" applyNumberFormat="1" applyFont="1" applyFill="1" applyBorder="1" applyAlignment="1">
      <alignment horizontal="centerContinuous" vertical="center"/>
    </xf>
    <xf numFmtId="165" fontId="3" fillId="0" borderId="2" xfId="0" quotePrefix="1" applyNumberFormat="1" applyFont="1" applyFill="1" applyBorder="1" applyAlignment="1" applyProtection="1">
      <alignment horizontal="centerContinuous"/>
    </xf>
    <xf numFmtId="165" fontId="3" fillId="0" borderId="3" xfId="0" quotePrefix="1" applyNumberFormat="1" applyFont="1" applyFill="1" applyBorder="1" applyAlignment="1" applyProtection="1">
      <alignment horizontal="centerContinuous"/>
    </xf>
    <xf numFmtId="166" fontId="3" fillId="0" borderId="11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 vertical="center"/>
    </xf>
    <xf numFmtId="165" fontId="5" fillId="0" borderId="1" xfId="0" quotePrefix="1" applyNumberFormat="1" applyFont="1" applyBorder="1" applyAlignment="1">
      <alignment horizontal="center" vertical="center"/>
    </xf>
    <xf numFmtId="165" fontId="5" fillId="0" borderId="6" xfId="0" quotePrefix="1" applyNumberFormat="1" applyFont="1" applyBorder="1" applyAlignment="1">
      <alignment horizontal="center" vertical="center"/>
    </xf>
    <xf numFmtId="166" fontId="5" fillId="0" borderId="6" xfId="0" applyNumberFormat="1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/>
    </xf>
    <xf numFmtId="166" fontId="50" fillId="0" borderId="11" xfId="0" applyNumberFormat="1" applyFont="1" applyBorder="1">
      <alignment vertical="center"/>
    </xf>
    <xf numFmtId="166" fontId="3" fillId="0" borderId="15" xfId="0" applyNumberFormat="1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left" vertical="center"/>
    </xf>
    <xf numFmtId="165" fontId="5" fillId="0" borderId="5" xfId="0" applyNumberFormat="1" applyFont="1" applyBorder="1" applyAlignment="1" applyProtection="1">
      <alignment horizontal="right" vertical="center"/>
    </xf>
    <xf numFmtId="166" fontId="5" fillId="0" borderId="15" xfId="0" applyNumberFormat="1" applyFont="1" applyBorder="1" applyAlignment="1">
      <alignment vertical="center"/>
    </xf>
    <xf numFmtId="166" fontId="5" fillId="0" borderId="9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horizontal="left" vertical="center"/>
    </xf>
    <xf numFmtId="165" fontId="3" fillId="0" borderId="5" xfId="0" applyNumberFormat="1" applyFont="1" applyBorder="1" applyAlignment="1" applyProtection="1">
      <alignment horizontal="right" vertical="center"/>
    </xf>
    <xf numFmtId="166" fontId="3" fillId="0" borderId="5" xfId="0" applyNumberFormat="1" applyFont="1" applyBorder="1" applyAlignment="1">
      <alignment vertical="center"/>
    </xf>
    <xf numFmtId="166" fontId="3" fillId="0" borderId="5" xfId="0" applyNumberFormat="1" applyFont="1" applyBorder="1" applyAlignment="1" applyProtection="1">
      <alignment horizontal="right" vertical="center"/>
    </xf>
    <xf numFmtId="0" fontId="24" fillId="0" borderId="1" xfId="0" applyFont="1" applyBorder="1" applyAlignment="1" applyProtection="1">
      <alignment horizontal="left" vertical="center"/>
    </xf>
    <xf numFmtId="165" fontId="24" fillId="0" borderId="5" xfId="0" applyNumberFormat="1" applyFont="1" applyBorder="1" applyAlignment="1" applyProtection="1">
      <alignment horizontal="right" vertical="center"/>
    </xf>
    <xf numFmtId="166" fontId="24" fillId="0" borderId="1" xfId="0" applyNumberFormat="1" applyFont="1" applyBorder="1" applyAlignment="1">
      <alignment vertical="center"/>
    </xf>
    <xf numFmtId="166" fontId="24" fillId="0" borderId="5" xfId="0" applyNumberFormat="1" applyFont="1" applyBorder="1" applyAlignment="1">
      <alignment vertical="center"/>
    </xf>
    <xf numFmtId="0" fontId="3" fillId="0" borderId="6" xfId="0" applyFont="1" applyBorder="1" applyAlignment="1" applyProtection="1">
      <alignment horizontal="left" vertical="center"/>
    </xf>
    <xf numFmtId="165" fontId="3" fillId="0" borderId="13" xfId="0" applyNumberFormat="1" applyFont="1" applyBorder="1" applyAlignment="1" applyProtection="1">
      <alignment horizontal="right" vertical="center"/>
    </xf>
    <xf numFmtId="166" fontId="3" fillId="0" borderId="13" xfId="0" applyNumberFormat="1" applyFont="1" applyBorder="1" applyAlignment="1">
      <alignment vertical="center"/>
    </xf>
    <xf numFmtId="166" fontId="5" fillId="0" borderId="5" xfId="0" applyNumberFormat="1" applyFont="1" applyBorder="1" applyAlignment="1">
      <alignment vertical="center"/>
    </xf>
    <xf numFmtId="166" fontId="5" fillId="0" borderId="5" xfId="0" applyNumberFormat="1" applyFont="1" applyBorder="1" applyAlignment="1" applyProtection="1">
      <alignment horizontal="right" vertical="center"/>
    </xf>
    <xf numFmtId="166" fontId="5" fillId="0" borderId="15" xfId="0" applyNumberFormat="1" applyFont="1" applyBorder="1" applyAlignment="1" applyProtection="1">
      <alignment horizontal="right" vertical="center"/>
    </xf>
    <xf numFmtId="166" fontId="5" fillId="0" borderId="1" xfId="0" applyNumberFormat="1" applyFont="1" applyBorder="1" applyAlignment="1" applyProtection="1">
      <alignment horizontal="right" vertical="center"/>
    </xf>
    <xf numFmtId="0" fontId="5" fillId="0" borderId="6" xfId="0" applyFont="1" applyBorder="1" applyAlignment="1" applyProtection="1">
      <alignment vertical="center"/>
    </xf>
    <xf numFmtId="166" fontId="5" fillId="0" borderId="2" xfId="0" applyNumberFormat="1" applyFont="1" applyBorder="1" applyAlignment="1" applyProtection="1">
      <alignment vertical="center"/>
    </xf>
    <xf numFmtId="166" fontId="5" fillId="0" borderId="2" xfId="0" applyNumberFormat="1" applyFont="1" applyBorder="1" applyAlignment="1">
      <alignment vertical="center"/>
    </xf>
    <xf numFmtId="0" fontId="26" fillId="0" borderId="1" xfId="0" applyFont="1" applyBorder="1" applyAlignment="1" applyProtection="1">
      <alignment horizontal="left" vertical="center"/>
    </xf>
    <xf numFmtId="166" fontId="26" fillId="0" borderId="1" xfId="0" applyNumberFormat="1" applyFont="1" applyBorder="1" applyAlignment="1">
      <alignment vertical="center"/>
    </xf>
    <xf numFmtId="165" fontId="26" fillId="0" borderId="1" xfId="0" applyNumberFormat="1" applyFont="1" applyBorder="1" applyAlignment="1" applyProtection="1">
      <alignment horizontal="right" vertical="center"/>
    </xf>
    <xf numFmtId="165" fontId="26" fillId="0" borderId="5" xfId="0" applyNumberFormat="1" applyFont="1" applyBorder="1" applyAlignment="1" applyProtection="1">
      <alignment horizontal="right" vertical="center"/>
    </xf>
    <xf numFmtId="166" fontId="26" fillId="0" borderId="5" xfId="0" applyNumberFormat="1" applyFont="1" applyBorder="1" applyAlignment="1">
      <alignment vertical="center"/>
    </xf>
    <xf numFmtId="2" fontId="5" fillId="0" borderId="11" xfId="0" applyNumberFormat="1" applyFont="1" applyBorder="1" applyAlignment="1">
      <alignment horizontal="left"/>
    </xf>
    <xf numFmtId="0" fontId="72" fillId="0" borderId="7" xfId="0" applyFont="1" applyBorder="1">
      <alignment vertical="center"/>
    </xf>
    <xf numFmtId="0" fontId="72" fillId="0" borderId="8" xfId="0" applyFont="1" applyBorder="1" applyAlignment="1">
      <alignment horizontal="right"/>
    </xf>
    <xf numFmtId="0" fontId="72" fillId="0" borderId="8" xfId="0" applyFont="1" applyBorder="1">
      <alignment vertical="center"/>
    </xf>
    <xf numFmtId="0" fontId="72" fillId="0" borderId="8" xfId="0" applyNumberFormat="1" applyFont="1" applyBorder="1">
      <alignment vertical="center"/>
    </xf>
    <xf numFmtId="0" fontId="73" fillId="0" borderId="8" xfId="0" applyFont="1" applyBorder="1">
      <alignment vertical="center"/>
    </xf>
    <xf numFmtId="0" fontId="73" fillId="0" borderId="0" xfId="0" applyFont="1" applyBorder="1">
      <alignment vertical="center"/>
    </xf>
    <xf numFmtId="0" fontId="73" fillId="0" borderId="12" xfId="0" applyFont="1" applyBorder="1">
      <alignment vertical="center"/>
    </xf>
    <xf numFmtId="165" fontId="74" fillId="0" borderId="8" xfId="0" applyNumberFormat="1" applyFont="1" applyBorder="1">
      <alignment vertical="center"/>
    </xf>
    <xf numFmtId="165" fontId="74" fillId="0" borderId="9" xfId="0" applyNumberFormat="1" applyFont="1" applyBorder="1">
      <alignment vertical="center"/>
    </xf>
    <xf numFmtId="165" fontId="74" fillId="0" borderId="0" xfId="0" applyNumberFormat="1" applyFont="1" applyBorder="1">
      <alignment vertical="center"/>
    </xf>
    <xf numFmtId="165" fontId="74" fillId="0" borderId="5" xfId="0" applyNumberFormat="1" applyFont="1" applyBorder="1">
      <alignment vertical="center"/>
    </xf>
    <xf numFmtId="0" fontId="69" fillId="0" borderId="8" xfId="0" applyFont="1" applyBorder="1" applyAlignment="1">
      <alignment horizontal="center" vertical="center"/>
    </xf>
    <xf numFmtId="2" fontId="69" fillId="0" borderId="8" xfId="0" applyNumberFormat="1" applyFont="1" applyBorder="1" applyAlignment="1">
      <alignment horizontal="right" vertical="center"/>
    </xf>
    <xf numFmtId="165" fontId="69" fillId="0" borderId="8" xfId="0" applyNumberFormat="1" applyFont="1" applyBorder="1" applyAlignment="1">
      <alignment horizontal="right" vertical="center"/>
    </xf>
    <xf numFmtId="2" fontId="69" fillId="0" borderId="8" xfId="0" applyNumberFormat="1" applyFont="1" applyBorder="1">
      <alignment vertical="center"/>
    </xf>
    <xf numFmtId="0" fontId="51" fillId="0" borderId="10" xfId="0" applyFont="1" applyBorder="1" applyAlignment="1">
      <alignment horizontal="center"/>
    </xf>
    <xf numFmtId="0" fontId="69" fillId="0" borderId="0" xfId="0" applyFont="1" applyBorder="1" applyAlignment="1">
      <alignment horizontal="center" vertical="center"/>
    </xf>
    <xf numFmtId="2" fontId="69" fillId="0" borderId="0" xfId="0" applyNumberFormat="1" applyFont="1" applyBorder="1" applyAlignment="1">
      <alignment horizontal="right" vertical="center"/>
    </xf>
    <xf numFmtId="165" fontId="69" fillId="0" borderId="0" xfId="0" applyNumberFormat="1" applyFont="1" applyBorder="1" applyAlignment="1">
      <alignment horizontal="right" vertical="center"/>
    </xf>
    <xf numFmtId="2" fontId="69" fillId="0" borderId="0" xfId="0" applyNumberFormat="1" applyFont="1" applyBorder="1">
      <alignment vertical="center"/>
    </xf>
    <xf numFmtId="0" fontId="69" fillId="0" borderId="12" xfId="0" applyFont="1" applyBorder="1" applyAlignment="1">
      <alignment horizontal="center" vertical="center"/>
    </xf>
    <xf numFmtId="2" fontId="69" fillId="0" borderId="12" xfId="0" applyNumberFormat="1" applyFont="1" applyBorder="1" applyAlignment="1">
      <alignment horizontal="right" vertical="center"/>
    </xf>
    <xf numFmtId="165" fontId="69" fillId="0" borderId="12" xfId="0" applyNumberFormat="1" applyFont="1" applyBorder="1" applyAlignment="1">
      <alignment horizontal="right" vertical="center"/>
    </xf>
    <xf numFmtId="2" fontId="69" fillId="0" borderId="12" xfId="0" applyNumberFormat="1" applyFont="1" applyBorder="1">
      <alignment vertical="center"/>
    </xf>
    <xf numFmtId="0" fontId="69" fillId="0" borderId="12" xfId="0" applyFont="1" applyBorder="1">
      <alignment vertical="center"/>
    </xf>
    <xf numFmtId="0" fontId="50" fillId="0" borderId="9" xfId="0" applyFont="1" applyFill="1" applyBorder="1">
      <alignment vertical="center"/>
    </xf>
    <xf numFmtId="0" fontId="50" fillId="0" borderId="5" xfId="0" applyFont="1" applyFill="1" applyBorder="1">
      <alignment vertical="center"/>
    </xf>
    <xf numFmtId="0" fontId="50" fillId="0" borderId="13" xfId="0" applyFont="1" applyFill="1" applyBorder="1">
      <alignment vertical="center"/>
    </xf>
    <xf numFmtId="0" fontId="53" fillId="0" borderId="6" xfId="0" applyFont="1" applyBorder="1" applyAlignment="1">
      <alignment horizontal="center"/>
    </xf>
    <xf numFmtId="0" fontId="48" fillId="0" borderId="8" xfId="0" applyFont="1" applyFill="1" applyBorder="1">
      <alignment vertical="center"/>
    </xf>
    <xf numFmtId="0" fontId="48" fillId="0" borderId="9" xfId="0" applyFont="1" applyFill="1" applyBorder="1">
      <alignment vertical="center"/>
    </xf>
    <xf numFmtId="0" fontId="48" fillId="0" borderId="0" xfId="0" applyFont="1" applyFill="1">
      <alignment vertical="center"/>
    </xf>
    <xf numFmtId="0" fontId="48" fillId="0" borderId="5" xfId="0" applyFont="1" applyFill="1" applyBorder="1">
      <alignment vertical="center"/>
    </xf>
    <xf numFmtId="165" fontId="3" fillId="0" borderId="2" xfId="0" applyNumberFormat="1" applyFont="1" applyFill="1" applyBorder="1" applyAlignment="1">
      <alignment horizontal="centerContinuous"/>
    </xf>
    <xf numFmtId="165" fontId="19" fillId="0" borderId="2" xfId="0" applyNumberFormat="1" applyFont="1" applyFill="1" applyBorder="1" applyAlignment="1">
      <alignment horizontal="centerContinuous"/>
    </xf>
    <xf numFmtId="165" fontId="3" fillId="0" borderId="3" xfId="0" applyNumberFormat="1" applyFont="1" applyFill="1" applyBorder="1" applyAlignment="1">
      <alignment horizontal="centerContinuous"/>
    </xf>
    <xf numFmtId="0" fontId="3" fillId="0" borderId="14" xfId="0" applyFont="1" applyFill="1" applyBorder="1">
      <alignment vertical="center"/>
    </xf>
    <xf numFmtId="0" fontId="3" fillId="0" borderId="4" xfId="0" applyFont="1" applyFill="1" applyBorder="1">
      <alignment vertical="center"/>
    </xf>
    <xf numFmtId="165" fontId="19" fillId="0" borderId="1" xfId="0" applyNumberFormat="1" applyFont="1" applyFill="1" applyBorder="1" applyAlignment="1">
      <alignment horizontal="center"/>
    </xf>
    <xf numFmtId="165" fontId="3" fillId="0" borderId="10" xfId="0" applyNumberFormat="1" applyFont="1" applyFill="1" applyBorder="1" applyAlignment="1">
      <alignment horizontal="centerContinuous"/>
    </xf>
    <xf numFmtId="1" fontId="3" fillId="0" borderId="2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65" fontId="3" fillId="0" borderId="0" xfId="0" applyNumberFormat="1" applyFont="1" applyFill="1" applyBorder="1" applyAlignment="1" applyProtection="1">
      <alignment horizontal="left"/>
    </xf>
    <xf numFmtId="0" fontId="13" fillId="0" borderId="7" xfId="0" quotePrefix="1" applyFont="1" applyBorder="1" applyAlignment="1">
      <alignment horizontal="left" vertical="top"/>
    </xf>
    <xf numFmtId="0" fontId="13" fillId="0" borderId="10" xfId="0" quotePrefix="1" applyFont="1" applyBorder="1" applyAlignment="1">
      <alignment horizontal="left" vertical="top"/>
    </xf>
    <xf numFmtId="0" fontId="13" fillId="0" borderId="5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0" fontId="48" fillId="0" borderId="12" xfId="0" applyNumberFormat="1" applyFont="1" applyBorder="1">
      <alignment vertical="center"/>
    </xf>
    <xf numFmtId="166" fontId="5" fillId="0" borderId="7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/>
    </xf>
    <xf numFmtId="166" fontId="24" fillId="0" borderId="10" xfId="0" applyNumberFormat="1" applyFont="1" applyBorder="1" applyAlignment="1">
      <alignment horizontal="right"/>
    </xf>
    <xf numFmtId="166" fontId="5" fillId="0" borderId="10" xfId="0" applyNumberFormat="1" applyFont="1" applyBorder="1" applyAlignment="1">
      <alignment horizontal="right"/>
    </xf>
    <xf numFmtId="0" fontId="3" fillId="0" borderId="5" xfId="0" applyFont="1" applyBorder="1" applyAlignment="1">
      <alignment vertical="center"/>
    </xf>
    <xf numFmtId="0" fontId="24" fillId="0" borderId="10" xfId="0" applyFont="1" applyBorder="1" applyAlignment="1">
      <alignment horizontal="right"/>
    </xf>
    <xf numFmtId="0" fontId="24" fillId="0" borderId="11" xfId="0" applyFont="1" applyBorder="1" applyAlignment="1">
      <alignment horizontal="right"/>
    </xf>
    <xf numFmtId="2" fontId="65" fillId="0" borderId="11" xfId="0" applyNumberFormat="1" applyFont="1" applyBorder="1" applyAlignment="1">
      <alignment horizontal="left"/>
    </xf>
    <xf numFmtId="0" fontId="3" fillId="0" borderId="10" xfId="0" applyNumberFormat="1" applyFont="1" applyBorder="1" applyAlignment="1">
      <alignment horizontal="left" vertical="top"/>
    </xf>
    <xf numFmtId="0" fontId="3" fillId="0" borderId="10" xfId="0" applyNumberFormat="1" applyFont="1" applyBorder="1" applyAlignment="1">
      <alignment horizontal="right" vertical="center"/>
    </xf>
    <xf numFmtId="0" fontId="3" fillId="0" borderId="0" xfId="15" applyFont="1" applyBorder="1" applyAlignment="1"/>
    <xf numFmtId="0" fontId="13" fillId="0" borderId="10" xfId="0" applyFont="1" applyBorder="1" applyAlignment="1">
      <alignment horizontal="left" vertical="top"/>
    </xf>
    <xf numFmtId="166" fontId="3" fillId="0" borderId="1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Fill="1" applyBorder="1" applyAlignment="1">
      <alignment horizontal="right" wrapText="1"/>
    </xf>
    <xf numFmtId="166" fontId="5" fillId="0" borderId="1" xfId="0" applyNumberFormat="1" applyFont="1" applyFill="1" applyBorder="1" applyAlignment="1">
      <alignment horizontal="right" vertical="center" wrapText="1"/>
    </xf>
    <xf numFmtId="167" fontId="5" fillId="0" borderId="0" xfId="1" applyNumberFormat="1" applyFont="1" applyFill="1" applyAlignment="1">
      <alignment vertical="center" wrapText="1"/>
    </xf>
    <xf numFmtId="167" fontId="5" fillId="0" borderId="1" xfId="1" applyNumberFormat="1" applyFont="1" applyFill="1" applyBorder="1" applyAlignment="1">
      <alignment horizontal="right" wrapText="1"/>
    </xf>
    <xf numFmtId="167" fontId="5" fillId="0" borderId="0" xfId="1" applyNumberFormat="1" applyFont="1" applyFill="1" applyAlignment="1">
      <alignment horizontal="right" wrapText="1"/>
    </xf>
    <xf numFmtId="166" fontId="3" fillId="0" borderId="1" xfId="0" applyNumberFormat="1" applyFont="1" applyFill="1" applyBorder="1" applyAlignment="1">
      <alignment horizontal="right" vertical="center"/>
    </xf>
    <xf numFmtId="167" fontId="3" fillId="0" borderId="1" xfId="1" applyNumberFormat="1" applyFont="1" applyFill="1" applyBorder="1" applyAlignment="1">
      <alignment horizontal="right" vertical="center" wrapText="1"/>
    </xf>
    <xf numFmtId="167" fontId="3" fillId="0" borderId="1" xfId="1" applyNumberFormat="1" applyFont="1" applyBorder="1" applyAlignment="1">
      <alignment vertical="center" wrapText="1"/>
    </xf>
    <xf numFmtId="165" fontId="59" fillId="0" borderId="15" xfId="1" applyNumberFormat="1" applyFont="1" applyBorder="1" applyAlignment="1">
      <alignment horizontal="right"/>
    </xf>
    <xf numFmtId="168" fontId="3" fillId="0" borderId="1" xfId="1" applyNumberFormat="1" applyFont="1" applyBorder="1" applyAlignment="1">
      <alignment horizontal="right" vertical="center"/>
    </xf>
    <xf numFmtId="166" fontId="5" fillId="0" borderId="0" xfId="0" applyNumberFormat="1" applyFont="1" applyBorder="1" applyAlignment="1">
      <alignment vertical="center"/>
    </xf>
    <xf numFmtId="0" fontId="5" fillId="0" borderId="2" xfId="0" applyFont="1" applyBorder="1" applyAlignment="1" applyProtection="1">
      <alignment horizontal="center" vertical="center"/>
    </xf>
    <xf numFmtId="49" fontId="3" fillId="0" borderId="2" xfId="0" quotePrefix="1" applyNumberFormat="1" applyFont="1" applyBorder="1" applyAlignment="1">
      <alignment horizontal="center" vertical="center"/>
    </xf>
    <xf numFmtId="0" fontId="58" fillId="0" borderId="13" xfId="0" applyFont="1" applyBorder="1" applyAlignment="1">
      <alignment horizontal="center"/>
    </xf>
    <xf numFmtId="177" fontId="3" fillId="0" borderId="1" xfId="1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77" fontId="3" fillId="0" borderId="15" xfId="0" applyNumberFormat="1" applyFont="1" applyBorder="1" applyAlignment="1">
      <alignment horizontal="right" vertical="center"/>
    </xf>
    <xf numFmtId="177" fontId="5" fillId="0" borderId="15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65" fontId="3" fillId="0" borderId="0" xfId="0" applyNumberFormat="1" applyFont="1" applyBorder="1" applyAlignment="1" applyProtection="1">
      <alignment horizontal="right" vertical="center"/>
    </xf>
    <xf numFmtId="0" fontId="53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10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10" xfId="0" quotePrefix="1" applyFont="1" applyBorder="1" applyAlignment="1">
      <alignment horizontal="left" vertical="center"/>
    </xf>
    <xf numFmtId="0" fontId="43" fillId="0" borderId="0" xfId="0" applyFont="1" applyBorder="1" applyAlignment="1">
      <alignment vertical="center"/>
    </xf>
    <xf numFmtId="0" fontId="3" fillId="0" borderId="5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24" fillId="0" borderId="10" xfId="0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4" fillId="0" borderId="5" xfId="0" quotePrefix="1" applyFont="1" applyBorder="1" applyAlignment="1">
      <alignment horizontal="left" vertical="center"/>
    </xf>
    <xf numFmtId="167" fontId="3" fillId="0" borderId="1" xfId="0" applyNumberFormat="1" applyFont="1" applyFill="1" applyBorder="1" applyAlignment="1">
      <alignment horizontal="right" vertical="center" wrapText="1"/>
    </xf>
    <xf numFmtId="167" fontId="3" fillId="0" borderId="1" xfId="0" applyNumberFormat="1" applyFont="1" applyFill="1" applyBorder="1" applyAlignment="1">
      <alignment horizontal="right" wrapText="1"/>
    </xf>
    <xf numFmtId="167" fontId="3" fillId="0" borderId="1" xfId="0" applyNumberFormat="1" applyFont="1" applyFill="1" applyBorder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0" xfId="22" applyFont="1" applyFill="1" applyBorder="1"/>
    <xf numFmtId="0" fontId="19" fillId="0" borderId="0" xfId="22" applyFont="1" applyFill="1"/>
    <xf numFmtId="0" fontId="5" fillId="0" borderId="15" xfId="0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66" fontId="5" fillId="0" borderId="2" xfId="0" applyNumberFormat="1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166" fontId="27" fillId="0" borderId="7" xfId="0" applyNumberFormat="1" applyFont="1" applyBorder="1">
      <alignment vertical="center"/>
    </xf>
    <xf numFmtId="166" fontId="27" fillId="0" borderId="8" xfId="0" applyNumberFormat="1" applyFont="1" applyBorder="1">
      <alignment vertical="center"/>
    </xf>
    <xf numFmtId="166" fontId="27" fillId="0" borderId="0" xfId="0" applyNumberFormat="1" applyFont="1" applyBorder="1">
      <alignment vertical="center"/>
    </xf>
    <xf numFmtId="166" fontId="19" fillId="0" borderId="11" xfId="0" applyNumberFormat="1" applyFont="1" applyBorder="1">
      <alignment vertical="center"/>
    </xf>
    <xf numFmtId="166" fontId="19" fillId="0" borderId="12" xfId="0" applyNumberFormat="1" applyFont="1" applyBorder="1">
      <alignment vertical="center"/>
    </xf>
    <xf numFmtId="4" fontId="57" fillId="0" borderId="15" xfId="0" applyNumberFormat="1" applyFont="1" applyBorder="1" applyAlignment="1">
      <alignment horizontal="right" vertical="center"/>
    </xf>
    <xf numFmtId="172" fontId="57" fillId="0" borderId="15" xfId="0" applyNumberFormat="1" applyFont="1" applyBorder="1" applyAlignment="1">
      <alignment horizontal="right" vertical="center"/>
    </xf>
    <xf numFmtId="0" fontId="57" fillId="0" borderId="15" xfId="0" applyFont="1" applyBorder="1" applyAlignment="1">
      <alignment horizontal="right" vertical="center"/>
    </xf>
    <xf numFmtId="4" fontId="57" fillId="0" borderId="1" xfId="0" applyNumberFormat="1" applyFont="1" applyBorder="1" applyAlignment="1">
      <alignment horizontal="right" vertical="center"/>
    </xf>
    <xf numFmtId="172" fontId="57" fillId="0" borderId="1" xfId="0" applyNumberFormat="1" applyFont="1" applyBorder="1" applyAlignment="1">
      <alignment horizontal="right" vertical="center"/>
    </xf>
    <xf numFmtId="0" fontId="57" fillId="0" borderId="1" xfId="0" applyFont="1" applyBorder="1" applyAlignment="1">
      <alignment horizontal="right" vertical="center"/>
    </xf>
    <xf numFmtId="4" fontId="57" fillId="0" borderId="1" xfId="0" applyNumberFormat="1" applyFont="1" applyBorder="1" applyAlignment="1" applyProtection="1">
      <alignment horizontal="right" vertical="center"/>
    </xf>
    <xf numFmtId="4" fontId="57" fillId="0" borderId="1" xfId="0" applyNumberFormat="1" applyFont="1" applyFill="1" applyBorder="1" applyAlignment="1">
      <alignment horizontal="right" vertical="center"/>
    </xf>
    <xf numFmtId="4" fontId="53" fillId="0" borderId="1" xfId="0" applyNumberFormat="1" applyFont="1" applyBorder="1" applyAlignment="1">
      <alignment horizontal="right" vertical="center"/>
    </xf>
    <xf numFmtId="0" fontId="53" fillId="0" borderId="1" xfId="0" applyFont="1" applyBorder="1" applyAlignment="1">
      <alignment horizontal="right" vertical="center"/>
    </xf>
    <xf numFmtId="4" fontId="53" fillId="0" borderId="1" xfId="0" applyNumberFormat="1" applyFont="1" applyFill="1" applyBorder="1" applyAlignment="1">
      <alignment horizontal="right" vertical="center"/>
    </xf>
    <xf numFmtId="171" fontId="24" fillId="0" borderId="0" xfId="0" applyNumberFormat="1" applyFont="1" applyBorder="1" applyAlignment="1" applyProtection="1">
      <alignment horizontal="left" vertical="center"/>
    </xf>
    <xf numFmtId="0" fontId="5" fillId="0" borderId="0" xfId="0" applyFont="1" applyBorder="1" applyAlignment="1">
      <alignment horizontal="left" vertical="center"/>
    </xf>
    <xf numFmtId="171" fontId="5" fillId="0" borderId="0" xfId="0" applyNumberFormat="1" applyFont="1" applyBorder="1" applyProtection="1">
      <alignment vertical="center"/>
    </xf>
    <xf numFmtId="165" fontId="5" fillId="0" borderId="9" xfId="0" applyNumberFormat="1" applyFont="1" applyBorder="1" applyAlignment="1">
      <alignment vertical="center"/>
    </xf>
    <xf numFmtId="165" fontId="26" fillId="0" borderId="5" xfId="0" applyNumberFormat="1" applyFont="1" applyBorder="1" applyAlignment="1">
      <alignment vertical="center"/>
    </xf>
    <xf numFmtId="165" fontId="5" fillId="0" borderId="5" xfId="0" applyNumberFormat="1" applyFont="1" applyBorder="1" applyAlignment="1">
      <alignment vertical="center"/>
    </xf>
    <xf numFmtId="165" fontId="3" fillId="0" borderId="5" xfId="0" applyNumberFormat="1" applyFont="1" applyBorder="1" applyAlignment="1" applyProtection="1">
      <alignment vertical="center"/>
    </xf>
    <xf numFmtId="165" fontId="5" fillId="0" borderId="5" xfId="0" applyNumberFormat="1" applyFont="1" applyBorder="1" applyAlignment="1" applyProtection="1">
      <alignment vertical="center"/>
    </xf>
    <xf numFmtId="165" fontId="3" fillId="0" borderId="5" xfId="0" applyNumberFormat="1" applyFont="1" applyBorder="1" applyAlignment="1">
      <alignment vertical="center"/>
    </xf>
    <xf numFmtId="165" fontId="26" fillId="0" borderId="5" xfId="0" applyNumberFormat="1" applyFont="1" applyBorder="1" applyAlignment="1" applyProtection="1">
      <alignment vertical="center"/>
    </xf>
    <xf numFmtId="165" fontId="5" fillId="0" borderId="4" xfId="0" applyNumberFormat="1" applyFont="1" applyBorder="1" applyAlignment="1" applyProtection="1">
      <alignment vertical="center"/>
    </xf>
    <xf numFmtId="0" fontId="5" fillId="0" borderId="3" xfId="0" applyFont="1" applyBorder="1" applyAlignment="1">
      <alignment horizontal="right" vertical="center"/>
    </xf>
    <xf numFmtId="166" fontId="5" fillId="2" borderId="15" xfId="0" applyNumberFormat="1" applyFont="1" applyFill="1" applyBorder="1" applyAlignment="1">
      <alignment vertical="center"/>
    </xf>
    <xf numFmtId="40" fontId="5" fillId="2" borderId="1" xfId="1" applyFont="1" applyFill="1" applyBorder="1" applyAlignment="1">
      <alignment vertical="center"/>
    </xf>
    <xf numFmtId="166" fontId="40" fillId="2" borderId="1" xfId="0" applyNumberFormat="1" applyFont="1" applyFill="1" applyBorder="1" applyAlignment="1">
      <alignment vertical="center"/>
    </xf>
    <xf numFmtId="168" fontId="5" fillId="0" borderId="1" xfId="1" applyNumberFormat="1" applyFont="1" applyBorder="1" applyAlignment="1">
      <alignment horizontal="center" vertical="center" wrapText="1"/>
    </xf>
    <xf numFmtId="169" fontId="5" fillId="0" borderId="1" xfId="1" applyNumberFormat="1" applyFont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right" vertical="center" wrapText="1"/>
    </xf>
    <xf numFmtId="165" fontId="5" fillId="2" borderId="1" xfId="0" applyNumberFormat="1" applyFont="1" applyFill="1" applyBorder="1" applyAlignment="1">
      <alignment horizontal="right" vertical="center" wrapText="1"/>
    </xf>
    <xf numFmtId="165" fontId="5" fillId="2" borderId="1" xfId="1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/>
    </xf>
    <xf numFmtId="165" fontId="5" fillId="0" borderId="1" xfId="1" applyNumberFormat="1" applyFont="1" applyFill="1" applyBorder="1" applyAlignment="1">
      <alignment horizontal="right" vertical="center"/>
    </xf>
    <xf numFmtId="168" fontId="5" fillId="0" borderId="1" xfId="1" applyNumberFormat="1" applyFont="1" applyBorder="1" applyAlignment="1">
      <alignment vertical="center"/>
    </xf>
    <xf numFmtId="166" fontId="75" fillId="0" borderId="10" xfId="0" applyNumberFormat="1" applyFont="1" applyBorder="1" applyAlignment="1" applyProtection="1">
      <alignment horizontal="right"/>
    </xf>
    <xf numFmtId="166" fontId="75" fillId="0" borderId="1" xfId="0" applyNumberFormat="1" applyFont="1" applyBorder="1" applyAlignment="1" applyProtection="1">
      <alignment horizontal="right"/>
    </xf>
    <xf numFmtId="165" fontId="58" fillId="0" borderId="10" xfId="0" applyNumberFormat="1" applyFont="1" applyBorder="1" applyAlignment="1" applyProtection="1">
      <alignment horizontal="right"/>
    </xf>
    <xf numFmtId="166" fontId="58" fillId="0" borderId="10" xfId="0" applyNumberFormat="1" applyFont="1" applyBorder="1" applyAlignment="1" applyProtection="1">
      <alignment horizontal="right"/>
    </xf>
    <xf numFmtId="166" fontId="58" fillId="0" borderId="1" xfId="0" applyNumberFormat="1" applyFont="1" applyBorder="1" applyAlignment="1" applyProtection="1">
      <alignment horizontal="right"/>
    </xf>
    <xf numFmtId="166" fontId="58" fillId="0" borderId="10" xfId="0" applyNumberFormat="1" applyFont="1" applyBorder="1" applyAlignment="1">
      <alignment horizontal="right"/>
    </xf>
    <xf numFmtId="166" fontId="58" fillId="0" borderId="11" xfId="0" applyNumberFormat="1" applyFont="1" applyBorder="1" applyAlignment="1" applyProtection="1">
      <alignment horizontal="right"/>
    </xf>
    <xf numFmtId="166" fontId="58" fillId="0" borderId="6" xfId="0" applyNumberFormat="1" applyFont="1" applyBorder="1" applyAlignment="1" applyProtection="1">
      <alignment horizontal="right"/>
    </xf>
    <xf numFmtId="0" fontId="53" fillId="0" borderId="15" xfId="0" applyFont="1" applyBorder="1">
      <alignment vertical="center"/>
    </xf>
    <xf numFmtId="0" fontId="3" fillId="0" borderId="6" xfId="0" quotePrefix="1" applyFont="1" applyFill="1" applyBorder="1" applyAlignment="1" applyProtection="1">
      <alignment horizontal="center"/>
    </xf>
    <xf numFmtId="165" fontId="5" fillId="0" borderId="15" xfId="0" applyNumberFormat="1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 wrapText="1"/>
    </xf>
    <xf numFmtId="165" fontId="5" fillId="0" borderId="6" xfId="0" applyNumberFormat="1" applyFont="1" applyBorder="1" applyAlignment="1">
      <alignment horizontal="right" vertical="center" wrapText="1"/>
    </xf>
    <xf numFmtId="165" fontId="5" fillId="0" borderId="6" xfId="0" applyNumberFormat="1" applyFont="1" applyBorder="1" applyAlignment="1">
      <alignment vertical="center" wrapText="1"/>
    </xf>
    <xf numFmtId="165" fontId="5" fillId="0" borderId="2" xfId="0" applyNumberFormat="1" applyFont="1" applyBorder="1" applyAlignment="1">
      <alignment vertical="center" wrapText="1"/>
    </xf>
    <xf numFmtId="167" fontId="79" fillId="0" borderId="1" xfId="1" applyNumberFormat="1" applyFont="1" applyBorder="1" applyAlignment="1">
      <alignment vertical="center" wrapText="1"/>
    </xf>
    <xf numFmtId="167" fontId="80" fillId="0" borderId="1" xfId="1" applyNumberFormat="1" applyFont="1" applyBorder="1" applyAlignment="1">
      <alignment vertical="center" wrapText="1"/>
    </xf>
    <xf numFmtId="167" fontId="79" fillId="0" borderId="6" xfId="1" applyNumberFormat="1" applyFont="1" applyBorder="1" applyAlignment="1">
      <alignment vertical="center" wrapText="1"/>
    </xf>
    <xf numFmtId="165" fontId="53" fillId="0" borderId="2" xfId="0" applyNumberFormat="1" applyFont="1" applyFill="1" applyBorder="1" applyAlignment="1">
      <alignment horizontal="centerContinuous" vertical="center"/>
    </xf>
    <xf numFmtId="0" fontId="53" fillId="0" borderId="2" xfId="0" applyFont="1" applyBorder="1" applyAlignment="1">
      <alignment horizontal="centerContinuous"/>
    </xf>
    <xf numFmtId="0" fontId="53" fillId="0" borderId="1" xfId="0" applyFont="1" applyBorder="1">
      <alignment vertical="center"/>
    </xf>
    <xf numFmtId="167" fontId="79" fillId="0" borderId="1" xfId="1" applyNumberFormat="1" applyFont="1" applyBorder="1" applyAlignment="1">
      <alignment horizontal="right"/>
    </xf>
    <xf numFmtId="167" fontId="80" fillId="0" borderId="1" xfId="1" applyNumberFormat="1" applyFont="1" applyBorder="1" applyAlignment="1">
      <alignment horizontal="right"/>
    </xf>
    <xf numFmtId="167" fontId="80" fillId="0" borderId="1" xfId="1" applyNumberFormat="1" applyFont="1" applyBorder="1" applyAlignment="1">
      <alignment vertical="center"/>
    </xf>
    <xf numFmtId="167" fontId="79" fillId="0" borderId="1" xfId="1" applyNumberFormat="1" applyFont="1" applyBorder="1" applyAlignment="1">
      <alignment vertical="center"/>
    </xf>
    <xf numFmtId="167" fontId="79" fillId="0" borderId="6" xfId="1" applyNumberFormat="1" applyFont="1" applyBorder="1" applyAlignment="1">
      <alignment horizontal="right"/>
    </xf>
    <xf numFmtId="0" fontId="80" fillId="0" borderId="2" xfId="0" applyFont="1" applyBorder="1" applyAlignment="1">
      <alignment horizontal="centerContinuous"/>
    </xf>
    <xf numFmtId="0" fontId="80" fillId="0" borderId="4" xfId="0" applyFont="1" applyBorder="1" applyAlignment="1">
      <alignment horizontal="centerContinuous"/>
    </xf>
    <xf numFmtId="165" fontId="80" fillId="0" borderId="11" xfId="0" quotePrefix="1" applyNumberFormat="1" applyFont="1" applyFill="1" applyBorder="1" applyAlignment="1" applyProtection="1">
      <alignment horizontal="center"/>
    </xf>
    <xf numFmtId="0" fontId="80" fillId="0" borderId="6" xfId="0" applyNumberFormat="1" applyFont="1" applyBorder="1" applyAlignment="1">
      <alignment horizontal="center"/>
    </xf>
    <xf numFmtId="0" fontId="80" fillId="0" borderId="11" xfId="0" applyNumberFormat="1" applyFont="1" applyBorder="1" applyAlignment="1">
      <alignment horizontal="center"/>
    </xf>
    <xf numFmtId="0" fontId="80" fillId="0" borderId="6" xfId="0" applyFont="1" applyBorder="1" applyAlignment="1">
      <alignment horizontal="center"/>
    </xf>
    <xf numFmtId="165" fontId="79" fillId="0" borderId="15" xfId="0" applyNumberFormat="1" applyFont="1" applyBorder="1" applyAlignment="1">
      <alignment vertical="center"/>
    </xf>
    <xf numFmtId="165" fontId="80" fillId="0" borderId="1" xfId="0" applyNumberFormat="1" applyFont="1" applyBorder="1" applyAlignment="1">
      <alignment vertical="center"/>
    </xf>
    <xf numFmtId="165" fontId="83" fillId="0" borderId="1" xfId="0" applyNumberFormat="1" applyFont="1" applyBorder="1" applyAlignment="1">
      <alignment vertical="center"/>
    </xf>
    <xf numFmtId="165" fontId="84" fillId="0" borderId="1" xfId="0" applyNumberFormat="1" applyFont="1" applyBorder="1" applyAlignment="1">
      <alignment vertical="center"/>
    </xf>
    <xf numFmtId="165" fontId="79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 applyProtection="1">
      <alignment horizontal="left" vertical="center"/>
    </xf>
    <xf numFmtId="0" fontId="5" fillId="0" borderId="14" xfId="0" applyFont="1" applyBorder="1" applyAlignment="1" applyProtection="1">
      <alignment horizontal="left" vertical="center"/>
    </xf>
    <xf numFmtId="2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2" fontId="3" fillId="0" borderId="15" xfId="0" applyNumberFormat="1" applyFont="1" applyBorder="1">
      <alignment vertical="center"/>
    </xf>
    <xf numFmtId="2" fontId="3" fillId="0" borderId="1" xfId="0" applyNumberFormat="1" applyFont="1" applyBorder="1">
      <alignment vertical="center"/>
    </xf>
    <xf numFmtId="3" fontId="3" fillId="0" borderId="1" xfId="0" quotePrefix="1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5" xfId="0" applyNumberFormat="1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right"/>
    </xf>
    <xf numFmtId="16" fontId="3" fillId="0" borderId="15" xfId="0" applyNumberFormat="1" applyFont="1" applyBorder="1" applyAlignment="1">
      <alignment horizontal="center" wrapText="1"/>
    </xf>
    <xf numFmtId="16" fontId="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5" fontId="61" fillId="0" borderId="9" xfId="0" applyNumberFormat="1" applyFont="1" applyBorder="1" applyAlignment="1">
      <alignment vertical="center"/>
    </xf>
    <xf numFmtId="165" fontId="62" fillId="0" borderId="5" xfId="0" applyNumberFormat="1" applyFont="1" applyBorder="1" applyAlignment="1">
      <alignment vertical="center"/>
    </xf>
    <xf numFmtId="165" fontId="63" fillId="0" borderId="5" xfId="0" applyNumberFormat="1" applyFont="1" applyBorder="1" applyAlignment="1">
      <alignment vertical="center"/>
    </xf>
    <xf numFmtId="165" fontId="64" fillId="0" borderId="5" xfId="0" applyNumberFormat="1" applyFont="1" applyBorder="1" applyAlignment="1">
      <alignment vertical="center"/>
    </xf>
    <xf numFmtId="165" fontId="22" fillId="0" borderId="5" xfId="0" applyNumberFormat="1" applyFont="1" applyBorder="1" applyAlignment="1">
      <alignment vertical="center"/>
    </xf>
    <xf numFmtId="165" fontId="61" fillId="0" borderId="5" xfId="0" applyNumberFormat="1" applyFont="1" applyBorder="1" applyAlignment="1">
      <alignment vertical="center"/>
    </xf>
    <xf numFmtId="0" fontId="27" fillId="0" borderId="7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right" vertical="center"/>
    </xf>
    <xf numFmtId="165" fontId="3" fillId="0" borderId="8" xfId="0" applyNumberFormat="1" applyFont="1" applyBorder="1" applyAlignment="1">
      <alignment horizontal="right" vertical="center"/>
    </xf>
    <xf numFmtId="2" fontId="3" fillId="0" borderId="8" xfId="0" applyNumberFormat="1" applyFont="1" applyBorder="1">
      <alignment vertical="center"/>
    </xf>
    <xf numFmtId="0" fontId="3" fillId="0" borderId="8" xfId="0" applyFont="1" applyFill="1" applyBorder="1" applyAlignment="1">
      <alignment horizontal="centerContinuous" vertical="center"/>
    </xf>
    <xf numFmtId="0" fontId="3" fillId="0" borderId="9" xfId="0" applyFont="1" applyBorder="1" applyAlignment="1">
      <alignment horizontal="centerContinuous"/>
    </xf>
    <xf numFmtId="0" fontId="48" fillId="0" borderId="9" xfId="0" applyFont="1" applyBorder="1" applyAlignment="1">
      <alignment horizontal="left"/>
    </xf>
    <xf numFmtId="0" fontId="65" fillId="0" borderId="10" xfId="0" applyFont="1" applyBorder="1" applyAlignment="1">
      <alignment horizontal="left"/>
    </xf>
    <xf numFmtId="0" fontId="65" fillId="0" borderId="0" xfId="0" applyFont="1" applyBorder="1" applyAlignment="1">
      <alignment horizontal="left"/>
    </xf>
    <xf numFmtId="166" fontId="5" fillId="0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/>
    <xf numFmtId="40" fontId="3" fillId="0" borderId="0" xfId="1" applyFont="1" applyBorder="1" applyAlignment="1">
      <alignment vertical="center"/>
    </xf>
    <xf numFmtId="0" fontId="80" fillId="0" borderId="13" xfId="0" applyFont="1" applyBorder="1" applyAlignment="1">
      <alignment horizontal="center"/>
    </xf>
    <xf numFmtId="168" fontId="5" fillId="0" borderId="12" xfId="1" applyNumberFormat="1" applyFont="1" applyBorder="1"/>
    <xf numFmtId="167" fontId="80" fillId="0" borderId="1" xfId="1" applyNumberFormat="1" applyFont="1" applyBorder="1" applyAlignment="1">
      <alignment horizontal="right" vertical="center"/>
    </xf>
    <xf numFmtId="0" fontId="85" fillId="0" borderId="0" xfId="0" applyFont="1" applyFill="1">
      <alignment vertical="center"/>
    </xf>
    <xf numFmtId="166" fontId="85" fillId="0" borderId="0" xfId="0" applyNumberFormat="1" applyFont="1" applyFill="1">
      <alignment vertical="center"/>
    </xf>
    <xf numFmtId="0" fontId="85" fillId="0" borderId="0" xfId="0" applyFont="1" applyFill="1" applyAlignment="1">
      <alignment vertical="center"/>
    </xf>
    <xf numFmtId="166" fontId="5" fillId="0" borderId="6" xfId="0" applyNumberFormat="1" applyFont="1" applyBorder="1">
      <alignment vertical="center"/>
    </xf>
    <xf numFmtId="165" fontId="5" fillId="0" borderId="6" xfId="1" applyNumberFormat="1" applyFont="1" applyBorder="1" applyAlignment="1">
      <alignment horizontal="right"/>
    </xf>
    <xf numFmtId="165" fontId="5" fillId="0" borderId="6" xfId="1" applyNumberFormat="1" applyFont="1" applyFill="1" applyBorder="1" applyAlignment="1">
      <alignment horizontal="right"/>
    </xf>
    <xf numFmtId="168" fontId="5" fillId="0" borderId="6" xfId="1" applyNumberFormat="1" applyFont="1" applyBorder="1"/>
    <xf numFmtId="0" fontId="17" fillId="0" borderId="15" xfId="0" applyFont="1" applyBorder="1">
      <alignment vertical="center"/>
    </xf>
    <xf numFmtId="167" fontId="3" fillId="0" borderId="1" xfId="1" applyNumberFormat="1" applyFont="1" applyFill="1" applyBorder="1" applyAlignment="1">
      <alignment vertical="center"/>
    </xf>
    <xf numFmtId="167" fontId="5" fillId="0" borderId="1" xfId="1" applyNumberFormat="1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horizontal="right" vertical="center" wrapText="1"/>
    </xf>
    <xf numFmtId="165" fontId="3" fillId="0" borderId="1" xfId="1" applyNumberFormat="1" applyFont="1" applyFill="1" applyBorder="1" applyAlignment="1">
      <alignment horizontal="right" wrapText="1"/>
    </xf>
    <xf numFmtId="165" fontId="3" fillId="0" borderId="1" xfId="1" applyNumberFormat="1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horizontal="right" vertical="center" wrapText="1"/>
    </xf>
    <xf numFmtId="165" fontId="5" fillId="0" borderId="1" xfId="1" applyNumberFormat="1" applyFont="1" applyFill="1" applyBorder="1" applyAlignment="1">
      <alignment horizontal="right" wrapText="1"/>
    </xf>
    <xf numFmtId="165" fontId="5" fillId="0" borderId="1" xfId="1" applyNumberFormat="1" applyFont="1" applyFill="1" applyBorder="1" applyAlignment="1">
      <alignment vertical="center" wrapText="1"/>
    </xf>
    <xf numFmtId="165" fontId="3" fillId="0" borderId="6" xfId="1" applyNumberFormat="1" applyFont="1" applyBorder="1" applyAlignment="1">
      <alignment horizontal="right"/>
    </xf>
    <xf numFmtId="177" fontId="5" fillId="0" borderId="6" xfId="0" applyNumberFormat="1" applyFont="1" applyFill="1" applyBorder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11" xfId="0" applyFont="1" applyFill="1" applyBorder="1">
      <alignment vertical="center"/>
    </xf>
    <xf numFmtId="0" fontId="3" fillId="0" borderId="11" xfId="0" applyFont="1" applyFill="1" applyBorder="1">
      <alignment vertical="center"/>
    </xf>
    <xf numFmtId="166" fontId="5" fillId="0" borderId="1" xfId="0" applyNumberFormat="1" applyFont="1" applyBorder="1" applyAlignment="1">
      <alignment horizontal="right" vertical="center"/>
    </xf>
    <xf numFmtId="166" fontId="5" fillId="0" borderId="1" xfId="0" applyNumberFormat="1" applyFont="1" applyFill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5" fontId="59" fillId="0" borderId="0" xfId="1" applyNumberFormat="1" applyFont="1" applyBorder="1" applyAlignment="1">
      <alignment horizontal="right"/>
    </xf>
    <xf numFmtId="0" fontId="59" fillId="0" borderId="0" xfId="0" applyFont="1" applyBorder="1">
      <alignment vertical="center"/>
    </xf>
    <xf numFmtId="0" fontId="86" fillId="0" borderId="0" xfId="0" applyFont="1">
      <alignment vertical="center"/>
    </xf>
    <xf numFmtId="0" fontId="33" fillId="0" borderId="0" xfId="0" applyFont="1" applyBorder="1">
      <alignment vertical="center"/>
    </xf>
    <xf numFmtId="0" fontId="25" fillId="0" borderId="0" xfId="0" applyFont="1" applyBorder="1" applyAlignment="1">
      <alignment horizontal="left"/>
    </xf>
    <xf numFmtId="0" fontId="86" fillId="0" borderId="0" xfId="0" applyFont="1" applyBorder="1">
      <alignment vertical="center"/>
    </xf>
    <xf numFmtId="0" fontId="48" fillId="0" borderId="0" xfId="0" applyFont="1" applyFill="1" applyBorder="1">
      <alignment vertical="center"/>
    </xf>
    <xf numFmtId="0" fontId="3" fillId="0" borderId="10" xfId="0" applyFont="1" applyFill="1" applyBorder="1">
      <alignment vertical="center"/>
    </xf>
    <xf numFmtId="49" fontId="3" fillId="0" borderId="6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/>
    <xf numFmtId="0" fontId="5" fillId="0" borderId="1" xfId="0" applyFont="1" applyFill="1" applyBorder="1" applyAlignment="1"/>
    <xf numFmtId="0" fontId="3" fillId="0" borderId="1" xfId="0" applyFont="1" applyFill="1" applyBorder="1" applyAlignment="1"/>
    <xf numFmtId="0" fontId="17" fillId="0" borderId="1" xfId="0" applyFont="1" applyFill="1" applyBorder="1" applyAlignment="1">
      <alignment horizontal="right" vertical="center"/>
    </xf>
    <xf numFmtId="0" fontId="17" fillId="0" borderId="6" xfId="0" applyFont="1" applyFill="1" applyBorder="1" applyAlignment="1">
      <alignment horizontal="right" vertical="center"/>
    </xf>
    <xf numFmtId="0" fontId="3" fillId="0" borderId="8" xfId="0" applyFont="1" applyFill="1" applyBorder="1" applyAlignment="1"/>
    <xf numFmtId="0" fontId="5" fillId="0" borderId="8" xfId="0" applyFont="1" applyFill="1" applyBorder="1">
      <alignment vertical="center"/>
    </xf>
    <xf numFmtId="0" fontId="48" fillId="0" borderId="7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172" fontId="57" fillId="0" borderId="1" xfId="0" applyNumberFormat="1" applyFont="1" applyBorder="1" applyAlignment="1" applyProtection="1">
      <alignment horizontal="right" vertical="center"/>
    </xf>
    <xf numFmtId="165" fontId="3" fillId="0" borderId="1" xfId="0" applyNumberFormat="1" applyFont="1" applyFill="1" applyBorder="1" applyAlignment="1">
      <alignment horizontal="right" vertical="center"/>
    </xf>
    <xf numFmtId="0" fontId="48" fillId="0" borderId="7" xfId="0" applyFont="1" applyFill="1" applyBorder="1" applyAlignment="1"/>
    <xf numFmtId="0" fontId="48" fillId="0" borderId="8" xfId="0" applyFont="1" applyFill="1" applyBorder="1" applyAlignment="1"/>
    <xf numFmtId="0" fontId="48" fillId="0" borderId="10" xfId="0" applyFont="1" applyFill="1" applyBorder="1" applyAlignment="1">
      <alignment horizontal="left"/>
    </xf>
    <xf numFmtId="0" fontId="48" fillId="0" borderId="0" xfId="0" applyFont="1" applyFill="1" applyAlignment="1">
      <alignment horizontal="left"/>
    </xf>
    <xf numFmtId="0" fontId="48" fillId="0" borderId="0" xfId="0" applyFont="1" applyFill="1" applyBorder="1" applyAlignment="1">
      <alignment horizontal="left"/>
    </xf>
    <xf numFmtId="0" fontId="50" fillId="0" borderId="0" xfId="0" applyFont="1" applyFill="1" applyAlignment="1">
      <alignment horizontal="center"/>
    </xf>
    <xf numFmtId="0" fontId="50" fillId="0" borderId="12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5" fillId="0" borderId="15" xfId="1" applyNumberFormat="1" applyFont="1" applyFill="1" applyBorder="1" applyAlignment="1"/>
    <xf numFmtId="166" fontId="5" fillId="0" borderId="15" xfId="0" applyNumberFormat="1" applyFont="1" applyFill="1" applyBorder="1">
      <alignment vertical="center"/>
    </xf>
    <xf numFmtId="165" fontId="5" fillId="0" borderId="1" xfId="1" applyNumberFormat="1" applyFont="1" applyFill="1" applyBorder="1" applyAlignment="1"/>
    <xf numFmtId="165" fontId="5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/>
    <xf numFmtId="168" fontId="5" fillId="0" borderId="0" xfId="1" applyNumberFormat="1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right" vertical="center"/>
    </xf>
    <xf numFmtId="165" fontId="3" fillId="0" borderId="1" xfId="0" applyNumberFormat="1" applyFont="1" applyFill="1" applyBorder="1" applyAlignment="1"/>
    <xf numFmtId="165" fontId="18" fillId="0" borderId="0" xfId="1" applyNumberFormat="1" applyFont="1" applyFill="1" applyBorder="1" applyAlignment="1">
      <alignment horizontal="right"/>
    </xf>
    <xf numFmtId="165" fontId="18" fillId="0" borderId="0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53" fillId="0" borderId="4" xfId="0" applyFont="1" applyBorder="1" applyAlignment="1">
      <alignment horizontal="centerContinuous"/>
    </xf>
    <xf numFmtId="166" fontId="2" fillId="0" borderId="1" xfId="0" applyNumberFormat="1" applyFont="1" applyFill="1" applyBorder="1" applyAlignment="1">
      <alignment horizontal="right" vertical="center"/>
    </xf>
    <xf numFmtId="166" fontId="2" fillId="0" borderId="1" xfId="0" applyNumberFormat="1" applyFont="1" applyFill="1" applyBorder="1" applyAlignment="1">
      <alignment horizontal="right"/>
    </xf>
    <xf numFmtId="0" fontId="1" fillId="0" borderId="0" xfId="22" applyFont="1" applyFill="1" applyBorder="1"/>
    <xf numFmtId="0" fontId="3" fillId="0" borderId="0" xfId="22" applyFont="1" applyFill="1" applyBorder="1" applyAlignment="1">
      <alignment horizontal="right"/>
    </xf>
    <xf numFmtId="165" fontId="8" fillId="0" borderId="0" xfId="22" applyNumberFormat="1" applyFont="1" applyFill="1" applyBorder="1" applyAlignment="1">
      <alignment vertical="center"/>
    </xf>
    <xf numFmtId="177" fontId="5" fillId="0" borderId="1" xfId="0" applyNumberFormat="1" applyFont="1" applyFill="1" applyBorder="1">
      <alignment vertical="center"/>
    </xf>
    <xf numFmtId="165" fontId="3" fillId="0" borderId="8" xfId="0" applyNumberFormat="1" applyFont="1" applyBorder="1" applyAlignment="1" applyProtection="1">
      <alignment horizontal="left"/>
    </xf>
    <xf numFmtId="165" fontId="3" fillId="0" borderId="8" xfId="0" applyNumberFormat="1" applyFont="1" applyFill="1" applyBorder="1" applyProtection="1">
      <alignment vertical="center"/>
    </xf>
    <xf numFmtId="165" fontId="2" fillId="0" borderId="8" xfId="0" applyNumberFormat="1" applyFont="1" applyBorder="1">
      <alignment vertical="center"/>
    </xf>
    <xf numFmtId="165" fontId="3" fillId="0" borderId="8" xfId="0" applyNumberFormat="1" applyFont="1" applyFill="1" applyBorder="1" applyAlignment="1" applyProtection="1">
      <alignment horizontal="right"/>
    </xf>
    <xf numFmtId="43" fontId="3" fillId="0" borderId="1" xfId="13" applyNumberFormat="1" applyFont="1" applyFill="1" applyBorder="1" applyAlignment="1">
      <alignment vertical="center"/>
    </xf>
    <xf numFmtId="43" fontId="5" fillId="0" borderId="1" xfId="13" applyNumberFormat="1" applyFont="1" applyFill="1" applyBorder="1" applyAlignment="1">
      <alignment vertical="center"/>
    </xf>
    <xf numFmtId="43" fontId="3" fillId="0" borderId="1" xfId="13" applyNumberFormat="1" applyFont="1" applyFill="1" applyBorder="1" applyAlignment="1">
      <alignment horizontal="right" vertical="center"/>
    </xf>
    <xf numFmtId="43" fontId="5" fillId="0" borderId="1" xfId="13" applyNumberFormat="1" applyFont="1" applyFill="1" applyBorder="1" applyAlignment="1">
      <alignment horizontal="right" vertical="center"/>
    </xf>
    <xf numFmtId="166" fontId="3" fillId="0" borderId="6" xfId="0" applyNumberFormat="1" applyFont="1" applyFill="1" applyBorder="1" applyAlignment="1">
      <alignment horizontal="right" vertical="center"/>
    </xf>
    <xf numFmtId="165" fontId="74" fillId="0" borderId="12" xfId="0" applyNumberFormat="1" applyFont="1" applyBorder="1">
      <alignment vertical="center"/>
    </xf>
    <xf numFmtId="165" fontId="74" fillId="0" borderId="13" xfId="0" applyNumberFormat="1" applyFont="1" applyBorder="1">
      <alignment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70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center"/>
    </xf>
    <xf numFmtId="0" fontId="3" fillId="0" borderId="0" xfId="0" applyFont="1" applyBorder="1" applyAlignment="1"/>
    <xf numFmtId="167" fontId="79" fillId="0" borderId="2" xfId="1" applyNumberFormat="1" applyFont="1" applyBorder="1" applyAlignment="1">
      <alignment horizontal="right"/>
    </xf>
    <xf numFmtId="165" fontId="53" fillId="0" borderId="2" xfId="0" quotePrefix="1" applyNumberFormat="1" applyFont="1" applyFill="1" applyBorder="1" applyAlignment="1" applyProtection="1">
      <alignment horizontal="center"/>
    </xf>
    <xf numFmtId="0" fontId="3" fillId="0" borderId="0" xfId="0" quotePrefix="1" applyFont="1" applyFill="1">
      <alignment vertical="center"/>
    </xf>
    <xf numFmtId="166" fontId="50" fillId="0" borderId="10" xfId="0" applyNumberFormat="1" applyFont="1" applyBorder="1">
      <alignment vertical="center"/>
    </xf>
    <xf numFmtId="0" fontId="23" fillId="0" borderId="7" xfId="0" applyFont="1" applyBorder="1" applyAlignment="1">
      <alignment horizontal="left"/>
    </xf>
    <xf numFmtId="0" fontId="57" fillId="0" borderId="6" xfId="0" applyFont="1" applyBorder="1" applyAlignment="1">
      <alignment horizontal="center"/>
    </xf>
    <xf numFmtId="165" fontId="98" fillId="0" borderId="1" xfId="0" applyNumberFormat="1" applyFont="1" applyFill="1" applyBorder="1" applyAlignment="1">
      <alignment horizontal="right" vertical="center" wrapText="1"/>
    </xf>
    <xf numFmtId="165" fontId="98" fillId="0" borderId="1" xfId="0" applyNumberFormat="1" applyFont="1" applyFill="1" applyBorder="1" applyAlignment="1">
      <alignment horizontal="right" wrapText="1"/>
    </xf>
    <xf numFmtId="167" fontId="99" fillId="0" borderId="1" xfId="1" applyNumberFormat="1" applyFont="1" applyFill="1" applyBorder="1" applyAlignment="1">
      <alignment horizontal="right" vertical="center" wrapText="1"/>
    </xf>
    <xf numFmtId="167" fontId="99" fillId="0" borderId="1" xfId="1" applyNumberFormat="1" applyFont="1" applyFill="1" applyBorder="1" applyAlignment="1">
      <alignment horizontal="right" wrapText="1"/>
    </xf>
    <xf numFmtId="0" fontId="50" fillId="3" borderId="8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3" fillId="0" borderId="0" xfId="0" applyFont="1" applyFill="1" applyAlignment="1"/>
    <xf numFmtId="0" fontId="48" fillId="0" borderId="7" xfId="0" applyFont="1" applyBorder="1" applyAlignment="1">
      <alignment horizontal="left" vertical="center"/>
    </xf>
    <xf numFmtId="0" fontId="48" fillId="0" borderId="8" xfId="0" applyFont="1" applyBorder="1" applyAlignment="1">
      <alignment horizontal="left" vertical="center"/>
    </xf>
    <xf numFmtId="2" fontId="58" fillId="0" borderId="1" xfId="0" applyNumberFormat="1" applyFont="1" applyBorder="1" applyAlignment="1" applyProtection="1">
      <alignment horizontal="right"/>
    </xf>
    <xf numFmtId="4" fontId="58" fillId="0" borderId="10" xfId="0" applyNumberFormat="1" applyFont="1" applyBorder="1" applyAlignment="1" applyProtection="1">
      <alignment horizontal="right"/>
    </xf>
    <xf numFmtId="0" fontId="3" fillId="0" borderId="15" xfId="12" applyFont="1" applyBorder="1" applyAlignment="1">
      <alignment vertical="center"/>
    </xf>
    <xf numFmtId="43" fontId="3" fillId="0" borderId="15" xfId="3" applyFont="1" applyBorder="1" applyAlignment="1">
      <alignment horizontal="right" vertical="center"/>
    </xf>
    <xf numFmtId="0" fontId="3" fillId="0" borderId="15" xfId="12" applyFont="1" applyBorder="1" applyAlignment="1">
      <alignment horizontal="right" vertical="center"/>
    </xf>
    <xf numFmtId="0" fontId="5" fillId="0" borderId="15" xfId="12" applyFont="1" applyBorder="1" applyAlignment="1">
      <alignment horizontal="right" vertical="center"/>
    </xf>
    <xf numFmtId="0" fontId="3" fillId="0" borderId="1" xfId="12" applyFont="1" applyBorder="1" applyAlignment="1">
      <alignment vertical="center"/>
    </xf>
    <xf numFmtId="2" fontId="3" fillId="0" borderId="1" xfId="12" applyNumberFormat="1" applyFont="1" applyBorder="1" applyAlignment="1">
      <alignment horizontal="right" vertical="center"/>
    </xf>
    <xf numFmtId="43" fontId="3" fillId="0" borderId="1" xfId="3" applyFont="1" applyBorder="1" applyAlignment="1">
      <alignment horizontal="right" vertical="center"/>
    </xf>
    <xf numFmtId="2" fontId="5" fillId="0" borderId="1" xfId="12" applyNumberFormat="1" applyFont="1" applyBorder="1" applyAlignment="1">
      <alignment horizontal="right" vertical="center"/>
    </xf>
    <xf numFmtId="2" fontId="3" fillId="0" borderId="1" xfId="12" applyNumberFormat="1" applyFont="1" applyFill="1" applyBorder="1" applyAlignment="1">
      <alignment horizontal="right" vertical="center"/>
    </xf>
    <xf numFmtId="0" fontId="3" fillId="0" borderId="1" xfId="12" applyFont="1" applyFill="1" applyBorder="1" applyAlignment="1">
      <alignment vertical="center"/>
    </xf>
    <xf numFmtId="2" fontId="5" fillId="0" borderId="1" xfId="12" applyNumberFormat="1" applyFont="1" applyFill="1" applyBorder="1" applyAlignment="1">
      <alignment horizontal="right" vertical="center"/>
    </xf>
    <xf numFmtId="43" fontId="3" fillId="0" borderId="1" xfId="3" applyNumberFormat="1" applyFont="1" applyFill="1" applyBorder="1" applyAlignment="1">
      <alignment vertical="center"/>
    </xf>
    <xf numFmtId="43" fontId="3" fillId="0" borderId="1" xfId="3" applyNumberFormat="1" applyFont="1" applyFill="1" applyBorder="1" applyAlignment="1">
      <alignment horizontal="center" vertical="center"/>
    </xf>
    <xf numFmtId="43" fontId="3" fillId="0" borderId="1" xfId="3" applyNumberFormat="1" applyFont="1" applyFill="1" applyBorder="1" applyAlignment="1">
      <alignment horizontal="right" vertical="center"/>
    </xf>
    <xf numFmtId="43" fontId="3" fillId="0" borderId="1" xfId="3" applyFont="1" applyFill="1" applyBorder="1" applyAlignment="1">
      <alignment horizontal="right" vertical="center"/>
    </xf>
    <xf numFmtId="43" fontId="3" fillId="0" borderId="1" xfId="12" applyNumberFormat="1" applyFont="1" applyFill="1" applyBorder="1" applyAlignment="1">
      <alignment vertical="center"/>
    </xf>
    <xf numFmtId="43" fontId="5" fillId="0" borderId="1" xfId="12" applyNumberFormat="1" applyFont="1" applyFill="1" applyBorder="1" applyAlignment="1">
      <alignment vertical="center"/>
    </xf>
    <xf numFmtId="0" fontId="3" fillId="0" borderId="6" xfId="12" applyFont="1" applyBorder="1" applyAlignment="1">
      <alignment vertical="center"/>
    </xf>
    <xf numFmtId="43" fontId="3" fillId="0" borderId="6" xfId="3" applyNumberFormat="1" applyFont="1" applyFill="1" applyBorder="1" applyAlignment="1">
      <alignment vertical="center"/>
    </xf>
    <xf numFmtId="43" fontId="3" fillId="0" borderId="6" xfId="3" applyNumberFormat="1" applyFont="1" applyFill="1" applyBorder="1" applyAlignment="1">
      <alignment horizontal="center" vertical="center"/>
    </xf>
    <xf numFmtId="43" fontId="5" fillId="0" borderId="15" xfId="3" applyFont="1" applyBorder="1" applyAlignment="1">
      <alignment horizontal="right" vertical="center"/>
    </xf>
    <xf numFmtId="43" fontId="5" fillId="0" borderId="1" xfId="3" applyFont="1" applyBorder="1" applyAlignment="1">
      <alignment horizontal="right" vertical="center"/>
    </xf>
    <xf numFmtId="43" fontId="5" fillId="0" borderId="1" xfId="3" applyFont="1" applyFill="1" applyBorder="1" applyAlignment="1">
      <alignment horizontal="right" vertical="center"/>
    </xf>
    <xf numFmtId="43" fontId="5" fillId="0" borderId="1" xfId="3" applyNumberFormat="1" applyFont="1" applyFill="1" applyBorder="1" applyAlignment="1">
      <alignment horizontal="right" vertical="center"/>
    </xf>
    <xf numFmtId="0" fontId="3" fillId="0" borderId="15" xfId="13" applyFont="1" applyBorder="1" applyAlignment="1">
      <alignment vertical="center"/>
    </xf>
    <xf numFmtId="177" fontId="3" fillId="0" borderId="15" xfId="0" applyNumberFormat="1" applyFont="1" applyFill="1" applyBorder="1" applyAlignment="1">
      <alignment vertical="center"/>
    </xf>
    <xf numFmtId="177" fontId="3" fillId="0" borderId="1" xfId="0" applyNumberFormat="1" applyFont="1" applyFill="1" applyBorder="1" applyAlignment="1">
      <alignment vertical="center"/>
    </xf>
    <xf numFmtId="177" fontId="3" fillId="0" borderId="1" xfId="0" applyNumberFormat="1" applyFont="1" applyBorder="1" applyAlignmen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12" quotePrefix="1" applyFont="1" applyBorder="1" applyAlignment="1">
      <alignment horizontal="center" vertical="center"/>
    </xf>
    <xf numFmtId="177" fontId="3" fillId="0" borderId="1" xfId="3" applyNumberFormat="1" applyFont="1" applyFill="1" applyBorder="1" applyAlignment="1">
      <alignment horizontal="right" vertical="center"/>
    </xf>
    <xf numFmtId="177" fontId="3" fillId="0" borderId="1" xfId="12" applyNumberFormat="1" applyFont="1" applyFill="1" applyBorder="1" applyAlignment="1">
      <alignment horizontal="right" vertical="center"/>
    </xf>
    <xf numFmtId="177" fontId="5" fillId="0" borderId="1" xfId="12" applyNumberFormat="1" applyFont="1" applyFill="1" applyBorder="1" applyAlignment="1">
      <alignment horizontal="right" vertical="center"/>
    </xf>
    <xf numFmtId="0" fontId="3" fillId="0" borderId="1" xfId="12" applyFont="1" applyBorder="1" applyAlignment="1">
      <alignment horizontal="center" vertical="center"/>
    </xf>
    <xf numFmtId="177" fontId="3" fillId="0" borderId="1" xfId="3" applyNumberFormat="1" applyFont="1" applyFill="1" applyBorder="1" applyAlignment="1">
      <alignment vertical="center"/>
    </xf>
    <xf numFmtId="177" fontId="3" fillId="0" borderId="1" xfId="3" applyNumberFormat="1" applyFont="1" applyFill="1" applyBorder="1" applyAlignment="1">
      <alignment horizontal="center" vertical="center"/>
    </xf>
    <xf numFmtId="177" fontId="3" fillId="0" borderId="1" xfId="12" applyNumberFormat="1" applyFont="1" applyFill="1" applyBorder="1" applyAlignment="1">
      <alignment vertical="center"/>
    </xf>
    <xf numFmtId="177" fontId="5" fillId="0" borderId="1" xfId="12" applyNumberFormat="1" applyFont="1" applyFill="1" applyBorder="1" applyAlignment="1">
      <alignment vertical="center"/>
    </xf>
    <xf numFmtId="0" fontId="3" fillId="0" borderId="6" xfId="12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5" fillId="0" borderId="15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center"/>
    </xf>
    <xf numFmtId="0" fontId="17" fillId="0" borderId="1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3" fillId="0" borderId="13" xfId="0" quotePrefix="1" applyFont="1" applyFill="1" applyBorder="1" applyAlignment="1">
      <alignment horizontal="right" vertical="center"/>
    </xf>
    <xf numFmtId="0" fontId="3" fillId="0" borderId="6" xfId="0" quotePrefix="1" applyFont="1" applyFill="1" applyBorder="1" applyAlignment="1">
      <alignment horizontal="right" vertical="center"/>
    </xf>
    <xf numFmtId="0" fontId="17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right" vertical="center"/>
    </xf>
    <xf numFmtId="165" fontId="4" fillId="0" borderId="15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5" fillId="0" borderId="10" xfId="0" applyNumberFormat="1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166" fontId="5" fillId="0" borderId="5" xfId="0" applyNumberFormat="1" applyFont="1" applyBorder="1" applyAlignment="1">
      <alignment horizontal="left" vertical="center"/>
    </xf>
    <xf numFmtId="165" fontId="5" fillId="0" borderId="10" xfId="0" applyNumberFormat="1" applyFont="1" applyBorder="1" applyAlignment="1">
      <alignment horizontal="left" vertical="center"/>
    </xf>
    <xf numFmtId="165" fontId="5" fillId="0" borderId="5" xfId="0" applyNumberFormat="1" applyFont="1" applyBorder="1" applyAlignment="1">
      <alignment horizontal="left" vertical="center"/>
    </xf>
    <xf numFmtId="165" fontId="46" fillId="0" borderId="0" xfId="0" applyNumberFormat="1" applyFont="1" applyBorder="1" applyAlignment="1">
      <alignment vertical="center"/>
    </xf>
    <xf numFmtId="165" fontId="5" fillId="0" borderId="10" xfId="0" quotePrefix="1" applyNumberFormat="1" applyFont="1" applyBorder="1" applyAlignment="1">
      <alignment horizontal="left" vertical="center"/>
    </xf>
    <xf numFmtId="165" fontId="3" fillId="0" borderId="10" xfId="0" quotePrefix="1" applyNumberFormat="1" applyFont="1" applyBorder="1" applyAlignment="1">
      <alignment horizontal="left" vertical="center"/>
    </xf>
    <xf numFmtId="165" fontId="3" fillId="0" borderId="5" xfId="0" applyNumberFormat="1" applyFont="1" applyBorder="1" applyAlignment="1">
      <alignment horizontal="left" vertical="center"/>
    </xf>
    <xf numFmtId="165" fontId="38" fillId="0" borderId="0" xfId="0" applyNumberFormat="1" applyFont="1" applyBorder="1" applyAlignment="1">
      <alignment vertical="center"/>
    </xf>
    <xf numFmtId="166" fontId="5" fillId="0" borderId="1" xfId="0" quotePrefix="1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6" fontId="3" fillId="0" borderId="1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166" fontId="3" fillId="0" borderId="6" xfId="0" applyNumberFormat="1" applyFont="1" applyFill="1" applyBorder="1" applyAlignment="1">
      <alignment vertical="center"/>
    </xf>
    <xf numFmtId="166" fontId="42" fillId="0" borderId="1" xfId="0" quotePrefix="1" applyNumberFormat="1" applyFont="1" applyBorder="1" applyAlignment="1">
      <alignment horizontal="left" vertical="center"/>
    </xf>
    <xf numFmtId="165" fontId="34" fillId="0" borderId="0" xfId="0" applyNumberFormat="1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5" fontId="4" fillId="0" borderId="1" xfId="0" applyNumberFormat="1" applyFont="1" applyBorder="1" applyAlignment="1" applyProtection="1">
      <alignment horizontal="left" vertical="center"/>
    </xf>
    <xf numFmtId="165" fontId="4" fillId="0" borderId="1" xfId="0" applyNumberFormat="1" applyFont="1" applyBorder="1" applyAlignment="1" applyProtection="1">
      <alignment vertical="center"/>
    </xf>
    <xf numFmtId="0" fontId="4" fillId="0" borderId="1" xfId="0" applyNumberFormat="1" applyFont="1" applyBorder="1" applyAlignment="1" applyProtection="1">
      <alignment horizontal="left" vertical="center"/>
    </xf>
    <xf numFmtId="165" fontId="2" fillId="0" borderId="0" xfId="0" applyNumberFormat="1" applyFont="1" applyAlignment="1">
      <alignment vertical="center"/>
    </xf>
    <xf numFmtId="0" fontId="5" fillId="0" borderId="1" xfId="0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>
      <alignment horizontal="right" vertical="center"/>
    </xf>
    <xf numFmtId="0" fontId="5" fillId="0" borderId="1" xfId="0" quotePrefix="1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5" fontId="5" fillId="0" borderId="1" xfId="0" quotePrefix="1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 applyProtection="1">
      <alignment horizontal="right" vertical="center"/>
    </xf>
    <xf numFmtId="171" fontId="5" fillId="0" borderId="1" xfId="0" quotePrefix="1" applyNumberFormat="1" applyFont="1" applyBorder="1" applyAlignment="1" applyProtection="1">
      <alignment horizontal="left" vertical="center"/>
    </xf>
    <xf numFmtId="171" fontId="3" fillId="0" borderId="1" xfId="0" applyNumberFormat="1" applyFont="1" applyBorder="1" applyAlignment="1" applyProtection="1">
      <alignment horizontal="left" vertical="center"/>
    </xf>
    <xf numFmtId="165" fontId="3" fillId="0" borderId="10" xfId="0" applyNumberFormat="1" applyFont="1" applyBorder="1" applyAlignment="1" applyProtection="1">
      <alignment horizontal="right" vertical="center"/>
    </xf>
    <xf numFmtId="171" fontId="5" fillId="0" borderId="1" xfId="0" applyNumberFormat="1" applyFont="1" applyBorder="1" applyAlignment="1" applyProtection="1">
      <alignment horizontal="left" vertical="center"/>
    </xf>
    <xf numFmtId="165" fontId="5" fillId="0" borderId="10" xfId="0" applyNumberFormat="1" applyFont="1" applyBorder="1" applyAlignment="1" applyProtection="1">
      <alignment vertical="center"/>
    </xf>
    <xf numFmtId="165" fontId="3" fillId="0" borderId="10" xfId="0" applyNumberFormat="1" applyFont="1" applyBorder="1" applyAlignment="1" applyProtection="1">
      <alignment vertical="center"/>
    </xf>
    <xf numFmtId="171" fontId="3" fillId="0" borderId="6" xfId="0" applyNumberFormat="1" applyFont="1" applyBorder="1" applyAlignment="1" applyProtection="1">
      <alignment horizontal="left" vertical="center"/>
    </xf>
    <xf numFmtId="165" fontId="3" fillId="0" borderId="11" xfId="0" applyNumberFormat="1" applyFont="1" applyBorder="1" applyAlignment="1" applyProtection="1">
      <alignment vertical="center"/>
    </xf>
    <xf numFmtId="165" fontId="3" fillId="0" borderId="6" xfId="0" applyNumberFormat="1" applyFont="1" applyBorder="1" applyAlignment="1" applyProtection="1">
      <alignment vertical="center"/>
    </xf>
    <xf numFmtId="0" fontId="2" fillId="0" borderId="12" xfId="0" applyFont="1" applyBorder="1" applyAlignment="1">
      <alignment vertical="center"/>
    </xf>
    <xf numFmtId="165" fontId="4" fillId="0" borderId="1" xfId="0" quotePrefix="1" applyNumberFormat="1" applyFont="1" applyBorder="1" applyAlignment="1">
      <alignment horizontal="left" vertical="center"/>
    </xf>
    <xf numFmtId="165" fontId="2" fillId="0" borderId="1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</xf>
    <xf numFmtId="0" fontId="4" fillId="0" borderId="10" xfId="0" applyFont="1" applyBorder="1" applyAlignment="1">
      <alignment vertical="center"/>
    </xf>
    <xf numFmtId="171" fontId="4" fillId="0" borderId="1" xfId="0" applyNumberFormat="1" applyFont="1" applyBorder="1" applyAlignment="1" applyProtection="1">
      <alignment horizontal="left" vertical="center"/>
    </xf>
    <xf numFmtId="165" fontId="2" fillId="0" borderId="0" xfId="0" applyNumberFormat="1" applyFont="1" applyBorder="1" applyAlignment="1">
      <alignment vertical="center"/>
    </xf>
    <xf numFmtId="165" fontId="3" fillId="0" borderId="1" xfId="0" applyNumberFormat="1" applyFont="1" applyFill="1" applyBorder="1" applyAlignment="1" applyProtection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horizontal="right" vertical="center"/>
    </xf>
    <xf numFmtId="165" fontId="4" fillId="0" borderId="1" xfId="0" quotePrefix="1" applyNumberFormat="1" applyFont="1" applyBorder="1" applyAlignment="1" applyProtection="1">
      <alignment horizontal="left" vertical="center"/>
    </xf>
    <xf numFmtId="0" fontId="2" fillId="0" borderId="1" xfId="0" applyFont="1" applyBorder="1" applyAlignment="1">
      <alignment vertical="center"/>
    </xf>
    <xf numFmtId="165" fontId="3" fillId="0" borderId="1" xfId="0" applyNumberFormat="1" applyFont="1" applyFill="1" applyBorder="1" applyAlignment="1" applyProtection="1">
      <alignment vertical="center"/>
    </xf>
    <xf numFmtId="165" fontId="5" fillId="0" borderId="1" xfId="0" applyNumberFormat="1" applyFont="1" applyFill="1" applyBorder="1" applyAlignment="1" applyProtection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65" fontId="5" fillId="0" borderId="6" xfId="0" applyNumberFormat="1" applyFont="1" applyBorder="1" applyAlignment="1" applyProtection="1">
      <alignment horizontal="right" vertical="center"/>
    </xf>
    <xf numFmtId="165" fontId="5" fillId="0" borderId="2" xfId="0" applyNumberFormat="1" applyFont="1" applyBorder="1" applyAlignment="1" applyProtection="1">
      <alignment horizontal="right" vertical="center"/>
    </xf>
    <xf numFmtId="165" fontId="5" fillId="0" borderId="1" xfId="14" quotePrefix="1" applyNumberFormat="1" applyFont="1" applyFill="1" applyBorder="1" applyAlignment="1" applyProtection="1">
      <alignment horizontal="left" vertical="center"/>
    </xf>
    <xf numFmtId="165" fontId="5" fillId="0" borderId="1" xfId="0" quotePrefix="1" applyNumberFormat="1" applyFont="1" applyFill="1" applyBorder="1" applyAlignment="1" applyProtection="1">
      <alignment horizontal="left" vertical="center"/>
    </xf>
    <xf numFmtId="165" fontId="42" fillId="0" borderId="1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 applyProtection="1">
      <alignment horizontal="left" vertical="center"/>
    </xf>
    <xf numFmtId="171" fontId="5" fillId="0" borderId="1" xfId="0" applyNumberFormat="1" applyFont="1" applyFill="1" applyBorder="1" applyAlignment="1" applyProtection="1">
      <alignment horizontal="left" vertical="center"/>
    </xf>
    <xf numFmtId="171" fontId="3" fillId="0" borderId="1" xfId="0" applyNumberFormat="1" applyFont="1" applyFill="1" applyBorder="1" applyAlignment="1" applyProtection="1">
      <alignment horizontal="left" vertical="center"/>
    </xf>
    <xf numFmtId="165" fontId="3" fillId="0" borderId="6" xfId="0" applyNumberFormat="1" applyFont="1" applyFill="1" applyBorder="1" applyAlignment="1" applyProtection="1">
      <alignment horizontal="right" vertical="center"/>
    </xf>
    <xf numFmtId="0" fontId="5" fillId="0" borderId="15" xfId="15" applyFont="1" applyBorder="1" applyAlignment="1">
      <alignment vertical="center"/>
    </xf>
    <xf numFmtId="2" fontId="5" fillId="0" borderId="15" xfId="15" applyNumberFormat="1" applyFont="1" applyBorder="1" applyAlignment="1">
      <alignment vertical="center"/>
    </xf>
    <xf numFmtId="0" fontId="5" fillId="0" borderId="0" xfId="15" applyFont="1" applyAlignment="1">
      <alignment vertical="center"/>
    </xf>
    <xf numFmtId="0" fontId="5" fillId="0" borderId="1" xfId="15" applyFont="1" applyBorder="1" applyAlignment="1">
      <alignment vertical="center"/>
    </xf>
    <xf numFmtId="2" fontId="5" fillId="0" borderId="1" xfId="15" applyNumberFormat="1" applyFont="1" applyBorder="1" applyAlignment="1">
      <alignment vertical="center"/>
    </xf>
    <xf numFmtId="0" fontId="5" fillId="0" borderId="1" xfId="15" applyFont="1" applyBorder="1" applyAlignment="1">
      <alignment vertical="center" shrinkToFit="1"/>
    </xf>
    <xf numFmtId="0" fontId="5" fillId="0" borderId="0" xfId="15" applyFont="1" applyBorder="1" applyAlignment="1">
      <alignment vertical="center"/>
    </xf>
    <xf numFmtId="2" fontId="3" fillId="0" borderId="1" xfId="15" applyNumberFormat="1" applyFont="1" applyBorder="1" applyAlignment="1">
      <alignment vertical="center"/>
    </xf>
    <xf numFmtId="0" fontId="3" fillId="0" borderId="0" xfId="15" applyFont="1" applyBorder="1" applyAlignment="1">
      <alignment vertical="center"/>
    </xf>
    <xf numFmtId="0" fontId="3" fillId="0" borderId="1" xfId="15" applyFont="1" applyBorder="1" applyAlignment="1">
      <alignment horizontal="left" vertical="center"/>
    </xf>
    <xf numFmtId="2" fontId="3" fillId="0" borderId="6" xfId="15" applyNumberFormat="1" applyFont="1" applyBorder="1" applyAlignment="1">
      <alignment vertical="center"/>
    </xf>
    <xf numFmtId="0" fontId="3" fillId="0" borderId="12" xfId="15" applyFont="1" applyBorder="1" applyAlignment="1">
      <alignment vertical="center"/>
    </xf>
    <xf numFmtId="0" fontId="57" fillId="0" borderId="15" xfId="0" applyFont="1" applyBorder="1" applyAlignment="1">
      <alignment vertical="center"/>
    </xf>
    <xf numFmtId="0" fontId="76" fillId="0" borderId="0" xfId="0" applyFont="1" applyAlignment="1">
      <alignment vertical="center"/>
    </xf>
    <xf numFmtId="0" fontId="57" fillId="0" borderId="1" xfId="0" applyFont="1" applyBorder="1" applyAlignment="1">
      <alignment vertical="center"/>
    </xf>
    <xf numFmtId="0" fontId="76" fillId="0" borderId="0" xfId="0" applyFont="1" applyBorder="1" applyAlignment="1">
      <alignment vertical="center"/>
    </xf>
    <xf numFmtId="0" fontId="57" fillId="0" borderId="1" xfId="0" applyFont="1" applyBorder="1" applyAlignment="1" applyProtection="1">
      <alignment vertical="center"/>
    </xf>
    <xf numFmtId="171" fontId="57" fillId="0" borderId="1" xfId="0" applyNumberFormat="1" applyFont="1" applyBorder="1" applyAlignment="1" applyProtection="1">
      <alignment vertical="center"/>
    </xf>
    <xf numFmtId="0" fontId="76" fillId="0" borderId="12" xfId="0" applyFont="1" applyBorder="1" applyAlignment="1">
      <alignment vertical="center"/>
    </xf>
    <xf numFmtId="171" fontId="57" fillId="0" borderId="1" xfId="0" applyNumberFormat="1" applyFont="1" applyBorder="1" applyAlignment="1" applyProtection="1">
      <alignment horizontal="left" vertical="center"/>
    </xf>
    <xf numFmtId="2" fontId="57" fillId="0" borderId="1" xfId="0" applyNumberFormat="1" applyFont="1" applyBorder="1" applyAlignment="1">
      <alignment horizontal="right" vertical="center"/>
    </xf>
    <xf numFmtId="173" fontId="57" fillId="0" borderId="1" xfId="0" applyNumberFormat="1" applyFont="1" applyBorder="1" applyAlignment="1" applyProtection="1">
      <alignment horizontal="right" vertical="center"/>
    </xf>
    <xf numFmtId="0" fontId="57" fillId="0" borderId="1" xfId="0" applyFont="1" applyBorder="1" applyAlignment="1">
      <alignment horizontal="left" vertical="center"/>
    </xf>
    <xf numFmtId="0" fontId="57" fillId="0" borderId="1" xfId="0" quotePrefix="1" applyFont="1" applyBorder="1" applyAlignment="1">
      <alignment horizontal="left" vertical="center"/>
    </xf>
    <xf numFmtId="0" fontId="53" fillId="0" borderId="1" xfId="0" quotePrefix="1" applyFont="1" applyBorder="1" applyAlignment="1">
      <alignment horizontal="left" vertical="center"/>
    </xf>
    <xf numFmtId="4" fontId="53" fillId="0" borderId="1" xfId="0" applyNumberFormat="1" applyFont="1" applyBorder="1" applyAlignment="1" applyProtection="1">
      <alignment horizontal="right" vertical="center"/>
    </xf>
    <xf numFmtId="0" fontId="52" fillId="0" borderId="0" xfId="0" applyFont="1" applyBorder="1" applyAlignment="1">
      <alignment vertical="center"/>
    </xf>
    <xf numFmtId="4" fontId="53" fillId="0" borderId="1" xfId="0" applyNumberFormat="1" applyFont="1" applyFill="1" applyBorder="1" applyAlignment="1" applyProtection="1">
      <alignment horizontal="right" vertical="center"/>
    </xf>
    <xf numFmtId="4" fontId="53" fillId="0" borderId="1" xfId="0" quotePrefix="1" applyNumberFormat="1" applyFont="1" applyBorder="1" applyAlignment="1">
      <alignment horizontal="right" vertical="center"/>
    </xf>
    <xf numFmtId="0" fontId="53" fillId="0" borderId="1" xfId="0" applyFont="1" applyBorder="1" applyAlignment="1">
      <alignment horizontal="left" vertical="center"/>
    </xf>
    <xf numFmtId="0" fontId="53" fillId="0" borderId="1" xfId="0" applyFont="1" applyBorder="1" applyAlignment="1">
      <alignment vertical="center"/>
    </xf>
    <xf numFmtId="2" fontId="53" fillId="0" borderId="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165" fontId="5" fillId="0" borderId="15" xfId="0" applyNumberFormat="1" applyFont="1" applyBorder="1" applyAlignment="1">
      <alignment horizontal="right" vertical="center"/>
    </xf>
    <xf numFmtId="0" fontId="4" fillId="0" borderId="12" xfId="0" applyFont="1" applyBorder="1" applyAlignment="1">
      <alignment vertical="center"/>
    </xf>
    <xf numFmtId="165" fontId="5" fillId="0" borderId="12" xfId="0" applyNumberFormat="1" applyFont="1" applyBorder="1" applyAlignment="1">
      <alignment vertical="center"/>
    </xf>
    <xf numFmtId="165" fontId="5" fillId="0" borderId="1" xfId="0" applyNumberFormat="1" applyFont="1" applyFill="1" applyBorder="1" applyAlignment="1" applyProtection="1">
      <alignment vertical="center"/>
    </xf>
    <xf numFmtId="166" fontId="4" fillId="0" borderId="1" xfId="0" applyNumberFormat="1" applyFont="1" applyBorder="1" applyAlignment="1">
      <alignment vertical="center"/>
    </xf>
    <xf numFmtId="0" fontId="4" fillId="0" borderId="1" xfId="0" quotePrefix="1" applyFont="1" applyBorder="1" applyAlignment="1">
      <alignment vertical="center"/>
    </xf>
    <xf numFmtId="167" fontId="3" fillId="0" borderId="1" xfId="1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 applyProtection="1">
      <alignment horizontal="left" vertical="center"/>
    </xf>
    <xf numFmtId="0" fontId="5" fillId="0" borderId="0" xfId="0" applyNumberFormat="1" applyFont="1" applyBorder="1" applyAlignment="1">
      <alignment vertical="center"/>
    </xf>
    <xf numFmtId="165" fontId="5" fillId="0" borderId="1" xfId="0" applyNumberFormat="1" applyFont="1" applyFill="1" applyBorder="1" applyAlignment="1" applyProtection="1">
      <alignment horizontal="left" vertical="center"/>
    </xf>
    <xf numFmtId="165" fontId="5" fillId="0" borderId="0" xfId="0" applyNumberFormat="1" applyFont="1" applyFill="1" applyBorder="1" applyAlignment="1">
      <alignment vertical="center"/>
    </xf>
    <xf numFmtId="165" fontId="5" fillId="0" borderId="12" xfId="0" applyNumberFormat="1" applyFont="1" applyFill="1" applyBorder="1" applyAlignment="1">
      <alignment vertical="center"/>
    </xf>
    <xf numFmtId="0" fontId="5" fillId="0" borderId="1" xfId="0" quotePrefix="1" applyFont="1" applyBorder="1" applyAlignment="1">
      <alignment vertical="center"/>
    </xf>
    <xf numFmtId="167" fontId="98" fillId="0" borderId="1" xfId="1" applyNumberFormat="1" applyFont="1" applyFill="1" applyBorder="1" applyAlignment="1">
      <alignment horizontal="right" vertical="center" wrapText="1"/>
    </xf>
    <xf numFmtId="167" fontId="98" fillId="0" borderId="1" xfId="1" applyNumberFormat="1" applyFont="1" applyFill="1" applyBorder="1" applyAlignment="1">
      <alignment horizontal="right" wrapText="1"/>
    </xf>
    <xf numFmtId="0" fontId="19" fillId="0" borderId="0" xfId="0" applyFont="1" applyBorder="1" applyAlignment="1"/>
    <xf numFmtId="0" fontId="53" fillId="0" borderId="13" xfId="0" applyFont="1" applyBorder="1" applyAlignment="1">
      <alignment horizontal="center"/>
    </xf>
    <xf numFmtId="166" fontId="3" fillId="0" borderId="6" xfId="0" applyNumberFormat="1" applyFont="1" applyBorder="1" applyAlignment="1">
      <alignment horizontal="right" vertical="center"/>
    </xf>
    <xf numFmtId="168" fontId="5" fillId="2" borderId="6" xfId="1" applyNumberFormat="1" applyFont="1" applyFill="1" applyBorder="1" applyAlignment="1">
      <alignment horizontal="center" vertical="center"/>
    </xf>
    <xf numFmtId="168" fontId="3" fillId="0" borderId="6" xfId="1" applyNumberFormat="1" applyFont="1" applyBorder="1" applyAlignment="1">
      <alignment horizontal="right" vertical="center"/>
    </xf>
    <xf numFmtId="165" fontId="3" fillId="3" borderId="0" xfId="0" quotePrefix="1" applyNumberFormat="1" applyFont="1" applyFill="1" applyBorder="1" applyAlignment="1">
      <alignment horizontal="left"/>
    </xf>
    <xf numFmtId="165" fontId="3" fillId="3" borderId="0" xfId="0" applyNumberFormat="1" applyFont="1" applyFill="1" applyBorder="1" applyAlignment="1">
      <alignment horizontal="left"/>
    </xf>
    <xf numFmtId="165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165" fontId="38" fillId="3" borderId="0" xfId="0" applyNumberFormat="1" applyFont="1" applyFill="1" applyBorder="1">
      <alignment vertical="center"/>
    </xf>
    <xf numFmtId="0" fontId="48" fillId="3" borderId="7" xfId="0" applyFont="1" applyFill="1" applyBorder="1">
      <alignment vertical="center"/>
    </xf>
    <xf numFmtId="3" fontId="50" fillId="3" borderId="8" xfId="0" applyNumberFormat="1" applyFont="1" applyFill="1" applyBorder="1" applyAlignment="1">
      <alignment horizontal="right"/>
    </xf>
    <xf numFmtId="3" fontId="50" fillId="3" borderId="8" xfId="0" applyNumberFormat="1" applyFont="1" applyFill="1" applyBorder="1" applyAlignment="1">
      <alignment horizontal="left" indent="1"/>
    </xf>
    <xf numFmtId="0" fontId="50" fillId="3" borderId="8" xfId="0" applyFont="1" applyFill="1" applyBorder="1" applyAlignment="1">
      <alignment horizontal="right"/>
    </xf>
    <xf numFmtId="0" fontId="5" fillId="3" borderId="10" xfId="0" applyFont="1" applyFill="1" applyBorder="1">
      <alignment vertical="center"/>
    </xf>
    <xf numFmtId="3" fontId="3" fillId="3" borderId="0" xfId="0" applyNumberFormat="1" applyFont="1" applyFill="1" applyBorder="1" applyAlignment="1">
      <alignment horizontal="right"/>
    </xf>
    <xf numFmtId="3" fontId="3" fillId="3" borderId="0" xfId="0" applyNumberFormat="1" applyFont="1" applyFill="1" applyBorder="1" applyAlignment="1">
      <alignment horizontal="left" indent="1"/>
    </xf>
    <xf numFmtId="0" fontId="3" fillId="3" borderId="0" xfId="0" applyFont="1" applyFill="1" applyBorder="1" applyAlignment="1">
      <alignment horizontal="right"/>
    </xf>
    <xf numFmtId="0" fontId="3" fillId="3" borderId="0" xfId="0" applyFont="1" applyFill="1">
      <alignment vertical="center"/>
    </xf>
    <xf numFmtId="165" fontId="3" fillId="3" borderId="5" xfId="0" applyNumberFormat="1" applyFont="1" applyFill="1" applyBorder="1">
      <alignment vertical="center"/>
    </xf>
    <xf numFmtId="0" fontId="69" fillId="3" borderId="0" xfId="0" applyFont="1" applyFill="1" applyBorder="1">
      <alignment vertical="center"/>
    </xf>
    <xf numFmtId="0" fontId="5" fillId="3" borderId="11" xfId="0" applyFont="1" applyFill="1" applyBorder="1">
      <alignment vertical="center"/>
    </xf>
    <xf numFmtId="0" fontId="3" fillId="3" borderId="12" xfId="0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3" fillId="3" borderId="15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left" indent="1"/>
    </xf>
    <xf numFmtId="0" fontId="3" fillId="3" borderId="2" xfId="0" applyFont="1" applyFill="1" applyBorder="1" applyAlignment="1">
      <alignment horizontal="centerContinuous" vertical="center"/>
    </xf>
    <xf numFmtId="0" fontId="3" fillId="3" borderId="6" xfId="0" applyFont="1" applyFill="1" applyBorder="1">
      <alignment vertical="center"/>
    </xf>
    <xf numFmtId="0" fontId="3" fillId="3" borderId="6" xfId="0" applyFont="1" applyFill="1" applyBorder="1" applyAlignment="1">
      <alignment horizontal="center"/>
    </xf>
    <xf numFmtId="0" fontId="3" fillId="3" borderId="6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left" indent="1"/>
    </xf>
    <xf numFmtId="0" fontId="3" fillId="3" borderId="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3" fontId="5" fillId="3" borderId="10" xfId="0" applyNumberFormat="1" applyFont="1" applyFill="1" applyBorder="1">
      <alignment vertical="center"/>
    </xf>
    <xf numFmtId="165" fontId="5" fillId="3" borderId="15" xfId="0" applyNumberFormat="1" applyFont="1" applyFill="1" applyBorder="1" applyAlignment="1">
      <alignment vertical="center"/>
    </xf>
    <xf numFmtId="165" fontId="5" fillId="3" borderId="15" xfId="1" applyNumberFormat="1" applyFont="1" applyFill="1" applyBorder="1" applyAlignment="1">
      <alignment vertical="center"/>
    </xf>
    <xf numFmtId="3" fontId="5" fillId="3" borderId="0" xfId="0" applyNumberFormat="1" applyFont="1" applyFill="1" applyBorder="1">
      <alignment vertical="center"/>
    </xf>
    <xf numFmtId="3" fontId="3" fillId="3" borderId="10" xfId="0" applyNumberFormat="1" applyFont="1" applyFill="1" applyBorder="1">
      <alignment vertical="center"/>
    </xf>
    <xf numFmtId="165" fontId="3" fillId="3" borderId="1" xfId="0" applyNumberFormat="1" applyFont="1" applyFill="1" applyBorder="1" applyAlignment="1">
      <alignment vertical="center"/>
    </xf>
    <xf numFmtId="165" fontId="3" fillId="3" borderId="1" xfId="1" applyNumberFormat="1" applyFont="1" applyFill="1" applyBorder="1" applyAlignment="1">
      <alignment vertical="center"/>
    </xf>
    <xf numFmtId="165" fontId="3" fillId="3" borderId="1" xfId="1" applyNumberFormat="1" applyFont="1" applyFill="1" applyBorder="1" applyAlignment="1" applyProtection="1">
      <alignment vertical="center"/>
    </xf>
    <xf numFmtId="3" fontId="3" fillId="3" borderId="0" xfId="0" applyNumberFormat="1" applyFont="1" applyFill="1" applyBorder="1">
      <alignment vertical="center"/>
    </xf>
    <xf numFmtId="165" fontId="3" fillId="3" borderId="1" xfId="0" applyNumberFormat="1" applyFont="1" applyFill="1" applyBorder="1" applyAlignment="1" applyProtection="1">
      <alignment vertical="center"/>
    </xf>
    <xf numFmtId="165" fontId="5" fillId="3" borderId="1" xfId="0" applyNumberFormat="1" applyFont="1" applyFill="1" applyBorder="1" applyAlignment="1">
      <alignment vertical="center"/>
    </xf>
    <xf numFmtId="165" fontId="5" fillId="3" borderId="1" xfId="1" applyNumberFormat="1" applyFont="1" applyFill="1" applyBorder="1" applyAlignment="1">
      <alignment vertical="center"/>
    </xf>
    <xf numFmtId="3" fontId="3" fillId="3" borderId="8" xfId="0" applyNumberFormat="1" applyFont="1" applyFill="1" applyBorder="1">
      <alignment vertical="center"/>
    </xf>
    <xf numFmtId="165" fontId="53" fillId="3" borderId="8" xfId="0" applyNumberFormat="1" applyFont="1" applyFill="1" applyBorder="1" applyAlignment="1"/>
    <xf numFmtId="165" fontId="53" fillId="3" borderId="8" xfId="0" applyNumberFormat="1" applyFont="1" applyFill="1" applyBorder="1" applyAlignment="1">
      <alignment vertical="center"/>
    </xf>
    <xf numFmtId="165" fontId="53" fillId="3" borderId="8" xfId="1" applyNumberFormat="1" applyFont="1" applyFill="1" applyBorder="1" applyAlignment="1"/>
    <xf numFmtId="165" fontId="53" fillId="3" borderId="8" xfId="1" applyNumberFormat="1" applyFont="1" applyFill="1" applyBorder="1" applyAlignment="1">
      <alignment vertical="center"/>
    </xf>
    <xf numFmtId="165" fontId="53" fillId="3" borderId="8" xfId="1" applyNumberFormat="1" applyFont="1" applyFill="1" applyBorder="1" applyAlignment="1" applyProtection="1"/>
    <xf numFmtId="0" fontId="78" fillId="3" borderId="8" xfId="0" applyFont="1" applyFill="1" applyBorder="1">
      <alignment vertical="center"/>
    </xf>
    <xf numFmtId="3" fontId="78" fillId="3" borderId="8" xfId="0" applyNumberFormat="1" applyFont="1" applyFill="1" applyBorder="1" applyAlignment="1">
      <alignment horizontal="right"/>
    </xf>
    <xf numFmtId="3" fontId="78" fillId="3" borderId="8" xfId="0" applyNumberFormat="1" applyFont="1" applyFill="1" applyBorder="1" applyAlignment="1">
      <alignment horizontal="left" indent="1"/>
    </xf>
    <xf numFmtId="0" fontId="78" fillId="3" borderId="8" xfId="0" applyFont="1" applyFill="1" applyBorder="1" applyAlignment="1">
      <alignment horizontal="right"/>
    </xf>
    <xf numFmtId="0" fontId="53" fillId="3" borderId="0" xfId="0" applyFont="1" applyFill="1" applyBorder="1">
      <alignment vertical="center"/>
    </xf>
    <xf numFmtId="3" fontId="53" fillId="3" borderId="0" xfId="0" applyNumberFormat="1" applyFont="1" applyFill="1" applyBorder="1" applyAlignment="1">
      <alignment horizontal="right"/>
    </xf>
    <xf numFmtId="3" fontId="53" fillId="3" borderId="0" xfId="0" applyNumberFormat="1" applyFont="1" applyFill="1" applyBorder="1" applyAlignment="1">
      <alignment horizontal="left" indent="1"/>
    </xf>
    <xf numFmtId="0" fontId="53" fillId="3" borderId="0" xfId="0" applyFont="1" applyFill="1" applyBorder="1" applyAlignment="1">
      <alignment horizontal="right"/>
    </xf>
    <xf numFmtId="0" fontId="53" fillId="3" borderId="0" xfId="0" applyFont="1" applyFill="1">
      <alignment vertical="center"/>
    </xf>
    <xf numFmtId="0" fontId="78" fillId="3" borderId="0" xfId="0" applyFont="1" applyFill="1" applyBorder="1">
      <alignment vertical="center"/>
    </xf>
    <xf numFmtId="0" fontId="53" fillId="3" borderId="12" xfId="0" applyFont="1" applyFill="1" applyBorder="1">
      <alignment vertical="center"/>
    </xf>
    <xf numFmtId="0" fontId="53" fillId="3" borderId="15" xfId="0" applyFont="1" applyFill="1" applyBorder="1" applyAlignment="1">
      <alignment horizontal="center"/>
    </xf>
    <xf numFmtId="0" fontId="53" fillId="3" borderId="15" xfId="0" applyFont="1" applyFill="1" applyBorder="1" applyAlignment="1">
      <alignment horizontal="left" indent="1"/>
    </xf>
    <xf numFmtId="0" fontId="53" fillId="3" borderId="15" xfId="0" applyFont="1" applyFill="1" applyBorder="1">
      <alignment vertical="center"/>
    </xf>
    <xf numFmtId="0" fontId="53" fillId="3" borderId="6" xfId="0" applyFont="1" applyFill="1" applyBorder="1" applyAlignment="1">
      <alignment horizontal="center"/>
    </xf>
    <xf numFmtId="0" fontId="53" fillId="3" borderId="6" xfId="0" applyNumberFormat="1" applyFont="1" applyFill="1" applyBorder="1" applyAlignment="1">
      <alignment horizontal="center"/>
    </xf>
    <xf numFmtId="0" fontId="53" fillId="3" borderId="6" xfId="0" applyFont="1" applyFill="1" applyBorder="1" applyAlignment="1">
      <alignment horizontal="left" indent="1"/>
    </xf>
    <xf numFmtId="0" fontId="53" fillId="3" borderId="6" xfId="0" applyFont="1" applyFill="1" applyBorder="1" applyAlignment="1">
      <alignment horizontal="center" vertical="center"/>
    </xf>
    <xf numFmtId="165" fontId="3" fillId="3" borderId="1" xfId="0" applyNumberFormat="1" applyFont="1" applyFill="1" applyBorder="1">
      <alignment vertical="center"/>
    </xf>
    <xf numFmtId="165" fontId="5" fillId="3" borderId="1" xfId="0" applyNumberFormat="1" applyFont="1" applyFill="1" applyBorder="1">
      <alignment vertical="center"/>
    </xf>
    <xf numFmtId="0" fontId="3" fillId="3" borderId="11" xfId="0" applyFont="1" applyFill="1" applyBorder="1">
      <alignment vertical="center"/>
    </xf>
    <xf numFmtId="165" fontId="3" fillId="3" borderId="6" xfId="0" applyNumberFormat="1" applyFont="1" applyFill="1" applyBorder="1" applyAlignment="1">
      <alignment vertical="center"/>
    </xf>
    <xf numFmtId="165" fontId="3" fillId="3" borderId="6" xfId="0" applyNumberFormat="1" applyFont="1" applyFill="1" applyBorder="1" applyAlignment="1" applyProtection="1">
      <alignment vertical="center"/>
    </xf>
    <xf numFmtId="165" fontId="3" fillId="3" borderId="6" xfId="1" applyNumberFormat="1" applyFont="1" applyFill="1" applyBorder="1" applyAlignment="1">
      <alignment vertical="center"/>
    </xf>
    <xf numFmtId="166" fontId="3" fillId="3" borderId="0" xfId="0" applyNumberFormat="1" applyFont="1" applyFill="1" applyBorder="1" applyAlignment="1" applyProtection="1">
      <alignment horizontal="right"/>
    </xf>
    <xf numFmtId="166" fontId="3" fillId="3" borderId="0" xfId="0" applyNumberFormat="1" applyFont="1" applyFill="1" applyBorder="1" applyAlignment="1" applyProtection="1">
      <alignment horizontal="left" indent="1"/>
    </xf>
    <xf numFmtId="166" fontId="3" fillId="3" borderId="0" xfId="0" applyNumberFormat="1" applyFont="1" applyFill="1" applyBorder="1">
      <alignment vertical="center"/>
    </xf>
    <xf numFmtId="0" fontId="3" fillId="3" borderId="0" xfId="0" applyFont="1" applyFill="1" applyBorder="1" applyAlignment="1">
      <alignment horizontal="left" vertical="center" indent="1"/>
    </xf>
    <xf numFmtId="3" fontId="3" fillId="3" borderId="0" xfId="0" applyNumberFormat="1" applyFont="1" applyFill="1" applyAlignment="1">
      <alignment horizontal="right"/>
    </xf>
    <xf numFmtId="3" fontId="3" fillId="3" borderId="0" xfId="0" applyNumberFormat="1" applyFont="1" applyFill="1" applyAlignment="1">
      <alignment horizontal="left" indent="1"/>
    </xf>
    <xf numFmtId="165" fontId="3" fillId="3" borderId="0" xfId="0" applyNumberFormat="1" applyFont="1" applyFill="1" applyBorder="1">
      <alignment vertical="center"/>
    </xf>
    <xf numFmtId="0" fontId="3" fillId="3" borderId="0" xfId="0" applyFont="1" applyFill="1" applyAlignment="1">
      <alignment horizontal="right"/>
    </xf>
    <xf numFmtId="0" fontId="3" fillId="3" borderId="5" xfId="0" applyFont="1" applyFill="1" applyBorder="1" applyAlignment="1">
      <alignment horizontal="right"/>
    </xf>
    <xf numFmtId="0" fontId="36" fillId="3" borderId="0" xfId="0" applyFont="1" applyFill="1">
      <alignment vertical="center"/>
    </xf>
    <xf numFmtId="167" fontId="99" fillId="0" borderId="1" xfId="1" quotePrefix="1" applyNumberFormat="1" applyFont="1" applyFill="1" applyBorder="1" applyAlignment="1">
      <alignment horizontal="right" vertical="center" wrapText="1"/>
    </xf>
    <xf numFmtId="166" fontId="5" fillId="0" borderId="7" xfId="0" applyNumberFormat="1" applyFont="1" applyBorder="1" applyAlignment="1">
      <alignment vertical="justify"/>
    </xf>
    <xf numFmtId="166" fontId="5" fillId="0" borderId="10" xfId="0" applyNumberFormat="1" applyFont="1" applyBorder="1" applyAlignment="1">
      <alignment vertical="justify"/>
    </xf>
    <xf numFmtId="166" fontId="5" fillId="0" borderId="1" xfId="1" applyNumberFormat="1" applyFont="1" applyFill="1" applyBorder="1" applyAlignment="1">
      <alignment horizontal="right" vertical="center" wrapText="1"/>
    </xf>
    <xf numFmtId="166" fontId="5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vertical="center"/>
    </xf>
    <xf numFmtId="166" fontId="3" fillId="0" borderId="1" xfId="1" applyNumberFormat="1" applyFont="1" applyFill="1" applyBorder="1" applyAlignment="1">
      <alignment horizontal="right" vertical="center" wrapText="1"/>
    </xf>
    <xf numFmtId="166" fontId="3" fillId="0" borderId="1" xfId="1" applyNumberFormat="1" applyFont="1" applyFill="1" applyBorder="1" applyAlignment="1">
      <alignment horizontal="right" wrapText="1"/>
    </xf>
    <xf numFmtId="166" fontId="3" fillId="0" borderId="1" xfId="1" applyNumberFormat="1" applyFont="1" applyFill="1" applyBorder="1" applyAlignment="1">
      <alignment vertical="center"/>
    </xf>
    <xf numFmtId="166" fontId="17" fillId="0" borderId="1" xfId="0" applyNumberFormat="1" applyFont="1" applyBorder="1">
      <alignment vertical="center"/>
    </xf>
    <xf numFmtId="166" fontId="5" fillId="0" borderId="1" xfId="0" applyNumberFormat="1" applyFont="1" applyFill="1" applyBorder="1" applyAlignment="1">
      <alignment vertical="justify"/>
    </xf>
    <xf numFmtId="166" fontId="5" fillId="0" borderId="1" xfId="1" applyNumberFormat="1" applyFont="1" applyBorder="1" applyAlignment="1">
      <alignment vertical="center"/>
    </xf>
    <xf numFmtId="166" fontId="9" fillId="0" borderId="1" xfId="0" applyNumberFormat="1" applyFont="1" applyBorder="1" applyAlignment="1">
      <alignment vertical="center"/>
    </xf>
    <xf numFmtId="166" fontId="4" fillId="0" borderId="1" xfId="1" applyNumberFormat="1" applyFont="1" applyBorder="1" applyAlignment="1">
      <alignment vertical="center"/>
    </xf>
    <xf numFmtId="166" fontId="4" fillId="0" borderId="1" xfId="1" applyNumberFormat="1" applyFont="1" applyFill="1" applyBorder="1" applyAlignment="1">
      <alignment vertical="center"/>
    </xf>
    <xf numFmtId="166" fontId="9" fillId="0" borderId="1" xfId="0" applyNumberFormat="1" applyFont="1" applyFill="1" applyBorder="1" applyAlignment="1">
      <alignment vertical="center"/>
    </xf>
    <xf numFmtId="166" fontId="5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/>
    </xf>
    <xf numFmtId="0" fontId="50" fillId="3" borderId="0" xfId="0" applyFont="1" applyFill="1" applyBorder="1">
      <alignment vertical="center"/>
    </xf>
    <xf numFmtId="0" fontId="50" fillId="3" borderId="12" xfId="0" applyFont="1" applyFill="1" applyBorder="1">
      <alignment vertical="center"/>
    </xf>
    <xf numFmtId="0" fontId="5" fillId="3" borderId="15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8" xfId="0" applyFont="1" applyFill="1" applyBorder="1" applyAlignment="1"/>
    <xf numFmtId="0" fontId="17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0" fontId="3" fillId="3" borderId="5" xfId="0" applyFont="1" applyFill="1" applyBorder="1">
      <alignment vertical="center"/>
    </xf>
    <xf numFmtId="0" fontId="3" fillId="3" borderId="13" xfId="0" applyFont="1" applyFill="1" applyBorder="1">
      <alignment vertical="center"/>
    </xf>
    <xf numFmtId="165" fontId="3" fillId="0" borderId="5" xfId="0" quotePrefix="1" applyNumberFormat="1" applyFont="1" applyBorder="1" applyAlignment="1" applyProtection="1">
      <alignment horizontal="right" vertical="center" wrapText="1"/>
    </xf>
    <xf numFmtId="165" fontId="3" fillId="0" borderId="5" xfId="0" applyNumberFormat="1" applyFont="1" applyBorder="1" applyAlignment="1" applyProtection="1">
      <alignment horizontal="right" vertical="center" wrapText="1"/>
    </xf>
    <xf numFmtId="165" fontId="5" fillId="0" borderId="13" xfId="0" applyNumberFormat="1" applyFont="1" applyBorder="1" applyAlignment="1" applyProtection="1">
      <alignment horizontal="right" vertical="center"/>
    </xf>
    <xf numFmtId="165" fontId="5" fillId="0" borderId="4" xfId="0" applyNumberFormat="1" applyFont="1" applyBorder="1" applyAlignment="1" applyProtection="1">
      <alignment horizontal="right" vertical="center"/>
    </xf>
    <xf numFmtId="0" fontId="48" fillId="0" borderId="11" xfId="0" applyFont="1" applyFill="1" applyBorder="1">
      <alignment vertical="center"/>
    </xf>
    <xf numFmtId="0" fontId="48" fillId="0" borderId="12" xfId="0" applyFont="1" applyFill="1" applyBorder="1">
      <alignment vertical="center"/>
    </xf>
    <xf numFmtId="0" fontId="48" fillId="0" borderId="13" xfId="0" applyFont="1" applyFill="1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0" fillId="0" borderId="14" xfId="0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1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>
      <alignment vertical="center"/>
    </xf>
    <xf numFmtId="164" fontId="3" fillId="0" borderId="5" xfId="0" applyNumberFormat="1" applyFont="1" applyFill="1" applyBorder="1">
      <alignment vertical="center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right" vertical="center"/>
    </xf>
    <xf numFmtId="164" fontId="5" fillId="0" borderId="5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>
      <alignment vertical="center"/>
    </xf>
    <xf numFmtId="164" fontId="3" fillId="0" borderId="4" xfId="0" applyNumberFormat="1" applyFont="1" applyFill="1" applyBorder="1">
      <alignment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7" fillId="4" borderId="0" xfId="0" applyFont="1" applyFill="1" applyAlignment="1">
      <alignment horizontal="centerContinuous" vertical="center"/>
    </xf>
    <xf numFmtId="0" fontId="36" fillId="4" borderId="0" xfId="0" applyFont="1" applyFill="1" applyAlignment="1">
      <alignment horizontal="centerContinuous" vertical="center"/>
    </xf>
    <xf numFmtId="0" fontId="88" fillId="0" borderId="0" xfId="0" applyFont="1">
      <alignment vertical="center"/>
    </xf>
    <xf numFmtId="0" fontId="37" fillId="0" borderId="0" xfId="0" applyFont="1" applyFill="1" applyAlignment="1">
      <alignment horizontal="centerContinuous" vertical="center"/>
    </xf>
    <xf numFmtId="0" fontId="36" fillId="0" borderId="0" xfId="0" applyFont="1" applyFill="1" applyAlignment="1">
      <alignment horizontal="centerContinuous" vertical="center"/>
    </xf>
    <xf numFmtId="0" fontId="36" fillId="0" borderId="0" xfId="0" applyFont="1" applyFill="1">
      <alignment vertical="center"/>
    </xf>
    <xf numFmtId="15" fontId="36" fillId="0" borderId="0" xfId="0" quotePrefix="1" applyNumberFormat="1" applyFont="1">
      <alignment vertical="center"/>
    </xf>
    <xf numFmtId="0" fontId="36" fillId="0" borderId="0" xfId="0" quotePrefix="1" applyFont="1">
      <alignment vertical="center"/>
    </xf>
    <xf numFmtId="167" fontId="98" fillId="0" borderId="1" xfId="1" quotePrefix="1" applyNumberFormat="1" applyFont="1" applyFill="1" applyBorder="1" applyAlignment="1">
      <alignment horizontal="right" vertical="center" wrapText="1"/>
    </xf>
    <xf numFmtId="171" fontId="5" fillId="0" borderId="1" xfId="0" applyNumberFormat="1" applyFont="1" applyBorder="1" applyAlignment="1" applyProtection="1">
      <alignment vertical="center"/>
    </xf>
    <xf numFmtId="0" fontId="3" fillId="3" borderId="15" xfId="0" applyFont="1" applyFill="1" applyBorder="1" applyAlignment="1">
      <alignment horizontal="centerContinuous" vertical="center"/>
    </xf>
    <xf numFmtId="0" fontId="3" fillId="3" borderId="6" xfId="0" applyFont="1" applyFill="1" applyBorder="1" applyAlignment="1">
      <alignment horizontal="centerContinuous" vertical="center"/>
    </xf>
    <xf numFmtId="165" fontId="50" fillId="3" borderId="8" xfId="0" applyNumberFormat="1" applyFont="1" applyFill="1" applyBorder="1">
      <alignment vertical="center"/>
    </xf>
    <xf numFmtId="165" fontId="3" fillId="3" borderId="12" xfId="0" applyNumberFormat="1" applyFont="1" applyFill="1" applyBorder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quotePrefix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wrapText="1"/>
    </xf>
    <xf numFmtId="0" fontId="5" fillId="3" borderId="1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165" fontId="79" fillId="3" borderId="1" xfId="0" applyNumberFormat="1" applyFont="1" applyFill="1" applyBorder="1" applyAlignment="1">
      <alignment vertical="center"/>
    </xf>
    <xf numFmtId="165" fontId="61" fillId="3" borderId="5" xfId="0" applyNumberFormat="1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6" fillId="0" borderId="0" xfId="0" quotePrefix="1" applyFont="1" applyFill="1" applyAlignment="1">
      <alignment horizontal="left" vertical="center"/>
    </xf>
    <xf numFmtId="2" fontId="3" fillId="0" borderId="6" xfId="0" applyNumberFormat="1" applyFont="1" applyBorder="1" applyAlignment="1">
      <alignment horizontal="right" vertical="center"/>
    </xf>
    <xf numFmtId="0" fontId="89" fillId="0" borderId="8" xfId="0" applyFont="1" applyBorder="1" applyProtection="1">
      <alignment vertical="center"/>
      <protection locked="0"/>
    </xf>
    <xf numFmtId="0" fontId="89" fillId="0" borderId="0" xfId="0" applyFont="1" applyBorder="1" applyProtection="1">
      <alignment vertical="center"/>
      <protection locked="0"/>
    </xf>
    <xf numFmtId="0" fontId="89" fillId="0" borderId="12" xfId="0" applyFont="1" applyBorder="1" applyProtection="1">
      <alignment vertical="center"/>
      <protection locked="0"/>
    </xf>
    <xf numFmtId="165" fontId="91" fillId="0" borderId="1" xfId="19" applyNumberFormat="1" applyFont="1" applyFill="1" applyBorder="1" applyAlignment="1" applyProtection="1">
      <alignment vertical="center"/>
      <protection locked="0"/>
    </xf>
    <xf numFmtId="165" fontId="91" fillId="0" borderId="1" xfId="0" applyNumberFormat="1" applyFont="1" applyFill="1" applyBorder="1" applyAlignment="1" applyProtection="1">
      <alignment horizontal="right" vertical="center" wrapText="1"/>
      <protection locked="0"/>
    </xf>
    <xf numFmtId="167" fontId="91" fillId="0" borderId="1" xfId="1" applyNumberFormat="1" applyFont="1" applyFill="1" applyBorder="1" applyAlignment="1" applyProtection="1">
      <alignment vertical="center" wrapText="1"/>
      <protection locked="0"/>
    </xf>
    <xf numFmtId="167" fontId="91" fillId="0" borderId="1" xfId="1" applyNumberFormat="1" applyFont="1" applyFill="1" applyBorder="1" applyAlignment="1" applyProtection="1">
      <alignment horizontal="right" vertical="center" wrapText="1"/>
      <protection locked="0"/>
    </xf>
    <xf numFmtId="167" fontId="100" fillId="0" borderId="1" xfId="1" applyNumberFormat="1" applyFont="1" applyFill="1" applyBorder="1" applyAlignment="1" applyProtection="1">
      <alignment vertical="center"/>
      <protection locked="0"/>
    </xf>
    <xf numFmtId="167" fontId="101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90" fillId="0" borderId="0" xfId="19" applyNumberFormat="1" applyFont="1" applyFill="1" applyBorder="1" applyAlignment="1" applyProtection="1">
      <alignment vertical="center"/>
      <protection locked="0"/>
    </xf>
    <xf numFmtId="0" fontId="90" fillId="0" borderId="0" xfId="19" applyFont="1" applyFill="1" applyProtection="1">
      <protection locked="0"/>
    </xf>
    <xf numFmtId="0" fontId="92" fillId="0" borderId="0" xfId="0" applyFont="1" applyProtection="1">
      <alignment vertical="center"/>
      <protection locked="0"/>
    </xf>
    <xf numFmtId="0" fontId="0" fillId="0" borderId="2" xfId="0" applyFill="1" applyBorder="1" applyAlignment="1">
      <alignment horizontal="center" vertical="center"/>
    </xf>
    <xf numFmtId="0" fontId="31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164" fontId="3" fillId="0" borderId="1" xfId="0" applyNumberFormat="1" applyFont="1" applyFill="1" applyBorder="1" applyAlignment="1">
      <alignment horizontal="right" vertical="center"/>
    </xf>
    <xf numFmtId="167" fontId="5" fillId="0" borderId="1" xfId="0" applyNumberFormat="1" applyFont="1" applyFill="1" applyBorder="1">
      <alignment vertical="center"/>
    </xf>
    <xf numFmtId="165" fontId="60" fillId="0" borderId="0" xfId="1" applyNumberFormat="1" applyFont="1" applyBorder="1" applyAlignment="1">
      <alignment horizontal="right"/>
    </xf>
    <xf numFmtId="0" fontId="60" fillId="0" borderId="0" xfId="0" applyFont="1" applyBorder="1">
      <alignment vertical="center"/>
    </xf>
    <xf numFmtId="170" fontId="3" fillId="0" borderId="1" xfId="0" applyNumberFormat="1" applyFont="1" applyBorder="1" applyAlignment="1"/>
    <xf numFmtId="2" fontId="5" fillId="0" borderId="1" xfId="0" applyNumberFormat="1" applyFont="1" applyBorder="1" applyAlignment="1">
      <alignment horizontal="left"/>
    </xf>
    <xf numFmtId="178" fontId="3" fillId="0" borderId="1" xfId="0" applyNumberFormat="1" applyFont="1" applyBorder="1" applyAlignment="1">
      <alignment horizontal="center"/>
    </xf>
    <xf numFmtId="171" fontId="3" fillId="0" borderId="2" xfId="0" applyNumberFormat="1" applyFont="1" applyFill="1" applyBorder="1" applyAlignment="1" applyProtection="1">
      <alignment horizontal="center"/>
    </xf>
    <xf numFmtId="0" fontId="76" fillId="0" borderId="1" xfId="0" applyFont="1" applyBorder="1" applyAlignment="1">
      <alignment vertical="center"/>
    </xf>
    <xf numFmtId="0" fontId="52" fillId="0" borderId="1" xfId="0" applyFont="1" applyBorder="1" applyAlignment="1">
      <alignment vertical="center"/>
    </xf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11" xfId="0" applyFont="1" applyBorder="1" applyAlignment="1">
      <alignment horizontal="centerContinuous"/>
    </xf>
    <xf numFmtId="0" fontId="3" fillId="0" borderId="8" xfId="0" applyFont="1" applyBorder="1" applyAlignment="1"/>
    <xf numFmtId="0" fontId="98" fillId="0" borderId="1" xfId="1" applyNumberFormat="1" applyFont="1" applyBorder="1" applyAlignment="1">
      <alignment horizontal="right" vertical="center" wrapText="1"/>
    </xf>
    <xf numFmtId="0" fontId="5" fillId="0" borderId="1" xfId="1" applyNumberFormat="1" applyFont="1" applyBorder="1" applyAlignment="1">
      <alignment horizontal="right" vertical="center"/>
    </xf>
    <xf numFmtId="0" fontId="99" fillId="0" borderId="1" xfId="1" applyNumberFormat="1" applyFont="1" applyBorder="1" applyAlignment="1">
      <alignment horizontal="right" vertical="center" wrapText="1"/>
    </xf>
    <xf numFmtId="0" fontId="3" fillId="0" borderId="1" xfId="1" applyNumberFormat="1" applyFont="1" applyBorder="1" applyAlignment="1">
      <alignment horizontal="right" vertical="center"/>
    </xf>
    <xf numFmtId="0" fontId="98" fillId="0" borderId="1" xfId="0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98" fillId="0" borderId="1" xfId="1" applyNumberFormat="1" applyFont="1" applyBorder="1" applyAlignment="1">
      <alignment horizontal="center" vertical="center" wrapText="1"/>
    </xf>
    <xf numFmtId="0" fontId="99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right" vertical="center"/>
    </xf>
    <xf numFmtId="14" fontId="3" fillId="0" borderId="0" xfId="0" applyNumberFormat="1" applyFont="1" applyAlignment="1">
      <alignment horizontal="center" vertical="center"/>
    </xf>
    <xf numFmtId="4" fontId="52" fillId="0" borderId="1" xfId="0" applyNumberFormat="1" applyFont="1" applyBorder="1" applyAlignment="1">
      <alignment vertical="center"/>
    </xf>
    <xf numFmtId="179" fontId="50" fillId="0" borderId="8" xfId="0" applyNumberFormat="1" applyFont="1" applyBorder="1">
      <alignment vertical="center"/>
    </xf>
    <xf numFmtId="179" fontId="50" fillId="0" borderId="8" xfId="0" applyNumberFormat="1" applyFont="1" applyBorder="1" applyAlignment="1">
      <alignment horizontal="right"/>
    </xf>
    <xf numFmtId="179" fontId="50" fillId="3" borderId="8" xfId="0" applyNumberFormat="1" applyFont="1" applyFill="1" applyBorder="1">
      <alignment vertical="center"/>
    </xf>
    <xf numFmtId="179" fontId="50" fillId="0" borderId="8" xfId="0" applyNumberFormat="1" applyFont="1" applyFill="1" applyBorder="1">
      <alignment vertical="center"/>
    </xf>
    <xf numFmtId="179" fontId="50" fillId="0" borderId="0" xfId="0" applyNumberFormat="1" applyFont="1" applyBorder="1">
      <alignment vertical="center"/>
    </xf>
    <xf numFmtId="179" fontId="50" fillId="0" borderId="0" xfId="0" applyNumberFormat="1" applyFont="1" applyBorder="1" applyAlignment="1">
      <alignment horizontal="right"/>
    </xf>
    <xf numFmtId="179" fontId="50" fillId="3" borderId="0" xfId="0" applyNumberFormat="1" applyFont="1" applyFill="1">
      <alignment vertical="center"/>
    </xf>
    <xf numFmtId="179" fontId="50" fillId="0" borderId="0" xfId="0" applyNumberFormat="1" applyFont="1" applyFill="1" applyBorder="1">
      <alignment vertical="center"/>
    </xf>
    <xf numFmtId="179" fontId="75" fillId="0" borderId="1" xfId="0" applyNumberFormat="1" applyFont="1" applyBorder="1">
      <alignment vertical="center"/>
    </xf>
    <xf numFmtId="179" fontId="75" fillId="0" borderId="1" xfId="0" applyNumberFormat="1" applyFont="1" applyBorder="1" applyAlignment="1">
      <alignment horizontal="right"/>
    </xf>
    <xf numFmtId="179" fontId="75" fillId="0" borderId="5" xfId="0" applyNumberFormat="1" applyFont="1" applyBorder="1" applyAlignment="1">
      <alignment horizontal="right"/>
    </xf>
    <xf numFmtId="179" fontId="75" fillId="3" borderId="10" xfId="0" applyNumberFormat="1" applyFont="1" applyFill="1" applyBorder="1" applyAlignment="1" applyProtection="1">
      <alignment horizontal="right"/>
    </xf>
    <xf numFmtId="179" fontId="75" fillId="0" borderId="1" xfId="0" applyNumberFormat="1" applyFont="1" applyBorder="1" applyAlignment="1" applyProtection="1">
      <alignment horizontal="right"/>
    </xf>
    <xf numFmtId="179" fontId="75" fillId="0" borderId="15" xfId="0" applyNumberFormat="1" applyFont="1" applyFill="1" applyBorder="1" applyAlignment="1" applyProtection="1">
      <alignment horizontal="right"/>
    </xf>
    <xf numFmtId="179" fontId="75" fillId="0" borderId="15" xfId="0" applyNumberFormat="1" applyFont="1" applyBorder="1" applyAlignment="1" applyProtection="1">
      <alignment horizontal="right"/>
    </xf>
    <xf numFmtId="179" fontId="75" fillId="0" borderId="10" xfId="0" applyNumberFormat="1" applyFont="1" applyBorder="1" applyAlignment="1" applyProtection="1">
      <alignment horizontal="right"/>
    </xf>
    <xf numFmtId="179" fontId="58" fillId="0" borderId="1" xfId="0" applyNumberFormat="1" applyFont="1" applyBorder="1">
      <alignment vertical="center"/>
    </xf>
    <xf numFmtId="179" fontId="58" fillId="0" borderId="1" xfId="0" applyNumberFormat="1" applyFont="1" applyBorder="1" applyAlignment="1">
      <alignment horizontal="right"/>
    </xf>
    <xf numFmtId="179" fontId="58" fillId="0" borderId="5" xfId="0" applyNumberFormat="1" applyFont="1" applyBorder="1" applyAlignment="1">
      <alignment horizontal="right"/>
    </xf>
    <xf numFmtId="179" fontId="58" fillId="3" borderId="10" xfId="0" applyNumberFormat="1" applyFont="1" applyFill="1" applyBorder="1" applyAlignment="1" applyProtection="1">
      <alignment horizontal="right"/>
    </xf>
    <xf numFmtId="179" fontId="58" fillId="0" borderId="1" xfId="0" applyNumberFormat="1" applyFont="1" applyBorder="1" applyAlignment="1" applyProtection="1">
      <alignment horizontal="right"/>
    </xf>
    <xf numFmtId="179" fontId="58" fillId="0" borderId="1" xfId="0" applyNumberFormat="1" applyFont="1" applyFill="1" applyBorder="1" applyAlignment="1" applyProtection="1">
      <alignment horizontal="right"/>
    </xf>
    <xf numFmtId="179" fontId="58" fillId="0" borderId="10" xfId="0" applyNumberFormat="1" applyFont="1" applyBorder="1" applyAlignment="1" applyProtection="1">
      <alignment horizontal="right"/>
    </xf>
    <xf numFmtId="179" fontId="75" fillId="0" borderId="1" xfId="0" applyNumberFormat="1" applyFont="1" applyFill="1" applyBorder="1" applyAlignment="1" applyProtection="1">
      <alignment horizontal="right"/>
    </xf>
    <xf numFmtId="179" fontId="58" fillId="3" borderId="1" xfId="0" applyNumberFormat="1" applyFont="1" applyFill="1" applyBorder="1" applyAlignment="1">
      <alignment horizontal="right"/>
    </xf>
    <xf numFmtId="179" fontId="58" fillId="0" borderId="10" xfId="0" applyNumberFormat="1" applyFont="1" applyBorder="1" applyAlignment="1">
      <alignment horizontal="right"/>
    </xf>
    <xf numFmtId="179" fontId="75" fillId="3" borderId="1" xfId="0" applyNumberFormat="1" applyFont="1" applyFill="1" applyBorder="1" applyAlignment="1">
      <alignment horizontal="right"/>
    </xf>
    <xf numFmtId="179" fontId="58" fillId="3" borderId="10" xfId="0" applyNumberFormat="1" applyFont="1" applyFill="1" applyBorder="1" applyAlignment="1">
      <alignment horizontal="right"/>
    </xf>
    <xf numFmtId="179" fontId="58" fillId="0" borderId="6" xfId="0" applyNumberFormat="1" applyFont="1" applyBorder="1" applyAlignment="1">
      <alignment horizontal="right"/>
    </xf>
    <xf numFmtId="179" fontId="58" fillId="0" borderId="6" xfId="0" applyNumberFormat="1" applyFont="1" applyBorder="1">
      <alignment vertical="center"/>
    </xf>
    <xf numFmtId="179" fontId="58" fillId="0" borderId="13" xfId="0" applyNumberFormat="1" applyFont="1" applyBorder="1" applyAlignment="1">
      <alignment horizontal="right"/>
    </xf>
    <xf numFmtId="179" fontId="58" fillId="3" borderId="11" xfId="0" applyNumberFormat="1" applyFont="1" applyFill="1" applyBorder="1" applyAlignment="1" applyProtection="1">
      <alignment horizontal="right"/>
    </xf>
    <xf numFmtId="179" fontId="58" fillId="0" borderId="11" xfId="0" applyNumberFormat="1" applyFont="1" applyBorder="1" applyAlignment="1" applyProtection="1">
      <alignment horizontal="right"/>
    </xf>
    <xf numFmtId="179" fontId="58" fillId="0" borderId="6" xfId="0" applyNumberFormat="1" applyFont="1" applyFill="1" applyBorder="1" applyAlignment="1" applyProtection="1">
      <alignment horizontal="right"/>
    </xf>
    <xf numFmtId="179" fontId="58" fillId="0" borderId="6" xfId="0" applyNumberFormat="1" applyFont="1" applyBorder="1" applyAlignment="1" applyProtection="1">
      <alignment horizontal="right"/>
    </xf>
    <xf numFmtId="179" fontId="21" fillId="0" borderId="0" xfId="0" applyNumberFormat="1" applyFont="1" applyBorder="1" applyAlignment="1">
      <alignment horizontal="right"/>
    </xf>
    <xf numFmtId="179" fontId="21" fillId="0" borderId="0" xfId="0" applyNumberFormat="1" applyFont="1" applyBorder="1">
      <alignment vertical="center"/>
    </xf>
    <xf numFmtId="179" fontId="21" fillId="3" borderId="0" xfId="0" applyNumberFormat="1" applyFont="1" applyFill="1" applyBorder="1" applyAlignment="1" applyProtection="1">
      <alignment horizontal="right"/>
    </xf>
    <xf numFmtId="179" fontId="21" fillId="0" borderId="0" xfId="0" applyNumberFormat="1" applyFont="1" applyBorder="1" applyAlignment="1" applyProtection="1">
      <alignment horizontal="right"/>
    </xf>
    <xf numFmtId="179" fontId="21" fillId="0" borderId="0" xfId="0" applyNumberFormat="1" applyFont="1" applyFill="1" applyBorder="1" applyAlignment="1" applyProtection="1">
      <alignment horizontal="right"/>
    </xf>
    <xf numFmtId="179" fontId="3" fillId="0" borderId="0" xfId="0" applyNumberFormat="1" applyFont="1">
      <alignment vertical="center"/>
    </xf>
    <xf numFmtId="179" fontId="3" fillId="0" borderId="0" xfId="0" applyNumberFormat="1" applyFont="1" applyAlignment="1" applyProtection="1">
      <alignment horizontal="left"/>
    </xf>
    <xf numFmtId="179" fontId="3" fillId="0" borderId="0" xfId="0" applyNumberFormat="1" applyFont="1" applyAlignment="1">
      <alignment horizontal="right"/>
    </xf>
    <xf numFmtId="179" fontId="3" fillId="3" borderId="0" xfId="0" applyNumberFormat="1" applyFont="1" applyFill="1" applyBorder="1">
      <alignment vertical="center"/>
    </xf>
    <xf numFmtId="179" fontId="3" fillId="0" borderId="0" xfId="0" applyNumberFormat="1" applyFont="1" applyBorder="1" applyAlignment="1" applyProtection="1">
      <alignment horizontal="right"/>
    </xf>
    <xf numFmtId="179" fontId="3" fillId="0" borderId="0" xfId="0" applyNumberFormat="1" applyFont="1" applyFill="1">
      <alignment vertical="center"/>
    </xf>
    <xf numFmtId="179" fontId="3" fillId="0" borderId="0" xfId="0" applyNumberFormat="1" applyFont="1" applyFill="1" applyBorder="1" applyAlignment="1" applyProtection="1">
      <alignment horizontal="right"/>
    </xf>
    <xf numFmtId="179" fontId="5" fillId="3" borderId="0" xfId="0" applyNumberFormat="1" applyFont="1" applyFill="1" applyBorder="1" applyAlignment="1" applyProtection="1">
      <alignment horizontal="right"/>
    </xf>
    <xf numFmtId="179" fontId="5" fillId="0" borderId="0" xfId="0" applyNumberFormat="1" applyFont="1" applyBorder="1" applyAlignment="1" applyProtection="1">
      <alignment horizontal="right"/>
    </xf>
    <xf numFmtId="179" fontId="3" fillId="3" borderId="0" xfId="0" applyNumberFormat="1" applyFont="1" applyFill="1" applyBorder="1" applyAlignment="1" applyProtection="1">
      <alignment horizontal="right"/>
    </xf>
    <xf numFmtId="179" fontId="3" fillId="0" borderId="0" xfId="0" applyNumberFormat="1" applyFont="1" applyBorder="1" applyAlignment="1" applyProtection="1">
      <alignment horizontal="left"/>
    </xf>
    <xf numFmtId="179" fontId="17" fillId="0" borderId="0" xfId="0" applyNumberFormat="1" applyFont="1">
      <alignment vertical="center"/>
    </xf>
    <xf numFmtId="179" fontId="19" fillId="0" borderId="0" xfId="0" applyNumberFormat="1" applyFont="1">
      <alignment vertical="center"/>
    </xf>
    <xf numFmtId="179" fontId="21" fillId="0" borderId="0" xfId="0" applyNumberFormat="1" applyFont="1" applyAlignment="1">
      <alignment horizontal="right"/>
    </xf>
    <xf numFmtId="179" fontId="22" fillId="0" borderId="0" xfId="0" applyNumberFormat="1" applyFont="1">
      <alignment vertical="center"/>
    </xf>
    <xf numFmtId="179" fontId="21" fillId="0" borderId="0" xfId="0" applyNumberFormat="1" applyFont="1">
      <alignment vertical="center"/>
    </xf>
    <xf numFmtId="179" fontId="21" fillId="3" borderId="0" xfId="0" applyNumberFormat="1" applyFont="1" applyFill="1">
      <alignment vertical="center"/>
    </xf>
    <xf numFmtId="179" fontId="22" fillId="0" borderId="0" xfId="0" applyNumberFormat="1" applyFont="1" applyFill="1" applyBorder="1" applyAlignment="1" applyProtection="1">
      <alignment horizontal="right"/>
    </xf>
    <xf numFmtId="179" fontId="22" fillId="0" borderId="0" xfId="0" applyNumberFormat="1" applyFont="1" applyBorder="1" applyAlignment="1" applyProtection="1">
      <alignment horizontal="right"/>
    </xf>
    <xf numFmtId="179" fontId="22" fillId="0" borderId="0" xfId="0" applyNumberFormat="1" applyFont="1" applyFill="1">
      <alignment vertical="center"/>
    </xf>
    <xf numFmtId="179" fontId="21" fillId="0" borderId="0" xfId="0" applyNumberFormat="1" applyFont="1" applyFill="1">
      <alignment vertical="center"/>
    </xf>
    <xf numFmtId="179" fontId="21" fillId="0" borderId="0" xfId="0" applyNumberFormat="1" applyFont="1" applyFill="1" applyBorder="1">
      <alignment vertical="center"/>
    </xf>
    <xf numFmtId="179" fontId="19" fillId="0" borderId="0" xfId="0" applyNumberFormat="1" applyFont="1" applyFill="1">
      <alignment vertical="center"/>
    </xf>
    <xf numFmtId="179" fontId="79" fillId="0" borderId="1" xfId="1" applyNumberFormat="1" applyFont="1" applyBorder="1" applyAlignment="1">
      <alignment vertical="center" wrapText="1"/>
    </xf>
    <xf numFmtId="179" fontId="80" fillId="0" borderId="1" xfId="1" applyNumberFormat="1" applyFont="1" applyBorder="1" applyAlignment="1">
      <alignment vertical="center" wrapText="1"/>
    </xf>
    <xf numFmtId="179" fontId="80" fillId="0" borderId="1" xfId="1" applyNumberFormat="1" applyFont="1" applyBorder="1" applyAlignment="1">
      <alignment horizontal="right" vertical="center" wrapText="1"/>
    </xf>
    <xf numFmtId="179" fontId="79" fillId="0" borderId="1" xfId="1" applyNumberFormat="1" applyFont="1" applyBorder="1" applyAlignment="1">
      <alignment horizontal="right" vertical="center" wrapText="1"/>
    </xf>
    <xf numFmtId="179" fontId="79" fillId="0" borderId="6" xfId="1" applyNumberFormat="1" applyFont="1" applyBorder="1" applyAlignment="1">
      <alignment horizontal="right" vertical="center" wrapText="1"/>
    </xf>
    <xf numFmtId="179" fontId="79" fillId="0" borderId="6" xfId="1" applyNumberFormat="1" applyFont="1" applyBorder="1" applyAlignment="1">
      <alignment vertical="center" wrapText="1"/>
    </xf>
    <xf numFmtId="179" fontId="79" fillId="0" borderId="2" xfId="1" applyNumberFormat="1" applyFont="1" applyBorder="1" applyAlignment="1">
      <alignment vertical="center" wrapText="1"/>
    </xf>
    <xf numFmtId="179" fontId="48" fillId="0" borderId="8" xfId="0" applyNumberFormat="1" applyFont="1" applyBorder="1">
      <alignment vertical="center"/>
    </xf>
    <xf numFmtId="179" fontId="48" fillId="0" borderId="0" xfId="0" applyNumberFormat="1" applyFont="1" applyBorder="1">
      <alignment vertical="center"/>
    </xf>
    <xf numFmtId="179" fontId="48" fillId="0" borderId="12" xfId="0" applyNumberFormat="1" applyFont="1" applyBorder="1">
      <alignment vertical="center"/>
    </xf>
    <xf numFmtId="179" fontId="53" fillId="0" borderId="2" xfId="0" applyNumberFormat="1" applyFont="1" applyBorder="1" applyAlignment="1">
      <alignment horizontal="centerContinuous" vertical="center"/>
    </xf>
    <xf numFmtId="179" fontId="53" fillId="0" borderId="3" xfId="0" quotePrefix="1" applyNumberFormat="1" applyFont="1" applyFill="1" applyBorder="1" applyAlignment="1" applyProtection="1">
      <alignment horizontal="centerContinuous"/>
    </xf>
    <xf numFmtId="179" fontId="53" fillId="0" borderId="2" xfId="0" quotePrefix="1" applyNumberFormat="1" applyFont="1" applyFill="1" applyBorder="1" applyAlignment="1" applyProtection="1">
      <alignment horizontal="centerContinuous"/>
    </xf>
    <xf numFmtId="179" fontId="53" fillId="0" borderId="2" xfId="0" applyNumberFormat="1" applyFont="1" applyBorder="1" applyAlignment="1">
      <alignment horizontal="centerContinuous"/>
    </xf>
    <xf numFmtId="179" fontId="53" fillId="0" borderId="4" xfId="0" applyNumberFormat="1" applyFont="1" applyBorder="1" applyAlignment="1">
      <alignment horizontal="centerContinuous"/>
    </xf>
    <xf numFmtId="179" fontId="53" fillId="0" borderId="2" xfId="0" quotePrefix="1" applyNumberFormat="1" applyFont="1" applyFill="1" applyBorder="1" applyAlignment="1" applyProtection="1">
      <alignment horizontal="center"/>
    </xf>
    <xf numFmtId="179" fontId="53" fillId="0" borderId="2" xfId="0" applyNumberFormat="1" applyFont="1" applyBorder="1" applyAlignment="1">
      <alignment horizontal="center"/>
    </xf>
    <xf numFmtId="179" fontId="3" fillId="0" borderId="6" xfId="0" applyNumberFormat="1" applyFont="1" applyBorder="1" applyAlignment="1">
      <alignment horizontal="center"/>
    </xf>
    <xf numFmtId="179" fontId="53" fillId="0" borderId="15" xfId="0" applyNumberFormat="1" applyFont="1" applyBorder="1">
      <alignment vertical="center"/>
    </xf>
    <xf numFmtId="179" fontId="53" fillId="0" borderId="1" xfId="0" applyNumberFormat="1" applyFont="1" applyBorder="1">
      <alignment vertical="center"/>
    </xf>
    <xf numFmtId="179" fontId="79" fillId="0" borderId="1" xfId="1" applyNumberFormat="1" applyFont="1" applyBorder="1" applyAlignment="1">
      <alignment horizontal="right"/>
    </xf>
    <xf numFmtId="179" fontId="79" fillId="0" borderId="1" xfId="0" applyNumberFormat="1" applyFont="1" applyBorder="1">
      <alignment vertical="center"/>
    </xf>
    <xf numFmtId="179" fontId="80" fillId="0" borderId="1" xfId="1" applyNumberFormat="1" applyFont="1" applyBorder="1" applyAlignment="1">
      <alignment vertical="center"/>
    </xf>
    <xf numFmtId="179" fontId="80" fillId="0" borderId="1" xfId="0" applyNumberFormat="1" applyFont="1" applyBorder="1">
      <alignment vertical="center"/>
    </xf>
    <xf numFmtId="179" fontId="80" fillId="0" borderId="1" xfId="1" applyNumberFormat="1" applyFont="1" applyBorder="1" applyAlignment="1">
      <alignment horizontal="right" vertical="center"/>
    </xf>
    <xf numFmtId="179" fontId="80" fillId="0" borderId="1" xfId="0" applyNumberFormat="1" applyFont="1" applyBorder="1" applyAlignment="1">
      <alignment horizontal="right" vertical="center"/>
    </xf>
    <xf numFmtId="179" fontId="79" fillId="0" borderId="1" xfId="1" applyNumberFormat="1" applyFont="1" applyBorder="1" applyAlignment="1">
      <alignment vertical="center"/>
    </xf>
    <xf numFmtId="179" fontId="79" fillId="0" borderId="6" xfId="1" applyNumberFormat="1" applyFont="1" applyBorder="1" applyAlignment="1">
      <alignment horizontal="right"/>
    </xf>
    <xf numFmtId="179" fontId="79" fillId="0" borderId="2" xfId="1" applyNumberFormat="1" applyFont="1" applyBorder="1" applyAlignment="1">
      <alignment vertical="center"/>
    </xf>
    <xf numFmtId="179" fontId="79" fillId="0" borderId="2" xfId="1" applyNumberFormat="1" applyFont="1" applyBorder="1" applyAlignment="1">
      <alignment horizontal="right"/>
    </xf>
    <xf numFmtId="179" fontId="79" fillId="0" borderId="2" xfId="0" applyNumberFormat="1" applyFont="1" applyBorder="1">
      <alignment vertical="center"/>
    </xf>
    <xf numFmtId="179" fontId="3" fillId="0" borderId="0" xfId="0" applyNumberFormat="1" applyFont="1" applyBorder="1">
      <alignment vertical="center"/>
    </xf>
    <xf numFmtId="180" fontId="21" fillId="0" borderId="6" xfId="0" applyNumberFormat="1" applyFont="1" applyBorder="1" applyAlignment="1">
      <alignment horizontal="center"/>
    </xf>
    <xf numFmtId="180" fontId="21" fillId="3" borderId="6" xfId="0" applyNumberFormat="1" applyFont="1" applyFill="1" applyBorder="1" applyAlignment="1">
      <alignment horizontal="center"/>
    </xf>
    <xf numFmtId="180" fontId="21" fillId="0" borderId="6" xfId="0" applyNumberFormat="1" applyFont="1" applyFill="1" applyBorder="1" applyAlignment="1">
      <alignment horizontal="center"/>
    </xf>
    <xf numFmtId="180" fontId="21" fillId="0" borderId="6" xfId="0" applyNumberFormat="1" applyFont="1" applyFill="1" applyBorder="1" applyAlignment="1">
      <alignment horizontal="center" vertical="center"/>
    </xf>
    <xf numFmtId="180" fontId="21" fillId="0" borderId="6" xfId="0" applyNumberFormat="1" applyFont="1" applyBorder="1" applyAlignment="1">
      <alignment horizontal="center" vertical="center"/>
    </xf>
    <xf numFmtId="178" fontId="3" fillId="0" borderId="15" xfId="0" applyNumberFormat="1" applyFont="1" applyBorder="1" applyAlignment="1">
      <alignment horizontal="center"/>
    </xf>
    <xf numFmtId="178" fontId="3" fillId="0" borderId="6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 wrapText="1"/>
    </xf>
    <xf numFmtId="0" fontId="3" fillId="0" borderId="0" xfId="0" applyFont="1" applyAlignment="1"/>
    <xf numFmtId="0" fontId="3" fillId="0" borderId="4" xfId="8" applyNumberFormat="1" applyFont="1" applyFill="1" applyBorder="1" applyAlignment="1" applyProtection="1">
      <alignment horizontal="center" wrapText="1"/>
    </xf>
    <xf numFmtId="0" fontId="3" fillId="0" borderId="2" xfId="8" applyNumberFormat="1" applyFont="1" applyFill="1" applyBorder="1" applyAlignment="1" applyProtection="1">
      <alignment horizontal="center" wrapText="1"/>
    </xf>
    <xf numFmtId="0" fontId="3" fillId="0" borderId="2" xfId="8" applyNumberFormat="1" applyFont="1" applyFill="1" applyBorder="1" applyAlignment="1" applyProtection="1">
      <alignment horizontal="center"/>
    </xf>
    <xf numFmtId="1" fontId="3" fillId="0" borderId="2" xfId="8" applyNumberFormat="1" applyFont="1" applyFill="1" applyBorder="1" applyAlignment="1" applyProtection="1">
      <alignment horizontal="center"/>
    </xf>
    <xf numFmtId="0" fontId="3" fillId="0" borderId="4" xfId="8" applyNumberFormat="1" applyFont="1" applyFill="1" applyBorder="1" applyAlignment="1" applyProtection="1">
      <alignment horizontal="center"/>
    </xf>
    <xf numFmtId="43" fontId="99" fillId="0" borderId="2" xfId="0" applyNumberFormat="1" applyFont="1" applyBorder="1" applyAlignment="1"/>
    <xf numFmtId="43" fontId="98" fillId="0" borderId="2" xfId="0" applyNumberFormat="1" applyFont="1" applyBorder="1" applyAlignment="1"/>
    <xf numFmtId="0" fontId="5" fillId="0" borderId="0" xfId="0" applyFont="1" applyAlignment="1"/>
    <xf numFmtId="0" fontId="3" fillId="0" borderId="2" xfId="8" applyNumberFormat="1" applyFont="1" applyFill="1" applyBorder="1" applyAlignment="1" applyProtection="1">
      <alignment horizontal="left" vertical="center" wrapText="1" shrinkToFit="1"/>
    </xf>
    <xf numFmtId="0" fontId="5" fillId="0" borderId="2" xfId="8" applyNumberFormat="1" applyFont="1" applyFill="1" applyBorder="1" applyAlignment="1" applyProtection="1">
      <alignment horizontal="left" vertical="center" wrapText="1" shrinkToFit="1"/>
    </xf>
    <xf numFmtId="166" fontId="48" fillId="0" borderId="12" xfId="0" applyNumberFormat="1" applyFont="1" applyBorder="1">
      <alignment vertical="center"/>
    </xf>
    <xf numFmtId="166" fontId="50" fillId="0" borderId="12" xfId="0" applyNumberFormat="1" applyFont="1" applyFill="1" applyBorder="1">
      <alignment vertical="center"/>
    </xf>
    <xf numFmtId="0" fontId="5" fillId="0" borderId="6" xfId="0" applyFont="1" applyFill="1" applyBorder="1" applyAlignment="1">
      <alignment horizontal="center" vertical="center"/>
    </xf>
    <xf numFmtId="43" fontId="5" fillId="0" borderId="6" xfId="3" applyNumberFormat="1" applyFont="1" applyFill="1" applyBorder="1" applyAlignment="1">
      <alignment horizontal="center" vertical="center"/>
    </xf>
    <xf numFmtId="164" fontId="5" fillId="0" borderId="14" xfId="0" applyNumberFormat="1" applyFont="1" applyFill="1" applyBorder="1" applyAlignment="1">
      <alignment vertical="center"/>
    </xf>
    <xf numFmtId="179" fontId="21" fillId="0" borderId="15" xfId="0" applyNumberFormat="1" applyFont="1" applyBorder="1" applyAlignment="1">
      <alignment horizontal="centerContinuous"/>
    </xf>
    <xf numFmtId="179" fontId="21" fillId="3" borderId="15" xfId="0" applyNumberFormat="1" applyFont="1" applyFill="1" applyBorder="1" applyAlignment="1">
      <alignment horizontal="centerContinuous"/>
    </xf>
    <xf numFmtId="179" fontId="21" fillId="0" borderId="15" xfId="0" applyNumberFormat="1" applyFont="1" applyFill="1" applyBorder="1" applyAlignment="1">
      <alignment horizontal="centerContinuous"/>
    </xf>
    <xf numFmtId="0" fontId="21" fillId="0" borderId="15" xfId="0" applyFont="1" applyBorder="1" applyAlignment="1">
      <alignment horizontal="centerContinuous"/>
    </xf>
    <xf numFmtId="165" fontId="93" fillId="0" borderId="15" xfId="7" applyNumberFormat="1" applyFont="1" applyFill="1" applyBorder="1" applyAlignment="1">
      <alignment horizontal="right"/>
    </xf>
    <xf numFmtId="165" fontId="93" fillId="0" borderId="15" xfId="7" applyNumberFormat="1" applyFont="1" applyFill="1" applyBorder="1">
      <alignment vertical="center"/>
    </xf>
    <xf numFmtId="165" fontId="94" fillId="0" borderId="1" xfId="7" applyNumberFormat="1" applyFont="1" applyFill="1" applyBorder="1" applyAlignment="1">
      <alignment horizontal="right"/>
    </xf>
    <xf numFmtId="165" fontId="94" fillId="0" borderId="1" xfId="7" applyNumberFormat="1" applyFont="1" applyFill="1" applyBorder="1">
      <alignment vertical="center"/>
    </xf>
    <xf numFmtId="165" fontId="93" fillId="0" borderId="1" xfId="7" applyNumberFormat="1" applyFont="1" applyFill="1" applyBorder="1" applyAlignment="1">
      <alignment horizontal="right"/>
    </xf>
    <xf numFmtId="165" fontId="93" fillId="0" borderId="1" xfId="7" applyNumberFormat="1" applyFont="1" applyFill="1" applyBorder="1">
      <alignment vertical="center"/>
    </xf>
    <xf numFmtId="165" fontId="94" fillId="0" borderId="10" xfId="7" applyNumberFormat="1" applyFont="1" applyFill="1" applyBorder="1" applyAlignment="1">
      <alignment horizontal="right"/>
    </xf>
    <xf numFmtId="165" fontId="94" fillId="0" borderId="0" xfId="7" applyNumberFormat="1" applyFont="1" applyFill="1">
      <alignment vertical="center"/>
    </xf>
    <xf numFmtId="165" fontId="94" fillId="0" borderId="6" xfId="7" applyNumberFormat="1" applyFont="1" applyFill="1" applyBorder="1">
      <alignment vertical="center"/>
    </xf>
    <xf numFmtId="165" fontId="93" fillId="0" borderId="4" xfId="7" applyNumberFormat="1" applyFont="1" applyFill="1" applyBorder="1" applyAlignment="1">
      <alignment horizontal="right" vertical="center"/>
    </xf>
    <xf numFmtId="0" fontId="48" fillId="0" borderId="8" xfId="0" applyFont="1" applyFill="1" applyBorder="1" applyAlignment="1">
      <alignment horizontal="left"/>
    </xf>
    <xf numFmtId="0" fontId="50" fillId="0" borderId="0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24" fillId="0" borderId="0" xfId="0" applyFont="1" applyFill="1" applyBorder="1">
      <alignment vertical="center"/>
    </xf>
    <xf numFmtId="165" fontId="26" fillId="0" borderId="0" xfId="0" applyNumberFormat="1" applyFont="1" applyFill="1" applyBorder="1">
      <alignment vertical="center"/>
    </xf>
    <xf numFmtId="0" fontId="8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5" fillId="0" borderId="6" xfId="15" applyFont="1" applyBorder="1" applyAlignment="1">
      <alignment horizontal="center"/>
    </xf>
    <xf numFmtId="166" fontId="5" fillId="0" borderId="1" xfId="0" quotePrefix="1" applyNumberFormat="1" applyFont="1" applyBorder="1" applyAlignment="1">
      <alignment horizontal="center" vertical="center"/>
    </xf>
    <xf numFmtId="166" fontId="5" fillId="0" borderId="6" xfId="0" quotePrefix="1" applyNumberFormat="1" applyFont="1" applyBorder="1" applyAlignment="1">
      <alignment horizontal="center" vertical="center"/>
    </xf>
    <xf numFmtId="166" fontId="5" fillId="0" borderId="1" xfId="15" applyNumberFormat="1" applyFont="1" applyBorder="1" applyAlignment="1">
      <alignment vertical="center"/>
    </xf>
    <xf numFmtId="0" fontId="3" fillId="0" borderId="1" xfId="15" applyFont="1" applyBorder="1" applyAlignment="1">
      <alignment vertical="center"/>
    </xf>
    <xf numFmtId="166" fontId="3" fillId="0" borderId="1" xfId="15" applyNumberFormat="1" applyFont="1" applyBorder="1" applyAlignment="1">
      <alignment vertical="center"/>
    </xf>
    <xf numFmtId="166" fontId="5" fillId="0" borderId="15" xfId="15" applyNumberFormat="1" applyFont="1" applyBorder="1" applyAlignment="1">
      <alignment vertical="center"/>
    </xf>
    <xf numFmtId="0" fontId="3" fillId="0" borderId="0" xfId="15" applyFont="1" applyBorder="1"/>
    <xf numFmtId="0" fontId="3" fillId="0" borderId="0" xfId="0" applyFont="1" applyBorder="1" applyAlignment="1">
      <alignment horizontal="left"/>
    </xf>
    <xf numFmtId="0" fontId="48" fillId="0" borderId="10" xfId="15" applyFont="1" applyBorder="1" applyAlignment="1">
      <alignment horizontal="left" vertical="top"/>
    </xf>
    <xf numFmtId="0" fontId="5" fillId="0" borderId="2" xfId="15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166" fontId="3" fillId="0" borderId="10" xfId="0" applyNumberFormat="1" applyFont="1" applyBorder="1" applyAlignment="1">
      <alignment horizontal="left"/>
    </xf>
    <xf numFmtId="166" fontId="3" fillId="0" borderId="11" xfId="0" applyNumberFormat="1" applyFont="1" applyBorder="1" applyAlignment="1">
      <alignment horizontal="left"/>
    </xf>
    <xf numFmtId="166" fontId="3" fillId="0" borderId="1" xfId="0" applyNumberFormat="1" applyFont="1" applyBorder="1" applyAlignment="1">
      <alignment horizontal="left"/>
    </xf>
    <xf numFmtId="166" fontId="3" fillId="0" borderId="6" xfId="0" applyNumberFormat="1" applyFont="1" applyBorder="1" applyAlignment="1">
      <alignment horizontal="left"/>
    </xf>
    <xf numFmtId="166" fontId="3" fillId="0" borderId="15" xfId="0" applyNumberFormat="1" applyFont="1" applyBorder="1" applyAlignment="1">
      <alignment horizontal="left"/>
    </xf>
    <xf numFmtId="166" fontId="3" fillId="0" borderId="7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5" fillId="0" borderId="15" xfId="8" applyNumberFormat="1" applyFont="1" applyFill="1" applyBorder="1" applyAlignment="1" applyProtection="1">
      <alignment horizontal="left" vertical="center" wrapText="1" shrinkToFit="1"/>
    </xf>
    <xf numFmtId="43" fontId="98" fillId="0" borderId="15" xfId="0" applyNumberFormat="1" applyFont="1" applyBorder="1" applyAlignment="1"/>
    <xf numFmtId="0" fontId="3" fillId="0" borderId="6" xfId="8" applyNumberFormat="1" applyFont="1" applyFill="1" applyBorder="1" applyAlignment="1" applyProtection="1">
      <alignment horizontal="left" vertical="center" wrapText="1" shrinkToFit="1"/>
    </xf>
    <xf numFmtId="43" fontId="99" fillId="0" borderId="6" xfId="0" applyNumberFormat="1" applyFont="1" applyBorder="1" applyAlignment="1"/>
    <xf numFmtId="0" fontId="3" fillId="0" borderId="6" xfId="0" applyFont="1" applyBorder="1">
      <alignment vertical="center"/>
    </xf>
    <xf numFmtId="43" fontId="5" fillId="0" borderId="1" xfId="3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vertical="center"/>
    </xf>
    <xf numFmtId="179" fontId="53" fillId="0" borderId="2" xfId="0" quotePrefix="1" applyNumberFormat="1" applyFont="1" applyBorder="1" applyAlignment="1">
      <alignment horizontal="centerContinuous"/>
    </xf>
    <xf numFmtId="166" fontId="3" fillId="0" borderId="15" xfId="0" applyNumberFormat="1" applyFont="1" applyBorder="1" applyAlignment="1">
      <alignment vertical="center"/>
    </xf>
    <xf numFmtId="0" fontId="5" fillId="0" borderId="2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166" fontId="5" fillId="0" borderId="6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5" xfId="0" applyFont="1" applyBorder="1" applyAlignment="1" applyProtection="1">
      <alignment vertical="center"/>
    </xf>
    <xf numFmtId="2" fontId="3" fillId="0" borderId="6" xfId="0" applyNumberFormat="1" applyFont="1" applyBorder="1">
      <alignment vertical="center"/>
    </xf>
    <xf numFmtId="165" fontId="3" fillId="3" borderId="8" xfId="0" applyNumberFormat="1" applyFont="1" applyFill="1" applyBorder="1" applyAlignment="1">
      <alignment horizontal="right"/>
    </xf>
    <xf numFmtId="0" fontId="3" fillId="0" borderId="2" xfId="0" applyFont="1" applyBorder="1" applyAlignment="1">
      <alignment vertical="center" wrapText="1"/>
    </xf>
    <xf numFmtId="0" fontId="3" fillId="5" borderId="1" xfId="0" applyFont="1" applyFill="1" applyBorder="1" applyAlignment="1"/>
    <xf numFmtId="2" fontId="3" fillId="0" borderId="1" xfId="0" applyNumberFormat="1" applyFont="1" applyBorder="1" applyAlignment="1"/>
    <xf numFmtId="0" fontId="3" fillId="0" borderId="1" xfId="0" applyFont="1" applyBorder="1" applyAlignment="1">
      <alignment horizontal="right"/>
    </xf>
    <xf numFmtId="2" fontId="3" fillId="0" borderId="1" xfId="23" applyNumberFormat="1" applyFont="1" applyBorder="1"/>
    <xf numFmtId="181" fontId="3" fillId="0" borderId="1" xfId="0" applyNumberFormat="1" applyFont="1" applyBorder="1" applyAlignment="1">
      <alignment horizontal="left"/>
    </xf>
    <xf numFmtId="0" fontId="65" fillId="0" borderId="5" xfId="0" applyFont="1" applyBorder="1" applyAlignment="1">
      <alignment horizontal="left"/>
    </xf>
    <xf numFmtId="0" fontId="17" fillId="0" borderId="6" xfId="0" applyFont="1" applyBorder="1">
      <alignment vertical="center"/>
    </xf>
    <xf numFmtId="2" fontId="3" fillId="0" borderId="1" xfId="15" applyNumberFormat="1" applyFont="1" applyBorder="1" applyAlignment="1">
      <alignment horizontal="right" vertical="center"/>
    </xf>
    <xf numFmtId="14" fontId="3" fillId="0" borderId="1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Border="1" applyAlignment="1">
      <alignment horizontal="right" vertical="center"/>
    </xf>
    <xf numFmtId="165" fontId="93" fillId="0" borderId="2" xfId="7" applyNumberFormat="1" applyFont="1" applyFill="1" applyBorder="1" applyAlignment="1">
      <alignment horizontal="right" vertical="center"/>
    </xf>
    <xf numFmtId="165" fontId="94" fillId="0" borderId="5" xfId="7" applyNumberFormat="1" applyFont="1" applyFill="1" applyBorder="1">
      <alignment vertical="center"/>
    </xf>
    <xf numFmtId="0" fontId="3" fillId="3" borderId="2" xfId="8" applyNumberFormat="1" applyFont="1" applyFill="1" applyBorder="1" applyAlignment="1" applyProtection="1">
      <alignment horizontal="left" vertical="center" wrapText="1" shrinkToFit="1"/>
    </xf>
    <xf numFmtId="43" fontId="99" fillId="3" borderId="2" xfId="0" applyNumberFormat="1" applyFont="1" applyFill="1" applyBorder="1" applyAlignment="1"/>
    <xf numFmtId="0" fontId="3" fillId="3" borderId="12" xfId="0" applyFont="1" applyFill="1" applyBorder="1" applyAlignment="1"/>
    <xf numFmtId="0" fontId="0" fillId="0" borderId="0" xfId="0" applyAlignment="1"/>
    <xf numFmtId="0" fontId="102" fillId="6" borderId="2" xfId="0" applyFont="1" applyFill="1" applyBorder="1" applyAlignment="1">
      <alignment horizontal="center" vertical="center"/>
    </xf>
    <xf numFmtId="0" fontId="103" fillId="7" borderId="2" xfId="0" applyFont="1" applyFill="1" applyBorder="1" applyAlignment="1">
      <alignment horizontal="center" vertical="top" wrapText="1"/>
    </xf>
    <xf numFmtId="0" fontId="103" fillId="7" borderId="2" xfId="0" applyFont="1" applyFill="1" applyBorder="1" applyAlignment="1">
      <alignment vertical="top"/>
    </xf>
    <xf numFmtId="0" fontId="103" fillId="7" borderId="2" xfId="0" applyFont="1" applyFill="1" applyBorder="1" applyAlignment="1">
      <alignment horizontal="center" vertical="top"/>
    </xf>
    <xf numFmtId="0" fontId="102" fillId="7" borderId="0" xfId="0" applyFont="1" applyFill="1" applyBorder="1" applyAlignment="1">
      <alignment horizontal="center" vertical="top"/>
    </xf>
    <xf numFmtId="0" fontId="102" fillId="7" borderId="0" xfId="0" applyFont="1" applyFill="1" applyBorder="1" applyAlignment="1">
      <alignment vertical="top"/>
    </xf>
    <xf numFmtId="0" fontId="102" fillId="7" borderId="2" xfId="0" applyFont="1" applyFill="1" applyBorder="1" applyAlignment="1">
      <alignment horizontal="center" vertical="top"/>
    </xf>
    <xf numFmtId="0" fontId="102" fillId="7" borderId="3" xfId="0" applyFont="1" applyFill="1" applyBorder="1" applyAlignment="1">
      <alignment horizontal="center" vertical="top"/>
    </xf>
    <xf numFmtId="0" fontId="98" fillId="0" borderId="4" xfId="0" applyFont="1" applyBorder="1" applyAlignment="1"/>
    <xf numFmtId="0" fontId="99" fillId="0" borderId="2" xfId="0" applyFont="1" applyBorder="1" applyAlignment="1"/>
    <xf numFmtId="0" fontId="103" fillId="7" borderId="15" xfId="0" applyFont="1" applyFill="1" applyBorder="1" applyAlignment="1">
      <alignment horizontal="center" vertical="top" wrapText="1"/>
    </xf>
    <xf numFmtId="0" fontId="103" fillId="7" borderId="15" xfId="0" applyFont="1" applyFill="1" applyBorder="1" applyAlignment="1">
      <alignment vertical="top"/>
    </xf>
    <xf numFmtId="0" fontId="103" fillId="7" borderId="3" xfId="0" applyFont="1" applyFill="1" applyBorder="1" applyAlignment="1">
      <alignment horizontal="center" vertical="top" wrapText="1"/>
    </xf>
    <xf numFmtId="0" fontId="102" fillId="7" borderId="14" xfId="0" applyFont="1" applyFill="1" applyBorder="1" applyAlignment="1">
      <alignment horizontal="center" vertical="top"/>
    </xf>
    <xf numFmtId="0" fontId="103" fillId="7" borderId="6" xfId="0" applyFont="1" applyFill="1" applyBorder="1" applyAlignment="1">
      <alignment horizontal="center" vertical="top" wrapText="1"/>
    </xf>
    <xf numFmtId="0" fontId="102" fillId="7" borderId="11" xfId="0" applyFont="1" applyFill="1" applyBorder="1" applyAlignment="1">
      <alignment horizontal="center" vertical="top"/>
    </xf>
    <xf numFmtId="0" fontId="98" fillId="0" borderId="13" xfId="0" applyFont="1" applyBorder="1" applyAlignment="1"/>
    <xf numFmtId="0" fontId="50" fillId="0" borderId="9" xfId="0" applyFont="1" applyFill="1" applyBorder="1" applyAlignment="1">
      <alignment horizontal="right"/>
    </xf>
    <xf numFmtId="0" fontId="50" fillId="0" borderId="5" xfId="0" applyFont="1" applyFill="1" applyBorder="1" applyAlignment="1">
      <alignment horizontal="right"/>
    </xf>
    <xf numFmtId="0" fontId="98" fillId="0" borderId="0" xfId="0" applyFont="1" applyBorder="1" applyAlignment="1"/>
    <xf numFmtId="0" fontId="99" fillId="0" borderId="11" xfId="0" applyFont="1" applyBorder="1" applyAlignment="1"/>
    <xf numFmtId="0" fontId="99" fillId="0" borderId="12" xfId="0" applyFont="1" applyBorder="1" applyAlignment="1"/>
    <xf numFmtId="0" fontId="50" fillId="0" borderId="12" xfId="0" applyFont="1" applyFill="1" applyBorder="1" applyAlignment="1">
      <alignment horizontal="right"/>
    </xf>
    <xf numFmtId="0" fontId="50" fillId="0" borderId="13" xfId="0" applyFont="1" applyFill="1" applyBorder="1" applyAlignment="1">
      <alignment horizontal="right"/>
    </xf>
    <xf numFmtId="170" fontId="3" fillId="0" borderId="0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right"/>
    </xf>
    <xf numFmtId="0" fontId="104" fillId="0" borderId="7" xfId="0" applyFont="1" applyBorder="1">
      <alignment vertical="center"/>
    </xf>
    <xf numFmtId="0" fontId="104" fillId="0" borderId="8" xfId="0" applyFont="1" applyBorder="1">
      <alignment vertical="center"/>
    </xf>
    <xf numFmtId="0" fontId="104" fillId="0" borderId="9" xfId="0" applyFont="1" applyBorder="1">
      <alignment vertical="center"/>
    </xf>
    <xf numFmtId="0" fontId="105" fillId="0" borderId="0" xfId="0" applyFont="1">
      <alignment vertical="center"/>
    </xf>
    <xf numFmtId="0" fontId="104" fillId="0" borderId="10" xfId="0" applyFont="1" applyBorder="1">
      <alignment vertical="center"/>
    </xf>
    <xf numFmtId="0" fontId="104" fillId="0" borderId="0" xfId="0" applyFont="1" applyBorder="1">
      <alignment vertical="center"/>
    </xf>
    <xf numFmtId="0" fontId="104" fillId="0" borderId="5" xfId="0" applyFont="1" applyBorder="1">
      <alignment vertical="center"/>
    </xf>
    <xf numFmtId="0" fontId="104" fillId="0" borderId="11" xfId="0" applyFont="1" applyBorder="1">
      <alignment vertical="center"/>
    </xf>
    <xf numFmtId="0" fontId="104" fillId="0" borderId="12" xfId="0" applyFont="1" applyBorder="1">
      <alignment vertical="center"/>
    </xf>
    <xf numFmtId="0" fontId="104" fillId="0" borderId="13" xfId="0" applyFont="1" applyBorder="1">
      <alignment vertical="center"/>
    </xf>
    <xf numFmtId="0" fontId="99" fillId="0" borderId="0" xfId="0" applyFont="1" applyAlignment="1"/>
    <xf numFmtId="0" fontId="99" fillId="0" borderId="2" xfId="0" applyFont="1" applyBorder="1" applyAlignment="1">
      <alignment vertical="center"/>
    </xf>
    <xf numFmtId="1" fontId="99" fillId="0" borderId="2" xfId="0" applyNumberFormat="1" applyFont="1" applyFill="1" applyBorder="1" applyAlignment="1" applyProtection="1">
      <alignment horizontal="center"/>
    </xf>
    <xf numFmtId="1" fontId="99" fillId="0" borderId="0" xfId="0" applyNumberFormat="1" applyFont="1" applyAlignment="1">
      <alignment horizontal="center"/>
    </xf>
    <xf numFmtId="182" fontId="98" fillId="0" borderId="15" xfId="0" applyNumberFormat="1" applyFont="1" applyBorder="1" applyAlignment="1">
      <alignment horizontal="left"/>
    </xf>
    <xf numFmtId="166" fontId="98" fillId="0" borderId="1" xfId="0" applyNumberFormat="1" applyFont="1" applyBorder="1" applyAlignment="1"/>
    <xf numFmtId="166" fontId="98" fillId="0" borderId="15" xfId="0" applyNumberFormat="1" applyFont="1" applyBorder="1" applyAlignment="1"/>
    <xf numFmtId="0" fontId="98" fillId="0" borderId="0" xfId="0" applyFont="1" applyAlignment="1"/>
    <xf numFmtId="182" fontId="99" fillId="0" borderId="1" xfId="0" applyNumberFormat="1" applyFont="1" applyBorder="1" applyAlignment="1">
      <alignment horizontal="left"/>
    </xf>
    <xf numFmtId="166" fontId="99" fillId="0" borderId="1" xfId="0" applyNumberFormat="1" applyFont="1" applyBorder="1" applyAlignment="1"/>
    <xf numFmtId="182" fontId="98" fillId="0" borderId="1" xfId="0" applyNumberFormat="1" applyFont="1" applyBorder="1" applyAlignment="1">
      <alignment horizontal="left"/>
    </xf>
    <xf numFmtId="0" fontId="99" fillId="0" borderId="0" xfId="0" applyFont="1" applyBorder="1" applyAlignment="1"/>
    <xf numFmtId="17" fontId="99" fillId="0" borderId="1" xfId="0" applyNumberFormat="1" applyFont="1" applyFill="1" applyBorder="1">
      <alignment vertical="center"/>
    </xf>
    <xf numFmtId="166" fontId="99" fillId="0" borderId="1" xfId="0" applyNumberFormat="1" applyFont="1" applyFill="1" applyBorder="1">
      <alignment vertical="center"/>
    </xf>
    <xf numFmtId="0" fontId="106" fillId="0" borderId="0" xfId="0" applyFont="1">
      <alignment vertical="center"/>
    </xf>
    <xf numFmtId="0" fontId="105" fillId="0" borderId="8" xfId="0" applyFont="1" applyBorder="1">
      <alignment vertical="center"/>
    </xf>
    <xf numFmtId="0" fontId="105" fillId="0" borderId="9" xfId="0" applyFont="1" applyBorder="1">
      <alignment vertical="center"/>
    </xf>
    <xf numFmtId="0" fontId="105" fillId="0" borderId="0" xfId="0" applyFont="1" applyBorder="1">
      <alignment vertical="center"/>
    </xf>
    <xf numFmtId="0" fontId="105" fillId="0" borderId="5" xfId="0" applyFont="1" applyBorder="1">
      <alignment vertical="center"/>
    </xf>
    <xf numFmtId="0" fontId="105" fillId="0" borderId="12" xfId="0" applyFont="1" applyBorder="1">
      <alignment vertical="center"/>
    </xf>
    <xf numFmtId="0" fontId="105" fillId="0" borderId="13" xfId="0" applyFont="1" applyBorder="1">
      <alignment vertical="center"/>
    </xf>
    <xf numFmtId="0" fontId="99" fillId="0" borderId="9" xfId="0" applyFont="1" applyBorder="1" applyAlignment="1">
      <alignment horizontal="center" vertical="center"/>
    </xf>
    <xf numFmtId="0" fontId="99" fillId="0" borderId="15" xfId="0" applyFont="1" applyBorder="1" applyAlignment="1">
      <alignment horizontal="center" vertical="center"/>
    </xf>
    <xf numFmtId="0" fontId="99" fillId="0" borderId="2" xfId="0" applyFont="1" applyBorder="1" applyAlignment="1">
      <alignment horizontal="center"/>
    </xf>
    <xf numFmtId="0" fontId="3" fillId="0" borderId="15" xfId="8" applyNumberFormat="1" applyFont="1" applyFill="1" applyBorder="1" applyAlignment="1" applyProtection="1">
      <alignment horizontal="left" vertical="center" wrapText="1" shrinkToFit="1"/>
    </xf>
    <xf numFmtId="43" fontId="99" fillId="0" borderId="15" xfId="0" applyNumberFormat="1" applyFont="1" applyBorder="1" applyAlignment="1"/>
    <xf numFmtId="0" fontId="5" fillId="0" borderId="14" xfId="0" applyFont="1" applyBorder="1" applyAlignment="1"/>
    <xf numFmtId="181" fontId="5" fillId="0" borderId="1" xfId="0" applyNumberFormat="1" applyFont="1" applyBorder="1" applyAlignment="1">
      <alignment horizontal="left"/>
    </xf>
    <xf numFmtId="2" fontId="5" fillId="0" borderId="1" xfId="0" applyNumberFormat="1" applyFont="1" applyBorder="1" applyAlignment="1"/>
    <xf numFmtId="2" fontId="5" fillId="0" borderId="1" xfId="23" applyNumberFormat="1" applyFont="1" applyBorder="1"/>
    <xf numFmtId="0" fontId="5" fillId="0" borderId="1" xfId="0" applyFont="1" applyBorder="1" applyAlignment="1">
      <alignment horizontal="right"/>
    </xf>
    <xf numFmtId="0" fontId="5" fillId="5" borderId="1" xfId="0" applyFont="1" applyFill="1" applyBorder="1" applyAlignment="1"/>
    <xf numFmtId="181" fontId="5" fillId="0" borderId="15" xfId="0" applyNumberFormat="1" applyFont="1" applyBorder="1" applyAlignment="1">
      <alignment horizontal="left"/>
    </xf>
    <xf numFmtId="0" fontId="5" fillId="5" borderId="15" xfId="0" applyFont="1" applyFill="1" applyBorder="1" applyAlignment="1"/>
    <xf numFmtId="0" fontId="5" fillId="0" borderId="15" xfId="0" applyFont="1" applyBorder="1" applyAlignment="1"/>
    <xf numFmtId="2" fontId="5" fillId="0" borderId="15" xfId="0" applyNumberFormat="1" applyFont="1" applyBorder="1" applyAlignment="1"/>
    <xf numFmtId="2" fontId="5" fillId="0" borderId="15" xfId="0" applyNumberFormat="1" applyFont="1" applyBorder="1" applyAlignment="1">
      <alignment horizontal="right"/>
    </xf>
    <xf numFmtId="0" fontId="5" fillId="0" borderId="15" xfId="0" applyFont="1" applyBorder="1" applyAlignment="1">
      <alignment horizontal="right"/>
    </xf>
    <xf numFmtId="0" fontId="17" fillId="0" borderId="0" xfId="15" applyFont="1" applyBorder="1" applyAlignment="1"/>
    <xf numFmtId="165" fontId="53" fillId="0" borderId="1" xfId="0" applyNumberFormat="1" applyFont="1" applyBorder="1" applyAlignment="1">
      <alignment vertical="center"/>
    </xf>
    <xf numFmtId="0" fontId="80" fillId="0" borderId="15" xfId="0" applyFont="1" applyBorder="1" applyAlignment="1">
      <alignment horizontal="centerContinuous" vertical="center"/>
    </xf>
    <xf numFmtId="165" fontId="80" fillId="0" borderId="15" xfId="0" quotePrefix="1" applyNumberFormat="1" applyFont="1" applyFill="1" applyBorder="1" applyAlignment="1" applyProtection="1">
      <alignment horizontal="centerContinuous"/>
    </xf>
    <xf numFmtId="165" fontId="80" fillId="0" borderId="7" xfId="0" quotePrefix="1" applyNumberFormat="1" applyFont="1" applyFill="1" applyBorder="1" applyAlignment="1" applyProtection="1">
      <alignment horizontal="centerContinuous"/>
    </xf>
    <xf numFmtId="0" fontId="80" fillId="0" borderId="15" xfId="0" applyFont="1" applyBorder="1" applyAlignment="1">
      <alignment horizontal="centerContinuous"/>
    </xf>
    <xf numFmtId="0" fontId="80" fillId="0" borderId="9" xfId="0" applyFont="1" applyBorder="1" applyAlignment="1">
      <alignment horizontal="centerContinuous"/>
    </xf>
    <xf numFmtId="0" fontId="80" fillId="0" borderId="6" xfId="0" applyFont="1" applyBorder="1" applyAlignment="1">
      <alignment horizontal="centerContinuous"/>
    </xf>
    <xf numFmtId="0" fontId="80" fillId="0" borderId="6" xfId="0" quotePrefix="1" applyFont="1" applyBorder="1" applyAlignment="1">
      <alignment horizontal="centerContinuous"/>
    </xf>
    <xf numFmtId="49" fontId="5" fillId="0" borderId="1" xfId="0" applyNumberFormat="1" applyFont="1" applyBorder="1" applyAlignment="1">
      <alignment horizontal="left" vertical="center"/>
    </xf>
    <xf numFmtId="166" fontId="98" fillId="0" borderId="1" xfId="0" applyNumberFormat="1" applyFont="1" applyFill="1" applyBorder="1">
      <alignment vertical="center"/>
    </xf>
    <xf numFmtId="165" fontId="79" fillId="0" borderId="9" xfId="0" applyNumberFormat="1" applyFont="1" applyBorder="1" applyAlignment="1">
      <alignment vertical="center"/>
    </xf>
    <xf numFmtId="165" fontId="80" fillId="0" borderId="5" xfId="0" applyNumberFormat="1" applyFont="1" applyBorder="1" applyAlignment="1">
      <alignment vertical="center"/>
    </xf>
    <xf numFmtId="165" fontId="83" fillId="0" borderId="5" xfId="0" applyNumberFormat="1" applyFont="1" applyBorder="1" applyAlignment="1">
      <alignment vertical="center"/>
    </xf>
    <xf numFmtId="165" fontId="84" fillId="0" borderId="5" xfId="0" applyNumberFormat="1" applyFont="1" applyBorder="1" applyAlignment="1">
      <alignment vertical="center"/>
    </xf>
    <xf numFmtId="165" fontId="79" fillId="0" borderId="5" xfId="0" applyNumberFormat="1" applyFont="1" applyBorder="1" applyAlignment="1">
      <alignment vertical="center"/>
    </xf>
    <xf numFmtId="165" fontId="79" fillId="3" borderId="5" xfId="0" applyNumberFormat="1" applyFont="1" applyFill="1" applyBorder="1" applyAlignment="1">
      <alignment vertical="center"/>
    </xf>
    <xf numFmtId="165" fontId="57" fillId="0" borderId="1" xfId="0" applyNumberFormat="1" applyFont="1" applyBorder="1" applyAlignment="1">
      <alignment vertical="center"/>
    </xf>
    <xf numFmtId="2" fontId="5" fillId="0" borderId="1" xfId="0" applyNumberFormat="1" applyFont="1" applyFill="1" applyBorder="1" applyAlignment="1"/>
    <xf numFmtId="2" fontId="5" fillId="0" borderId="1" xfId="23" applyNumberFormat="1" applyFont="1" applyFill="1" applyBorder="1"/>
    <xf numFmtId="2" fontId="5" fillId="0" borderId="1" xfId="0" applyNumberFormat="1" applyFont="1" applyFill="1" applyBorder="1" applyAlignment="1">
      <alignment horizontal="right"/>
    </xf>
    <xf numFmtId="181" fontId="3" fillId="0" borderId="1" xfId="0" applyNumberFormat="1" applyFont="1" applyFill="1" applyBorder="1" applyAlignment="1">
      <alignment horizontal="left"/>
    </xf>
    <xf numFmtId="2" fontId="3" fillId="0" borderId="1" xfId="0" applyNumberFormat="1" applyFont="1" applyFill="1" applyBorder="1" applyAlignment="1"/>
    <xf numFmtId="2" fontId="3" fillId="0" borderId="1" xfId="23" applyNumberFormat="1" applyFont="1" applyFill="1" applyBorder="1"/>
    <xf numFmtId="0" fontId="3" fillId="0" borderId="0" xfId="0" quotePrefix="1" applyFont="1" applyFill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right" vertical="center"/>
    </xf>
    <xf numFmtId="164" fontId="5" fillId="0" borderId="12" xfId="0" applyNumberFormat="1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165" fontId="5" fillId="0" borderId="15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2" fontId="5" fillId="0" borderId="0" xfId="15" applyNumberFormat="1" applyFont="1" applyBorder="1" applyAlignment="1">
      <alignment vertical="center"/>
    </xf>
    <xf numFmtId="166" fontId="3" fillId="0" borderId="1" xfId="15" applyNumberFormat="1" applyFont="1" applyBorder="1" applyAlignment="1">
      <alignment horizontal="right" vertical="center"/>
    </xf>
    <xf numFmtId="164" fontId="0" fillId="0" borderId="0" xfId="0" applyNumberFormat="1">
      <alignment vertical="center"/>
    </xf>
    <xf numFmtId="0" fontId="56" fillId="0" borderId="5" xfId="8" applyFont="1" applyFill="1" applyBorder="1" applyAlignment="1">
      <alignment vertical="center"/>
    </xf>
    <xf numFmtId="0" fontId="24" fillId="0" borderId="5" xfId="0" applyFont="1" applyFill="1" applyBorder="1" applyAlignment="1">
      <alignment vertical="center"/>
    </xf>
    <xf numFmtId="4" fontId="21" fillId="0" borderId="0" xfId="0" applyNumberFormat="1" applyFont="1" applyAlignment="1">
      <alignment horizontal="left" vertical="center"/>
    </xf>
    <xf numFmtId="173" fontId="3" fillId="0" borderId="0" xfId="0" applyNumberFormat="1" applyFont="1" applyBorder="1">
      <alignment vertical="center"/>
    </xf>
    <xf numFmtId="174" fontId="3" fillId="0" borderId="0" xfId="0" applyNumberFormat="1" applyFont="1" applyBorder="1">
      <alignment vertical="center"/>
    </xf>
    <xf numFmtId="4" fontId="21" fillId="0" borderId="0" xfId="0" applyNumberFormat="1" applyFont="1">
      <alignment vertical="center"/>
    </xf>
    <xf numFmtId="2" fontId="21" fillId="0" borderId="0" xfId="0" applyNumberFormat="1" applyFont="1" applyBorder="1" applyAlignment="1">
      <alignment horizontal="left"/>
    </xf>
    <xf numFmtId="2" fontId="3" fillId="0" borderId="0" xfId="0" quotePrefix="1" applyNumberFormat="1" applyFont="1" applyBorder="1" applyAlignment="1">
      <alignment horizontal="right"/>
    </xf>
    <xf numFmtId="173" fontId="3" fillId="0" borderId="0" xfId="0" applyNumberFormat="1" applyFont="1" applyBorder="1" applyAlignment="1" applyProtection="1">
      <alignment horizontal="right"/>
    </xf>
    <xf numFmtId="175" fontId="3" fillId="0" borderId="0" xfId="0" applyNumberFormat="1" applyFont="1" applyBorder="1">
      <alignment vertical="center"/>
    </xf>
    <xf numFmtId="4" fontId="21" fillId="0" borderId="0" xfId="0" applyNumberFormat="1" applyFont="1" applyAlignment="1">
      <alignment horizontal="left" vertical="center" indent="1"/>
    </xf>
    <xf numFmtId="172" fontId="21" fillId="0" borderId="0" xfId="0" applyNumberFormat="1" applyFont="1">
      <alignment vertical="center"/>
    </xf>
    <xf numFmtId="2" fontId="21" fillId="0" borderId="0" xfId="0" applyNumberFormat="1" applyFont="1">
      <alignment vertical="center"/>
    </xf>
    <xf numFmtId="170" fontId="21" fillId="0" borderId="0" xfId="0" applyNumberFormat="1" applyFont="1">
      <alignment vertical="center"/>
    </xf>
    <xf numFmtId="165" fontId="21" fillId="0" borderId="0" xfId="0" applyNumberFormat="1" applyFont="1">
      <alignment vertical="center"/>
    </xf>
    <xf numFmtId="0" fontId="21" fillId="0" borderId="0" xfId="0" applyFont="1" applyAlignment="1">
      <alignment horizontal="left" vertical="center" indent="1"/>
    </xf>
    <xf numFmtId="0" fontId="21" fillId="0" borderId="0" xfId="0" applyFont="1" applyFill="1">
      <alignment vertical="center"/>
    </xf>
    <xf numFmtId="165" fontId="3" fillId="0" borderId="0" xfId="0" applyNumberFormat="1" applyFont="1" applyFill="1" applyAlignment="1">
      <alignment horizontal="right"/>
    </xf>
    <xf numFmtId="165" fontId="53" fillId="0" borderId="0" xfId="0" applyNumberFormat="1" applyFont="1" applyAlignment="1">
      <alignment horizontal="left"/>
    </xf>
    <xf numFmtId="165" fontId="53" fillId="0" borderId="0" xfId="0" quotePrefix="1" applyNumberFormat="1" applyFont="1" applyAlignment="1">
      <alignment horizontal="left"/>
    </xf>
    <xf numFmtId="0" fontId="53" fillId="0" borderId="0" xfId="0" applyFont="1">
      <alignment vertical="center"/>
    </xf>
    <xf numFmtId="165" fontId="53" fillId="0" borderId="0" xfId="0" applyNumberFormat="1" applyFont="1">
      <alignment vertical="center"/>
    </xf>
    <xf numFmtId="165" fontId="53" fillId="0" borderId="0" xfId="0" applyNumberFormat="1" applyFont="1" applyFill="1" applyBorder="1">
      <alignment vertical="center"/>
    </xf>
    <xf numFmtId="0" fontId="0" fillId="8" borderId="0" xfId="0" applyFill="1">
      <alignment vertical="center"/>
    </xf>
    <xf numFmtId="0" fontId="37" fillId="0" borderId="2" xfId="0" applyFont="1" applyBorder="1" applyAlignment="1"/>
    <xf numFmtId="0" fontId="36" fillId="0" borderId="1" xfId="0" applyFont="1" applyBorder="1" applyAlignment="1"/>
    <xf numFmtId="2" fontId="36" fillId="0" borderId="5" xfId="0" applyNumberFormat="1" applyFont="1" applyBorder="1" applyAlignment="1"/>
    <xf numFmtId="2" fontId="37" fillId="0" borderId="4" xfId="0" applyNumberFormat="1" applyFont="1" applyBorder="1" applyAlignment="1"/>
    <xf numFmtId="0" fontId="19" fillId="0" borderId="1" xfId="0" applyFont="1" applyBorder="1" applyAlignment="1"/>
    <xf numFmtId="0" fontId="107" fillId="0" borderId="10" xfId="0" applyFont="1" applyBorder="1">
      <alignment vertical="center"/>
    </xf>
    <xf numFmtId="0" fontId="107" fillId="0" borderId="11" xfId="0" applyFont="1" applyBorder="1">
      <alignment vertical="center"/>
    </xf>
    <xf numFmtId="0" fontId="99" fillId="0" borderId="2" xfId="0" applyFont="1" applyBorder="1" applyAlignment="1">
      <alignment horizontal="center" vertical="center" wrapText="1"/>
    </xf>
    <xf numFmtId="0" fontId="33" fillId="0" borderId="0" xfId="0" applyFont="1" applyFill="1" applyBorder="1">
      <alignment vertical="center"/>
    </xf>
    <xf numFmtId="3" fontId="5" fillId="0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1" applyNumberFormat="1" applyFont="1" applyFill="1" applyBorder="1" applyAlignment="1">
      <alignment horizontal="center" vertical="center"/>
    </xf>
    <xf numFmtId="43" fontId="5" fillId="0" borderId="1" xfId="12" applyNumberFormat="1" applyFont="1" applyFill="1" applyBorder="1" applyAlignment="1">
      <alignment horizontal="right" vertical="center"/>
    </xf>
    <xf numFmtId="0" fontId="48" fillId="0" borderId="10" xfId="0" applyFont="1" applyBorder="1" applyAlignment="1">
      <alignment horizontal="left" vertical="center"/>
    </xf>
    <xf numFmtId="0" fontId="37" fillId="0" borderId="4" xfId="0" applyFont="1" applyBorder="1" applyAlignment="1">
      <alignment horizontal="right"/>
    </xf>
    <xf numFmtId="2" fontId="3" fillId="0" borderId="6" xfId="15" applyNumberFormat="1" applyFont="1" applyBorder="1" applyAlignment="1">
      <alignment horizontal="right" vertical="center"/>
    </xf>
    <xf numFmtId="166" fontId="3" fillId="0" borderId="6" xfId="15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horizontal="center"/>
    </xf>
    <xf numFmtId="0" fontId="3" fillId="0" borderId="14" xfId="0" applyNumberFormat="1" applyFont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3" fillId="0" borderId="15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0" fontId="3" fillId="0" borderId="6" xfId="0" applyFont="1" applyFill="1" applyBorder="1" applyAlignment="1">
      <alignment horizontal="centerContinuous"/>
    </xf>
    <xf numFmtId="0" fontId="3" fillId="0" borderId="1" xfId="0" quotePrefix="1" applyFont="1" applyFill="1" applyBorder="1" applyAlignment="1">
      <alignment horizontal="center"/>
    </xf>
    <xf numFmtId="0" fontId="3" fillId="0" borderId="1" xfId="0" applyFont="1" applyBorder="1" applyProtection="1">
      <alignment vertic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19" fillId="0" borderId="6" xfId="0" applyFont="1" applyBorder="1" applyAlignment="1">
      <alignment horizontal="centerContinuous"/>
    </xf>
    <xf numFmtId="0" fontId="3" fillId="0" borderId="9" xfId="0" applyFont="1" applyBorder="1" applyAlignment="1">
      <alignment horizontal="left"/>
    </xf>
    <xf numFmtId="0" fontId="3" fillId="0" borderId="1" xfId="0" quotePrefix="1" applyFont="1" applyBorder="1" applyAlignment="1">
      <alignment horizontal="center"/>
    </xf>
    <xf numFmtId="0" fontId="19" fillId="0" borderId="0" xfId="0" applyFont="1" applyBorder="1">
      <alignment vertical="center"/>
    </xf>
    <xf numFmtId="0" fontId="17" fillId="0" borderId="0" xfId="0" applyNumberFormat="1" applyFont="1" applyBorder="1">
      <alignment vertical="center"/>
    </xf>
    <xf numFmtId="0" fontId="3" fillId="0" borderId="4" xfId="0" applyFont="1" applyBorder="1" applyAlignment="1">
      <alignment horizontal="centerContinuous" vertical="center"/>
    </xf>
    <xf numFmtId="0" fontId="53" fillId="0" borderId="0" xfId="0" applyFont="1" applyAlignment="1">
      <alignment vertical="center"/>
    </xf>
    <xf numFmtId="43" fontId="3" fillId="0" borderId="6" xfId="3" applyNumberFormat="1" applyFont="1" applyFill="1" applyBorder="1" applyAlignment="1">
      <alignment horizontal="right" vertical="center"/>
    </xf>
    <xf numFmtId="0" fontId="3" fillId="0" borderId="0" xfId="12" applyFont="1" applyBorder="1" applyAlignment="1">
      <alignment horizontal="center" vertical="center"/>
    </xf>
    <xf numFmtId="177" fontId="3" fillId="0" borderId="0" xfId="0" applyNumberFormat="1" applyFont="1" applyFill="1" applyBorder="1">
      <alignment vertical="center"/>
    </xf>
    <xf numFmtId="43" fontId="3" fillId="0" borderId="0" xfId="3" applyNumberFormat="1" applyFont="1" applyFill="1" applyBorder="1" applyAlignment="1">
      <alignment vertical="center"/>
    </xf>
    <xf numFmtId="43" fontId="3" fillId="0" borderId="0" xfId="3" applyNumberFormat="1" applyFont="1" applyFill="1" applyBorder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/>
    </xf>
    <xf numFmtId="4" fontId="3" fillId="0" borderId="7" xfId="0" applyNumberFormat="1" applyFont="1" applyBorder="1">
      <alignment vertical="center"/>
    </xf>
    <xf numFmtId="4" fontId="3" fillId="0" borderId="9" xfId="0" applyNumberFormat="1" applyFont="1" applyBorder="1">
      <alignment vertical="center"/>
    </xf>
    <xf numFmtId="170" fontId="3" fillId="0" borderId="7" xfId="0" applyNumberFormat="1" applyFont="1" applyBorder="1">
      <alignment vertical="center"/>
    </xf>
    <xf numFmtId="170" fontId="3" fillId="0" borderId="9" xfId="0" applyNumberFormat="1" applyFont="1" applyBorder="1">
      <alignment vertical="center"/>
    </xf>
    <xf numFmtId="165" fontId="3" fillId="0" borderId="7" xfId="0" applyNumberFormat="1" applyFont="1" applyBorder="1">
      <alignment vertical="center"/>
    </xf>
    <xf numFmtId="165" fontId="3" fillId="0" borderId="9" xfId="0" applyNumberFormat="1" applyFont="1" applyBorder="1">
      <alignment vertical="center"/>
    </xf>
    <xf numFmtId="4" fontId="3" fillId="0" borderId="6" xfId="0" applyNumberFormat="1" applyFont="1" applyBorder="1" applyAlignment="1">
      <alignment horizontal="centerContinuous"/>
    </xf>
    <xf numFmtId="4" fontId="17" fillId="0" borderId="6" xfId="0" applyNumberFormat="1" applyFont="1" applyBorder="1" applyAlignment="1">
      <alignment horizontal="centerContinuous"/>
    </xf>
    <xf numFmtId="170" fontId="3" fillId="0" borderId="6" xfId="0" applyNumberFormat="1" applyFont="1" applyBorder="1" applyAlignment="1">
      <alignment horizontal="centerContinuous"/>
    </xf>
    <xf numFmtId="170" fontId="3" fillId="0" borderId="15" xfId="0" applyNumberFormat="1" applyFont="1" applyBorder="1" applyAlignment="1">
      <alignment horizontal="center"/>
    </xf>
    <xf numFmtId="171" fontId="3" fillId="0" borderId="2" xfId="0" applyNumberFormat="1" applyFont="1" applyBorder="1" applyAlignment="1" applyProtection="1">
      <alignment horizontal="center"/>
    </xf>
    <xf numFmtId="3" fontId="3" fillId="0" borderId="2" xfId="0" applyNumberFormat="1" applyFont="1" applyBorder="1" applyAlignment="1">
      <alignment horizontal="center"/>
    </xf>
    <xf numFmtId="0" fontId="99" fillId="0" borderId="2" xfId="0" applyFont="1" applyBorder="1" applyAlignment="1">
      <alignment horizontal="center" vertical="center" wrapText="1"/>
    </xf>
    <xf numFmtId="0" fontId="107" fillId="0" borderId="0" xfId="0" applyFont="1" applyBorder="1">
      <alignment vertical="center"/>
    </xf>
    <xf numFmtId="0" fontId="107" fillId="0" borderId="5" xfId="0" applyFont="1" applyBorder="1">
      <alignment vertical="center"/>
    </xf>
    <xf numFmtId="0" fontId="108" fillId="0" borderId="0" xfId="0" applyFont="1">
      <alignment vertical="center"/>
    </xf>
    <xf numFmtId="0" fontId="107" fillId="0" borderId="12" xfId="0" applyFont="1" applyBorder="1">
      <alignment vertical="center"/>
    </xf>
    <xf numFmtId="0" fontId="107" fillId="0" borderId="13" xfId="0" applyFont="1" applyBorder="1">
      <alignment vertical="center"/>
    </xf>
    <xf numFmtId="0" fontId="5" fillId="0" borderId="10" xfId="0" applyFont="1" applyFill="1" applyBorder="1">
      <alignment vertical="center"/>
    </xf>
    <xf numFmtId="166" fontId="3" fillId="0" borderId="10" xfId="0" applyNumberFormat="1" applyFont="1" applyBorder="1">
      <alignment vertical="center"/>
    </xf>
    <xf numFmtId="0" fontId="53" fillId="0" borderId="0" xfId="0" applyFont="1" applyBorder="1">
      <alignment vertical="center"/>
    </xf>
    <xf numFmtId="167" fontId="5" fillId="0" borderId="10" xfId="1" applyNumberFormat="1" applyFont="1" applyFill="1" applyBorder="1" applyAlignment="1">
      <alignment vertical="center" wrapText="1"/>
    </xf>
    <xf numFmtId="167" fontId="5" fillId="0" borderId="0" xfId="1" applyNumberFormat="1" applyFont="1" applyFill="1" applyBorder="1" applyAlignment="1">
      <alignment vertical="center" wrapText="1"/>
    </xf>
    <xf numFmtId="167" fontId="3" fillId="0" borderId="10" xfId="1" applyNumberFormat="1" applyFont="1" applyBorder="1" applyAlignment="1">
      <alignment vertical="center" wrapText="1"/>
    </xf>
    <xf numFmtId="167" fontId="3" fillId="0" borderId="0" xfId="1" applyNumberFormat="1" applyFont="1" applyBorder="1" applyAlignment="1">
      <alignment vertical="center" wrapText="1"/>
    </xf>
    <xf numFmtId="0" fontId="3" fillId="3" borderId="1" xfId="8" applyNumberFormat="1" applyFont="1" applyFill="1" applyBorder="1" applyAlignment="1" applyProtection="1">
      <alignment horizontal="left" vertical="center" wrapText="1" shrinkToFit="1"/>
    </xf>
    <xf numFmtId="0" fontId="96" fillId="0" borderId="0" xfId="0" applyFont="1">
      <alignment vertical="center"/>
    </xf>
    <xf numFmtId="43" fontId="5" fillId="0" borderId="1" xfId="3" applyNumberFormat="1" applyFont="1" applyFill="1" applyBorder="1" applyAlignment="1">
      <alignment vertical="center"/>
    </xf>
    <xf numFmtId="0" fontId="5" fillId="0" borderId="2" xfId="15" applyFont="1" applyBorder="1" applyAlignment="1">
      <alignment horizontal="center" vertical="center" wrapText="1"/>
    </xf>
    <xf numFmtId="0" fontId="3" fillId="0" borderId="15" xfId="15" applyFont="1" applyBorder="1" applyAlignment="1">
      <alignment vertical="center"/>
    </xf>
    <xf numFmtId="2" fontId="3" fillId="0" borderId="15" xfId="15" applyNumberFormat="1" applyFont="1" applyBorder="1" applyAlignment="1">
      <alignment vertical="center"/>
    </xf>
    <xf numFmtId="166" fontId="3" fillId="0" borderId="15" xfId="15" applyNumberFormat="1" applyFont="1" applyBorder="1" applyAlignment="1">
      <alignment vertical="center"/>
    </xf>
    <xf numFmtId="0" fontId="3" fillId="0" borderId="1" xfId="15" applyFont="1" applyBorder="1" applyAlignment="1">
      <alignment vertical="center" shrinkToFit="1"/>
    </xf>
    <xf numFmtId="0" fontId="3" fillId="0" borderId="6" xfId="15" applyFont="1" applyBorder="1" applyAlignment="1">
      <alignment vertical="center"/>
    </xf>
    <xf numFmtId="166" fontId="3" fillId="0" borderId="6" xfId="15" applyNumberFormat="1" applyFont="1" applyBorder="1" applyAlignment="1">
      <alignment vertical="center"/>
    </xf>
    <xf numFmtId="0" fontId="48" fillId="0" borderId="13" xfId="15" applyFont="1" applyBorder="1"/>
    <xf numFmtId="166" fontId="3" fillId="0" borderId="0" xfId="15" applyNumberFormat="1" applyFont="1" applyBorder="1" applyAlignment="1">
      <alignment vertical="center"/>
    </xf>
    <xf numFmtId="0" fontId="19" fillId="0" borderId="0" xfId="15" applyFont="1" applyBorder="1"/>
    <xf numFmtId="2" fontId="3" fillId="0" borderId="15" xfId="15" applyNumberFormat="1" applyFont="1" applyBorder="1" applyAlignment="1">
      <alignment horizontal="right" vertical="center"/>
    </xf>
    <xf numFmtId="166" fontId="3" fillId="0" borderId="15" xfId="15" applyNumberFormat="1" applyFont="1" applyBorder="1" applyAlignment="1">
      <alignment horizontal="right" vertical="center"/>
    </xf>
    <xf numFmtId="0" fontId="97" fillId="0" borderId="0" xfId="15" applyFont="1" applyBorder="1" applyAlignment="1"/>
    <xf numFmtId="0" fontId="27" fillId="0" borderId="7" xfId="0" applyFont="1" applyFill="1" applyBorder="1">
      <alignment vertical="center"/>
    </xf>
    <xf numFmtId="165" fontId="27" fillId="0" borderId="8" xfId="0" applyNumberFormat="1" applyFont="1" applyFill="1" applyBorder="1" applyAlignment="1">
      <alignment horizontal="right"/>
    </xf>
    <xf numFmtId="0" fontId="27" fillId="0" borderId="9" xfId="0" applyFont="1" applyFill="1" applyBorder="1">
      <alignment vertical="center"/>
    </xf>
    <xf numFmtId="165" fontId="27" fillId="0" borderId="0" xfId="0" applyNumberFormat="1" applyFont="1" applyFill="1" applyBorder="1" applyAlignment="1">
      <alignment horizontal="right"/>
    </xf>
    <xf numFmtId="0" fontId="27" fillId="0" borderId="5" xfId="0" applyFont="1" applyFill="1" applyBorder="1">
      <alignment vertical="center"/>
    </xf>
    <xf numFmtId="165" fontId="5" fillId="0" borderId="15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vertical="center"/>
    </xf>
    <xf numFmtId="165" fontId="5" fillId="0" borderId="0" xfId="0" applyNumberFormat="1" applyFont="1" applyFill="1" applyAlignment="1">
      <alignment vertical="center"/>
    </xf>
    <xf numFmtId="0" fontId="5" fillId="0" borderId="1" xfId="0" quotePrefix="1" applyNumberFormat="1" applyFont="1" applyFill="1" applyBorder="1" applyAlignment="1" applyProtection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0" fontId="48" fillId="0" borderId="8" xfId="0" applyFont="1" applyBorder="1" applyAlignment="1">
      <alignment horizontal="left"/>
    </xf>
    <xf numFmtId="0" fontId="65" fillId="0" borderId="0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48" fillId="0" borderId="8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65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3" fillId="0" borderId="6" xfId="15" applyFont="1" applyBorder="1" applyAlignment="1">
      <alignment horizontal="left" vertical="center"/>
    </xf>
    <xf numFmtId="43" fontId="110" fillId="0" borderId="5" xfId="1" applyNumberFormat="1" applyFont="1" applyFill="1" applyBorder="1"/>
    <xf numFmtId="0" fontId="99" fillId="0" borderId="0" xfId="0" applyFont="1" applyAlignment="1">
      <alignment horizontal="left"/>
    </xf>
    <xf numFmtId="0" fontId="10" fillId="0" borderId="0" xfId="0" applyFont="1" applyAlignment="1"/>
    <xf numFmtId="166" fontId="3" fillId="0" borderId="0" xfId="0" applyNumberFormat="1" applyFont="1" applyAlignment="1"/>
    <xf numFmtId="0" fontId="99" fillId="0" borderId="0" xfId="0" applyFont="1" applyBorder="1" applyAlignment="1">
      <alignment horizontal="left"/>
    </xf>
    <xf numFmtId="0" fontId="99" fillId="0" borderId="0" xfId="0" applyFont="1" applyFill="1" applyAlignment="1">
      <alignment horizontal="left"/>
    </xf>
    <xf numFmtId="0" fontId="99" fillId="0" borderId="0" xfId="0" quotePrefix="1" applyFont="1" applyAlignment="1">
      <alignment horizontal="left"/>
    </xf>
    <xf numFmtId="0" fontId="109" fillId="0" borderId="1" xfId="0" applyFont="1" applyBorder="1" applyAlignment="1"/>
    <xf numFmtId="0" fontId="5" fillId="0" borderId="15" xfId="0" applyFont="1" applyBorder="1" applyAlignment="1" applyProtection="1">
      <alignment horizontal="left" vertical="center"/>
    </xf>
    <xf numFmtId="17" fontId="3" fillId="0" borderId="6" xfId="0" applyNumberFormat="1" applyFont="1" applyFill="1" applyBorder="1">
      <alignment vertical="center"/>
    </xf>
    <xf numFmtId="165" fontId="3" fillId="0" borderId="6" xfId="0" applyNumberFormat="1" applyFont="1" applyFill="1" applyBorder="1" applyAlignment="1">
      <alignment horizontal="right" vertical="center" wrapText="1"/>
    </xf>
    <xf numFmtId="165" fontId="3" fillId="0" borderId="6" xfId="0" applyNumberFormat="1" applyFont="1" applyFill="1" applyBorder="1" applyAlignment="1">
      <alignment horizontal="right" wrapText="1"/>
    </xf>
    <xf numFmtId="167" fontId="3" fillId="0" borderId="6" xfId="1" applyNumberFormat="1" applyFont="1" applyFill="1" applyBorder="1" applyAlignment="1">
      <alignment horizontal="right" vertical="center" wrapText="1"/>
    </xf>
    <xf numFmtId="166" fontId="3" fillId="0" borderId="6" xfId="0" applyNumberFormat="1" applyFont="1" applyFill="1" applyBorder="1" applyAlignment="1">
      <alignment horizontal="right" vertical="center" wrapText="1"/>
    </xf>
    <xf numFmtId="166" fontId="3" fillId="0" borderId="6" xfId="0" applyNumberFormat="1" applyFont="1" applyFill="1" applyBorder="1" applyAlignment="1">
      <alignment horizontal="right" wrapText="1"/>
    </xf>
    <xf numFmtId="166" fontId="3" fillId="0" borderId="6" xfId="1" applyNumberFormat="1" applyFont="1" applyFill="1" applyBorder="1" applyAlignment="1">
      <alignment horizontal="right" vertical="center" wrapText="1"/>
    </xf>
    <xf numFmtId="166" fontId="3" fillId="0" borderId="6" xfId="1" applyNumberFormat="1" applyFont="1" applyFill="1" applyBorder="1" applyAlignment="1">
      <alignment vertical="center"/>
    </xf>
    <xf numFmtId="166" fontId="99" fillId="0" borderId="6" xfId="0" applyNumberFormat="1" applyFont="1" applyBorder="1" applyAlignment="1"/>
    <xf numFmtId="166" fontId="3" fillId="0" borderId="6" xfId="1" applyNumberFormat="1" applyFont="1" applyFill="1" applyBorder="1" applyAlignment="1">
      <alignment horizontal="right" wrapText="1"/>
    </xf>
    <xf numFmtId="167" fontId="3" fillId="0" borderId="6" xfId="1" applyNumberFormat="1" applyFont="1" applyFill="1" applyBorder="1" applyAlignment="1">
      <alignment horizontal="right" wrapText="1"/>
    </xf>
    <xf numFmtId="167" fontId="3" fillId="0" borderId="6" xfId="1" applyNumberFormat="1" applyFont="1" applyFill="1" applyBorder="1" applyAlignment="1">
      <alignment vertical="center"/>
    </xf>
    <xf numFmtId="167" fontId="3" fillId="0" borderId="6" xfId="0" applyNumberFormat="1" applyFont="1" applyFill="1" applyBorder="1">
      <alignment vertical="center"/>
    </xf>
    <xf numFmtId="167" fontId="3" fillId="0" borderId="6" xfId="1" applyNumberFormat="1" applyFont="1" applyFill="1" applyBorder="1" applyAlignment="1">
      <alignment vertical="center" wrapText="1"/>
    </xf>
    <xf numFmtId="167" fontId="3" fillId="0" borderId="6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wrapText="1"/>
    </xf>
    <xf numFmtId="165" fontId="3" fillId="0" borderId="6" xfId="0" applyNumberFormat="1" applyFont="1" applyFill="1" applyBorder="1">
      <alignment vertical="center"/>
    </xf>
    <xf numFmtId="165" fontId="3" fillId="0" borderId="6" xfId="1" applyNumberFormat="1" applyFont="1" applyFill="1" applyBorder="1" applyAlignment="1">
      <alignment horizontal="right"/>
    </xf>
    <xf numFmtId="3" fontId="3" fillId="0" borderId="6" xfId="1" applyNumberFormat="1" applyFont="1" applyBorder="1" applyAlignment="1">
      <alignment horizontal="center" vertical="center"/>
    </xf>
    <xf numFmtId="0" fontId="3" fillId="0" borderId="6" xfId="1" applyNumberFormat="1" applyFont="1" applyBorder="1" applyAlignment="1">
      <alignment horizontal="right" vertical="center"/>
    </xf>
    <xf numFmtId="0" fontId="3" fillId="0" borderId="6" xfId="1" applyNumberFormat="1" applyFont="1" applyBorder="1" applyAlignment="1">
      <alignment horizontal="center" vertical="center"/>
    </xf>
    <xf numFmtId="166" fontId="3" fillId="2" borderId="6" xfId="0" applyNumberFormat="1" applyFont="1" applyFill="1" applyBorder="1" applyAlignment="1">
      <alignment vertical="center"/>
    </xf>
    <xf numFmtId="166" fontId="43" fillId="2" borderId="6" xfId="0" applyNumberFormat="1" applyFont="1" applyFill="1" applyBorder="1" applyAlignment="1">
      <alignment vertical="center"/>
    </xf>
    <xf numFmtId="168" fontId="3" fillId="2" borderId="6" xfId="1" applyNumberFormat="1" applyFont="1" applyFill="1" applyBorder="1" applyAlignment="1">
      <alignment horizontal="center" vertical="center"/>
    </xf>
    <xf numFmtId="168" fontId="3" fillId="2" borderId="6" xfId="1" applyNumberFormat="1" applyFont="1" applyFill="1" applyBorder="1" applyAlignment="1">
      <alignment vertical="center"/>
    </xf>
    <xf numFmtId="165" fontId="3" fillId="0" borderId="11" xfId="1" applyNumberFormat="1" applyFont="1" applyBorder="1" applyAlignment="1">
      <alignment horizontal="right" vertical="center"/>
    </xf>
    <xf numFmtId="165" fontId="3" fillId="0" borderId="11" xfId="1" applyNumberFormat="1" applyFont="1" applyFill="1" applyBorder="1" applyAlignment="1">
      <alignment horizontal="righ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right" vertical="center"/>
    </xf>
    <xf numFmtId="2" fontId="3" fillId="0" borderId="6" xfId="0" applyNumberFormat="1" applyFont="1" applyFill="1" applyBorder="1" applyAlignment="1"/>
    <xf numFmtId="2" fontId="3" fillId="0" borderId="6" xfId="23" applyNumberFormat="1" applyFont="1" applyFill="1" applyBorder="1"/>
    <xf numFmtId="2" fontId="3" fillId="0" borderId="6" xfId="0" applyNumberFormat="1" applyFont="1" applyFill="1" applyBorder="1" applyAlignment="1">
      <alignment horizontal="right"/>
    </xf>
    <xf numFmtId="0" fontId="3" fillId="0" borderId="6" xfId="0" applyFont="1" applyFill="1" applyBorder="1" applyAlignment="1">
      <alignment horizontal="left" vertical="center"/>
    </xf>
    <xf numFmtId="165" fontId="3" fillId="0" borderId="6" xfId="0" applyNumberFormat="1" applyFont="1" applyFill="1" applyBorder="1" applyAlignment="1"/>
    <xf numFmtId="165" fontId="3" fillId="0" borderId="6" xfId="0" applyNumberFormat="1" applyFont="1" applyFill="1" applyBorder="1" applyAlignment="1">
      <alignment horizontal="right" vertical="center"/>
    </xf>
    <xf numFmtId="0" fontId="17" fillId="0" borderId="2" xfId="0" applyFont="1" applyBorder="1" applyAlignment="1">
      <alignment horizontal="center" vertical="center"/>
    </xf>
    <xf numFmtId="0" fontId="37" fillId="0" borderId="14" xfId="0" applyFont="1" applyBorder="1" applyAlignment="1">
      <alignment horizontal="right"/>
    </xf>
    <xf numFmtId="0" fontId="37" fillId="0" borderId="2" xfId="0" applyFont="1" applyBorder="1" applyAlignment="1">
      <alignment horizontal="center"/>
    </xf>
    <xf numFmtId="0" fontId="37" fillId="0" borderId="2" xfId="0" applyFont="1" applyBorder="1" applyAlignment="1">
      <alignment horizontal="right"/>
    </xf>
    <xf numFmtId="0" fontId="21" fillId="0" borderId="2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165" fontId="3" fillId="0" borderId="11" xfId="0" quotePrefix="1" applyNumberFormat="1" applyFont="1" applyBorder="1" applyAlignment="1">
      <alignment horizontal="left" vertical="center"/>
    </xf>
    <xf numFmtId="165" fontId="3" fillId="0" borderId="13" xfId="0" applyNumberFormat="1" applyFont="1" applyBorder="1" applyAlignment="1">
      <alignment horizontal="left" vertical="center"/>
    </xf>
    <xf numFmtId="165" fontId="38" fillId="0" borderId="12" xfId="0" applyNumberFormat="1" applyFont="1" applyBorder="1" applyAlignment="1">
      <alignment vertical="center"/>
    </xf>
    <xf numFmtId="171" fontId="3" fillId="0" borderId="6" xfId="0" applyNumberFormat="1" applyFont="1" applyFill="1" applyBorder="1" applyAlignment="1" applyProtection="1">
      <alignment horizontal="left" vertical="center"/>
    </xf>
    <xf numFmtId="4" fontId="53" fillId="0" borderId="6" xfId="0" applyNumberFormat="1" applyFont="1" applyFill="1" applyBorder="1" applyAlignment="1">
      <alignment horizontal="right" vertical="center"/>
    </xf>
    <xf numFmtId="4" fontId="53" fillId="0" borderId="6" xfId="0" applyNumberFormat="1" applyFont="1" applyFill="1" applyBorder="1" applyAlignment="1" applyProtection="1">
      <alignment horizontal="right" vertical="center"/>
    </xf>
    <xf numFmtId="165" fontId="53" fillId="0" borderId="6" xfId="0" applyNumberFormat="1" applyFont="1" applyBorder="1" applyAlignment="1">
      <alignment vertical="center"/>
    </xf>
    <xf numFmtId="0" fontId="109" fillId="0" borderId="1" xfId="0" applyFont="1" applyBorder="1" applyAlignment="1">
      <alignment horizontal="left" indent="5"/>
    </xf>
    <xf numFmtId="0" fontId="3" fillId="0" borderId="2" xfId="0" applyFont="1" applyBorder="1" applyAlignment="1">
      <alignment horizontal="center" vertical="center" wrapText="1"/>
    </xf>
    <xf numFmtId="179" fontId="48" fillId="0" borderId="9" xfId="0" applyNumberFormat="1" applyFont="1" applyBorder="1">
      <alignment vertical="center"/>
    </xf>
    <xf numFmtId="179" fontId="48" fillId="0" borderId="5" xfId="0" applyNumberFormat="1" applyFont="1" applyBorder="1">
      <alignment vertical="center"/>
    </xf>
    <xf numFmtId="179" fontId="48" fillId="0" borderId="13" xfId="0" applyNumberFormat="1" applyFont="1" applyBorder="1">
      <alignment vertical="center"/>
    </xf>
    <xf numFmtId="166" fontId="3" fillId="0" borderId="15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6" fontId="3" fillId="0" borderId="1" xfId="0" applyNumberFormat="1" applyFont="1" applyFill="1" applyBorder="1" applyAlignment="1">
      <alignment horizontal="center" wrapText="1"/>
    </xf>
    <xf numFmtId="166" fontId="3" fillId="0" borderId="6" xfId="0" applyNumberFormat="1" applyFont="1" applyFill="1" applyBorder="1" applyAlignment="1">
      <alignment horizontal="center" wrapText="1"/>
    </xf>
    <xf numFmtId="165" fontId="50" fillId="3" borderId="9" xfId="0" applyNumberFormat="1" applyFont="1" applyFill="1" applyBorder="1">
      <alignment vertical="center"/>
    </xf>
    <xf numFmtId="165" fontId="3" fillId="3" borderId="13" xfId="0" applyNumberFormat="1" applyFont="1" applyFill="1" applyBorder="1">
      <alignment vertical="center"/>
    </xf>
    <xf numFmtId="165" fontId="5" fillId="0" borderId="15" xfId="1" applyNumberFormat="1" applyFont="1" applyBorder="1" applyAlignment="1">
      <alignment horizontal="right"/>
    </xf>
    <xf numFmtId="166" fontId="3" fillId="0" borderId="6" xfId="0" applyNumberFormat="1" applyFont="1" applyFill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/>
    </xf>
    <xf numFmtId="0" fontId="5" fillId="0" borderId="6" xfId="0" applyFont="1" applyBorder="1">
      <alignment vertical="center"/>
    </xf>
    <xf numFmtId="165" fontId="3" fillId="0" borderId="8" xfId="1" applyNumberFormat="1" applyFont="1" applyBorder="1" applyAlignment="1">
      <alignment horizontal="right"/>
    </xf>
    <xf numFmtId="166" fontId="3" fillId="0" borderId="4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right" vertical="center"/>
    </xf>
    <xf numFmtId="2" fontId="44" fillId="0" borderId="1" xfId="0" applyNumberFormat="1" applyFont="1" applyBorder="1" applyAlignment="1">
      <alignment horizontal="left"/>
    </xf>
    <xf numFmtId="0" fontId="45" fillId="0" borderId="1" xfId="0" applyFont="1" applyBorder="1" applyAlignment="1">
      <alignment horizontal="center" vertical="center"/>
    </xf>
    <xf numFmtId="2" fontId="45" fillId="0" borderId="1" xfId="0" applyNumberFormat="1" applyFont="1" applyBorder="1" applyAlignment="1">
      <alignment horizontal="right" vertical="center"/>
    </xf>
    <xf numFmtId="165" fontId="45" fillId="0" borderId="1" xfId="0" applyNumberFormat="1" applyFont="1" applyBorder="1" applyAlignment="1">
      <alignment horizontal="right" vertical="center"/>
    </xf>
    <xf numFmtId="2" fontId="45" fillId="0" borderId="1" xfId="0" applyNumberFormat="1" applyFont="1" applyBorder="1">
      <alignment vertical="center"/>
    </xf>
    <xf numFmtId="0" fontId="45" fillId="0" borderId="1" xfId="0" applyFont="1" applyBorder="1">
      <alignment vertical="center"/>
    </xf>
    <xf numFmtId="0" fontId="45" fillId="0" borderId="1" xfId="0" applyFont="1" applyBorder="1" applyAlignment="1">
      <alignment horizontal="center"/>
    </xf>
    <xf numFmtId="0" fontId="45" fillId="0" borderId="0" xfId="0" applyFont="1" applyBorder="1">
      <alignment vertical="center"/>
    </xf>
    <xf numFmtId="166" fontId="3" fillId="0" borderId="1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6" fontId="3" fillId="0" borderId="15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6" xfId="0" applyBorder="1">
      <alignment vertical="center"/>
    </xf>
    <xf numFmtId="0" fontId="5" fillId="0" borderId="1" xfId="0" applyFont="1" applyBorder="1" applyAlignme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8" fillId="0" borderId="8" xfId="0" applyFont="1" applyBorder="1" applyAlignment="1">
      <alignment horizontal="left"/>
    </xf>
    <xf numFmtId="0" fontId="3" fillId="0" borderId="15" xfId="0" applyFont="1" applyBorder="1" applyAlignment="1">
      <alignment horizontal="center" vertical="center"/>
    </xf>
    <xf numFmtId="0" fontId="65" fillId="0" borderId="0" xfId="0" applyFont="1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166" fontId="5" fillId="0" borderId="15" xfId="0" applyNumberFormat="1" applyFont="1" applyBorder="1" applyAlignment="1">
      <alignment horizontal="center" vertical="center"/>
    </xf>
    <xf numFmtId="0" fontId="5" fillId="0" borderId="0" xfId="22" applyFont="1" applyBorder="1"/>
    <xf numFmtId="0" fontId="3" fillId="0" borderId="0" xfId="22" applyBorder="1"/>
    <xf numFmtId="0" fontId="3" fillId="0" borderId="0" xfId="22" applyFont="1" applyBorder="1"/>
    <xf numFmtId="1" fontId="3" fillId="0" borderId="14" xfId="0" applyNumberFormat="1" applyFont="1" applyBorder="1" applyAlignment="1">
      <alignment horizontal="center"/>
    </xf>
    <xf numFmtId="166" fontId="5" fillId="0" borderId="10" xfId="0" applyNumberFormat="1" applyFont="1" applyBorder="1">
      <alignment vertical="center"/>
    </xf>
    <xf numFmtId="0" fontId="53" fillId="0" borderId="0" xfId="0" applyFont="1" applyBorder="1" applyAlignment="1">
      <alignment vertical="center"/>
    </xf>
    <xf numFmtId="0" fontId="25" fillId="0" borderId="0" xfId="0" applyFont="1" applyBorder="1">
      <alignment vertical="center"/>
    </xf>
    <xf numFmtId="165" fontId="5" fillId="0" borderId="7" xfId="1" applyNumberFormat="1" applyFont="1" applyBorder="1" applyAlignment="1">
      <alignment horizontal="right"/>
    </xf>
    <xf numFmtId="165" fontId="5" fillId="0" borderId="11" xfId="1" applyNumberFormat="1" applyFont="1" applyBorder="1" applyAlignment="1">
      <alignment horizontal="right"/>
    </xf>
    <xf numFmtId="165" fontId="5" fillId="0" borderId="10" xfId="1" applyNumberFormat="1" applyFont="1" applyFill="1" applyBorder="1" applyAlignment="1">
      <alignment horizontal="right"/>
    </xf>
    <xf numFmtId="165" fontId="3" fillId="0" borderId="10" xfId="1" applyNumberFormat="1" applyFont="1" applyFill="1" applyBorder="1" applyAlignment="1">
      <alignment horizontal="right"/>
    </xf>
    <xf numFmtId="165" fontId="3" fillId="0" borderId="11" xfId="1" applyNumberFormat="1" applyFont="1" applyFill="1" applyBorder="1" applyAlignment="1">
      <alignment horizontal="right"/>
    </xf>
    <xf numFmtId="166" fontId="3" fillId="0" borderId="15" xfId="0" applyNumberFormat="1" applyFont="1" applyBorder="1" applyAlignment="1">
      <alignment horizontal="right" vertical="center"/>
    </xf>
    <xf numFmtId="40" fontId="5" fillId="0" borderId="0" xfId="1" applyFont="1" applyFill="1" applyBorder="1" applyAlignment="1">
      <alignment vertical="center"/>
    </xf>
    <xf numFmtId="166" fontId="5" fillId="0" borderId="0" xfId="0" applyNumberFormat="1" applyFont="1" applyFill="1" applyBorder="1" applyAlignment="1">
      <alignment vertical="center"/>
    </xf>
    <xf numFmtId="166" fontId="40" fillId="0" borderId="0" xfId="0" applyNumberFormat="1" applyFont="1" applyFill="1" applyBorder="1" applyAlignment="1">
      <alignment vertical="center"/>
    </xf>
    <xf numFmtId="166" fontId="43" fillId="0" borderId="0" xfId="0" applyNumberFormat="1" applyFont="1" applyFill="1" applyBorder="1" applyAlignment="1">
      <alignment vertical="center"/>
    </xf>
    <xf numFmtId="168" fontId="5" fillId="2" borderId="10" xfId="1" applyNumberFormat="1" applyFont="1" applyFill="1" applyBorder="1" applyAlignment="1">
      <alignment vertical="center"/>
    </xf>
    <xf numFmtId="168" fontId="5" fillId="2" borderId="11" xfId="1" applyNumberFormat="1" applyFont="1" applyFill="1" applyBorder="1" applyAlignment="1">
      <alignment vertical="center"/>
    </xf>
    <xf numFmtId="168" fontId="3" fillId="2" borderId="7" xfId="1" applyNumberFormat="1" applyFont="1" applyFill="1" applyBorder="1" applyAlignment="1">
      <alignment vertical="center"/>
    </xf>
    <xf numFmtId="168" fontId="3" fillId="2" borderId="10" xfId="1" applyNumberFormat="1" applyFont="1" applyFill="1" applyBorder="1" applyAlignment="1">
      <alignment vertical="center"/>
    </xf>
    <xf numFmtId="168" fontId="3" fillId="2" borderId="11" xfId="1" applyNumberFormat="1" applyFont="1" applyFill="1" applyBorder="1" applyAlignment="1">
      <alignment vertical="center"/>
    </xf>
    <xf numFmtId="166" fontId="5" fillId="0" borderId="0" xfId="0" applyNumberFormat="1" applyFont="1" applyFill="1" applyBorder="1">
      <alignment vertical="center"/>
    </xf>
    <xf numFmtId="166" fontId="3" fillId="0" borderId="7" xfId="0" applyNumberFormat="1" applyFont="1" applyBorder="1">
      <alignment vertical="center"/>
    </xf>
    <xf numFmtId="166" fontId="3" fillId="0" borderId="0" xfId="0" applyNumberFormat="1" applyFont="1" applyBorder="1" applyAlignment="1">
      <alignment horizontal="center"/>
    </xf>
    <xf numFmtId="166" fontId="5" fillId="2" borderId="10" xfId="0" applyNumberFormat="1" applyFont="1" applyFill="1" applyBorder="1" applyAlignment="1">
      <alignment vertical="center"/>
    </xf>
    <xf numFmtId="166" fontId="3" fillId="0" borderId="0" xfId="0" applyNumberFormat="1" applyFont="1" applyFill="1" applyBorder="1" applyAlignment="1">
      <alignment vertical="center"/>
    </xf>
    <xf numFmtId="0" fontId="72" fillId="0" borderId="0" xfId="0" applyFont="1" applyBorder="1">
      <alignment vertical="center"/>
    </xf>
    <xf numFmtId="0" fontId="3" fillId="0" borderId="0" xfId="13" applyFont="1" applyBorder="1" applyAlignment="1">
      <alignment vertical="center"/>
    </xf>
    <xf numFmtId="0" fontId="3" fillId="0" borderId="0" xfId="13" applyFont="1" applyFill="1" applyBorder="1" applyAlignment="1">
      <alignment vertical="center"/>
    </xf>
    <xf numFmtId="4" fontId="5" fillId="0" borderId="15" xfId="0" applyNumberFormat="1" applyFont="1" applyBorder="1" applyAlignment="1">
      <alignment horizontal="center"/>
    </xf>
    <xf numFmtId="4" fontId="5" fillId="0" borderId="2" xfId="0" applyNumberFormat="1" applyFont="1" applyBorder="1" applyAlignment="1">
      <alignment horizontal="right"/>
    </xf>
    <xf numFmtId="4" fontId="5" fillId="0" borderId="15" xfId="0" applyNumberFormat="1" applyFont="1" applyBorder="1" applyAlignment="1" applyProtection="1">
      <alignment horizontal="right" vertical="center"/>
    </xf>
    <xf numFmtId="177" fontId="3" fillId="0" borderId="10" xfId="0" applyNumberFormat="1" applyFont="1" applyFill="1" applyBorder="1">
      <alignment vertical="center"/>
    </xf>
    <xf numFmtId="4" fontId="3" fillId="0" borderId="0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horizontal="center" vertical="center"/>
    </xf>
    <xf numFmtId="177" fontId="3" fillId="0" borderId="10" xfId="0" applyNumberFormat="1" applyFont="1" applyFill="1" applyBorder="1" applyAlignment="1">
      <alignment horizontal="right" vertical="center"/>
    </xf>
    <xf numFmtId="0" fontId="48" fillId="0" borderId="0" xfId="0" applyFont="1" applyBorder="1" applyAlignment="1">
      <alignment horizontal="left" vertical="center"/>
    </xf>
    <xf numFmtId="0" fontId="14" fillId="0" borderId="0" xfId="0" applyFont="1" applyBorder="1">
      <alignment vertical="center"/>
    </xf>
    <xf numFmtId="0" fontId="8" fillId="0" borderId="11" xfId="0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right" vertical="center"/>
    </xf>
    <xf numFmtId="177" fontId="3" fillId="0" borderId="11" xfId="0" applyNumberFormat="1" applyFont="1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177" fontId="5" fillId="0" borderId="15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5" fillId="0" borderId="7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3" fillId="0" borderId="0" xfId="0" quotePrefix="1" applyFont="1" applyFill="1" applyBorder="1">
      <alignment vertical="center"/>
    </xf>
    <xf numFmtId="166" fontId="5" fillId="0" borderId="9" xfId="0" applyNumberFormat="1" applyFont="1" applyFill="1" applyBorder="1" applyAlignment="1">
      <alignment vertical="center"/>
    </xf>
    <xf numFmtId="166" fontId="5" fillId="0" borderId="5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</xf>
    <xf numFmtId="166" fontId="3" fillId="0" borderId="5" xfId="0" applyNumberFormat="1" applyFont="1" applyFill="1" applyBorder="1" applyAlignment="1">
      <alignment vertical="center"/>
    </xf>
    <xf numFmtId="0" fontId="5" fillId="0" borderId="2" xfId="0" applyFont="1" applyFill="1" applyBorder="1" applyAlignment="1" applyProtection="1">
      <alignment horizontal="left" vertical="center"/>
    </xf>
    <xf numFmtId="166" fontId="5" fillId="0" borderId="4" xfId="0" applyNumberFormat="1" applyFont="1" applyFill="1" applyBorder="1" applyAlignment="1">
      <alignment vertical="center"/>
    </xf>
    <xf numFmtId="166" fontId="5" fillId="0" borderId="2" xfId="0" applyNumberFormat="1" applyFont="1" applyFill="1" applyBorder="1" applyAlignment="1">
      <alignment vertical="center"/>
    </xf>
    <xf numFmtId="0" fontId="5" fillId="0" borderId="15" xfId="0" applyFont="1" applyFill="1" applyBorder="1" applyAlignment="1" applyProtection="1">
      <alignment horizontal="left" vertical="center"/>
    </xf>
    <xf numFmtId="166" fontId="5" fillId="0" borderId="15" xfId="0" applyNumberFormat="1" applyFont="1" applyFill="1" applyBorder="1" applyAlignment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166" fontId="5" fillId="0" borderId="13" xfId="0" applyNumberFormat="1" applyFont="1" applyFill="1" applyBorder="1" applyAlignment="1">
      <alignment vertical="center"/>
    </xf>
    <xf numFmtId="166" fontId="5" fillId="0" borderId="6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vertical="center"/>
    </xf>
    <xf numFmtId="166" fontId="3" fillId="0" borderId="1" xfId="0" applyNumberFormat="1" applyFont="1" applyFill="1" applyBorder="1" applyAlignment="1" applyProtection="1">
      <alignment vertical="center"/>
    </xf>
    <xf numFmtId="0" fontId="24" fillId="0" borderId="1" xfId="0" applyFont="1" applyFill="1" applyBorder="1" applyAlignment="1" applyProtection="1">
      <alignment horizontal="left" vertical="center"/>
    </xf>
    <xf numFmtId="166" fontId="24" fillId="0" borderId="1" xfId="0" applyNumberFormat="1" applyFont="1" applyFill="1" applyBorder="1" applyAlignment="1" applyProtection="1">
      <alignment horizontal="right" vertical="center"/>
    </xf>
    <xf numFmtId="166" fontId="24" fillId="0" borderId="1" xfId="0" applyNumberFormat="1" applyFont="1" applyFill="1" applyBorder="1" applyAlignment="1">
      <alignment vertical="center"/>
    </xf>
    <xf numFmtId="166" fontId="24" fillId="0" borderId="5" xfId="0" applyNumberFormat="1" applyFont="1" applyFill="1" applyBorder="1" applyAlignment="1">
      <alignment vertical="center"/>
    </xf>
    <xf numFmtId="0" fontId="3" fillId="0" borderId="15" xfId="0" applyFont="1" applyFill="1" applyBorder="1" applyAlignment="1" applyProtection="1">
      <alignment vertical="center"/>
    </xf>
    <xf numFmtId="166" fontId="3" fillId="0" borderId="15" xfId="0" applyNumberFormat="1" applyFont="1" applyFill="1" applyBorder="1" applyAlignment="1" applyProtection="1">
      <alignment vertical="center"/>
    </xf>
    <xf numFmtId="166" fontId="3" fillId="0" borderId="15" xfId="0" applyNumberFormat="1" applyFont="1" applyFill="1" applyBorder="1" applyAlignment="1">
      <alignment vertical="center"/>
    </xf>
    <xf numFmtId="166" fontId="3" fillId="0" borderId="5" xfId="0" applyNumberFormat="1" applyFont="1" applyFill="1" applyBorder="1" applyAlignment="1" applyProtection="1">
      <alignment horizontal="right" vertical="center"/>
    </xf>
    <xf numFmtId="0" fontId="99" fillId="0" borderId="0" xfId="0" applyFont="1" applyFill="1" applyBorder="1" applyAlignment="1">
      <alignment horizontal="left"/>
    </xf>
    <xf numFmtId="2" fontId="37" fillId="0" borderId="2" xfId="0" applyNumberFormat="1" applyFont="1" applyBorder="1" applyAlignment="1"/>
    <xf numFmtId="2" fontId="36" fillId="0" borderId="1" xfId="0" applyNumberFormat="1" applyFont="1" applyBorder="1" applyAlignment="1"/>
    <xf numFmtId="0" fontId="69" fillId="0" borderId="0" xfId="0" applyFont="1" applyBorder="1">
      <alignment vertical="center"/>
    </xf>
    <xf numFmtId="0" fontId="69" fillId="0" borderId="8" xfId="0" applyFont="1" applyBorder="1" applyAlignment="1">
      <alignment horizontal="center"/>
    </xf>
    <xf numFmtId="0" fontId="69" fillId="0" borderId="0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6" fillId="0" borderId="0" xfId="0" applyFont="1" applyBorder="1" applyAlignment="1">
      <alignment vertical="center"/>
    </xf>
    <xf numFmtId="165" fontId="5" fillId="0" borderId="7" xfId="0" applyNumberFormat="1" applyFont="1" applyBorder="1" applyAlignment="1">
      <alignment vertical="center"/>
    </xf>
    <xf numFmtId="165" fontId="34" fillId="0" borderId="0" xfId="0" applyNumberFormat="1" applyFont="1" applyFill="1" applyBorder="1" applyAlignment="1">
      <alignment vertical="center"/>
    </xf>
    <xf numFmtId="0" fontId="2" fillId="0" borderId="0" xfId="0" applyNumberFormat="1" applyFont="1" applyBorder="1" applyAlignment="1">
      <alignment horizontal="center"/>
    </xf>
    <xf numFmtId="165" fontId="3" fillId="0" borderId="10" xfId="0" applyNumberFormat="1" applyFont="1" applyBorder="1" applyAlignment="1">
      <alignment vertical="center"/>
    </xf>
    <xf numFmtId="165" fontId="3" fillId="0" borderId="0" xfId="0" applyNumberFormat="1" applyFont="1" applyBorder="1" applyAlignment="1" applyProtection="1">
      <alignment vertical="center"/>
    </xf>
    <xf numFmtId="0" fontId="5" fillId="0" borderId="11" xfId="0" applyFont="1" applyBorder="1" applyAlignment="1">
      <alignment horizontal="center"/>
    </xf>
    <xf numFmtId="165" fontId="5" fillId="0" borderId="11" xfId="0" applyNumberFormat="1" applyFont="1" applyBorder="1" applyAlignment="1">
      <alignment vertical="center"/>
    </xf>
    <xf numFmtId="165" fontId="5" fillId="0" borderId="3" xfId="0" applyNumberFormat="1" applyFont="1" applyBorder="1" applyAlignment="1">
      <alignment vertical="center"/>
    </xf>
    <xf numFmtId="0" fontId="53" fillId="0" borderId="3" xfId="0" applyFont="1" applyBorder="1" applyAlignment="1">
      <alignment horizontal="centerContinuous"/>
    </xf>
    <xf numFmtId="0" fontId="53" fillId="0" borderId="10" xfId="0" applyFont="1" applyBorder="1">
      <alignment vertical="center"/>
    </xf>
    <xf numFmtId="167" fontId="79" fillId="0" borderId="10" xfId="1" applyNumberFormat="1" applyFont="1" applyBorder="1" applyAlignment="1">
      <alignment horizontal="right"/>
    </xf>
    <xf numFmtId="167" fontId="80" fillId="0" borderId="10" xfId="1" applyNumberFormat="1" applyFont="1" applyBorder="1" applyAlignment="1">
      <alignment vertical="center"/>
    </xf>
    <xf numFmtId="167" fontId="80" fillId="0" borderId="10" xfId="1" applyNumberFormat="1" applyFont="1" applyBorder="1" applyAlignment="1">
      <alignment horizontal="right" vertical="center"/>
    </xf>
    <xf numFmtId="167" fontId="79" fillId="0" borderId="10" xfId="1" applyNumberFormat="1" applyFont="1" applyBorder="1" applyAlignment="1">
      <alignment vertical="center"/>
    </xf>
    <xf numFmtId="167" fontId="79" fillId="0" borderId="3" xfId="1" applyNumberFormat="1" applyFont="1" applyBorder="1" applyAlignment="1">
      <alignment horizontal="right"/>
    </xf>
    <xf numFmtId="165" fontId="84" fillId="0" borderId="9" xfId="0" applyNumberFormat="1" applyFont="1" applyBorder="1" applyAlignment="1">
      <alignment vertical="center"/>
    </xf>
    <xf numFmtId="165" fontId="84" fillId="0" borderId="15" xfId="0" applyNumberFormat="1" applyFont="1" applyBorder="1" applyAlignment="1">
      <alignment vertical="center"/>
    </xf>
    <xf numFmtId="165" fontId="64" fillId="0" borderId="9" xfId="0" applyNumberFormat="1" applyFont="1" applyBorder="1" applyAlignment="1">
      <alignment vertical="center"/>
    </xf>
    <xf numFmtId="0" fontId="26" fillId="0" borderId="3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24" fillId="0" borderId="4" xfId="0" applyFont="1" applyBorder="1" applyAlignment="1">
      <alignment vertical="center"/>
    </xf>
    <xf numFmtId="0" fontId="5" fillId="0" borderId="2" xfId="15" applyFont="1" applyBorder="1" applyAlignment="1">
      <alignment horizontal="center"/>
    </xf>
    <xf numFmtId="2" fontId="5" fillId="0" borderId="0" xfId="0" applyNumberFormat="1" applyFont="1" applyBorder="1" applyAlignment="1">
      <alignment horizontal="right" vertical="center"/>
    </xf>
    <xf numFmtId="173" fontId="5" fillId="0" borderId="0" xfId="0" applyNumberFormat="1" applyFont="1" applyBorder="1" applyAlignment="1" applyProtection="1">
      <alignment horizontal="right" vertical="center"/>
    </xf>
    <xf numFmtId="172" fontId="3" fillId="0" borderId="0" xfId="0" applyNumberFormat="1" applyFont="1" applyBorder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vertical="center"/>
    </xf>
    <xf numFmtId="173" fontId="5" fillId="0" borderId="0" xfId="0" applyNumberFormat="1" applyFont="1" applyFill="1" applyBorder="1" applyAlignment="1" applyProtection="1">
      <alignment horizontal="right" vertical="center"/>
    </xf>
    <xf numFmtId="172" fontId="3" fillId="0" borderId="0" xfId="0" applyNumberFormat="1" applyFont="1" applyFill="1" applyBorder="1" applyAlignment="1">
      <alignment horizontal="right" vertical="center"/>
    </xf>
    <xf numFmtId="165" fontId="93" fillId="0" borderId="2" xfId="7" applyNumberFormat="1" applyFont="1" applyFill="1" applyBorder="1" applyAlignment="1">
      <alignment vertical="center"/>
    </xf>
    <xf numFmtId="165" fontId="93" fillId="0" borderId="4" xfId="7" applyNumberFormat="1" applyFont="1" applyFill="1" applyBorder="1" applyAlignment="1">
      <alignment vertical="center"/>
    </xf>
    <xf numFmtId="0" fontId="72" fillId="0" borderId="9" xfId="0" applyFont="1" applyBorder="1">
      <alignment vertical="center"/>
    </xf>
    <xf numFmtId="0" fontId="53" fillId="0" borderId="6" xfId="0" quotePrefix="1" applyFont="1" applyFill="1" applyBorder="1" applyAlignment="1">
      <alignment horizontal="left" vertical="center"/>
    </xf>
    <xf numFmtId="4" fontId="52" fillId="0" borderId="6" xfId="0" applyNumberFormat="1" applyFont="1" applyFill="1" applyBorder="1" applyAlignment="1">
      <alignment vertical="center"/>
    </xf>
    <xf numFmtId="0" fontId="52" fillId="0" borderId="12" xfId="0" applyFont="1" applyFill="1" applyBorder="1" applyAlignment="1">
      <alignment vertical="center"/>
    </xf>
    <xf numFmtId="0" fontId="87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justify" vertical="center"/>
    </xf>
    <xf numFmtId="0" fontId="13" fillId="0" borderId="12" xfId="0" applyFont="1" applyBorder="1" applyAlignment="1">
      <alignment horizontal="justify" vertical="center"/>
    </xf>
    <xf numFmtId="0" fontId="13" fillId="0" borderId="13" xfId="0" applyFont="1" applyBorder="1" applyAlignment="1">
      <alignment horizontal="justify" vertical="center"/>
    </xf>
    <xf numFmtId="49" fontId="13" fillId="0" borderId="8" xfId="0" applyNumberFormat="1" applyFont="1" applyBorder="1" applyAlignment="1">
      <alignment horizontal="justify" vertical="center"/>
    </xf>
    <xf numFmtId="49" fontId="13" fillId="0" borderId="9" xfId="0" applyNumberFormat="1" applyFont="1" applyBorder="1" applyAlignment="1">
      <alignment horizontal="justify" vertical="center"/>
    </xf>
    <xf numFmtId="49" fontId="13" fillId="0" borderId="0" xfId="0" applyNumberFormat="1" applyFont="1" applyBorder="1" applyAlignment="1">
      <alignment horizontal="justify" vertical="center"/>
    </xf>
    <xf numFmtId="49" fontId="13" fillId="0" borderId="5" xfId="0" applyNumberFormat="1" applyFont="1" applyBorder="1" applyAlignment="1">
      <alignment horizontal="justify" vertical="center"/>
    </xf>
    <xf numFmtId="0" fontId="13" fillId="0" borderId="0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166" fontId="3" fillId="0" borderId="11" xfId="0" applyNumberFormat="1" applyFont="1" applyBorder="1" applyAlignment="1">
      <alignment horizontal="center"/>
    </xf>
    <xf numFmtId="166" fontId="3" fillId="0" borderId="12" xfId="0" applyNumberFormat="1" applyFont="1" applyBorder="1" applyAlignment="1">
      <alignment horizontal="center"/>
    </xf>
    <xf numFmtId="166" fontId="3" fillId="0" borderId="13" xfId="0" applyNumberFormat="1" applyFont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166" fontId="3" fillId="0" borderId="9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14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3" fillId="0" borderId="15" xfId="0" applyFont="1" applyFill="1" applyBorder="1" applyAlignment="1">
      <alignment horizontal="left" vertical="center"/>
    </xf>
    <xf numFmtId="0" fontId="99" fillId="0" borderId="2" xfId="0" applyFont="1" applyBorder="1" applyAlignment="1">
      <alignment horizontal="center" vertical="center" wrapText="1"/>
    </xf>
    <xf numFmtId="0" fontId="99" fillId="0" borderId="15" xfId="0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0" fontId="99" fillId="0" borderId="6" xfId="0" applyFont="1" applyBorder="1" applyAlignment="1">
      <alignment horizontal="center" vertical="center" wrapText="1"/>
    </xf>
    <xf numFmtId="0" fontId="99" fillId="0" borderId="2" xfId="0" applyFont="1" applyBorder="1" applyAlignment="1">
      <alignment horizontal="center" vertical="center"/>
    </xf>
    <xf numFmtId="0" fontId="99" fillId="0" borderId="3" xfId="0" applyFont="1" applyBorder="1" applyAlignment="1">
      <alignment horizontal="center" vertical="center"/>
    </xf>
    <xf numFmtId="0" fontId="99" fillId="0" borderId="14" xfId="0" applyFont="1" applyBorder="1" applyAlignment="1">
      <alignment horizontal="center" vertical="center"/>
    </xf>
    <xf numFmtId="0" fontId="99" fillId="0" borderId="4" xfId="0" applyFont="1" applyBorder="1" applyAlignment="1">
      <alignment horizontal="center" vertical="center"/>
    </xf>
    <xf numFmtId="0" fontId="99" fillId="0" borderId="13" xfId="0" applyFont="1" applyBorder="1" applyAlignment="1">
      <alignment horizontal="center" vertical="center"/>
    </xf>
    <xf numFmtId="0" fontId="99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166" fontId="3" fillId="0" borderId="15" xfId="0" applyNumberFormat="1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left" vertical="center"/>
    </xf>
    <xf numFmtId="166" fontId="3" fillId="0" borderId="5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/>
    </xf>
    <xf numFmtId="166" fontId="3" fillId="0" borderId="6" xfId="0" applyNumberFormat="1" applyFont="1" applyBorder="1" applyAlignment="1">
      <alignment horizontal="center"/>
    </xf>
    <xf numFmtId="166" fontId="3" fillId="0" borderId="15" xfId="0" applyNumberFormat="1" applyFont="1" applyBorder="1" applyAlignment="1">
      <alignment horizontal="center" wrapText="1"/>
    </xf>
    <xf numFmtId="166" fontId="3" fillId="0" borderId="1" xfId="0" applyNumberFormat="1" applyFont="1" applyBorder="1" applyAlignment="1">
      <alignment horizontal="center" wrapText="1"/>
    </xf>
    <xf numFmtId="166" fontId="3" fillId="0" borderId="6" xfId="0" applyNumberFormat="1" applyFont="1" applyBorder="1" applyAlignment="1">
      <alignment horizontal="center" wrapText="1"/>
    </xf>
    <xf numFmtId="166" fontId="3" fillId="0" borderId="9" xfId="0" applyNumberFormat="1" applyFont="1" applyFill="1" applyBorder="1" applyAlignment="1">
      <alignment horizontal="center" wrapText="1"/>
    </xf>
    <xf numFmtId="166" fontId="3" fillId="0" borderId="5" xfId="0" applyNumberFormat="1" applyFont="1" applyFill="1" applyBorder="1" applyAlignment="1">
      <alignment horizontal="center" wrapText="1"/>
    </xf>
    <xf numFmtId="166" fontId="3" fillId="0" borderId="13" xfId="0" applyNumberFormat="1" applyFont="1" applyFill="1" applyBorder="1" applyAlignment="1">
      <alignment horizontal="center" wrapText="1"/>
    </xf>
    <xf numFmtId="166" fontId="3" fillId="0" borderId="3" xfId="0" applyNumberFormat="1" applyFont="1" applyBorder="1" applyAlignment="1">
      <alignment horizontal="center"/>
    </xf>
    <xf numFmtId="166" fontId="3" fillId="0" borderId="14" xfId="0" applyNumberFormat="1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3" fillId="0" borderId="0" xfId="8" applyNumberFormat="1" applyFont="1" applyFill="1" applyBorder="1" applyAlignment="1" applyProtection="1">
      <alignment horizontal="left" vertical="justify"/>
    </xf>
    <xf numFmtId="0" fontId="3" fillId="0" borderId="0" xfId="0" applyFont="1" applyBorder="1" applyAlignment="1">
      <alignment horizontal="left"/>
    </xf>
    <xf numFmtId="0" fontId="3" fillId="0" borderId="3" xfId="8" applyNumberFormat="1" applyFont="1" applyFill="1" applyBorder="1" applyAlignment="1" applyProtection="1">
      <alignment horizontal="center" wrapText="1"/>
    </xf>
    <xf numFmtId="0" fontId="3" fillId="0" borderId="14" xfId="8" applyNumberFormat="1" applyFont="1" applyFill="1" applyBorder="1" applyAlignment="1" applyProtection="1">
      <alignment horizontal="center" wrapText="1"/>
    </xf>
    <xf numFmtId="0" fontId="3" fillId="0" borderId="4" xfId="8" applyNumberFormat="1" applyFont="1" applyFill="1" applyBorder="1" applyAlignment="1" applyProtection="1">
      <alignment horizontal="center" wrapText="1"/>
    </xf>
    <xf numFmtId="0" fontId="3" fillId="0" borderId="15" xfId="8" applyNumberFormat="1" applyFont="1" applyFill="1" applyBorder="1" applyAlignment="1" applyProtection="1">
      <alignment horizontal="center" wrapText="1"/>
    </xf>
    <xf numFmtId="0" fontId="3" fillId="0" borderId="6" xfId="8" applyNumberFormat="1" applyFont="1" applyFill="1" applyBorder="1" applyAlignment="1" applyProtection="1">
      <alignment horizontal="center" wrapText="1"/>
    </xf>
    <xf numFmtId="0" fontId="98" fillId="0" borderId="3" xfId="0" applyFont="1" applyBorder="1" applyAlignment="1">
      <alignment horizontal="center"/>
    </xf>
    <xf numFmtId="0" fontId="3" fillId="0" borderId="15" xfId="8" applyFont="1" applyFill="1" applyBorder="1" applyAlignment="1" applyProtection="1">
      <alignment horizontal="center" wrapText="1"/>
    </xf>
    <xf numFmtId="0" fontId="3" fillId="0" borderId="6" xfId="8" applyFont="1" applyFill="1" applyBorder="1" applyAlignment="1" applyProtection="1">
      <alignment horizontal="center" wrapText="1"/>
    </xf>
    <xf numFmtId="0" fontId="98" fillId="0" borderId="14" xfId="0" applyFont="1" applyBorder="1" applyAlignment="1">
      <alignment horizontal="center"/>
    </xf>
    <xf numFmtId="0" fontId="98" fillId="0" borderId="4" xfId="0" applyFont="1" applyBorder="1" applyAlignment="1">
      <alignment horizontal="center"/>
    </xf>
    <xf numFmtId="2" fontId="3" fillId="0" borderId="15" xfId="8" applyNumberFormat="1" applyFont="1" applyFill="1" applyBorder="1" applyAlignment="1" applyProtection="1">
      <alignment horizontal="center" wrapText="1"/>
    </xf>
    <xf numFmtId="2" fontId="3" fillId="0" borderId="6" xfId="8" applyNumberFormat="1" applyFont="1" applyFill="1" applyBorder="1" applyAlignment="1" applyProtection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166" fontId="3" fillId="0" borderId="15" xfId="0" applyNumberFormat="1" applyFont="1" applyFill="1" applyBorder="1" applyAlignment="1">
      <alignment horizont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66" fontId="3" fillId="0" borderId="9" xfId="0" applyNumberFormat="1" applyFont="1" applyBorder="1" applyAlignment="1">
      <alignment horizontal="center" wrapText="1"/>
    </xf>
    <xf numFmtId="166" fontId="3" fillId="0" borderId="5" xfId="0" applyNumberFormat="1" applyFont="1" applyBorder="1" applyAlignment="1">
      <alignment horizontal="center" wrapText="1"/>
    </xf>
    <xf numFmtId="166" fontId="3" fillId="0" borderId="13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" fillId="0" borderId="6" xfId="0" applyFont="1" applyBorder="1" applyAlignment="1"/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5" fillId="0" borderId="1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111" fillId="0" borderId="3" xfId="0" applyFont="1" applyBorder="1" applyAlignment="1">
      <alignment horizontal="left"/>
    </xf>
    <xf numFmtId="0" fontId="111" fillId="0" borderId="14" xfId="0" applyFont="1" applyBorder="1" applyAlignment="1">
      <alignment horizontal="left"/>
    </xf>
    <xf numFmtId="0" fontId="111" fillId="0" borderId="4" xfId="0" applyFont="1" applyBorder="1" applyAlignment="1">
      <alignment horizontal="left"/>
    </xf>
    <xf numFmtId="0" fontId="102" fillId="7" borderId="15" xfId="0" applyFont="1" applyFill="1" applyBorder="1" applyAlignment="1">
      <alignment horizontal="center" vertical="center" textRotation="180"/>
    </xf>
    <xf numFmtId="0" fontId="0" fillId="0" borderId="1" xfId="0" applyBorder="1" applyAlignment="1">
      <alignment horizontal="center" vertical="center" textRotation="180"/>
    </xf>
    <xf numFmtId="0" fontId="0" fillId="0" borderId="6" xfId="0" applyBorder="1" applyAlignment="1">
      <alignment horizontal="center" vertical="center" textRotation="180"/>
    </xf>
    <xf numFmtId="0" fontId="102" fillId="7" borderId="1" xfId="0" applyFont="1" applyFill="1" applyBorder="1" applyAlignment="1">
      <alignment horizontal="center" vertical="center" textRotation="180"/>
    </xf>
    <xf numFmtId="0" fontId="102" fillId="7" borderId="6" xfId="0" applyFont="1" applyFill="1" applyBorder="1" applyAlignment="1">
      <alignment horizontal="center" vertical="center" textRotation="180"/>
    </xf>
    <xf numFmtId="0" fontId="102" fillId="6" borderId="15" xfId="0" applyFont="1" applyFill="1" applyBorder="1" applyAlignment="1">
      <alignment horizontal="center" vertical="center" wrapText="1"/>
    </xf>
    <xf numFmtId="0" fontId="102" fillId="6" borderId="6" xfId="0" applyFont="1" applyFill="1" applyBorder="1" applyAlignment="1">
      <alignment horizontal="center" vertical="center" wrapText="1"/>
    </xf>
    <xf numFmtId="0" fontId="102" fillId="6" borderId="15" xfId="0" applyFont="1" applyFill="1" applyBorder="1" applyAlignment="1">
      <alignment horizontal="center" vertical="center"/>
    </xf>
    <xf numFmtId="0" fontId="102" fillId="6" borderId="6" xfId="0" applyFont="1" applyFill="1" applyBorder="1" applyAlignment="1">
      <alignment horizontal="center" vertical="center"/>
    </xf>
    <xf numFmtId="0" fontId="102" fillId="7" borderId="2" xfId="0" applyFont="1" applyFill="1" applyBorder="1" applyAlignment="1">
      <alignment horizontal="center" vertical="center" textRotation="180"/>
    </xf>
    <xf numFmtId="0" fontId="3" fillId="0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8" fillId="0" borderId="7" xfId="0" applyFont="1" applyBorder="1" applyAlignment="1">
      <alignment horizontal="left"/>
    </xf>
    <xf numFmtId="0" fontId="48" fillId="0" borderId="8" xfId="0" applyFont="1" applyBorder="1" applyAlignment="1">
      <alignment horizontal="left"/>
    </xf>
    <xf numFmtId="0" fontId="3" fillId="0" borderId="15" xfId="0" applyFont="1" applyFill="1" applyBorder="1" applyAlignment="1" applyProtection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3" fillId="0" borderId="0" xfId="0" quotePrefix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5" fillId="0" borderId="15" xfId="0" applyFont="1" applyFill="1" applyBorder="1" applyAlignment="1" applyProtection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15" xfId="0" applyFont="1" applyBorder="1" applyAlignment="1" applyProtection="1">
      <alignment horizontal="left" vertical="center"/>
    </xf>
    <xf numFmtId="0" fontId="17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5" fillId="0" borderId="10" xfId="0" applyFont="1" applyBorder="1" applyAlignment="1">
      <alignment horizontal="left"/>
    </xf>
    <xf numFmtId="0" fontId="65" fillId="0" borderId="0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7" fillId="0" borderId="15" xfId="0" applyFont="1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37" fillId="0" borderId="9" xfId="0" applyFont="1" applyBorder="1" applyAlignment="1">
      <alignment vertical="center"/>
    </xf>
    <xf numFmtId="0" fontId="37" fillId="0" borderId="13" xfId="0" applyFont="1" applyBorder="1" applyAlignment="1">
      <alignment vertical="center"/>
    </xf>
    <xf numFmtId="0" fontId="37" fillId="0" borderId="7" xfId="0" applyFont="1" applyBorder="1" applyAlignment="1">
      <alignment vertical="center"/>
    </xf>
    <xf numFmtId="0" fontId="37" fillId="0" borderId="11" xfId="0" applyFont="1" applyBorder="1" applyAlignment="1">
      <alignment vertical="center"/>
    </xf>
    <xf numFmtId="0" fontId="37" fillId="0" borderId="3" xfId="0" applyFont="1" applyBorder="1" applyAlignment="1">
      <alignment horizontal="center"/>
    </xf>
    <xf numFmtId="0" fontId="0" fillId="0" borderId="14" xfId="0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/>
    </xf>
    <xf numFmtId="0" fontId="17" fillId="0" borderId="13" xfId="0" applyFont="1" applyBorder="1" applyAlignment="1">
      <alignment horizontal="left" vertical="center"/>
    </xf>
    <xf numFmtId="166" fontId="5" fillId="0" borderId="3" xfId="0" applyNumberFormat="1" applyFont="1" applyBorder="1" applyAlignment="1">
      <alignment horizontal="center"/>
    </xf>
    <xf numFmtId="166" fontId="5" fillId="0" borderId="14" xfId="0" applyNumberFormat="1" applyFont="1" applyBorder="1" applyAlignment="1">
      <alignment horizontal="center"/>
    </xf>
    <xf numFmtId="166" fontId="5" fillId="0" borderId="4" xfId="0" applyNumberFormat="1" applyFont="1" applyBorder="1" applyAlignment="1">
      <alignment horizontal="center"/>
    </xf>
    <xf numFmtId="166" fontId="5" fillId="0" borderId="15" xfId="0" applyNumberFormat="1" applyFont="1" applyBorder="1" applyAlignment="1">
      <alignment horizontal="center" vertical="center"/>
    </xf>
    <xf numFmtId="165" fontId="5" fillId="0" borderId="10" xfId="0" applyNumberFormat="1" applyFont="1" applyBorder="1" applyAlignment="1" applyProtection="1">
      <alignment horizontal="left" vertical="center"/>
    </xf>
    <xf numFmtId="165" fontId="5" fillId="0" borderId="5" xfId="0" applyNumberFormat="1" applyFont="1" applyBorder="1" applyAlignment="1" applyProtection="1">
      <alignment horizontal="left" vertical="center"/>
    </xf>
    <xf numFmtId="165" fontId="5" fillId="0" borderId="3" xfId="0" applyNumberFormat="1" applyFont="1" applyBorder="1" applyAlignment="1" applyProtection="1">
      <alignment horizontal="left" vertical="center"/>
    </xf>
    <xf numFmtId="165" fontId="5" fillId="0" borderId="4" xfId="0" applyNumberFormat="1" applyFont="1" applyBorder="1" applyAlignment="1" applyProtection="1">
      <alignment horizontal="left" vertical="center"/>
    </xf>
    <xf numFmtId="165" fontId="3" fillId="0" borderId="15" xfId="0" quotePrefix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0" fillId="0" borderId="10" xfId="0" applyFont="1" applyBorder="1" applyAlignment="1">
      <alignment horizontal="center"/>
    </xf>
    <xf numFmtId="0" fontId="50" fillId="0" borderId="0" xfId="0" applyFont="1" applyBorder="1" applyAlignment="1">
      <alignment horizontal="center"/>
    </xf>
    <xf numFmtId="0" fontId="5" fillId="0" borderId="15" xfId="15" applyFont="1" applyBorder="1" applyAlignment="1">
      <alignment horizontal="left" vertical="center" wrapText="1"/>
    </xf>
    <xf numFmtId="0" fontId="5" fillId="0" borderId="6" xfId="15" applyFont="1" applyBorder="1" applyAlignment="1">
      <alignment horizontal="left" vertical="center" wrapText="1"/>
    </xf>
    <xf numFmtId="0" fontId="5" fillId="0" borderId="3" xfId="15" applyFont="1" applyBorder="1" applyAlignment="1">
      <alignment horizontal="center"/>
    </xf>
    <xf numFmtId="0" fontId="5" fillId="0" borderId="14" xfId="15" applyFont="1" applyBorder="1" applyAlignment="1">
      <alignment horizontal="center"/>
    </xf>
    <xf numFmtId="0" fontId="5" fillId="0" borderId="4" xfId="15" applyFont="1" applyBorder="1" applyAlignment="1">
      <alignment horizontal="center"/>
    </xf>
    <xf numFmtId="0" fontId="5" fillId="0" borderId="6" xfId="15" applyFont="1" applyBorder="1" applyAlignment="1">
      <alignment horizontal="left" vertical="center"/>
    </xf>
    <xf numFmtId="0" fontId="5" fillId="0" borderId="2" xfId="15" applyFont="1" applyBorder="1" applyAlignment="1">
      <alignment horizontal="center" vertical="center"/>
    </xf>
    <xf numFmtId="0" fontId="5" fillId="0" borderId="3" xfId="15" applyFont="1" applyBorder="1" applyAlignment="1">
      <alignment horizontal="center" vertical="center"/>
    </xf>
    <xf numFmtId="0" fontId="5" fillId="0" borderId="14" xfId="15" applyFont="1" applyBorder="1" applyAlignment="1">
      <alignment horizontal="center" vertical="center"/>
    </xf>
    <xf numFmtId="0" fontId="5" fillId="0" borderId="4" xfId="15" applyFont="1" applyBorder="1" applyAlignment="1">
      <alignment horizontal="center" vertical="center"/>
    </xf>
    <xf numFmtId="0" fontId="3" fillId="0" borderId="0" xfId="15" applyFont="1" applyAlignment="1">
      <alignment horizontal="left" wrapText="1"/>
    </xf>
    <xf numFmtId="0" fontId="3" fillId="0" borderId="0" xfId="15" applyFont="1" applyAlignment="1">
      <alignment horizontal="left"/>
    </xf>
    <xf numFmtId="171" fontId="3" fillId="0" borderId="15" xfId="0" quotePrefix="1" applyNumberFormat="1" applyFont="1" applyBorder="1" applyAlignment="1" applyProtection="1">
      <alignment horizontal="center"/>
    </xf>
    <xf numFmtId="171" fontId="3" fillId="0" borderId="6" xfId="0" applyNumberFormat="1" applyFont="1" applyBorder="1" applyAlignment="1" applyProtection="1">
      <alignment horizontal="center"/>
    </xf>
    <xf numFmtId="171" fontId="3" fillId="0" borderId="6" xfId="0" quotePrefix="1" applyNumberFormat="1" applyFont="1" applyBorder="1" applyAlignment="1" applyProtection="1">
      <alignment horizontal="center"/>
    </xf>
    <xf numFmtId="165" fontId="3" fillId="0" borderId="11" xfId="0" applyNumberFormat="1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171" fontId="3" fillId="0" borderId="1" xfId="0" applyNumberFormat="1" applyFont="1" applyBorder="1" applyAlignment="1" applyProtection="1">
      <alignment horizontal="center"/>
    </xf>
    <xf numFmtId="171" fontId="3" fillId="0" borderId="1" xfId="0" quotePrefix="1" applyNumberFormat="1" applyFont="1" applyBorder="1" applyAlignment="1" applyProtection="1">
      <alignment horizontal="center"/>
    </xf>
    <xf numFmtId="2" fontId="3" fillId="0" borderId="11" xfId="0" applyNumberFormat="1" applyFont="1" applyBorder="1" applyAlignment="1">
      <alignment horizontal="center"/>
    </xf>
    <xf numFmtId="2" fontId="3" fillId="0" borderId="13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171" fontId="3" fillId="0" borderId="15" xfId="0" applyNumberFormat="1" applyFont="1" applyBorder="1" applyAlignment="1" applyProtection="1">
      <alignment horizontal="center"/>
    </xf>
    <xf numFmtId="171" fontId="3" fillId="0" borderId="7" xfId="0" quotePrefix="1" applyNumberFormat="1" applyFont="1" applyBorder="1" applyAlignment="1" applyProtection="1">
      <alignment horizontal="center"/>
    </xf>
    <xf numFmtId="171" fontId="3" fillId="0" borderId="9" xfId="0" quotePrefix="1" applyNumberFormat="1" applyFont="1" applyBorder="1" applyAlignment="1" applyProtection="1">
      <alignment horizontal="center"/>
    </xf>
    <xf numFmtId="0" fontId="0" fillId="0" borderId="1" xfId="0" applyBorder="1" applyAlignment="1">
      <alignment horizontal="left" vertical="center"/>
    </xf>
    <xf numFmtId="0" fontId="5" fillId="0" borderId="15" xfId="15" applyFont="1" applyBorder="1" applyAlignment="1">
      <alignment horizontal="center" vertical="center" wrapText="1"/>
    </xf>
    <xf numFmtId="0" fontId="5" fillId="0" borderId="6" xfId="15" applyFont="1" applyBorder="1" applyAlignment="1">
      <alignment horizontal="center" vertical="center" wrapText="1"/>
    </xf>
    <xf numFmtId="0" fontId="5" fillId="0" borderId="2" xfId="15" applyFont="1" applyBorder="1" applyAlignment="1">
      <alignment horizontal="center" vertical="center" wrapText="1"/>
    </xf>
    <xf numFmtId="0" fontId="5" fillId="0" borderId="15" xfId="15" applyFont="1" applyBorder="1" applyAlignment="1">
      <alignment horizontal="left" vertical="center"/>
    </xf>
    <xf numFmtId="0" fontId="3" fillId="0" borderId="6" xfId="15" applyFont="1" applyBorder="1" applyAlignment="1">
      <alignment horizontal="left" vertical="center"/>
    </xf>
    <xf numFmtId="0" fontId="5" fillId="0" borderId="9" xfId="15" applyFont="1" applyBorder="1" applyAlignment="1">
      <alignment horizontal="center" vertical="center" wrapText="1"/>
    </xf>
    <xf numFmtId="0" fontId="5" fillId="0" borderId="13" xfId="15" applyFont="1" applyBorder="1" applyAlignment="1">
      <alignment horizontal="center" vertical="center" wrapText="1"/>
    </xf>
    <xf numFmtId="0" fontId="5" fillId="0" borderId="15" xfId="15" applyFont="1" applyFill="1" applyBorder="1" applyAlignment="1">
      <alignment horizontal="center" vertical="center" wrapText="1"/>
    </xf>
    <xf numFmtId="0" fontId="5" fillId="0" borderId="6" xfId="15" applyFont="1" applyFill="1" applyBorder="1" applyAlignment="1">
      <alignment horizontal="center" vertical="center" wrapText="1"/>
    </xf>
  </cellXfs>
  <cellStyles count="24">
    <cellStyle name="Comma" xfId="1" builtinId="3"/>
    <cellStyle name="Comma 2 2" xfId="2"/>
    <cellStyle name="Comma_25.26" xfId="3"/>
    <cellStyle name="Comma_27.28" xfId="4"/>
    <cellStyle name="Comma_Table 7B" xfId="5"/>
    <cellStyle name="Currency" xfId="6" builtinId="4"/>
    <cellStyle name="Normal" xfId="0" builtinId="0"/>
    <cellStyle name="Normal 11" xfId="7"/>
    <cellStyle name="Normal 2" xfId="8"/>
    <cellStyle name="Normal 2 4" xfId="9"/>
    <cellStyle name="Normal 30" xfId="10"/>
    <cellStyle name="Normal 33" xfId="11"/>
    <cellStyle name="Normal_25.26" xfId="12"/>
    <cellStyle name="Normal_27.28" xfId="13"/>
    <cellStyle name="Normal_42" xfId="14"/>
    <cellStyle name="Normal_MonthlyExchangeRate" xfId="15"/>
    <cellStyle name="Normal_Table 10" xfId="16"/>
    <cellStyle name="Normal_Table 11" xfId="17"/>
    <cellStyle name="Normal_Table 12" xfId="18"/>
    <cellStyle name="Normal_Table 7" xfId="19"/>
    <cellStyle name="Normal_Table 7B" xfId="20"/>
    <cellStyle name="Normal_Table 8" xfId="21"/>
    <cellStyle name="Normal_Table 9" xfId="22"/>
    <cellStyle name="Percent" xfId="2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110" Type="http://schemas.openxmlformats.org/officeDocument/2006/relationships/externalLink" Target="externalLinks/externalLink1.xml"/><Relationship Id="rId115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0</xdr:row>
      <xdr:rowOff>257175</xdr:rowOff>
    </xdr:from>
    <xdr:to>
      <xdr:col>3</xdr:col>
      <xdr:colOff>428625</xdr:colOff>
      <xdr:row>2</xdr:row>
      <xdr:rowOff>180975</xdr:rowOff>
    </xdr:to>
    <xdr:pic>
      <xdr:nvPicPr>
        <xdr:cNvPr id="149657" name="Picture 5" descr="NRB Logo-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81300" y="257175"/>
          <a:ext cx="9048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%20Monetary%20File\1.%20Nepal%20Rastra%20Bank\1.%20NRB%20Data\1.%20Depository%20Corporation%20Survey(DCS)\1.%20Depository%20Corporation%20Surve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Rupesh\My%20Documents\Downloads\Publication\Bul.%20July%202000\Monetary\TABLE7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RB Data"/>
      <sheetName val="Tranche"/>
      <sheetName val="EVGL"/>
      <sheetName val="CNTB"/>
      <sheetName val="Commercial Banks"/>
      <sheetName val="Development Bank"/>
      <sheetName val="Finance Company"/>
      <sheetName val="ODC-ALL"/>
      <sheetName val="DCS-L"/>
      <sheetName val="Claims on Gov"/>
      <sheetName val="Deposits at NRB(9.1)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63">
          <cell r="DC563">
            <v>73769.563131969378</v>
          </cell>
        </row>
        <row r="564">
          <cell r="DC564">
            <v>11569.338079664834</v>
          </cell>
        </row>
        <row r="566">
          <cell r="DC566">
            <v>295416.03642370994</v>
          </cell>
        </row>
        <row r="567">
          <cell r="DC567">
            <v>5431.4972165544768</v>
          </cell>
        </row>
        <row r="569">
          <cell r="DC569">
            <v>221012.15630765</v>
          </cell>
        </row>
        <row r="570">
          <cell r="DC570">
            <v>29709.651482820005</v>
          </cell>
        </row>
        <row r="572">
          <cell r="DC572">
            <v>82412.965295119997</v>
          </cell>
        </row>
        <row r="573">
          <cell r="DC573">
            <v>3746.3953477963778</v>
          </cell>
        </row>
        <row r="575">
          <cell r="DC575">
            <v>5208.5489809600003</v>
          </cell>
        </row>
        <row r="576">
          <cell r="DC576">
            <v>824.46131988000002</v>
          </cell>
        </row>
      </sheetData>
      <sheetData sheetId="8" refreshError="1">
        <row r="99">
          <cell r="DD99">
            <v>4783.2510000000002</v>
          </cell>
        </row>
        <row r="100">
          <cell r="DD100">
            <v>2043.4739488200034</v>
          </cell>
        </row>
        <row r="102">
          <cell r="DD102">
            <v>79808.806742129993</v>
          </cell>
        </row>
        <row r="103">
          <cell r="DD103">
            <v>21720.372955284136</v>
          </cell>
        </row>
        <row r="104">
          <cell r="DD104">
            <v>92912.994167456724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ABLE7"/>
    </sheetNames>
    <sheetDataSet>
      <sheetData sheetId="0" refreshError="1">
        <row r="10">
          <cell r="B10">
            <v>15.899999999999999</v>
          </cell>
          <cell r="G10">
            <v>8.9</v>
          </cell>
        </row>
        <row r="11">
          <cell r="B11">
            <v>17</v>
          </cell>
          <cell r="G11">
            <v>8.6999999999999993</v>
          </cell>
        </row>
        <row r="12">
          <cell r="B12">
            <v>14.6</v>
          </cell>
          <cell r="G12">
            <v>7.6</v>
          </cell>
        </row>
        <row r="13">
          <cell r="B13">
            <v>16.600000000000001</v>
          </cell>
          <cell r="G13">
            <v>14.1</v>
          </cell>
        </row>
        <row r="14">
          <cell r="B14">
            <v>18</v>
          </cell>
          <cell r="G14">
            <v>4.5999999999999996</v>
          </cell>
        </row>
        <row r="15">
          <cell r="B15">
            <v>21.299999999999997</v>
          </cell>
          <cell r="G15">
            <v>6.6</v>
          </cell>
        </row>
        <row r="16">
          <cell r="B16">
            <v>14.3</v>
          </cell>
          <cell r="G16">
            <v>2.4</v>
          </cell>
        </row>
        <row r="17">
          <cell r="B17">
            <v>25.200000000000003</v>
          </cell>
          <cell r="G17">
            <v>8.3000000000000007</v>
          </cell>
        </row>
        <row r="18">
          <cell r="B18">
            <v>39.700000000000003</v>
          </cell>
          <cell r="G18">
            <v>10.199999999999999</v>
          </cell>
        </row>
        <row r="19">
          <cell r="B19">
            <v>67.400000000000006</v>
          </cell>
          <cell r="G19">
            <v>14.6</v>
          </cell>
        </row>
        <row r="20">
          <cell r="B20">
            <v>78.900000000000006</v>
          </cell>
          <cell r="G20">
            <v>15.5</v>
          </cell>
        </row>
        <row r="21">
          <cell r="B21">
            <v>128.9</v>
          </cell>
          <cell r="G21">
            <v>11.3</v>
          </cell>
        </row>
        <row r="22">
          <cell r="B22">
            <v>134.79999999999998</v>
          </cell>
          <cell r="G22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38"/>
  <sheetViews>
    <sheetView topLeftCell="A25" workbookViewId="0">
      <selection activeCell="I49" sqref="I49"/>
    </sheetView>
  </sheetViews>
  <sheetFormatPr defaultColWidth="9.33203125" defaultRowHeight="11.25"/>
  <cols>
    <col min="1" max="1" width="38.33203125" customWidth="1"/>
    <col min="9" max="9" width="9.33203125" customWidth="1"/>
  </cols>
  <sheetData>
    <row r="1" spans="1:13" ht="27" customHeight="1"/>
    <row r="2" spans="1:13" ht="48.75" customHeight="1"/>
    <row r="3" spans="1:13" ht="85.5" customHeight="1">
      <c r="A3" s="2408" t="s">
        <v>1813</v>
      </c>
      <c r="B3" s="2408"/>
      <c r="C3" s="2408"/>
      <c r="D3" s="2408"/>
      <c r="E3" s="2408"/>
      <c r="F3" s="2408"/>
      <c r="G3" s="2408"/>
      <c r="H3" s="2408"/>
      <c r="I3" s="2408"/>
      <c r="J3" s="218"/>
      <c r="K3" s="218"/>
      <c r="L3" s="218"/>
      <c r="M3" s="218"/>
    </row>
    <row r="4" spans="1:13" ht="27">
      <c r="A4" s="218"/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</row>
    <row r="5" spans="1:13" ht="27"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</row>
    <row r="6" spans="1:13" ht="27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</row>
    <row r="7" spans="1:13" ht="27">
      <c r="A7" s="218"/>
      <c r="B7" s="218"/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</row>
    <row r="8" spans="1:13" ht="27">
      <c r="A8" s="218"/>
      <c r="B8" s="218"/>
      <c r="C8" s="218"/>
      <c r="D8" s="218"/>
      <c r="E8" s="218"/>
      <c r="F8" s="218"/>
      <c r="H8" s="218"/>
      <c r="I8" s="218"/>
      <c r="J8" s="218"/>
      <c r="K8" s="218"/>
      <c r="L8" s="218"/>
      <c r="M8" s="218"/>
    </row>
    <row r="9" spans="1:13" ht="27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18"/>
    </row>
    <row r="13" spans="1:13" ht="27">
      <c r="A13" s="2409" t="s">
        <v>937</v>
      </c>
      <c r="B13" s="2409"/>
      <c r="C13" s="2409"/>
      <c r="D13" s="2409"/>
      <c r="E13" s="2409"/>
      <c r="F13" s="2409"/>
      <c r="G13" s="2409"/>
      <c r="H13" s="2409"/>
      <c r="I13" s="2409"/>
      <c r="J13" s="219"/>
      <c r="K13" s="219"/>
      <c r="L13" s="219"/>
    </row>
    <row r="38" spans="1:12" ht="15.75" customHeight="1">
      <c r="A38" s="2410" t="s">
        <v>2881</v>
      </c>
      <c r="B38" s="2410"/>
      <c r="C38" s="2410"/>
      <c r="D38" s="2410"/>
      <c r="E38" s="2410"/>
      <c r="F38" s="2410"/>
      <c r="G38" s="2410"/>
      <c r="H38" s="2410"/>
      <c r="I38" s="2410"/>
      <c r="J38" s="220"/>
      <c r="K38" s="220"/>
      <c r="L38" s="220"/>
    </row>
  </sheetData>
  <mergeCells count="3">
    <mergeCell ref="A3:I3"/>
    <mergeCell ref="A13:I13"/>
    <mergeCell ref="A38:I38"/>
  </mergeCells>
  <phoneticPr fontId="0" type="noConversion"/>
  <pageMargins left="0.75" right="0.75" top="1" bottom="0" header="0.5" footer="0.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AB93"/>
  <sheetViews>
    <sheetView topLeftCell="F57" zoomScale="115" zoomScaleNormal="115" workbookViewId="0">
      <selection activeCell="R90" sqref="R90"/>
    </sheetView>
  </sheetViews>
  <sheetFormatPr defaultRowHeight="9" customHeight="1"/>
  <cols>
    <col min="1" max="1" width="11.33203125" customWidth="1"/>
    <col min="2" max="7" width="8.33203125" customWidth="1"/>
    <col min="8" max="8" width="7.83203125" customWidth="1"/>
    <col min="9" max="14" width="8.33203125" customWidth="1"/>
    <col min="15" max="15" width="7.83203125" customWidth="1"/>
    <col min="16" max="16" width="9.5" bestFit="1" customWidth="1"/>
    <col min="17" max="24" width="9.83203125" customWidth="1"/>
    <col min="25" max="27" width="9.1640625" customWidth="1"/>
    <col min="28" max="28" width="11.33203125" customWidth="1"/>
  </cols>
  <sheetData>
    <row r="1" spans="1:28" s="461" customFormat="1" ht="14.1" customHeight="1">
      <c r="A1" s="458" t="s">
        <v>1708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8" t="s">
        <v>1851</v>
      </c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60"/>
    </row>
    <row r="2" spans="1:28" s="461" customFormat="1" ht="14.1" customHeight="1">
      <c r="A2" s="462" t="s">
        <v>1707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2" t="s">
        <v>1852</v>
      </c>
      <c r="Q2" s="463"/>
      <c r="R2" s="463"/>
      <c r="S2" s="463"/>
      <c r="T2" s="463"/>
      <c r="U2" s="463"/>
      <c r="V2" s="463"/>
      <c r="W2" s="463"/>
      <c r="X2" s="463"/>
      <c r="Y2" s="463"/>
      <c r="Z2" s="463"/>
      <c r="AA2" s="463"/>
      <c r="AB2" s="464"/>
    </row>
    <row r="3" spans="1:28" s="46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2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4"/>
    </row>
    <row r="4" spans="1:28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5"/>
      <c r="Q4" s="466"/>
      <c r="R4" s="466"/>
      <c r="S4" s="466"/>
      <c r="T4" s="466"/>
      <c r="U4" s="468"/>
      <c r="V4" s="466"/>
      <c r="W4" s="466"/>
      <c r="X4" s="466"/>
      <c r="Y4" s="466"/>
      <c r="Z4" s="466"/>
      <c r="AA4" s="466"/>
      <c r="AB4" s="467"/>
    </row>
    <row r="5" spans="1:28" s="51" customFormat="1" ht="9" customHeight="1">
      <c r="A5" s="1247"/>
      <c r="B5" s="2438" t="s">
        <v>701</v>
      </c>
      <c r="C5" s="2441"/>
      <c r="D5" s="2441"/>
      <c r="E5" s="2441"/>
      <c r="F5" s="2441"/>
      <c r="G5" s="2441"/>
      <c r="H5" s="2441"/>
      <c r="I5" s="2442"/>
      <c r="J5" s="2438" t="s">
        <v>1334</v>
      </c>
      <c r="K5" s="2443"/>
      <c r="L5" s="2443"/>
      <c r="M5" s="2443"/>
      <c r="N5" s="2443"/>
      <c r="O5" s="2444"/>
      <c r="P5" s="2437" t="s">
        <v>1358</v>
      </c>
      <c r="Q5" s="2438" t="s">
        <v>1476</v>
      </c>
      <c r="R5" s="2439"/>
      <c r="S5" s="2440"/>
      <c r="T5" s="112" t="s">
        <v>703</v>
      </c>
      <c r="U5" s="211" t="s">
        <v>803</v>
      </c>
      <c r="V5" s="211"/>
      <c r="W5" s="211"/>
      <c r="Y5" s="211" t="s">
        <v>661</v>
      </c>
      <c r="Z5" s="211"/>
      <c r="AA5" s="211"/>
      <c r="AB5" s="2"/>
    </row>
    <row r="6" spans="1:28" s="51" customFormat="1" ht="9" customHeight="1">
      <c r="A6" s="319"/>
      <c r="B6" s="341"/>
      <c r="C6" s="341"/>
      <c r="D6" s="341"/>
      <c r="E6" s="341"/>
      <c r="F6" s="341"/>
      <c r="G6" s="341"/>
      <c r="H6" s="341"/>
      <c r="I6" s="341"/>
      <c r="J6" s="341"/>
      <c r="K6" s="341"/>
      <c r="L6" s="335"/>
      <c r="M6" s="341"/>
      <c r="N6" s="5"/>
      <c r="O6" s="342"/>
      <c r="P6" s="2428"/>
      <c r="Q6" s="5"/>
      <c r="R6" s="5"/>
      <c r="S6" s="5"/>
      <c r="T6" s="112" t="s">
        <v>1111</v>
      </c>
      <c r="U6" s="5"/>
      <c r="V6" s="5" t="s">
        <v>1477</v>
      </c>
      <c r="W6" s="5"/>
      <c r="X6" s="5"/>
      <c r="Y6" s="5"/>
      <c r="Z6" s="5"/>
      <c r="AA6" s="5"/>
      <c r="AB6" s="5"/>
    </row>
    <row r="7" spans="1:28" s="51" customFormat="1" ht="9" customHeight="1">
      <c r="A7" s="319"/>
      <c r="B7" s="5"/>
      <c r="C7" s="5" t="s">
        <v>1478</v>
      </c>
      <c r="D7" s="5"/>
      <c r="E7" s="5" t="s">
        <v>1332</v>
      </c>
      <c r="F7" s="5" t="s">
        <v>1479</v>
      </c>
      <c r="G7" s="5"/>
      <c r="H7" s="5"/>
      <c r="I7" s="5" t="s">
        <v>1345</v>
      </c>
      <c r="J7" s="5"/>
      <c r="K7" s="5"/>
      <c r="L7" s="325" t="s">
        <v>1480</v>
      </c>
      <c r="M7" s="5"/>
      <c r="N7" s="5"/>
      <c r="O7" s="342"/>
      <c r="P7" s="2428"/>
      <c r="Q7" s="5"/>
      <c r="R7" s="5"/>
      <c r="S7" s="5"/>
      <c r="T7" s="112" t="s">
        <v>1486</v>
      </c>
      <c r="U7" s="5"/>
      <c r="V7" s="5" t="s">
        <v>1481</v>
      </c>
      <c r="W7" s="5" t="s">
        <v>1345</v>
      </c>
      <c r="X7" s="5" t="s">
        <v>1333</v>
      </c>
      <c r="Y7" s="5"/>
      <c r="Z7" s="5"/>
      <c r="AA7" s="5"/>
      <c r="AB7" s="5" t="s">
        <v>704</v>
      </c>
    </row>
    <row r="8" spans="1:28" s="51" customFormat="1" ht="9" customHeight="1">
      <c r="A8" s="319"/>
      <c r="B8" s="5" t="s">
        <v>1341</v>
      </c>
      <c r="C8" s="5" t="s">
        <v>709</v>
      </c>
      <c r="D8" s="5"/>
      <c r="E8" s="5" t="s">
        <v>405</v>
      </c>
      <c r="F8" s="5" t="s">
        <v>1482</v>
      </c>
      <c r="G8" s="5" t="s">
        <v>1332</v>
      </c>
      <c r="H8" s="5" t="s">
        <v>1332</v>
      </c>
      <c r="I8" s="5" t="s">
        <v>1332</v>
      </c>
      <c r="J8" s="5" t="s">
        <v>1341</v>
      </c>
      <c r="K8" s="5" t="s">
        <v>1483</v>
      </c>
      <c r="L8" s="325" t="s">
        <v>1340</v>
      </c>
      <c r="M8" s="5" t="s">
        <v>1484</v>
      </c>
      <c r="N8" s="5" t="s">
        <v>1485</v>
      </c>
      <c r="O8" s="342" t="s">
        <v>1483</v>
      </c>
      <c r="P8" s="2428"/>
      <c r="Q8" s="5" t="s">
        <v>1341</v>
      </c>
      <c r="R8" s="5"/>
      <c r="S8" s="5" t="s">
        <v>1342</v>
      </c>
      <c r="T8" s="112" t="s">
        <v>1353</v>
      </c>
      <c r="U8" s="5" t="s">
        <v>1341</v>
      </c>
      <c r="V8" s="5" t="s">
        <v>1486</v>
      </c>
      <c r="W8" s="5" t="s">
        <v>1485</v>
      </c>
      <c r="X8" s="5" t="s">
        <v>1343</v>
      </c>
      <c r="Y8" s="5" t="s">
        <v>1341</v>
      </c>
      <c r="Z8" s="5"/>
      <c r="AA8" s="5"/>
      <c r="AB8" s="5" t="s">
        <v>123</v>
      </c>
    </row>
    <row r="9" spans="1:28" s="51" customFormat="1" ht="9" customHeight="1">
      <c r="A9" s="319"/>
      <c r="B9" s="5" t="s">
        <v>1487</v>
      </c>
      <c r="C9" s="5" t="s">
        <v>1488</v>
      </c>
      <c r="D9" s="5" t="s">
        <v>1460</v>
      </c>
      <c r="E9" s="5" t="s">
        <v>1489</v>
      </c>
      <c r="F9" s="5" t="s">
        <v>1490</v>
      </c>
      <c r="G9" s="5" t="s">
        <v>1491</v>
      </c>
      <c r="H9" s="5" t="s">
        <v>1492</v>
      </c>
      <c r="I9" s="5" t="s">
        <v>1348</v>
      </c>
      <c r="J9" s="5" t="s">
        <v>1493</v>
      </c>
      <c r="K9" s="5" t="s">
        <v>1492</v>
      </c>
      <c r="L9" s="325" t="s">
        <v>1494</v>
      </c>
      <c r="M9" s="5" t="s">
        <v>1494</v>
      </c>
      <c r="N9" s="5" t="s">
        <v>1503</v>
      </c>
      <c r="O9" s="342" t="s">
        <v>1488</v>
      </c>
      <c r="P9" s="2428"/>
      <c r="Q9" s="5" t="s">
        <v>1504</v>
      </c>
      <c r="R9" s="5" t="s">
        <v>1353</v>
      </c>
      <c r="S9" s="5" t="s">
        <v>1353</v>
      </c>
      <c r="T9" s="112" t="s">
        <v>1780</v>
      </c>
      <c r="U9" s="5" t="s">
        <v>871</v>
      </c>
      <c r="V9" s="5" t="s">
        <v>1491</v>
      </c>
      <c r="W9" s="5" t="s">
        <v>1503</v>
      </c>
      <c r="X9" s="5" t="s">
        <v>1355</v>
      </c>
      <c r="Y9" s="5" t="s">
        <v>1112</v>
      </c>
      <c r="Z9" s="5" t="s">
        <v>709</v>
      </c>
      <c r="AA9" s="5" t="s">
        <v>1505</v>
      </c>
      <c r="AB9" s="5" t="s">
        <v>1113</v>
      </c>
    </row>
    <row r="10" spans="1:28" s="51" customFormat="1" ht="9" customHeight="1">
      <c r="A10" s="1935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7">
        <v>11</v>
      </c>
      <c r="M10" s="6">
        <v>12</v>
      </c>
      <c r="N10" s="6">
        <v>13</v>
      </c>
      <c r="O10" s="8">
        <v>14</v>
      </c>
      <c r="P10" s="2429"/>
      <c r="Q10" s="6">
        <v>15</v>
      </c>
      <c r="R10" s="6">
        <v>16</v>
      </c>
      <c r="S10" s="6">
        <v>17</v>
      </c>
      <c r="T10" s="6">
        <v>18</v>
      </c>
      <c r="U10" s="6">
        <v>19</v>
      </c>
      <c r="V10" s="6">
        <v>20</v>
      </c>
      <c r="W10" s="6">
        <v>21</v>
      </c>
      <c r="X10" s="6">
        <v>22</v>
      </c>
      <c r="Y10" s="6">
        <v>23</v>
      </c>
      <c r="Z10" s="6">
        <v>24</v>
      </c>
      <c r="AA10" s="6">
        <v>25</v>
      </c>
      <c r="AB10" s="424">
        <v>26</v>
      </c>
    </row>
    <row r="11" spans="1:28" s="51" customFormat="1" ht="8.4499999999999993" customHeight="1">
      <c r="A11" s="343" t="s">
        <v>1359</v>
      </c>
      <c r="B11" s="876">
        <v>137.9</v>
      </c>
      <c r="C11" s="876">
        <v>14</v>
      </c>
      <c r="D11" s="876">
        <v>0</v>
      </c>
      <c r="E11" s="876">
        <v>13.1</v>
      </c>
      <c r="F11" s="876">
        <v>9.9</v>
      </c>
      <c r="G11" s="876">
        <v>71.2</v>
      </c>
      <c r="H11" s="876">
        <v>29.7</v>
      </c>
      <c r="I11" s="876">
        <v>0</v>
      </c>
      <c r="J11" s="876">
        <v>63.2</v>
      </c>
      <c r="K11" s="876">
        <v>0.8</v>
      </c>
      <c r="L11" s="1622">
        <v>0</v>
      </c>
      <c r="M11" s="876">
        <v>0</v>
      </c>
      <c r="N11" s="344">
        <v>0</v>
      </c>
      <c r="O11" s="345">
        <v>62.4</v>
      </c>
      <c r="P11" s="343" t="s">
        <v>1359</v>
      </c>
      <c r="Q11" s="876">
        <v>0</v>
      </c>
      <c r="R11" s="876">
        <v>0</v>
      </c>
      <c r="S11" s="876">
        <v>0</v>
      </c>
      <c r="T11" s="876">
        <v>0</v>
      </c>
      <c r="U11" s="876">
        <v>0</v>
      </c>
      <c r="V11" s="876">
        <v>0</v>
      </c>
      <c r="W11" s="876">
        <v>0</v>
      </c>
      <c r="X11" s="876">
        <v>0.1</v>
      </c>
      <c r="Y11" s="876">
        <v>26.4</v>
      </c>
      <c r="Z11" s="876">
        <v>0</v>
      </c>
      <c r="AA11" s="876">
        <v>26.4</v>
      </c>
      <c r="AB11" s="876">
        <v>227.6</v>
      </c>
    </row>
    <row r="12" spans="1:28" s="51" customFormat="1" ht="8.4499999999999993" customHeight="1">
      <c r="A12" s="47" t="s">
        <v>1361</v>
      </c>
      <c r="B12" s="20">
        <v>185.4</v>
      </c>
      <c r="C12" s="20">
        <v>14</v>
      </c>
      <c r="D12" s="20">
        <v>0</v>
      </c>
      <c r="E12" s="20">
        <v>18.2</v>
      </c>
      <c r="F12" s="20">
        <v>10.8</v>
      </c>
      <c r="G12" s="20">
        <v>135</v>
      </c>
      <c r="H12" s="20">
        <v>7.4</v>
      </c>
      <c r="I12" s="20">
        <v>0</v>
      </c>
      <c r="J12" s="20">
        <v>63.9</v>
      </c>
      <c r="K12" s="20">
        <v>0.8</v>
      </c>
      <c r="L12" s="1623">
        <v>0</v>
      </c>
      <c r="M12" s="20">
        <v>0</v>
      </c>
      <c r="N12" s="31">
        <v>0</v>
      </c>
      <c r="O12" s="35">
        <v>63.1</v>
      </c>
      <c r="P12" s="47" t="s">
        <v>1361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0.5</v>
      </c>
      <c r="Y12" s="20">
        <v>29.6</v>
      </c>
      <c r="Z12" s="20">
        <v>0</v>
      </c>
      <c r="AA12" s="20">
        <v>29.6</v>
      </c>
      <c r="AB12" s="20">
        <v>279.39999999999998</v>
      </c>
    </row>
    <row r="13" spans="1:28" s="51" customFormat="1" ht="8.4499999999999993" customHeight="1">
      <c r="A13" s="47" t="s">
        <v>1362</v>
      </c>
      <c r="B13" s="20">
        <v>215.3</v>
      </c>
      <c r="C13" s="20">
        <v>14</v>
      </c>
      <c r="D13" s="20">
        <v>0</v>
      </c>
      <c r="E13" s="20">
        <v>22</v>
      </c>
      <c r="F13" s="20">
        <v>17.7</v>
      </c>
      <c r="G13" s="20">
        <v>160.1</v>
      </c>
      <c r="H13" s="20">
        <v>1.5</v>
      </c>
      <c r="I13" s="20">
        <v>0</v>
      </c>
      <c r="J13" s="20">
        <v>77.3</v>
      </c>
      <c r="K13" s="20">
        <v>13.8</v>
      </c>
      <c r="L13" s="1623">
        <v>0</v>
      </c>
      <c r="M13" s="20">
        <v>0</v>
      </c>
      <c r="N13" s="31">
        <v>0</v>
      </c>
      <c r="O13" s="35">
        <v>63.5</v>
      </c>
      <c r="P13" s="47" t="s">
        <v>1362</v>
      </c>
      <c r="Q13" s="20">
        <v>0</v>
      </c>
      <c r="R13" s="20">
        <v>0</v>
      </c>
      <c r="S13" s="20">
        <v>0</v>
      </c>
      <c r="T13" s="20">
        <v>0</v>
      </c>
      <c r="U13" s="20">
        <v>0</v>
      </c>
      <c r="V13" s="20">
        <v>0</v>
      </c>
      <c r="W13" s="20">
        <v>0</v>
      </c>
      <c r="X13" s="20">
        <v>0.2</v>
      </c>
      <c r="Y13" s="20">
        <v>39</v>
      </c>
      <c r="Z13" s="20">
        <v>0</v>
      </c>
      <c r="AA13" s="20">
        <v>39</v>
      </c>
      <c r="AB13" s="20">
        <v>331.8</v>
      </c>
    </row>
    <row r="14" spans="1:28" s="51" customFormat="1" ht="8.4499999999999993" customHeight="1">
      <c r="A14" s="47" t="s">
        <v>1363</v>
      </c>
      <c r="B14" s="20">
        <v>240.2</v>
      </c>
      <c r="C14" s="20">
        <v>23.2</v>
      </c>
      <c r="D14" s="20">
        <v>0</v>
      </c>
      <c r="E14" s="20">
        <v>16.7</v>
      </c>
      <c r="F14" s="20">
        <v>17.7</v>
      </c>
      <c r="G14" s="20">
        <v>182.2</v>
      </c>
      <c r="H14" s="20">
        <v>0.4</v>
      </c>
      <c r="I14" s="20">
        <v>0</v>
      </c>
      <c r="J14" s="20">
        <v>79.8</v>
      </c>
      <c r="K14" s="20">
        <v>15.5</v>
      </c>
      <c r="L14" s="1623">
        <v>0</v>
      </c>
      <c r="M14" s="20">
        <v>0</v>
      </c>
      <c r="N14" s="31">
        <v>0</v>
      </c>
      <c r="O14" s="35">
        <v>64.3</v>
      </c>
      <c r="P14" s="47" t="s">
        <v>1363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0">
        <v>0</v>
      </c>
      <c r="W14" s="20">
        <v>0</v>
      </c>
      <c r="X14" s="20">
        <v>2.9</v>
      </c>
      <c r="Y14" s="20">
        <v>32.299999999999997</v>
      </c>
      <c r="Z14" s="20">
        <v>0</v>
      </c>
      <c r="AA14" s="20">
        <v>32.299999999999997</v>
      </c>
      <c r="AB14" s="20">
        <v>355.2</v>
      </c>
    </row>
    <row r="15" spans="1:28" s="51" customFormat="1" ht="8.4499999999999993" customHeight="1">
      <c r="A15" s="47" t="s">
        <v>1364</v>
      </c>
      <c r="B15" s="20">
        <v>361.8</v>
      </c>
      <c r="C15" s="20">
        <v>23.2</v>
      </c>
      <c r="D15" s="20">
        <v>0</v>
      </c>
      <c r="E15" s="20">
        <v>19.3</v>
      </c>
      <c r="F15" s="20">
        <v>25.5</v>
      </c>
      <c r="G15" s="20">
        <v>293.10000000000002</v>
      </c>
      <c r="H15" s="20">
        <v>0.7</v>
      </c>
      <c r="I15" s="20">
        <v>0</v>
      </c>
      <c r="J15" s="20">
        <v>66.5</v>
      </c>
      <c r="K15" s="20">
        <v>0</v>
      </c>
      <c r="L15" s="1623">
        <v>0</v>
      </c>
      <c r="M15" s="20">
        <v>0</v>
      </c>
      <c r="N15" s="31">
        <v>0</v>
      </c>
      <c r="O15" s="35">
        <v>66.5</v>
      </c>
      <c r="P15" s="47" t="s">
        <v>1364</v>
      </c>
      <c r="Q15" s="20">
        <v>2</v>
      </c>
      <c r="R15" s="20">
        <v>2</v>
      </c>
      <c r="S15" s="20">
        <v>0</v>
      </c>
      <c r="T15" s="20">
        <v>0</v>
      </c>
      <c r="U15" s="20">
        <v>0</v>
      </c>
      <c r="V15" s="20">
        <v>0</v>
      </c>
      <c r="W15" s="20">
        <v>0</v>
      </c>
      <c r="X15" s="20">
        <v>1.3</v>
      </c>
      <c r="Y15" s="20">
        <v>27.9</v>
      </c>
      <c r="Z15" s="20">
        <v>0</v>
      </c>
      <c r="AA15" s="20">
        <v>27.9</v>
      </c>
      <c r="AB15" s="20">
        <v>459.5</v>
      </c>
    </row>
    <row r="16" spans="1:28" s="51" customFormat="1" ht="8.4499999999999993" customHeight="1">
      <c r="A16" s="47" t="s">
        <v>1365</v>
      </c>
      <c r="B16" s="20">
        <v>429.3</v>
      </c>
      <c r="C16" s="20">
        <v>23.2</v>
      </c>
      <c r="D16" s="20">
        <v>0</v>
      </c>
      <c r="E16" s="20">
        <v>19.899999999999999</v>
      </c>
      <c r="F16" s="20">
        <v>37.299999999999997</v>
      </c>
      <c r="G16" s="20">
        <v>342.1</v>
      </c>
      <c r="H16" s="20">
        <v>6.8</v>
      </c>
      <c r="I16" s="20">
        <v>0</v>
      </c>
      <c r="J16" s="20">
        <v>71.900000000000006</v>
      </c>
      <c r="K16" s="20">
        <v>0</v>
      </c>
      <c r="L16" s="1623">
        <v>0.3</v>
      </c>
      <c r="M16" s="20">
        <v>0</v>
      </c>
      <c r="N16" s="31">
        <v>0</v>
      </c>
      <c r="O16" s="35">
        <v>68.900000000000006</v>
      </c>
      <c r="P16" s="47" t="s">
        <v>1365</v>
      </c>
      <c r="Q16" s="20">
        <v>14.3</v>
      </c>
      <c r="R16" s="20">
        <v>1.4</v>
      </c>
      <c r="S16" s="20">
        <v>12.9</v>
      </c>
      <c r="T16" s="20">
        <v>0</v>
      </c>
      <c r="U16" s="20">
        <v>3</v>
      </c>
      <c r="V16" s="20">
        <v>0</v>
      </c>
      <c r="W16" s="20">
        <v>3</v>
      </c>
      <c r="X16" s="20">
        <v>3.6</v>
      </c>
      <c r="Y16" s="20">
        <v>30.9</v>
      </c>
      <c r="Z16" s="20">
        <v>0</v>
      </c>
      <c r="AA16" s="20">
        <v>30.9</v>
      </c>
      <c r="AB16" s="20">
        <v>553</v>
      </c>
    </row>
    <row r="17" spans="1:28" s="51" customFormat="1" ht="8.4499999999999993" customHeight="1">
      <c r="A17" s="47" t="s">
        <v>1366</v>
      </c>
      <c r="B17" s="20">
        <v>356.4</v>
      </c>
      <c r="C17" s="20">
        <v>25</v>
      </c>
      <c r="D17" s="20">
        <v>0</v>
      </c>
      <c r="E17" s="20">
        <v>23.6</v>
      </c>
      <c r="F17" s="20">
        <v>19.399999999999999</v>
      </c>
      <c r="G17" s="20">
        <v>281.10000000000002</v>
      </c>
      <c r="H17" s="20">
        <v>7.3</v>
      </c>
      <c r="I17" s="20">
        <v>0</v>
      </c>
      <c r="J17" s="20">
        <v>89.1</v>
      </c>
      <c r="K17" s="20">
        <v>0</v>
      </c>
      <c r="L17" s="1623">
        <v>3.7</v>
      </c>
      <c r="M17" s="20">
        <v>14.4</v>
      </c>
      <c r="N17" s="31">
        <v>0</v>
      </c>
      <c r="O17" s="35">
        <v>71</v>
      </c>
      <c r="P17" s="47" t="s">
        <v>1366</v>
      </c>
      <c r="Q17" s="20">
        <v>24.7</v>
      </c>
      <c r="R17" s="20">
        <v>3.1</v>
      </c>
      <c r="S17" s="20">
        <v>21.6</v>
      </c>
      <c r="T17" s="20">
        <v>0</v>
      </c>
      <c r="U17" s="20">
        <v>29.4</v>
      </c>
      <c r="V17" s="20">
        <v>0</v>
      </c>
      <c r="W17" s="20">
        <v>29.4</v>
      </c>
      <c r="X17" s="20">
        <v>6.2</v>
      </c>
      <c r="Y17" s="20">
        <v>118.1</v>
      </c>
      <c r="Z17" s="20">
        <v>0</v>
      </c>
      <c r="AA17" s="20">
        <v>118.1</v>
      </c>
      <c r="AB17" s="20">
        <v>623.9</v>
      </c>
    </row>
    <row r="18" spans="1:28" s="51" customFormat="1" ht="8.4499999999999993" customHeight="1">
      <c r="A18" s="47" t="s">
        <v>1367</v>
      </c>
      <c r="B18" s="20">
        <v>375.3</v>
      </c>
      <c r="C18" s="20">
        <v>25</v>
      </c>
      <c r="D18" s="20">
        <v>0</v>
      </c>
      <c r="E18" s="20">
        <v>22.7</v>
      </c>
      <c r="F18" s="20">
        <v>12.6</v>
      </c>
      <c r="G18" s="20">
        <v>305.39999999999998</v>
      </c>
      <c r="H18" s="20">
        <v>9.6</v>
      </c>
      <c r="I18" s="20">
        <v>0</v>
      </c>
      <c r="J18" s="20">
        <v>92.3</v>
      </c>
      <c r="K18" s="20">
        <v>0</v>
      </c>
      <c r="L18" s="1623">
        <v>1</v>
      </c>
      <c r="M18" s="20">
        <v>18.5</v>
      </c>
      <c r="N18" s="31">
        <v>0</v>
      </c>
      <c r="O18" s="35">
        <v>72.8</v>
      </c>
      <c r="P18" s="47" t="s">
        <v>1367</v>
      </c>
      <c r="Q18" s="20">
        <v>24.2</v>
      </c>
      <c r="R18" s="20">
        <v>3.1</v>
      </c>
      <c r="S18" s="20">
        <v>21.1</v>
      </c>
      <c r="T18" s="20">
        <v>0</v>
      </c>
      <c r="U18" s="20">
        <v>3.2</v>
      </c>
      <c r="V18" s="20">
        <v>0</v>
      </c>
      <c r="W18" s="20">
        <v>3.2</v>
      </c>
      <c r="X18" s="20">
        <v>3.3</v>
      </c>
      <c r="Y18" s="20">
        <v>129.19999999999999</v>
      </c>
      <c r="Z18" s="20">
        <v>0</v>
      </c>
      <c r="AA18" s="20">
        <v>129.19999999999999</v>
      </c>
      <c r="AB18" s="20">
        <v>627.5</v>
      </c>
    </row>
    <row r="19" spans="1:28" s="51" customFormat="1" ht="8.4499999999999993" customHeight="1">
      <c r="A19" s="47" t="s">
        <v>1368</v>
      </c>
      <c r="B19" s="20">
        <v>615.6</v>
      </c>
      <c r="C19" s="20">
        <v>93.8</v>
      </c>
      <c r="D19" s="20">
        <v>0</v>
      </c>
      <c r="E19" s="20">
        <v>30.7</v>
      </c>
      <c r="F19" s="20">
        <v>37</v>
      </c>
      <c r="G19" s="20">
        <v>442.8</v>
      </c>
      <c r="H19" s="20">
        <v>11.3</v>
      </c>
      <c r="I19" s="20">
        <v>0</v>
      </c>
      <c r="J19" s="20">
        <v>76.900000000000006</v>
      </c>
      <c r="K19" s="20">
        <v>0</v>
      </c>
      <c r="L19" s="1623">
        <v>2</v>
      </c>
      <c r="M19" s="20">
        <v>1</v>
      </c>
      <c r="N19" s="31">
        <v>0</v>
      </c>
      <c r="O19" s="35">
        <v>73.900000000000006</v>
      </c>
      <c r="P19" s="47" t="s">
        <v>1368</v>
      </c>
      <c r="Q19" s="20">
        <v>27.3</v>
      </c>
      <c r="R19" s="20">
        <v>6.2</v>
      </c>
      <c r="S19" s="20">
        <v>21.1</v>
      </c>
      <c r="T19" s="20">
        <v>0</v>
      </c>
      <c r="U19" s="20">
        <v>10</v>
      </c>
      <c r="V19" s="20">
        <v>0.5</v>
      </c>
      <c r="W19" s="20">
        <v>9.5</v>
      </c>
      <c r="X19" s="20">
        <v>3.6</v>
      </c>
      <c r="Y19" s="20">
        <v>74</v>
      </c>
      <c r="Z19" s="20">
        <v>0</v>
      </c>
      <c r="AA19" s="20">
        <v>74</v>
      </c>
      <c r="AB19" s="20">
        <v>807.4</v>
      </c>
    </row>
    <row r="20" spans="1:28" s="51" customFormat="1" ht="8.4499999999999993" customHeight="1">
      <c r="A20" s="47" t="s">
        <v>1369</v>
      </c>
      <c r="B20" s="20">
        <v>780.7</v>
      </c>
      <c r="C20" s="20">
        <v>82.6</v>
      </c>
      <c r="D20" s="20">
        <v>0</v>
      </c>
      <c r="E20" s="20">
        <v>38</v>
      </c>
      <c r="F20" s="20">
        <v>50</v>
      </c>
      <c r="G20" s="20">
        <v>600.70000000000005</v>
      </c>
      <c r="H20" s="20">
        <v>9.4</v>
      </c>
      <c r="I20" s="20">
        <v>0</v>
      </c>
      <c r="J20" s="20">
        <v>92.2</v>
      </c>
      <c r="K20" s="20">
        <v>0</v>
      </c>
      <c r="L20" s="1623">
        <v>0.2</v>
      </c>
      <c r="M20" s="20">
        <v>16.600000000000001</v>
      </c>
      <c r="N20" s="31">
        <v>0</v>
      </c>
      <c r="O20" s="35">
        <v>75.400000000000006</v>
      </c>
      <c r="P20" s="47" t="s">
        <v>1369</v>
      </c>
      <c r="Q20" s="20">
        <v>32.9</v>
      </c>
      <c r="R20" s="20">
        <v>11.8</v>
      </c>
      <c r="S20" s="20">
        <v>21.1</v>
      </c>
      <c r="T20" s="20">
        <v>0</v>
      </c>
      <c r="U20" s="20">
        <v>1.7</v>
      </c>
      <c r="V20" s="20">
        <v>0</v>
      </c>
      <c r="W20" s="20">
        <v>1.7</v>
      </c>
      <c r="X20" s="20">
        <v>5.6</v>
      </c>
      <c r="Y20" s="20">
        <v>76.5</v>
      </c>
      <c r="Z20" s="20">
        <v>0</v>
      </c>
      <c r="AA20" s="20">
        <v>76.5</v>
      </c>
      <c r="AB20" s="20">
        <v>989.6</v>
      </c>
    </row>
    <row r="21" spans="1:28" s="51" customFormat="1" ht="8.4499999999999993" customHeight="1">
      <c r="A21" s="47" t="s">
        <v>1370</v>
      </c>
      <c r="B21" s="20">
        <v>899.7</v>
      </c>
      <c r="C21" s="20">
        <v>82.4</v>
      </c>
      <c r="D21" s="20">
        <v>0</v>
      </c>
      <c r="E21" s="20">
        <v>39.299999999999997</v>
      </c>
      <c r="F21" s="20">
        <v>68.900000000000006</v>
      </c>
      <c r="G21" s="20">
        <v>694.3</v>
      </c>
      <c r="H21" s="20">
        <v>14.8</v>
      </c>
      <c r="I21" s="20">
        <v>0</v>
      </c>
      <c r="J21" s="20">
        <v>136.30000000000001</v>
      </c>
      <c r="K21" s="20">
        <v>0</v>
      </c>
      <c r="L21" s="1623">
        <v>0.1</v>
      </c>
      <c r="M21" s="20">
        <v>59.8</v>
      </c>
      <c r="N21" s="31">
        <v>0</v>
      </c>
      <c r="O21" s="35">
        <v>76.400000000000006</v>
      </c>
      <c r="P21" s="47" t="s">
        <v>1370</v>
      </c>
      <c r="Q21" s="20">
        <v>11.8</v>
      </c>
      <c r="R21" s="20">
        <v>11.8</v>
      </c>
      <c r="S21" s="20">
        <v>0</v>
      </c>
      <c r="T21" s="20">
        <v>0</v>
      </c>
      <c r="U21" s="20">
        <v>21</v>
      </c>
      <c r="V21" s="20">
        <v>0</v>
      </c>
      <c r="W21" s="20">
        <v>21</v>
      </c>
      <c r="X21" s="20">
        <v>7.2</v>
      </c>
      <c r="Y21" s="20">
        <v>54.7</v>
      </c>
      <c r="Z21" s="20">
        <v>0</v>
      </c>
      <c r="AA21" s="20">
        <v>54.7</v>
      </c>
      <c r="AB21" s="20">
        <v>1130.7</v>
      </c>
    </row>
    <row r="22" spans="1:28" s="51" customFormat="1" ht="8.4499999999999993" customHeight="1">
      <c r="A22" s="47" t="s">
        <v>1371</v>
      </c>
      <c r="B22" s="20">
        <v>1010.7</v>
      </c>
      <c r="C22" s="20">
        <v>49.6</v>
      </c>
      <c r="D22" s="20">
        <v>10.8</v>
      </c>
      <c r="E22" s="20">
        <v>64.3</v>
      </c>
      <c r="F22" s="20">
        <v>159.6</v>
      </c>
      <c r="G22" s="20">
        <v>703</v>
      </c>
      <c r="H22" s="20">
        <v>23.4</v>
      </c>
      <c r="I22" s="20">
        <v>0</v>
      </c>
      <c r="J22" s="20">
        <v>185.7</v>
      </c>
      <c r="K22" s="20">
        <v>0</v>
      </c>
      <c r="L22" s="1623">
        <v>13.6</v>
      </c>
      <c r="M22" s="20">
        <v>94.3</v>
      </c>
      <c r="N22" s="31">
        <v>0</v>
      </c>
      <c r="O22" s="35">
        <v>77.8</v>
      </c>
      <c r="P22" s="47" t="s">
        <v>1371</v>
      </c>
      <c r="Q22" s="20">
        <v>18.899999999999999</v>
      </c>
      <c r="R22" s="20">
        <v>18.899999999999999</v>
      </c>
      <c r="S22" s="20">
        <v>0</v>
      </c>
      <c r="T22" s="20">
        <v>0</v>
      </c>
      <c r="U22" s="20">
        <v>10.8</v>
      </c>
      <c r="V22" s="20">
        <v>0</v>
      </c>
      <c r="W22" s="20">
        <v>10.8</v>
      </c>
      <c r="X22" s="20">
        <v>5.3</v>
      </c>
      <c r="Y22" s="20">
        <v>62.2</v>
      </c>
      <c r="Z22" s="20">
        <v>0</v>
      </c>
      <c r="AA22" s="20">
        <v>62.2</v>
      </c>
      <c r="AB22" s="20">
        <v>1293.5999999999999</v>
      </c>
    </row>
    <row r="23" spans="1:28" s="51" customFormat="1" ht="8.4499999999999993" customHeight="1">
      <c r="A23" s="47" t="s">
        <v>1372</v>
      </c>
      <c r="B23" s="20">
        <v>1088.2</v>
      </c>
      <c r="C23" s="20">
        <v>52.1</v>
      </c>
      <c r="D23" s="20">
        <v>24.3</v>
      </c>
      <c r="E23" s="20">
        <v>71.7</v>
      </c>
      <c r="F23" s="20">
        <v>223.5</v>
      </c>
      <c r="G23" s="20">
        <v>697.5</v>
      </c>
      <c r="H23" s="20">
        <v>19.100000000000001</v>
      </c>
      <c r="I23" s="20">
        <v>0</v>
      </c>
      <c r="J23" s="20">
        <v>215.2</v>
      </c>
      <c r="K23" s="20">
        <v>0</v>
      </c>
      <c r="L23" s="1623">
        <v>8.5</v>
      </c>
      <c r="M23" s="20">
        <v>127.3</v>
      </c>
      <c r="N23" s="31">
        <v>0</v>
      </c>
      <c r="O23" s="35">
        <v>79.400000000000006</v>
      </c>
      <c r="P23" s="47" t="s">
        <v>1372</v>
      </c>
      <c r="Q23" s="20">
        <v>34.4</v>
      </c>
      <c r="R23" s="20">
        <v>34.4</v>
      </c>
      <c r="S23" s="20">
        <v>0</v>
      </c>
      <c r="T23" s="20">
        <v>0</v>
      </c>
      <c r="U23" s="20">
        <v>1.3</v>
      </c>
      <c r="V23" s="20">
        <v>0</v>
      </c>
      <c r="W23" s="20">
        <v>1.3</v>
      </c>
      <c r="X23" s="20">
        <v>8.5</v>
      </c>
      <c r="Y23" s="20">
        <v>57</v>
      </c>
      <c r="Z23" s="20">
        <v>0</v>
      </c>
      <c r="AA23" s="20">
        <v>57</v>
      </c>
      <c r="AB23" s="20">
        <v>1404.6</v>
      </c>
    </row>
    <row r="24" spans="1:28" s="51" customFormat="1" ht="8.4499999999999993" customHeight="1">
      <c r="A24" s="47" t="s">
        <v>372</v>
      </c>
      <c r="B24" s="20">
        <v>1254.4000000000001</v>
      </c>
      <c r="C24" s="20">
        <v>57.7</v>
      </c>
      <c r="D24" s="20">
        <v>24.3</v>
      </c>
      <c r="E24" s="20">
        <v>86.9</v>
      </c>
      <c r="F24" s="20">
        <v>367.7</v>
      </c>
      <c r="G24" s="20">
        <v>702.1</v>
      </c>
      <c r="H24" s="20">
        <v>15.7</v>
      </c>
      <c r="I24" s="20">
        <v>0</v>
      </c>
      <c r="J24" s="20">
        <v>252.2</v>
      </c>
      <c r="K24" s="20">
        <v>0</v>
      </c>
      <c r="L24" s="1623">
        <v>6.1</v>
      </c>
      <c r="M24" s="20">
        <v>164.4</v>
      </c>
      <c r="N24" s="31">
        <v>0</v>
      </c>
      <c r="O24" s="35">
        <v>81.7</v>
      </c>
      <c r="P24" s="47" t="s">
        <v>372</v>
      </c>
      <c r="Q24" s="20">
        <v>53.8</v>
      </c>
      <c r="R24" s="20">
        <v>53.8</v>
      </c>
      <c r="S24" s="20">
        <v>0</v>
      </c>
      <c r="T24" s="20">
        <v>0</v>
      </c>
      <c r="U24" s="20">
        <v>7.3</v>
      </c>
      <c r="V24" s="20">
        <v>0</v>
      </c>
      <c r="W24" s="20">
        <v>7.3</v>
      </c>
      <c r="X24" s="20">
        <v>9.4</v>
      </c>
      <c r="Y24" s="20">
        <v>84.7</v>
      </c>
      <c r="Z24" s="20">
        <v>0</v>
      </c>
      <c r="AA24" s="20">
        <v>84.7</v>
      </c>
      <c r="AB24" s="20">
        <v>1661.8</v>
      </c>
    </row>
    <row r="25" spans="1:28" s="51" customFormat="1" ht="8.4499999999999993" customHeight="1">
      <c r="A25" s="47" t="s">
        <v>373</v>
      </c>
      <c r="B25" s="20">
        <v>1333.8</v>
      </c>
      <c r="C25" s="20">
        <v>57.7</v>
      </c>
      <c r="D25" s="20">
        <v>24.3</v>
      </c>
      <c r="E25" s="20">
        <v>83.4</v>
      </c>
      <c r="F25" s="20">
        <v>317</v>
      </c>
      <c r="G25" s="20">
        <v>817.9</v>
      </c>
      <c r="H25" s="20">
        <v>33.5</v>
      </c>
      <c r="I25" s="20">
        <v>0</v>
      </c>
      <c r="J25" s="20">
        <v>351.9</v>
      </c>
      <c r="K25" s="20">
        <v>0</v>
      </c>
      <c r="L25" s="1623">
        <v>73.400000000000006</v>
      </c>
      <c r="M25" s="20">
        <v>193.4</v>
      </c>
      <c r="N25" s="31">
        <v>0</v>
      </c>
      <c r="O25" s="35">
        <v>85.1</v>
      </c>
      <c r="P25" s="47" t="s">
        <v>373</v>
      </c>
      <c r="Q25" s="20">
        <v>43.7</v>
      </c>
      <c r="R25" s="20">
        <v>43.7</v>
      </c>
      <c r="S25" s="20">
        <v>0</v>
      </c>
      <c r="T25" s="20">
        <v>0</v>
      </c>
      <c r="U25" s="20">
        <v>151</v>
      </c>
      <c r="V25" s="20">
        <v>84.4</v>
      </c>
      <c r="W25" s="20">
        <v>66.599999999999994</v>
      </c>
      <c r="X25" s="20">
        <v>19.7</v>
      </c>
      <c r="Y25" s="20">
        <v>100.6</v>
      </c>
      <c r="Z25" s="20">
        <v>0</v>
      </c>
      <c r="AA25" s="20">
        <v>100.6</v>
      </c>
      <c r="AB25" s="20">
        <v>2000.7</v>
      </c>
    </row>
    <row r="26" spans="1:28" s="51" customFormat="1" ht="8.4499999999999993" customHeight="1">
      <c r="A26" s="47" t="s">
        <v>374</v>
      </c>
      <c r="B26" s="20">
        <v>1138.9000000000001</v>
      </c>
      <c r="C26" s="20">
        <v>57.7</v>
      </c>
      <c r="D26" s="20">
        <v>24.3</v>
      </c>
      <c r="E26" s="20">
        <v>75.8</v>
      </c>
      <c r="F26" s="20">
        <v>294.39999999999998</v>
      </c>
      <c r="G26" s="20">
        <v>648.29999999999995</v>
      </c>
      <c r="H26" s="20">
        <v>38.4</v>
      </c>
      <c r="I26" s="20">
        <v>0</v>
      </c>
      <c r="J26" s="20">
        <v>466.2</v>
      </c>
      <c r="K26" s="20">
        <v>50</v>
      </c>
      <c r="L26" s="1623">
        <v>106.3</v>
      </c>
      <c r="M26" s="20">
        <v>221.7</v>
      </c>
      <c r="N26" s="31">
        <v>0</v>
      </c>
      <c r="O26" s="35">
        <v>88.2</v>
      </c>
      <c r="P26" s="47" t="s">
        <v>374</v>
      </c>
      <c r="Q26" s="20">
        <v>136.19999999999999</v>
      </c>
      <c r="R26" s="20">
        <v>134.69999999999999</v>
      </c>
      <c r="S26" s="20">
        <v>1.5</v>
      </c>
      <c r="T26" s="20">
        <v>0</v>
      </c>
      <c r="U26" s="20">
        <v>368.9</v>
      </c>
      <c r="V26" s="20">
        <v>94.7</v>
      </c>
      <c r="W26" s="20">
        <v>274.2</v>
      </c>
      <c r="X26" s="20">
        <v>21.6</v>
      </c>
      <c r="Y26" s="20">
        <v>124.2</v>
      </c>
      <c r="Z26" s="20">
        <v>0</v>
      </c>
      <c r="AA26" s="20">
        <v>124.2</v>
      </c>
      <c r="AB26" s="20">
        <v>2256</v>
      </c>
    </row>
    <row r="27" spans="1:28" s="51" customFormat="1" ht="8.4499999999999993" customHeight="1">
      <c r="A27" s="47" t="s">
        <v>375</v>
      </c>
      <c r="B27" s="20">
        <v>1466.7</v>
      </c>
      <c r="C27" s="20">
        <v>68.400000000000006</v>
      </c>
      <c r="D27" s="20">
        <v>0</v>
      </c>
      <c r="E27" s="20">
        <v>91.2</v>
      </c>
      <c r="F27" s="20">
        <v>390.7</v>
      </c>
      <c r="G27" s="20">
        <v>860.2</v>
      </c>
      <c r="H27" s="20">
        <v>37.700000000000003</v>
      </c>
      <c r="I27" s="20">
        <v>18.5</v>
      </c>
      <c r="J27" s="20">
        <v>578.20000000000005</v>
      </c>
      <c r="K27" s="20">
        <v>150</v>
      </c>
      <c r="L27" s="1623">
        <v>119.4</v>
      </c>
      <c r="M27" s="20">
        <v>217.1</v>
      </c>
      <c r="N27" s="31">
        <v>0</v>
      </c>
      <c r="O27" s="35">
        <v>91.7</v>
      </c>
      <c r="P27" s="47" t="s">
        <v>375</v>
      </c>
      <c r="Q27" s="20">
        <v>116.1</v>
      </c>
      <c r="R27" s="20">
        <v>113.1</v>
      </c>
      <c r="S27" s="20">
        <v>3</v>
      </c>
      <c r="T27" s="20">
        <v>0</v>
      </c>
      <c r="U27" s="20">
        <v>24.1</v>
      </c>
      <c r="V27" s="20">
        <v>10</v>
      </c>
      <c r="W27" s="20">
        <v>14.1</v>
      </c>
      <c r="X27" s="20">
        <v>22.6</v>
      </c>
      <c r="Y27" s="20">
        <v>144.9</v>
      </c>
      <c r="Z27" s="20">
        <v>0</v>
      </c>
      <c r="AA27" s="20">
        <v>144.9</v>
      </c>
      <c r="AB27" s="20">
        <v>2352.6</v>
      </c>
    </row>
    <row r="28" spans="1:28" s="51" customFormat="1" ht="8.4499999999999993" customHeight="1">
      <c r="A28" s="47" t="s">
        <v>379</v>
      </c>
      <c r="B28" s="20">
        <v>1780.1</v>
      </c>
      <c r="C28" s="20">
        <v>69.8</v>
      </c>
      <c r="D28" s="20">
        <v>0</v>
      </c>
      <c r="E28" s="20">
        <v>78.5</v>
      </c>
      <c r="F28" s="20">
        <v>341.2</v>
      </c>
      <c r="G28" s="20">
        <v>1189.5999999999999</v>
      </c>
      <c r="H28" s="20">
        <v>89</v>
      </c>
      <c r="I28" s="20">
        <v>12</v>
      </c>
      <c r="J28" s="20">
        <v>482.9</v>
      </c>
      <c r="K28" s="20">
        <v>139</v>
      </c>
      <c r="L28" s="1623">
        <v>37.799999999999997</v>
      </c>
      <c r="M28" s="20">
        <v>208.3</v>
      </c>
      <c r="N28" s="31">
        <v>0</v>
      </c>
      <c r="O28" s="35">
        <v>97.8</v>
      </c>
      <c r="P28" s="47" t="s">
        <v>379</v>
      </c>
      <c r="Q28" s="20">
        <v>178.2</v>
      </c>
      <c r="R28" s="20">
        <v>175.2</v>
      </c>
      <c r="S28" s="20">
        <v>3</v>
      </c>
      <c r="T28" s="20">
        <v>0</v>
      </c>
      <c r="U28" s="20">
        <v>55.4</v>
      </c>
      <c r="V28" s="20">
        <v>53.8</v>
      </c>
      <c r="W28" s="20">
        <v>1.6</v>
      </c>
      <c r="X28" s="20">
        <v>39.5</v>
      </c>
      <c r="Y28" s="20">
        <v>114.8</v>
      </c>
      <c r="Z28" s="20">
        <v>0</v>
      </c>
      <c r="AA28" s="20">
        <v>114.8</v>
      </c>
      <c r="AB28" s="20">
        <v>2650.9</v>
      </c>
    </row>
    <row r="29" spans="1:28" s="51" customFormat="1" ht="8.4499999999999993" customHeight="1">
      <c r="A29" s="47" t="s">
        <v>380</v>
      </c>
      <c r="B29" s="20">
        <v>1673</v>
      </c>
      <c r="C29" s="20">
        <v>73.400000000000006</v>
      </c>
      <c r="D29" s="20">
        <v>19.899999999999999</v>
      </c>
      <c r="E29" s="20">
        <v>127.5</v>
      </c>
      <c r="F29" s="20">
        <v>224.7</v>
      </c>
      <c r="G29" s="20">
        <v>1167.2</v>
      </c>
      <c r="H29" s="20">
        <v>32.9</v>
      </c>
      <c r="I29" s="20">
        <v>27.4</v>
      </c>
      <c r="J29" s="20">
        <v>844.4</v>
      </c>
      <c r="K29" s="20">
        <v>489.7</v>
      </c>
      <c r="L29" s="1623">
        <v>29.7</v>
      </c>
      <c r="M29" s="20">
        <v>199.1</v>
      </c>
      <c r="N29" s="31">
        <v>0</v>
      </c>
      <c r="O29" s="35">
        <v>125.9</v>
      </c>
      <c r="P29" s="47" t="s">
        <v>380</v>
      </c>
      <c r="Q29" s="20">
        <v>259.39999999999998</v>
      </c>
      <c r="R29" s="20">
        <v>254.4</v>
      </c>
      <c r="S29" s="20">
        <v>5</v>
      </c>
      <c r="T29" s="20">
        <v>0</v>
      </c>
      <c r="U29" s="20">
        <v>174.1</v>
      </c>
      <c r="V29" s="20">
        <v>119</v>
      </c>
      <c r="W29" s="20">
        <v>55.1</v>
      </c>
      <c r="X29" s="20">
        <v>33.5</v>
      </c>
      <c r="Y29" s="20">
        <v>140</v>
      </c>
      <c r="Z29" s="20">
        <v>0</v>
      </c>
      <c r="AA29" s="20">
        <v>140</v>
      </c>
      <c r="AB29" s="20">
        <v>3124.4</v>
      </c>
    </row>
    <row r="30" spans="1:28" s="51" customFormat="1" ht="8.4499999999999993" customHeight="1">
      <c r="A30" s="47" t="s">
        <v>381</v>
      </c>
      <c r="B30" s="20">
        <v>2100.8000000000002</v>
      </c>
      <c r="C30" s="20">
        <v>74.7</v>
      </c>
      <c r="D30" s="20">
        <v>29.3</v>
      </c>
      <c r="E30" s="20">
        <v>213</v>
      </c>
      <c r="F30" s="20">
        <v>541.29999999999995</v>
      </c>
      <c r="G30" s="20">
        <v>1121.5999999999999</v>
      </c>
      <c r="H30" s="20">
        <v>78</v>
      </c>
      <c r="I30" s="20">
        <v>42.9</v>
      </c>
      <c r="J30" s="20">
        <v>994.9</v>
      </c>
      <c r="K30" s="20">
        <v>564.79999999999995</v>
      </c>
      <c r="L30" s="1623">
        <v>87.2</v>
      </c>
      <c r="M30" s="20">
        <v>199.6</v>
      </c>
      <c r="N30" s="31">
        <v>0</v>
      </c>
      <c r="O30" s="35">
        <v>143.30000000000001</v>
      </c>
      <c r="P30" s="47" t="s">
        <v>381</v>
      </c>
      <c r="Q30" s="20">
        <v>354.1</v>
      </c>
      <c r="R30" s="20">
        <v>349.1</v>
      </c>
      <c r="S30" s="20">
        <v>5</v>
      </c>
      <c r="T30" s="20">
        <v>0</v>
      </c>
      <c r="U30" s="20">
        <v>168.9</v>
      </c>
      <c r="V30" s="20">
        <v>93.9</v>
      </c>
      <c r="W30" s="20">
        <v>75</v>
      </c>
      <c r="X30" s="20">
        <v>31.7</v>
      </c>
      <c r="Y30" s="20">
        <v>171.8</v>
      </c>
      <c r="Z30" s="20">
        <v>0</v>
      </c>
      <c r="AA30" s="20">
        <v>171.8</v>
      </c>
      <c r="AB30" s="20">
        <v>3822.2</v>
      </c>
    </row>
    <row r="31" spans="1:28" s="51" customFormat="1" ht="8.4499999999999993" customHeight="1">
      <c r="A31" s="47" t="s">
        <v>382</v>
      </c>
      <c r="B31" s="20">
        <v>2176.6</v>
      </c>
      <c r="C31" s="20">
        <v>76</v>
      </c>
      <c r="D31" s="20">
        <v>43.5</v>
      </c>
      <c r="E31" s="20">
        <v>147.1</v>
      </c>
      <c r="F31" s="20">
        <v>509.4</v>
      </c>
      <c r="G31" s="20">
        <v>1255</v>
      </c>
      <c r="H31" s="20">
        <v>66.900000000000006</v>
      </c>
      <c r="I31" s="20">
        <v>78.7</v>
      </c>
      <c r="J31" s="20">
        <v>1104.5999999999999</v>
      </c>
      <c r="K31" s="20">
        <v>646.5</v>
      </c>
      <c r="L31" s="1623">
        <v>117</v>
      </c>
      <c r="M31" s="20">
        <v>177.5</v>
      </c>
      <c r="N31" s="20">
        <v>0</v>
      </c>
      <c r="O31" s="35">
        <v>163.6</v>
      </c>
      <c r="P31" s="47" t="s">
        <v>382</v>
      </c>
      <c r="Q31" s="20">
        <v>372.1</v>
      </c>
      <c r="R31" s="20">
        <v>367.1</v>
      </c>
      <c r="S31" s="20">
        <v>5</v>
      </c>
      <c r="T31" s="20">
        <v>0</v>
      </c>
      <c r="U31" s="20">
        <v>264.39999999999998</v>
      </c>
      <c r="V31" s="20">
        <v>146.19999999999999</v>
      </c>
      <c r="W31" s="20">
        <v>118.2</v>
      </c>
      <c r="X31" s="20">
        <v>48.9</v>
      </c>
      <c r="Y31" s="20">
        <v>185.5</v>
      </c>
      <c r="Z31" s="20">
        <v>0</v>
      </c>
      <c r="AA31" s="20">
        <v>185.5</v>
      </c>
      <c r="AB31" s="20">
        <v>4152.1000000000004</v>
      </c>
    </row>
    <row r="32" spans="1:28" s="51" customFormat="1" ht="8.4499999999999993" customHeight="1">
      <c r="A32" s="47" t="s">
        <v>383</v>
      </c>
      <c r="B32" s="20">
        <v>2254.1</v>
      </c>
      <c r="C32" s="20">
        <v>76</v>
      </c>
      <c r="D32" s="20">
        <v>10.5</v>
      </c>
      <c r="E32" s="20">
        <v>304.60000000000002</v>
      </c>
      <c r="F32" s="20">
        <v>265.89999999999998</v>
      </c>
      <c r="G32" s="20">
        <v>1471.5</v>
      </c>
      <c r="H32" s="20">
        <v>62.7</v>
      </c>
      <c r="I32" s="20">
        <v>62.9</v>
      </c>
      <c r="J32" s="20">
        <v>1091.3</v>
      </c>
      <c r="K32" s="20">
        <v>413</v>
      </c>
      <c r="L32" s="1623">
        <v>327.7</v>
      </c>
      <c r="M32" s="20">
        <v>168.3</v>
      </c>
      <c r="N32" s="20">
        <v>0</v>
      </c>
      <c r="O32" s="35">
        <v>182.3</v>
      </c>
      <c r="P32" s="47" t="s">
        <v>383</v>
      </c>
      <c r="Q32" s="20">
        <v>398.7</v>
      </c>
      <c r="R32" s="20">
        <v>393.7</v>
      </c>
      <c r="S32" s="20">
        <v>5</v>
      </c>
      <c r="T32" s="20">
        <v>0</v>
      </c>
      <c r="U32" s="20">
        <v>468.1</v>
      </c>
      <c r="V32" s="20">
        <v>235.7</v>
      </c>
      <c r="W32" s="20">
        <v>232.4</v>
      </c>
      <c r="X32" s="20">
        <v>58.8</v>
      </c>
      <c r="Y32" s="20">
        <v>336.4</v>
      </c>
      <c r="Z32" s="20">
        <v>0</v>
      </c>
      <c r="AA32" s="20">
        <v>336.4</v>
      </c>
      <c r="AB32" s="20">
        <v>4607.3999999999996</v>
      </c>
    </row>
    <row r="33" spans="1:28" s="51" customFormat="1" ht="8.4499999999999993" customHeight="1">
      <c r="A33" s="47" t="s">
        <v>384</v>
      </c>
      <c r="B33" s="20">
        <v>2966</v>
      </c>
      <c r="C33" s="20">
        <v>83.7</v>
      </c>
      <c r="D33" s="20">
        <v>7</v>
      </c>
      <c r="E33" s="20">
        <v>285.8</v>
      </c>
      <c r="F33" s="20">
        <v>277.60000000000002</v>
      </c>
      <c r="G33" s="20">
        <v>2243.6</v>
      </c>
      <c r="H33" s="20">
        <v>33.799999999999997</v>
      </c>
      <c r="I33" s="20">
        <v>34.5</v>
      </c>
      <c r="J33" s="20">
        <v>1504.6</v>
      </c>
      <c r="K33" s="20">
        <v>404.6</v>
      </c>
      <c r="L33" s="1623">
        <v>443.9</v>
      </c>
      <c r="M33" s="20">
        <v>174.5</v>
      </c>
      <c r="N33" s="20">
        <v>295.7</v>
      </c>
      <c r="O33" s="35">
        <v>185.9</v>
      </c>
      <c r="P33" s="47" t="s">
        <v>384</v>
      </c>
      <c r="Q33" s="20">
        <v>449.8</v>
      </c>
      <c r="R33" s="20">
        <v>444.8</v>
      </c>
      <c r="S33" s="20">
        <v>5</v>
      </c>
      <c r="T33" s="20">
        <v>0</v>
      </c>
      <c r="U33" s="20">
        <v>137.80000000000001</v>
      </c>
      <c r="V33" s="20">
        <v>71.3</v>
      </c>
      <c r="W33" s="20">
        <v>66.5</v>
      </c>
      <c r="X33" s="20">
        <v>61.9</v>
      </c>
      <c r="Y33" s="20">
        <v>306.2</v>
      </c>
      <c r="Z33" s="20">
        <v>0</v>
      </c>
      <c r="AA33" s="20">
        <v>306.2</v>
      </c>
      <c r="AB33" s="20">
        <v>5426.3</v>
      </c>
    </row>
    <row r="34" spans="1:28" s="51" customFormat="1" ht="8.4499999999999993" customHeight="1">
      <c r="A34" s="47" t="s">
        <v>385</v>
      </c>
      <c r="B34" s="20">
        <v>2261.6</v>
      </c>
      <c r="C34" s="20">
        <v>92</v>
      </c>
      <c r="D34" s="20">
        <v>10.3</v>
      </c>
      <c r="E34" s="20">
        <v>346.4</v>
      </c>
      <c r="F34" s="20">
        <v>143.1</v>
      </c>
      <c r="G34" s="20">
        <v>1602.3</v>
      </c>
      <c r="H34" s="20">
        <v>45</v>
      </c>
      <c r="I34" s="20">
        <v>22.5</v>
      </c>
      <c r="J34" s="20">
        <v>3016.7</v>
      </c>
      <c r="K34" s="20">
        <v>839.1</v>
      </c>
      <c r="L34" s="1623">
        <v>413</v>
      </c>
      <c r="M34" s="20">
        <v>202.7</v>
      </c>
      <c r="N34" s="20">
        <v>1370</v>
      </c>
      <c r="O34" s="35">
        <v>191.9</v>
      </c>
      <c r="P34" s="47" t="s">
        <v>385</v>
      </c>
      <c r="Q34" s="20">
        <v>489.1</v>
      </c>
      <c r="R34" s="20">
        <v>484.1</v>
      </c>
      <c r="S34" s="20">
        <v>5</v>
      </c>
      <c r="T34" s="20">
        <v>0</v>
      </c>
      <c r="U34" s="20">
        <v>74</v>
      </c>
      <c r="V34" s="20">
        <v>74</v>
      </c>
      <c r="W34" s="20">
        <v>0</v>
      </c>
      <c r="X34" s="20">
        <v>64.3</v>
      </c>
      <c r="Y34" s="20">
        <v>312.60000000000002</v>
      </c>
      <c r="Z34" s="20">
        <v>0</v>
      </c>
      <c r="AA34" s="20">
        <v>312.60000000000002</v>
      </c>
      <c r="AB34" s="20">
        <v>6218.3</v>
      </c>
    </row>
    <row r="35" spans="1:28" s="51" customFormat="1" ht="8.4499999999999993" customHeight="1">
      <c r="A35" s="47" t="s">
        <v>1506</v>
      </c>
      <c r="B35" s="20">
        <v>1912.3</v>
      </c>
      <c r="C35" s="20">
        <v>104.1</v>
      </c>
      <c r="D35" s="20">
        <v>2.1</v>
      </c>
      <c r="E35" s="20">
        <v>263</v>
      </c>
      <c r="F35" s="20">
        <v>9.1999999999999993</v>
      </c>
      <c r="G35" s="20">
        <v>1510.5</v>
      </c>
      <c r="H35" s="20">
        <v>8.4</v>
      </c>
      <c r="I35" s="20">
        <v>15</v>
      </c>
      <c r="J35" s="20">
        <v>3639.7</v>
      </c>
      <c r="K35" s="20">
        <v>1912.4</v>
      </c>
      <c r="L35" s="1623">
        <v>154</v>
      </c>
      <c r="M35" s="20">
        <v>197.2</v>
      </c>
      <c r="N35" s="20">
        <v>1181.3</v>
      </c>
      <c r="O35" s="35">
        <v>194.8</v>
      </c>
      <c r="P35" s="47" t="s">
        <v>1506</v>
      </c>
      <c r="Q35" s="20">
        <v>576.4</v>
      </c>
      <c r="R35" s="20">
        <v>571.4</v>
      </c>
      <c r="S35" s="20">
        <v>5</v>
      </c>
      <c r="T35" s="20">
        <v>0</v>
      </c>
      <c r="U35" s="20">
        <v>152.1</v>
      </c>
      <c r="V35" s="20">
        <v>135</v>
      </c>
      <c r="W35" s="20">
        <v>17.100000000000001</v>
      </c>
      <c r="X35" s="20">
        <v>94.8</v>
      </c>
      <c r="Y35" s="20">
        <v>558.29999999999995</v>
      </c>
      <c r="Z35" s="20">
        <v>47.4</v>
      </c>
      <c r="AA35" s="20">
        <v>510.9</v>
      </c>
      <c r="AB35" s="20">
        <v>6933.6</v>
      </c>
    </row>
    <row r="36" spans="1:28" s="51" customFormat="1" ht="8.4499999999999993" customHeight="1">
      <c r="A36" s="47" t="s">
        <v>387</v>
      </c>
      <c r="B36" s="20">
        <v>1242.9000000000001</v>
      </c>
      <c r="C36" s="20">
        <v>112.4</v>
      </c>
      <c r="D36" s="20">
        <v>0.9</v>
      </c>
      <c r="E36" s="20">
        <v>175.2</v>
      </c>
      <c r="F36" s="20">
        <v>66.099999999999994</v>
      </c>
      <c r="G36" s="20">
        <v>858</v>
      </c>
      <c r="H36" s="20">
        <v>30.3</v>
      </c>
      <c r="I36" s="20">
        <v>0</v>
      </c>
      <c r="J36" s="20">
        <v>4577.3</v>
      </c>
      <c r="K36" s="20">
        <v>2941.2</v>
      </c>
      <c r="L36" s="1623">
        <v>0.1</v>
      </c>
      <c r="M36" s="20">
        <v>191.7</v>
      </c>
      <c r="N36" s="20">
        <v>1249.5</v>
      </c>
      <c r="O36" s="35">
        <v>194.8</v>
      </c>
      <c r="P36" s="47" t="s">
        <v>387</v>
      </c>
      <c r="Q36" s="20">
        <v>708</v>
      </c>
      <c r="R36" s="20">
        <v>703</v>
      </c>
      <c r="S36" s="20">
        <v>5</v>
      </c>
      <c r="T36" s="20">
        <v>0</v>
      </c>
      <c r="U36" s="20">
        <v>388</v>
      </c>
      <c r="V36" s="20">
        <v>388</v>
      </c>
      <c r="W36" s="20">
        <v>0</v>
      </c>
      <c r="X36" s="20">
        <v>159.30000000000001</v>
      </c>
      <c r="Y36" s="20">
        <v>1724.8</v>
      </c>
      <c r="Z36" s="20">
        <v>68.099999999999994</v>
      </c>
      <c r="AA36" s="20">
        <v>1656.7</v>
      </c>
      <c r="AB36" s="20">
        <v>8800.2999999999993</v>
      </c>
    </row>
    <row r="37" spans="1:28" s="51" customFormat="1" ht="8.4499999999999993" customHeight="1">
      <c r="A37" s="47" t="s">
        <v>388</v>
      </c>
      <c r="B37" s="20">
        <v>1985.4</v>
      </c>
      <c r="C37" s="20">
        <v>134.80000000000001</v>
      </c>
      <c r="D37" s="20">
        <v>2</v>
      </c>
      <c r="E37" s="20">
        <v>287.8</v>
      </c>
      <c r="F37" s="20">
        <v>45</v>
      </c>
      <c r="G37" s="20">
        <v>1449</v>
      </c>
      <c r="H37" s="20">
        <v>66.8</v>
      </c>
      <c r="I37" s="20">
        <v>0</v>
      </c>
      <c r="J37" s="20">
        <v>5820.2</v>
      </c>
      <c r="K37" s="20">
        <v>3514.3</v>
      </c>
      <c r="L37" s="1623">
        <v>326.2</v>
      </c>
      <c r="M37" s="20">
        <v>320.2</v>
      </c>
      <c r="N37" s="20">
        <v>1464.7</v>
      </c>
      <c r="O37" s="35">
        <v>194.8</v>
      </c>
      <c r="P37" s="47" t="s">
        <v>388</v>
      </c>
      <c r="Q37" s="20">
        <v>794.3</v>
      </c>
      <c r="R37" s="20">
        <v>789.3</v>
      </c>
      <c r="S37" s="20">
        <v>5</v>
      </c>
      <c r="T37" s="20">
        <v>0</v>
      </c>
      <c r="U37" s="20">
        <v>533.9</v>
      </c>
      <c r="V37" s="20">
        <v>485.3</v>
      </c>
      <c r="W37" s="20">
        <v>48.6</v>
      </c>
      <c r="X37" s="20">
        <v>123</v>
      </c>
      <c r="Y37" s="20">
        <v>2122</v>
      </c>
      <c r="Z37" s="20">
        <v>155</v>
      </c>
      <c r="AA37" s="20">
        <v>1967</v>
      </c>
      <c r="AB37" s="20">
        <v>11378.8</v>
      </c>
    </row>
    <row r="38" spans="1:28" s="51" customFormat="1" ht="8.4499999999999993" customHeight="1">
      <c r="A38" s="47" t="s">
        <v>391</v>
      </c>
      <c r="B38" s="20">
        <v>2636.7</v>
      </c>
      <c r="C38" s="20">
        <v>139.30000000000001</v>
      </c>
      <c r="D38" s="20">
        <v>2.6</v>
      </c>
      <c r="E38" s="20">
        <v>271.39999999999998</v>
      </c>
      <c r="F38" s="20">
        <v>549.70000000000005</v>
      </c>
      <c r="G38" s="20">
        <v>1643.5</v>
      </c>
      <c r="H38" s="20">
        <v>24.4</v>
      </c>
      <c r="I38" s="20">
        <v>5.8</v>
      </c>
      <c r="J38" s="20">
        <v>6544.6</v>
      </c>
      <c r="K38" s="20">
        <v>3597.5</v>
      </c>
      <c r="L38" s="1623">
        <v>615.5</v>
      </c>
      <c r="M38" s="20">
        <v>627.4</v>
      </c>
      <c r="N38" s="20">
        <v>1509.4</v>
      </c>
      <c r="O38" s="35">
        <v>194.8</v>
      </c>
      <c r="P38" s="47" t="s">
        <v>391</v>
      </c>
      <c r="Q38" s="20">
        <v>845.4</v>
      </c>
      <c r="R38" s="20">
        <v>840.4</v>
      </c>
      <c r="S38" s="20">
        <v>5</v>
      </c>
      <c r="T38" s="20">
        <v>0</v>
      </c>
      <c r="U38" s="20">
        <v>520.29999999999995</v>
      </c>
      <c r="V38" s="20">
        <v>427</v>
      </c>
      <c r="W38" s="20">
        <v>93.3</v>
      </c>
      <c r="X38" s="20">
        <v>161.80000000000001</v>
      </c>
      <c r="Y38" s="20">
        <v>2145.6</v>
      </c>
      <c r="Z38" s="20">
        <v>264.39999999999998</v>
      </c>
      <c r="AA38" s="20">
        <v>1881.2</v>
      </c>
      <c r="AB38" s="20">
        <v>12854.4</v>
      </c>
    </row>
    <row r="39" spans="1:28" s="51" customFormat="1" ht="8.4499999999999993" customHeight="1">
      <c r="A39" s="47" t="s">
        <v>392</v>
      </c>
      <c r="B39" s="20">
        <v>5418.4</v>
      </c>
      <c r="C39" s="20">
        <v>150.69999999999999</v>
      </c>
      <c r="D39" s="20">
        <v>4.2</v>
      </c>
      <c r="E39" s="20">
        <v>389.7</v>
      </c>
      <c r="F39" s="20">
        <v>2119.6</v>
      </c>
      <c r="G39" s="20">
        <v>2686.1</v>
      </c>
      <c r="H39" s="20">
        <v>46.5</v>
      </c>
      <c r="I39" s="20">
        <v>21.6</v>
      </c>
      <c r="J39" s="20">
        <v>6479.4</v>
      </c>
      <c r="K39" s="20">
        <v>4073.3</v>
      </c>
      <c r="L39" s="1623">
        <v>1513.5</v>
      </c>
      <c r="M39" s="20">
        <v>697.8</v>
      </c>
      <c r="N39" s="20">
        <v>0</v>
      </c>
      <c r="O39" s="35">
        <v>194.8</v>
      </c>
      <c r="P39" s="47" t="s">
        <v>392</v>
      </c>
      <c r="Q39" s="20">
        <v>879.1</v>
      </c>
      <c r="R39" s="20">
        <v>871.6</v>
      </c>
      <c r="S39" s="20">
        <v>7.5</v>
      </c>
      <c r="T39" s="20">
        <v>0</v>
      </c>
      <c r="U39" s="20">
        <v>357.4</v>
      </c>
      <c r="V39" s="20">
        <v>293</v>
      </c>
      <c r="W39" s="20">
        <v>64.400000000000006</v>
      </c>
      <c r="X39" s="20">
        <v>367.5</v>
      </c>
      <c r="Y39" s="20">
        <v>2422.9</v>
      </c>
      <c r="Z39" s="20">
        <v>396.3</v>
      </c>
      <c r="AA39" s="20">
        <v>2026.6</v>
      </c>
      <c r="AB39" s="20">
        <v>15924.7</v>
      </c>
    </row>
    <row r="40" spans="1:28" s="51" customFormat="1" ht="8.4499999999999993" customHeight="1">
      <c r="A40" s="47" t="s">
        <v>416</v>
      </c>
      <c r="B40" s="20">
        <v>6637</v>
      </c>
      <c r="C40" s="20">
        <v>176.8</v>
      </c>
      <c r="D40" s="20">
        <v>3.3</v>
      </c>
      <c r="E40" s="20">
        <v>231.9</v>
      </c>
      <c r="F40" s="20">
        <v>3980.9</v>
      </c>
      <c r="G40" s="20">
        <v>2172.5</v>
      </c>
      <c r="H40" s="20">
        <v>49</v>
      </c>
      <c r="I40" s="20">
        <v>22.6</v>
      </c>
      <c r="J40" s="20">
        <v>8773.9</v>
      </c>
      <c r="K40" s="20">
        <v>3980.9</v>
      </c>
      <c r="L40" s="1623">
        <v>2001.9</v>
      </c>
      <c r="M40" s="20">
        <v>762.8</v>
      </c>
      <c r="N40" s="20">
        <v>1833.5</v>
      </c>
      <c r="O40" s="35">
        <v>194.8</v>
      </c>
      <c r="P40" s="47" t="s">
        <v>416</v>
      </c>
      <c r="Q40" s="20">
        <v>809.5</v>
      </c>
      <c r="R40" s="20">
        <v>802</v>
      </c>
      <c r="S40" s="20">
        <v>7.5</v>
      </c>
      <c r="T40" s="20">
        <v>0</v>
      </c>
      <c r="U40" s="20">
        <v>160.1</v>
      </c>
      <c r="V40" s="20">
        <v>108</v>
      </c>
      <c r="W40" s="20">
        <v>52.1</v>
      </c>
      <c r="X40" s="20">
        <v>277.2</v>
      </c>
      <c r="Y40" s="20">
        <v>2711.3</v>
      </c>
      <c r="Z40" s="20">
        <v>528.4</v>
      </c>
      <c r="AA40" s="20">
        <v>2182.9</v>
      </c>
      <c r="AB40" s="20">
        <v>19369</v>
      </c>
    </row>
    <row r="41" spans="1:28" s="51" customFormat="1" ht="8.4499999999999993" customHeight="1">
      <c r="A41" s="47" t="s">
        <v>394</v>
      </c>
      <c r="B41" s="20">
        <v>8753.9</v>
      </c>
      <c r="C41" s="20">
        <v>187.7</v>
      </c>
      <c r="D41" s="20">
        <v>11.5</v>
      </c>
      <c r="E41" s="20">
        <v>634.5</v>
      </c>
      <c r="F41" s="20">
        <v>5850.5</v>
      </c>
      <c r="G41" s="20">
        <v>2039</v>
      </c>
      <c r="H41" s="20">
        <v>12.5</v>
      </c>
      <c r="I41" s="20">
        <v>18.2</v>
      </c>
      <c r="J41" s="20">
        <v>10583.2</v>
      </c>
      <c r="K41" s="20">
        <v>1445.2</v>
      </c>
      <c r="L41" s="1623">
        <v>2001.9</v>
      </c>
      <c r="M41" s="20">
        <v>4762</v>
      </c>
      <c r="N41" s="20">
        <v>2179.3000000000002</v>
      </c>
      <c r="O41" s="35">
        <v>194.8</v>
      </c>
      <c r="P41" s="47" t="s">
        <v>394</v>
      </c>
      <c r="Q41" s="20">
        <v>778.9</v>
      </c>
      <c r="R41" s="20">
        <v>771.4</v>
      </c>
      <c r="S41" s="20">
        <v>7.5</v>
      </c>
      <c r="T41" s="20">
        <v>0</v>
      </c>
      <c r="U41" s="20">
        <v>50.5</v>
      </c>
      <c r="V41" s="20">
        <v>0</v>
      </c>
      <c r="W41" s="20">
        <v>50.5</v>
      </c>
      <c r="X41" s="20">
        <v>160.4</v>
      </c>
      <c r="Y41" s="20">
        <v>3006.8</v>
      </c>
      <c r="Z41" s="20">
        <v>709.1</v>
      </c>
      <c r="AA41" s="20">
        <v>2297.6999999999998</v>
      </c>
      <c r="AB41" s="20">
        <v>23333.7</v>
      </c>
    </row>
    <row r="42" spans="1:28" s="51" customFormat="1" ht="8.4499999999999993" customHeight="1">
      <c r="A42" s="47" t="s">
        <v>395</v>
      </c>
      <c r="B42" s="20">
        <v>15068.5</v>
      </c>
      <c r="C42" s="20">
        <v>275.5</v>
      </c>
      <c r="D42" s="20">
        <v>16.399999999999999</v>
      </c>
      <c r="E42" s="20">
        <v>868.5</v>
      </c>
      <c r="F42" s="20">
        <v>9094.1</v>
      </c>
      <c r="G42" s="20">
        <v>4805.3999999999996</v>
      </c>
      <c r="H42" s="20">
        <v>8.6</v>
      </c>
      <c r="I42" s="20">
        <v>0</v>
      </c>
      <c r="J42" s="20">
        <v>9901</v>
      </c>
      <c r="K42" s="20">
        <v>1238.0999999999999</v>
      </c>
      <c r="L42" s="1623">
        <v>2001.9</v>
      </c>
      <c r="M42" s="20">
        <v>6466.2</v>
      </c>
      <c r="N42" s="20">
        <v>0</v>
      </c>
      <c r="O42" s="35">
        <v>194.8</v>
      </c>
      <c r="P42" s="47" t="s">
        <v>395</v>
      </c>
      <c r="Q42" s="20">
        <v>730.6</v>
      </c>
      <c r="R42" s="20">
        <v>723.1</v>
      </c>
      <c r="S42" s="20">
        <v>7.5</v>
      </c>
      <c r="T42" s="20">
        <v>0</v>
      </c>
      <c r="U42" s="20">
        <v>37.200000000000003</v>
      </c>
      <c r="V42" s="20">
        <v>0</v>
      </c>
      <c r="W42" s="20">
        <v>37.200000000000003</v>
      </c>
      <c r="X42" s="20">
        <v>555.6</v>
      </c>
      <c r="Y42" s="20">
        <v>3539.5</v>
      </c>
      <c r="Z42" s="20">
        <v>989</v>
      </c>
      <c r="AA42" s="20">
        <v>2550.5</v>
      </c>
      <c r="AB42" s="20">
        <v>29832.400000000001</v>
      </c>
    </row>
    <row r="43" spans="1:28" s="51" customFormat="1" ht="8.4499999999999993" customHeight="1">
      <c r="A43" s="47" t="s">
        <v>396</v>
      </c>
      <c r="B43" s="20">
        <v>19829.8</v>
      </c>
      <c r="C43" s="20">
        <v>274.8</v>
      </c>
      <c r="D43" s="20">
        <v>3.6</v>
      </c>
      <c r="E43" s="20">
        <v>417.5</v>
      </c>
      <c r="F43" s="20">
        <v>16015.1</v>
      </c>
      <c r="G43" s="20">
        <v>3115.4</v>
      </c>
      <c r="H43" s="20">
        <v>3.4</v>
      </c>
      <c r="I43" s="20">
        <v>0</v>
      </c>
      <c r="J43" s="20">
        <v>10155.5</v>
      </c>
      <c r="K43" s="20">
        <v>523.1</v>
      </c>
      <c r="L43" s="1623">
        <v>1801.9</v>
      </c>
      <c r="M43" s="20">
        <v>7114.5</v>
      </c>
      <c r="N43" s="20">
        <v>521.20000000000005</v>
      </c>
      <c r="O43" s="35">
        <v>194.8</v>
      </c>
      <c r="P43" s="47" t="s">
        <v>396</v>
      </c>
      <c r="Q43" s="20">
        <v>747.8</v>
      </c>
      <c r="R43" s="20">
        <v>740.3</v>
      </c>
      <c r="S43" s="20">
        <v>7.5</v>
      </c>
      <c r="T43" s="20">
        <v>0</v>
      </c>
      <c r="U43" s="20">
        <v>34</v>
      </c>
      <c r="V43" s="20">
        <v>0</v>
      </c>
      <c r="W43" s="20">
        <v>34</v>
      </c>
      <c r="X43" s="20">
        <v>510.9</v>
      </c>
      <c r="Y43" s="20">
        <v>4289.2</v>
      </c>
      <c r="Z43" s="20">
        <v>1170.0999999999999</v>
      </c>
      <c r="AA43" s="20">
        <v>3119.1</v>
      </c>
      <c r="AB43" s="20">
        <v>35567.199999999997</v>
      </c>
    </row>
    <row r="44" spans="1:28" s="51" customFormat="1" ht="8.4499999999999993" customHeight="1">
      <c r="A44" s="47" t="s">
        <v>397</v>
      </c>
      <c r="B44" s="20">
        <v>28259.3</v>
      </c>
      <c r="C44" s="20">
        <v>316.10000000000002</v>
      </c>
      <c r="D44" s="20">
        <v>10</v>
      </c>
      <c r="E44" s="20">
        <v>1212.8</v>
      </c>
      <c r="F44" s="20">
        <v>16840.099999999999</v>
      </c>
      <c r="G44" s="20">
        <v>9869.6</v>
      </c>
      <c r="H44" s="20">
        <v>10.7</v>
      </c>
      <c r="I44" s="20">
        <v>0</v>
      </c>
      <c r="J44" s="20">
        <v>13836.7</v>
      </c>
      <c r="K44" s="20">
        <v>235.4</v>
      </c>
      <c r="L44" s="1623">
        <v>1808.8</v>
      </c>
      <c r="M44" s="20">
        <v>8323.4</v>
      </c>
      <c r="N44" s="20">
        <v>3274.3</v>
      </c>
      <c r="O44" s="35">
        <v>194.8</v>
      </c>
      <c r="P44" s="47" t="s">
        <v>397</v>
      </c>
      <c r="Q44" s="20">
        <v>559.9</v>
      </c>
      <c r="R44" s="20">
        <v>552.4</v>
      </c>
      <c r="S44" s="20">
        <v>7.5</v>
      </c>
      <c r="T44" s="20">
        <v>0</v>
      </c>
      <c r="U44" s="20">
        <v>47.8</v>
      </c>
      <c r="V44" s="20">
        <v>0</v>
      </c>
      <c r="W44" s="20">
        <v>47.8</v>
      </c>
      <c r="X44" s="20">
        <v>514.20000000000005</v>
      </c>
      <c r="Y44" s="20">
        <v>4384.1000000000004</v>
      </c>
      <c r="Z44" s="20">
        <v>1180.9000000000001</v>
      </c>
      <c r="AA44" s="20">
        <v>3203.2</v>
      </c>
      <c r="AB44" s="20">
        <v>47602</v>
      </c>
    </row>
    <row r="45" spans="1:28" s="51" customFormat="1" ht="8.4499999999999993" customHeight="1">
      <c r="A45" s="47" t="s">
        <v>398</v>
      </c>
      <c r="B45" s="20">
        <v>34847</v>
      </c>
      <c r="C45" s="20">
        <v>316.8</v>
      </c>
      <c r="D45" s="20">
        <v>1.5</v>
      </c>
      <c r="E45" s="20">
        <v>2561.3000000000002</v>
      </c>
      <c r="F45" s="20">
        <v>22070.3</v>
      </c>
      <c r="G45" s="20">
        <v>9888.2999999999993</v>
      </c>
      <c r="H45" s="20">
        <v>8.8000000000000007</v>
      </c>
      <c r="I45" s="20">
        <v>0</v>
      </c>
      <c r="J45" s="20">
        <v>15002.2</v>
      </c>
      <c r="K45" s="20">
        <v>260</v>
      </c>
      <c r="L45" s="1623">
        <v>1658.7</v>
      </c>
      <c r="M45" s="20">
        <v>12147.1</v>
      </c>
      <c r="N45" s="20">
        <v>741.6</v>
      </c>
      <c r="O45" s="35">
        <v>194.8</v>
      </c>
      <c r="P45" s="47" t="s">
        <v>398</v>
      </c>
      <c r="Q45" s="20">
        <v>495.3</v>
      </c>
      <c r="R45" s="20">
        <v>487.8</v>
      </c>
      <c r="S45" s="20">
        <v>7.5</v>
      </c>
      <c r="T45" s="20">
        <v>0</v>
      </c>
      <c r="U45" s="20">
        <v>29.2</v>
      </c>
      <c r="V45" s="20">
        <v>0</v>
      </c>
      <c r="W45" s="20">
        <v>29.2</v>
      </c>
      <c r="X45" s="20">
        <v>539.29999999999995</v>
      </c>
      <c r="Y45" s="20">
        <v>3894</v>
      </c>
      <c r="Z45" s="20">
        <v>1098.8</v>
      </c>
      <c r="AA45" s="20">
        <v>2795.2</v>
      </c>
      <c r="AB45" s="20">
        <v>54807</v>
      </c>
    </row>
    <row r="46" spans="1:28" s="51" customFormat="1" ht="8.4499999999999993" customHeight="1">
      <c r="A46" s="47" t="s">
        <v>399</v>
      </c>
      <c r="B46" s="20">
        <v>34972.9</v>
      </c>
      <c r="C46" s="20">
        <v>324.39999999999998</v>
      </c>
      <c r="D46" s="20">
        <v>3.7</v>
      </c>
      <c r="E46" s="20">
        <v>6548.1</v>
      </c>
      <c r="F46" s="20">
        <v>18973.3</v>
      </c>
      <c r="G46" s="20">
        <v>9115.6</v>
      </c>
      <c r="H46" s="20">
        <v>7.8</v>
      </c>
      <c r="I46" s="20">
        <v>0</v>
      </c>
      <c r="J46" s="20">
        <v>17443.5</v>
      </c>
      <c r="K46" s="20">
        <v>1410</v>
      </c>
      <c r="L46" s="1623">
        <v>1518.6</v>
      </c>
      <c r="M46" s="20">
        <v>12933.7</v>
      </c>
      <c r="N46" s="20">
        <v>1386.4</v>
      </c>
      <c r="O46" s="35">
        <v>194.8</v>
      </c>
      <c r="P46" s="47" t="s">
        <v>399</v>
      </c>
      <c r="Q46" s="20">
        <v>731.7</v>
      </c>
      <c r="R46" s="20">
        <v>724.2</v>
      </c>
      <c r="S46" s="20">
        <v>7.5</v>
      </c>
      <c r="T46" s="20">
        <v>0</v>
      </c>
      <c r="U46" s="20">
        <v>15.4</v>
      </c>
      <c r="V46" s="20">
        <v>0</v>
      </c>
      <c r="W46" s="20">
        <v>15.4</v>
      </c>
      <c r="X46" s="20">
        <v>633.9</v>
      </c>
      <c r="Y46" s="20">
        <v>5023.3</v>
      </c>
      <c r="Z46" s="20">
        <v>1363</v>
      </c>
      <c r="AA46" s="20">
        <v>3660.3</v>
      </c>
      <c r="AB46" s="20">
        <v>58820.7</v>
      </c>
    </row>
    <row r="47" spans="1:28" s="51" customFormat="1" ht="8.4499999999999993" customHeight="1">
      <c r="A47" s="47" t="s">
        <v>417</v>
      </c>
      <c r="B47" s="20">
        <v>33771.599999999999</v>
      </c>
      <c r="C47" s="20">
        <v>362.9</v>
      </c>
      <c r="D47" s="20">
        <v>9.6</v>
      </c>
      <c r="E47" s="20">
        <v>6795.9</v>
      </c>
      <c r="F47" s="20">
        <v>21026.3</v>
      </c>
      <c r="G47" s="20">
        <v>5557.5</v>
      </c>
      <c r="H47" s="20">
        <v>19.399999999999999</v>
      </c>
      <c r="I47" s="20">
        <v>0</v>
      </c>
      <c r="J47" s="20">
        <v>20442.900000000001</v>
      </c>
      <c r="K47" s="20">
        <v>1261.9000000000001</v>
      </c>
      <c r="L47" s="1623">
        <v>1518.6</v>
      </c>
      <c r="M47" s="20">
        <v>14457.9</v>
      </c>
      <c r="N47" s="20">
        <v>3009.7</v>
      </c>
      <c r="O47" s="35">
        <v>194.8</v>
      </c>
      <c r="P47" s="47" t="s">
        <v>417</v>
      </c>
      <c r="Q47" s="20">
        <v>1149.3</v>
      </c>
      <c r="R47" s="20">
        <v>1141.8</v>
      </c>
      <c r="S47" s="20">
        <v>7.5</v>
      </c>
      <c r="T47" s="20">
        <v>0</v>
      </c>
      <c r="U47" s="20">
        <v>364.6</v>
      </c>
      <c r="V47" s="20">
        <v>0</v>
      </c>
      <c r="W47" s="20">
        <v>364.6</v>
      </c>
      <c r="X47" s="20">
        <v>940</v>
      </c>
      <c r="Y47" s="20">
        <v>5657.2</v>
      </c>
      <c r="Z47" s="20">
        <v>1413.6</v>
      </c>
      <c r="AA47" s="20">
        <v>4243.6000000000004</v>
      </c>
      <c r="AB47" s="20">
        <v>62325.599999999999</v>
      </c>
    </row>
    <row r="48" spans="1:28" s="51" customFormat="1" ht="8.4499999999999993" customHeight="1">
      <c r="A48" s="339" t="s">
        <v>401</v>
      </c>
      <c r="B48" s="20">
        <v>36458.400000000001</v>
      </c>
      <c r="C48" s="20">
        <v>366.1</v>
      </c>
      <c r="D48" s="20">
        <v>7.6</v>
      </c>
      <c r="E48" s="20">
        <v>5693</v>
      </c>
      <c r="F48" s="20">
        <v>23322.7</v>
      </c>
      <c r="G48" s="20">
        <v>7050.9</v>
      </c>
      <c r="H48" s="20">
        <v>18.100000000000001</v>
      </c>
      <c r="I48" s="20">
        <v>0</v>
      </c>
      <c r="J48" s="20">
        <v>21934.7</v>
      </c>
      <c r="K48" s="20">
        <v>1641.3</v>
      </c>
      <c r="L48" s="1623">
        <v>1518.6</v>
      </c>
      <c r="M48" s="20">
        <v>14599.6</v>
      </c>
      <c r="N48" s="20">
        <v>3980.4</v>
      </c>
      <c r="O48" s="35">
        <v>194.8</v>
      </c>
      <c r="P48" s="339" t="s">
        <v>401</v>
      </c>
      <c r="Q48" s="20">
        <v>1495.5</v>
      </c>
      <c r="R48" s="20">
        <v>1488</v>
      </c>
      <c r="S48" s="20">
        <v>7.5</v>
      </c>
      <c r="T48" s="20">
        <v>0</v>
      </c>
      <c r="U48" s="20">
        <v>6.5</v>
      </c>
      <c r="V48" s="20">
        <v>0</v>
      </c>
      <c r="W48" s="20">
        <v>6.5</v>
      </c>
      <c r="X48" s="20">
        <v>1489</v>
      </c>
      <c r="Y48" s="20">
        <v>6753.5</v>
      </c>
      <c r="Z48" s="20">
        <v>1449.4</v>
      </c>
      <c r="AA48" s="20">
        <v>5304.1</v>
      </c>
      <c r="AB48" s="20">
        <v>68137.600000000006</v>
      </c>
    </row>
    <row r="49" spans="1:28" s="51" customFormat="1" ht="8.4499999999999993" customHeight="1">
      <c r="A49" s="339" t="s">
        <v>402</v>
      </c>
      <c r="B49" s="20">
        <v>47878.6</v>
      </c>
      <c r="C49" s="20">
        <v>436.1</v>
      </c>
      <c r="D49" s="20">
        <v>5.7</v>
      </c>
      <c r="E49" s="20">
        <v>5312.9</v>
      </c>
      <c r="F49" s="20">
        <v>32571.5</v>
      </c>
      <c r="G49" s="20">
        <v>9532.4</v>
      </c>
      <c r="H49" s="20">
        <v>20</v>
      </c>
      <c r="I49" s="20">
        <v>0</v>
      </c>
      <c r="J49" s="20">
        <v>21986.9</v>
      </c>
      <c r="K49" s="20">
        <v>0</v>
      </c>
      <c r="L49" s="1623">
        <v>1518.6</v>
      </c>
      <c r="M49" s="20">
        <v>14069.1</v>
      </c>
      <c r="N49" s="20">
        <v>6204.4</v>
      </c>
      <c r="O49" s="35">
        <v>194.8</v>
      </c>
      <c r="P49" s="339" t="s">
        <v>402</v>
      </c>
      <c r="Q49" s="20">
        <v>1621.8</v>
      </c>
      <c r="R49" s="20">
        <v>1614.3</v>
      </c>
      <c r="S49" s="20">
        <v>7.5</v>
      </c>
      <c r="T49" s="20">
        <v>0</v>
      </c>
      <c r="U49" s="20">
        <v>5.5</v>
      </c>
      <c r="V49" s="20">
        <v>0</v>
      </c>
      <c r="W49" s="20">
        <v>5.5</v>
      </c>
      <c r="X49" s="20">
        <v>1186.2</v>
      </c>
      <c r="Y49" s="20">
        <v>7210.9</v>
      </c>
      <c r="Z49" s="20">
        <v>1488.9</v>
      </c>
      <c r="AA49" s="20">
        <v>5722</v>
      </c>
      <c r="AB49" s="20">
        <v>79889.899999999994</v>
      </c>
    </row>
    <row r="50" spans="1:28" s="51" customFormat="1" ht="8.4499999999999993" customHeight="1">
      <c r="A50" s="47" t="s">
        <v>403</v>
      </c>
      <c r="B50" s="20">
        <v>53621.5</v>
      </c>
      <c r="C50" s="20">
        <v>439.7</v>
      </c>
      <c r="D50" s="20">
        <v>3.6</v>
      </c>
      <c r="E50" s="20">
        <v>2323.9</v>
      </c>
      <c r="F50" s="20">
        <v>29913.200000000001</v>
      </c>
      <c r="G50" s="20">
        <v>20908</v>
      </c>
      <c r="H50" s="20">
        <v>33.1</v>
      </c>
      <c r="I50" s="20">
        <v>0</v>
      </c>
      <c r="J50" s="20">
        <v>22776.1</v>
      </c>
      <c r="K50" s="20">
        <v>4696.7</v>
      </c>
      <c r="L50" s="1623">
        <v>1518.6</v>
      </c>
      <c r="M50" s="20">
        <v>15523.7</v>
      </c>
      <c r="N50" s="20">
        <v>842.3</v>
      </c>
      <c r="O50" s="35">
        <v>194.8</v>
      </c>
      <c r="P50" s="47" t="s">
        <v>403</v>
      </c>
      <c r="Q50" s="20">
        <v>1650.9</v>
      </c>
      <c r="R50" s="20">
        <v>1643.4</v>
      </c>
      <c r="S50" s="20">
        <v>7.5</v>
      </c>
      <c r="T50" s="20">
        <v>0</v>
      </c>
      <c r="U50" s="20">
        <v>5.5</v>
      </c>
      <c r="V50" s="20">
        <v>0</v>
      </c>
      <c r="W50" s="20">
        <v>5.5</v>
      </c>
      <c r="X50" s="20">
        <v>1367.4</v>
      </c>
      <c r="Y50" s="20">
        <v>8349.1</v>
      </c>
      <c r="Z50" s="20">
        <v>1462.9</v>
      </c>
      <c r="AA50" s="20">
        <v>6886.2</v>
      </c>
      <c r="AB50" s="20">
        <v>87770.5</v>
      </c>
    </row>
    <row r="51" spans="1:28" s="51" customFormat="1" ht="8.4499999999999993" customHeight="1">
      <c r="A51" s="339" t="s">
        <v>404</v>
      </c>
      <c r="B51" s="20">
        <v>66115.5</v>
      </c>
      <c r="C51" s="20">
        <v>454.2</v>
      </c>
      <c r="D51" s="20">
        <v>11.1</v>
      </c>
      <c r="E51" s="20">
        <v>5566.1</v>
      </c>
      <c r="F51" s="20">
        <v>32169.5</v>
      </c>
      <c r="G51" s="20">
        <v>27897.5</v>
      </c>
      <c r="H51" s="20">
        <v>17.100000000000001</v>
      </c>
      <c r="I51" s="20">
        <v>0</v>
      </c>
      <c r="J51" s="20">
        <v>20598.3</v>
      </c>
      <c r="K51" s="20">
        <v>2794.9</v>
      </c>
      <c r="L51" s="1623">
        <v>1525</v>
      </c>
      <c r="M51" s="20">
        <v>15560.9</v>
      </c>
      <c r="N51" s="20">
        <v>522.70000000000005</v>
      </c>
      <c r="O51" s="35">
        <v>194.8</v>
      </c>
      <c r="P51" s="339" t="s">
        <v>404</v>
      </c>
      <c r="Q51" s="20">
        <v>1626.6</v>
      </c>
      <c r="R51" s="20">
        <v>1619.1</v>
      </c>
      <c r="S51" s="20">
        <v>7.5</v>
      </c>
      <c r="T51" s="20">
        <v>0</v>
      </c>
      <c r="U51" s="20">
        <v>45.1</v>
      </c>
      <c r="V51" s="20">
        <v>0</v>
      </c>
      <c r="W51" s="20">
        <v>45.1</v>
      </c>
      <c r="X51" s="20">
        <v>2104.5</v>
      </c>
      <c r="Y51" s="20">
        <v>8606.5</v>
      </c>
      <c r="Z51" s="20">
        <v>1420.4</v>
      </c>
      <c r="AA51" s="20">
        <v>7186.1</v>
      </c>
      <c r="AB51" s="20">
        <v>99096.5</v>
      </c>
    </row>
    <row r="52" spans="1:28" s="51" customFormat="1" ht="8.4499999999999993" customHeight="1">
      <c r="A52" s="339" t="s">
        <v>166</v>
      </c>
      <c r="B52" s="20">
        <v>75610.100000000006</v>
      </c>
      <c r="C52" s="20">
        <v>481.6</v>
      </c>
      <c r="D52" s="20">
        <v>3.1</v>
      </c>
      <c r="E52" s="20">
        <v>7354</v>
      </c>
      <c r="F52" s="20">
        <v>42598.400000000001</v>
      </c>
      <c r="G52" s="20">
        <v>25148.5</v>
      </c>
      <c r="H52" s="20">
        <v>24.5</v>
      </c>
      <c r="I52" s="20">
        <v>0</v>
      </c>
      <c r="J52" s="20">
        <v>23798.1</v>
      </c>
      <c r="K52" s="20">
        <v>3050.5</v>
      </c>
      <c r="L52" s="1623">
        <v>2396</v>
      </c>
      <c r="M52" s="20">
        <v>11610.1</v>
      </c>
      <c r="N52" s="20">
        <v>6546.7</v>
      </c>
      <c r="O52" s="35">
        <v>194.8</v>
      </c>
      <c r="P52" s="339" t="s">
        <v>166</v>
      </c>
      <c r="Q52" s="20">
        <v>1681</v>
      </c>
      <c r="R52" s="20">
        <v>1673.5</v>
      </c>
      <c r="S52" s="20">
        <v>7.5</v>
      </c>
      <c r="T52" s="20">
        <v>0</v>
      </c>
      <c r="U52" s="20">
        <v>5.5</v>
      </c>
      <c r="V52" s="20">
        <v>0</v>
      </c>
      <c r="W52" s="20">
        <v>5.5</v>
      </c>
      <c r="X52" s="20">
        <v>3340.5</v>
      </c>
      <c r="Y52" s="20">
        <v>9379.1</v>
      </c>
      <c r="Z52" s="20">
        <v>1363.1</v>
      </c>
      <c r="AA52" s="20">
        <v>8016</v>
      </c>
      <c r="AB52" s="20">
        <v>113814.3</v>
      </c>
    </row>
    <row r="53" spans="1:28" s="51" customFormat="1" ht="8.4499999999999993" customHeight="1">
      <c r="A53" s="47" t="s">
        <v>975</v>
      </c>
      <c r="B53" s="20">
        <v>81203.5</v>
      </c>
      <c r="C53" s="20">
        <v>503.2</v>
      </c>
      <c r="D53" s="20">
        <v>0.8</v>
      </c>
      <c r="E53" s="20">
        <v>5410.6</v>
      </c>
      <c r="F53" s="20">
        <v>46541.4</v>
      </c>
      <c r="G53" s="20">
        <v>28735.1</v>
      </c>
      <c r="H53" s="20">
        <v>12.4</v>
      </c>
      <c r="I53" s="20">
        <v>0</v>
      </c>
      <c r="J53" s="20">
        <v>30432.7</v>
      </c>
      <c r="K53" s="20">
        <v>15475.9</v>
      </c>
      <c r="L53" s="1623">
        <v>2389.9</v>
      </c>
      <c r="M53" s="20">
        <v>6473.8</v>
      </c>
      <c r="N53" s="20">
        <v>5898.3</v>
      </c>
      <c r="O53" s="35">
        <v>194.8</v>
      </c>
      <c r="P53" s="47" t="s">
        <v>975</v>
      </c>
      <c r="Q53" s="20">
        <v>1670.6</v>
      </c>
      <c r="R53" s="20">
        <v>1663.1</v>
      </c>
      <c r="S53" s="20">
        <v>7.5</v>
      </c>
      <c r="T53" s="20">
        <v>0</v>
      </c>
      <c r="U53" s="20">
        <v>1043.7</v>
      </c>
      <c r="V53" s="20">
        <v>0</v>
      </c>
      <c r="W53" s="20">
        <v>1043.7</v>
      </c>
      <c r="X53" s="20">
        <v>3226.9</v>
      </c>
      <c r="Y53" s="20">
        <v>9214.9</v>
      </c>
      <c r="Z53" s="20">
        <v>1343.1</v>
      </c>
      <c r="AA53" s="20">
        <v>7871.8</v>
      </c>
      <c r="AB53" s="20">
        <v>126792.3</v>
      </c>
    </row>
    <row r="54" spans="1:28" s="51" customFormat="1" ht="8.4499999999999993" customHeight="1">
      <c r="A54" s="339" t="s">
        <v>1471</v>
      </c>
      <c r="B54" s="20">
        <v>87450.3</v>
      </c>
      <c r="C54" s="20">
        <v>482.2</v>
      </c>
      <c r="D54" s="20">
        <v>2</v>
      </c>
      <c r="E54" s="20">
        <v>4077.6</v>
      </c>
      <c r="F54" s="20">
        <v>34424.6</v>
      </c>
      <c r="G54" s="20">
        <v>48454.3</v>
      </c>
      <c r="H54" s="20">
        <v>9.6</v>
      </c>
      <c r="I54" s="20">
        <v>0</v>
      </c>
      <c r="J54" s="20">
        <v>23817.4</v>
      </c>
      <c r="K54" s="20">
        <v>15816.9</v>
      </c>
      <c r="L54" s="1623">
        <v>1796</v>
      </c>
      <c r="M54" s="20">
        <v>6009.7</v>
      </c>
      <c r="N54" s="20">
        <v>0</v>
      </c>
      <c r="O54" s="35">
        <v>194.8</v>
      </c>
      <c r="P54" s="339" t="s">
        <v>1471</v>
      </c>
      <c r="Q54" s="20">
        <v>1557.5</v>
      </c>
      <c r="R54" s="20">
        <v>1550</v>
      </c>
      <c r="S54" s="20">
        <v>7.5</v>
      </c>
      <c r="T54" s="20">
        <v>0</v>
      </c>
      <c r="U54" s="20">
        <v>947.4</v>
      </c>
      <c r="V54" s="20">
        <v>0</v>
      </c>
      <c r="W54" s="20">
        <v>947.4</v>
      </c>
      <c r="X54" s="20">
        <v>2883.7</v>
      </c>
      <c r="Y54" s="20">
        <v>9652.1</v>
      </c>
      <c r="Z54" s="20">
        <v>1270.5</v>
      </c>
      <c r="AA54" s="20">
        <v>8381.6</v>
      </c>
      <c r="AB54" s="20">
        <v>126308.4</v>
      </c>
    </row>
    <row r="55" spans="1:28" s="51" customFormat="1" ht="8.4499999999999993" customHeight="1">
      <c r="A55" s="339" t="s">
        <v>1114</v>
      </c>
      <c r="B55" s="20">
        <v>108445.25</v>
      </c>
      <c r="C55" s="20">
        <v>478.3</v>
      </c>
      <c r="D55" s="20">
        <v>55</v>
      </c>
      <c r="E55" s="20">
        <v>3816.35</v>
      </c>
      <c r="F55" s="20">
        <v>77747.3</v>
      </c>
      <c r="G55" s="20">
        <v>26340.400000000001</v>
      </c>
      <c r="H55" s="20">
        <v>7.9</v>
      </c>
      <c r="I55" s="20">
        <v>0</v>
      </c>
      <c r="J55" s="20">
        <v>19270.400000000001</v>
      </c>
      <c r="K55" s="20">
        <v>9804.4</v>
      </c>
      <c r="L55" s="1623">
        <v>3298.3</v>
      </c>
      <c r="M55" s="20">
        <v>5972.9</v>
      </c>
      <c r="N55" s="20">
        <v>0</v>
      </c>
      <c r="O55" s="35">
        <v>194.8</v>
      </c>
      <c r="P55" s="339" t="s">
        <v>1114</v>
      </c>
      <c r="Q55" s="20">
        <v>1568.1</v>
      </c>
      <c r="R55" s="20">
        <v>1560.6</v>
      </c>
      <c r="S55" s="20">
        <v>7.5</v>
      </c>
      <c r="T55" s="20">
        <v>0</v>
      </c>
      <c r="U55" s="20">
        <v>477.9</v>
      </c>
      <c r="V55" s="20">
        <v>0</v>
      </c>
      <c r="W55" s="20">
        <v>477.9</v>
      </c>
      <c r="X55" s="20">
        <v>3824.7</v>
      </c>
      <c r="Y55" s="20">
        <v>11066.3</v>
      </c>
      <c r="Z55" s="20">
        <v>1168.9000000000001</v>
      </c>
      <c r="AA55" s="20">
        <v>9897.4</v>
      </c>
      <c r="AB55" s="20">
        <v>144652.65</v>
      </c>
    </row>
    <row r="56" spans="1:28" s="51" customFormat="1" ht="8.4499999999999993" customHeight="1">
      <c r="A56" s="47" t="s">
        <v>1032</v>
      </c>
      <c r="B56" s="20">
        <v>105444.15</v>
      </c>
      <c r="C56" s="20">
        <v>383.4</v>
      </c>
      <c r="D56" s="20">
        <v>637.1</v>
      </c>
      <c r="E56" s="20">
        <v>2106.5500000000002</v>
      </c>
      <c r="F56" s="20">
        <v>64883.5</v>
      </c>
      <c r="G56" s="20">
        <v>37429.300000000003</v>
      </c>
      <c r="H56" s="20">
        <v>4.3</v>
      </c>
      <c r="I56" s="20">
        <v>0</v>
      </c>
      <c r="J56" s="20">
        <v>20260.900000000001</v>
      </c>
      <c r="K56" s="20">
        <v>10921.2</v>
      </c>
      <c r="L56" s="1623">
        <v>1518.7</v>
      </c>
      <c r="M56" s="20">
        <v>5003.2</v>
      </c>
      <c r="N56" s="20">
        <v>2623</v>
      </c>
      <c r="O56" s="35">
        <v>194.8</v>
      </c>
      <c r="P56" s="47" t="s">
        <v>1032</v>
      </c>
      <c r="Q56" s="20">
        <v>1335.2</v>
      </c>
      <c r="R56" s="20">
        <v>1326.7</v>
      </c>
      <c r="S56" s="20">
        <v>8.5</v>
      </c>
      <c r="T56" s="20">
        <v>0</v>
      </c>
      <c r="U56" s="20">
        <v>1724</v>
      </c>
      <c r="V56" s="20">
        <v>0</v>
      </c>
      <c r="W56" s="20">
        <v>1724</v>
      </c>
      <c r="X56" s="20">
        <v>3746.9</v>
      </c>
      <c r="Y56" s="20">
        <v>10313.4</v>
      </c>
      <c r="Z56" s="20">
        <v>581.1</v>
      </c>
      <c r="AA56" s="20">
        <v>9732.2999999999993</v>
      </c>
      <c r="AB56" s="20">
        <v>142824.54999999999</v>
      </c>
    </row>
    <row r="57" spans="1:28" s="51" customFormat="1" ht="8.4499999999999993" customHeight="1">
      <c r="A57" s="339" t="s">
        <v>376</v>
      </c>
      <c r="B57" s="20">
        <v>133036.28</v>
      </c>
      <c r="C57" s="20">
        <v>405</v>
      </c>
      <c r="D57" s="20">
        <v>663.7</v>
      </c>
      <c r="E57" s="20">
        <v>3661.18</v>
      </c>
      <c r="F57" s="20">
        <v>95940.7</v>
      </c>
      <c r="G57" s="20">
        <v>32363.8</v>
      </c>
      <c r="H57" s="20">
        <v>1.9</v>
      </c>
      <c r="I57" s="20">
        <v>0</v>
      </c>
      <c r="J57" s="20">
        <v>17059.2</v>
      </c>
      <c r="K57" s="20">
        <v>9209.2999999999993</v>
      </c>
      <c r="L57" s="1623">
        <v>1518.6</v>
      </c>
      <c r="M57" s="20">
        <v>5065.5</v>
      </c>
      <c r="N57" s="20">
        <v>1071</v>
      </c>
      <c r="O57" s="35">
        <v>194.8</v>
      </c>
      <c r="P57" s="339" t="s">
        <v>376</v>
      </c>
      <c r="Q57" s="20">
        <v>1047</v>
      </c>
      <c r="R57" s="20">
        <v>1038.5</v>
      </c>
      <c r="S57" s="20">
        <v>8.5</v>
      </c>
      <c r="T57" s="20">
        <v>0</v>
      </c>
      <c r="U57" s="20">
        <v>329.2</v>
      </c>
      <c r="V57" s="20">
        <v>0</v>
      </c>
      <c r="W57" s="20">
        <v>329.2</v>
      </c>
      <c r="X57" s="20">
        <v>3208.5</v>
      </c>
      <c r="Y57" s="20">
        <v>13294.2</v>
      </c>
      <c r="Z57" s="20">
        <v>394.5</v>
      </c>
      <c r="AA57" s="20">
        <v>12899.7</v>
      </c>
      <c r="AB57" s="20">
        <v>167974.38</v>
      </c>
    </row>
    <row r="58" spans="1:28" s="51" customFormat="1" ht="8.4499999999999993" customHeight="1">
      <c r="A58" s="339" t="s">
        <v>180</v>
      </c>
      <c r="B58" s="20">
        <v>133036.28</v>
      </c>
      <c r="C58" s="20">
        <v>405</v>
      </c>
      <c r="D58" s="20">
        <v>663.7</v>
      </c>
      <c r="E58" s="20">
        <v>3661.18</v>
      </c>
      <c r="F58" s="20">
        <v>95940.7</v>
      </c>
      <c r="G58" s="20">
        <v>32363.8</v>
      </c>
      <c r="H58" s="20">
        <v>1.9</v>
      </c>
      <c r="I58" s="20">
        <v>0</v>
      </c>
      <c r="J58" s="20">
        <v>17059.2</v>
      </c>
      <c r="K58" s="20">
        <v>9209.2999999999993</v>
      </c>
      <c r="L58" s="1623">
        <v>1518.6</v>
      </c>
      <c r="M58" s="20">
        <v>5065.5</v>
      </c>
      <c r="N58" s="20">
        <v>1071</v>
      </c>
      <c r="O58" s="35">
        <v>194.8</v>
      </c>
      <c r="P58" s="339" t="s">
        <v>180</v>
      </c>
      <c r="Q58" s="20">
        <v>987.7</v>
      </c>
      <c r="R58" s="20">
        <v>979.2</v>
      </c>
      <c r="S58" s="20">
        <v>8.5</v>
      </c>
      <c r="T58" s="20">
        <v>59.3</v>
      </c>
      <c r="U58" s="20">
        <v>329.2</v>
      </c>
      <c r="V58" s="20">
        <v>0</v>
      </c>
      <c r="W58" s="20">
        <v>329.2</v>
      </c>
      <c r="X58" s="20">
        <v>3208.5</v>
      </c>
      <c r="Y58" s="20">
        <v>13294.2</v>
      </c>
      <c r="Z58" s="20">
        <v>394.5</v>
      </c>
      <c r="AA58" s="20">
        <v>12899.7</v>
      </c>
      <c r="AB58" s="20">
        <v>167974.38</v>
      </c>
    </row>
    <row r="59" spans="1:28" s="51" customFormat="1" ht="8.4499999999999993" customHeight="1">
      <c r="A59" s="47" t="s">
        <v>1325</v>
      </c>
      <c r="B59" s="20">
        <v>130213.81</v>
      </c>
      <c r="C59" s="20">
        <v>0</v>
      </c>
      <c r="D59" s="20">
        <v>587.49</v>
      </c>
      <c r="E59" s="20">
        <v>2819.99</v>
      </c>
      <c r="F59" s="20">
        <v>71272.399999999994</v>
      </c>
      <c r="G59" s="20">
        <v>55527.9</v>
      </c>
      <c r="H59" s="20">
        <v>6.03</v>
      </c>
      <c r="I59" s="20">
        <v>0</v>
      </c>
      <c r="J59" s="20">
        <v>20283.22</v>
      </c>
      <c r="K59" s="20">
        <v>13755.6</v>
      </c>
      <c r="L59" s="1623">
        <v>1518.62</v>
      </c>
      <c r="M59" s="20">
        <v>4814.2</v>
      </c>
      <c r="N59" s="20">
        <v>0</v>
      </c>
      <c r="O59" s="35">
        <v>194.8</v>
      </c>
      <c r="P59" s="47" t="s">
        <v>1325</v>
      </c>
      <c r="Q59" s="20">
        <v>666.41</v>
      </c>
      <c r="R59" s="20">
        <v>657.91</v>
      </c>
      <c r="S59" s="20">
        <v>8.5</v>
      </c>
      <c r="T59" s="20">
        <v>39</v>
      </c>
      <c r="U59" s="20">
        <v>1870.81</v>
      </c>
      <c r="V59" s="20">
        <v>0</v>
      </c>
      <c r="W59" s="20">
        <v>1870.81</v>
      </c>
      <c r="X59" s="20">
        <v>8116.78</v>
      </c>
      <c r="Y59" s="20">
        <v>11618.4</v>
      </c>
      <c r="Z59" s="20">
        <v>305.10000000000002</v>
      </c>
      <c r="AA59" s="20">
        <v>11313.3</v>
      </c>
      <c r="AB59" s="20">
        <v>172808.43</v>
      </c>
    </row>
    <row r="60" spans="1:28" s="51" customFormat="1" ht="8.4499999999999993" customHeight="1">
      <c r="A60" s="339" t="s">
        <v>363</v>
      </c>
      <c r="B60" s="20">
        <v>170314.17</v>
      </c>
      <c r="C60" s="20">
        <v>0</v>
      </c>
      <c r="D60" s="20">
        <v>630.6</v>
      </c>
      <c r="E60" s="20">
        <v>3833.17</v>
      </c>
      <c r="F60" s="20">
        <v>120133.2</v>
      </c>
      <c r="G60" s="20">
        <v>44331.9</v>
      </c>
      <c r="H60" s="20">
        <v>14</v>
      </c>
      <c r="I60" s="20">
        <v>1371.3</v>
      </c>
      <c r="J60" s="20">
        <v>23920.93</v>
      </c>
      <c r="K60" s="20">
        <v>17555.900000000001</v>
      </c>
      <c r="L60" s="1623">
        <v>6.93</v>
      </c>
      <c r="M60" s="20">
        <v>6163.3</v>
      </c>
      <c r="N60" s="20">
        <v>0</v>
      </c>
      <c r="O60" s="35">
        <v>194.8</v>
      </c>
      <c r="P60" s="339" t="s">
        <v>363</v>
      </c>
      <c r="Q60" s="20">
        <v>443.1</v>
      </c>
      <c r="R60" s="20">
        <v>432.1</v>
      </c>
      <c r="S60" s="20">
        <v>11</v>
      </c>
      <c r="T60" s="20">
        <v>32</v>
      </c>
      <c r="U60" s="20">
        <v>660.7</v>
      </c>
      <c r="V60" s="20">
        <v>0</v>
      </c>
      <c r="W60" s="20">
        <v>660.7</v>
      </c>
      <c r="X60" s="20">
        <v>3053.2</v>
      </c>
      <c r="Y60" s="20">
        <v>14025.6</v>
      </c>
      <c r="Z60" s="20">
        <v>287.39999999999998</v>
      </c>
      <c r="AA60" s="20">
        <v>13738.2</v>
      </c>
      <c r="AB60" s="20">
        <v>212449.7</v>
      </c>
    </row>
    <row r="61" spans="1:28" s="51" customFormat="1" ht="8.4499999999999993" customHeight="1">
      <c r="A61" s="339" t="s">
        <v>1466</v>
      </c>
      <c r="B61" s="20">
        <v>227849.69912390003</v>
      </c>
      <c r="C61" s="20">
        <v>3104.0977551799997</v>
      </c>
      <c r="D61" s="20">
        <v>555.33498774999998</v>
      </c>
      <c r="E61" s="20">
        <v>3683.4636343699999</v>
      </c>
      <c r="F61" s="20">
        <v>172915.25484135002</v>
      </c>
      <c r="G61" s="20">
        <v>46808.494961550008</v>
      </c>
      <c r="H61" s="20">
        <v>4.1656518199999999</v>
      </c>
      <c r="I61" s="20">
        <v>778.88729188000002</v>
      </c>
      <c r="J61" s="20">
        <v>37913.7703186</v>
      </c>
      <c r="K61" s="20">
        <v>22173.549079299999</v>
      </c>
      <c r="L61" s="1623">
        <v>0</v>
      </c>
      <c r="M61" s="20">
        <v>6709.6135039499995</v>
      </c>
      <c r="N61" s="20">
        <v>8835.8077353499975</v>
      </c>
      <c r="O61" s="35">
        <v>194.8</v>
      </c>
      <c r="P61" s="339" t="s">
        <v>1466</v>
      </c>
      <c r="Q61" s="20">
        <v>209.87287371000002</v>
      </c>
      <c r="R61" s="20">
        <v>198.42287871000002</v>
      </c>
      <c r="S61" s="20">
        <v>11.449994999999999</v>
      </c>
      <c r="T61" s="20">
        <v>32</v>
      </c>
      <c r="U61" s="20">
        <v>0</v>
      </c>
      <c r="V61" s="20">
        <v>0</v>
      </c>
      <c r="W61" s="20">
        <v>0</v>
      </c>
      <c r="X61" s="20">
        <v>3441.6908481500004</v>
      </c>
      <c r="Y61" s="20">
        <v>12881.413823289999</v>
      </c>
      <c r="Z61" s="20">
        <v>268.27159660000001</v>
      </c>
      <c r="AA61" s="20">
        <v>12613.142226689999</v>
      </c>
      <c r="AB61" s="20">
        <v>282328.44698765001</v>
      </c>
    </row>
    <row r="62" spans="1:28" s="51" customFormat="1" ht="8.4499999999999993" customHeight="1">
      <c r="A62" s="47" t="s">
        <v>1498</v>
      </c>
      <c r="B62" s="20">
        <v>215006.12309296202</v>
      </c>
      <c r="C62" s="20">
        <v>3319.45893204</v>
      </c>
      <c r="D62" s="20">
        <v>6315.3349681319996</v>
      </c>
      <c r="E62" s="20">
        <v>2208.2691807900001</v>
      </c>
      <c r="F62" s="20">
        <v>172651.58676114</v>
      </c>
      <c r="G62" s="20">
        <v>29766.899188919997</v>
      </c>
      <c r="H62" s="20">
        <v>1.0502125500000001</v>
      </c>
      <c r="I62" s="20">
        <v>743.52384939000001</v>
      </c>
      <c r="J62" s="20">
        <v>53817.025403200008</v>
      </c>
      <c r="K62" s="20">
        <v>30477.389464250002</v>
      </c>
      <c r="L62" s="1623">
        <v>0</v>
      </c>
      <c r="M62" s="20">
        <v>8144.8199412800004</v>
      </c>
      <c r="N62" s="20">
        <v>15000.015997670002</v>
      </c>
      <c r="O62" s="35">
        <v>194.8</v>
      </c>
      <c r="P62" s="47" t="s">
        <v>1498</v>
      </c>
      <c r="Q62" s="20">
        <v>715.3833637099998</v>
      </c>
      <c r="R62" s="20">
        <v>703.93336870999985</v>
      </c>
      <c r="S62" s="20">
        <v>11.449994999999999</v>
      </c>
      <c r="T62" s="20">
        <v>16</v>
      </c>
      <c r="U62" s="20">
        <v>4783.2510000000002</v>
      </c>
      <c r="V62" s="20">
        <v>0</v>
      </c>
      <c r="W62" s="20">
        <v>4783.2510000000002</v>
      </c>
      <c r="X62" s="20">
        <v>3510.7378481700002</v>
      </c>
      <c r="Y62" s="20">
        <v>18777.038705128001</v>
      </c>
      <c r="Z62" s="20">
        <v>232.9</v>
      </c>
      <c r="AA62" s="20">
        <v>18544.138705128</v>
      </c>
      <c r="AB62" s="20">
        <v>296625.55941317003</v>
      </c>
    </row>
    <row r="63" spans="1:28" s="51" customFormat="1" ht="8.4499999999999993" customHeight="1">
      <c r="A63" s="339" t="s">
        <v>3</v>
      </c>
      <c r="B63" s="20">
        <v>225052.13692242999</v>
      </c>
      <c r="C63" s="20">
        <v>5226.4369224299999</v>
      </c>
      <c r="D63" s="20">
        <v>6730.6</v>
      </c>
      <c r="E63" s="20">
        <v>1965.2</v>
      </c>
      <c r="F63" s="20">
        <v>178052.4</v>
      </c>
      <c r="G63" s="20">
        <v>32366.3</v>
      </c>
      <c r="H63" s="20">
        <v>2.6</v>
      </c>
      <c r="I63" s="20">
        <v>708.6</v>
      </c>
      <c r="J63" s="20">
        <v>52436.419602840004</v>
      </c>
      <c r="K63" s="20">
        <v>28178.9</v>
      </c>
      <c r="L63" s="1623">
        <v>348.2</v>
      </c>
      <c r="M63" s="20">
        <v>3144.308</v>
      </c>
      <c r="N63" s="20">
        <v>20765.011602840004</v>
      </c>
      <c r="O63" s="35">
        <v>194.8</v>
      </c>
      <c r="P63" s="339" t="s">
        <v>3</v>
      </c>
      <c r="Q63" s="20">
        <v>142.84036871000001</v>
      </c>
      <c r="R63" s="20">
        <v>113.98336871000001</v>
      </c>
      <c r="S63" s="20">
        <v>28.856999999999999</v>
      </c>
      <c r="T63" s="20">
        <v>88.1</v>
      </c>
      <c r="U63" s="20">
        <v>8327.7000000000007</v>
      </c>
      <c r="V63" s="20">
        <v>0</v>
      </c>
      <c r="W63" s="20">
        <v>8327.7000000000007</v>
      </c>
      <c r="X63" s="20">
        <v>4422.3</v>
      </c>
      <c r="Y63" s="20">
        <v>29223.033449960079</v>
      </c>
      <c r="Z63" s="20">
        <v>248.1</v>
      </c>
      <c r="AA63" s="20">
        <v>28974.933449960081</v>
      </c>
      <c r="AB63" s="20">
        <v>319692.53034394002</v>
      </c>
    </row>
    <row r="64" spans="1:28" s="310" customFormat="1" ht="8.4499999999999993" customHeight="1">
      <c r="A64" s="601" t="s">
        <v>1627</v>
      </c>
      <c r="B64" s="1065">
        <v>392044.69230620994</v>
      </c>
      <c r="C64" s="1065">
        <v>9151.9822545099996</v>
      </c>
      <c r="D64" s="1234">
        <v>7368.1773199999998</v>
      </c>
      <c r="E64" s="1065">
        <v>2056.8077472099999</v>
      </c>
      <c r="F64" s="1065">
        <v>283802.03119107994</v>
      </c>
      <c r="G64" s="1065">
        <v>88776.339695000002</v>
      </c>
      <c r="H64" s="1065">
        <v>3.4756558399999999</v>
      </c>
      <c r="I64" s="1065">
        <v>885.87844257000006</v>
      </c>
      <c r="J64" s="1065">
        <v>28223.24826484</v>
      </c>
      <c r="K64" s="1065">
        <v>25072.94426484</v>
      </c>
      <c r="L64" s="1065">
        <v>382</v>
      </c>
      <c r="M64" s="1065">
        <v>2768.3039999999996</v>
      </c>
      <c r="N64" s="1065">
        <v>0</v>
      </c>
      <c r="O64" s="1065">
        <v>194.8</v>
      </c>
      <c r="P64" s="601" t="s">
        <v>1627</v>
      </c>
      <c r="Q64" s="1624">
        <v>142.84036870999998</v>
      </c>
      <c r="R64" s="1624">
        <v>113.98336870999998</v>
      </c>
      <c r="S64" s="1624">
        <v>28.856999999999999</v>
      </c>
      <c r="T64" s="1624">
        <v>16</v>
      </c>
      <c r="U64" s="1624">
        <v>473.27786871000001</v>
      </c>
      <c r="V64" s="1625">
        <v>0</v>
      </c>
      <c r="W64" s="1625">
        <v>473.27786871000001</v>
      </c>
      <c r="X64" s="1625">
        <v>4518.3321134899998</v>
      </c>
      <c r="Y64" s="1625">
        <v>30408.155337730099</v>
      </c>
      <c r="Z64" s="1625">
        <v>244.18269143000001</v>
      </c>
      <c r="AA64" s="1625">
        <v>30163.972646300099</v>
      </c>
      <c r="AB64" s="1625">
        <v>455826.54625968996</v>
      </c>
    </row>
    <row r="65" spans="1:28" s="310" customFormat="1" ht="8.4499999999999993" customHeight="1">
      <c r="A65" s="601" t="s">
        <v>89</v>
      </c>
      <c r="B65" s="1065">
        <v>473791.11717520008</v>
      </c>
      <c r="C65" s="1065">
        <v>14201.725638799999</v>
      </c>
      <c r="D65" s="1234">
        <v>6594.9228000000003</v>
      </c>
      <c r="E65" s="1065">
        <v>6645.7222388300006</v>
      </c>
      <c r="F65" s="1065">
        <v>332521.33784743003</v>
      </c>
      <c r="G65" s="1065">
        <v>104485.97062472001</v>
      </c>
      <c r="H65" s="1065">
        <v>1.7195</v>
      </c>
      <c r="I65" s="1065">
        <v>9339.7185254199994</v>
      </c>
      <c r="J65" s="1065">
        <v>15716.750488190002</v>
      </c>
      <c r="K65" s="1065">
        <v>12968.932488190001</v>
      </c>
      <c r="L65" s="1065">
        <v>319.2</v>
      </c>
      <c r="M65" s="1065">
        <v>2428.6179999999999</v>
      </c>
      <c r="N65" s="1065">
        <v>0</v>
      </c>
      <c r="O65" s="1065">
        <v>194.8</v>
      </c>
      <c r="P65" s="601" t="s">
        <v>89</v>
      </c>
      <c r="Q65" s="1624">
        <v>264.86490468000005</v>
      </c>
      <c r="R65" s="1624">
        <v>233.86490468000005</v>
      </c>
      <c r="S65" s="1624">
        <v>31</v>
      </c>
      <c r="T65" s="1624">
        <v>16</v>
      </c>
      <c r="U65" s="1624">
        <v>2757.6242560300002</v>
      </c>
      <c r="V65" s="1625">
        <v>0</v>
      </c>
      <c r="W65" s="1625">
        <v>2757.6242560300002</v>
      </c>
      <c r="X65" s="1625">
        <v>4587.0006552900004</v>
      </c>
      <c r="Y65" s="1625">
        <v>37764.500904660024</v>
      </c>
      <c r="Z65" s="1625">
        <v>350.69385806999998</v>
      </c>
      <c r="AA65" s="1625">
        <v>37413.807046590024</v>
      </c>
      <c r="AB65" s="1625">
        <v>534897.85838405008</v>
      </c>
    </row>
    <row r="66" spans="1:28" s="310" customFormat="1" ht="8.4499999999999993" customHeight="1">
      <c r="A66" s="601" t="s">
        <v>1858</v>
      </c>
      <c r="B66" s="1065">
        <v>593752.93291056005</v>
      </c>
      <c r="C66" s="1065">
        <v>15882.78523922</v>
      </c>
      <c r="D66" s="1234">
        <v>5469.2671200000004</v>
      </c>
      <c r="E66" s="1065">
        <v>12048.076988740002</v>
      </c>
      <c r="F66" s="1065">
        <v>392648.05759727</v>
      </c>
      <c r="G66" s="1065">
        <v>158054.51300653999</v>
      </c>
      <c r="H66" s="1065">
        <v>0.15618840000000001</v>
      </c>
      <c r="I66" s="1065">
        <v>9650.0767703900019</v>
      </c>
      <c r="J66" s="1065">
        <v>23332.642714099999</v>
      </c>
      <c r="K66" s="1065">
        <v>22048.574714099999</v>
      </c>
      <c r="L66" s="1065">
        <v>0</v>
      </c>
      <c r="M66" s="1065">
        <v>1284.068</v>
      </c>
      <c r="N66" s="1065">
        <v>0</v>
      </c>
      <c r="O66" s="1065">
        <v>194.8</v>
      </c>
      <c r="P66" s="601" t="s">
        <v>1858</v>
      </c>
      <c r="Q66" s="1624">
        <v>521.9935698700001</v>
      </c>
      <c r="R66" s="1624">
        <v>490.99356987000004</v>
      </c>
      <c r="S66" s="1624">
        <v>31</v>
      </c>
      <c r="T66" s="1624">
        <v>16</v>
      </c>
      <c r="U66" s="1624">
        <v>1932.9886875899999</v>
      </c>
      <c r="V66" s="1625">
        <v>0</v>
      </c>
      <c r="W66" s="1625">
        <v>1932.9886875899999</v>
      </c>
      <c r="X66" s="1625">
        <v>4125.4055141899998</v>
      </c>
      <c r="Y66" s="1625">
        <v>31598.616066789898</v>
      </c>
      <c r="Z66" s="1625">
        <v>612.92416113000002</v>
      </c>
      <c r="AA66" s="1625">
        <v>30985.6919056599</v>
      </c>
      <c r="AB66" s="1625">
        <v>655280.57946309994</v>
      </c>
    </row>
    <row r="67" spans="1:28" s="310" customFormat="1" ht="8.4499999999999993" customHeight="1">
      <c r="A67" s="601" t="s">
        <v>1980</v>
      </c>
      <c r="B67" s="1065">
        <v>726683.89065699989</v>
      </c>
      <c r="C67" s="1065">
        <v>19527.073390609999</v>
      </c>
      <c r="D67" s="1234">
        <v>4095.8827999999994</v>
      </c>
      <c r="E67" s="1065">
        <v>14303.231269540001</v>
      </c>
      <c r="F67" s="1065">
        <v>398017.40042096999</v>
      </c>
      <c r="G67" s="1065">
        <v>175599.76881069993</v>
      </c>
      <c r="H67" s="1065">
        <v>3.2817980000000004E-2</v>
      </c>
      <c r="I67" s="1065">
        <v>115140.5011472</v>
      </c>
      <c r="J67" s="1065">
        <v>18526.624474249998</v>
      </c>
      <c r="K67" s="1065">
        <v>17968.912474249999</v>
      </c>
      <c r="L67" s="1065">
        <v>28.7</v>
      </c>
      <c r="M67" s="1065">
        <v>529.01199999999994</v>
      </c>
      <c r="N67" s="1065">
        <v>0</v>
      </c>
      <c r="O67" s="1065">
        <v>194.8</v>
      </c>
      <c r="P67" s="601" t="s">
        <v>1980</v>
      </c>
      <c r="Q67" s="1624">
        <v>2438.7671835200003</v>
      </c>
      <c r="R67" s="1624">
        <v>2407.7671835200003</v>
      </c>
      <c r="S67" s="1624">
        <v>31</v>
      </c>
      <c r="T67" s="1624">
        <v>16</v>
      </c>
      <c r="U67" s="1624">
        <v>3261.5032812499999</v>
      </c>
      <c r="V67" s="1625">
        <v>0</v>
      </c>
      <c r="W67" s="1625">
        <v>3261.5032812499999</v>
      </c>
      <c r="X67" s="1625">
        <v>4695.79921251</v>
      </c>
      <c r="Y67" s="1625">
        <v>31359.275666209913</v>
      </c>
      <c r="Z67" s="1625">
        <v>1610.6538754999999</v>
      </c>
      <c r="AA67" s="1625">
        <v>29748.621790709913</v>
      </c>
      <c r="AB67" s="1625">
        <v>786981.86047473981</v>
      </c>
    </row>
    <row r="68" spans="1:28" s="310" customFormat="1" ht="8.4499999999999993" customHeight="1">
      <c r="A68" s="601" t="s">
        <v>2159</v>
      </c>
      <c r="B68" s="1065">
        <v>917630.90047061001</v>
      </c>
      <c r="C68" s="1065">
        <v>28206.181776740003</v>
      </c>
      <c r="D68" s="1234">
        <v>29.838400000000004</v>
      </c>
      <c r="E68" s="1065">
        <v>16919.382217589999</v>
      </c>
      <c r="F68" s="1065">
        <v>511990.76207625994</v>
      </c>
      <c r="G68" s="1065">
        <v>210908.46916077999</v>
      </c>
      <c r="H68" s="1065">
        <v>0</v>
      </c>
      <c r="I68" s="1065">
        <v>149576.26683924004</v>
      </c>
      <c r="J68" s="1065">
        <v>16408.711874249999</v>
      </c>
      <c r="K68" s="1065">
        <v>16099.85087425</v>
      </c>
      <c r="L68" s="1065">
        <v>0</v>
      </c>
      <c r="M68" s="1065">
        <v>308.86099999999999</v>
      </c>
      <c r="N68" s="1065">
        <v>0</v>
      </c>
      <c r="O68" s="1065">
        <v>194.8</v>
      </c>
      <c r="P68" s="601" t="s">
        <v>2159</v>
      </c>
      <c r="Q68" s="1624">
        <v>2438.7671835200003</v>
      </c>
      <c r="R68" s="1624">
        <v>2407.7671835200003</v>
      </c>
      <c r="S68" s="1624">
        <v>31</v>
      </c>
      <c r="T68" s="1624">
        <v>16</v>
      </c>
      <c r="U68" s="1624">
        <v>6710.1528778900001</v>
      </c>
      <c r="V68" s="1625">
        <v>0</v>
      </c>
      <c r="W68" s="1625">
        <v>6710.1528778900001</v>
      </c>
      <c r="X68" s="1625">
        <v>4449.7970038699996</v>
      </c>
      <c r="Y68" s="1625">
        <v>33875.377499019996</v>
      </c>
      <c r="Z68" s="1625">
        <v>1566.7915380499999</v>
      </c>
      <c r="AA68" s="1625">
        <v>32308.585960969998</v>
      </c>
      <c r="AB68" s="1625">
        <v>981529.70690916001</v>
      </c>
    </row>
    <row r="69" spans="1:28" s="310" customFormat="1" ht="8.4499999999999993" customHeight="1">
      <c r="A69" s="601" t="s">
        <v>2262</v>
      </c>
      <c r="B69" s="1065">
        <v>955657.73971067998</v>
      </c>
      <c r="C69" s="1065">
        <v>25929.438226990002</v>
      </c>
      <c r="D69" s="1234">
        <v>170.62933999999998</v>
      </c>
      <c r="E69" s="1065">
        <v>17603.72959368</v>
      </c>
      <c r="F69" s="1065">
        <v>512247.88670449995</v>
      </c>
      <c r="G69" s="1065">
        <v>260621.47254554991</v>
      </c>
      <c r="H69" s="1065">
        <v>0</v>
      </c>
      <c r="I69" s="1065">
        <v>139084.58329996001</v>
      </c>
      <c r="J69" s="1065">
        <v>41866.499995250007</v>
      </c>
      <c r="K69" s="1065">
        <v>30457.402599250003</v>
      </c>
      <c r="L69" s="1065">
        <v>8942</v>
      </c>
      <c r="M69" s="1065">
        <v>2467.097396000001</v>
      </c>
      <c r="N69" s="1065">
        <v>0</v>
      </c>
      <c r="O69" s="1065">
        <v>194.8</v>
      </c>
      <c r="P69" s="601" t="s">
        <v>2262</v>
      </c>
      <c r="Q69" s="1624">
        <v>3463.5718692200003</v>
      </c>
      <c r="R69" s="1624">
        <v>3432.5718692200003</v>
      </c>
      <c r="S69" s="1624">
        <v>31</v>
      </c>
      <c r="T69" s="1624">
        <v>16</v>
      </c>
      <c r="U69" s="1624">
        <v>6937.2709147099995</v>
      </c>
      <c r="V69" s="1625">
        <v>0</v>
      </c>
      <c r="W69" s="1625">
        <v>6937.2709147099995</v>
      </c>
      <c r="X69" s="1625">
        <v>4137.1226891200004</v>
      </c>
      <c r="Y69" s="1625">
        <v>36601.222259999988</v>
      </c>
      <c r="Z69" s="1625">
        <v>1612.49225847</v>
      </c>
      <c r="AA69" s="1625">
        <v>34988.730001529984</v>
      </c>
      <c r="AB69" s="1625">
        <v>1048679.42743898</v>
      </c>
    </row>
    <row r="70" spans="1:28" s="310" customFormat="1" ht="8.4499999999999993" customHeight="1">
      <c r="A70" s="601" t="s">
        <v>2574</v>
      </c>
      <c r="B70" s="1065">
        <v>1020106.31942692</v>
      </c>
      <c r="C70" s="1065">
        <v>28078.52314474</v>
      </c>
      <c r="D70" s="1234">
        <v>165.14273</v>
      </c>
      <c r="E70" s="1065">
        <v>32276.351028070003</v>
      </c>
      <c r="F70" s="1065">
        <v>554887.93091052002</v>
      </c>
      <c r="G70" s="1065">
        <v>269099.65466484003</v>
      </c>
      <c r="H70" s="1065">
        <v>5.4670000000000003E-2</v>
      </c>
      <c r="I70" s="1065">
        <v>135598.66227874998</v>
      </c>
      <c r="J70" s="1065">
        <v>74587.505888879998</v>
      </c>
      <c r="K70" s="1065">
        <v>26119.902674249999</v>
      </c>
      <c r="L70" s="1065">
        <v>45287</v>
      </c>
      <c r="M70" s="1065">
        <v>3180.6032146299985</v>
      </c>
      <c r="N70" s="1065">
        <v>0</v>
      </c>
      <c r="O70" s="1065">
        <v>194.8</v>
      </c>
      <c r="P70" s="601" t="s">
        <v>2574</v>
      </c>
      <c r="Q70" s="1624">
        <v>2810.6894597300002</v>
      </c>
      <c r="R70" s="1624">
        <v>2779.6894597300002</v>
      </c>
      <c r="S70" s="1624">
        <v>31</v>
      </c>
      <c r="T70" s="1624">
        <v>16</v>
      </c>
      <c r="U70" s="1624">
        <v>12230.303400999999</v>
      </c>
      <c r="V70" s="1625">
        <v>0</v>
      </c>
      <c r="W70" s="1625">
        <v>12230.303400999999</v>
      </c>
      <c r="X70" s="1625">
        <v>4796.1389131599999</v>
      </c>
      <c r="Y70" s="1625">
        <v>38810.401949780062</v>
      </c>
      <c r="Z70" s="1625">
        <v>2141.5613551199999</v>
      </c>
      <c r="AA70" s="1625">
        <v>36668.840594660061</v>
      </c>
      <c r="AB70" s="1625">
        <v>1153357.3590394701</v>
      </c>
    </row>
    <row r="71" spans="1:28" s="310" customFormat="1" ht="8.4499999999999993" customHeight="1">
      <c r="A71" s="601" t="s">
        <v>2693</v>
      </c>
      <c r="B71" s="1065">
        <v>937051.61449491791</v>
      </c>
      <c r="C71" s="1065">
        <v>31837.00129041</v>
      </c>
      <c r="D71" s="1234">
        <v>349.93385473200004</v>
      </c>
      <c r="E71" s="1065">
        <v>15550.851738789999</v>
      </c>
      <c r="F71" s="1065">
        <v>521403.87261098996</v>
      </c>
      <c r="G71" s="1065">
        <v>238109.39394674994</v>
      </c>
      <c r="H71" s="1065">
        <v>0</v>
      </c>
      <c r="I71" s="1065">
        <v>129800.561053246</v>
      </c>
      <c r="J71" s="1065">
        <v>65313.205413880001</v>
      </c>
      <c r="K71" s="1065">
        <v>18473.102742250001</v>
      </c>
      <c r="L71" s="1065">
        <v>44032.5</v>
      </c>
      <c r="M71" s="1065">
        <v>2807.6026716299966</v>
      </c>
      <c r="N71" s="1065">
        <v>0</v>
      </c>
      <c r="O71" s="1065">
        <v>194.8</v>
      </c>
      <c r="P71" s="601" t="s">
        <v>2693</v>
      </c>
      <c r="Q71" s="1624">
        <v>608.71908449999989</v>
      </c>
      <c r="R71" s="1624">
        <v>577.71908449999989</v>
      </c>
      <c r="S71" s="1624">
        <v>31</v>
      </c>
      <c r="T71" s="1624">
        <v>0</v>
      </c>
      <c r="U71" s="1624">
        <v>22904.790410080001</v>
      </c>
      <c r="V71" s="1625">
        <v>0</v>
      </c>
      <c r="W71" s="1625">
        <v>22904.790410080001</v>
      </c>
      <c r="X71" s="1625">
        <v>3638.1308600699999</v>
      </c>
      <c r="Y71" s="1625">
        <v>43350.806475171972</v>
      </c>
      <c r="Z71" s="1625">
        <v>2870.29748565</v>
      </c>
      <c r="AA71" s="1625">
        <v>40480.508989521972</v>
      </c>
      <c r="AB71" s="1625">
        <v>1072867.2667386199</v>
      </c>
    </row>
    <row r="72" spans="1:28" s="231" customFormat="1" ht="8.4499999999999993" customHeight="1">
      <c r="A72" s="894"/>
      <c r="B72" s="1069"/>
      <c r="C72" s="1311"/>
      <c r="D72" s="1312"/>
      <c r="E72" s="1069"/>
      <c r="F72" s="1069"/>
      <c r="G72" s="1069"/>
      <c r="H72" s="1311"/>
      <c r="I72" s="1311"/>
      <c r="J72" s="1069"/>
      <c r="K72" s="1311"/>
      <c r="L72" s="1311"/>
      <c r="M72" s="1311"/>
      <c r="N72" s="1311"/>
      <c r="O72" s="1311"/>
      <c r="P72" s="894"/>
      <c r="Q72" s="1626"/>
      <c r="R72" s="1627"/>
      <c r="S72" s="1627"/>
      <c r="T72" s="1627"/>
      <c r="U72" s="1626"/>
      <c r="V72" s="1628"/>
      <c r="W72" s="1628"/>
      <c r="X72" s="1628"/>
      <c r="Y72" s="1628"/>
      <c r="Z72" s="1628"/>
      <c r="AA72" s="1628"/>
      <c r="AB72" s="1628"/>
    </row>
    <row r="73" spans="1:28" s="278" customFormat="1" ht="8.4499999999999993" customHeight="1">
      <c r="A73" s="621" t="s">
        <v>2734</v>
      </c>
      <c r="B73" s="1063">
        <v>959984.49626662501</v>
      </c>
      <c r="C73" s="1063">
        <v>35596.099917410007</v>
      </c>
      <c r="D73" s="1064">
        <v>360.73503427499998</v>
      </c>
      <c r="E73" s="1063">
        <v>14243.293696400002</v>
      </c>
      <c r="F73" s="1064">
        <v>535381.91040984995</v>
      </c>
      <c r="G73" s="1064">
        <v>240895.91057235003</v>
      </c>
      <c r="H73" s="1063">
        <v>0</v>
      </c>
      <c r="I73" s="1063">
        <v>133506.54663633998</v>
      </c>
      <c r="J73" s="1063">
        <v>65314.405413879998</v>
      </c>
      <c r="K73" s="1064">
        <v>18473.102742250001</v>
      </c>
      <c r="L73" s="1064">
        <v>44032.5</v>
      </c>
      <c r="M73" s="1064">
        <v>2808.8026716299937</v>
      </c>
      <c r="N73" s="1064">
        <v>0</v>
      </c>
      <c r="O73" s="1063">
        <v>194.8</v>
      </c>
      <c r="P73" s="621" t="s">
        <v>2734</v>
      </c>
      <c r="Q73" s="1629">
        <v>608.71908449999989</v>
      </c>
      <c r="R73" s="1629">
        <v>577.71908449999989</v>
      </c>
      <c r="S73" s="1629">
        <v>31</v>
      </c>
      <c r="T73" s="1629">
        <v>0</v>
      </c>
      <c r="U73" s="1630">
        <v>22390.444914109998</v>
      </c>
      <c r="V73" s="1631">
        <v>0</v>
      </c>
      <c r="W73" s="1631">
        <v>22390.444914109998</v>
      </c>
      <c r="X73" s="1631">
        <v>3624.16381624</v>
      </c>
      <c r="Y73" s="1631">
        <v>43433.724468795044</v>
      </c>
      <c r="Z73" s="1631">
        <v>2879.2700519800001</v>
      </c>
      <c r="AA73" s="1631">
        <v>40554.454416815046</v>
      </c>
      <c r="AB73" s="1631">
        <v>1095355.95396415</v>
      </c>
    </row>
    <row r="74" spans="1:28" s="278" customFormat="1" ht="8.4499999999999993" customHeight="1">
      <c r="A74" s="621" t="s">
        <v>2886</v>
      </c>
      <c r="B74" s="1063">
        <v>969248.79370800988</v>
      </c>
      <c r="C74" s="1063">
        <v>33800.364396700003</v>
      </c>
      <c r="D74" s="1064">
        <v>340.30196928000004</v>
      </c>
      <c r="E74" s="1063">
        <v>13694.465212770003</v>
      </c>
      <c r="F74" s="1064">
        <v>538072.15651077998</v>
      </c>
      <c r="G74" s="1064">
        <v>253640.15957695001</v>
      </c>
      <c r="H74" s="1063">
        <v>5.713E-2</v>
      </c>
      <c r="I74" s="1063">
        <v>129701.28891152999</v>
      </c>
      <c r="J74" s="1063">
        <v>64133.999535879993</v>
      </c>
      <c r="K74" s="1064">
        <v>17289.89686425</v>
      </c>
      <c r="L74" s="1064">
        <v>44032.5</v>
      </c>
      <c r="M74" s="1064">
        <v>2811.6026716299966</v>
      </c>
      <c r="N74" s="1064">
        <v>0</v>
      </c>
      <c r="O74" s="1063">
        <v>194.8</v>
      </c>
      <c r="P74" s="621" t="s">
        <v>2886</v>
      </c>
      <c r="Q74" s="1629">
        <v>608.71908449999989</v>
      </c>
      <c r="R74" s="1629">
        <v>577.71908449999989</v>
      </c>
      <c r="S74" s="1629">
        <v>31</v>
      </c>
      <c r="T74" s="1629">
        <v>0</v>
      </c>
      <c r="U74" s="1630">
        <v>24846.661029079998</v>
      </c>
      <c r="V74" s="1631">
        <v>0</v>
      </c>
      <c r="W74" s="1631">
        <v>24846.661029079998</v>
      </c>
      <c r="X74" s="1631">
        <v>3593.3454159600001</v>
      </c>
      <c r="Y74" s="1631">
        <v>44734.73029562008</v>
      </c>
      <c r="Z74" s="1631">
        <v>3287.1312390100002</v>
      </c>
      <c r="AA74" s="1631">
        <v>41447.599056610081</v>
      </c>
      <c r="AB74" s="1631">
        <v>1107166.2490690502</v>
      </c>
    </row>
    <row r="75" spans="1:28" s="278" customFormat="1" ht="8.4499999999999993" customHeight="1">
      <c r="A75" s="621" t="s">
        <v>2732</v>
      </c>
      <c r="B75" s="1063">
        <v>981758.63418574003</v>
      </c>
      <c r="C75" s="1063">
        <v>35078.6728812</v>
      </c>
      <c r="D75" s="1064">
        <v>341.32041971999996</v>
      </c>
      <c r="E75" s="1063">
        <v>16929.6483964</v>
      </c>
      <c r="F75" s="1064">
        <v>540910.50916510995</v>
      </c>
      <c r="G75" s="1064">
        <v>256420.88549954997</v>
      </c>
      <c r="H75" s="1063">
        <v>0.79800000000000004</v>
      </c>
      <c r="I75" s="1063">
        <v>132076.79982376</v>
      </c>
      <c r="J75" s="1070">
        <v>64138.799535879996</v>
      </c>
      <c r="K75" s="1063">
        <v>17289.89686425</v>
      </c>
      <c r="L75" s="1063">
        <v>44032.5</v>
      </c>
      <c r="M75" s="1063">
        <v>2816.4026716299995</v>
      </c>
      <c r="N75" s="1063">
        <v>0</v>
      </c>
      <c r="O75" s="1063">
        <v>194.8</v>
      </c>
      <c r="P75" s="621" t="s">
        <v>2732</v>
      </c>
      <c r="Q75" s="1629">
        <v>608.71908449999989</v>
      </c>
      <c r="R75" s="1629">
        <v>577.71908449999989</v>
      </c>
      <c r="S75" s="1629">
        <v>31</v>
      </c>
      <c r="T75" s="1629">
        <v>0</v>
      </c>
      <c r="U75" s="1629">
        <v>28218.17034638</v>
      </c>
      <c r="V75" s="1631">
        <v>0</v>
      </c>
      <c r="W75" s="1631">
        <v>28218.17034638</v>
      </c>
      <c r="X75" s="1631">
        <v>3603.0466363699993</v>
      </c>
      <c r="Y75" s="1631">
        <v>47614.182117889832</v>
      </c>
      <c r="Z75" s="1631">
        <v>3290.0434695700001</v>
      </c>
      <c r="AA75" s="1631">
        <v>44324.138648319829</v>
      </c>
      <c r="AB75" s="1631">
        <v>1125941.5519067599</v>
      </c>
    </row>
    <row r="76" spans="1:28" s="278" customFormat="1" ht="8.4499999999999993" customHeight="1">
      <c r="A76" s="621" t="s">
        <v>2799</v>
      </c>
      <c r="B76" s="1063">
        <v>995780.93038498727</v>
      </c>
      <c r="C76" s="1063">
        <v>34750.572397459997</v>
      </c>
      <c r="D76" s="1064">
        <v>341.98896699728994</v>
      </c>
      <c r="E76" s="1063">
        <v>22404.394276630002</v>
      </c>
      <c r="F76" s="1064">
        <v>560874.29022771993</v>
      </c>
      <c r="G76" s="1064">
        <v>243604.77359174989</v>
      </c>
      <c r="H76" s="1063">
        <v>0.28715000000000002</v>
      </c>
      <c r="I76" s="1063">
        <v>133804.62377443031</v>
      </c>
      <c r="J76" s="1063">
        <v>63520.799495879997</v>
      </c>
      <c r="K76" s="1064">
        <v>16669.896824250001</v>
      </c>
      <c r="L76" s="1064">
        <v>44032.5</v>
      </c>
      <c r="M76" s="1064">
        <v>2818.4026716299995</v>
      </c>
      <c r="N76" s="1064">
        <v>0</v>
      </c>
      <c r="O76" s="1063">
        <v>194.8</v>
      </c>
      <c r="P76" s="621" t="s">
        <v>2799</v>
      </c>
      <c r="Q76" s="1629">
        <v>608.71908449999989</v>
      </c>
      <c r="R76" s="1629">
        <v>577.71908449999989</v>
      </c>
      <c r="S76" s="1629">
        <v>31</v>
      </c>
      <c r="T76" s="1629">
        <v>0</v>
      </c>
      <c r="U76" s="1630">
        <v>13904.79967142</v>
      </c>
      <c r="V76" s="1631">
        <v>0</v>
      </c>
      <c r="W76" s="1631">
        <v>13904.79967142</v>
      </c>
      <c r="X76" s="1631">
        <v>3601.9654155600001</v>
      </c>
      <c r="Y76" s="1631">
        <v>49904.609698582412</v>
      </c>
      <c r="Z76" s="1631">
        <v>3212.14626658</v>
      </c>
      <c r="AA76" s="1631">
        <v>46692.463432002412</v>
      </c>
      <c r="AB76" s="1631">
        <v>1127321.8237509297</v>
      </c>
    </row>
    <row r="77" spans="1:28" s="278" customFormat="1" ht="8.4499999999999993" customHeight="1">
      <c r="A77" s="621" t="s">
        <v>2800</v>
      </c>
      <c r="B77" s="1063">
        <v>983714.70955206011</v>
      </c>
      <c r="C77" s="1063">
        <v>34275.516488779998</v>
      </c>
      <c r="D77" s="1064">
        <v>657.682411</v>
      </c>
      <c r="E77" s="1063">
        <v>25501.14196832</v>
      </c>
      <c r="F77" s="1064">
        <v>540543.25522932003</v>
      </c>
      <c r="G77" s="1064">
        <v>252974.63653994998</v>
      </c>
      <c r="H77" s="1063">
        <v>0.45200000000000001</v>
      </c>
      <c r="I77" s="1063">
        <v>129762.02491469</v>
      </c>
      <c r="J77" s="1063">
        <v>63521.199495879991</v>
      </c>
      <c r="K77" s="1064">
        <v>16669.896824250001</v>
      </c>
      <c r="L77" s="1064">
        <v>44032.5</v>
      </c>
      <c r="M77" s="1064">
        <v>2818.8026716299937</v>
      </c>
      <c r="N77" s="1064">
        <v>0</v>
      </c>
      <c r="O77" s="1063">
        <v>194.8</v>
      </c>
      <c r="P77" s="621" t="s">
        <v>2800</v>
      </c>
      <c r="Q77" s="1629">
        <v>608.71908449999989</v>
      </c>
      <c r="R77" s="1629">
        <v>577.71908449999989</v>
      </c>
      <c r="S77" s="1629">
        <v>31</v>
      </c>
      <c r="T77" s="1629">
        <v>0</v>
      </c>
      <c r="U77" s="1630">
        <v>17507.4770847</v>
      </c>
      <c r="V77" s="1631">
        <v>0</v>
      </c>
      <c r="W77" s="1631">
        <v>17507.4770847</v>
      </c>
      <c r="X77" s="1631">
        <v>3613.0595469599998</v>
      </c>
      <c r="Y77" s="1631">
        <v>49276.396750099833</v>
      </c>
      <c r="Z77" s="1631">
        <v>3151.1616788000001</v>
      </c>
      <c r="AA77" s="1631">
        <v>46125.23507129983</v>
      </c>
      <c r="AB77" s="1631">
        <v>1118241.5615141997</v>
      </c>
    </row>
    <row r="78" spans="1:28" s="278" customFormat="1" ht="8.4499999999999993" customHeight="1">
      <c r="A78" s="618" t="s">
        <v>2796</v>
      </c>
      <c r="B78" s="1063">
        <v>986422.61895095406</v>
      </c>
      <c r="C78" s="1063">
        <v>36334.474642559995</v>
      </c>
      <c r="D78" s="1064">
        <v>212.323893056</v>
      </c>
      <c r="E78" s="1063">
        <v>28085.226874620002</v>
      </c>
      <c r="F78" s="1064">
        <v>546094.07575849001</v>
      </c>
      <c r="G78" s="1064">
        <v>245985.99592898006</v>
      </c>
      <c r="H78" s="1063">
        <v>0</v>
      </c>
      <c r="I78" s="1063">
        <v>129710.52185324799</v>
      </c>
      <c r="J78" s="1070">
        <v>63187.230795879994</v>
      </c>
      <c r="K78" s="1063">
        <v>16334.89579425</v>
      </c>
      <c r="L78" s="1063">
        <v>44032.5</v>
      </c>
      <c r="M78" s="1063">
        <v>2819.8350016299955</v>
      </c>
      <c r="N78" s="1063">
        <v>0</v>
      </c>
      <c r="O78" s="1063">
        <v>194.8</v>
      </c>
      <c r="P78" s="618" t="s">
        <v>2796</v>
      </c>
      <c r="Q78" s="1629">
        <v>608.71908449999989</v>
      </c>
      <c r="R78" s="1629">
        <v>577.71908449999989</v>
      </c>
      <c r="S78" s="1629">
        <v>31</v>
      </c>
      <c r="T78" s="1629">
        <v>0</v>
      </c>
      <c r="U78" s="1629">
        <v>21748.320935380001</v>
      </c>
      <c r="V78" s="1631">
        <v>0</v>
      </c>
      <c r="W78" s="1631">
        <v>21748.320935380001</v>
      </c>
      <c r="X78" s="1631">
        <v>3555.0866288899997</v>
      </c>
      <c r="Y78" s="1631">
        <v>49708.970931796037</v>
      </c>
      <c r="Z78" s="1631">
        <v>3141.45218682</v>
      </c>
      <c r="AA78" s="1631">
        <v>46567.518744976034</v>
      </c>
      <c r="AB78" s="1631">
        <v>1125230.9473274001</v>
      </c>
    </row>
    <row r="79" spans="1:28" s="278" customFormat="1" ht="8.4499999999999993" customHeight="1">
      <c r="A79" s="618" t="s">
        <v>2804</v>
      </c>
      <c r="B79" s="1063">
        <v>986957.74116810807</v>
      </c>
      <c r="C79" s="1063">
        <v>37011.506344190006</v>
      </c>
      <c r="D79" s="1064">
        <v>211.99940467200003</v>
      </c>
      <c r="E79" s="1063">
        <v>30569.753576010004</v>
      </c>
      <c r="F79" s="1064">
        <v>541866.36649081006</v>
      </c>
      <c r="G79" s="1064">
        <v>251436.09040976997</v>
      </c>
      <c r="H79" s="1063">
        <v>0</v>
      </c>
      <c r="I79" s="1063">
        <v>125862.02494265599</v>
      </c>
      <c r="J79" s="1063">
        <v>63188.200005879997</v>
      </c>
      <c r="K79" s="1064">
        <v>16334.900004249999</v>
      </c>
      <c r="L79" s="1064">
        <v>44032.5</v>
      </c>
      <c r="M79" s="1064">
        <v>2820.8000016299993</v>
      </c>
      <c r="N79" s="1064">
        <v>0</v>
      </c>
      <c r="O79" s="1063">
        <v>194.8</v>
      </c>
      <c r="P79" s="618" t="s">
        <v>2804</v>
      </c>
      <c r="Q79" s="1629">
        <v>608.71908449999989</v>
      </c>
      <c r="R79" s="1629">
        <v>577.71908449999989</v>
      </c>
      <c r="S79" s="1629">
        <v>31</v>
      </c>
      <c r="T79" s="1629">
        <v>0</v>
      </c>
      <c r="U79" s="1630">
        <v>31189.100054999999</v>
      </c>
      <c r="V79" s="1631">
        <v>0</v>
      </c>
      <c r="W79" s="1631">
        <v>31189.100054999999</v>
      </c>
      <c r="X79" s="1631">
        <v>3768.2298429099997</v>
      </c>
      <c r="Y79" s="1631">
        <v>45629.175002882337</v>
      </c>
      <c r="Z79" s="1631">
        <v>3126.2191211300001</v>
      </c>
      <c r="AA79" s="1631">
        <v>42502.955881752336</v>
      </c>
      <c r="AB79" s="1631">
        <v>1131341.1651592806</v>
      </c>
    </row>
    <row r="80" spans="1:28" s="278" customFormat="1" ht="8.4499999999999993" customHeight="1">
      <c r="A80" s="618" t="s">
        <v>2805</v>
      </c>
      <c r="B80" s="1063">
        <v>1026876.9312867259</v>
      </c>
      <c r="C80" s="1063">
        <v>40509.924472260005</v>
      </c>
      <c r="D80" s="1064">
        <v>205.668880704</v>
      </c>
      <c r="E80" s="1063">
        <v>34715.786605250003</v>
      </c>
      <c r="F80" s="1064">
        <v>574510.2921029299</v>
      </c>
      <c r="G80" s="1064">
        <v>241353.78630754002</v>
      </c>
      <c r="H80" s="1063">
        <v>5.9220000000000002E-2</v>
      </c>
      <c r="I80" s="1063">
        <v>135581.41369804199</v>
      </c>
      <c r="J80" s="1063">
        <v>63198.900005879994</v>
      </c>
      <c r="K80" s="1064">
        <v>16334.900004249999</v>
      </c>
      <c r="L80" s="1064">
        <v>44032.5</v>
      </c>
      <c r="M80" s="1064">
        <v>2831.5000016299964</v>
      </c>
      <c r="N80" s="1064">
        <v>0</v>
      </c>
      <c r="O80" s="1063">
        <v>194.8</v>
      </c>
      <c r="P80" s="618" t="s">
        <v>2805</v>
      </c>
      <c r="Q80" s="1629">
        <v>608.71908449999989</v>
      </c>
      <c r="R80" s="1629">
        <v>577.71908449999989</v>
      </c>
      <c r="S80" s="1629">
        <v>31</v>
      </c>
      <c r="T80" s="1629">
        <v>0</v>
      </c>
      <c r="U80" s="1630">
        <v>18376.847606849999</v>
      </c>
      <c r="V80" s="1631">
        <v>0</v>
      </c>
      <c r="W80" s="1631">
        <v>18376.847606849999</v>
      </c>
      <c r="X80" s="1631">
        <v>3574.4776364099998</v>
      </c>
      <c r="Y80" s="1631">
        <v>64816.592465284222</v>
      </c>
      <c r="Z80" s="1631">
        <v>20358.277812050001</v>
      </c>
      <c r="AA80" s="1631">
        <v>44458.314653234222</v>
      </c>
      <c r="AB80" s="1631">
        <v>1177452.4680856504</v>
      </c>
    </row>
    <row r="81" spans="1:28" s="278" customFormat="1" ht="8.4499999999999993" customHeight="1">
      <c r="A81" s="618" t="s">
        <v>2806</v>
      </c>
      <c r="B81" s="1063">
        <v>1040534.7804178819</v>
      </c>
      <c r="C81" s="1063">
        <v>41578.489612509999</v>
      </c>
      <c r="D81" s="1064">
        <v>216.23565392</v>
      </c>
      <c r="E81" s="1063">
        <v>36772.451110009999</v>
      </c>
      <c r="F81" s="1064">
        <v>584278.41170235991</v>
      </c>
      <c r="G81" s="1064">
        <v>238830.17019368996</v>
      </c>
      <c r="H81" s="1063">
        <v>0</v>
      </c>
      <c r="I81" s="1063">
        <v>138859.02214539199</v>
      </c>
      <c r="J81" s="1070">
        <v>62886.400005879994</v>
      </c>
      <c r="K81" s="1063">
        <v>16019.900004249999</v>
      </c>
      <c r="L81" s="1063">
        <v>44032.5</v>
      </c>
      <c r="M81" s="1063">
        <v>2834.0000016299964</v>
      </c>
      <c r="N81" s="1063">
        <v>0</v>
      </c>
      <c r="O81" s="1063">
        <v>194.8</v>
      </c>
      <c r="P81" s="618" t="s">
        <v>2806</v>
      </c>
      <c r="Q81" s="1629">
        <v>608.71908449999989</v>
      </c>
      <c r="R81" s="1629">
        <v>577.71908449999989</v>
      </c>
      <c r="S81" s="1629">
        <v>31</v>
      </c>
      <c r="T81" s="1629">
        <v>0</v>
      </c>
      <c r="U81" s="1629">
        <v>19869.749278570001</v>
      </c>
      <c r="V81" s="1631">
        <v>0</v>
      </c>
      <c r="W81" s="1631">
        <v>19869.749278570001</v>
      </c>
      <c r="X81" s="1631">
        <v>3569.4310116799998</v>
      </c>
      <c r="Y81" s="1631">
        <v>67960.977923198167</v>
      </c>
      <c r="Z81" s="1631">
        <v>20348.202575560001</v>
      </c>
      <c r="AA81" s="1631">
        <v>47612.775347638162</v>
      </c>
      <c r="AB81" s="1631">
        <v>1195430.0577217103</v>
      </c>
    </row>
    <row r="82" spans="1:28" s="278" customFormat="1" ht="8.4499999999999993" customHeight="1">
      <c r="A82" s="618" t="s">
        <v>2850</v>
      </c>
      <c r="B82" s="1063">
        <v>1120460.7609061359</v>
      </c>
      <c r="C82" s="1063">
        <v>42437.058987349999</v>
      </c>
      <c r="D82" s="1064">
        <v>211.845606</v>
      </c>
      <c r="E82" s="1063">
        <v>36434.913017450002</v>
      </c>
      <c r="F82" s="1063">
        <v>680718.67230750993</v>
      </c>
      <c r="G82" s="1063">
        <v>236742.59590168996</v>
      </c>
      <c r="H82" s="1063">
        <v>0</v>
      </c>
      <c r="I82" s="1063">
        <v>123915.67508613599</v>
      </c>
      <c r="J82" s="1063">
        <v>76186.400005879987</v>
      </c>
      <c r="K82" s="1063">
        <v>29319.900004250001</v>
      </c>
      <c r="L82" s="1063">
        <v>44032.5</v>
      </c>
      <c r="M82" s="1063">
        <v>2834.0000016299964</v>
      </c>
      <c r="N82" s="1063">
        <v>0</v>
      </c>
      <c r="O82" s="1063">
        <v>194.8</v>
      </c>
      <c r="P82" s="618" t="s">
        <v>2850</v>
      </c>
      <c r="Q82" s="1629">
        <v>608.71908449999989</v>
      </c>
      <c r="R82" s="1629">
        <v>577.71908449999989</v>
      </c>
      <c r="S82" s="1629">
        <v>31</v>
      </c>
      <c r="T82" s="1629">
        <v>0</v>
      </c>
      <c r="U82" s="1629">
        <v>20222.09174127</v>
      </c>
      <c r="V82" s="1631">
        <v>0</v>
      </c>
      <c r="W82" s="1631">
        <v>20222.09174127</v>
      </c>
      <c r="X82" s="1631">
        <v>3543.8830908899995</v>
      </c>
      <c r="Y82" s="1631">
        <v>70437.162288074018</v>
      </c>
      <c r="Z82" s="1631">
        <v>20348.202575560001</v>
      </c>
      <c r="AA82" s="1631">
        <v>50088.959712514014</v>
      </c>
      <c r="AB82" s="1631">
        <v>1291459.0171167499</v>
      </c>
    </row>
    <row r="83" spans="1:28" s="278" customFormat="1" ht="8.4499999999999993" customHeight="1">
      <c r="A83" s="618" t="s">
        <v>2851</v>
      </c>
      <c r="B83" s="1063">
        <v>1189387.6350049151</v>
      </c>
      <c r="C83" s="1063">
        <v>43517.377742309996</v>
      </c>
      <c r="D83" s="1064">
        <v>419.09549692499996</v>
      </c>
      <c r="E83" s="1063">
        <v>37019.660543129998</v>
      </c>
      <c r="F83" s="1063">
        <v>719970.6758499</v>
      </c>
      <c r="G83" s="1063">
        <v>281704.77038590005</v>
      </c>
      <c r="H83" s="1063">
        <v>0</v>
      </c>
      <c r="I83" s="1063">
        <v>106756.05498675001</v>
      </c>
      <c r="J83" s="1063">
        <v>75728.600005879998</v>
      </c>
      <c r="K83" s="1063">
        <v>29319.900004249997</v>
      </c>
      <c r="L83" s="1063">
        <v>43556.5</v>
      </c>
      <c r="M83" s="1063">
        <v>2852.2000016299935</v>
      </c>
      <c r="N83" s="1063">
        <v>0</v>
      </c>
      <c r="O83" s="1063">
        <v>194.8</v>
      </c>
      <c r="P83" s="618" t="s">
        <v>2851</v>
      </c>
      <c r="Q83" s="1629">
        <v>608.71908449999989</v>
      </c>
      <c r="R83" s="1629">
        <v>577.71908449999989</v>
      </c>
      <c r="S83" s="1629">
        <v>31</v>
      </c>
      <c r="T83" s="1629">
        <v>0</v>
      </c>
      <c r="U83" s="1629">
        <v>11816.078858550001</v>
      </c>
      <c r="V83" s="1631">
        <v>0</v>
      </c>
      <c r="W83" s="1631">
        <v>11816.078858550001</v>
      </c>
      <c r="X83" s="1631">
        <v>3509.0983624899995</v>
      </c>
      <c r="Y83" s="1631">
        <v>66254.836166085093</v>
      </c>
      <c r="Z83" s="1631">
        <v>20342.951040460001</v>
      </c>
      <c r="AA83" s="1631">
        <v>45911.885125625093</v>
      </c>
      <c r="AB83" s="1631">
        <v>1347304.9674824202</v>
      </c>
    </row>
    <row r="84" spans="1:28" s="310" customFormat="1" ht="8.4499999999999993" customHeight="1">
      <c r="A84" s="601" t="s">
        <v>2852</v>
      </c>
      <c r="B84" s="1065">
        <v>1274213.6775962182</v>
      </c>
      <c r="C84" s="1065">
        <v>44996.868751379996</v>
      </c>
      <c r="D84" s="1234">
        <v>420.0736</v>
      </c>
      <c r="E84" s="1065">
        <v>37902.992585109998</v>
      </c>
      <c r="F84" s="1065">
        <v>774655.96376347006</v>
      </c>
      <c r="G84" s="1065">
        <v>313125.36985516007</v>
      </c>
      <c r="H84" s="1065">
        <v>0</v>
      </c>
      <c r="I84" s="1065">
        <v>103112.409041098</v>
      </c>
      <c r="J84" s="1065">
        <v>66822.500005879992</v>
      </c>
      <c r="K84" s="1065">
        <v>21319.900004249997</v>
      </c>
      <c r="L84" s="1065">
        <v>43556.5</v>
      </c>
      <c r="M84" s="1065">
        <v>1946.1000016300022</v>
      </c>
      <c r="N84" s="1065">
        <v>0</v>
      </c>
      <c r="O84" s="1065">
        <v>194.8</v>
      </c>
      <c r="P84" s="601" t="s">
        <v>2852</v>
      </c>
      <c r="Q84" s="1624">
        <v>608.71908449999989</v>
      </c>
      <c r="R84" s="1624">
        <v>577.71908449999989</v>
      </c>
      <c r="S84" s="1624">
        <v>31</v>
      </c>
      <c r="T84" s="1624">
        <v>0</v>
      </c>
      <c r="U84" s="1624">
        <v>7487.4737027199999</v>
      </c>
      <c r="V84" s="1625">
        <v>0</v>
      </c>
      <c r="W84" s="1625">
        <v>7487.4737027199999</v>
      </c>
      <c r="X84" s="1625">
        <v>3515.6849332799998</v>
      </c>
      <c r="Y84" s="1625">
        <v>60458.004923002125</v>
      </c>
      <c r="Z84" s="1625">
        <v>20329.901142810002</v>
      </c>
      <c r="AA84" s="1625">
        <v>40128.103780192119</v>
      </c>
      <c r="AB84" s="1625">
        <v>1413106.0602456003</v>
      </c>
    </row>
    <row r="85" spans="1:28" s="231" customFormat="1" ht="8.4499999999999993" customHeight="1">
      <c r="A85" s="894"/>
      <c r="B85" s="1069"/>
      <c r="C85" s="1311"/>
      <c r="D85" s="1312"/>
      <c r="E85" s="1069"/>
      <c r="F85" s="1069"/>
      <c r="G85" s="1069"/>
      <c r="H85" s="1311"/>
      <c r="I85" s="1311"/>
      <c r="J85" s="1069"/>
      <c r="K85" s="1311"/>
      <c r="L85" s="1311"/>
      <c r="M85" s="1311"/>
      <c r="N85" s="1311"/>
      <c r="O85" s="1311"/>
      <c r="P85" s="894"/>
      <c r="Q85" s="1626"/>
      <c r="R85" s="1627"/>
      <c r="S85" s="1627"/>
      <c r="T85" s="1627"/>
      <c r="U85" s="1626"/>
      <c r="V85" s="1628"/>
      <c r="W85" s="1628"/>
      <c r="X85" s="1628"/>
      <c r="Y85" s="1628"/>
      <c r="Z85" s="1628"/>
      <c r="AA85" s="1628"/>
      <c r="AB85" s="1628"/>
    </row>
    <row r="86" spans="1:28" s="278" customFormat="1" ht="8.4499999999999993" customHeight="1">
      <c r="A86" s="621" t="s">
        <v>2883</v>
      </c>
      <c r="B86" s="1063">
        <v>1313924.88076351</v>
      </c>
      <c r="C86" s="1063">
        <v>50427.992151629995</v>
      </c>
      <c r="D86" s="1064">
        <v>423.6365199</v>
      </c>
      <c r="E86" s="1063">
        <v>37653.282149160004</v>
      </c>
      <c r="F86" s="1064">
        <v>779046.68952604989</v>
      </c>
      <c r="G86" s="1064">
        <v>339419.80780421</v>
      </c>
      <c r="H86" s="1063">
        <v>0</v>
      </c>
      <c r="I86" s="1063">
        <v>106953.47261256001</v>
      </c>
      <c r="J86" s="1063">
        <v>66838.200005880004</v>
      </c>
      <c r="K86" s="1064">
        <v>21319.900004249997</v>
      </c>
      <c r="L86" s="1064">
        <v>43556.5</v>
      </c>
      <c r="M86" s="1064">
        <v>1961.8000016299993</v>
      </c>
      <c r="N86" s="1064">
        <v>0</v>
      </c>
      <c r="O86" s="1063">
        <v>194.8</v>
      </c>
      <c r="P86" s="621" t="s">
        <v>2883</v>
      </c>
      <c r="Q86" s="1629">
        <v>608.71908449999989</v>
      </c>
      <c r="R86" s="1629">
        <v>577.71908449999989</v>
      </c>
      <c r="S86" s="1629">
        <v>31</v>
      </c>
      <c r="T86" s="1629">
        <v>0</v>
      </c>
      <c r="U86" s="1630">
        <v>3221.4042380999999</v>
      </c>
      <c r="V86" s="1631">
        <v>0</v>
      </c>
      <c r="W86" s="1631">
        <v>3221.4042380999999</v>
      </c>
      <c r="X86" s="1631">
        <v>3642.3849152799999</v>
      </c>
      <c r="Y86" s="1631">
        <v>61860.142182670112</v>
      </c>
      <c r="Z86" s="1631">
        <v>20317.58977509</v>
      </c>
      <c r="AA86" s="1631">
        <v>41542.552407580108</v>
      </c>
      <c r="AB86" s="1631">
        <v>1450095.7311899401</v>
      </c>
    </row>
    <row r="87" spans="1:28" s="278" customFormat="1" ht="8.4499999999999993" customHeight="1">
      <c r="A87" s="621" t="s">
        <v>2884</v>
      </c>
      <c r="B87" s="1063">
        <v>1308037.6830267878</v>
      </c>
      <c r="C87" s="1063">
        <v>49955.70523182</v>
      </c>
      <c r="D87" s="1064">
        <v>416.33843400000001</v>
      </c>
      <c r="E87" s="1063">
        <v>31396.105094760002</v>
      </c>
      <c r="F87" s="1064">
        <v>760986.24401571997</v>
      </c>
      <c r="G87" s="1064">
        <v>358365.67868990998</v>
      </c>
      <c r="H87" s="1063">
        <v>0</v>
      </c>
      <c r="I87" s="1063">
        <v>106917.61156057802</v>
      </c>
      <c r="J87" s="1063">
        <v>66838.200005880004</v>
      </c>
      <c r="K87" s="1064">
        <v>21319.900004249997</v>
      </c>
      <c r="L87" s="1064">
        <v>43556.5</v>
      </c>
      <c r="M87" s="1064">
        <v>1961.8000016299993</v>
      </c>
      <c r="N87" s="1064">
        <v>0</v>
      </c>
      <c r="O87" s="1063">
        <v>194.8</v>
      </c>
      <c r="P87" s="621" t="s">
        <v>2884</v>
      </c>
      <c r="Q87" s="1629">
        <v>608.71908449999989</v>
      </c>
      <c r="R87" s="1629">
        <v>577.71908449999989</v>
      </c>
      <c r="S87" s="1629">
        <v>31</v>
      </c>
      <c r="T87" s="1629">
        <v>0</v>
      </c>
      <c r="U87" s="1630">
        <v>1766.98415325</v>
      </c>
      <c r="V87" s="1631">
        <v>0</v>
      </c>
      <c r="W87" s="1631">
        <v>1766.98415325</v>
      </c>
      <c r="X87" s="1631">
        <v>3625.6194352799998</v>
      </c>
      <c r="Y87" s="1631">
        <v>63675.859558812626</v>
      </c>
      <c r="Z87" s="1631">
        <v>20316.714451560001</v>
      </c>
      <c r="AA87" s="1631">
        <v>43359.145107252625</v>
      </c>
      <c r="AB87" s="1631">
        <v>1444553.0652645107</v>
      </c>
    </row>
    <row r="88" spans="1:28" s="575" customFormat="1" ht="8.4499999999999993" customHeight="1">
      <c r="A88" s="2195" t="s">
        <v>2885</v>
      </c>
      <c r="B88" s="2199">
        <v>1340199.5441872519</v>
      </c>
      <c r="C88" s="2199">
        <v>48598.801779559995</v>
      </c>
      <c r="D88" s="2200">
        <v>413.24913600000002</v>
      </c>
      <c r="E88" s="2199">
        <v>27658.646589970002</v>
      </c>
      <c r="F88" s="2200">
        <v>775717.26837547007</v>
      </c>
      <c r="G88" s="2200">
        <v>380913.71353848994</v>
      </c>
      <c r="H88" s="2199">
        <v>0</v>
      </c>
      <c r="I88" s="2199">
        <v>106897.86476776202</v>
      </c>
      <c r="J88" s="2198">
        <v>71300.100005879998</v>
      </c>
      <c r="K88" s="2199">
        <v>25779.900004250001</v>
      </c>
      <c r="L88" s="2199">
        <v>43556.5</v>
      </c>
      <c r="M88" s="2199">
        <v>1963.7000016299935</v>
      </c>
      <c r="N88" s="2199">
        <v>0</v>
      </c>
      <c r="O88" s="2199">
        <v>194.8</v>
      </c>
      <c r="P88" s="2195" t="s">
        <v>2885</v>
      </c>
      <c r="Q88" s="2201">
        <v>608.71908449999989</v>
      </c>
      <c r="R88" s="2201">
        <v>577.71908449999989</v>
      </c>
      <c r="S88" s="2201">
        <v>31</v>
      </c>
      <c r="T88" s="2201">
        <v>0</v>
      </c>
      <c r="U88" s="2201">
        <v>3837.9871088600003</v>
      </c>
      <c r="V88" s="2202">
        <v>0</v>
      </c>
      <c r="W88" s="2202">
        <v>3837.9871088600003</v>
      </c>
      <c r="X88" s="2202">
        <v>3631.3730150599995</v>
      </c>
      <c r="Y88" s="2202">
        <v>63166.339456278249</v>
      </c>
      <c r="Z88" s="2202">
        <v>20310.272268279998</v>
      </c>
      <c r="AA88" s="2202">
        <v>42856.067187998255</v>
      </c>
      <c r="AB88" s="2202">
        <v>1482744.0628578304</v>
      </c>
    </row>
    <row r="89" spans="1:28" s="49" customFormat="1" ht="4.5" customHeight="1">
      <c r="A89" s="410"/>
      <c r="B89" s="395"/>
      <c r="C89" s="394"/>
      <c r="D89" s="394"/>
      <c r="E89" s="394"/>
      <c r="F89" s="394"/>
      <c r="G89" s="394"/>
      <c r="H89" s="394"/>
      <c r="I89" s="395"/>
      <c r="J89" s="395"/>
      <c r="K89" s="394"/>
      <c r="L89" s="394"/>
      <c r="M89" s="394"/>
      <c r="N89" s="394"/>
      <c r="O89" s="394"/>
      <c r="P89" s="410"/>
      <c r="Q89" s="326"/>
      <c r="R89" s="394"/>
      <c r="S89" s="394"/>
      <c r="T89" s="394"/>
      <c r="U89" s="326"/>
      <c r="V89" s="326"/>
      <c r="W89" s="394"/>
      <c r="X89" s="394"/>
      <c r="Y89" s="326"/>
      <c r="Z89" s="394"/>
      <c r="AA89" s="326"/>
      <c r="AB89" s="326"/>
    </row>
    <row r="90" spans="1:28" ht="9" customHeight="1">
      <c r="A90" s="278" t="s">
        <v>1455</v>
      </c>
      <c r="B90" s="395"/>
      <c r="C90" s="394"/>
      <c r="D90" s="394"/>
      <c r="E90" s="394"/>
      <c r="F90" s="394"/>
      <c r="G90" s="394"/>
      <c r="H90" s="394"/>
      <c r="I90" s="395"/>
      <c r="J90" s="395"/>
      <c r="K90" s="394"/>
      <c r="L90" s="394"/>
      <c r="M90" s="394"/>
      <c r="N90" s="394"/>
      <c r="O90" s="394"/>
      <c r="P90" s="278"/>
      <c r="Q90" s="326"/>
      <c r="R90" s="394"/>
      <c r="S90" s="394"/>
      <c r="T90" s="394"/>
      <c r="U90" s="326"/>
      <c r="V90" s="326"/>
      <c r="W90" s="394"/>
      <c r="X90" s="394"/>
      <c r="Y90" s="326"/>
      <c r="Z90" s="394"/>
      <c r="AA90" s="326"/>
      <c r="AB90" s="326"/>
    </row>
    <row r="91" spans="1:28" s="406" customFormat="1" ht="9" customHeight="1">
      <c r="A91" s="278"/>
      <c r="P91" s="278"/>
    </row>
    <row r="92" spans="1:28" ht="9" customHeight="1">
      <c r="B92" s="395"/>
      <c r="C92" s="394"/>
      <c r="D92" s="394"/>
      <c r="E92" s="394"/>
      <c r="F92" s="394"/>
      <c r="G92" s="394"/>
      <c r="H92" s="394"/>
      <c r="I92" s="395"/>
      <c r="J92" s="395"/>
      <c r="K92" s="394"/>
      <c r="L92" s="394"/>
      <c r="M92" s="394"/>
      <c r="N92" s="394"/>
      <c r="O92" s="394"/>
      <c r="Q92" s="326"/>
      <c r="R92" s="394"/>
      <c r="S92" s="394"/>
      <c r="T92" s="394"/>
      <c r="U92" s="326"/>
      <c r="V92" s="326"/>
      <c r="W92" s="394"/>
      <c r="X92" s="394"/>
      <c r="Y92" s="326"/>
      <c r="Z92" s="394"/>
      <c r="AA92" s="326"/>
      <c r="AB92" s="326"/>
    </row>
    <row r="93" spans="1:28" ht="9" customHeight="1">
      <c r="B93" s="406"/>
      <c r="C93" s="406"/>
      <c r="D93" s="406"/>
      <c r="E93" s="406"/>
      <c r="F93" s="406"/>
      <c r="G93" s="406"/>
      <c r="H93" s="406"/>
    </row>
  </sheetData>
  <mergeCells count="4">
    <mergeCell ref="Q5:S5"/>
    <mergeCell ref="B5:I5"/>
    <mergeCell ref="J5:O5"/>
    <mergeCell ref="P5:P10"/>
  </mergeCells>
  <phoneticPr fontId="0" type="noConversion"/>
  <pageMargins left="0.511811023622047" right="0.511811023622047" top="0.98425196850393704" bottom="0" header="0.511811023622047" footer="0.196850393700787"/>
  <pageSetup paperSize="9" firstPageNumber="7" orientation="portrait" useFirstPageNumber="1" r:id="rId1"/>
  <headerFooter alignWithMargins="0">
    <oddFooter>&amp;C&amp;"Times New Roman,Bold"&amp;10&amp;P</oddFooter>
  </headerFooter>
</worksheet>
</file>

<file path=xl/worksheets/sheet100.xml><?xml version="1.0" encoding="utf-8"?>
<worksheet xmlns="http://schemas.openxmlformats.org/spreadsheetml/2006/main" xmlns:r="http://schemas.openxmlformats.org/officeDocument/2006/relationships">
  <sheetPr codeName="Sheet86"/>
  <dimension ref="A1:AK138"/>
  <sheetViews>
    <sheetView topLeftCell="AB1" workbookViewId="0">
      <selection activeCell="AH70" sqref="AH70:AJ125"/>
    </sheetView>
  </sheetViews>
  <sheetFormatPr defaultColWidth="16" defaultRowHeight="15.95" customHeight="1"/>
  <cols>
    <col min="1" max="1" width="36.33203125" style="1554" customWidth="1"/>
    <col min="2" max="2" width="7.5" style="1554" hidden="1" customWidth="1"/>
    <col min="3" max="8" width="7.5" style="1554" customWidth="1"/>
    <col min="9" max="9" width="7.5" style="1615" customWidth="1"/>
    <col min="10" max="10" width="7.5" style="1554" customWidth="1"/>
    <col min="11" max="11" width="7.5" style="1616" customWidth="1"/>
    <col min="12" max="12" width="7.5" style="1619" customWidth="1"/>
    <col min="13" max="13" width="8.1640625" style="1618" customWidth="1"/>
    <col min="14" max="14" width="7.6640625" style="1554" customWidth="1"/>
    <col min="15" max="15" width="34.6640625" style="1554" customWidth="1"/>
    <col min="16" max="18" width="7.33203125" style="1554" customWidth="1"/>
    <col min="19" max="24" width="7.6640625" style="1554" customWidth="1"/>
    <col min="25" max="25" width="7.83203125" style="1554" customWidth="1"/>
    <col min="26" max="27" width="8.33203125" style="1347" customWidth="1"/>
    <col min="28" max="28" width="34.6640625" style="1554" customWidth="1"/>
    <col min="29" max="30" width="9.83203125" style="1347" customWidth="1"/>
    <col min="31" max="35" width="9.83203125" style="1617" customWidth="1"/>
    <col min="36" max="37" width="9.83203125" style="1555" customWidth="1"/>
    <col min="38" max="16384" width="16" style="1554"/>
  </cols>
  <sheetData>
    <row r="1" spans="1:37" s="1346" customFormat="1" ht="14.1" customHeight="1">
      <c r="A1" s="1546" t="s">
        <v>2452</v>
      </c>
      <c r="I1" s="1547"/>
      <c r="K1" s="1548"/>
      <c r="L1" s="1549"/>
      <c r="M1" s="1549"/>
      <c r="O1" s="1546" t="s">
        <v>1549</v>
      </c>
      <c r="AB1" s="1546" t="s">
        <v>1549</v>
      </c>
      <c r="AE1" s="1691"/>
      <c r="AF1" s="1691"/>
      <c r="AG1" s="1691"/>
      <c r="AH1" s="1691"/>
      <c r="AI1" s="1691"/>
      <c r="AJ1" s="1691"/>
      <c r="AK1" s="2253"/>
    </row>
    <row r="2" spans="1:37" ht="14.1" customHeight="1">
      <c r="A2" s="1550"/>
      <c r="B2" s="1347"/>
      <c r="C2" s="1347"/>
      <c r="D2" s="1347"/>
      <c r="E2" s="1347"/>
      <c r="F2" s="1347"/>
      <c r="G2" s="1347"/>
      <c r="H2" s="1347"/>
      <c r="I2" s="1551"/>
      <c r="J2" s="1347"/>
      <c r="K2" s="1552"/>
      <c r="L2" s="1553"/>
      <c r="M2" s="1553"/>
      <c r="O2" s="1550"/>
      <c r="P2" s="1347"/>
      <c r="Q2" s="1347"/>
      <c r="S2" s="1347"/>
      <c r="T2" s="1347"/>
      <c r="U2" s="1347"/>
      <c r="V2" s="1347"/>
      <c r="W2" s="1347"/>
      <c r="X2" s="1347"/>
      <c r="Y2" s="1347"/>
      <c r="AB2" s="1550"/>
      <c r="AJ2" s="1617"/>
    </row>
    <row r="3" spans="1:37" ht="14.1" customHeight="1">
      <c r="A3" s="1550"/>
      <c r="B3" s="1556"/>
      <c r="C3" s="1347"/>
      <c r="D3" s="1347"/>
      <c r="E3" s="1347"/>
      <c r="F3" s="1347"/>
      <c r="G3" s="1347"/>
      <c r="H3" s="1347"/>
      <c r="I3" s="1551"/>
      <c r="J3" s="1347"/>
      <c r="K3" s="1552"/>
      <c r="L3" s="1553"/>
      <c r="M3" s="1553"/>
      <c r="O3" s="1550"/>
      <c r="P3" s="1347"/>
      <c r="Q3" s="1347"/>
      <c r="S3" s="1347"/>
      <c r="T3" s="1347"/>
      <c r="U3" s="1347"/>
      <c r="V3" s="1347"/>
      <c r="W3" s="1347"/>
      <c r="X3" s="1347"/>
      <c r="Y3" s="1347"/>
      <c r="AB3" s="1550"/>
      <c r="AJ3" s="1617"/>
    </row>
    <row r="4" spans="1:37" ht="14.1" customHeight="1">
      <c r="A4" s="1557" t="s">
        <v>280</v>
      </c>
      <c r="B4" s="1347"/>
      <c r="C4" s="1347"/>
      <c r="D4" s="1347"/>
      <c r="E4" s="1347"/>
      <c r="F4" s="1347"/>
      <c r="G4" s="1347"/>
      <c r="H4" s="1347"/>
      <c r="I4" s="1551"/>
      <c r="J4" s="1347"/>
      <c r="K4" s="1552"/>
      <c r="L4" s="1553"/>
      <c r="M4" s="1553"/>
      <c r="O4" s="1557" t="s">
        <v>280</v>
      </c>
      <c r="P4" s="1347"/>
      <c r="Q4" s="1558"/>
      <c r="S4" s="1347"/>
      <c r="T4" s="1347"/>
      <c r="U4" s="1347"/>
      <c r="V4" s="1347"/>
      <c r="W4" s="1347"/>
      <c r="X4" s="1347"/>
      <c r="Y4" s="1347"/>
      <c r="AB4" s="1557"/>
      <c r="AE4" s="1692"/>
      <c r="AF4" s="1692"/>
      <c r="AG4" s="1692"/>
      <c r="AH4" s="1692"/>
      <c r="AI4" s="1692"/>
      <c r="AJ4" s="1692"/>
      <c r="AK4" s="2254"/>
    </row>
    <row r="5" spans="1:37" ht="9">
      <c r="A5" s="1559"/>
      <c r="B5" s="1560"/>
      <c r="C5" s="1560"/>
      <c r="D5" s="1560"/>
      <c r="E5" s="1560"/>
      <c r="F5" s="1560"/>
      <c r="G5" s="1560"/>
      <c r="H5" s="1560"/>
      <c r="I5" s="1560"/>
      <c r="J5" s="1560"/>
      <c r="K5" s="1561"/>
      <c r="L5" s="1560"/>
      <c r="M5" s="1560"/>
      <c r="N5" s="1560"/>
      <c r="O5" s="1559"/>
      <c r="P5" s="1560"/>
      <c r="Q5" s="1560"/>
      <c r="R5" s="1559"/>
      <c r="S5" s="1559"/>
      <c r="T5" s="1559"/>
      <c r="U5" s="1559"/>
      <c r="V5" s="1559"/>
      <c r="W5" s="1559"/>
      <c r="X5" s="1559"/>
      <c r="Y5" s="1559"/>
      <c r="Z5" s="1559"/>
      <c r="AA5" s="1559"/>
      <c r="AB5" s="1559"/>
      <c r="AC5" s="1559"/>
      <c r="AD5" s="1559"/>
      <c r="AE5" s="1689"/>
      <c r="AF5" s="1689"/>
      <c r="AG5" s="1689"/>
      <c r="AH5" s="1689"/>
      <c r="AI5" s="1689"/>
      <c r="AJ5" s="1689"/>
      <c r="AK5" s="1562" t="s">
        <v>2890</v>
      </c>
    </row>
    <row r="6" spans="1:37" ht="9">
      <c r="A6" s="1563"/>
      <c r="B6" s="1564" t="s">
        <v>1678</v>
      </c>
      <c r="C6" s="1564" t="s">
        <v>727</v>
      </c>
      <c r="D6" s="1564" t="s">
        <v>728</v>
      </c>
      <c r="E6" s="1564" t="s">
        <v>729</v>
      </c>
      <c r="F6" s="1564" t="s">
        <v>732</v>
      </c>
      <c r="G6" s="1565" t="s">
        <v>737</v>
      </c>
      <c r="H6" s="1564" t="s">
        <v>738</v>
      </c>
      <c r="I6" s="1565" t="s">
        <v>740</v>
      </c>
      <c r="J6" s="1564" t="s">
        <v>741</v>
      </c>
      <c r="K6" s="1566" t="s">
        <v>742</v>
      </c>
      <c r="L6" s="1564" t="s">
        <v>743</v>
      </c>
      <c r="M6" s="1564" t="s">
        <v>744</v>
      </c>
      <c r="N6" s="1567" t="s">
        <v>745</v>
      </c>
      <c r="O6" s="1563"/>
      <c r="P6" s="1564" t="s">
        <v>746</v>
      </c>
      <c r="Q6" s="1567" t="s">
        <v>748</v>
      </c>
      <c r="R6" s="1567" t="s">
        <v>895</v>
      </c>
      <c r="S6" s="1567" t="s">
        <v>873</v>
      </c>
      <c r="T6" s="1567" t="s">
        <v>1601</v>
      </c>
      <c r="U6" s="1567" t="s">
        <v>1683</v>
      </c>
      <c r="V6" s="1567" t="s">
        <v>1408</v>
      </c>
      <c r="W6" s="1567" t="s">
        <v>1441</v>
      </c>
      <c r="X6" s="1567" t="s">
        <v>1442</v>
      </c>
      <c r="Y6" s="1567" t="s">
        <v>721</v>
      </c>
      <c r="Z6" s="1567" t="s">
        <v>292</v>
      </c>
      <c r="AA6" s="1567" t="s">
        <v>1195</v>
      </c>
      <c r="AB6" s="1563"/>
      <c r="AC6" s="1567" t="s">
        <v>428</v>
      </c>
      <c r="AD6" s="1567" t="s">
        <v>1828</v>
      </c>
      <c r="AE6" s="1690" t="s">
        <v>1915</v>
      </c>
      <c r="AF6" s="1690" t="s">
        <v>2019</v>
      </c>
      <c r="AG6" s="1690" t="s">
        <v>2172</v>
      </c>
      <c r="AH6" s="1690" t="s">
        <v>2295</v>
      </c>
      <c r="AI6" s="1690" t="s">
        <v>2635</v>
      </c>
      <c r="AJ6" s="1690" t="s">
        <v>2736</v>
      </c>
      <c r="AK6" s="1568" t="s">
        <v>1681</v>
      </c>
    </row>
    <row r="7" spans="1:37" s="1572" customFormat="1" ht="12.6" customHeight="1">
      <c r="A7" s="1569" t="s">
        <v>1136</v>
      </c>
      <c r="B7" s="1570">
        <v>3156.6019999999999</v>
      </c>
      <c r="C7" s="1570">
        <v>4633.8</v>
      </c>
      <c r="D7" s="1570">
        <v>6479.8</v>
      </c>
      <c r="E7" s="1570">
        <v>4709.2079999999996</v>
      </c>
      <c r="F7" s="1570">
        <v>8152.5</v>
      </c>
      <c r="G7" s="1570">
        <v>6478.7780000000002</v>
      </c>
      <c r="H7" s="1570">
        <v>9527.5</v>
      </c>
      <c r="I7" s="1570">
        <v>11611.8</v>
      </c>
      <c r="J7" s="1570">
        <v>9446.7999999999993</v>
      </c>
      <c r="K7" s="1570">
        <v>10117</v>
      </c>
      <c r="L7" s="1570">
        <v>12091.2</v>
      </c>
      <c r="M7" s="1570">
        <v>10726.8</v>
      </c>
      <c r="N7" s="1571">
        <v>12540.4</v>
      </c>
      <c r="O7" s="1569" t="s">
        <v>1136</v>
      </c>
      <c r="P7" s="1571">
        <v>11982.4</v>
      </c>
      <c r="Q7" s="1571">
        <v>8040.3</v>
      </c>
      <c r="R7" s="1571">
        <v>5184.1360000000004</v>
      </c>
      <c r="S7" s="1571">
        <v>9605.400999999998</v>
      </c>
      <c r="T7" s="1571">
        <v>5811.3</v>
      </c>
      <c r="U7" s="1571">
        <v>7691.0280000000002</v>
      </c>
      <c r="V7" s="1571">
        <v>9689.8860000000004</v>
      </c>
      <c r="W7" s="1571">
        <v>6585.0969999999998</v>
      </c>
      <c r="X7" s="1571">
        <v>7288.1919999999991</v>
      </c>
      <c r="Y7" s="1571">
        <v>2464.8029999999999</v>
      </c>
      <c r="Z7" s="1571">
        <v>13703.304400000001</v>
      </c>
      <c r="AA7" s="1571">
        <v>13445.202400000002</v>
      </c>
      <c r="AB7" s="1569" t="s">
        <v>1136</v>
      </c>
      <c r="AC7" s="1571">
        <v>13701.1113</v>
      </c>
      <c r="AD7" s="1571">
        <v>21132.366854919997</v>
      </c>
      <c r="AE7" s="1571">
        <v>12933.422150189999</v>
      </c>
      <c r="AF7" s="1571">
        <v>37270.020851300011</v>
      </c>
      <c r="AG7" s="1571">
        <v>60451.472842409996</v>
      </c>
      <c r="AH7" s="1571">
        <v>90954.886256999991</v>
      </c>
      <c r="AI7" s="1571">
        <v>81477.026132469997</v>
      </c>
      <c r="AJ7" s="1571">
        <v>162576.30329046003</v>
      </c>
      <c r="AK7" s="1571">
        <v>23133.598464849998</v>
      </c>
    </row>
    <row r="8" spans="1:37" s="1577" customFormat="1" ht="12.6" customHeight="1">
      <c r="A8" s="1573" t="s">
        <v>1137</v>
      </c>
      <c r="B8" s="1574">
        <v>0</v>
      </c>
      <c r="C8" s="1574">
        <v>0</v>
      </c>
      <c r="D8" s="1574">
        <v>0</v>
      </c>
      <c r="E8" s="1574">
        <v>0</v>
      </c>
      <c r="F8" s="1574">
        <v>0</v>
      </c>
      <c r="G8" s="1574">
        <v>0</v>
      </c>
      <c r="H8" s="1574">
        <v>0</v>
      </c>
      <c r="I8" s="1574">
        <v>0</v>
      </c>
      <c r="J8" s="1574">
        <v>0</v>
      </c>
      <c r="K8" s="1574">
        <v>0</v>
      </c>
      <c r="L8" s="1574">
        <v>0</v>
      </c>
      <c r="M8" s="1574">
        <v>0</v>
      </c>
      <c r="N8" s="1575">
        <v>0</v>
      </c>
      <c r="O8" s="1573" t="s">
        <v>1137</v>
      </c>
      <c r="P8" s="1575">
        <v>0</v>
      </c>
      <c r="Q8" s="1576">
        <v>0</v>
      </c>
      <c r="R8" s="1575">
        <v>0</v>
      </c>
      <c r="S8" s="1576">
        <v>0</v>
      </c>
      <c r="T8" s="1576">
        <v>0</v>
      </c>
      <c r="U8" s="1576">
        <v>0</v>
      </c>
      <c r="V8" s="1575">
        <v>0</v>
      </c>
      <c r="W8" s="1575">
        <v>0</v>
      </c>
      <c r="X8" s="1575">
        <v>0</v>
      </c>
      <c r="Y8" s="1575">
        <v>0</v>
      </c>
      <c r="Z8" s="1575">
        <v>0</v>
      </c>
      <c r="AA8" s="1575">
        <v>0</v>
      </c>
      <c r="AB8" s="1573" t="s">
        <v>1137</v>
      </c>
      <c r="AC8" s="1575">
        <v>0</v>
      </c>
      <c r="AD8" s="1575">
        <v>0</v>
      </c>
      <c r="AE8" s="1575">
        <v>0</v>
      </c>
      <c r="AF8" s="1575">
        <v>0</v>
      </c>
      <c r="AG8" s="1575">
        <v>0</v>
      </c>
      <c r="AH8" s="1575">
        <v>0</v>
      </c>
      <c r="AI8" s="1575">
        <v>0</v>
      </c>
      <c r="AJ8" s="1575">
        <v>0</v>
      </c>
      <c r="AK8" s="1575">
        <v>0</v>
      </c>
    </row>
    <row r="9" spans="1:37" s="1577" customFormat="1" ht="12.6" customHeight="1">
      <c r="A9" s="1573" t="s">
        <v>1138</v>
      </c>
      <c r="B9" s="1574">
        <v>0</v>
      </c>
      <c r="C9" s="1574">
        <v>0</v>
      </c>
      <c r="D9" s="1574">
        <v>0</v>
      </c>
      <c r="E9" s="1574">
        <v>0</v>
      </c>
      <c r="F9" s="1574">
        <v>0</v>
      </c>
      <c r="G9" s="1574">
        <v>0</v>
      </c>
      <c r="H9" s="1574">
        <v>0</v>
      </c>
      <c r="I9" s="1574">
        <v>0</v>
      </c>
      <c r="J9" s="1574">
        <v>0</v>
      </c>
      <c r="K9" s="1574">
        <v>0</v>
      </c>
      <c r="L9" s="1574">
        <v>0</v>
      </c>
      <c r="M9" s="1574">
        <v>0</v>
      </c>
      <c r="N9" s="1575">
        <v>0</v>
      </c>
      <c r="O9" s="1573" t="s">
        <v>1138</v>
      </c>
      <c r="P9" s="1575">
        <v>0</v>
      </c>
      <c r="Q9" s="1576">
        <v>0</v>
      </c>
      <c r="R9" s="1575">
        <v>0</v>
      </c>
      <c r="S9" s="1576">
        <v>0</v>
      </c>
      <c r="T9" s="1576">
        <v>0</v>
      </c>
      <c r="U9" s="1576">
        <v>0</v>
      </c>
      <c r="V9" s="1575">
        <v>0</v>
      </c>
      <c r="W9" s="1575">
        <v>0</v>
      </c>
      <c r="X9" s="1575">
        <v>0</v>
      </c>
      <c r="Y9" s="1575">
        <v>766.43499999999995</v>
      </c>
      <c r="Z9" s="1575">
        <v>1120.0059000000001</v>
      </c>
      <c r="AA9" s="1575">
        <v>759.21400000000006</v>
      </c>
      <c r="AB9" s="1573" t="s">
        <v>1138</v>
      </c>
      <c r="AC9" s="1575">
        <v>286.2235</v>
      </c>
      <c r="AD9" s="1575">
        <v>365.42215252</v>
      </c>
      <c r="AE9" s="1575">
        <v>220.55859816999975</v>
      </c>
      <c r="AF9" s="1575">
        <v>1427.9578494299999</v>
      </c>
      <c r="AG9" s="1575">
        <v>1931.2992279600001</v>
      </c>
      <c r="AH9" s="1575">
        <v>2083.5980909999998</v>
      </c>
      <c r="AI9" s="1575">
        <v>5152.0112708400002</v>
      </c>
      <c r="AJ9" s="1575">
        <v>10445.015855600001</v>
      </c>
      <c r="AK9" s="1575">
        <v>2339.1515066799998</v>
      </c>
    </row>
    <row r="10" spans="1:37" s="1577" customFormat="1" ht="12.6" customHeight="1">
      <c r="A10" s="1573" t="s">
        <v>1139</v>
      </c>
      <c r="B10" s="1574">
        <v>307.22000000000003</v>
      </c>
      <c r="C10" s="1574">
        <v>118.2</v>
      </c>
      <c r="D10" s="1574">
        <v>1025.5840000000001</v>
      </c>
      <c r="E10" s="1574">
        <v>1293.7560000000001</v>
      </c>
      <c r="F10" s="1574">
        <v>3159.7240000000002</v>
      </c>
      <c r="G10" s="1574">
        <v>887.12699999999995</v>
      </c>
      <c r="H10" s="1574">
        <v>482.2</v>
      </c>
      <c r="I10" s="1574">
        <v>3794.5</v>
      </c>
      <c r="J10" s="1574">
        <v>112.3</v>
      </c>
      <c r="K10" s="1574">
        <v>485.8</v>
      </c>
      <c r="L10" s="1574">
        <v>501.8</v>
      </c>
      <c r="M10" s="1574">
        <v>780.6</v>
      </c>
      <c r="N10" s="1575">
        <v>2089.3000000000002</v>
      </c>
      <c r="O10" s="1573" t="s">
        <v>1139</v>
      </c>
      <c r="P10" s="1575">
        <v>2867.7</v>
      </c>
      <c r="Q10" s="1576">
        <v>1493.1</v>
      </c>
      <c r="R10" s="1575">
        <v>572.13200000000006</v>
      </c>
      <c r="S10" s="1576">
        <v>198.3</v>
      </c>
      <c r="T10" s="1576">
        <v>0</v>
      </c>
      <c r="U10" s="1576">
        <v>40.124000000000002</v>
      </c>
      <c r="V10" s="1575">
        <v>809.10900000000004</v>
      </c>
      <c r="W10" s="1575">
        <v>0</v>
      </c>
      <c r="X10" s="1575">
        <v>0</v>
      </c>
      <c r="Y10" s="1575">
        <v>0</v>
      </c>
      <c r="Z10" s="1575">
        <v>82.474500000000006</v>
      </c>
      <c r="AA10" s="1575">
        <v>15.7728</v>
      </c>
      <c r="AB10" s="1573" t="s">
        <v>1139</v>
      </c>
      <c r="AC10" s="1575">
        <v>35.366100000000003</v>
      </c>
      <c r="AD10" s="1575">
        <v>656.00583534999998</v>
      </c>
      <c r="AE10" s="1575">
        <v>310.86808491000011</v>
      </c>
      <c r="AF10" s="1575">
        <v>521.85086544000001</v>
      </c>
      <c r="AG10" s="1575">
        <v>7376.5679846900002</v>
      </c>
      <c r="AH10" s="1575">
        <v>7998.1869699999997</v>
      </c>
      <c r="AI10" s="1575">
        <v>5927.4140675199997</v>
      </c>
      <c r="AJ10" s="1575">
        <v>4652.0805216799999</v>
      </c>
      <c r="AK10" s="1575">
        <v>1441.6746585599999</v>
      </c>
    </row>
    <row r="11" spans="1:37" s="1577" customFormat="1" ht="12.6" customHeight="1">
      <c r="A11" s="1573" t="s">
        <v>1140</v>
      </c>
      <c r="B11" s="1574">
        <v>27.495000000000001</v>
      </c>
      <c r="C11" s="1574">
        <v>16.879000000000001</v>
      </c>
      <c r="D11" s="1574">
        <v>72.587999999999994</v>
      </c>
      <c r="E11" s="1574">
        <v>76.963999999999999</v>
      </c>
      <c r="F11" s="1574">
        <v>18.393000000000001</v>
      </c>
      <c r="G11" s="1574">
        <v>41.466000000000001</v>
      </c>
      <c r="H11" s="1574">
        <v>50.9</v>
      </c>
      <c r="I11" s="1574">
        <v>44.1</v>
      </c>
      <c r="J11" s="1574">
        <v>14.6</v>
      </c>
      <c r="K11" s="1574">
        <v>0.2</v>
      </c>
      <c r="L11" s="1574">
        <v>3.5</v>
      </c>
      <c r="M11" s="1574">
        <v>303</v>
      </c>
      <c r="N11" s="1575">
        <v>294.10000000000002</v>
      </c>
      <c r="O11" s="1573" t="s">
        <v>1140</v>
      </c>
      <c r="P11" s="1575">
        <v>378.6</v>
      </c>
      <c r="Q11" s="1576">
        <v>224.6</v>
      </c>
      <c r="R11" s="1575">
        <v>141.72900000000001</v>
      </c>
      <c r="S11" s="1576">
        <v>142.69999999999999</v>
      </c>
      <c r="T11" s="1576">
        <v>0</v>
      </c>
      <c r="U11" s="1576">
        <v>127.809</v>
      </c>
      <c r="V11" s="1575">
        <v>217.452</v>
      </c>
      <c r="W11" s="1575">
        <v>52.640999999999998</v>
      </c>
      <c r="X11" s="1575">
        <v>0</v>
      </c>
      <c r="Y11" s="1575">
        <v>0</v>
      </c>
      <c r="Z11" s="1575">
        <v>279.00570000000005</v>
      </c>
      <c r="AA11" s="1575">
        <v>760.49090000000001</v>
      </c>
      <c r="AB11" s="1573" t="s">
        <v>1140</v>
      </c>
      <c r="AC11" s="1575">
        <v>518.2568</v>
      </c>
      <c r="AD11" s="1575">
        <v>579.80402100000003</v>
      </c>
      <c r="AE11" s="1575">
        <v>270.44239856000002</v>
      </c>
      <c r="AF11" s="1575">
        <v>597.4983148</v>
      </c>
      <c r="AG11" s="1575">
        <v>1560.0595932799999</v>
      </c>
      <c r="AH11" s="1575">
        <v>1407.652126</v>
      </c>
      <c r="AI11" s="1575">
        <v>593.72006807000002</v>
      </c>
      <c r="AJ11" s="1575">
        <v>522.41765057999999</v>
      </c>
      <c r="AK11" s="1575">
        <v>0</v>
      </c>
    </row>
    <row r="12" spans="1:37" s="1577" customFormat="1" ht="12.6" customHeight="1">
      <c r="A12" s="1573" t="s">
        <v>1141</v>
      </c>
      <c r="B12" s="1574">
        <v>65.879000000000005</v>
      </c>
      <c r="C12" s="1574">
        <v>43.314</v>
      </c>
      <c r="D12" s="1574">
        <v>50.018999999999998</v>
      </c>
      <c r="E12" s="1574">
        <v>7.9950000000000001</v>
      </c>
      <c r="F12" s="1574">
        <v>21.21</v>
      </c>
      <c r="G12" s="1574">
        <v>0</v>
      </c>
      <c r="H12" s="1574">
        <v>0</v>
      </c>
      <c r="I12" s="1574">
        <v>0</v>
      </c>
      <c r="J12" s="1574">
        <v>0</v>
      </c>
      <c r="K12" s="1574">
        <v>0</v>
      </c>
      <c r="L12" s="1574">
        <v>0</v>
      </c>
      <c r="M12" s="1574">
        <v>0</v>
      </c>
      <c r="N12" s="1575">
        <v>0</v>
      </c>
      <c r="O12" s="1573" t="s">
        <v>1141</v>
      </c>
      <c r="P12" s="1575">
        <v>0</v>
      </c>
      <c r="Q12" s="1576">
        <v>0</v>
      </c>
      <c r="R12" s="1575">
        <v>59</v>
      </c>
      <c r="S12" s="1576">
        <v>143.37100000000001</v>
      </c>
      <c r="T12" s="1576">
        <v>0</v>
      </c>
      <c r="U12" s="1576">
        <v>4.2450000000000001</v>
      </c>
      <c r="V12" s="1575">
        <v>13.476000000000001</v>
      </c>
      <c r="W12" s="1575">
        <v>0</v>
      </c>
      <c r="X12" s="1575">
        <v>0</v>
      </c>
      <c r="Y12" s="1575">
        <v>0</v>
      </c>
      <c r="Z12" s="1575">
        <v>0</v>
      </c>
      <c r="AA12" s="1575">
        <v>0</v>
      </c>
      <c r="AB12" s="1573" t="s">
        <v>1141</v>
      </c>
      <c r="AC12" s="1575">
        <v>0</v>
      </c>
      <c r="AD12" s="1575">
        <v>0</v>
      </c>
      <c r="AE12" s="1575">
        <v>0</v>
      </c>
      <c r="AF12" s="1575">
        <v>0</v>
      </c>
      <c r="AG12" s="1575">
        <v>51.097567220000002</v>
      </c>
      <c r="AH12" s="1575">
        <v>86.376009999999994</v>
      </c>
      <c r="AI12" s="1575">
        <v>326.87724551999997</v>
      </c>
      <c r="AJ12" s="1575">
        <v>324.84509615000002</v>
      </c>
      <c r="AK12" s="1575">
        <v>0</v>
      </c>
    </row>
    <row r="13" spans="1:37" s="1577" customFormat="1" ht="12.6" customHeight="1">
      <c r="A13" s="1573" t="s">
        <v>1142</v>
      </c>
      <c r="B13" s="1574">
        <v>0</v>
      </c>
      <c r="C13" s="1574">
        <v>0</v>
      </c>
      <c r="D13" s="1574">
        <v>0</v>
      </c>
      <c r="E13" s="1574">
        <v>0</v>
      </c>
      <c r="F13" s="1574">
        <v>0</v>
      </c>
      <c r="G13" s="1574">
        <v>0</v>
      </c>
      <c r="H13" s="1574">
        <v>0</v>
      </c>
      <c r="I13" s="1574">
        <v>0</v>
      </c>
      <c r="J13" s="1574">
        <v>0</v>
      </c>
      <c r="K13" s="1574">
        <v>0</v>
      </c>
      <c r="L13" s="1574">
        <v>0</v>
      </c>
      <c r="M13" s="1574">
        <v>0</v>
      </c>
      <c r="N13" s="1575">
        <v>0</v>
      </c>
      <c r="O13" s="1573" t="s">
        <v>1142</v>
      </c>
      <c r="P13" s="1575">
        <v>0</v>
      </c>
      <c r="Q13" s="1576">
        <v>0</v>
      </c>
      <c r="R13" s="1575">
        <v>0</v>
      </c>
      <c r="S13" s="1576">
        <v>0</v>
      </c>
      <c r="T13" s="1576">
        <v>0</v>
      </c>
      <c r="U13" s="1576">
        <v>0</v>
      </c>
      <c r="V13" s="1575">
        <v>0</v>
      </c>
      <c r="W13" s="1575">
        <v>0</v>
      </c>
      <c r="X13" s="1575">
        <v>0</v>
      </c>
      <c r="Y13" s="1575">
        <v>0</v>
      </c>
      <c r="Z13" s="1575">
        <v>0</v>
      </c>
      <c r="AA13" s="1575">
        <v>0</v>
      </c>
      <c r="AB13" s="1573" t="s">
        <v>1142</v>
      </c>
      <c r="AC13" s="1575">
        <v>0</v>
      </c>
      <c r="AD13" s="1575">
        <v>0</v>
      </c>
      <c r="AE13" s="1575">
        <v>0</v>
      </c>
      <c r="AF13" s="1575">
        <v>0</v>
      </c>
      <c r="AG13" s="1575">
        <v>0</v>
      </c>
      <c r="AH13" s="1575">
        <v>0</v>
      </c>
      <c r="AI13" s="1575">
        <v>0</v>
      </c>
      <c r="AJ13" s="1575">
        <v>0</v>
      </c>
      <c r="AK13" s="1575">
        <v>0</v>
      </c>
    </row>
    <row r="14" spans="1:37" s="1577" customFormat="1" ht="12.6" customHeight="1">
      <c r="A14" s="1573" t="s">
        <v>1143</v>
      </c>
      <c r="B14" s="1574">
        <v>0</v>
      </c>
      <c r="C14" s="1574">
        <v>0</v>
      </c>
      <c r="D14" s="1574">
        <v>0</v>
      </c>
      <c r="E14" s="1574">
        <v>0</v>
      </c>
      <c r="F14" s="1574">
        <v>0</v>
      </c>
      <c r="G14" s="1574">
        <v>0</v>
      </c>
      <c r="H14" s="1574">
        <v>0</v>
      </c>
      <c r="I14" s="1574">
        <v>0</v>
      </c>
      <c r="J14" s="1574">
        <v>0</v>
      </c>
      <c r="K14" s="1574">
        <v>0</v>
      </c>
      <c r="L14" s="1574">
        <v>0</v>
      </c>
      <c r="M14" s="1574">
        <v>0</v>
      </c>
      <c r="N14" s="1575">
        <v>0</v>
      </c>
      <c r="O14" s="1573" t="s">
        <v>1143</v>
      </c>
      <c r="P14" s="1575">
        <v>0</v>
      </c>
      <c r="Q14" s="1576">
        <v>0</v>
      </c>
      <c r="R14" s="1575">
        <v>0</v>
      </c>
      <c r="S14" s="1576">
        <v>0</v>
      </c>
      <c r="T14" s="1576">
        <v>0</v>
      </c>
      <c r="U14" s="1576">
        <v>0</v>
      </c>
      <c r="V14" s="1575">
        <v>0</v>
      </c>
      <c r="W14" s="1575">
        <v>0</v>
      </c>
      <c r="X14" s="1575">
        <v>0</v>
      </c>
      <c r="Y14" s="1575">
        <v>0</v>
      </c>
      <c r="Z14" s="1575">
        <v>0</v>
      </c>
      <c r="AA14" s="1575">
        <v>0</v>
      </c>
      <c r="AB14" s="1573" t="s">
        <v>2163</v>
      </c>
      <c r="AC14" s="1575">
        <v>0</v>
      </c>
      <c r="AD14" s="1575">
        <v>0</v>
      </c>
      <c r="AE14" s="1575">
        <v>0</v>
      </c>
      <c r="AF14" s="1575">
        <v>0</v>
      </c>
      <c r="AG14" s="1575">
        <v>0</v>
      </c>
      <c r="AH14" s="1575">
        <v>0</v>
      </c>
      <c r="AI14" s="1575">
        <v>0</v>
      </c>
      <c r="AJ14" s="1575">
        <v>0</v>
      </c>
      <c r="AK14" s="1575">
        <v>0</v>
      </c>
    </row>
    <row r="15" spans="1:37" s="1577" customFormat="1" ht="12.6" customHeight="1">
      <c r="A15" s="1573" t="s">
        <v>1144</v>
      </c>
      <c r="B15" s="1574">
        <v>925.495</v>
      </c>
      <c r="C15" s="1574">
        <v>1932.672</v>
      </c>
      <c r="D15" s="1574">
        <v>1729.6489999999999</v>
      </c>
      <c r="E15" s="1574">
        <v>1434.7270000000001</v>
      </c>
      <c r="F15" s="1574">
        <v>1677.317</v>
      </c>
      <c r="G15" s="1574">
        <v>2228.2539999999999</v>
      </c>
      <c r="H15" s="1574">
        <v>4239</v>
      </c>
      <c r="I15" s="1574">
        <v>2614.6999999999998</v>
      </c>
      <c r="J15" s="1574">
        <v>4143.6000000000004</v>
      </c>
      <c r="K15" s="1574">
        <v>4240.2</v>
      </c>
      <c r="L15" s="1574">
        <v>7013.5</v>
      </c>
      <c r="M15" s="1574">
        <v>5389.5</v>
      </c>
      <c r="N15" s="1575">
        <v>6301.1</v>
      </c>
      <c r="O15" s="1573" t="s">
        <v>1144</v>
      </c>
      <c r="P15" s="1575">
        <v>4045.9</v>
      </c>
      <c r="Q15" s="1576">
        <v>2854</v>
      </c>
      <c r="R15" s="1575">
        <v>1398.9630000000002</v>
      </c>
      <c r="S15" s="1576">
        <v>1608.5</v>
      </c>
      <c r="T15" s="1576">
        <v>1102.0999999999999</v>
      </c>
      <c r="U15" s="1576">
        <v>4224.1090000000004</v>
      </c>
      <c r="V15" s="1575">
        <v>5731.415</v>
      </c>
      <c r="W15" s="1575">
        <v>5448.6959999999999</v>
      </c>
      <c r="X15" s="1575">
        <v>5646.018</v>
      </c>
      <c r="Y15" s="1575">
        <v>2867.9963000000002</v>
      </c>
      <c r="Z15" s="1575">
        <v>5824.2660999999998</v>
      </c>
      <c r="AA15" s="1575">
        <v>5981.0578000000005</v>
      </c>
      <c r="AB15" s="1573" t="s">
        <v>1144</v>
      </c>
      <c r="AC15" s="1575">
        <v>3495.4740999999995</v>
      </c>
      <c r="AD15" s="1575">
        <v>6326.37682804</v>
      </c>
      <c r="AE15" s="1575">
        <v>2237.8501519300007</v>
      </c>
      <c r="AF15" s="1575">
        <v>11463.149066989999</v>
      </c>
      <c r="AG15" s="1575">
        <v>18869.63266893</v>
      </c>
      <c r="AH15" s="1575">
        <v>24845.938529999999</v>
      </c>
      <c r="AI15" s="1575">
        <v>21298.424749860002</v>
      </c>
      <c r="AJ15" s="1575">
        <v>53400.219252440002</v>
      </c>
      <c r="AK15" s="1575">
        <v>6213.9636470200003</v>
      </c>
    </row>
    <row r="16" spans="1:37" s="1577" customFormat="1" ht="12.6" customHeight="1">
      <c r="A16" s="1573" t="s">
        <v>1145</v>
      </c>
      <c r="B16" s="1574">
        <v>1498.125</v>
      </c>
      <c r="C16" s="1574">
        <v>1902.0940000000001</v>
      </c>
      <c r="D16" s="1574">
        <v>2991.009</v>
      </c>
      <c r="E16" s="1574">
        <v>1374.8219999999999</v>
      </c>
      <c r="F16" s="1574">
        <v>2650.53</v>
      </c>
      <c r="G16" s="1574">
        <v>2970.172</v>
      </c>
      <c r="H16" s="1574">
        <v>4691.3999999999996</v>
      </c>
      <c r="I16" s="1574">
        <v>4137.2</v>
      </c>
      <c r="J16" s="1574">
        <v>4410.5</v>
      </c>
      <c r="K16" s="1574">
        <v>3436.4</v>
      </c>
      <c r="L16" s="1574">
        <v>2920.7</v>
      </c>
      <c r="M16" s="1574">
        <v>3589.6</v>
      </c>
      <c r="N16" s="1575">
        <v>3199.6</v>
      </c>
      <c r="O16" s="1573" t="s">
        <v>1145</v>
      </c>
      <c r="P16" s="1575">
        <v>3599.8</v>
      </c>
      <c r="Q16" s="1576">
        <v>2915.5</v>
      </c>
      <c r="R16" s="1575">
        <v>2143.1679999999997</v>
      </c>
      <c r="S16" s="1576">
        <v>7312.93</v>
      </c>
      <c r="T16" s="1576">
        <v>4438.1000000000004</v>
      </c>
      <c r="U16" s="1576">
        <v>2927.74</v>
      </c>
      <c r="V16" s="1575">
        <v>2905.6019999999999</v>
      </c>
      <c r="W16" s="1575">
        <v>1047.67</v>
      </c>
      <c r="X16" s="1575">
        <v>1217.567</v>
      </c>
      <c r="Y16" s="1575">
        <v>613.31761599999993</v>
      </c>
      <c r="Z16" s="1575">
        <v>2994.2620000000002</v>
      </c>
      <c r="AA16" s="1575">
        <v>4417.8154999999997</v>
      </c>
      <c r="AB16" s="1573" t="s">
        <v>1145</v>
      </c>
      <c r="AC16" s="1575">
        <v>6940.0637999999999</v>
      </c>
      <c r="AD16" s="1575">
        <v>12250.35143031</v>
      </c>
      <c r="AE16" s="1575">
        <v>9220.1297101700002</v>
      </c>
      <c r="AF16" s="1575">
        <v>22619.963442000004</v>
      </c>
      <c r="AG16" s="1575">
        <v>29872.428662829996</v>
      </c>
      <c r="AH16" s="1575">
        <v>54000.003301999997</v>
      </c>
      <c r="AI16" s="1575">
        <v>44853.679679740002</v>
      </c>
      <c r="AJ16" s="1575">
        <v>59583.421451959999</v>
      </c>
      <c r="AK16" s="1575">
        <v>11879.748449979999</v>
      </c>
    </row>
    <row r="17" spans="1:37" s="1577" customFormat="1" ht="12.6" customHeight="1">
      <c r="A17" s="1573" t="s">
        <v>1146</v>
      </c>
      <c r="B17" s="1574">
        <v>0</v>
      </c>
      <c r="C17" s="1574">
        <v>0</v>
      </c>
      <c r="D17" s="1574">
        <v>0</v>
      </c>
      <c r="E17" s="1574">
        <v>0</v>
      </c>
      <c r="F17" s="1574">
        <v>0</v>
      </c>
      <c r="G17" s="1574">
        <v>16.853999999999999</v>
      </c>
      <c r="H17" s="1574">
        <v>0</v>
      </c>
      <c r="I17" s="1574">
        <v>0</v>
      </c>
      <c r="J17" s="1574">
        <v>0</v>
      </c>
      <c r="K17" s="1574">
        <v>0</v>
      </c>
      <c r="L17" s="1574">
        <v>0</v>
      </c>
      <c r="M17" s="1574">
        <v>0</v>
      </c>
      <c r="N17" s="1575">
        <v>0</v>
      </c>
      <c r="O17" s="1573" t="s">
        <v>1146</v>
      </c>
      <c r="P17" s="1575">
        <v>0</v>
      </c>
      <c r="Q17" s="1576">
        <v>0</v>
      </c>
      <c r="R17" s="1575">
        <v>0</v>
      </c>
      <c r="S17" s="1576">
        <v>0</v>
      </c>
      <c r="T17" s="1576">
        <v>0</v>
      </c>
      <c r="U17" s="1576">
        <v>0</v>
      </c>
      <c r="V17" s="1575">
        <v>0</v>
      </c>
      <c r="W17" s="1575">
        <v>0</v>
      </c>
      <c r="X17" s="1575">
        <v>0</v>
      </c>
      <c r="Y17" s="1575">
        <v>0</v>
      </c>
      <c r="Z17" s="1575">
        <v>0</v>
      </c>
      <c r="AA17" s="1575">
        <v>0</v>
      </c>
      <c r="AB17" s="1573" t="s">
        <v>1146</v>
      </c>
      <c r="AC17" s="1575">
        <v>0</v>
      </c>
      <c r="AD17" s="1575">
        <v>0</v>
      </c>
      <c r="AE17" s="1575">
        <v>0</v>
      </c>
      <c r="AF17" s="1575">
        <v>0</v>
      </c>
      <c r="AG17" s="1575">
        <v>0</v>
      </c>
      <c r="AH17" s="1575">
        <v>0</v>
      </c>
      <c r="AI17" s="1575">
        <v>0</v>
      </c>
      <c r="AJ17" s="1575">
        <v>0</v>
      </c>
      <c r="AK17" s="1575">
        <v>0</v>
      </c>
    </row>
    <row r="18" spans="1:37" s="1577" customFormat="1" ht="12.6" customHeight="1">
      <c r="A18" s="1573" t="s">
        <v>1147</v>
      </c>
      <c r="B18" s="1574">
        <v>164.97900000000001</v>
      </c>
      <c r="C18" s="1574">
        <v>195.8</v>
      </c>
      <c r="D18" s="1574">
        <v>238.423</v>
      </c>
      <c r="E18" s="1574">
        <v>138</v>
      </c>
      <c r="F18" s="1574">
        <v>48.936999999999998</v>
      </c>
      <c r="G18" s="1574">
        <v>8.1660000000000004</v>
      </c>
      <c r="H18" s="1574">
        <v>9.6129999999999995</v>
      </c>
      <c r="I18" s="1574">
        <v>83</v>
      </c>
      <c r="J18" s="1574">
        <v>52.4</v>
      </c>
      <c r="K18" s="1574">
        <v>158.19999999999999</v>
      </c>
      <c r="L18" s="1574">
        <v>390.4</v>
      </c>
      <c r="M18" s="1574">
        <v>76.5</v>
      </c>
      <c r="N18" s="1575">
        <v>151.6</v>
      </c>
      <c r="O18" s="1573" t="s">
        <v>1147</v>
      </c>
      <c r="P18" s="1575">
        <v>63.1</v>
      </c>
      <c r="Q18" s="1576">
        <v>205</v>
      </c>
      <c r="R18" s="1575">
        <v>108.523</v>
      </c>
      <c r="S18" s="1576">
        <v>51.8</v>
      </c>
      <c r="T18" s="1576">
        <v>0</v>
      </c>
      <c r="U18" s="1576">
        <v>105.437</v>
      </c>
      <c r="V18" s="1575">
        <v>12.832000000000001</v>
      </c>
      <c r="W18" s="1575">
        <v>0</v>
      </c>
      <c r="X18" s="1575">
        <v>0</v>
      </c>
      <c r="Y18" s="1575">
        <v>129</v>
      </c>
      <c r="Z18" s="1575">
        <v>300.11520000000002</v>
      </c>
      <c r="AA18" s="1575">
        <v>414.98829999999998</v>
      </c>
      <c r="AB18" s="1573" t="s">
        <v>1147</v>
      </c>
      <c r="AC18" s="1575">
        <v>288.19959999999998</v>
      </c>
      <c r="AD18" s="1575">
        <v>243.05305045</v>
      </c>
      <c r="AE18" s="1575">
        <v>178.78027363000001</v>
      </c>
      <c r="AF18" s="1575">
        <v>573.29787534000002</v>
      </c>
      <c r="AG18" s="1575">
        <v>656.42656126999998</v>
      </c>
      <c r="AH18" s="1575">
        <v>124.073069</v>
      </c>
      <c r="AI18" s="1575">
        <v>343.30162486</v>
      </c>
      <c r="AJ18" s="1575">
        <v>190.84110017</v>
      </c>
      <c r="AK18" s="1575">
        <v>0</v>
      </c>
    </row>
    <row r="19" spans="1:37" s="1577" customFormat="1" ht="12.6" customHeight="1">
      <c r="A19" s="1573" t="s">
        <v>1148</v>
      </c>
      <c r="B19" s="1574">
        <v>104.81</v>
      </c>
      <c r="C19" s="1574">
        <v>361.20400000000001</v>
      </c>
      <c r="D19" s="1574">
        <v>273.125</v>
      </c>
      <c r="E19" s="1574">
        <v>333.75900000000001</v>
      </c>
      <c r="F19" s="1574">
        <v>156.48599999999999</v>
      </c>
      <c r="G19" s="1574">
        <v>301.48399999999998</v>
      </c>
      <c r="H19" s="1574">
        <v>54.345999999999997</v>
      </c>
      <c r="I19" s="1574">
        <v>0.7</v>
      </c>
      <c r="J19" s="1574">
        <v>0</v>
      </c>
      <c r="K19" s="1574">
        <v>0</v>
      </c>
      <c r="L19" s="1574">
        <v>0</v>
      </c>
      <c r="M19" s="1574">
        <v>0</v>
      </c>
      <c r="N19" s="1575">
        <v>0</v>
      </c>
      <c r="O19" s="1573" t="s">
        <v>1148</v>
      </c>
      <c r="P19" s="1575">
        <v>25.4</v>
      </c>
      <c r="Q19" s="1576">
        <v>11.6</v>
      </c>
      <c r="R19" s="1575">
        <v>0</v>
      </c>
      <c r="S19" s="1576">
        <v>0</v>
      </c>
      <c r="T19" s="1576">
        <v>0</v>
      </c>
      <c r="U19" s="1576">
        <v>0</v>
      </c>
      <c r="V19" s="1575">
        <v>0</v>
      </c>
      <c r="W19" s="1575">
        <v>0</v>
      </c>
      <c r="X19" s="1575">
        <v>0</v>
      </c>
      <c r="Y19" s="1575">
        <v>0</v>
      </c>
      <c r="Z19" s="1575">
        <v>0</v>
      </c>
      <c r="AA19" s="1575">
        <v>0</v>
      </c>
      <c r="AB19" s="1573" t="s">
        <v>1148</v>
      </c>
      <c r="AC19" s="1575">
        <v>0</v>
      </c>
      <c r="AD19" s="1575">
        <v>0</v>
      </c>
      <c r="AE19" s="1575">
        <v>0</v>
      </c>
      <c r="AF19" s="1575">
        <v>0</v>
      </c>
      <c r="AG19" s="1575">
        <v>0</v>
      </c>
      <c r="AH19" s="1575">
        <v>0</v>
      </c>
      <c r="AI19" s="1575">
        <v>0</v>
      </c>
      <c r="AJ19" s="1575">
        <v>0</v>
      </c>
      <c r="AK19" s="1575">
        <v>0</v>
      </c>
    </row>
    <row r="20" spans="1:37" s="1577" customFormat="1" ht="12.6" customHeight="1">
      <c r="A20" s="1573" t="s">
        <v>1153</v>
      </c>
      <c r="B20" s="1574">
        <v>62.598999999999997</v>
      </c>
      <c r="C20" s="1574">
        <v>63.567</v>
      </c>
      <c r="D20" s="1574">
        <v>99.47</v>
      </c>
      <c r="E20" s="1574">
        <v>49.185000000000002</v>
      </c>
      <c r="F20" s="1574">
        <v>73.900000000000006</v>
      </c>
      <c r="G20" s="1574">
        <v>25.254999999999999</v>
      </c>
      <c r="H20" s="1574">
        <v>0</v>
      </c>
      <c r="I20" s="1574">
        <v>354.3</v>
      </c>
      <c r="J20" s="1574">
        <v>502.5</v>
      </c>
      <c r="K20" s="1574">
        <v>606.6</v>
      </c>
      <c r="L20" s="1574">
        <v>314.89999999999998</v>
      </c>
      <c r="M20" s="1574">
        <v>174.1</v>
      </c>
      <c r="N20" s="1575">
        <v>134.4</v>
      </c>
      <c r="O20" s="1573" t="s">
        <v>1153</v>
      </c>
      <c r="P20" s="1575">
        <v>360.6</v>
      </c>
      <c r="Q20" s="1576">
        <v>259.10000000000002</v>
      </c>
      <c r="R20" s="1575">
        <v>665.32100000000003</v>
      </c>
      <c r="S20" s="1576">
        <v>147.80000000000001</v>
      </c>
      <c r="T20" s="1576">
        <v>0</v>
      </c>
      <c r="U20" s="1576">
        <v>84.808999999999997</v>
      </c>
      <c r="V20" s="1575">
        <v>0</v>
      </c>
      <c r="W20" s="1575">
        <v>0</v>
      </c>
      <c r="X20" s="1575">
        <v>0</v>
      </c>
      <c r="Y20" s="1575">
        <v>0</v>
      </c>
      <c r="Z20" s="1575">
        <v>79.78</v>
      </c>
      <c r="AA20" s="1575">
        <v>66.22</v>
      </c>
      <c r="AB20" s="1573" t="s">
        <v>1153</v>
      </c>
      <c r="AC20" s="1575">
        <v>15.0198</v>
      </c>
      <c r="AD20" s="1575">
        <v>21.043680479999999</v>
      </c>
      <c r="AE20" s="1575">
        <v>0</v>
      </c>
      <c r="AF20" s="1575">
        <v>0</v>
      </c>
      <c r="AG20" s="1575">
        <v>42.590967329999998</v>
      </c>
      <c r="AH20" s="1575">
        <v>0.46554699999999999</v>
      </c>
      <c r="AI20" s="1575">
        <v>36.660013259999999</v>
      </c>
      <c r="AJ20" s="1575">
        <v>65.867564340000001</v>
      </c>
      <c r="AK20" s="1575">
        <v>52.263404999999999</v>
      </c>
    </row>
    <row r="21" spans="1:37" s="1577" customFormat="1" ht="12.6" customHeight="1">
      <c r="A21" s="1573" t="s">
        <v>1154</v>
      </c>
      <c r="B21" s="1574">
        <v>0</v>
      </c>
      <c r="C21" s="1574">
        <v>0</v>
      </c>
      <c r="D21" s="1574">
        <v>0</v>
      </c>
      <c r="E21" s="1574">
        <v>0</v>
      </c>
      <c r="F21" s="1574">
        <v>0</v>
      </c>
      <c r="G21" s="1574">
        <v>0</v>
      </c>
      <c r="H21" s="1574">
        <v>0</v>
      </c>
      <c r="I21" s="1574">
        <v>201.7</v>
      </c>
      <c r="J21" s="1574">
        <v>211</v>
      </c>
      <c r="K21" s="1574">
        <v>348.6</v>
      </c>
      <c r="L21" s="1574">
        <v>154.19999999999999</v>
      </c>
      <c r="M21" s="1574">
        <v>0</v>
      </c>
      <c r="N21" s="1575">
        <v>0</v>
      </c>
      <c r="O21" s="1573" t="s">
        <v>1154</v>
      </c>
      <c r="P21" s="1575">
        <v>0</v>
      </c>
      <c r="Q21" s="1576">
        <v>0</v>
      </c>
      <c r="R21" s="1575">
        <v>0</v>
      </c>
      <c r="S21" s="1576">
        <v>0</v>
      </c>
      <c r="T21" s="1576">
        <v>0</v>
      </c>
      <c r="U21" s="1576">
        <v>0</v>
      </c>
      <c r="V21" s="1575">
        <v>0</v>
      </c>
      <c r="W21" s="1575">
        <v>0</v>
      </c>
      <c r="X21" s="1575">
        <v>0</v>
      </c>
      <c r="Y21" s="1575">
        <v>0</v>
      </c>
      <c r="Z21" s="1575">
        <v>0</v>
      </c>
      <c r="AA21" s="1575">
        <v>0</v>
      </c>
      <c r="AB21" s="1573" t="s">
        <v>1154</v>
      </c>
      <c r="AC21" s="1575">
        <v>0</v>
      </c>
      <c r="AD21" s="1575">
        <v>0</v>
      </c>
      <c r="AE21" s="1575">
        <v>0</v>
      </c>
      <c r="AF21" s="1575">
        <v>0</v>
      </c>
      <c r="AG21" s="1575">
        <v>0</v>
      </c>
      <c r="AH21" s="1575">
        <v>0</v>
      </c>
      <c r="AI21" s="1575">
        <v>0</v>
      </c>
      <c r="AJ21" s="1575">
        <v>0</v>
      </c>
      <c r="AK21" s="1575">
        <v>0</v>
      </c>
    </row>
    <row r="22" spans="1:37" s="1577" customFormat="1" ht="12.6" customHeight="1">
      <c r="A22" s="1573" t="s">
        <v>1155</v>
      </c>
      <c r="B22" s="1574">
        <v>0</v>
      </c>
      <c r="C22" s="1574">
        <v>0</v>
      </c>
      <c r="D22" s="1574">
        <v>0</v>
      </c>
      <c r="E22" s="1574">
        <v>0</v>
      </c>
      <c r="F22" s="1574">
        <v>0</v>
      </c>
      <c r="G22" s="1574">
        <v>0</v>
      </c>
      <c r="H22" s="1574">
        <v>0</v>
      </c>
      <c r="I22" s="1574">
        <v>0</v>
      </c>
      <c r="J22" s="1574">
        <v>0</v>
      </c>
      <c r="K22" s="1574">
        <v>33.700000000000003</v>
      </c>
      <c r="L22" s="1574">
        <v>423.5</v>
      </c>
      <c r="M22" s="1578">
        <v>0</v>
      </c>
      <c r="N22" s="1575">
        <v>0</v>
      </c>
      <c r="O22" s="1573" t="s">
        <v>1155</v>
      </c>
      <c r="P22" s="1575">
        <v>0</v>
      </c>
      <c r="Q22" s="1576">
        <v>0</v>
      </c>
      <c r="R22" s="1575">
        <v>0</v>
      </c>
      <c r="S22" s="1576">
        <v>0</v>
      </c>
      <c r="T22" s="1576">
        <v>0</v>
      </c>
      <c r="U22" s="1576">
        <v>0</v>
      </c>
      <c r="V22" s="1575">
        <v>0</v>
      </c>
      <c r="W22" s="1575">
        <v>0</v>
      </c>
      <c r="X22" s="1575">
        <v>0</v>
      </c>
      <c r="Y22" s="1575">
        <v>0</v>
      </c>
      <c r="Z22" s="1575">
        <v>0</v>
      </c>
      <c r="AA22" s="1575">
        <v>0</v>
      </c>
      <c r="AB22" s="1573" t="s">
        <v>1155</v>
      </c>
      <c r="AC22" s="1575">
        <v>0</v>
      </c>
      <c r="AD22" s="1575">
        <v>0</v>
      </c>
      <c r="AE22" s="1575">
        <v>0</v>
      </c>
      <c r="AF22" s="1575">
        <v>0</v>
      </c>
      <c r="AG22" s="1575">
        <v>0</v>
      </c>
      <c r="AH22" s="1575">
        <v>0</v>
      </c>
      <c r="AI22" s="1575">
        <v>0</v>
      </c>
      <c r="AJ22" s="1575">
        <v>0</v>
      </c>
      <c r="AK22" s="1575">
        <v>0</v>
      </c>
    </row>
    <row r="23" spans="1:37" s="1577" customFormat="1" ht="12.6" customHeight="1">
      <c r="A23" s="1573" t="s">
        <v>1156</v>
      </c>
      <c r="B23" s="1574">
        <v>0</v>
      </c>
      <c r="C23" s="1574">
        <v>0</v>
      </c>
      <c r="D23" s="1574">
        <v>0</v>
      </c>
      <c r="E23" s="1574">
        <v>0</v>
      </c>
      <c r="F23" s="1574">
        <v>346</v>
      </c>
      <c r="G23" s="1574">
        <v>0</v>
      </c>
      <c r="H23" s="1574">
        <v>0</v>
      </c>
      <c r="I23" s="1574">
        <v>0</v>
      </c>
      <c r="J23" s="1574">
        <v>0</v>
      </c>
      <c r="K23" s="1574">
        <v>0</v>
      </c>
      <c r="L23" s="1574">
        <v>354.4</v>
      </c>
      <c r="M23" s="1578">
        <v>0</v>
      </c>
      <c r="N23" s="1575">
        <v>0</v>
      </c>
      <c r="O23" s="1573" t="s">
        <v>1156</v>
      </c>
      <c r="P23" s="1575">
        <v>0</v>
      </c>
      <c r="Q23" s="1576">
        <v>0</v>
      </c>
      <c r="R23" s="1575">
        <v>0</v>
      </c>
      <c r="S23" s="1576">
        <v>0</v>
      </c>
      <c r="T23" s="1576">
        <v>0</v>
      </c>
      <c r="U23" s="1576">
        <v>0</v>
      </c>
      <c r="V23" s="1575">
        <v>0</v>
      </c>
      <c r="W23" s="1575">
        <v>0</v>
      </c>
      <c r="X23" s="1575">
        <v>0</v>
      </c>
      <c r="Y23" s="1575">
        <v>0</v>
      </c>
      <c r="Z23" s="1575">
        <v>0</v>
      </c>
      <c r="AA23" s="1575">
        <v>0</v>
      </c>
      <c r="AB23" s="1573" t="s">
        <v>1156</v>
      </c>
      <c r="AC23" s="1575">
        <v>0</v>
      </c>
      <c r="AD23" s="1575">
        <v>0</v>
      </c>
      <c r="AE23" s="1575">
        <v>0</v>
      </c>
      <c r="AF23" s="1575">
        <v>0</v>
      </c>
      <c r="AG23" s="1575">
        <v>0</v>
      </c>
      <c r="AH23" s="1575">
        <v>0</v>
      </c>
      <c r="AI23" s="1575">
        <v>0</v>
      </c>
      <c r="AJ23" s="1575">
        <v>0</v>
      </c>
      <c r="AK23" s="1575">
        <v>0</v>
      </c>
    </row>
    <row r="24" spans="1:37" s="1577" customFormat="1" ht="12.6" customHeight="1">
      <c r="A24" s="1573" t="s">
        <v>328</v>
      </c>
      <c r="B24" s="1574">
        <v>0</v>
      </c>
      <c r="C24" s="1574">
        <v>0</v>
      </c>
      <c r="D24" s="1574">
        <v>0</v>
      </c>
      <c r="E24" s="1574">
        <v>0</v>
      </c>
      <c r="F24" s="1574">
        <v>0</v>
      </c>
      <c r="G24" s="1574">
        <v>0</v>
      </c>
      <c r="H24" s="1574">
        <v>0</v>
      </c>
      <c r="I24" s="1574">
        <v>381.7</v>
      </c>
      <c r="J24" s="1574">
        <v>0</v>
      </c>
      <c r="K24" s="1574">
        <v>534.9</v>
      </c>
      <c r="L24" s="1574">
        <v>13.4</v>
      </c>
      <c r="M24" s="1578">
        <v>42.6</v>
      </c>
      <c r="N24" s="1575">
        <v>0</v>
      </c>
      <c r="O24" s="1573" t="s">
        <v>328</v>
      </c>
      <c r="P24" s="1575">
        <v>0</v>
      </c>
      <c r="Q24" s="1576">
        <v>0</v>
      </c>
      <c r="R24" s="1575">
        <v>0</v>
      </c>
      <c r="S24" s="1576">
        <v>0</v>
      </c>
      <c r="T24" s="1576">
        <v>0</v>
      </c>
      <c r="U24" s="1576">
        <v>0</v>
      </c>
      <c r="V24" s="1575">
        <v>0</v>
      </c>
      <c r="W24" s="1575">
        <v>0</v>
      </c>
      <c r="X24" s="1575">
        <v>0</v>
      </c>
      <c r="Y24" s="1575">
        <v>0</v>
      </c>
      <c r="Z24" s="1575">
        <v>349.017</v>
      </c>
      <c r="AA24" s="1575">
        <v>87.03</v>
      </c>
      <c r="AB24" s="1573" t="s">
        <v>328</v>
      </c>
      <c r="AC24" s="1575">
        <v>76.792100000000005</v>
      </c>
      <c r="AD24" s="1575">
        <v>157.40385800999999</v>
      </c>
      <c r="AE24" s="1575">
        <v>34.834788410000016</v>
      </c>
      <c r="AF24" s="1575">
        <v>9.6039907699999993</v>
      </c>
      <c r="AG24" s="1575">
        <v>0</v>
      </c>
      <c r="AH24" s="1575">
        <v>0</v>
      </c>
      <c r="AI24" s="1575">
        <v>0</v>
      </c>
      <c r="AJ24" s="1575">
        <v>0</v>
      </c>
      <c r="AK24" s="1575">
        <v>0</v>
      </c>
    </row>
    <row r="25" spans="1:37" s="1577" customFormat="1" ht="12.6" customHeight="1">
      <c r="A25" s="1573" t="s">
        <v>329</v>
      </c>
      <c r="B25" s="1574">
        <v>0</v>
      </c>
      <c r="C25" s="1574">
        <v>0</v>
      </c>
      <c r="D25" s="1574">
        <v>0</v>
      </c>
      <c r="E25" s="1574">
        <v>0</v>
      </c>
      <c r="F25" s="1574">
        <v>0</v>
      </c>
      <c r="G25" s="1574">
        <v>0</v>
      </c>
      <c r="H25" s="1574">
        <v>0</v>
      </c>
      <c r="I25" s="1574">
        <v>0</v>
      </c>
      <c r="J25" s="1574">
        <v>0</v>
      </c>
      <c r="K25" s="1574">
        <v>0</v>
      </c>
      <c r="L25" s="1574">
        <v>0.9</v>
      </c>
      <c r="M25" s="1578">
        <v>243.1</v>
      </c>
      <c r="N25" s="1575">
        <v>317.10000000000002</v>
      </c>
      <c r="O25" s="1573" t="s">
        <v>329</v>
      </c>
      <c r="P25" s="1576">
        <v>19.399999999999999</v>
      </c>
      <c r="Q25" s="1576">
        <v>13.6</v>
      </c>
      <c r="R25" s="1575">
        <v>35.1</v>
      </c>
      <c r="S25" s="1576">
        <v>0</v>
      </c>
      <c r="T25" s="1576">
        <v>0</v>
      </c>
      <c r="U25" s="1576">
        <v>0</v>
      </c>
      <c r="V25" s="1575">
        <v>0</v>
      </c>
      <c r="W25" s="1575">
        <v>0</v>
      </c>
      <c r="X25" s="1575">
        <v>0</v>
      </c>
      <c r="Y25" s="1575">
        <v>1528.4680000000001</v>
      </c>
      <c r="Z25" s="1575">
        <v>1205.4848000000002</v>
      </c>
      <c r="AA25" s="1575">
        <v>550.875</v>
      </c>
      <c r="AB25" s="1573" t="s">
        <v>329</v>
      </c>
      <c r="AC25" s="1575">
        <v>539.75850000000003</v>
      </c>
      <c r="AD25" s="1575">
        <v>33.480084859999998</v>
      </c>
      <c r="AE25" s="1575">
        <v>0</v>
      </c>
      <c r="AF25" s="1575">
        <v>0</v>
      </c>
      <c r="AG25" s="1575">
        <v>0</v>
      </c>
      <c r="AH25" s="1575">
        <v>13.865773000000001</v>
      </c>
      <c r="AI25" s="1575">
        <v>0</v>
      </c>
      <c r="AJ25" s="1575">
        <v>297.91336910000001</v>
      </c>
      <c r="AK25" s="1575">
        <v>297.91336910000001</v>
      </c>
    </row>
    <row r="26" spans="1:37" s="1577" customFormat="1" ht="12.6" customHeight="1">
      <c r="A26" s="1573" t="s">
        <v>330</v>
      </c>
      <c r="B26" s="1574">
        <v>0</v>
      </c>
      <c r="C26" s="1574">
        <v>0</v>
      </c>
      <c r="D26" s="1574">
        <v>0</v>
      </c>
      <c r="E26" s="1574">
        <v>0</v>
      </c>
      <c r="F26" s="1574">
        <v>0</v>
      </c>
      <c r="G26" s="1574">
        <v>0</v>
      </c>
      <c r="H26" s="1574">
        <v>0</v>
      </c>
      <c r="I26" s="1574">
        <v>0</v>
      </c>
      <c r="J26" s="1574">
        <v>0</v>
      </c>
      <c r="K26" s="1574">
        <v>0</v>
      </c>
      <c r="L26" s="1574">
        <v>0</v>
      </c>
      <c r="M26" s="1578">
        <v>0</v>
      </c>
      <c r="N26" s="1575">
        <v>0</v>
      </c>
      <c r="O26" s="1573" t="s">
        <v>330</v>
      </c>
      <c r="P26" s="1576">
        <v>0</v>
      </c>
      <c r="Q26" s="1576">
        <v>0</v>
      </c>
      <c r="R26" s="1575">
        <v>0</v>
      </c>
      <c r="S26" s="1576">
        <v>0</v>
      </c>
      <c r="T26" s="1576">
        <v>0</v>
      </c>
      <c r="U26" s="1576">
        <v>0</v>
      </c>
      <c r="V26" s="1575">
        <v>0</v>
      </c>
      <c r="W26" s="1575">
        <v>0</v>
      </c>
      <c r="X26" s="1575">
        <v>0</v>
      </c>
      <c r="Y26" s="1575">
        <v>0</v>
      </c>
      <c r="Z26" s="1575">
        <v>0</v>
      </c>
      <c r="AA26" s="1575">
        <v>0</v>
      </c>
      <c r="AB26" s="1573" t="s">
        <v>330</v>
      </c>
      <c r="AC26" s="1575">
        <v>0</v>
      </c>
      <c r="AD26" s="1575">
        <v>0</v>
      </c>
      <c r="AE26" s="1575">
        <v>0</v>
      </c>
      <c r="AF26" s="1575">
        <v>0</v>
      </c>
      <c r="AG26" s="1575">
        <v>0</v>
      </c>
      <c r="AH26" s="1575">
        <v>0</v>
      </c>
      <c r="AI26" s="1575">
        <v>0</v>
      </c>
      <c r="AJ26" s="1575">
        <v>0</v>
      </c>
      <c r="AK26" s="1575">
        <v>0</v>
      </c>
    </row>
    <row r="27" spans="1:37" s="1577" customFormat="1" ht="12.6" customHeight="1">
      <c r="A27" s="1573" t="s">
        <v>213</v>
      </c>
      <c r="B27" s="1574">
        <v>0</v>
      </c>
      <c r="C27" s="1574">
        <v>0</v>
      </c>
      <c r="D27" s="1574">
        <v>0</v>
      </c>
      <c r="E27" s="1574">
        <v>0</v>
      </c>
      <c r="F27" s="1574">
        <v>0</v>
      </c>
      <c r="G27" s="1574">
        <v>0</v>
      </c>
      <c r="H27" s="1574">
        <v>0</v>
      </c>
      <c r="I27" s="1574">
        <v>0</v>
      </c>
      <c r="J27" s="1574">
        <v>0</v>
      </c>
      <c r="K27" s="1574">
        <v>0</v>
      </c>
      <c r="L27" s="1574">
        <v>0</v>
      </c>
      <c r="M27" s="1578">
        <v>28.9</v>
      </c>
      <c r="N27" s="1575">
        <v>23.9</v>
      </c>
      <c r="O27" s="1573" t="s">
        <v>213</v>
      </c>
      <c r="P27" s="1576">
        <v>149.5</v>
      </c>
      <c r="Q27" s="1576">
        <v>63.8</v>
      </c>
      <c r="R27" s="1575">
        <v>60.2</v>
      </c>
      <c r="S27" s="1576">
        <v>0</v>
      </c>
      <c r="T27" s="1576">
        <v>0</v>
      </c>
      <c r="U27" s="1576">
        <v>0</v>
      </c>
      <c r="V27" s="1575">
        <v>0</v>
      </c>
      <c r="W27" s="1575">
        <v>0</v>
      </c>
      <c r="X27" s="1575">
        <v>0</v>
      </c>
      <c r="Y27" s="1575">
        <v>0</v>
      </c>
      <c r="Z27" s="1575">
        <v>0</v>
      </c>
      <c r="AA27" s="1575">
        <v>0</v>
      </c>
      <c r="AB27" s="1573" t="s">
        <v>213</v>
      </c>
      <c r="AC27" s="1575">
        <v>0</v>
      </c>
      <c r="AD27" s="1575">
        <v>0</v>
      </c>
      <c r="AE27" s="1575">
        <v>0</v>
      </c>
      <c r="AF27" s="1575">
        <v>0</v>
      </c>
      <c r="AG27" s="1575">
        <v>0</v>
      </c>
      <c r="AH27" s="1575">
        <v>0</v>
      </c>
      <c r="AI27" s="1575">
        <v>0</v>
      </c>
      <c r="AJ27" s="1575">
        <v>0</v>
      </c>
      <c r="AK27" s="1575">
        <v>0</v>
      </c>
    </row>
    <row r="28" spans="1:37" s="1577" customFormat="1" ht="12.6" customHeight="1">
      <c r="A28" s="1573" t="s">
        <v>214</v>
      </c>
      <c r="B28" s="1574">
        <v>0</v>
      </c>
      <c r="C28" s="1574">
        <v>0</v>
      </c>
      <c r="D28" s="1574">
        <v>0</v>
      </c>
      <c r="E28" s="1574">
        <v>0</v>
      </c>
      <c r="F28" s="1574">
        <v>0</v>
      </c>
      <c r="G28" s="1574">
        <v>0</v>
      </c>
      <c r="H28" s="1574">
        <v>0</v>
      </c>
      <c r="I28" s="1574">
        <v>0</v>
      </c>
      <c r="J28" s="1574">
        <v>0</v>
      </c>
      <c r="K28" s="1574">
        <v>272.39999999999998</v>
      </c>
      <c r="L28" s="1574">
        <v>0</v>
      </c>
      <c r="M28" s="1578">
        <v>0</v>
      </c>
      <c r="N28" s="1575">
        <v>0</v>
      </c>
      <c r="O28" s="1573" t="s">
        <v>214</v>
      </c>
      <c r="P28" s="1576">
        <v>205.1</v>
      </c>
      <c r="Q28" s="1576">
        <v>0</v>
      </c>
      <c r="R28" s="1575">
        <v>0</v>
      </c>
      <c r="S28" s="1576">
        <v>0</v>
      </c>
      <c r="T28" s="1576">
        <v>0</v>
      </c>
      <c r="U28" s="1576">
        <v>0</v>
      </c>
      <c r="V28" s="1575">
        <v>0</v>
      </c>
      <c r="W28" s="1575">
        <v>0</v>
      </c>
      <c r="X28" s="1575">
        <v>0</v>
      </c>
      <c r="Y28" s="1575">
        <v>0</v>
      </c>
      <c r="Z28" s="1575">
        <v>0</v>
      </c>
      <c r="AA28" s="1575">
        <v>0</v>
      </c>
      <c r="AB28" s="1573" t="s">
        <v>214</v>
      </c>
      <c r="AC28" s="1575">
        <v>0</v>
      </c>
      <c r="AD28" s="1575">
        <v>0</v>
      </c>
      <c r="AE28" s="1575">
        <v>0</v>
      </c>
      <c r="AF28" s="1575">
        <v>0</v>
      </c>
      <c r="AG28" s="1575">
        <v>0</v>
      </c>
      <c r="AH28" s="1575">
        <v>0</v>
      </c>
      <c r="AI28" s="1575">
        <v>0</v>
      </c>
      <c r="AJ28" s="1575">
        <v>0</v>
      </c>
      <c r="AK28" s="1575">
        <v>0</v>
      </c>
    </row>
    <row r="29" spans="1:37" s="1577" customFormat="1" ht="12.6" customHeight="1">
      <c r="A29" s="1573" t="s">
        <v>215</v>
      </c>
      <c r="B29" s="1574">
        <v>0</v>
      </c>
      <c r="C29" s="1574">
        <v>0</v>
      </c>
      <c r="D29" s="1574">
        <v>0</v>
      </c>
      <c r="E29" s="1574">
        <v>0</v>
      </c>
      <c r="F29" s="1574">
        <v>0</v>
      </c>
      <c r="G29" s="1574">
        <v>0</v>
      </c>
      <c r="H29" s="1574">
        <v>0</v>
      </c>
      <c r="I29" s="1574">
        <v>0</v>
      </c>
      <c r="J29" s="1574">
        <v>0</v>
      </c>
      <c r="K29" s="1574">
        <v>0</v>
      </c>
      <c r="L29" s="1574">
        <v>0</v>
      </c>
      <c r="M29" s="1578">
        <v>47.6</v>
      </c>
      <c r="N29" s="1575">
        <v>29.3</v>
      </c>
      <c r="O29" s="1573" t="s">
        <v>215</v>
      </c>
      <c r="P29" s="1576">
        <v>0</v>
      </c>
      <c r="Q29" s="1576">
        <v>0</v>
      </c>
      <c r="R29" s="1575">
        <v>0</v>
      </c>
      <c r="S29" s="1576">
        <v>0</v>
      </c>
      <c r="T29" s="1576">
        <v>0</v>
      </c>
      <c r="U29" s="1576">
        <v>0</v>
      </c>
      <c r="V29" s="1575">
        <v>0</v>
      </c>
      <c r="W29" s="1575">
        <v>0</v>
      </c>
      <c r="X29" s="1575">
        <v>0</v>
      </c>
      <c r="Y29" s="1575">
        <v>0</v>
      </c>
      <c r="Z29" s="1575">
        <v>0</v>
      </c>
      <c r="AA29" s="1575">
        <v>0</v>
      </c>
      <c r="AB29" s="1573" t="s">
        <v>215</v>
      </c>
      <c r="AC29" s="1575">
        <v>0</v>
      </c>
      <c r="AD29" s="1575">
        <v>0</v>
      </c>
      <c r="AE29" s="1575">
        <v>0</v>
      </c>
      <c r="AF29" s="1575">
        <v>0</v>
      </c>
      <c r="AG29" s="1575">
        <v>0</v>
      </c>
      <c r="AH29" s="1575">
        <v>0</v>
      </c>
      <c r="AI29" s="1575">
        <v>0</v>
      </c>
      <c r="AJ29" s="1575">
        <v>0</v>
      </c>
      <c r="AK29" s="1575">
        <v>0</v>
      </c>
    </row>
    <row r="30" spans="1:37" s="1577" customFormat="1" ht="12.6" customHeight="1">
      <c r="A30" s="1573" t="s">
        <v>216</v>
      </c>
      <c r="B30" s="1574">
        <v>0</v>
      </c>
      <c r="C30" s="1574">
        <v>0</v>
      </c>
      <c r="D30" s="1574">
        <v>0</v>
      </c>
      <c r="E30" s="1574">
        <v>0</v>
      </c>
      <c r="F30" s="1574">
        <v>0</v>
      </c>
      <c r="G30" s="1574">
        <v>0</v>
      </c>
      <c r="H30" s="1574">
        <v>0</v>
      </c>
      <c r="I30" s="1574">
        <v>0</v>
      </c>
      <c r="J30" s="1574">
        <v>0</v>
      </c>
      <c r="K30" s="1574">
        <v>0</v>
      </c>
      <c r="L30" s="1574">
        <v>0</v>
      </c>
      <c r="M30" s="1578">
        <v>51.3</v>
      </c>
      <c r="N30" s="1575">
        <v>0</v>
      </c>
      <c r="O30" s="1573" t="s">
        <v>216</v>
      </c>
      <c r="P30" s="1576">
        <v>267.3</v>
      </c>
      <c r="Q30" s="1576">
        <v>0</v>
      </c>
      <c r="R30" s="1575">
        <v>0</v>
      </c>
      <c r="S30" s="1576">
        <v>0</v>
      </c>
      <c r="T30" s="1576">
        <v>0</v>
      </c>
      <c r="U30" s="1576">
        <v>0</v>
      </c>
      <c r="V30" s="1575">
        <v>0</v>
      </c>
      <c r="W30" s="1575">
        <v>0</v>
      </c>
      <c r="X30" s="1575">
        <v>0</v>
      </c>
      <c r="Y30" s="1575">
        <v>0</v>
      </c>
      <c r="Z30" s="1575">
        <v>0</v>
      </c>
      <c r="AA30" s="1575">
        <v>0</v>
      </c>
      <c r="AB30" s="1573" t="s">
        <v>216</v>
      </c>
      <c r="AC30" s="1575">
        <v>0</v>
      </c>
      <c r="AD30" s="1575">
        <v>0</v>
      </c>
      <c r="AE30" s="1575">
        <v>0</v>
      </c>
      <c r="AF30" s="1575">
        <v>0</v>
      </c>
      <c r="AG30" s="1575">
        <v>0</v>
      </c>
      <c r="AH30" s="1575">
        <v>0</v>
      </c>
      <c r="AI30" s="1575">
        <v>0</v>
      </c>
      <c r="AJ30" s="1575">
        <v>0</v>
      </c>
      <c r="AK30" s="1575">
        <v>0</v>
      </c>
    </row>
    <row r="31" spans="1:37" s="1577" customFormat="1" ht="12.6" customHeight="1">
      <c r="A31" s="1573" t="s">
        <v>217</v>
      </c>
      <c r="B31" s="1574">
        <v>0</v>
      </c>
      <c r="C31" s="1574">
        <v>0</v>
      </c>
      <c r="D31" s="1574">
        <v>0</v>
      </c>
      <c r="E31" s="1574">
        <v>0</v>
      </c>
      <c r="F31" s="1574">
        <v>0</v>
      </c>
      <c r="G31" s="1574">
        <v>0</v>
      </c>
      <c r="H31" s="1574">
        <v>0</v>
      </c>
      <c r="I31" s="1574">
        <v>0</v>
      </c>
      <c r="J31" s="1574">
        <v>0</v>
      </c>
      <c r="K31" s="1574">
        <v>0</v>
      </c>
      <c r="L31" s="1574">
        <v>0</v>
      </c>
      <c r="M31" s="1578">
        <v>51.3</v>
      </c>
      <c r="N31" s="1575">
        <v>0</v>
      </c>
      <c r="O31" s="1573" t="s">
        <v>217</v>
      </c>
      <c r="P31" s="1576">
        <v>0</v>
      </c>
      <c r="Q31" s="1576">
        <v>0</v>
      </c>
      <c r="R31" s="1575">
        <v>0</v>
      </c>
      <c r="S31" s="1576">
        <v>0</v>
      </c>
      <c r="T31" s="1576">
        <v>0</v>
      </c>
      <c r="U31" s="1576">
        <v>0</v>
      </c>
      <c r="V31" s="1575">
        <v>0</v>
      </c>
      <c r="W31" s="1575">
        <v>0</v>
      </c>
      <c r="X31" s="1575">
        <v>0</v>
      </c>
      <c r="Y31" s="1575">
        <v>0</v>
      </c>
      <c r="Z31" s="1575">
        <v>0</v>
      </c>
      <c r="AA31" s="1575">
        <v>0</v>
      </c>
      <c r="AB31" s="1573" t="s">
        <v>217</v>
      </c>
      <c r="AC31" s="1575">
        <v>0</v>
      </c>
      <c r="AD31" s="1575">
        <v>0</v>
      </c>
      <c r="AE31" s="1575">
        <v>0</v>
      </c>
      <c r="AF31" s="1575">
        <v>0</v>
      </c>
      <c r="AG31" s="1575">
        <v>0</v>
      </c>
      <c r="AH31" s="1575">
        <v>0</v>
      </c>
      <c r="AI31" s="1575">
        <v>0</v>
      </c>
      <c r="AJ31" s="1575">
        <v>25504.52</v>
      </c>
      <c r="AK31" s="1575">
        <v>0</v>
      </c>
    </row>
    <row r="32" spans="1:37" s="1577" customFormat="1" ht="12.6" customHeight="1">
      <c r="A32" s="1573" t="s">
        <v>218</v>
      </c>
      <c r="B32" s="1574">
        <v>0</v>
      </c>
      <c r="C32" s="1574">
        <v>0</v>
      </c>
      <c r="D32" s="1574">
        <v>0</v>
      </c>
      <c r="E32" s="1574">
        <v>0</v>
      </c>
      <c r="F32" s="1574">
        <v>0</v>
      </c>
      <c r="G32" s="1574">
        <v>0</v>
      </c>
      <c r="H32" s="1574">
        <v>0</v>
      </c>
      <c r="I32" s="1574">
        <v>0</v>
      </c>
      <c r="J32" s="1574">
        <v>0</v>
      </c>
      <c r="K32" s="1574">
        <v>0</v>
      </c>
      <c r="L32" s="1574">
        <v>0</v>
      </c>
      <c r="M32" s="1574">
        <v>0</v>
      </c>
      <c r="N32" s="1575">
        <v>0</v>
      </c>
      <c r="O32" s="1573" t="s">
        <v>218</v>
      </c>
      <c r="P32" s="1576">
        <v>0</v>
      </c>
      <c r="Q32" s="1576">
        <v>0</v>
      </c>
      <c r="R32" s="1575">
        <v>0</v>
      </c>
      <c r="S32" s="1576">
        <v>0</v>
      </c>
      <c r="T32" s="1576">
        <v>0</v>
      </c>
      <c r="U32" s="1576">
        <v>0</v>
      </c>
      <c r="V32" s="1575">
        <v>0</v>
      </c>
      <c r="W32" s="1575">
        <v>0</v>
      </c>
      <c r="X32" s="1575">
        <v>0</v>
      </c>
      <c r="Y32" s="1575">
        <v>0</v>
      </c>
      <c r="Z32" s="1575">
        <v>0</v>
      </c>
      <c r="AA32" s="1575">
        <v>0</v>
      </c>
      <c r="AB32" s="1573" t="s">
        <v>218</v>
      </c>
      <c r="AC32" s="1575">
        <v>0</v>
      </c>
      <c r="AD32" s="1575">
        <v>0</v>
      </c>
      <c r="AE32" s="1575">
        <v>0</v>
      </c>
      <c r="AF32" s="1575">
        <v>0</v>
      </c>
      <c r="AG32" s="1575">
        <v>0</v>
      </c>
      <c r="AH32" s="1575">
        <v>0</v>
      </c>
      <c r="AI32" s="1575">
        <v>0</v>
      </c>
      <c r="AJ32" s="1575">
        <v>0</v>
      </c>
      <c r="AK32" s="1575">
        <v>0</v>
      </c>
    </row>
    <row r="33" spans="1:37" s="1577" customFormat="1" ht="12.6" customHeight="1">
      <c r="A33" s="1573" t="s">
        <v>1413</v>
      </c>
      <c r="B33" s="1578">
        <v>0</v>
      </c>
      <c r="C33" s="1578">
        <v>0</v>
      </c>
      <c r="D33" s="1578">
        <v>0</v>
      </c>
      <c r="E33" s="1578">
        <v>0</v>
      </c>
      <c r="F33" s="1578">
        <v>0</v>
      </c>
      <c r="G33" s="1578">
        <v>0</v>
      </c>
      <c r="H33" s="1578">
        <v>0</v>
      </c>
      <c r="I33" s="1578">
        <v>0</v>
      </c>
      <c r="J33" s="1578">
        <v>0</v>
      </c>
      <c r="K33" s="1578">
        <v>0</v>
      </c>
      <c r="L33" s="1578">
        <v>0</v>
      </c>
      <c r="M33" s="1578">
        <v>0</v>
      </c>
      <c r="N33" s="1576">
        <v>0</v>
      </c>
      <c r="O33" s="1573" t="s">
        <v>1413</v>
      </c>
      <c r="P33" s="1576">
        <v>0</v>
      </c>
      <c r="Q33" s="1576">
        <v>0</v>
      </c>
      <c r="R33" s="1575">
        <v>0</v>
      </c>
      <c r="S33" s="1576">
        <v>0</v>
      </c>
      <c r="T33" s="1576">
        <v>0</v>
      </c>
      <c r="U33" s="1576">
        <v>0</v>
      </c>
      <c r="V33" s="1575">
        <v>0</v>
      </c>
      <c r="W33" s="1575">
        <v>0</v>
      </c>
      <c r="X33" s="1575">
        <v>0</v>
      </c>
      <c r="Y33" s="1575">
        <v>0</v>
      </c>
      <c r="Z33" s="1575">
        <v>0</v>
      </c>
      <c r="AA33" s="1575">
        <v>0</v>
      </c>
      <c r="AB33" s="1573" t="s">
        <v>1413</v>
      </c>
      <c r="AC33" s="1575">
        <v>0</v>
      </c>
      <c r="AD33" s="1575">
        <v>0</v>
      </c>
      <c r="AE33" s="1575">
        <v>0</v>
      </c>
      <c r="AF33" s="1575">
        <v>0</v>
      </c>
      <c r="AG33" s="1575">
        <v>0</v>
      </c>
      <c r="AH33" s="1575">
        <v>0</v>
      </c>
      <c r="AI33" s="1575">
        <v>0</v>
      </c>
      <c r="AJ33" s="1575">
        <v>0</v>
      </c>
      <c r="AK33" s="1575">
        <v>0</v>
      </c>
    </row>
    <row r="34" spans="1:37" s="1577" customFormat="1" ht="12.6" customHeight="1">
      <c r="A34" s="1573" t="s">
        <v>1414</v>
      </c>
      <c r="B34" s="1578">
        <v>0</v>
      </c>
      <c r="C34" s="1578">
        <v>0</v>
      </c>
      <c r="D34" s="1578">
        <v>0</v>
      </c>
      <c r="E34" s="1578">
        <v>0</v>
      </c>
      <c r="F34" s="1578">
        <v>0</v>
      </c>
      <c r="G34" s="1578">
        <v>0</v>
      </c>
      <c r="H34" s="1578">
        <v>0</v>
      </c>
      <c r="I34" s="1578">
        <v>0</v>
      </c>
      <c r="J34" s="1578">
        <v>0</v>
      </c>
      <c r="K34" s="1578">
        <v>0</v>
      </c>
      <c r="L34" s="1578">
        <v>0</v>
      </c>
      <c r="M34" s="1578">
        <v>0</v>
      </c>
      <c r="N34" s="1576">
        <v>0</v>
      </c>
      <c r="O34" s="1573" t="s">
        <v>1414</v>
      </c>
      <c r="P34" s="1576">
        <v>0</v>
      </c>
      <c r="Q34" s="1576">
        <v>0</v>
      </c>
      <c r="R34" s="1575">
        <v>0</v>
      </c>
      <c r="S34" s="1576">
        <v>0</v>
      </c>
      <c r="T34" s="1576">
        <v>271.10000000000002</v>
      </c>
      <c r="U34" s="1576">
        <v>176.755</v>
      </c>
      <c r="V34" s="1575">
        <v>0</v>
      </c>
      <c r="W34" s="1575">
        <v>36.090000000000003</v>
      </c>
      <c r="X34" s="1575">
        <v>424.70400000000006</v>
      </c>
      <c r="Y34" s="1575">
        <v>936.33500000000004</v>
      </c>
      <c r="Z34" s="1575">
        <v>1468.8932</v>
      </c>
      <c r="AA34" s="1575">
        <v>391.73809999999997</v>
      </c>
      <c r="AB34" s="1573" t="s">
        <v>1414</v>
      </c>
      <c r="AC34" s="1575">
        <v>1505.9569999999999</v>
      </c>
      <c r="AD34" s="1575">
        <v>499.42591390000001</v>
      </c>
      <c r="AE34" s="1575">
        <v>459.95814440999993</v>
      </c>
      <c r="AF34" s="1575">
        <v>56.699446530000003</v>
      </c>
      <c r="AG34" s="1575">
        <v>91.369608900000003</v>
      </c>
      <c r="AH34" s="1575">
        <v>394.72683900000004</v>
      </c>
      <c r="AI34" s="1575">
        <v>2944.9374127999999</v>
      </c>
      <c r="AJ34" s="1575">
        <v>7589.1614284400002</v>
      </c>
      <c r="AK34" s="1575">
        <v>908.88342851000004</v>
      </c>
    </row>
    <row r="35" spans="1:37" s="1572" customFormat="1" ht="12.6" customHeight="1">
      <c r="A35" s="1569" t="s">
        <v>219</v>
      </c>
      <c r="B35" s="1579">
        <v>304.73599999999999</v>
      </c>
      <c r="C35" s="1579">
        <v>379.31599999999997</v>
      </c>
      <c r="D35" s="1579">
        <v>512.70000000000005</v>
      </c>
      <c r="E35" s="1579">
        <v>561.827</v>
      </c>
      <c r="F35" s="1579">
        <v>971.54200000000003</v>
      </c>
      <c r="G35" s="1579">
        <v>1252.1479999999999</v>
      </c>
      <c r="H35" s="1579">
        <v>1453.8009999999999</v>
      </c>
      <c r="I35" s="1579">
        <v>2007.2</v>
      </c>
      <c r="J35" s="1579">
        <v>1986.4</v>
      </c>
      <c r="K35" s="1579">
        <v>2101.1999999999998</v>
      </c>
      <c r="L35" s="1579">
        <v>2698.5</v>
      </c>
      <c r="M35" s="1579">
        <v>2752.6</v>
      </c>
      <c r="N35" s="1580">
        <v>3625.3</v>
      </c>
      <c r="O35" s="1569" t="s">
        <v>219</v>
      </c>
      <c r="P35" s="1580">
        <v>4684.6000000000004</v>
      </c>
      <c r="Q35" s="1580">
        <v>4936.3999999999996</v>
      </c>
      <c r="R35" s="1580">
        <v>5668.7349999999997</v>
      </c>
      <c r="S35" s="1580">
        <v>5765.4719999999998</v>
      </c>
      <c r="T35" s="1580">
        <v>2793.4</v>
      </c>
      <c r="U35" s="1580">
        <v>6987.4360000000006</v>
      </c>
      <c r="V35" s="1580">
        <v>7538.7950000000001</v>
      </c>
      <c r="W35" s="1580">
        <v>7859.6319999999996</v>
      </c>
      <c r="X35" s="1580">
        <v>10122.019</v>
      </c>
      <c r="Y35" s="1580">
        <v>10743.0191</v>
      </c>
      <c r="Z35" s="1580">
        <v>11218.125599999999</v>
      </c>
      <c r="AA35" s="1580">
        <v>12397.831100000003</v>
      </c>
      <c r="AB35" s="1569" t="s">
        <v>219</v>
      </c>
      <c r="AC35" s="1580">
        <v>14919.8894</v>
      </c>
      <c r="AD35" s="1580">
        <v>16724.636729469999</v>
      </c>
      <c r="AE35" s="1580">
        <v>6060.2491628600001</v>
      </c>
      <c r="AF35" s="1580">
        <v>17795.058473500001</v>
      </c>
      <c r="AG35" s="1580">
        <v>17814.698247999997</v>
      </c>
      <c r="AH35" s="1580">
        <v>18543.726490999998</v>
      </c>
      <c r="AI35" s="1580">
        <v>20038.917433450002</v>
      </c>
      <c r="AJ35" s="1580">
        <v>23560.44763088</v>
      </c>
      <c r="AK35" s="1580">
        <v>2183.2177774799998</v>
      </c>
    </row>
    <row r="36" spans="1:37" s="1577" customFormat="1" ht="12.6" customHeight="1">
      <c r="A36" s="1573" t="s">
        <v>1137</v>
      </c>
      <c r="B36" s="1574">
        <v>0</v>
      </c>
      <c r="C36" s="1574">
        <v>0</v>
      </c>
      <c r="D36" s="1574">
        <v>0</v>
      </c>
      <c r="E36" s="1579">
        <v>0</v>
      </c>
      <c r="F36" s="1574">
        <v>0</v>
      </c>
      <c r="G36" s="1574">
        <v>0</v>
      </c>
      <c r="H36" s="1579">
        <v>0</v>
      </c>
      <c r="I36" s="1574">
        <v>0</v>
      </c>
      <c r="J36" s="1574">
        <v>0</v>
      </c>
      <c r="K36" s="1574">
        <v>0</v>
      </c>
      <c r="L36" s="1574">
        <v>0</v>
      </c>
      <c r="M36" s="1574">
        <v>0</v>
      </c>
      <c r="N36" s="1575">
        <v>0</v>
      </c>
      <c r="O36" s="1573" t="s">
        <v>1137</v>
      </c>
      <c r="P36" s="1575">
        <v>0</v>
      </c>
      <c r="Q36" s="1576">
        <v>0</v>
      </c>
      <c r="R36" s="1575">
        <v>0</v>
      </c>
      <c r="S36" s="1576">
        <v>0</v>
      </c>
      <c r="T36" s="1576">
        <v>0</v>
      </c>
      <c r="U36" s="1576">
        <v>0</v>
      </c>
      <c r="V36" s="1575">
        <v>0</v>
      </c>
      <c r="W36" s="1575">
        <v>0</v>
      </c>
      <c r="X36" s="1575">
        <v>0</v>
      </c>
      <c r="Y36" s="1575">
        <v>0</v>
      </c>
      <c r="Z36" s="1575">
        <v>0</v>
      </c>
      <c r="AA36" s="1575">
        <v>0</v>
      </c>
      <c r="AB36" s="1573" t="s">
        <v>1137</v>
      </c>
      <c r="AC36" s="1575">
        <v>0</v>
      </c>
      <c r="AD36" s="1575">
        <v>0</v>
      </c>
      <c r="AE36" s="1575">
        <v>0</v>
      </c>
      <c r="AF36" s="1575">
        <v>0</v>
      </c>
      <c r="AG36" s="1575">
        <v>0</v>
      </c>
      <c r="AH36" s="1575">
        <v>0</v>
      </c>
      <c r="AI36" s="1575">
        <v>0</v>
      </c>
      <c r="AJ36" s="1575">
        <v>0</v>
      </c>
      <c r="AK36" s="1575">
        <v>0</v>
      </c>
    </row>
    <row r="37" spans="1:37" s="1577" customFormat="1" ht="12.6" customHeight="1">
      <c r="A37" s="1573" t="s">
        <v>1138</v>
      </c>
      <c r="B37" s="1574">
        <v>0</v>
      </c>
      <c r="C37" s="1574">
        <v>0</v>
      </c>
      <c r="D37" s="1574">
        <v>0</v>
      </c>
      <c r="E37" s="1574">
        <v>0</v>
      </c>
      <c r="F37" s="1574">
        <v>0</v>
      </c>
      <c r="G37" s="1574">
        <v>0</v>
      </c>
      <c r="H37" s="1574">
        <v>0</v>
      </c>
      <c r="I37" s="1574">
        <v>0</v>
      </c>
      <c r="J37" s="1574">
        <v>0</v>
      </c>
      <c r="K37" s="1574">
        <v>0</v>
      </c>
      <c r="L37" s="1574">
        <v>0</v>
      </c>
      <c r="M37" s="1574">
        <v>0</v>
      </c>
      <c r="N37" s="1575">
        <v>0</v>
      </c>
      <c r="O37" s="1573" t="s">
        <v>1138</v>
      </c>
      <c r="P37" s="1575">
        <v>0</v>
      </c>
      <c r="Q37" s="1576">
        <v>0</v>
      </c>
      <c r="R37" s="1575">
        <v>0</v>
      </c>
      <c r="S37" s="1576">
        <v>0</v>
      </c>
      <c r="T37" s="1576">
        <v>0</v>
      </c>
      <c r="U37" s="1576">
        <v>0</v>
      </c>
      <c r="V37" s="1575">
        <v>0</v>
      </c>
      <c r="W37" s="1575">
        <v>0</v>
      </c>
      <c r="X37" s="1575">
        <v>0</v>
      </c>
      <c r="Y37" s="1575">
        <v>0</v>
      </c>
      <c r="Z37" s="1575">
        <v>0</v>
      </c>
      <c r="AA37" s="1575">
        <v>0</v>
      </c>
      <c r="AB37" s="1573" t="s">
        <v>1138</v>
      </c>
      <c r="AC37" s="1575">
        <v>0</v>
      </c>
      <c r="AD37" s="1575">
        <v>0</v>
      </c>
      <c r="AE37" s="1575">
        <v>328.90322564000007</v>
      </c>
      <c r="AF37" s="1575">
        <v>687.74193515000002</v>
      </c>
      <c r="AG37" s="1575">
        <v>678.19522300000006</v>
      </c>
      <c r="AH37" s="1575">
        <v>680.87096699999995</v>
      </c>
      <c r="AI37" s="1575">
        <v>0</v>
      </c>
      <c r="AJ37" s="1575">
        <v>2611.0320925300002</v>
      </c>
      <c r="AK37" s="1575">
        <v>0</v>
      </c>
    </row>
    <row r="38" spans="1:37" s="1577" customFormat="1" ht="12.6" customHeight="1">
      <c r="A38" s="1573" t="s">
        <v>1139</v>
      </c>
      <c r="B38" s="1574">
        <v>23.844000000000001</v>
      </c>
      <c r="C38" s="1574">
        <v>37.256999999999998</v>
      </c>
      <c r="D38" s="1574">
        <v>37.44</v>
      </c>
      <c r="E38" s="1574">
        <v>44.816000000000003</v>
      </c>
      <c r="F38" s="1574">
        <v>120.009</v>
      </c>
      <c r="G38" s="1574">
        <v>254.66499999999999</v>
      </c>
      <c r="H38" s="1574">
        <v>329.625</v>
      </c>
      <c r="I38" s="1574">
        <v>337.9</v>
      </c>
      <c r="J38" s="1574">
        <v>373.3</v>
      </c>
      <c r="K38" s="1574">
        <v>345.4</v>
      </c>
      <c r="L38" s="1574">
        <v>789</v>
      </c>
      <c r="M38" s="1574">
        <v>517.4</v>
      </c>
      <c r="N38" s="1575">
        <v>1067.0999999999999</v>
      </c>
      <c r="O38" s="1573" t="s">
        <v>1139</v>
      </c>
      <c r="P38" s="1575">
        <v>1131.8</v>
      </c>
      <c r="Q38" s="1576">
        <v>1076.5</v>
      </c>
      <c r="R38" s="1575">
        <v>1126.1759999999999</v>
      </c>
      <c r="S38" s="1576">
        <v>1170.0319999999999</v>
      </c>
      <c r="T38" s="1576">
        <v>157.1</v>
      </c>
      <c r="U38" s="1576">
        <v>1516.357</v>
      </c>
      <c r="V38" s="1575">
        <v>1505.587</v>
      </c>
      <c r="W38" s="1575">
        <v>1370.204</v>
      </c>
      <c r="X38" s="1575">
        <v>1859.2939999999999</v>
      </c>
      <c r="Y38" s="1575">
        <v>1864.6268</v>
      </c>
      <c r="Z38" s="1575">
        <v>2034.7483999999999</v>
      </c>
      <c r="AA38" s="1575">
        <v>2355.8585000000003</v>
      </c>
      <c r="AB38" s="1573" t="s">
        <v>1139</v>
      </c>
      <c r="AC38" s="1575">
        <v>1951.7045000000003</v>
      </c>
      <c r="AD38" s="1575">
        <v>1798.3697959599999</v>
      </c>
      <c r="AE38" s="1575">
        <v>764.49756600000001</v>
      </c>
      <c r="AF38" s="1575">
        <v>1726.0587639999999</v>
      </c>
      <c r="AG38" s="1575">
        <v>1850.9600589999998</v>
      </c>
      <c r="AH38" s="1575">
        <v>1335.5696399999999</v>
      </c>
      <c r="AI38" s="1575">
        <v>1081.16653688</v>
      </c>
      <c r="AJ38" s="1575">
        <v>1205.4030540000001</v>
      </c>
      <c r="AK38" s="1575">
        <v>141.72517999999999</v>
      </c>
    </row>
    <row r="39" spans="1:37" s="1577" customFormat="1" ht="12.6" customHeight="1">
      <c r="A39" s="1573" t="s">
        <v>1140</v>
      </c>
      <c r="B39" s="1574">
        <v>34.421999999999997</v>
      </c>
      <c r="C39" s="1574">
        <v>38.088000000000001</v>
      </c>
      <c r="D39" s="1574">
        <v>40.639000000000003</v>
      </c>
      <c r="E39" s="1574">
        <v>49.52</v>
      </c>
      <c r="F39" s="1574">
        <v>86.09</v>
      </c>
      <c r="G39" s="1574">
        <v>121.845</v>
      </c>
      <c r="H39" s="1574">
        <v>140.54499999999999</v>
      </c>
      <c r="I39" s="1574">
        <v>180</v>
      </c>
      <c r="J39" s="1574">
        <v>159.19999999999999</v>
      </c>
      <c r="K39" s="1574">
        <v>127.2</v>
      </c>
      <c r="L39" s="1574">
        <v>132.4</v>
      </c>
      <c r="M39" s="1574">
        <v>110</v>
      </c>
      <c r="N39" s="1575">
        <v>94.6</v>
      </c>
      <c r="O39" s="1573" t="s">
        <v>1140</v>
      </c>
      <c r="P39" s="1575">
        <v>129.5</v>
      </c>
      <c r="Q39" s="1576">
        <v>87.8</v>
      </c>
      <c r="R39" s="1575">
        <v>160.245</v>
      </c>
      <c r="S39" s="1576">
        <v>134.30000000000001</v>
      </c>
      <c r="T39" s="1576">
        <v>60</v>
      </c>
      <c r="U39" s="1576">
        <v>161.14699999999999</v>
      </c>
      <c r="V39" s="1575">
        <v>185.45600000000002</v>
      </c>
      <c r="W39" s="1575">
        <v>275.72699999999998</v>
      </c>
      <c r="X39" s="1575">
        <v>239.553</v>
      </c>
      <c r="Y39" s="1575">
        <v>203.73500000000001</v>
      </c>
      <c r="Z39" s="1575">
        <v>262.59549999999996</v>
      </c>
      <c r="AA39" s="1575">
        <v>283.59930000000003</v>
      </c>
      <c r="AB39" s="1573" t="s">
        <v>1140</v>
      </c>
      <c r="AC39" s="1575">
        <v>329.48139999999995</v>
      </c>
      <c r="AD39" s="1575">
        <v>351.24312687999998</v>
      </c>
      <c r="AE39" s="1575">
        <v>92.184309599999949</v>
      </c>
      <c r="AF39" s="1575">
        <v>460.60712710999996</v>
      </c>
      <c r="AG39" s="1575">
        <v>469.18741499999999</v>
      </c>
      <c r="AH39" s="1575">
        <v>536.22148900000002</v>
      </c>
      <c r="AI39" s="1575">
        <v>632.09118160000003</v>
      </c>
      <c r="AJ39" s="1575">
        <v>828.59537302000001</v>
      </c>
      <c r="AK39" s="1575">
        <v>59.3864412</v>
      </c>
    </row>
    <row r="40" spans="1:37" s="1577" customFormat="1" ht="12.6" customHeight="1">
      <c r="A40" s="1573" t="s">
        <v>1141</v>
      </c>
      <c r="B40" s="1574">
        <v>22.463999999999999</v>
      </c>
      <c r="C40" s="1574">
        <v>24.78</v>
      </c>
      <c r="D40" s="1574">
        <v>42.359000000000002</v>
      </c>
      <c r="E40" s="1574">
        <v>49.674999999999997</v>
      </c>
      <c r="F40" s="1574">
        <v>86.231999999999999</v>
      </c>
      <c r="G40" s="1574">
        <v>91.369</v>
      </c>
      <c r="H40" s="1574">
        <v>96.932000000000002</v>
      </c>
      <c r="I40" s="1574">
        <v>147.5</v>
      </c>
      <c r="J40" s="1574">
        <v>69</v>
      </c>
      <c r="K40" s="1574">
        <v>70.8</v>
      </c>
      <c r="L40" s="1574">
        <v>74.8</v>
      </c>
      <c r="M40" s="1574">
        <v>83.4</v>
      </c>
      <c r="N40" s="1575">
        <v>84.6</v>
      </c>
      <c r="O40" s="1573" t="s">
        <v>1141</v>
      </c>
      <c r="P40" s="1575">
        <v>90.2</v>
      </c>
      <c r="Q40" s="1576">
        <v>94.1</v>
      </c>
      <c r="R40" s="1575">
        <v>96.968999999999994</v>
      </c>
      <c r="S40" s="1576">
        <v>83.8</v>
      </c>
      <c r="T40" s="1576">
        <v>54.4</v>
      </c>
      <c r="U40" s="1576">
        <v>110.681</v>
      </c>
      <c r="V40" s="1575">
        <v>110.093</v>
      </c>
      <c r="W40" s="1575">
        <v>62.731000000000002</v>
      </c>
      <c r="X40" s="1575">
        <v>46.423000000000002</v>
      </c>
      <c r="Y40" s="1575">
        <v>31.793900000000001</v>
      </c>
      <c r="Z40" s="1575">
        <v>107.1748</v>
      </c>
      <c r="AA40" s="1575">
        <v>11.4192</v>
      </c>
      <c r="AB40" s="1573" t="s">
        <v>1141</v>
      </c>
      <c r="AC40" s="1575">
        <v>36.093500000000006</v>
      </c>
      <c r="AD40" s="1575">
        <v>25.931663279999999</v>
      </c>
      <c r="AE40" s="1575">
        <v>15.740665800000002</v>
      </c>
      <c r="AF40" s="1575">
        <v>36.138892310000003</v>
      </c>
      <c r="AG40" s="1575">
        <v>25.973782</v>
      </c>
      <c r="AH40" s="1575">
        <v>26.387822</v>
      </c>
      <c r="AI40" s="1575">
        <v>27.519119629999999</v>
      </c>
      <c r="AJ40" s="1575">
        <v>34.977409999999999</v>
      </c>
      <c r="AK40" s="1575">
        <v>0</v>
      </c>
    </row>
    <row r="41" spans="1:37" s="1577" customFormat="1" ht="12.6" customHeight="1">
      <c r="A41" s="1573" t="s">
        <v>1142</v>
      </c>
      <c r="B41" s="1574">
        <v>0</v>
      </c>
      <c r="C41" s="1574">
        <v>0</v>
      </c>
      <c r="D41" s="1574">
        <v>0</v>
      </c>
      <c r="E41" s="1574">
        <v>0</v>
      </c>
      <c r="F41" s="1574">
        <v>0</v>
      </c>
      <c r="G41" s="1574">
        <v>0</v>
      </c>
      <c r="H41" s="1574">
        <v>0</v>
      </c>
      <c r="I41" s="1574">
        <v>0</v>
      </c>
      <c r="J41" s="1574">
        <v>0</v>
      </c>
      <c r="K41" s="1574">
        <v>0</v>
      </c>
      <c r="L41" s="1574">
        <v>0</v>
      </c>
      <c r="M41" s="1574">
        <v>0</v>
      </c>
      <c r="N41" s="1575">
        <v>11.1</v>
      </c>
      <c r="O41" s="1573" t="s">
        <v>1142</v>
      </c>
      <c r="P41" s="1575">
        <v>0</v>
      </c>
      <c r="Q41" s="1576">
        <v>0</v>
      </c>
      <c r="R41" s="1575">
        <v>1.2430000000000001</v>
      </c>
      <c r="S41" s="1576">
        <v>1</v>
      </c>
      <c r="T41" s="1576">
        <v>0.5</v>
      </c>
      <c r="U41" s="1576">
        <v>0.80600000000000005</v>
      </c>
      <c r="V41" s="1575">
        <v>0</v>
      </c>
      <c r="W41" s="1575">
        <v>0</v>
      </c>
      <c r="X41" s="1575">
        <v>0</v>
      </c>
      <c r="Y41" s="1575">
        <v>0</v>
      </c>
      <c r="Z41" s="1575">
        <v>0</v>
      </c>
      <c r="AA41" s="1575">
        <v>0</v>
      </c>
      <c r="AB41" s="1573" t="s">
        <v>1142</v>
      </c>
      <c r="AC41" s="1575">
        <v>0</v>
      </c>
      <c r="AD41" s="1575">
        <v>0</v>
      </c>
      <c r="AE41" s="1575">
        <v>0</v>
      </c>
      <c r="AF41" s="1575">
        <v>0</v>
      </c>
      <c r="AG41" s="1575">
        <v>0</v>
      </c>
      <c r="AH41" s="1575">
        <v>0</v>
      </c>
      <c r="AI41" s="1575">
        <v>0</v>
      </c>
      <c r="AJ41" s="1575">
        <v>0</v>
      </c>
      <c r="AK41" s="1575">
        <v>0</v>
      </c>
    </row>
    <row r="42" spans="1:37" s="1577" customFormat="1" ht="12.6" customHeight="1">
      <c r="A42" s="1573" t="s">
        <v>1143</v>
      </c>
      <c r="B42" s="1574">
        <v>9.5630000000000006</v>
      </c>
      <c r="C42" s="1574">
        <v>10.318</v>
      </c>
      <c r="D42" s="1574">
        <v>11.827999999999999</v>
      </c>
      <c r="E42" s="1574">
        <v>13.987</v>
      </c>
      <c r="F42" s="1574">
        <v>19.202999999999999</v>
      </c>
      <c r="G42" s="1574">
        <v>18.581</v>
      </c>
      <c r="H42" s="1574">
        <v>11.353</v>
      </c>
      <c r="I42" s="1574">
        <v>0</v>
      </c>
      <c r="J42" s="1574">
        <v>0</v>
      </c>
      <c r="K42" s="1574">
        <v>0</v>
      </c>
      <c r="L42" s="1574">
        <v>0</v>
      </c>
      <c r="M42" s="1574">
        <v>0</v>
      </c>
      <c r="N42" s="1575">
        <v>0</v>
      </c>
      <c r="O42" s="1573" t="s">
        <v>1143</v>
      </c>
      <c r="P42" s="1575">
        <v>0</v>
      </c>
      <c r="Q42" s="1576">
        <v>0</v>
      </c>
      <c r="R42" s="1575">
        <v>0</v>
      </c>
      <c r="S42" s="1576">
        <v>0</v>
      </c>
      <c r="T42" s="1576">
        <v>0</v>
      </c>
      <c r="U42" s="1576">
        <v>0</v>
      </c>
      <c r="V42" s="1575">
        <v>0</v>
      </c>
      <c r="W42" s="1575">
        <v>0</v>
      </c>
      <c r="X42" s="1575">
        <v>0</v>
      </c>
      <c r="Y42" s="1575">
        <v>0</v>
      </c>
      <c r="Z42" s="1575">
        <v>0</v>
      </c>
      <c r="AA42" s="1575">
        <v>0</v>
      </c>
      <c r="AB42" s="1573" t="s">
        <v>2163</v>
      </c>
      <c r="AC42" s="1575">
        <v>0</v>
      </c>
      <c r="AD42" s="1575">
        <v>0</v>
      </c>
      <c r="AE42" s="1575">
        <v>0</v>
      </c>
      <c r="AF42" s="1575">
        <v>124.40981502</v>
      </c>
      <c r="AG42" s="1575">
        <v>0</v>
      </c>
      <c r="AH42" s="1575">
        <v>0</v>
      </c>
      <c r="AI42" s="1575">
        <v>0</v>
      </c>
      <c r="AJ42" s="1575">
        <v>0</v>
      </c>
      <c r="AK42" s="1575">
        <v>0</v>
      </c>
    </row>
    <row r="43" spans="1:37" s="1577" customFormat="1" ht="12.6" customHeight="1">
      <c r="A43" s="1573" t="s">
        <v>1144</v>
      </c>
      <c r="B43" s="1574">
        <v>138.619</v>
      </c>
      <c r="C43" s="1574">
        <v>141.85</v>
      </c>
      <c r="D43" s="1574">
        <v>233.91800000000001</v>
      </c>
      <c r="E43" s="1574">
        <v>222.98400000000001</v>
      </c>
      <c r="F43" s="1574">
        <v>332.80799999999999</v>
      </c>
      <c r="G43" s="1574">
        <v>380.68</v>
      </c>
      <c r="H43" s="1574">
        <v>457.89600000000002</v>
      </c>
      <c r="I43" s="1574">
        <v>643.5</v>
      </c>
      <c r="J43" s="1574">
        <v>701.1</v>
      </c>
      <c r="K43" s="1574">
        <v>808.9</v>
      </c>
      <c r="L43" s="1574">
        <v>841.1</v>
      </c>
      <c r="M43" s="1574">
        <v>878</v>
      </c>
      <c r="N43" s="1575">
        <v>1069.4000000000001</v>
      </c>
      <c r="O43" s="1573" t="s">
        <v>1144</v>
      </c>
      <c r="P43" s="1575">
        <v>1201.9000000000001</v>
      </c>
      <c r="Q43" s="1576">
        <v>1383.6</v>
      </c>
      <c r="R43" s="1575">
        <v>1639.6729999999998</v>
      </c>
      <c r="S43" s="1576">
        <v>1786.8</v>
      </c>
      <c r="T43" s="1576">
        <v>1023.9</v>
      </c>
      <c r="U43" s="1576">
        <v>2080.8460000000005</v>
      </c>
      <c r="V43" s="1575">
        <v>2638.55</v>
      </c>
      <c r="W43" s="1575">
        <v>2845.9090000000001</v>
      </c>
      <c r="X43" s="1575">
        <v>4045.8389999999999</v>
      </c>
      <c r="Y43" s="1575">
        <v>4635.4915000000001</v>
      </c>
      <c r="Z43" s="1575">
        <v>4879.5879000000004</v>
      </c>
      <c r="AA43" s="1575">
        <v>5506.2837</v>
      </c>
      <c r="AB43" s="1573" t="s">
        <v>1144</v>
      </c>
      <c r="AC43" s="1575">
        <v>6984.5763000000006</v>
      </c>
      <c r="AD43" s="1575">
        <v>7828.5195742899996</v>
      </c>
      <c r="AE43" s="1575">
        <v>2647.6110324199999</v>
      </c>
      <c r="AF43" s="1575">
        <v>8363.0130036800001</v>
      </c>
      <c r="AG43" s="1575">
        <v>8345.2675859999999</v>
      </c>
      <c r="AH43" s="1575">
        <v>9166.3646590000008</v>
      </c>
      <c r="AI43" s="1575">
        <v>10415.43139218</v>
      </c>
      <c r="AJ43" s="1575">
        <v>10837.55667231</v>
      </c>
      <c r="AK43" s="1575">
        <v>1231.74098682</v>
      </c>
    </row>
    <row r="44" spans="1:37" s="1577" customFormat="1" ht="12.6" customHeight="1">
      <c r="A44" s="1573" t="s">
        <v>1145</v>
      </c>
      <c r="B44" s="1574">
        <v>25.983000000000001</v>
      </c>
      <c r="C44" s="1574">
        <v>79.153000000000006</v>
      </c>
      <c r="D44" s="1574">
        <v>73.227999999999994</v>
      </c>
      <c r="E44" s="1574">
        <v>88.352000000000004</v>
      </c>
      <c r="F44" s="1574">
        <v>118.02</v>
      </c>
      <c r="G44" s="1574">
        <v>179.63399999999999</v>
      </c>
      <c r="H44" s="1574">
        <v>203.09200000000001</v>
      </c>
      <c r="I44" s="1574">
        <v>366</v>
      </c>
      <c r="J44" s="1574">
        <v>427.6</v>
      </c>
      <c r="K44" s="1574">
        <v>476.1</v>
      </c>
      <c r="L44" s="1574">
        <v>599</v>
      </c>
      <c r="M44" s="1574">
        <v>854.5</v>
      </c>
      <c r="N44" s="1575">
        <v>1033.5999999999999</v>
      </c>
      <c r="O44" s="1573" t="s">
        <v>1145</v>
      </c>
      <c r="P44" s="1575">
        <v>1251</v>
      </c>
      <c r="Q44" s="1576">
        <v>1377.1</v>
      </c>
      <c r="R44" s="1575">
        <v>1663.14</v>
      </c>
      <c r="S44" s="1576">
        <v>1768.47</v>
      </c>
      <c r="T44" s="1576">
        <v>1118.2</v>
      </c>
      <c r="U44" s="1576">
        <v>2198.8850000000002</v>
      </c>
      <c r="V44" s="1575">
        <v>2269.9789999999998</v>
      </c>
      <c r="W44" s="1575">
        <v>2403.3330000000001</v>
      </c>
      <c r="X44" s="1575">
        <v>3025.3110000000001</v>
      </c>
      <c r="Y44" s="1575">
        <v>3152.0907999999999</v>
      </c>
      <c r="Z44" s="1575">
        <v>3184.9841000000006</v>
      </c>
      <c r="AA44" s="1575">
        <v>3425.4074000000001</v>
      </c>
      <c r="AB44" s="1573" t="s">
        <v>1145</v>
      </c>
      <c r="AC44" s="1575">
        <v>4725.3370999999997</v>
      </c>
      <c r="AD44" s="1575">
        <v>4972.7074429100012</v>
      </c>
      <c r="AE44" s="1575">
        <v>1984.6675912000001</v>
      </c>
      <c r="AF44" s="1575">
        <v>5458.7350805400001</v>
      </c>
      <c r="AG44" s="1575">
        <v>5389.0236240000013</v>
      </c>
      <c r="AH44" s="1575">
        <v>5717.7293149999996</v>
      </c>
      <c r="AI44" s="1575">
        <v>6145.4810936100002</v>
      </c>
      <c r="AJ44" s="1575">
        <v>6732.0368136699999</v>
      </c>
      <c r="AK44" s="1575">
        <v>723.78107821000003</v>
      </c>
    </row>
    <row r="45" spans="1:37" s="1577" customFormat="1" ht="12.6" customHeight="1">
      <c r="A45" s="1573" t="s">
        <v>1146</v>
      </c>
      <c r="B45" s="1574">
        <v>0</v>
      </c>
      <c r="C45" s="1574">
        <v>0</v>
      </c>
      <c r="D45" s="1574">
        <v>2.5960000000000001</v>
      </c>
      <c r="E45" s="1574">
        <v>1.5489999999999999</v>
      </c>
      <c r="F45" s="1574">
        <v>3.91</v>
      </c>
      <c r="G45" s="1574">
        <v>4.5519999999999996</v>
      </c>
      <c r="H45" s="1574">
        <v>2.1749999999999998</v>
      </c>
      <c r="I45" s="1574">
        <v>4.8</v>
      </c>
      <c r="J45" s="1574">
        <v>5.6</v>
      </c>
      <c r="K45" s="1574">
        <v>5.7</v>
      </c>
      <c r="L45" s="1574">
        <v>5.5</v>
      </c>
      <c r="M45" s="1574">
        <v>6.3</v>
      </c>
      <c r="N45" s="1575">
        <v>17.2</v>
      </c>
      <c r="O45" s="1573" t="s">
        <v>1146</v>
      </c>
      <c r="P45" s="1575">
        <v>17</v>
      </c>
      <c r="Q45" s="1576">
        <v>17.2</v>
      </c>
      <c r="R45" s="1575">
        <v>20.010000000000002</v>
      </c>
      <c r="S45" s="1576">
        <v>20.9</v>
      </c>
      <c r="T45" s="1576">
        <v>11.5</v>
      </c>
      <c r="U45" s="1576">
        <v>21.606000000000002</v>
      </c>
      <c r="V45" s="1575">
        <v>22.27</v>
      </c>
      <c r="W45" s="1575">
        <v>22.416</v>
      </c>
      <c r="X45" s="1575">
        <v>22.507999999999999</v>
      </c>
      <c r="Y45" s="1575">
        <v>23.448</v>
      </c>
      <c r="Z45" s="1575">
        <v>22.046999999999997</v>
      </c>
      <c r="AA45" s="1575">
        <v>25.912999999999997</v>
      </c>
      <c r="AB45" s="1573" t="s">
        <v>1146</v>
      </c>
      <c r="AC45" s="1575">
        <v>12.8201</v>
      </c>
      <c r="AD45" s="1575">
        <v>30.66325153</v>
      </c>
      <c r="AE45" s="1575">
        <v>12.24821006</v>
      </c>
      <c r="AF45" s="1575">
        <v>27.218412839999999</v>
      </c>
      <c r="AG45" s="1575">
        <v>25.621098</v>
      </c>
      <c r="AH45" s="1575">
        <v>28.077089000000001</v>
      </c>
      <c r="AI45" s="1575">
        <v>28.49343125</v>
      </c>
      <c r="AJ45" s="1575">
        <v>13.49768576</v>
      </c>
      <c r="AK45" s="1575">
        <v>0</v>
      </c>
    </row>
    <row r="46" spans="1:37" s="1577" customFormat="1" ht="12.6" customHeight="1">
      <c r="A46" s="1573" t="s">
        <v>1147</v>
      </c>
      <c r="B46" s="1574">
        <v>0</v>
      </c>
      <c r="C46" s="1574">
        <v>0</v>
      </c>
      <c r="D46" s="1574">
        <v>10.673</v>
      </c>
      <c r="E46" s="1574">
        <v>11.173999999999999</v>
      </c>
      <c r="F46" s="1574">
        <v>32.25</v>
      </c>
      <c r="G46" s="1574">
        <v>33.701999999999998</v>
      </c>
      <c r="H46" s="1574">
        <v>41.125999999999998</v>
      </c>
      <c r="I46" s="1574">
        <v>61.5</v>
      </c>
      <c r="J46" s="1574">
        <v>75.599999999999994</v>
      </c>
      <c r="K46" s="1574">
        <v>94.5</v>
      </c>
      <c r="L46" s="1574">
        <v>88</v>
      </c>
      <c r="M46" s="1574">
        <v>123</v>
      </c>
      <c r="N46" s="1575">
        <v>134.80000000000001</v>
      </c>
      <c r="O46" s="1573" t="s">
        <v>1147</v>
      </c>
      <c r="P46" s="1575">
        <v>134.1</v>
      </c>
      <c r="Q46" s="1576">
        <v>122.1</v>
      </c>
      <c r="R46" s="1575">
        <v>130.91800000000001</v>
      </c>
      <c r="S46" s="1576">
        <v>107.77</v>
      </c>
      <c r="T46" s="1576">
        <v>73.5</v>
      </c>
      <c r="U46" s="1576">
        <v>137.26300000000001</v>
      </c>
      <c r="V46" s="1575">
        <v>136.47199999999998</v>
      </c>
      <c r="W46" s="1575">
        <v>156.571</v>
      </c>
      <c r="X46" s="1575">
        <v>177.45099999999999</v>
      </c>
      <c r="Y46" s="1575">
        <v>175.9135</v>
      </c>
      <c r="Z46" s="1575">
        <v>167.13099999999997</v>
      </c>
      <c r="AA46" s="1575">
        <v>138.80380000000002</v>
      </c>
      <c r="AB46" s="1573" t="s">
        <v>1147</v>
      </c>
      <c r="AC46" s="1575">
        <v>277.02980000000002</v>
      </c>
      <c r="AD46" s="1575">
        <v>297.03531521000002</v>
      </c>
      <c r="AE46" s="1575">
        <v>90.395519500000006</v>
      </c>
      <c r="AF46" s="1575">
        <v>340.73872127999999</v>
      </c>
      <c r="AG46" s="1575">
        <v>329.53483599999998</v>
      </c>
      <c r="AH46" s="1575">
        <v>337.02029599999997</v>
      </c>
      <c r="AI46" s="1575">
        <v>351.80253563999997</v>
      </c>
      <c r="AJ46" s="1575">
        <v>331.63064185000002</v>
      </c>
      <c r="AK46" s="1575">
        <v>9.2987234599999997</v>
      </c>
    </row>
    <row r="47" spans="1:37" s="1577" customFormat="1" ht="12.6" customHeight="1">
      <c r="A47" s="1573" t="s">
        <v>1148</v>
      </c>
      <c r="B47" s="1574">
        <v>49.841000000000001</v>
      </c>
      <c r="C47" s="1574">
        <v>47.87</v>
      </c>
      <c r="D47" s="1574">
        <v>43.603999999999999</v>
      </c>
      <c r="E47" s="1574">
        <v>44.079000000000001</v>
      </c>
      <c r="F47" s="1574">
        <v>109.253</v>
      </c>
      <c r="G47" s="1574">
        <v>82.873999999999995</v>
      </c>
      <c r="H47" s="1574">
        <v>81.146000000000001</v>
      </c>
      <c r="I47" s="1574">
        <v>109.1</v>
      </c>
      <c r="J47" s="1574">
        <v>72.7</v>
      </c>
      <c r="K47" s="1574">
        <v>56.1</v>
      </c>
      <c r="L47" s="1574">
        <v>53</v>
      </c>
      <c r="M47" s="1574">
        <v>45.4</v>
      </c>
      <c r="N47" s="1575">
        <v>11.4</v>
      </c>
      <c r="O47" s="1573" t="s">
        <v>1148</v>
      </c>
      <c r="P47" s="1575">
        <v>112.3</v>
      </c>
      <c r="Q47" s="1576">
        <v>166.5</v>
      </c>
      <c r="R47" s="1575">
        <v>215.09800000000001</v>
      </c>
      <c r="S47" s="1576">
        <v>254.9</v>
      </c>
      <c r="T47" s="1576">
        <v>128.4</v>
      </c>
      <c r="U47" s="1576">
        <v>258.13</v>
      </c>
      <c r="V47" s="1575">
        <v>272.02199999999999</v>
      </c>
      <c r="W47" s="1575">
        <v>325.39299999999997</v>
      </c>
      <c r="X47" s="1575">
        <v>416.95900000000006</v>
      </c>
      <c r="Y47" s="1575">
        <v>306.16390000000001</v>
      </c>
      <c r="Z47" s="1575">
        <v>296.46080000000001</v>
      </c>
      <c r="AA47" s="1575">
        <v>326.12619999999998</v>
      </c>
      <c r="AB47" s="1573" t="s">
        <v>1148</v>
      </c>
      <c r="AC47" s="1575">
        <v>340.49799999999999</v>
      </c>
      <c r="AD47" s="1575">
        <v>397.76659343</v>
      </c>
      <c r="AE47" s="1575">
        <v>56.540224450000096</v>
      </c>
      <c r="AF47" s="1575">
        <v>179.61306730000001</v>
      </c>
      <c r="AG47" s="1575">
        <v>113.817111</v>
      </c>
      <c r="AH47" s="1575">
        <v>105.07143000000001</v>
      </c>
      <c r="AI47" s="1575">
        <v>83.896681040000004</v>
      </c>
      <c r="AJ47" s="1575">
        <v>59.969018320000004</v>
      </c>
      <c r="AK47" s="1575">
        <v>17.285367789999999</v>
      </c>
    </row>
    <row r="48" spans="1:37" s="1577" customFormat="1" ht="12.6" customHeight="1">
      <c r="A48" s="1573" t="s">
        <v>1153</v>
      </c>
      <c r="B48" s="1574">
        <v>0</v>
      </c>
      <c r="C48" s="1574">
        <v>0</v>
      </c>
      <c r="D48" s="1574">
        <v>16.475999999999999</v>
      </c>
      <c r="E48" s="1574">
        <v>35.691000000000003</v>
      </c>
      <c r="F48" s="1574">
        <v>63.767000000000003</v>
      </c>
      <c r="G48" s="1574">
        <v>84.245999999999995</v>
      </c>
      <c r="H48" s="1574">
        <v>89.911000000000001</v>
      </c>
      <c r="I48" s="1574">
        <v>155.1</v>
      </c>
      <c r="J48" s="1574">
        <v>98.2</v>
      </c>
      <c r="K48" s="1574">
        <v>104.1</v>
      </c>
      <c r="L48" s="1574">
        <v>89.3</v>
      </c>
      <c r="M48" s="1574">
        <v>78.7</v>
      </c>
      <c r="N48" s="1575">
        <v>79.8</v>
      </c>
      <c r="O48" s="1573" t="s">
        <v>1153</v>
      </c>
      <c r="P48" s="1575">
        <v>262.8</v>
      </c>
      <c r="Q48" s="1576">
        <v>274.3</v>
      </c>
      <c r="R48" s="1575">
        <v>282.39999999999998</v>
      </c>
      <c r="S48" s="1576">
        <v>232.3</v>
      </c>
      <c r="T48" s="1576">
        <v>98.5</v>
      </c>
      <c r="U48" s="1576">
        <v>191.54300000000001</v>
      </c>
      <c r="V48" s="1575">
        <v>195.28100000000001</v>
      </c>
      <c r="W48" s="1575">
        <v>175.43299999999999</v>
      </c>
      <c r="X48" s="1575">
        <v>108.86</v>
      </c>
      <c r="Y48" s="1575">
        <v>193.58</v>
      </c>
      <c r="Z48" s="1575">
        <v>91.096000000000004</v>
      </c>
      <c r="AA48" s="1575">
        <v>89.484999999999999</v>
      </c>
      <c r="AB48" s="1573" t="s">
        <v>1153</v>
      </c>
      <c r="AC48" s="1575">
        <v>37.244999999999997</v>
      </c>
      <c r="AD48" s="1575">
        <v>105.73720575999999</v>
      </c>
      <c r="AE48" s="1575">
        <v>0</v>
      </c>
      <c r="AF48" s="1575">
        <v>113.89097042</v>
      </c>
      <c r="AG48" s="1575">
        <v>108.22327</v>
      </c>
      <c r="AH48" s="1575">
        <v>104.105476</v>
      </c>
      <c r="AI48" s="1575">
        <v>125.00736925</v>
      </c>
      <c r="AJ48" s="1575">
        <v>371.11726039000001</v>
      </c>
      <c r="AK48" s="1575">
        <v>0</v>
      </c>
    </row>
    <row r="49" spans="1:37" s="1577" customFormat="1" ht="12.6" customHeight="1">
      <c r="A49" s="1573" t="s">
        <v>1154</v>
      </c>
      <c r="B49" s="1574">
        <v>0</v>
      </c>
      <c r="C49" s="1574">
        <v>0</v>
      </c>
      <c r="D49" s="1574">
        <v>0</v>
      </c>
      <c r="E49" s="1574">
        <v>0</v>
      </c>
      <c r="F49" s="1574">
        <v>0</v>
      </c>
      <c r="G49" s="1574">
        <v>0</v>
      </c>
      <c r="H49" s="1574">
        <v>0</v>
      </c>
      <c r="I49" s="1574">
        <v>1.8</v>
      </c>
      <c r="J49" s="1574">
        <v>4.0999999999999996</v>
      </c>
      <c r="K49" s="1574">
        <v>4.2</v>
      </c>
      <c r="L49" s="1574">
        <v>4.8</v>
      </c>
      <c r="M49" s="1574">
        <v>5</v>
      </c>
      <c r="N49" s="1575">
        <v>0</v>
      </c>
      <c r="O49" s="1573" t="s">
        <v>1154</v>
      </c>
      <c r="P49" s="1575">
        <v>0</v>
      </c>
      <c r="Q49" s="1576">
        <v>0</v>
      </c>
      <c r="R49" s="1575">
        <v>0</v>
      </c>
      <c r="S49" s="1576">
        <v>0</v>
      </c>
      <c r="T49" s="1576">
        <v>0</v>
      </c>
      <c r="U49" s="1576">
        <v>0</v>
      </c>
      <c r="V49" s="1575">
        <v>0</v>
      </c>
      <c r="W49" s="1575">
        <v>0</v>
      </c>
      <c r="X49" s="1575">
        <v>0</v>
      </c>
      <c r="Y49" s="1575">
        <v>0</v>
      </c>
      <c r="Z49" s="1575">
        <v>0</v>
      </c>
      <c r="AA49" s="1575">
        <v>0</v>
      </c>
      <c r="AB49" s="1573" t="s">
        <v>1154</v>
      </c>
      <c r="AC49" s="1575">
        <v>0</v>
      </c>
      <c r="AD49" s="1575">
        <v>0</v>
      </c>
      <c r="AE49" s="1575">
        <v>0</v>
      </c>
      <c r="AF49" s="1575">
        <v>0</v>
      </c>
      <c r="AG49" s="1575">
        <v>0</v>
      </c>
      <c r="AH49" s="1575">
        <v>0</v>
      </c>
      <c r="AI49" s="1575">
        <v>0</v>
      </c>
      <c r="AJ49" s="1575">
        <v>0</v>
      </c>
      <c r="AK49" s="1575">
        <v>0</v>
      </c>
    </row>
    <row r="50" spans="1:37" s="1577" customFormat="1" ht="12.6" customHeight="1">
      <c r="A50" s="1573" t="s">
        <v>1155</v>
      </c>
      <c r="B50" s="1574">
        <v>0</v>
      </c>
      <c r="C50" s="1574">
        <v>0</v>
      </c>
      <c r="D50" s="1574">
        <v>0</v>
      </c>
      <c r="E50" s="1574">
        <v>0</v>
      </c>
      <c r="F50" s="1574">
        <v>0</v>
      </c>
      <c r="G50" s="1574">
        <v>0</v>
      </c>
      <c r="H50" s="1574">
        <v>0</v>
      </c>
      <c r="I50" s="1574">
        <v>0</v>
      </c>
      <c r="J50" s="1574">
        <v>0</v>
      </c>
      <c r="K50" s="1574">
        <v>0</v>
      </c>
      <c r="L50" s="1574">
        <v>0</v>
      </c>
      <c r="M50" s="1578">
        <v>0</v>
      </c>
      <c r="N50" s="1575">
        <v>0</v>
      </c>
      <c r="O50" s="1573" t="s">
        <v>1155</v>
      </c>
      <c r="P50" s="1576">
        <v>63.8</v>
      </c>
      <c r="Q50" s="1576">
        <v>66.099999999999994</v>
      </c>
      <c r="R50" s="1575">
        <v>32.694000000000003</v>
      </c>
      <c r="S50" s="1576">
        <v>63</v>
      </c>
      <c r="T50" s="1576">
        <v>0</v>
      </c>
      <c r="U50" s="1576">
        <v>31.503</v>
      </c>
      <c r="V50" s="1575">
        <v>28.009</v>
      </c>
      <c r="W50" s="1575">
        <v>27.167000000000002</v>
      </c>
      <c r="X50" s="1575">
        <v>0</v>
      </c>
      <c r="Y50" s="1575">
        <v>0</v>
      </c>
      <c r="Z50" s="1575">
        <v>0</v>
      </c>
      <c r="AA50" s="1575">
        <v>0</v>
      </c>
      <c r="AB50" s="1573" t="s">
        <v>1155</v>
      </c>
      <c r="AC50" s="1575">
        <v>0</v>
      </c>
      <c r="AD50" s="1575">
        <v>0</v>
      </c>
      <c r="AE50" s="1576">
        <v>0</v>
      </c>
      <c r="AF50" s="1576">
        <v>0</v>
      </c>
      <c r="AG50" s="1576">
        <v>0</v>
      </c>
      <c r="AH50" s="1576">
        <v>0</v>
      </c>
      <c r="AI50" s="1576">
        <v>0</v>
      </c>
      <c r="AJ50" s="1576">
        <v>0</v>
      </c>
      <c r="AK50" s="1576">
        <v>0</v>
      </c>
    </row>
    <row r="51" spans="1:37" s="1577" customFormat="1" ht="12.6" customHeight="1">
      <c r="A51" s="1573" t="s">
        <v>1156</v>
      </c>
      <c r="B51" s="1574">
        <v>0</v>
      </c>
      <c r="C51" s="1574">
        <v>0</v>
      </c>
      <c r="D51" s="1574">
        <v>0</v>
      </c>
      <c r="E51" s="1574">
        <v>0</v>
      </c>
      <c r="F51" s="1574">
        <v>0</v>
      </c>
      <c r="G51" s="1574">
        <v>0</v>
      </c>
      <c r="H51" s="1574">
        <v>0</v>
      </c>
      <c r="I51" s="1574">
        <v>0</v>
      </c>
      <c r="J51" s="1574">
        <v>0</v>
      </c>
      <c r="K51" s="1574">
        <v>8.1999999999999993</v>
      </c>
      <c r="L51" s="1574">
        <v>21.6</v>
      </c>
      <c r="M51" s="1578">
        <v>50.9</v>
      </c>
      <c r="N51" s="1575">
        <v>21.7</v>
      </c>
      <c r="O51" s="1573" t="s">
        <v>1156</v>
      </c>
      <c r="P51" s="1576">
        <v>21.7</v>
      </c>
      <c r="Q51" s="1576">
        <v>21.1</v>
      </c>
      <c r="R51" s="1575">
        <v>25.3</v>
      </c>
      <c r="S51" s="1576">
        <v>28.8</v>
      </c>
      <c r="T51" s="1576">
        <v>0</v>
      </c>
      <c r="U51" s="1576">
        <v>48.508000000000003</v>
      </c>
      <c r="V51" s="1575">
        <v>40.595999999999997</v>
      </c>
      <c r="W51" s="1575">
        <v>40.573999999999998</v>
      </c>
      <c r="X51" s="1575">
        <v>48.253</v>
      </c>
      <c r="Y51" s="1575">
        <v>46.877699999999997</v>
      </c>
      <c r="Z51" s="1575">
        <v>52.086100000000002</v>
      </c>
      <c r="AA51" s="1575">
        <v>68.570999999999998</v>
      </c>
      <c r="AB51" s="1573" t="s">
        <v>1156</v>
      </c>
      <c r="AC51" s="1575">
        <v>87.298699999999997</v>
      </c>
      <c r="AD51" s="1575">
        <v>105.22344735999999</v>
      </c>
      <c r="AE51" s="1576">
        <v>0</v>
      </c>
      <c r="AF51" s="1576">
        <v>98.59695567</v>
      </c>
      <c r="AG51" s="1576">
        <v>82.751901000000004</v>
      </c>
      <c r="AH51" s="1576">
        <v>66.018951999999999</v>
      </c>
      <c r="AI51" s="1576">
        <v>69.292708399999995</v>
      </c>
      <c r="AJ51" s="1576">
        <v>67.986945700000007</v>
      </c>
      <c r="AK51" s="1576">
        <v>0</v>
      </c>
    </row>
    <row r="52" spans="1:37" s="1577" customFormat="1" ht="12.6" customHeight="1">
      <c r="A52" s="1573" t="s">
        <v>328</v>
      </c>
      <c r="B52" s="1574">
        <v>0</v>
      </c>
      <c r="C52" s="1574">
        <v>0</v>
      </c>
      <c r="D52" s="1574">
        <v>0</v>
      </c>
      <c r="E52" s="1574">
        <v>0</v>
      </c>
      <c r="F52" s="1574">
        <v>0</v>
      </c>
      <c r="G52" s="1574">
        <v>0</v>
      </c>
      <c r="H52" s="1574">
        <v>0</v>
      </c>
      <c r="I52" s="1574">
        <v>0</v>
      </c>
      <c r="J52" s="1574">
        <v>0</v>
      </c>
      <c r="K52" s="1574">
        <v>0</v>
      </c>
      <c r="L52" s="1574">
        <v>0</v>
      </c>
      <c r="M52" s="1578">
        <v>0</v>
      </c>
      <c r="N52" s="1575">
        <v>0</v>
      </c>
      <c r="O52" s="1573" t="s">
        <v>328</v>
      </c>
      <c r="P52" s="1576">
        <v>0</v>
      </c>
      <c r="Q52" s="1576">
        <v>4.2</v>
      </c>
      <c r="R52" s="1575">
        <v>9.1140000000000008</v>
      </c>
      <c r="S52" s="1576">
        <v>57.6</v>
      </c>
      <c r="T52" s="1576">
        <v>9.9</v>
      </c>
      <c r="U52" s="1576">
        <v>29.068000000000001</v>
      </c>
      <c r="V52" s="1575">
        <v>29.384</v>
      </c>
      <c r="W52" s="1575">
        <v>34.518000000000001</v>
      </c>
      <c r="X52" s="1575">
        <v>37.843000000000004</v>
      </c>
      <c r="Y52" s="1575">
        <v>36.906999999999996</v>
      </c>
      <c r="Z52" s="1575">
        <v>36.602000000000004</v>
      </c>
      <c r="AA52" s="1575">
        <v>0</v>
      </c>
      <c r="AB52" s="1573" t="s">
        <v>328</v>
      </c>
      <c r="AC52" s="1575">
        <v>62.134200000000007</v>
      </c>
      <c r="AD52" s="1575">
        <v>90.192804849999987</v>
      </c>
      <c r="AE52" s="1576">
        <v>38.179488670000005</v>
      </c>
      <c r="AF52" s="1576">
        <v>95.477622609999997</v>
      </c>
      <c r="AG52" s="1576">
        <v>96.088569000000007</v>
      </c>
      <c r="AH52" s="1576">
        <v>108.53792300000001</v>
      </c>
      <c r="AI52" s="1575">
        <v>113.06776309999999</v>
      </c>
      <c r="AJ52" s="1575">
        <v>112.97212347999999</v>
      </c>
      <c r="AK52" s="1575">
        <v>0</v>
      </c>
    </row>
    <row r="53" spans="1:37" s="1577" customFormat="1" ht="12.6" customHeight="1">
      <c r="A53" s="1573" t="s">
        <v>220</v>
      </c>
      <c r="B53" s="1574">
        <v>0</v>
      </c>
      <c r="C53" s="1574">
        <v>0</v>
      </c>
      <c r="D53" s="1574">
        <v>0</v>
      </c>
      <c r="E53" s="1574">
        <v>0</v>
      </c>
      <c r="F53" s="1574">
        <v>0</v>
      </c>
      <c r="G53" s="1574">
        <v>0</v>
      </c>
      <c r="H53" s="1574">
        <v>0</v>
      </c>
      <c r="I53" s="1574">
        <v>0</v>
      </c>
      <c r="J53" s="1574">
        <v>0</v>
      </c>
      <c r="K53" s="1574">
        <v>0</v>
      </c>
      <c r="L53" s="1574">
        <v>0</v>
      </c>
      <c r="M53" s="1578">
        <v>0</v>
      </c>
      <c r="N53" s="1575">
        <v>0</v>
      </c>
      <c r="O53" s="1573" t="s">
        <v>220</v>
      </c>
      <c r="P53" s="1576">
        <v>28.2</v>
      </c>
      <c r="Q53" s="1576">
        <v>0</v>
      </c>
      <c r="R53" s="1575">
        <v>0</v>
      </c>
      <c r="S53" s="1576">
        <v>0</v>
      </c>
      <c r="T53" s="1576">
        <v>30.2</v>
      </c>
      <c r="U53" s="1576">
        <v>50.591000000000001</v>
      </c>
      <c r="V53" s="1575">
        <v>0</v>
      </c>
      <c r="W53" s="1575">
        <v>74.801000000000002</v>
      </c>
      <c r="X53" s="1575">
        <v>0</v>
      </c>
      <c r="Y53" s="1575">
        <v>0</v>
      </c>
      <c r="Z53" s="1575">
        <v>0</v>
      </c>
      <c r="AA53" s="1575">
        <v>0</v>
      </c>
      <c r="AB53" s="1573" t="s">
        <v>220</v>
      </c>
      <c r="AC53" s="1575">
        <v>0</v>
      </c>
      <c r="AD53" s="1575">
        <v>0</v>
      </c>
      <c r="AE53" s="1576">
        <v>29.28132952</v>
      </c>
      <c r="AF53" s="1576">
        <v>57.52795957</v>
      </c>
      <c r="AG53" s="1576">
        <v>57.715593999999996</v>
      </c>
      <c r="AH53" s="1576">
        <v>61.320338</v>
      </c>
      <c r="AI53" s="1576">
        <v>0</v>
      </c>
      <c r="AJ53" s="1576">
        <v>336.0517524</v>
      </c>
      <c r="AK53" s="1576">
        <v>0</v>
      </c>
    </row>
    <row r="54" spans="1:37" s="1577" customFormat="1" ht="12.6" customHeight="1">
      <c r="A54" s="1573" t="s">
        <v>222</v>
      </c>
      <c r="B54" s="1574">
        <v>0</v>
      </c>
      <c r="C54" s="1574">
        <v>0</v>
      </c>
      <c r="D54" s="1574">
        <v>0</v>
      </c>
      <c r="E54" s="1574">
        <v>0</v>
      </c>
      <c r="F54" s="1574">
        <v>0</v>
      </c>
      <c r="G54" s="1574">
        <v>0</v>
      </c>
      <c r="H54" s="1574">
        <v>0</v>
      </c>
      <c r="I54" s="1574">
        <v>0</v>
      </c>
      <c r="J54" s="1574">
        <v>0</v>
      </c>
      <c r="K54" s="1574">
        <v>0</v>
      </c>
      <c r="L54" s="1574">
        <v>0</v>
      </c>
      <c r="M54" s="1578">
        <v>0</v>
      </c>
      <c r="N54" s="1575">
        <v>0</v>
      </c>
      <c r="O54" s="1573" t="s">
        <v>222</v>
      </c>
      <c r="P54" s="1576">
        <v>0</v>
      </c>
      <c r="Q54" s="1576">
        <v>0</v>
      </c>
      <c r="R54" s="1575">
        <v>0</v>
      </c>
      <c r="S54" s="1576">
        <v>0</v>
      </c>
      <c r="T54" s="1576">
        <v>0</v>
      </c>
      <c r="U54" s="1576">
        <v>0</v>
      </c>
      <c r="V54" s="1575">
        <v>0</v>
      </c>
      <c r="W54" s="1575">
        <v>0</v>
      </c>
      <c r="X54" s="1575">
        <v>0</v>
      </c>
      <c r="Y54" s="1575">
        <v>32.390999999999998</v>
      </c>
      <c r="Z54" s="1575">
        <v>0</v>
      </c>
      <c r="AA54" s="1575">
        <v>0</v>
      </c>
      <c r="AB54" s="1573" t="s">
        <v>222</v>
      </c>
      <c r="AC54" s="1575">
        <v>0</v>
      </c>
      <c r="AD54" s="1575">
        <v>0</v>
      </c>
      <c r="AE54" s="1576">
        <v>0</v>
      </c>
      <c r="AF54" s="1576">
        <v>0</v>
      </c>
      <c r="AG54" s="1576">
        <v>0</v>
      </c>
      <c r="AH54" s="1576">
        <v>0</v>
      </c>
      <c r="AI54" s="1576">
        <v>0</v>
      </c>
      <c r="AJ54" s="1576">
        <v>0</v>
      </c>
      <c r="AK54" s="1576">
        <v>0</v>
      </c>
    </row>
    <row r="55" spans="1:37" s="1577" customFormat="1" ht="12.6" customHeight="1">
      <c r="A55" s="1573" t="s">
        <v>223</v>
      </c>
      <c r="B55" s="1574">
        <v>0</v>
      </c>
      <c r="C55" s="1574">
        <v>0</v>
      </c>
      <c r="D55" s="1574">
        <v>0</v>
      </c>
      <c r="E55" s="1574">
        <v>0</v>
      </c>
      <c r="F55" s="1574">
        <v>0</v>
      </c>
      <c r="G55" s="1574">
        <v>0</v>
      </c>
      <c r="H55" s="1574">
        <v>0</v>
      </c>
      <c r="I55" s="1574">
        <v>0</v>
      </c>
      <c r="J55" s="1574">
        <v>0</v>
      </c>
      <c r="K55" s="1574">
        <v>0</v>
      </c>
      <c r="L55" s="1574">
        <v>0</v>
      </c>
      <c r="M55" s="1578">
        <v>0</v>
      </c>
      <c r="N55" s="1575">
        <v>0</v>
      </c>
      <c r="O55" s="1573" t="s">
        <v>223</v>
      </c>
      <c r="P55" s="1576">
        <v>0</v>
      </c>
      <c r="Q55" s="1576">
        <v>0</v>
      </c>
      <c r="R55" s="1575">
        <v>0</v>
      </c>
      <c r="S55" s="1576">
        <v>0</v>
      </c>
      <c r="T55" s="1576">
        <v>0</v>
      </c>
      <c r="U55" s="1576">
        <v>0</v>
      </c>
      <c r="V55" s="1575">
        <v>0</v>
      </c>
      <c r="W55" s="1575">
        <v>0</v>
      </c>
      <c r="X55" s="1575">
        <v>0</v>
      </c>
      <c r="Y55" s="1575">
        <v>0</v>
      </c>
      <c r="Z55" s="1575">
        <v>0</v>
      </c>
      <c r="AA55" s="1575">
        <v>0</v>
      </c>
      <c r="AB55" s="1573" t="s">
        <v>223</v>
      </c>
      <c r="AC55" s="1575">
        <v>0</v>
      </c>
      <c r="AD55" s="1575">
        <v>0</v>
      </c>
      <c r="AE55" s="1576">
        <v>0</v>
      </c>
      <c r="AF55" s="1576">
        <v>0</v>
      </c>
      <c r="AG55" s="1576">
        <v>0</v>
      </c>
      <c r="AH55" s="1576">
        <v>0</v>
      </c>
      <c r="AI55" s="1576">
        <v>0</v>
      </c>
      <c r="AJ55" s="1576">
        <v>0</v>
      </c>
      <c r="AK55" s="1576">
        <v>0</v>
      </c>
    </row>
    <row r="56" spans="1:37" s="1577" customFormat="1" ht="12.6" customHeight="1">
      <c r="A56" s="1573" t="s">
        <v>224</v>
      </c>
      <c r="B56" s="1574">
        <v>0</v>
      </c>
      <c r="C56" s="1574">
        <v>0</v>
      </c>
      <c r="D56" s="1574">
        <v>0</v>
      </c>
      <c r="E56" s="1574">
        <v>0</v>
      </c>
      <c r="F56" s="1574">
        <v>0</v>
      </c>
      <c r="G56" s="1574">
        <v>0</v>
      </c>
      <c r="H56" s="1574">
        <v>0</v>
      </c>
      <c r="I56" s="1574">
        <v>0</v>
      </c>
      <c r="J56" s="1574">
        <v>0</v>
      </c>
      <c r="K56" s="1574">
        <v>0</v>
      </c>
      <c r="L56" s="1574">
        <v>0</v>
      </c>
      <c r="M56" s="1578">
        <v>0</v>
      </c>
      <c r="N56" s="1575">
        <v>0</v>
      </c>
      <c r="O56" s="1573" t="s">
        <v>224</v>
      </c>
      <c r="P56" s="1576">
        <v>28.7</v>
      </c>
      <c r="Q56" s="1576">
        <v>0</v>
      </c>
      <c r="R56" s="1575">
        <v>0</v>
      </c>
      <c r="S56" s="1576">
        <v>0</v>
      </c>
      <c r="T56" s="1576">
        <v>0</v>
      </c>
      <c r="U56" s="1576">
        <v>94.706999999999994</v>
      </c>
      <c r="V56" s="1575">
        <v>0</v>
      </c>
      <c r="W56" s="1575">
        <v>0</v>
      </c>
      <c r="X56" s="1575">
        <v>0</v>
      </c>
      <c r="Y56" s="1575">
        <v>0</v>
      </c>
      <c r="Z56" s="1575">
        <v>20.89</v>
      </c>
      <c r="AA56" s="1575">
        <v>24.138999999999999</v>
      </c>
      <c r="AB56" s="1573" t="s">
        <v>224</v>
      </c>
      <c r="AC56" s="1575">
        <v>25.3337</v>
      </c>
      <c r="AD56" s="1575">
        <v>29.77478589</v>
      </c>
      <c r="AE56" s="1576">
        <v>0</v>
      </c>
      <c r="AF56" s="1576">
        <v>25.290146</v>
      </c>
      <c r="AG56" s="1576">
        <v>24.952217000000001</v>
      </c>
      <c r="AH56" s="1576">
        <v>26.731248000000001</v>
      </c>
      <c r="AI56" s="1576">
        <v>27.910728590000002</v>
      </c>
      <c r="AJ56" s="1576">
        <v>17.620787450000002</v>
      </c>
      <c r="AK56" s="1576">
        <v>0</v>
      </c>
    </row>
    <row r="57" spans="1:37" s="1577" customFormat="1" ht="12.6" customHeight="1">
      <c r="A57" s="1573" t="s">
        <v>225</v>
      </c>
      <c r="B57" s="1574">
        <v>0</v>
      </c>
      <c r="C57" s="1574">
        <v>0</v>
      </c>
      <c r="D57" s="1574">
        <v>0</v>
      </c>
      <c r="E57" s="1574">
        <v>0</v>
      </c>
      <c r="F57" s="1574">
        <v>0</v>
      </c>
      <c r="G57" s="1574">
        <v>0</v>
      </c>
      <c r="H57" s="1574">
        <v>0</v>
      </c>
      <c r="I57" s="1574">
        <v>0</v>
      </c>
      <c r="J57" s="1574">
        <v>0</v>
      </c>
      <c r="K57" s="1574">
        <v>0</v>
      </c>
      <c r="L57" s="1574">
        <v>0</v>
      </c>
      <c r="M57" s="1578">
        <v>0</v>
      </c>
      <c r="N57" s="1575">
        <v>0</v>
      </c>
      <c r="O57" s="1573" t="s">
        <v>225</v>
      </c>
      <c r="P57" s="1576">
        <v>0</v>
      </c>
      <c r="Q57" s="1576">
        <v>0</v>
      </c>
      <c r="R57" s="1575">
        <v>0</v>
      </c>
      <c r="S57" s="1576">
        <v>0</v>
      </c>
      <c r="T57" s="1576">
        <v>0</v>
      </c>
      <c r="U57" s="1576">
        <v>0</v>
      </c>
      <c r="V57" s="1575">
        <v>0</v>
      </c>
      <c r="W57" s="1575">
        <v>0</v>
      </c>
      <c r="X57" s="1575">
        <v>0</v>
      </c>
      <c r="Y57" s="1575">
        <v>0</v>
      </c>
      <c r="Z57" s="1575">
        <v>0</v>
      </c>
      <c r="AA57" s="1575">
        <v>0</v>
      </c>
      <c r="AB57" s="1573" t="s">
        <v>225</v>
      </c>
      <c r="AC57" s="1575">
        <v>0</v>
      </c>
      <c r="AD57" s="1575">
        <v>0</v>
      </c>
      <c r="AE57" s="1576">
        <v>0</v>
      </c>
      <c r="AF57" s="1576">
        <v>0</v>
      </c>
      <c r="AG57" s="1576">
        <v>0</v>
      </c>
      <c r="AH57" s="1576">
        <v>0</v>
      </c>
      <c r="AI57" s="1576">
        <v>0</v>
      </c>
      <c r="AJ57" s="1576">
        <v>0</v>
      </c>
      <c r="AK57" s="1576">
        <v>0</v>
      </c>
    </row>
    <row r="58" spans="1:37" s="1577" customFormat="1" ht="12.6" customHeight="1">
      <c r="A58" s="1573" t="s">
        <v>216</v>
      </c>
      <c r="B58" s="1574">
        <v>0</v>
      </c>
      <c r="C58" s="1574">
        <v>0</v>
      </c>
      <c r="D58" s="1574">
        <v>0</v>
      </c>
      <c r="E58" s="1574">
        <v>0</v>
      </c>
      <c r="F58" s="1574">
        <v>0</v>
      </c>
      <c r="G58" s="1574">
        <v>0</v>
      </c>
      <c r="H58" s="1574">
        <v>0</v>
      </c>
      <c r="I58" s="1574">
        <v>0</v>
      </c>
      <c r="J58" s="1574">
        <v>0</v>
      </c>
      <c r="K58" s="1574">
        <v>0</v>
      </c>
      <c r="L58" s="1574">
        <v>0</v>
      </c>
      <c r="M58" s="1578">
        <v>0</v>
      </c>
      <c r="N58" s="1575">
        <v>0</v>
      </c>
      <c r="O58" s="1573" t="s">
        <v>216</v>
      </c>
      <c r="P58" s="1576">
        <v>0</v>
      </c>
      <c r="Q58" s="1576">
        <v>0</v>
      </c>
      <c r="R58" s="1575">
        <v>0</v>
      </c>
      <c r="S58" s="1576">
        <v>0</v>
      </c>
      <c r="T58" s="1576">
        <v>0</v>
      </c>
      <c r="U58" s="1576">
        <v>0</v>
      </c>
      <c r="V58" s="1575">
        <v>0</v>
      </c>
      <c r="W58" s="1575">
        <v>0</v>
      </c>
      <c r="X58" s="1575">
        <v>0</v>
      </c>
      <c r="Y58" s="1575">
        <v>0</v>
      </c>
      <c r="Z58" s="1575">
        <v>0</v>
      </c>
      <c r="AA58" s="1575">
        <v>0</v>
      </c>
      <c r="AB58" s="1573" t="s">
        <v>216</v>
      </c>
      <c r="AC58" s="1575">
        <v>0</v>
      </c>
      <c r="AD58" s="1575">
        <v>0</v>
      </c>
      <c r="AE58" s="1576">
        <v>0</v>
      </c>
      <c r="AF58" s="1576">
        <v>0</v>
      </c>
      <c r="AG58" s="1576">
        <v>0</v>
      </c>
      <c r="AH58" s="1576">
        <v>0</v>
      </c>
      <c r="AI58" s="1576">
        <v>0</v>
      </c>
      <c r="AJ58" s="1576">
        <v>0</v>
      </c>
      <c r="AK58" s="1576">
        <v>0</v>
      </c>
    </row>
    <row r="59" spans="1:37" s="1577" customFormat="1" ht="12.6" customHeight="1">
      <c r="A59" s="1573" t="s">
        <v>217</v>
      </c>
      <c r="B59" s="1574">
        <v>0</v>
      </c>
      <c r="C59" s="1574">
        <v>0</v>
      </c>
      <c r="D59" s="1574">
        <v>0</v>
      </c>
      <c r="E59" s="1574">
        <v>0</v>
      </c>
      <c r="F59" s="1574">
        <v>0</v>
      </c>
      <c r="G59" s="1574">
        <v>0</v>
      </c>
      <c r="H59" s="1574">
        <v>0</v>
      </c>
      <c r="I59" s="1574">
        <v>0</v>
      </c>
      <c r="J59" s="1574">
        <v>0</v>
      </c>
      <c r="K59" s="1574">
        <v>0</v>
      </c>
      <c r="L59" s="1574">
        <v>0</v>
      </c>
      <c r="M59" s="1578">
        <v>0</v>
      </c>
      <c r="N59" s="1575">
        <v>0</v>
      </c>
      <c r="O59" s="1573" t="s">
        <v>217</v>
      </c>
      <c r="P59" s="1576">
        <v>211.6</v>
      </c>
      <c r="Q59" s="1576">
        <v>216.3</v>
      </c>
      <c r="R59" s="1575">
        <v>172.5</v>
      </c>
      <c r="S59" s="1576">
        <v>0</v>
      </c>
      <c r="T59" s="1576">
        <v>0</v>
      </c>
      <c r="U59" s="1576">
        <v>0</v>
      </c>
      <c r="V59" s="1575">
        <v>0</v>
      </c>
      <c r="W59" s="1575">
        <v>0</v>
      </c>
      <c r="X59" s="1575">
        <v>0</v>
      </c>
      <c r="Y59" s="1575">
        <v>0</v>
      </c>
      <c r="Z59" s="1575">
        <v>0</v>
      </c>
      <c r="AA59" s="1575">
        <v>0</v>
      </c>
      <c r="AB59" s="1573" t="s">
        <v>217</v>
      </c>
      <c r="AC59" s="1575">
        <v>0</v>
      </c>
      <c r="AD59" s="1575">
        <v>0</v>
      </c>
      <c r="AE59" s="1576">
        <v>0</v>
      </c>
      <c r="AF59" s="1576">
        <v>0</v>
      </c>
      <c r="AG59" s="1576">
        <v>0</v>
      </c>
      <c r="AH59" s="1576">
        <v>0</v>
      </c>
      <c r="AI59" s="1576">
        <v>0</v>
      </c>
      <c r="AJ59" s="1576">
        <v>0</v>
      </c>
      <c r="AK59" s="1576">
        <v>0</v>
      </c>
    </row>
    <row r="60" spans="1:37" s="1577" customFormat="1" ht="12.6" customHeight="1">
      <c r="A60" s="1573" t="s">
        <v>218</v>
      </c>
      <c r="B60" s="1574">
        <v>0</v>
      </c>
      <c r="C60" s="1574">
        <v>0</v>
      </c>
      <c r="D60" s="1574">
        <v>0</v>
      </c>
      <c r="E60" s="1574">
        <v>0</v>
      </c>
      <c r="F60" s="1574">
        <v>0</v>
      </c>
      <c r="G60" s="1574">
        <v>0</v>
      </c>
      <c r="H60" s="1574">
        <v>0</v>
      </c>
      <c r="I60" s="1574">
        <v>0</v>
      </c>
      <c r="J60" s="1574">
        <v>0</v>
      </c>
      <c r="K60" s="1574">
        <v>0</v>
      </c>
      <c r="L60" s="1574">
        <v>0</v>
      </c>
      <c r="M60" s="1578">
        <v>0</v>
      </c>
      <c r="N60" s="1575">
        <v>0</v>
      </c>
      <c r="O60" s="1573" t="s">
        <v>218</v>
      </c>
      <c r="P60" s="1576">
        <v>0</v>
      </c>
      <c r="Q60" s="1576">
        <v>29.5</v>
      </c>
      <c r="R60" s="1575">
        <v>0</v>
      </c>
      <c r="S60" s="1576">
        <v>27.4</v>
      </c>
      <c r="T60" s="1576">
        <v>27.3</v>
      </c>
      <c r="U60" s="1576">
        <v>28.094999999999999</v>
      </c>
      <c r="V60" s="1575">
        <v>105.096</v>
      </c>
      <c r="W60" s="1575">
        <v>20.390999999999998</v>
      </c>
      <c r="X60" s="1575">
        <v>0</v>
      </c>
      <c r="Y60" s="1575">
        <v>0</v>
      </c>
      <c r="Z60" s="1575">
        <v>0</v>
      </c>
      <c r="AA60" s="1575">
        <v>0</v>
      </c>
      <c r="AB60" s="1573" t="s">
        <v>218</v>
      </c>
      <c r="AC60" s="1575">
        <v>0</v>
      </c>
      <c r="AD60" s="1575">
        <v>0</v>
      </c>
      <c r="AE60" s="1576">
        <v>0</v>
      </c>
      <c r="AF60" s="1576">
        <v>0</v>
      </c>
      <c r="AG60" s="1576">
        <v>0</v>
      </c>
      <c r="AH60" s="1576">
        <v>0</v>
      </c>
      <c r="AI60" s="1576">
        <v>0</v>
      </c>
      <c r="AJ60" s="1576">
        <v>0</v>
      </c>
      <c r="AK60" s="1576">
        <v>0</v>
      </c>
    </row>
    <row r="61" spans="1:37" s="1577" customFormat="1" ht="12.6" customHeight="1">
      <c r="A61" s="1573" t="s">
        <v>1413</v>
      </c>
      <c r="B61" s="1578">
        <v>0</v>
      </c>
      <c r="C61" s="1578">
        <v>0</v>
      </c>
      <c r="D61" s="1578">
        <v>0</v>
      </c>
      <c r="E61" s="1578">
        <v>0</v>
      </c>
      <c r="F61" s="1578">
        <v>0</v>
      </c>
      <c r="G61" s="1578">
        <v>0</v>
      </c>
      <c r="H61" s="1578">
        <v>0</v>
      </c>
      <c r="I61" s="1578">
        <v>0</v>
      </c>
      <c r="J61" s="1578">
        <v>0</v>
      </c>
      <c r="K61" s="1578">
        <v>0</v>
      </c>
      <c r="L61" s="1578">
        <v>0</v>
      </c>
      <c r="M61" s="1578">
        <v>0</v>
      </c>
      <c r="N61" s="1576">
        <v>0</v>
      </c>
      <c r="O61" s="1573" t="s">
        <v>1413</v>
      </c>
      <c r="P61" s="1576">
        <v>0</v>
      </c>
      <c r="Q61" s="1576">
        <v>0</v>
      </c>
      <c r="R61" s="1575">
        <v>93.254999999999995</v>
      </c>
      <c r="S61" s="1576">
        <v>0</v>
      </c>
      <c r="T61" s="1576">
        <v>0</v>
      </c>
      <c r="U61" s="1576">
        <v>0</v>
      </c>
      <c r="V61" s="1575">
        <v>0</v>
      </c>
      <c r="W61" s="1575">
        <v>24.463999999999999</v>
      </c>
      <c r="X61" s="1575">
        <v>0</v>
      </c>
      <c r="Y61" s="1575">
        <v>0</v>
      </c>
      <c r="Z61" s="1575">
        <v>0</v>
      </c>
      <c r="AA61" s="1575">
        <v>0</v>
      </c>
      <c r="AB61" s="1573" t="s">
        <v>1413</v>
      </c>
      <c r="AC61" s="1575">
        <v>0</v>
      </c>
      <c r="AD61" s="1575">
        <v>0</v>
      </c>
      <c r="AE61" s="1576">
        <v>0</v>
      </c>
      <c r="AF61" s="1576">
        <v>0</v>
      </c>
      <c r="AG61" s="1576">
        <v>0</v>
      </c>
      <c r="AH61" s="1576">
        <v>0</v>
      </c>
      <c r="AI61" s="1576">
        <v>0</v>
      </c>
      <c r="AJ61" s="1576">
        <v>0</v>
      </c>
      <c r="AK61" s="1576">
        <v>0</v>
      </c>
    </row>
    <row r="62" spans="1:37" s="1577" customFormat="1" ht="12.6" customHeight="1">
      <c r="A62" s="1573" t="s">
        <v>1414</v>
      </c>
      <c r="B62" s="1578">
        <v>0</v>
      </c>
      <c r="C62" s="1578">
        <v>0</v>
      </c>
      <c r="D62" s="1578">
        <v>0</v>
      </c>
      <c r="E62" s="1578">
        <v>0</v>
      </c>
      <c r="F62" s="1578">
        <v>0</v>
      </c>
      <c r="G62" s="1578">
        <v>0</v>
      </c>
      <c r="H62" s="1578">
        <v>0</v>
      </c>
      <c r="I62" s="1578">
        <v>0</v>
      </c>
      <c r="J62" s="1578">
        <v>0</v>
      </c>
      <c r="K62" s="1578">
        <v>0</v>
      </c>
      <c r="L62" s="1578">
        <v>0</v>
      </c>
      <c r="M62" s="1578">
        <v>0</v>
      </c>
      <c r="N62" s="1576">
        <v>0</v>
      </c>
      <c r="O62" s="1573" t="s">
        <v>1414</v>
      </c>
      <c r="P62" s="1576">
        <v>0</v>
      </c>
      <c r="Q62" s="1576">
        <v>0</v>
      </c>
      <c r="R62" s="1575">
        <v>0</v>
      </c>
      <c r="S62" s="1576">
        <v>28.4</v>
      </c>
      <c r="T62" s="1576">
        <v>0</v>
      </c>
      <c r="U62" s="1576">
        <v>27.7</v>
      </c>
      <c r="V62" s="1575">
        <v>0</v>
      </c>
      <c r="W62" s="1575">
        <v>0</v>
      </c>
      <c r="X62" s="1575">
        <v>93.724999999999994</v>
      </c>
      <c r="Y62" s="1575">
        <v>40</v>
      </c>
      <c r="Z62" s="1575">
        <v>62.722000000000001</v>
      </c>
      <c r="AA62" s="1575">
        <v>142.22499999999999</v>
      </c>
      <c r="AB62" s="1573" t="s">
        <v>1414</v>
      </c>
      <c r="AC62" s="1575">
        <v>50.3371</v>
      </c>
      <c r="AD62" s="1575">
        <v>691.47172211999998</v>
      </c>
      <c r="AE62" s="1576">
        <v>0</v>
      </c>
      <c r="AF62" s="1576">
        <v>0</v>
      </c>
      <c r="AG62" s="1576">
        <v>217.385963</v>
      </c>
      <c r="AH62" s="1576">
        <v>243.69984700000001</v>
      </c>
      <c r="AI62" s="1576">
        <v>937.7568922800001</v>
      </c>
      <c r="AJ62" s="1576">
        <v>0</v>
      </c>
      <c r="AK62" s="1576">
        <v>0</v>
      </c>
    </row>
    <row r="63" spans="1:37" s="1581" customFormat="1" ht="12.6" customHeight="1">
      <c r="B63" s="1582"/>
      <c r="C63" s="1582"/>
      <c r="D63" s="1582"/>
      <c r="E63" s="1582"/>
      <c r="F63" s="1582"/>
      <c r="G63" s="1582"/>
      <c r="H63" s="1582"/>
      <c r="I63" s="1583"/>
      <c r="J63" s="1583"/>
      <c r="K63" s="1583"/>
      <c r="L63" s="1582"/>
      <c r="M63" s="1583"/>
      <c r="N63" s="1584"/>
      <c r="P63" s="1585"/>
      <c r="Q63" s="1586"/>
      <c r="R63" s="1585"/>
      <c r="S63" s="1586"/>
      <c r="T63" s="1586"/>
      <c r="U63" s="1586"/>
      <c r="V63" s="1584"/>
      <c r="W63" s="1584"/>
      <c r="X63" s="1584"/>
      <c r="Y63" s="1584"/>
      <c r="Z63" s="1584"/>
      <c r="AA63" s="1584"/>
      <c r="AC63" s="1584"/>
      <c r="AD63" s="1584"/>
      <c r="AE63" s="1584"/>
      <c r="AF63" s="1584"/>
      <c r="AG63" s="1584"/>
      <c r="AH63" s="1584"/>
      <c r="AI63" s="1584"/>
      <c r="AJ63" s="1584"/>
      <c r="AK63" s="1584"/>
    </row>
    <row r="64" spans="1:37" s="1346" customFormat="1" ht="14.1" customHeight="1">
      <c r="A64" s="1546" t="s">
        <v>1549</v>
      </c>
      <c r="B64" s="1587"/>
      <c r="C64" s="1587"/>
      <c r="D64" s="1587"/>
      <c r="E64" s="1587"/>
      <c r="F64" s="1587"/>
      <c r="G64" s="1587"/>
      <c r="H64" s="1587"/>
      <c r="I64" s="1588"/>
      <c r="J64" s="1587"/>
      <c r="K64" s="1589"/>
      <c r="L64" s="1590"/>
      <c r="M64" s="1590"/>
      <c r="N64" s="1587"/>
      <c r="O64" s="1546" t="s">
        <v>1549</v>
      </c>
      <c r="P64" s="1587"/>
      <c r="Q64" s="1587"/>
      <c r="R64" s="1587"/>
      <c r="S64" s="1587"/>
      <c r="T64" s="1587"/>
      <c r="U64" s="1587"/>
      <c r="V64" s="1587"/>
      <c r="W64" s="1587"/>
      <c r="X64" s="1587"/>
      <c r="Y64" s="1587"/>
      <c r="Z64" s="1587"/>
      <c r="AB64" s="1546" t="s">
        <v>1549</v>
      </c>
      <c r="AE64" s="1691"/>
      <c r="AF64" s="1691"/>
      <c r="AG64" s="1691"/>
      <c r="AH64" s="1691"/>
      <c r="AI64" s="1691"/>
      <c r="AJ64" s="1691"/>
      <c r="AK64" s="2253"/>
    </row>
    <row r="65" spans="1:37" ht="14.1" customHeight="1">
      <c r="A65" s="1550"/>
      <c r="B65" s="1591"/>
      <c r="C65" s="1591"/>
      <c r="D65" s="1591"/>
      <c r="E65" s="1591"/>
      <c r="F65" s="1591"/>
      <c r="G65" s="1591"/>
      <c r="H65" s="1591"/>
      <c r="I65" s="1592"/>
      <c r="J65" s="1591"/>
      <c r="K65" s="1593"/>
      <c r="L65" s="1594"/>
      <c r="M65" s="1594"/>
      <c r="N65" s="1595"/>
      <c r="O65" s="1550"/>
      <c r="P65" s="1591"/>
      <c r="Q65" s="1591"/>
      <c r="R65" s="1595"/>
      <c r="S65" s="1591"/>
      <c r="T65" s="1591"/>
      <c r="U65" s="1591"/>
      <c r="V65" s="1591"/>
      <c r="W65" s="1591"/>
      <c r="X65" s="1591"/>
      <c r="Y65" s="1591"/>
      <c r="Z65" s="1591"/>
      <c r="AB65" s="1550"/>
      <c r="AJ65" s="1617"/>
    </row>
    <row r="66" spans="1:37" ht="14.1" customHeight="1">
      <c r="A66" s="1550"/>
      <c r="B66" s="1596"/>
      <c r="C66" s="1591"/>
      <c r="D66" s="1591"/>
      <c r="E66" s="1591"/>
      <c r="F66" s="1591"/>
      <c r="G66" s="1591"/>
      <c r="H66" s="1591"/>
      <c r="I66" s="1592"/>
      <c r="J66" s="1591"/>
      <c r="K66" s="1593"/>
      <c r="L66" s="1594"/>
      <c r="M66" s="1594"/>
      <c r="N66" s="1595"/>
      <c r="O66" s="1550"/>
      <c r="P66" s="1591"/>
      <c r="Q66" s="1591"/>
      <c r="R66" s="1595"/>
      <c r="S66" s="1591"/>
      <c r="T66" s="1591"/>
      <c r="U66" s="1591"/>
      <c r="V66" s="1591"/>
      <c r="W66" s="1591"/>
      <c r="X66" s="1591"/>
      <c r="Y66" s="1591"/>
      <c r="Z66" s="1591"/>
      <c r="AB66" s="1550"/>
      <c r="AJ66" s="1617"/>
    </row>
    <row r="67" spans="1:37" ht="14.1" customHeight="1">
      <c r="A67" s="1557"/>
      <c r="B67" s="1591"/>
      <c r="C67" s="1591"/>
      <c r="D67" s="1591"/>
      <c r="E67" s="1591"/>
      <c r="F67" s="1591"/>
      <c r="G67" s="1591"/>
      <c r="H67" s="1591"/>
      <c r="I67" s="1592"/>
      <c r="J67" s="1591"/>
      <c r="K67" s="1593"/>
      <c r="L67" s="1594"/>
      <c r="M67" s="1594"/>
      <c r="N67" s="1595"/>
      <c r="O67" s="1557"/>
      <c r="P67" s="1591"/>
      <c r="Q67" s="1597"/>
      <c r="R67" s="1595"/>
      <c r="S67" s="1591"/>
      <c r="T67" s="1591"/>
      <c r="U67" s="1591"/>
      <c r="V67" s="1591"/>
      <c r="W67" s="1591"/>
      <c r="X67" s="1591"/>
      <c r="Y67" s="1597"/>
      <c r="Z67" s="1597"/>
      <c r="AA67" s="1558"/>
      <c r="AB67" s="1557"/>
      <c r="AC67" s="1558"/>
      <c r="AD67" s="1558"/>
      <c r="AE67" s="1692"/>
      <c r="AF67" s="1692"/>
      <c r="AG67" s="1692"/>
      <c r="AH67" s="1692"/>
      <c r="AI67" s="1692"/>
      <c r="AJ67" s="1692"/>
      <c r="AK67" s="2254"/>
    </row>
    <row r="68" spans="1:37" ht="9">
      <c r="A68" s="1559"/>
      <c r="B68" s="1598"/>
      <c r="C68" s="1598"/>
      <c r="D68" s="1598"/>
      <c r="E68" s="1598"/>
      <c r="F68" s="1598"/>
      <c r="G68" s="1598"/>
      <c r="H68" s="1598"/>
      <c r="I68" s="1598"/>
      <c r="J68" s="1598"/>
      <c r="K68" s="1599"/>
      <c r="L68" s="1598"/>
      <c r="M68" s="1598"/>
      <c r="N68" s="1598"/>
      <c r="O68" s="1559"/>
      <c r="P68" s="1598"/>
      <c r="Q68" s="1598"/>
      <c r="R68" s="1600"/>
      <c r="S68" s="1600"/>
      <c r="T68" s="1600"/>
      <c r="U68" s="1600"/>
      <c r="V68" s="1600"/>
      <c r="W68" s="1600"/>
      <c r="X68" s="1600"/>
      <c r="Y68" s="1600"/>
      <c r="Z68" s="1600"/>
      <c r="AA68" s="1559"/>
      <c r="AB68" s="1559"/>
      <c r="AC68" s="1559"/>
      <c r="AD68" s="1559"/>
      <c r="AE68" s="1689"/>
      <c r="AF68" s="1689"/>
      <c r="AG68" s="1689"/>
      <c r="AH68" s="1689"/>
      <c r="AI68" s="1689"/>
      <c r="AJ68" s="1562" t="s">
        <v>2736</v>
      </c>
      <c r="AK68" s="1562" t="s">
        <v>2736</v>
      </c>
    </row>
    <row r="69" spans="1:37" ht="9">
      <c r="A69" s="1563"/>
      <c r="B69" s="1601" t="s">
        <v>1678</v>
      </c>
      <c r="C69" s="1601" t="s">
        <v>727</v>
      </c>
      <c r="D69" s="1601" t="s">
        <v>728</v>
      </c>
      <c r="E69" s="1601" t="s">
        <v>729</v>
      </c>
      <c r="F69" s="1601" t="s">
        <v>732</v>
      </c>
      <c r="G69" s="1602" t="s">
        <v>737</v>
      </c>
      <c r="H69" s="1601" t="s">
        <v>738</v>
      </c>
      <c r="I69" s="1602" t="s">
        <v>740</v>
      </c>
      <c r="J69" s="1601" t="s">
        <v>741</v>
      </c>
      <c r="K69" s="1603" t="s">
        <v>742</v>
      </c>
      <c r="L69" s="1601" t="s">
        <v>743</v>
      </c>
      <c r="M69" s="1601" t="s">
        <v>744</v>
      </c>
      <c r="N69" s="1604" t="s">
        <v>745</v>
      </c>
      <c r="O69" s="1563"/>
      <c r="P69" s="1601" t="s">
        <v>746</v>
      </c>
      <c r="Q69" s="1604" t="s">
        <v>748</v>
      </c>
      <c r="R69" s="1604" t="s">
        <v>895</v>
      </c>
      <c r="S69" s="1604" t="s">
        <v>873</v>
      </c>
      <c r="T69" s="1604" t="s">
        <v>1601</v>
      </c>
      <c r="U69" s="1604" t="s">
        <v>1683</v>
      </c>
      <c r="V69" s="1604" t="s">
        <v>1408</v>
      </c>
      <c r="W69" s="1604" t="s">
        <v>1441</v>
      </c>
      <c r="X69" s="1604" t="s">
        <v>1442</v>
      </c>
      <c r="Y69" s="1604" t="s">
        <v>721</v>
      </c>
      <c r="Z69" s="1604" t="s">
        <v>292</v>
      </c>
      <c r="AA69" s="1567" t="s">
        <v>1195</v>
      </c>
      <c r="AB69" s="1563"/>
      <c r="AC69" s="1567" t="s">
        <v>428</v>
      </c>
      <c r="AD69" s="1567" t="s">
        <v>1828</v>
      </c>
      <c r="AE69" s="1690" t="s">
        <v>1915</v>
      </c>
      <c r="AF69" s="1690" t="s">
        <v>2019</v>
      </c>
      <c r="AG69" s="1690" t="s">
        <v>2172</v>
      </c>
      <c r="AH69" s="1690" t="s">
        <v>2172</v>
      </c>
      <c r="AI69" s="1690" t="s">
        <v>2172</v>
      </c>
      <c r="AJ69" s="1568" t="s">
        <v>1681</v>
      </c>
      <c r="AK69" s="1568" t="s">
        <v>1681</v>
      </c>
    </row>
    <row r="70" spans="1:37" s="1572" customFormat="1" ht="12.6" customHeight="1">
      <c r="A70" s="1569" t="s">
        <v>226</v>
      </c>
      <c r="B70" s="1579">
        <v>291.79000000000002</v>
      </c>
      <c r="C70" s="1579">
        <v>313.74599999999998</v>
      </c>
      <c r="D70" s="1579">
        <v>395.06099999999998</v>
      </c>
      <c r="E70" s="1579">
        <v>485.38499999999999</v>
      </c>
      <c r="F70" s="1579">
        <v>717.15499999999997</v>
      </c>
      <c r="G70" s="1579">
        <v>877.69299999999998</v>
      </c>
      <c r="H70" s="1579">
        <v>1003.2190000000001</v>
      </c>
      <c r="I70" s="1579">
        <v>1268</v>
      </c>
      <c r="J70" s="1579">
        <v>1313.7</v>
      </c>
      <c r="K70" s="1579">
        <v>1253</v>
      </c>
      <c r="L70" s="1579">
        <v>1353.7</v>
      </c>
      <c r="M70" s="1579">
        <v>1421</v>
      </c>
      <c r="N70" s="1580">
        <v>1639.9</v>
      </c>
      <c r="O70" s="1569" t="s">
        <v>226</v>
      </c>
      <c r="P70" s="1580">
        <v>1522.1</v>
      </c>
      <c r="Q70" s="1580">
        <v>3706.18</v>
      </c>
      <c r="R70" s="1580">
        <v>2021.6</v>
      </c>
      <c r="S70" s="1580">
        <v>2142.3520000000003</v>
      </c>
      <c r="T70" s="1580">
        <v>1086.9000000000001</v>
      </c>
      <c r="U70" s="1580">
        <v>2163.895</v>
      </c>
      <c r="V70" s="1580">
        <v>2055.7060000000001</v>
      </c>
      <c r="W70" s="1580">
        <v>2145.3049999999998</v>
      </c>
      <c r="X70" s="1580">
        <v>2374.2439999999997</v>
      </c>
      <c r="Y70" s="1580">
        <v>2458.0590999999995</v>
      </c>
      <c r="Z70" s="1580">
        <v>2324.5933999999997</v>
      </c>
      <c r="AA70" s="1580">
        <v>2833.7197999999999</v>
      </c>
      <c r="AB70" s="1569" t="s">
        <v>226</v>
      </c>
      <c r="AC70" s="1580">
        <v>3119.1818000000003</v>
      </c>
      <c r="AD70" s="1580">
        <v>3365.19612426</v>
      </c>
      <c r="AE70" s="1580">
        <v>982.39328349999994</v>
      </c>
      <c r="AF70" s="1580">
        <v>3310.9090870500013</v>
      </c>
      <c r="AG70" s="1580">
        <v>3258.7384030000003</v>
      </c>
      <c r="AH70" s="1580">
        <v>3857.1277160000004</v>
      </c>
      <c r="AI70" s="1580">
        <v>4505.1339905099994</v>
      </c>
      <c r="AJ70" s="1580">
        <v>5237.7257642799996</v>
      </c>
      <c r="AK70" s="1580">
        <v>543.40731073999996</v>
      </c>
    </row>
    <row r="71" spans="1:37" s="1577" customFormat="1" ht="12.6" customHeight="1">
      <c r="A71" s="1573" t="s">
        <v>1137</v>
      </c>
      <c r="B71" s="1574">
        <v>0</v>
      </c>
      <c r="C71" s="1574">
        <v>0</v>
      </c>
      <c r="D71" s="1574">
        <v>0</v>
      </c>
      <c r="E71" s="1579">
        <v>0</v>
      </c>
      <c r="F71" s="1574">
        <v>0</v>
      </c>
      <c r="G71" s="1574">
        <v>0</v>
      </c>
      <c r="H71" s="1579">
        <v>0</v>
      </c>
      <c r="I71" s="1574">
        <v>0</v>
      </c>
      <c r="J71" s="1574">
        <v>0</v>
      </c>
      <c r="K71" s="1574">
        <v>0</v>
      </c>
      <c r="L71" s="1574">
        <v>0</v>
      </c>
      <c r="M71" s="1574">
        <v>0</v>
      </c>
      <c r="N71" s="1575">
        <v>0</v>
      </c>
      <c r="O71" s="1573" t="s">
        <v>1137</v>
      </c>
      <c r="P71" s="1575">
        <v>0</v>
      </c>
      <c r="Q71" s="1576">
        <v>0</v>
      </c>
      <c r="R71" s="1575">
        <v>0</v>
      </c>
      <c r="S71" s="1576">
        <v>0</v>
      </c>
      <c r="T71" s="1576">
        <v>0</v>
      </c>
      <c r="U71" s="1576">
        <v>0</v>
      </c>
      <c r="V71" s="1575">
        <v>0</v>
      </c>
      <c r="W71" s="1575">
        <v>0</v>
      </c>
      <c r="X71" s="1575">
        <v>0</v>
      </c>
      <c r="Y71" s="1575">
        <v>0</v>
      </c>
      <c r="Z71" s="1575">
        <v>0</v>
      </c>
      <c r="AA71" s="1575">
        <v>0</v>
      </c>
      <c r="AB71" s="1573" t="s">
        <v>1137</v>
      </c>
      <c r="AC71" s="1575">
        <v>0</v>
      </c>
      <c r="AD71" s="1575">
        <v>0</v>
      </c>
      <c r="AE71" s="1575">
        <v>0</v>
      </c>
      <c r="AF71" s="1575">
        <v>0</v>
      </c>
      <c r="AG71" s="1575">
        <v>0</v>
      </c>
      <c r="AH71" s="1575">
        <v>0</v>
      </c>
      <c r="AI71" s="1575">
        <v>0</v>
      </c>
      <c r="AJ71" s="1575">
        <v>0</v>
      </c>
      <c r="AK71" s="1575">
        <v>0</v>
      </c>
    </row>
    <row r="72" spans="1:37" s="1577" customFormat="1" ht="12.6" customHeight="1">
      <c r="A72" s="1573" t="s">
        <v>1138</v>
      </c>
      <c r="B72" s="1574">
        <v>0</v>
      </c>
      <c r="C72" s="1574">
        <v>0</v>
      </c>
      <c r="D72" s="1574">
        <v>0</v>
      </c>
      <c r="E72" s="1574">
        <v>0</v>
      </c>
      <c r="F72" s="1574">
        <v>0</v>
      </c>
      <c r="G72" s="1574">
        <v>0</v>
      </c>
      <c r="H72" s="1574">
        <v>0</v>
      </c>
      <c r="I72" s="1574">
        <v>0</v>
      </c>
      <c r="J72" s="1574">
        <v>0</v>
      </c>
      <c r="K72" s="1574">
        <v>0</v>
      </c>
      <c r="L72" s="1574">
        <v>0</v>
      </c>
      <c r="M72" s="1574">
        <v>0</v>
      </c>
      <c r="N72" s="1575">
        <v>0</v>
      </c>
      <c r="O72" s="1573" t="s">
        <v>1138</v>
      </c>
      <c r="P72" s="1575">
        <v>0</v>
      </c>
      <c r="Q72" s="1576">
        <v>0</v>
      </c>
      <c r="R72" s="1575">
        <v>0</v>
      </c>
      <c r="S72" s="1576">
        <v>0</v>
      </c>
      <c r="T72" s="1576">
        <v>0</v>
      </c>
      <c r="U72" s="1576">
        <v>0</v>
      </c>
      <c r="V72" s="1575">
        <v>0</v>
      </c>
      <c r="W72" s="1575">
        <v>0</v>
      </c>
      <c r="X72" s="1575">
        <v>0</v>
      </c>
      <c r="Y72" s="1575">
        <v>0</v>
      </c>
      <c r="Z72" s="1575">
        <v>0</v>
      </c>
      <c r="AA72" s="1575">
        <v>0</v>
      </c>
      <c r="AB72" s="1573" t="s">
        <v>1138</v>
      </c>
      <c r="AC72" s="1575">
        <v>0</v>
      </c>
      <c r="AD72" s="1575">
        <v>0</v>
      </c>
      <c r="AE72" s="1575">
        <v>44.640597540000002</v>
      </c>
      <c r="AF72" s="1575">
        <v>128.08688710000001</v>
      </c>
      <c r="AG72" s="1575">
        <v>130.890882</v>
      </c>
      <c r="AH72" s="1575">
        <v>165.24879300000001</v>
      </c>
      <c r="AI72" s="1575">
        <v>0</v>
      </c>
      <c r="AJ72" s="1575">
        <v>345.70472468000003</v>
      </c>
      <c r="AK72" s="1575">
        <v>0</v>
      </c>
    </row>
    <row r="73" spans="1:37" s="1577" customFormat="1" ht="12.6" customHeight="1">
      <c r="A73" s="1573" t="s">
        <v>1139</v>
      </c>
      <c r="B73" s="1574">
        <v>36.112000000000002</v>
      </c>
      <c r="C73" s="1574">
        <v>44.515999999999998</v>
      </c>
      <c r="D73" s="1574">
        <v>51.31</v>
      </c>
      <c r="E73" s="1574">
        <v>63.844999999999999</v>
      </c>
      <c r="F73" s="1574">
        <v>116.145</v>
      </c>
      <c r="G73" s="1574">
        <v>167.126</v>
      </c>
      <c r="H73" s="1574">
        <v>200.929</v>
      </c>
      <c r="I73" s="1574">
        <v>235.6</v>
      </c>
      <c r="J73" s="1574">
        <v>228.6</v>
      </c>
      <c r="K73" s="1574">
        <v>203.4</v>
      </c>
      <c r="L73" s="1574">
        <v>109</v>
      </c>
      <c r="M73" s="1574">
        <v>115.8</v>
      </c>
      <c r="N73" s="1575">
        <v>236.3</v>
      </c>
      <c r="O73" s="1573" t="s">
        <v>1139</v>
      </c>
      <c r="P73" s="1575">
        <v>206.3</v>
      </c>
      <c r="Q73" s="1576">
        <v>342.24</v>
      </c>
      <c r="R73" s="1575">
        <v>198.9</v>
      </c>
      <c r="S73" s="1576">
        <v>225.88199999999998</v>
      </c>
      <c r="T73" s="1576">
        <v>63.8</v>
      </c>
      <c r="U73" s="1576">
        <v>289.36</v>
      </c>
      <c r="V73" s="1575">
        <v>197.66499999999999</v>
      </c>
      <c r="W73" s="1575">
        <v>220.52599999999998</v>
      </c>
      <c r="X73" s="1575">
        <v>179.91899999999998</v>
      </c>
      <c r="Y73" s="1575">
        <v>201.9014</v>
      </c>
      <c r="Z73" s="1575">
        <v>203.8965</v>
      </c>
      <c r="AA73" s="1575">
        <v>214.31700000000001</v>
      </c>
      <c r="AB73" s="1573" t="s">
        <v>1139</v>
      </c>
      <c r="AC73" s="1575">
        <v>178.37669999999997</v>
      </c>
      <c r="AD73" s="1575">
        <v>155.75236196999998</v>
      </c>
      <c r="AE73" s="1575">
        <v>56.309122709999997</v>
      </c>
      <c r="AF73" s="1575">
        <v>109.71321733000001</v>
      </c>
      <c r="AG73" s="1575">
        <v>97.422903000000005</v>
      </c>
      <c r="AH73" s="1575">
        <v>74.250934000000001</v>
      </c>
      <c r="AI73" s="1575">
        <v>102.26485275</v>
      </c>
      <c r="AJ73" s="1575">
        <v>93.772627619999994</v>
      </c>
      <c r="AK73" s="1575">
        <v>18.05963976</v>
      </c>
    </row>
    <row r="74" spans="1:37" s="1577" customFormat="1" ht="12.6" customHeight="1">
      <c r="A74" s="1573" t="s">
        <v>1140</v>
      </c>
      <c r="B74" s="1574">
        <v>2.6469999999999998</v>
      </c>
      <c r="C74" s="1574">
        <v>3.012</v>
      </c>
      <c r="D74" s="1574">
        <v>4.97</v>
      </c>
      <c r="E74" s="1574">
        <v>13.8</v>
      </c>
      <c r="F74" s="1574">
        <v>14.231</v>
      </c>
      <c r="G74" s="1574">
        <v>13.818</v>
      </c>
      <c r="H74" s="1574">
        <v>10.047000000000001</v>
      </c>
      <c r="I74" s="1574">
        <v>12.4</v>
      </c>
      <c r="J74" s="1574">
        <v>11.3</v>
      </c>
      <c r="K74" s="1574">
        <v>8.1999999999999993</v>
      </c>
      <c r="L74" s="1574">
        <v>95.9</v>
      </c>
      <c r="M74" s="1574">
        <v>8.6</v>
      </c>
      <c r="N74" s="1575">
        <v>15.1</v>
      </c>
      <c r="O74" s="1573" t="s">
        <v>1140</v>
      </c>
      <c r="P74" s="1575">
        <v>20.6</v>
      </c>
      <c r="Q74" s="1576">
        <v>39.92</v>
      </c>
      <c r="R74" s="1575">
        <v>36.5</v>
      </c>
      <c r="S74" s="1576">
        <v>33.296999999999997</v>
      </c>
      <c r="T74" s="1576">
        <v>14.1</v>
      </c>
      <c r="U74" s="1576">
        <v>30.463000000000001</v>
      </c>
      <c r="V74" s="1575">
        <v>32.605999999999995</v>
      </c>
      <c r="W74" s="1575">
        <v>29.708000000000002</v>
      </c>
      <c r="X74" s="1575">
        <v>35.238</v>
      </c>
      <c r="Y74" s="1575">
        <v>32.927999999999997</v>
      </c>
      <c r="Z74" s="1575">
        <v>27.060799999999997</v>
      </c>
      <c r="AA74" s="1575">
        <v>35.533300000000004</v>
      </c>
      <c r="AB74" s="1573" t="s">
        <v>1140</v>
      </c>
      <c r="AC74" s="1575">
        <v>74.936500000000009</v>
      </c>
      <c r="AD74" s="1575">
        <v>53.59195149</v>
      </c>
      <c r="AE74" s="1575">
        <v>24.916863939999999</v>
      </c>
      <c r="AF74" s="1575">
        <v>65.214439240000004</v>
      </c>
      <c r="AG74" s="1575">
        <v>99.137998999999994</v>
      </c>
      <c r="AH74" s="1575">
        <v>100.427848</v>
      </c>
      <c r="AI74" s="1575">
        <v>116.1190933</v>
      </c>
      <c r="AJ74" s="1575">
        <v>163.34470347000001</v>
      </c>
      <c r="AK74" s="1575">
        <v>18.68933972</v>
      </c>
    </row>
    <row r="75" spans="1:37" s="1577" customFormat="1" ht="12.6" customHeight="1">
      <c r="A75" s="1573" t="s">
        <v>1141</v>
      </c>
      <c r="B75" s="1574">
        <v>16.350000000000001</v>
      </c>
      <c r="C75" s="1574">
        <v>19.012</v>
      </c>
      <c r="D75" s="1574">
        <v>21.888999999999999</v>
      </c>
      <c r="E75" s="1574">
        <v>16.890999999999998</v>
      </c>
      <c r="F75" s="1574">
        <v>30.834</v>
      </c>
      <c r="G75" s="1574">
        <v>30.286999999999999</v>
      </c>
      <c r="H75" s="1574">
        <v>28.404</v>
      </c>
      <c r="I75" s="1574">
        <v>39.700000000000003</v>
      </c>
      <c r="J75" s="1574">
        <v>26.3</v>
      </c>
      <c r="K75" s="1574">
        <v>25.9</v>
      </c>
      <c r="L75" s="1574">
        <v>24.1</v>
      </c>
      <c r="M75" s="1574">
        <v>24.5</v>
      </c>
      <c r="N75" s="1575">
        <v>22.3</v>
      </c>
      <c r="O75" s="1573" t="s">
        <v>1141</v>
      </c>
      <c r="P75" s="1575">
        <v>21.2</v>
      </c>
      <c r="Q75" s="1576">
        <v>18.8</v>
      </c>
      <c r="R75" s="1575">
        <v>17.600000000000001</v>
      </c>
      <c r="S75" s="1576">
        <v>23.94</v>
      </c>
      <c r="T75" s="1576">
        <v>7.6</v>
      </c>
      <c r="U75" s="1576">
        <v>19.744</v>
      </c>
      <c r="V75" s="1575">
        <v>12.404</v>
      </c>
      <c r="W75" s="1575">
        <v>9.6440000000000019</v>
      </c>
      <c r="X75" s="1575">
        <v>9.3309999999999995</v>
      </c>
      <c r="Y75" s="1575">
        <v>14.815200000000001</v>
      </c>
      <c r="Z75" s="1575">
        <v>6.8148</v>
      </c>
      <c r="AA75" s="1575">
        <v>3.7869999999999999</v>
      </c>
      <c r="AB75" s="1573" t="s">
        <v>1141</v>
      </c>
      <c r="AC75" s="1575">
        <v>11.097799999999999</v>
      </c>
      <c r="AD75" s="1575">
        <v>7.1530857299999999</v>
      </c>
      <c r="AE75" s="1575">
        <v>3.8365896300000002</v>
      </c>
      <c r="AF75" s="1575">
        <v>8.1599754900000008</v>
      </c>
      <c r="AG75" s="1575">
        <v>5.6939469999999996</v>
      </c>
      <c r="AH75" s="1575">
        <v>6.1899449999999998</v>
      </c>
      <c r="AI75" s="1575">
        <v>10.32414488</v>
      </c>
      <c r="AJ75" s="1575">
        <v>16.71807913</v>
      </c>
      <c r="AK75" s="1575">
        <v>4.3622996799999996</v>
      </c>
    </row>
    <row r="76" spans="1:37" s="1577" customFormat="1" ht="12.6" customHeight="1">
      <c r="A76" s="1573" t="s">
        <v>1142</v>
      </c>
      <c r="B76" s="1574">
        <v>0</v>
      </c>
      <c r="C76" s="1574">
        <v>0</v>
      </c>
      <c r="D76" s="1574">
        <v>0</v>
      </c>
      <c r="E76" s="1574">
        <v>0</v>
      </c>
      <c r="F76" s="1574">
        <v>0</v>
      </c>
      <c r="G76" s="1574">
        <v>0</v>
      </c>
      <c r="H76" s="1574">
        <v>0</v>
      </c>
      <c r="I76" s="1574">
        <v>0</v>
      </c>
      <c r="J76" s="1574">
        <v>0</v>
      </c>
      <c r="K76" s="1574">
        <v>0</v>
      </c>
      <c r="L76" s="1574">
        <v>0</v>
      </c>
      <c r="M76" s="1574">
        <v>0</v>
      </c>
      <c r="N76" s="1575">
        <v>0</v>
      </c>
      <c r="O76" s="1573" t="s">
        <v>1142</v>
      </c>
      <c r="P76" s="1575">
        <v>0</v>
      </c>
      <c r="Q76" s="1576">
        <v>0</v>
      </c>
      <c r="R76" s="1575">
        <v>0</v>
      </c>
      <c r="S76" s="1576">
        <v>3.3000000000000002E-2</v>
      </c>
      <c r="T76" s="1576">
        <v>0</v>
      </c>
      <c r="U76" s="1576">
        <v>16.739000000000001</v>
      </c>
      <c r="V76" s="1575">
        <v>0</v>
      </c>
      <c r="W76" s="1575">
        <v>0</v>
      </c>
      <c r="X76" s="1575">
        <v>0</v>
      </c>
      <c r="Y76" s="1575">
        <v>0</v>
      </c>
      <c r="Z76" s="1575">
        <v>0</v>
      </c>
      <c r="AA76" s="1575">
        <v>0</v>
      </c>
      <c r="AB76" s="1573" t="s">
        <v>1142</v>
      </c>
      <c r="AC76" s="1575">
        <v>0</v>
      </c>
      <c r="AD76" s="1575">
        <v>0</v>
      </c>
      <c r="AE76" s="1575">
        <v>0</v>
      </c>
      <c r="AF76" s="1575">
        <v>0</v>
      </c>
      <c r="AG76" s="1575">
        <v>0</v>
      </c>
      <c r="AH76" s="1575">
        <v>0</v>
      </c>
      <c r="AI76" s="1575">
        <v>0</v>
      </c>
      <c r="AJ76" s="1575">
        <v>0</v>
      </c>
      <c r="AK76" s="1575">
        <v>0</v>
      </c>
    </row>
    <row r="77" spans="1:37" s="1577" customFormat="1" ht="12.6" customHeight="1">
      <c r="A77" s="1573" t="s">
        <v>1143</v>
      </c>
      <c r="B77" s="1574">
        <v>2.27</v>
      </c>
      <c r="C77" s="1574">
        <v>2.33</v>
      </c>
      <c r="D77" s="1574">
        <v>2.3250000000000002</v>
      </c>
      <c r="E77" s="1574">
        <v>2.4329999999999998</v>
      </c>
      <c r="F77" s="1574">
        <v>2.67</v>
      </c>
      <c r="G77" s="1574">
        <v>2.6190000000000002</v>
      </c>
      <c r="H77" s="1574">
        <v>0</v>
      </c>
      <c r="I77" s="1574">
        <v>0</v>
      </c>
      <c r="J77" s="1574">
        <v>0</v>
      </c>
      <c r="K77" s="1574">
        <v>0</v>
      </c>
      <c r="L77" s="1574">
        <v>0</v>
      </c>
      <c r="M77" s="1574">
        <v>0</v>
      </c>
      <c r="N77" s="1575">
        <v>0</v>
      </c>
      <c r="O77" s="1573" t="s">
        <v>1143</v>
      </c>
      <c r="P77" s="1575">
        <v>0</v>
      </c>
      <c r="Q77" s="1576">
        <v>0</v>
      </c>
      <c r="R77" s="1575">
        <v>0</v>
      </c>
      <c r="S77" s="1576">
        <v>0</v>
      </c>
      <c r="T77" s="1576">
        <v>0</v>
      </c>
      <c r="U77" s="1576">
        <v>0</v>
      </c>
      <c r="V77" s="1575">
        <v>0</v>
      </c>
      <c r="W77" s="1575">
        <v>0</v>
      </c>
      <c r="X77" s="1575">
        <v>0</v>
      </c>
      <c r="Y77" s="1575">
        <v>0</v>
      </c>
      <c r="Z77" s="1575">
        <v>0</v>
      </c>
      <c r="AA77" s="1575">
        <v>0</v>
      </c>
      <c r="AB77" s="1573" t="s">
        <v>1143</v>
      </c>
      <c r="AC77" s="1575">
        <v>0</v>
      </c>
      <c r="AD77" s="1575">
        <v>0</v>
      </c>
      <c r="AE77" s="1575">
        <v>0</v>
      </c>
      <c r="AF77" s="1575">
        <v>0</v>
      </c>
      <c r="AG77" s="1575">
        <v>0</v>
      </c>
      <c r="AH77" s="1575">
        <v>0</v>
      </c>
      <c r="AI77" s="1575">
        <v>0</v>
      </c>
      <c r="AJ77" s="1575">
        <v>0</v>
      </c>
      <c r="AK77" s="1575">
        <v>0</v>
      </c>
    </row>
    <row r="78" spans="1:37" s="1577" customFormat="1" ht="12.6" customHeight="1">
      <c r="A78" s="1573" t="s">
        <v>1144</v>
      </c>
      <c r="B78" s="1574">
        <v>88.620999999999995</v>
      </c>
      <c r="C78" s="1574">
        <v>94.18</v>
      </c>
      <c r="D78" s="1574">
        <v>114.29</v>
      </c>
      <c r="E78" s="1574">
        <v>127.64</v>
      </c>
      <c r="F78" s="1574">
        <v>210.74600000000001</v>
      </c>
      <c r="G78" s="1574">
        <v>247.06700000000001</v>
      </c>
      <c r="H78" s="1574">
        <v>316.84800000000001</v>
      </c>
      <c r="I78" s="1574">
        <v>453.2</v>
      </c>
      <c r="J78" s="1574">
        <v>482.4</v>
      </c>
      <c r="K78" s="1574">
        <v>416.4</v>
      </c>
      <c r="L78" s="1574">
        <v>443.6</v>
      </c>
      <c r="M78" s="1574">
        <v>598.20000000000005</v>
      </c>
      <c r="N78" s="1575">
        <v>605.20000000000005</v>
      </c>
      <c r="O78" s="1573" t="s">
        <v>1144</v>
      </c>
      <c r="P78" s="1575">
        <v>564.4</v>
      </c>
      <c r="Q78" s="1576">
        <v>1596.45</v>
      </c>
      <c r="R78" s="1575">
        <v>852.3</v>
      </c>
      <c r="S78" s="1576">
        <v>898.7</v>
      </c>
      <c r="T78" s="1576">
        <v>467.8</v>
      </c>
      <c r="U78" s="1576">
        <v>865.16499999999996</v>
      </c>
      <c r="V78" s="1575">
        <v>832.77600000000007</v>
      </c>
      <c r="W78" s="1575">
        <v>928.34100000000001</v>
      </c>
      <c r="X78" s="1575">
        <v>1134.1500000000001</v>
      </c>
      <c r="Y78" s="1575">
        <v>1176.1567</v>
      </c>
      <c r="Z78" s="1575">
        <v>1111.6170999999999</v>
      </c>
      <c r="AA78" s="1575">
        <v>1384.9187999999999</v>
      </c>
      <c r="AB78" s="1573" t="s">
        <v>1144</v>
      </c>
      <c r="AC78" s="1575">
        <v>1481.5506</v>
      </c>
      <c r="AD78" s="1575">
        <v>1618.8305712900001</v>
      </c>
      <c r="AE78" s="1575">
        <v>443.69294661000015</v>
      </c>
      <c r="AF78" s="1575">
        <v>1418.4847094300003</v>
      </c>
      <c r="AG78" s="1575">
        <v>1353.6085370000001</v>
      </c>
      <c r="AH78" s="1575">
        <v>1521.4498349999999</v>
      </c>
      <c r="AI78" s="1575">
        <v>1486.95686213</v>
      </c>
      <c r="AJ78" s="1575">
        <v>1790.8394131299999</v>
      </c>
      <c r="AK78" s="1575">
        <v>198.67099847</v>
      </c>
    </row>
    <row r="79" spans="1:37" s="1577" customFormat="1" ht="12.6" customHeight="1">
      <c r="A79" s="1573" t="s">
        <v>1145</v>
      </c>
      <c r="B79" s="1574">
        <v>109.866</v>
      </c>
      <c r="C79" s="1574">
        <v>105.81100000000001</v>
      </c>
      <c r="D79" s="1574">
        <v>134.26300000000001</v>
      </c>
      <c r="E79" s="1574">
        <v>165.964</v>
      </c>
      <c r="F79" s="1574">
        <v>223.55199999999999</v>
      </c>
      <c r="G79" s="1574">
        <v>273.57299999999998</v>
      </c>
      <c r="H79" s="1574">
        <v>303.54000000000002</v>
      </c>
      <c r="I79" s="1574">
        <v>350.1</v>
      </c>
      <c r="J79" s="1574">
        <v>416.6</v>
      </c>
      <c r="K79" s="1574">
        <v>445.6</v>
      </c>
      <c r="L79" s="1574">
        <v>521.4</v>
      </c>
      <c r="M79" s="1574">
        <v>403.1</v>
      </c>
      <c r="N79" s="1575">
        <v>587.79999999999995</v>
      </c>
      <c r="O79" s="1573" t="s">
        <v>1145</v>
      </c>
      <c r="P79" s="1575">
        <v>535.9</v>
      </c>
      <c r="Q79" s="1576">
        <v>1184.19</v>
      </c>
      <c r="R79" s="1575">
        <v>716.1</v>
      </c>
      <c r="S79" s="1576">
        <v>768.2</v>
      </c>
      <c r="T79" s="1576">
        <v>439.9</v>
      </c>
      <c r="U79" s="1576">
        <v>788.92899999999997</v>
      </c>
      <c r="V79" s="1575">
        <v>810.94600000000014</v>
      </c>
      <c r="W79" s="1575">
        <v>792.59899999999993</v>
      </c>
      <c r="X79" s="1575">
        <v>850.07099999999991</v>
      </c>
      <c r="Y79" s="1575">
        <v>864.45720000000006</v>
      </c>
      <c r="Z79" s="1575">
        <v>788.98039999999992</v>
      </c>
      <c r="AA79" s="1575">
        <v>902.42459999999994</v>
      </c>
      <c r="AB79" s="1573" t="s">
        <v>1145</v>
      </c>
      <c r="AC79" s="1575">
        <v>1028.8109000000002</v>
      </c>
      <c r="AD79" s="1575">
        <v>1130.9336627600001</v>
      </c>
      <c r="AE79" s="1575">
        <v>365.25287565999986</v>
      </c>
      <c r="AF79" s="1575">
        <v>1245.1013310500002</v>
      </c>
      <c r="AG79" s="1575">
        <v>1342.606567</v>
      </c>
      <c r="AH79" s="1575">
        <v>1597.814179</v>
      </c>
      <c r="AI79" s="1575">
        <v>2132.3785446699999</v>
      </c>
      <c r="AJ79" s="1575">
        <v>2257.6489503299999</v>
      </c>
      <c r="AK79" s="1575">
        <v>181.77714584</v>
      </c>
    </row>
    <row r="80" spans="1:37" s="1577" customFormat="1" ht="12.6" customHeight="1">
      <c r="A80" s="1573" t="s">
        <v>1146</v>
      </c>
      <c r="B80" s="1574">
        <v>2.1949999999999998</v>
      </c>
      <c r="C80" s="1574">
        <v>1.673</v>
      </c>
      <c r="D80" s="1574">
        <v>2.0190000000000001</v>
      </c>
      <c r="E80" s="1574">
        <v>4.2450000000000001</v>
      </c>
      <c r="F80" s="1574">
        <v>2.5099999999999998</v>
      </c>
      <c r="G80" s="1574">
        <v>2.6480000000000001</v>
      </c>
      <c r="H80" s="1574">
        <v>1.702</v>
      </c>
      <c r="I80" s="1574">
        <v>3.7</v>
      </c>
      <c r="J80" s="1574">
        <v>4</v>
      </c>
      <c r="K80" s="1574">
        <v>3.1</v>
      </c>
      <c r="L80" s="1574">
        <v>1.5</v>
      </c>
      <c r="M80" s="1574">
        <v>3.9</v>
      </c>
      <c r="N80" s="1575">
        <v>3.4</v>
      </c>
      <c r="O80" s="1573" t="s">
        <v>1146</v>
      </c>
      <c r="P80" s="1575">
        <v>2</v>
      </c>
      <c r="Q80" s="1576">
        <v>2.4</v>
      </c>
      <c r="R80" s="1575">
        <v>3.7</v>
      </c>
      <c r="S80" s="1576">
        <v>4.2</v>
      </c>
      <c r="T80" s="1576">
        <v>2.2000000000000002</v>
      </c>
      <c r="U80" s="1576">
        <v>2.052</v>
      </c>
      <c r="V80" s="1575">
        <v>3.327</v>
      </c>
      <c r="W80" s="1575">
        <v>3.4649999999999999</v>
      </c>
      <c r="X80" s="1575">
        <v>3.319</v>
      </c>
      <c r="Y80" s="1575">
        <v>3.177</v>
      </c>
      <c r="Z80" s="1575">
        <v>2.6349999999999998</v>
      </c>
      <c r="AA80" s="1575">
        <v>2.3980000000000001</v>
      </c>
      <c r="AB80" s="1573" t="s">
        <v>1146</v>
      </c>
      <c r="AC80" s="1575">
        <v>1.9689999999999999</v>
      </c>
      <c r="AD80" s="1575">
        <v>2.6430842800000001</v>
      </c>
      <c r="AE80" s="1575">
        <v>1.4306374400000001</v>
      </c>
      <c r="AF80" s="1575">
        <v>1.56224345</v>
      </c>
      <c r="AG80" s="1575">
        <v>2.4105299999999943</v>
      </c>
      <c r="AH80" s="1575">
        <v>2.3891300000000002</v>
      </c>
      <c r="AI80" s="1575">
        <v>2.34434919</v>
      </c>
      <c r="AJ80" s="1575">
        <v>1.0319869800000001</v>
      </c>
      <c r="AK80" s="1575">
        <v>0</v>
      </c>
    </row>
    <row r="81" spans="1:37" s="1577" customFormat="1" ht="12.6" customHeight="1">
      <c r="A81" s="1573" t="s">
        <v>1147</v>
      </c>
      <c r="B81" s="1574">
        <v>7.4450000000000003</v>
      </c>
      <c r="C81" s="1574">
        <v>14.073</v>
      </c>
      <c r="D81" s="1574">
        <v>12.632999999999999</v>
      </c>
      <c r="E81" s="1574">
        <v>15.644</v>
      </c>
      <c r="F81" s="1574">
        <v>17.756</v>
      </c>
      <c r="G81" s="1574">
        <v>31.123999999999999</v>
      </c>
      <c r="H81" s="1574">
        <v>28.481000000000002</v>
      </c>
      <c r="I81" s="1574">
        <v>48.9</v>
      </c>
      <c r="J81" s="1574">
        <v>46.1</v>
      </c>
      <c r="K81" s="1574">
        <v>32.5</v>
      </c>
      <c r="L81" s="1574">
        <v>34.6</v>
      </c>
      <c r="M81" s="1574">
        <v>39.700000000000003</v>
      </c>
      <c r="N81" s="1575">
        <v>39.9</v>
      </c>
      <c r="O81" s="1573" t="s">
        <v>1147</v>
      </c>
      <c r="P81" s="1575">
        <v>60.2</v>
      </c>
      <c r="Q81" s="1576">
        <v>60.94</v>
      </c>
      <c r="R81" s="1575">
        <v>44.8</v>
      </c>
      <c r="S81" s="1576">
        <v>34</v>
      </c>
      <c r="T81" s="1576">
        <v>22.4</v>
      </c>
      <c r="U81" s="1576">
        <v>42.69</v>
      </c>
      <c r="V81" s="1575">
        <v>42.367000000000004</v>
      </c>
      <c r="W81" s="1575">
        <v>41.350999999999999</v>
      </c>
      <c r="X81" s="1575">
        <v>46.881999999999998</v>
      </c>
      <c r="Y81" s="1575">
        <v>45.774000000000001</v>
      </c>
      <c r="Z81" s="1575">
        <v>44.499000000000002</v>
      </c>
      <c r="AA81" s="1575">
        <v>71.406100000000009</v>
      </c>
      <c r="AB81" s="1573" t="s">
        <v>1147</v>
      </c>
      <c r="AC81" s="1575">
        <v>69.041800000000009</v>
      </c>
      <c r="AD81" s="1575">
        <v>69.60040678</v>
      </c>
      <c r="AE81" s="1575">
        <v>13.083013450000003</v>
      </c>
      <c r="AF81" s="1575">
        <v>63.384290320000005</v>
      </c>
      <c r="AG81" s="1575">
        <v>64.571321999999995</v>
      </c>
      <c r="AH81" s="1575">
        <v>68.052025999999998</v>
      </c>
      <c r="AI81" s="1575">
        <v>74.468922460000002</v>
      </c>
      <c r="AJ81" s="1575">
        <v>74.259601000000004</v>
      </c>
      <c r="AK81" s="1575">
        <v>1.6737700900000001</v>
      </c>
    </row>
    <row r="82" spans="1:37" s="1577" customFormat="1" ht="12.6" customHeight="1">
      <c r="A82" s="1573" t="s">
        <v>1148</v>
      </c>
      <c r="B82" s="1574">
        <v>24.437999999999999</v>
      </c>
      <c r="C82" s="1574">
        <v>27.102</v>
      </c>
      <c r="D82" s="1574">
        <v>46.152000000000001</v>
      </c>
      <c r="E82" s="1574">
        <v>67.325999999999993</v>
      </c>
      <c r="F82" s="1574">
        <v>87.114000000000004</v>
      </c>
      <c r="G82" s="1574">
        <v>97.103999999999999</v>
      </c>
      <c r="H82" s="1574">
        <v>89.831999999999994</v>
      </c>
      <c r="I82" s="1574">
        <v>113.7</v>
      </c>
      <c r="J82" s="1574">
        <v>86.5</v>
      </c>
      <c r="K82" s="1574">
        <v>93.4</v>
      </c>
      <c r="L82" s="1574">
        <v>88.2</v>
      </c>
      <c r="M82" s="1574">
        <v>68.5</v>
      </c>
      <c r="N82" s="1575">
        <v>83.6</v>
      </c>
      <c r="O82" s="1573" t="s">
        <v>1148</v>
      </c>
      <c r="P82" s="1575">
        <v>62</v>
      </c>
      <c r="Q82" s="1576">
        <v>229.14</v>
      </c>
      <c r="R82" s="1575">
        <v>85.3</v>
      </c>
      <c r="S82" s="1576">
        <v>86.4</v>
      </c>
      <c r="T82" s="1576">
        <v>39.200000000000003</v>
      </c>
      <c r="U82" s="1576">
        <v>72.545000000000002</v>
      </c>
      <c r="V82" s="1575">
        <v>69.125</v>
      </c>
      <c r="W82" s="1575">
        <v>72.588000000000008</v>
      </c>
      <c r="X82" s="1575">
        <v>65.233999999999995</v>
      </c>
      <c r="Y82" s="1575">
        <v>53.980600000000003</v>
      </c>
      <c r="Z82" s="1575">
        <v>44.532600000000002</v>
      </c>
      <c r="AA82" s="1575">
        <v>40.736499999999999</v>
      </c>
      <c r="AB82" s="1573" t="s">
        <v>1148</v>
      </c>
      <c r="AC82" s="1575">
        <v>33.921099999999996</v>
      </c>
      <c r="AD82" s="1575">
        <v>29.535918769999999</v>
      </c>
      <c r="AE82" s="1575">
        <v>3.4958435600000008</v>
      </c>
      <c r="AF82" s="1575">
        <v>10.003457980000002</v>
      </c>
      <c r="AG82" s="1575">
        <v>6.6920659999999996</v>
      </c>
      <c r="AH82" s="1575">
        <v>5.3878339999999998</v>
      </c>
      <c r="AI82" s="1575">
        <v>4.2238757099999997</v>
      </c>
      <c r="AJ82" s="1575">
        <v>2.3421593199999999</v>
      </c>
      <c r="AK82" s="1575">
        <v>0.62262961999999999</v>
      </c>
    </row>
    <row r="83" spans="1:37" s="1577" customFormat="1" ht="12.6" customHeight="1">
      <c r="A83" s="1573" t="s">
        <v>1153</v>
      </c>
      <c r="B83" s="1574">
        <v>1.8460000000000001</v>
      </c>
      <c r="C83" s="1574">
        <v>2.0369999999999999</v>
      </c>
      <c r="D83" s="1574">
        <v>5.21</v>
      </c>
      <c r="E83" s="1574">
        <v>7.5970000000000004</v>
      </c>
      <c r="F83" s="1574">
        <v>11.597</v>
      </c>
      <c r="G83" s="1574">
        <v>12.327</v>
      </c>
      <c r="H83" s="1574">
        <v>23.436</v>
      </c>
      <c r="I83" s="1574">
        <v>6</v>
      </c>
      <c r="J83" s="1574">
        <v>9.6</v>
      </c>
      <c r="K83" s="1574">
        <v>11.8</v>
      </c>
      <c r="L83" s="1574">
        <v>16</v>
      </c>
      <c r="M83" s="1574">
        <v>47.3</v>
      </c>
      <c r="N83" s="1575">
        <v>29.2</v>
      </c>
      <c r="O83" s="1573" t="s">
        <v>1153</v>
      </c>
      <c r="P83" s="1575">
        <v>31.6</v>
      </c>
      <c r="Q83" s="1576">
        <v>213.9</v>
      </c>
      <c r="R83" s="1575">
        <v>43.8</v>
      </c>
      <c r="S83" s="1576">
        <v>31.9</v>
      </c>
      <c r="T83" s="1576">
        <v>17.100000000000001</v>
      </c>
      <c r="U83" s="1576">
        <v>16.234999999999999</v>
      </c>
      <c r="V83" s="1575">
        <v>29.978000000000002</v>
      </c>
      <c r="W83" s="1575">
        <v>22.803999999999998</v>
      </c>
      <c r="X83" s="1575">
        <v>21.628999999999998</v>
      </c>
      <c r="Y83" s="1575">
        <v>19.213999999999999</v>
      </c>
      <c r="Z83" s="1575">
        <v>18.127000000000002</v>
      </c>
      <c r="AA83" s="1575">
        <v>15.795</v>
      </c>
      <c r="AB83" s="1573" t="s">
        <v>1153</v>
      </c>
      <c r="AC83" s="1575">
        <v>0.58899999999999997</v>
      </c>
      <c r="AD83" s="1575">
        <v>16.150005270000001</v>
      </c>
      <c r="AE83" s="1575">
        <v>0</v>
      </c>
      <c r="AF83" s="1575">
        <v>14.27446481</v>
      </c>
      <c r="AG83" s="1575">
        <v>13.829707000000001</v>
      </c>
      <c r="AH83" s="1575">
        <v>18.787690000000001</v>
      </c>
      <c r="AI83" s="1575">
        <v>23.65864762</v>
      </c>
      <c r="AJ83" s="1575">
        <v>19.80561835</v>
      </c>
      <c r="AK83" s="1575">
        <v>0</v>
      </c>
    </row>
    <row r="84" spans="1:37" s="1577" customFormat="1" ht="12.6" customHeight="1">
      <c r="A84" s="1573" t="s">
        <v>1154</v>
      </c>
      <c r="B84" s="1574">
        <v>0</v>
      </c>
      <c r="C84" s="1574">
        <v>0</v>
      </c>
      <c r="D84" s="1574">
        <v>0</v>
      </c>
      <c r="E84" s="1574">
        <v>0</v>
      </c>
      <c r="F84" s="1574">
        <v>0</v>
      </c>
      <c r="G84" s="1574">
        <v>0</v>
      </c>
      <c r="H84" s="1574">
        <v>0</v>
      </c>
      <c r="I84" s="1574">
        <v>0</v>
      </c>
      <c r="J84" s="1574">
        <v>2.2999999999999998</v>
      </c>
      <c r="K84" s="1574">
        <v>6.5</v>
      </c>
      <c r="L84" s="1574">
        <v>4</v>
      </c>
      <c r="M84" s="1574">
        <v>0</v>
      </c>
      <c r="N84" s="1575">
        <v>0</v>
      </c>
      <c r="O84" s="1573" t="s">
        <v>1154</v>
      </c>
      <c r="P84" s="1575">
        <v>0</v>
      </c>
      <c r="Q84" s="1576">
        <v>0</v>
      </c>
      <c r="R84" s="1575">
        <v>0</v>
      </c>
      <c r="S84" s="1576">
        <v>0</v>
      </c>
      <c r="T84" s="1576">
        <v>0</v>
      </c>
      <c r="U84" s="1576">
        <v>0</v>
      </c>
      <c r="V84" s="1575">
        <v>0</v>
      </c>
      <c r="W84" s="1575">
        <v>0</v>
      </c>
      <c r="X84" s="1575">
        <v>0</v>
      </c>
      <c r="Y84" s="1575">
        <v>0</v>
      </c>
      <c r="Z84" s="1575">
        <v>0</v>
      </c>
      <c r="AA84" s="1575">
        <v>0</v>
      </c>
      <c r="AB84" s="1573" t="s">
        <v>1154</v>
      </c>
      <c r="AC84" s="1575">
        <v>0</v>
      </c>
      <c r="AD84" s="1575">
        <v>0</v>
      </c>
      <c r="AE84" s="1575">
        <v>0</v>
      </c>
      <c r="AF84" s="1575">
        <v>0</v>
      </c>
      <c r="AG84" s="1575">
        <v>0</v>
      </c>
      <c r="AH84" s="1575">
        <v>0</v>
      </c>
      <c r="AI84" s="1575">
        <v>0</v>
      </c>
      <c r="AJ84" s="1575">
        <v>0</v>
      </c>
      <c r="AK84" s="1575">
        <v>0</v>
      </c>
    </row>
    <row r="85" spans="1:37" s="1577" customFormat="1" ht="12.6" customHeight="1">
      <c r="A85" s="1573" t="s">
        <v>1155</v>
      </c>
      <c r="B85" s="1574">
        <v>0</v>
      </c>
      <c r="C85" s="1574">
        <v>0</v>
      </c>
      <c r="D85" s="1574">
        <v>0</v>
      </c>
      <c r="E85" s="1574">
        <v>0</v>
      </c>
      <c r="F85" s="1574">
        <v>0</v>
      </c>
      <c r="G85" s="1574">
        <v>0</v>
      </c>
      <c r="H85" s="1574">
        <v>0</v>
      </c>
      <c r="I85" s="1574">
        <v>0</v>
      </c>
      <c r="J85" s="1574">
        <v>0</v>
      </c>
      <c r="K85" s="1574">
        <v>0</v>
      </c>
      <c r="L85" s="1574">
        <v>0</v>
      </c>
      <c r="M85" s="1574">
        <v>0</v>
      </c>
      <c r="N85" s="1575">
        <v>0</v>
      </c>
      <c r="O85" s="1573" t="s">
        <v>1155</v>
      </c>
      <c r="P85" s="1575">
        <v>0</v>
      </c>
      <c r="Q85" s="1575">
        <v>0</v>
      </c>
      <c r="R85" s="1575">
        <v>0</v>
      </c>
      <c r="S85" s="1575">
        <v>0</v>
      </c>
      <c r="T85" s="1575">
        <v>0</v>
      </c>
      <c r="U85" s="1575">
        <v>0</v>
      </c>
      <c r="V85" s="1575">
        <v>0</v>
      </c>
      <c r="W85" s="1575">
        <v>0</v>
      </c>
      <c r="X85" s="1575">
        <v>0</v>
      </c>
      <c r="Y85" s="1575">
        <v>0</v>
      </c>
      <c r="Z85" s="1575">
        <v>0</v>
      </c>
      <c r="AA85" s="1575">
        <v>0</v>
      </c>
      <c r="AB85" s="1573" t="s">
        <v>1155</v>
      </c>
      <c r="AC85" s="1575">
        <v>0</v>
      </c>
      <c r="AD85" s="1575">
        <v>0</v>
      </c>
      <c r="AE85" s="1575">
        <v>0</v>
      </c>
      <c r="AF85" s="1575">
        <v>0</v>
      </c>
      <c r="AG85" s="1575">
        <v>0</v>
      </c>
      <c r="AH85" s="1575">
        <v>0</v>
      </c>
      <c r="AI85" s="1575">
        <v>0</v>
      </c>
      <c r="AJ85" s="1575">
        <v>0</v>
      </c>
      <c r="AK85" s="1575">
        <v>0</v>
      </c>
    </row>
    <row r="86" spans="1:37" s="1577" customFormat="1" ht="12.6" customHeight="1">
      <c r="A86" s="1573" t="s">
        <v>1156</v>
      </c>
      <c r="B86" s="1574">
        <v>0</v>
      </c>
      <c r="C86" s="1574">
        <v>0</v>
      </c>
      <c r="D86" s="1574">
        <v>0</v>
      </c>
      <c r="E86" s="1574">
        <v>0</v>
      </c>
      <c r="F86" s="1574">
        <v>0</v>
      </c>
      <c r="G86" s="1574">
        <v>0</v>
      </c>
      <c r="H86" s="1574">
        <v>0</v>
      </c>
      <c r="I86" s="1574">
        <v>0</v>
      </c>
      <c r="J86" s="1574">
        <v>0</v>
      </c>
      <c r="K86" s="1574">
        <v>0</v>
      </c>
      <c r="L86" s="1574">
        <v>0.1</v>
      </c>
      <c r="M86" s="1574">
        <v>0</v>
      </c>
      <c r="N86" s="1575">
        <v>0</v>
      </c>
      <c r="O86" s="1573" t="s">
        <v>1156</v>
      </c>
      <c r="P86" s="1575">
        <v>0</v>
      </c>
      <c r="Q86" s="1575">
        <v>0</v>
      </c>
      <c r="R86" s="1575">
        <v>0</v>
      </c>
      <c r="S86" s="1575">
        <v>0</v>
      </c>
      <c r="T86" s="1575">
        <v>0</v>
      </c>
      <c r="U86" s="1575">
        <v>0</v>
      </c>
      <c r="V86" s="1575">
        <v>0</v>
      </c>
      <c r="W86" s="1575">
        <v>0</v>
      </c>
      <c r="X86" s="1575">
        <v>0</v>
      </c>
      <c r="Y86" s="1575">
        <v>0</v>
      </c>
      <c r="Z86" s="1575">
        <v>0</v>
      </c>
      <c r="AA86" s="1575">
        <v>0</v>
      </c>
      <c r="AB86" s="1573" t="s">
        <v>1156</v>
      </c>
      <c r="AC86" s="1575">
        <v>0</v>
      </c>
      <c r="AD86" s="1575">
        <v>0</v>
      </c>
      <c r="AE86" s="1575">
        <v>0</v>
      </c>
      <c r="AF86" s="1575">
        <v>0</v>
      </c>
      <c r="AG86" s="1575">
        <v>0</v>
      </c>
      <c r="AH86" s="1575">
        <v>0</v>
      </c>
      <c r="AI86" s="1575">
        <v>0</v>
      </c>
      <c r="AJ86" s="1575">
        <v>0</v>
      </c>
      <c r="AK86" s="1575">
        <v>0</v>
      </c>
    </row>
    <row r="87" spans="1:37" s="1577" customFormat="1" ht="12.6" customHeight="1">
      <c r="A87" s="1573" t="s">
        <v>328</v>
      </c>
      <c r="B87" s="1574">
        <v>0</v>
      </c>
      <c r="C87" s="1574">
        <v>0</v>
      </c>
      <c r="D87" s="1574">
        <v>0</v>
      </c>
      <c r="E87" s="1574">
        <v>0</v>
      </c>
      <c r="F87" s="1574">
        <v>0</v>
      </c>
      <c r="G87" s="1574">
        <v>0</v>
      </c>
      <c r="H87" s="1574">
        <v>0</v>
      </c>
      <c r="I87" s="1574">
        <v>4.8</v>
      </c>
      <c r="J87" s="1574">
        <v>0</v>
      </c>
      <c r="K87" s="1574">
        <v>6.2</v>
      </c>
      <c r="L87" s="1574">
        <v>4.5</v>
      </c>
      <c r="M87" s="1574">
        <v>5.0999999999999996</v>
      </c>
      <c r="N87" s="1575">
        <v>11.3</v>
      </c>
      <c r="O87" s="1573" t="s">
        <v>328</v>
      </c>
      <c r="P87" s="1575">
        <v>11</v>
      </c>
      <c r="Q87" s="1575">
        <v>11.1</v>
      </c>
      <c r="R87" s="1575">
        <v>14.5</v>
      </c>
      <c r="S87" s="1575">
        <v>28</v>
      </c>
      <c r="T87" s="1575">
        <v>8.3000000000000007</v>
      </c>
      <c r="U87" s="1575">
        <v>15.359</v>
      </c>
      <c r="V87" s="1575">
        <v>15.255000000000001</v>
      </c>
      <c r="W87" s="1575">
        <v>15.736999999999998</v>
      </c>
      <c r="X87" s="1575">
        <v>18.246000000000002</v>
      </c>
      <c r="Y87" s="1575">
        <v>18.045000000000002</v>
      </c>
      <c r="Z87" s="1575">
        <v>14.655999999999999</v>
      </c>
      <c r="AA87" s="1575">
        <v>16.956000000000003</v>
      </c>
      <c r="AB87" s="1573" t="s">
        <v>328</v>
      </c>
      <c r="AC87" s="1575">
        <v>20.745799999999999</v>
      </c>
      <c r="AD87" s="1575">
        <v>21.087577509999999</v>
      </c>
      <c r="AE87" s="1575">
        <v>8.6296528899999974</v>
      </c>
      <c r="AF87" s="1575">
        <v>17.98024358</v>
      </c>
      <c r="AG87" s="1575">
        <v>16.624924</v>
      </c>
      <c r="AH87" s="1575">
        <v>17.241420999999999</v>
      </c>
      <c r="AI87" s="1575">
        <v>17.116345800000001</v>
      </c>
      <c r="AJ87" s="1575">
        <v>16.24225912</v>
      </c>
      <c r="AK87" s="1575">
        <v>0</v>
      </c>
    </row>
    <row r="88" spans="1:37" s="1577" customFormat="1" ht="12.6" customHeight="1">
      <c r="A88" s="1573" t="s">
        <v>220</v>
      </c>
      <c r="B88" s="1574">
        <v>0</v>
      </c>
      <c r="C88" s="1574">
        <v>0</v>
      </c>
      <c r="D88" s="1574">
        <v>0</v>
      </c>
      <c r="E88" s="1574">
        <v>0</v>
      </c>
      <c r="F88" s="1574">
        <v>0</v>
      </c>
      <c r="G88" s="1574">
        <v>0</v>
      </c>
      <c r="H88" s="1574">
        <v>0</v>
      </c>
      <c r="I88" s="1574">
        <v>0</v>
      </c>
      <c r="J88" s="1574">
        <v>0</v>
      </c>
      <c r="K88" s="1574">
        <v>0</v>
      </c>
      <c r="L88" s="1574">
        <v>0</v>
      </c>
      <c r="M88" s="1574">
        <v>0.7</v>
      </c>
      <c r="N88" s="1575">
        <v>5.8</v>
      </c>
      <c r="O88" s="1573" t="s">
        <v>220</v>
      </c>
      <c r="P88" s="1575">
        <v>6.9</v>
      </c>
      <c r="Q88" s="1575">
        <v>7.1</v>
      </c>
      <c r="R88" s="1575">
        <v>4</v>
      </c>
      <c r="S88" s="1575">
        <v>3.9</v>
      </c>
      <c r="T88" s="1575">
        <v>4.5</v>
      </c>
      <c r="U88" s="1575">
        <v>4.6139999999999999</v>
      </c>
      <c r="V88" s="1575">
        <v>9.2569999999999997</v>
      </c>
      <c r="W88" s="1575">
        <v>4.1070000000000002</v>
      </c>
      <c r="X88" s="1575">
        <v>0</v>
      </c>
      <c r="Y88" s="1575">
        <v>0</v>
      </c>
      <c r="Z88" s="1575">
        <v>0</v>
      </c>
      <c r="AA88" s="1575">
        <v>0</v>
      </c>
      <c r="AB88" s="1573" t="s">
        <v>220</v>
      </c>
      <c r="AC88" s="1575">
        <v>0</v>
      </c>
      <c r="AD88" s="1575">
        <v>0</v>
      </c>
      <c r="AE88" s="1575">
        <v>17.105140070000001</v>
      </c>
      <c r="AF88" s="1575">
        <v>33.671135409999998</v>
      </c>
      <c r="AG88" s="1575">
        <v>32.955150000000003</v>
      </c>
      <c r="AH88" s="1575">
        <v>33.594563999999998</v>
      </c>
      <c r="AI88" s="1575">
        <v>0</v>
      </c>
      <c r="AJ88" s="1575">
        <v>32.292972769999999</v>
      </c>
      <c r="AK88" s="1575">
        <v>0</v>
      </c>
    </row>
    <row r="89" spans="1:37" s="1577" customFormat="1" ht="12.6" customHeight="1">
      <c r="A89" s="1573" t="s">
        <v>222</v>
      </c>
      <c r="B89" s="1574">
        <v>0</v>
      </c>
      <c r="C89" s="1574">
        <v>0</v>
      </c>
      <c r="D89" s="1574">
        <v>0</v>
      </c>
      <c r="E89" s="1574">
        <v>0</v>
      </c>
      <c r="F89" s="1574">
        <v>0</v>
      </c>
      <c r="G89" s="1574">
        <v>0</v>
      </c>
      <c r="H89" s="1574">
        <v>0</v>
      </c>
      <c r="I89" s="1574">
        <v>0</v>
      </c>
      <c r="J89" s="1574">
        <v>0</v>
      </c>
      <c r="K89" s="1574">
        <v>0</v>
      </c>
      <c r="L89" s="1574">
        <v>10.8</v>
      </c>
      <c r="M89" s="1574">
        <v>105.6</v>
      </c>
      <c r="N89" s="1575">
        <v>0</v>
      </c>
      <c r="O89" s="1573" t="s">
        <v>222</v>
      </c>
      <c r="P89" s="1575">
        <v>0</v>
      </c>
      <c r="Q89" s="1575">
        <v>0</v>
      </c>
      <c r="R89" s="1575">
        <v>0</v>
      </c>
      <c r="S89" s="1575">
        <v>0</v>
      </c>
      <c r="T89" s="1575">
        <v>0</v>
      </c>
      <c r="U89" s="1575">
        <v>0</v>
      </c>
      <c r="V89" s="1575">
        <v>0</v>
      </c>
      <c r="W89" s="1575">
        <v>0</v>
      </c>
      <c r="X89" s="1575">
        <v>0</v>
      </c>
      <c r="Y89" s="1575">
        <v>0</v>
      </c>
      <c r="Z89" s="1575">
        <v>1.284</v>
      </c>
      <c r="AA89" s="1575">
        <v>0</v>
      </c>
      <c r="AB89" s="1573" t="s">
        <v>222</v>
      </c>
      <c r="AC89" s="1575">
        <v>0</v>
      </c>
      <c r="AD89" s="1575">
        <v>0</v>
      </c>
      <c r="AE89" s="1575">
        <v>0</v>
      </c>
      <c r="AF89" s="1575">
        <v>0</v>
      </c>
      <c r="AG89" s="1575">
        <v>0</v>
      </c>
      <c r="AH89" s="1575">
        <v>0</v>
      </c>
      <c r="AI89" s="1575">
        <v>0</v>
      </c>
      <c r="AJ89" s="1575">
        <v>0</v>
      </c>
      <c r="AK89" s="1575">
        <v>0</v>
      </c>
    </row>
    <row r="90" spans="1:37" s="1577" customFormat="1" ht="12.6" customHeight="1">
      <c r="A90" s="1573" t="s">
        <v>223</v>
      </c>
      <c r="B90" s="1574">
        <v>0</v>
      </c>
      <c r="C90" s="1574">
        <v>0</v>
      </c>
      <c r="D90" s="1574">
        <v>0</v>
      </c>
      <c r="E90" s="1574">
        <v>0</v>
      </c>
      <c r="F90" s="1574">
        <v>0</v>
      </c>
      <c r="G90" s="1574">
        <v>0</v>
      </c>
      <c r="H90" s="1574">
        <v>0</v>
      </c>
      <c r="I90" s="1574">
        <v>0</v>
      </c>
      <c r="J90" s="1574">
        <v>0</v>
      </c>
      <c r="K90" s="1574">
        <v>0</v>
      </c>
      <c r="L90" s="1574">
        <v>0</v>
      </c>
      <c r="M90" s="1574">
        <v>0</v>
      </c>
      <c r="N90" s="1575">
        <v>0</v>
      </c>
      <c r="O90" s="1573" t="s">
        <v>223</v>
      </c>
      <c r="P90" s="1575">
        <v>0</v>
      </c>
      <c r="Q90" s="1575">
        <v>0</v>
      </c>
      <c r="R90" s="1575">
        <v>0</v>
      </c>
      <c r="S90" s="1575">
        <v>0</v>
      </c>
      <c r="T90" s="1575">
        <v>0</v>
      </c>
      <c r="U90" s="1575">
        <v>0</v>
      </c>
      <c r="V90" s="1575">
        <v>0</v>
      </c>
      <c r="W90" s="1575">
        <v>0</v>
      </c>
      <c r="X90" s="1575">
        <v>0</v>
      </c>
      <c r="Y90" s="1575">
        <v>0</v>
      </c>
      <c r="Z90" s="1575">
        <v>0</v>
      </c>
      <c r="AA90" s="1575">
        <v>0</v>
      </c>
      <c r="AB90" s="1573" t="s">
        <v>223</v>
      </c>
      <c r="AC90" s="1575">
        <v>0</v>
      </c>
      <c r="AD90" s="1575">
        <v>0</v>
      </c>
      <c r="AE90" s="1575">
        <v>0</v>
      </c>
      <c r="AF90" s="1575">
        <v>0</v>
      </c>
      <c r="AG90" s="1575">
        <v>0</v>
      </c>
      <c r="AH90" s="1575">
        <v>0</v>
      </c>
      <c r="AI90" s="1575">
        <v>0</v>
      </c>
      <c r="AJ90" s="1575">
        <v>0</v>
      </c>
      <c r="AK90" s="1575">
        <v>0</v>
      </c>
    </row>
    <row r="91" spans="1:37" s="1577" customFormat="1" ht="12.6" customHeight="1">
      <c r="A91" s="1573" t="s">
        <v>224</v>
      </c>
      <c r="B91" s="1574">
        <v>0</v>
      </c>
      <c r="C91" s="1574">
        <v>0</v>
      </c>
      <c r="D91" s="1574">
        <v>0</v>
      </c>
      <c r="E91" s="1574">
        <v>0</v>
      </c>
      <c r="F91" s="1574">
        <v>0</v>
      </c>
      <c r="G91" s="1574">
        <v>0</v>
      </c>
      <c r="H91" s="1574">
        <v>0</v>
      </c>
      <c r="I91" s="1574">
        <v>0</v>
      </c>
      <c r="J91" s="1574">
        <v>0</v>
      </c>
      <c r="K91" s="1574">
        <v>0</v>
      </c>
      <c r="L91" s="1574">
        <v>0</v>
      </c>
      <c r="M91" s="1574">
        <v>0</v>
      </c>
      <c r="N91" s="1575">
        <v>0</v>
      </c>
      <c r="O91" s="1573" t="s">
        <v>224</v>
      </c>
      <c r="P91" s="1575">
        <v>0</v>
      </c>
      <c r="Q91" s="1575">
        <v>0</v>
      </c>
      <c r="R91" s="1575">
        <v>0</v>
      </c>
      <c r="S91" s="1575">
        <v>0</v>
      </c>
      <c r="T91" s="1575">
        <v>0</v>
      </c>
      <c r="U91" s="1575">
        <v>0</v>
      </c>
      <c r="V91" s="1575">
        <v>0</v>
      </c>
      <c r="W91" s="1575">
        <v>0</v>
      </c>
      <c r="X91" s="1575">
        <v>0</v>
      </c>
      <c r="Y91" s="1575">
        <v>0</v>
      </c>
      <c r="Z91" s="1575">
        <v>0.186</v>
      </c>
      <c r="AA91" s="1575">
        <v>33.654400000000003</v>
      </c>
      <c r="AB91" s="1573" t="s">
        <v>224</v>
      </c>
      <c r="AC91" s="1575">
        <v>6.3140000000000001</v>
      </c>
      <c r="AD91" s="1575">
        <v>0</v>
      </c>
      <c r="AE91" s="1575">
        <v>0</v>
      </c>
      <c r="AF91" s="1575">
        <v>0</v>
      </c>
      <c r="AG91" s="1575">
        <v>0</v>
      </c>
      <c r="AH91" s="1575">
        <v>0</v>
      </c>
      <c r="AI91" s="1575">
        <v>0</v>
      </c>
      <c r="AJ91" s="1575">
        <v>0</v>
      </c>
      <c r="AK91" s="1575">
        <v>0</v>
      </c>
    </row>
    <row r="92" spans="1:37" s="1577" customFormat="1" ht="12.6" customHeight="1">
      <c r="A92" s="1573" t="s">
        <v>225</v>
      </c>
      <c r="B92" s="1574">
        <v>0</v>
      </c>
      <c r="C92" s="1574">
        <v>0</v>
      </c>
      <c r="D92" s="1574">
        <v>0</v>
      </c>
      <c r="E92" s="1574">
        <v>0</v>
      </c>
      <c r="F92" s="1574">
        <v>0</v>
      </c>
      <c r="G92" s="1574">
        <v>0</v>
      </c>
      <c r="H92" s="1574">
        <v>0</v>
      </c>
      <c r="I92" s="1574">
        <v>0</v>
      </c>
      <c r="J92" s="1574">
        <v>0</v>
      </c>
      <c r="K92" s="1574">
        <v>0</v>
      </c>
      <c r="L92" s="1574">
        <v>0</v>
      </c>
      <c r="M92" s="1574">
        <v>0</v>
      </c>
      <c r="N92" s="1575">
        <v>0</v>
      </c>
      <c r="O92" s="1573" t="s">
        <v>225</v>
      </c>
      <c r="P92" s="1575">
        <v>0</v>
      </c>
      <c r="Q92" s="1575">
        <v>0</v>
      </c>
      <c r="R92" s="1575">
        <v>0</v>
      </c>
      <c r="S92" s="1575">
        <v>0</v>
      </c>
      <c r="T92" s="1575">
        <v>0</v>
      </c>
      <c r="U92" s="1575">
        <v>0</v>
      </c>
      <c r="V92" s="1605">
        <v>0</v>
      </c>
      <c r="W92" s="1605">
        <v>0</v>
      </c>
      <c r="X92" s="1605">
        <v>0</v>
      </c>
      <c r="Y92" s="1605">
        <v>0</v>
      </c>
      <c r="Z92" s="1605">
        <v>0</v>
      </c>
      <c r="AA92" s="1605">
        <v>0</v>
      </c>
      <c r="AB92" s="1573" t="s">
        <v>225</v>
      </c>
      <c r="AC92" s="1605"/>
      <c r="AD92" s="1605">
        <v>0</v>
      </c>
      <c r="AE92" s="1605">
        <v>0</v>
      </c>
      <c r="AF92" s="1605">
        <v>0</v>
      </c>
      <c r="AG92" s="1605">
        <v>0</v>
      </c>
      <c r="AH92" s="1605">
        <v>0</v>
      </c>
      <c r="AI92" s="1605">
        <v>0</v>
      </c>
      <c r="AJ92" s="1605">
        <v>0</v>
      </c>
      <c r="AK92" s="1605">
        <v>0</v>
      </c>
    </row>
    <row r="93" spans="1:37" s="1577" customFormat="1" ht="12.6" customHeight="1">
      <c r="A93" s="1573" t="s">
        <v>216</v>
      </c>
      <c r="B93" s="1574">
        <v>0</v>
      </c>
      <c r="C93" s="1574">
        <v>0</v>
      </c>
      <c r="D93" s="1574">
        <v>0</v>
      </c>
      <c r="E93" s="1574">
        <v>0</v>
      </c>
      <c r="F93" s="1574">
        <v>0</v>
      </c>
      <c r="G93" s="1574">
        <v>0</v>
      </c>
      <c r="H93" s="1574">
        <v>0</v>
      </c>
      <c r="I93" s="1574">
        <v>0</v>
      </c>
      <c r="J93" s="1574">
        <v>0</v>
      </c>
      <c r="K93" s="1574">
        <v>0</v>
      </c>
      <c r="L93" s="1574">
        <v>0</v>
      </c>
      <c r="M93" s="1574">
        <v>0</v>
      </c>
      <c r="N93" s="1575">
        <v>0</v>
      </c>
      <c r="O93" s="1573" t="s">
        <v>216</v>
      </c>
      <c r="P93" s="1575">
        <v>0</v>
      </c>
      <c r="Q93" s="1575">
        <v>0</v>
      </c>
      <c r="R93" s="1575">
        <v>0</v>
      </c>
      <c r="S93" s="1575">
        <v>0</v>
      </c>
      <c r="T93" s="1575">
        <v>0</v>
      </c>
      <c r="U93" s="1575">
        <v>0</v>
      </c>
      <c r="V93" s="1605">
        <v>0</v>
      </c>
      <c r="W93" s="1605">
        <v>0</v>
      </c>
      <c r="X93" s="1605">
        <v>0</v>
      </c>
      <c r="Y93" s="1605">
        <v>0</v>
      </c>
      <c r="Z93" s="1605">
        <v>0</v>
      </c>
      <c r="AA93" s="1605">
        <v>0</v>
      </c>
      <c r="AB93" s="1573" t="s">
        <v>216</v>
      </c>
      <c r="AC93" s="1605"/>
      <c r="AD93" s="1605">
        <v>0</v>
      </c>
      <c r="AE93" s="1605">
        <v>0</v>
      </c>
      <c r="AF93" s="1605">
        <v>0</v>
      </c>
      <c r="AG93" s="1605">
        <v>0</v>
      </c>
      <c r="AH93" s="1605">
        <v>0</v>
      </c>
      <c r="AI93" s="1605">
        <v>0</v>
      </c>
      <c r="AJ93" s="1605">
        <v>0</v>
      </c>
      <c r="AK93" s="1605">
        <v>0</v>
      </c>
    </row>
    <row r="94" spans="1:37" s="1577" customFormat="1" ht="12.6" customHeight="1">
      <c r="A94" s="1573" t="s">
        <v>217</v>
      </c>
      <c r="B94" s="1574">
        <v>0</v>
      </c>
      <c r="C94" s="1574">
        <v>0</v>
      </c>
      <c r="D94" s="1574">
        <v>0</v>
      </c>
      <c r="E94" s="1574">
        <v>0</v>
      </c>
      <c r="F94" s="1574">
        <v>0</v>
      </c>
      <c r="G94" s="1574">
        <v>0</v>
      </c>
      <c r="H94" s="1574">
        <v>0</v>
      </c>
      <c r="I94" s="1574">
        <v>0</v>
      </c>
      <c r="J94" s="1574">
        <v>0</v>
      </c>
      <c r="K94" s="1574">
        <v>0</v>
      </c>
      <c r="L94" s="1574">
        <v>0</v>
      </c>
      <c r="M94" s="1574">
        <v>0</v>
      </c>
      <c r="N94" s="1575">
        <v>0</v>
      </c>
      <c r="O94" s="1573" t="s">
        <v>217</v>
      </c>
      <c r="P94" s="1575">
        <v>0</v>
      </c>
      <c r="Q94" s="1575">
        <v>0</v>
      </c>
      <c r="R94" s="1575">
        <v>0</v>
      </c>
      <c r="S94" s="1575">
        <v>0</v>
      </c>
      <c r="T94" s="1575">
        <v>0</v>
      </c>
      <c r="U94" s="1575">
        <v>0</v>
      </c>
      <c r="V94" s="1605">
        <v>0</v>
      </c>
      <c r="W94" s="1605">
        <v>0</v>
      </c>
      <c r="X94" s="1605">
        <v>0</v>
      </c>
      <c r="Y94" s="1605">
        <v>0</v>
      </c>
      <c r="Z94" s="1605">
        <v>0</v>
      </c>
      <c r="AA94" s="1605">
        <v>0</v>
      </c>
      <c r="AB94" s="1573" t="s">
        <v>217</v>
      </c>
      <c r="AC94" s="1605">
        <v>0</v>
      </c>
      <c r="AD94" s="1605">
        <v>0</v>
      </c>
      <c r="AE94" s="1605">
        <v>0</v>
      </c>
      <c r="AF94" s="1605">
        <v>0</v>
      </c>
      <c r="AG94" s="1605">
        <v>0</v>
      </c>
      <c r="AH94" s="1605">
        <v>0</v>
      </c>
      <c r="AI94" s="1605">
        <v>0</v>
      </c>
      <c r="AJ94" s="1605">
        <v>0</v>
      </c>
      <c r="AK94" s="1605">
        <v>0</v>
      </c>
    </row>
    <row r="95" spans="1:37" s="1577" customFormat="1" ht="12.6" customHeight="1">
      <c r="A95" s="1573" t="s">
        <v>218</v>
      </c>
      <c r="B95" s="1574">
        <v>0</v>
      </c>
      <c r="C95" s="1574">
        <v>0</v>
      </c>
      <c r="D95" s="1574">
        <v>0</v>
      </c>
      <c r="E95" s="1574">
        <v>0</v>
      </c>
      <c r="F95" s="1574">
        <v>0</v>
      </c>
      <c r="G95" s="1574">
        <v>0</v>
      </c>
      <c r="H95" s="1574">
        <v>0</v>
      </c>
      <c r="I95" s="1574">
        <v>0</v>
      </c>
      <c r="J95" s="1574">
        <v>0</v>
      </c>
      <c r="K95" s="1574">
        <v>0</v>
      </c>
      <c r="L95" s="1574">
        <v>0</v>
      </c>
      <c r="M95" s="1574">
        <v>0</v>
      </c>
      <c r="N95" s="1575">
        <v>0</v>
      </c>
      <c r="O95" s="1573" t="s">
        <v>218</v>
      </c>
      <c r="P95" s="1575">
        <v>0</v>
      </c>
      <c r="Q95" s="1575">
        <v>0</v>
      </c>
      <c r="R95" s="1575">
        <v>0</v>
      </c>
      <c r="S95" s="1575">
        <v>0</v>
      </c>
      <c r="T95" s="1575">
        <v>0</v>
      </c>
      <c r="U95" s="1575">
        <v>0</v>
      </c>
      <c r="V95" s="1605">
        <v>0</v>
      </c>
      <c r="W95" s="1605">
        <v>4.4349999999999996</v>
      </c>
      <c r="X95" s="1605">
        <v>0</v>
      </c>
      <c r="Y95" s="1605">
        <v>0</v>
      </c>
      <c r="Z95" s="1605">
        <v>0</v>
      </c>
      <c r="AA95" s="1605">
        <v>0</v>
      </c>
      <c r="AB95" s="1573" t="s">
        <v>218</v>
      </c>
      <c r="AC95" s="1605">
        <v>0</v>
      </c>
      <c r="AD95" s="1605">
        <v>0</v>
      </c>
      <c r="AE95" s="1605">
        <v>0</v>
      </c>
      <c r="AF95" s="1605">
        <v>0</v>
      </c>
      <c r="AG95" s="1605">
        <v>0</v>
      </c>
      <c r="AH95" s="1605">
        <v>0</v>
      </c>
      <c r="AI95" s="1605">
        <v>0</v>
      </c>
      <c r="AJ95" s="1605">
        <v>0</v>
      </c>
      <c r="AK95" s="1605">
        <v>0</v>
      </c>
    </row>
    <row r="96" spans="1:37" s="1577" customFormat="1" ht="12.6" customHeight="1">
      <c r="A96" s="1573" t="s">
        <v>1413</v>
      </c>
      <c r="B96" s="1574">
        <v>0</v>
      </c>
      <c r="C96" s="1574">
        <v>0</v>
      </c>
      <c r="D96" s="1574">
        <v>0</v>
      </c>
      <c r="E96" s="1574">
        <v>0</v>
      </c>
      <c r="F96" s="1574">
        <v>0</v>
      </c>
      <c r="G96" s="1574">
        <v>0</v>
      </c>
      <c r="H96" s="1574">
        <v>0</v>
      </c>
      <c r="I96" s="1574">
        <v>0</v>
      </c>
      <c r="J96" s="1574">
        <v>0</v>
      </c>
      <c r="K96" s="1574">
        <v>0</v>
      </c>
      <c r="L96" s="1574">
        <v>0</v>
      </c>
      <c r="M96" s="1574">
        <v>0</v>
      </c>
      <c r="N96" s="1575">
        <v>0</v>
      </c>
      <c r="O96" s="1573" t="s">
        <v>1413</v>
      </c>
      <c r="P96" s="1575">
        <v>0</v>
      </c>
      <c r="Q96" s="1575">
        <v>0</v>
      </c>
      <c r="R96" s="1575">
        <v>0</v>
      </c>
      <c r="S96" s="1575">
        <v>0</v>
      </c>
      <c r="T96" s="1575">
        <v>0</v>
      </c>
      <c r="U96" s="1575">
        <v>0</v>
      </c>
      <c r="V96" s="1605">
        <v>0</v>
      </c>
      <c r="W96" s="1605">
        <v>0</v>
      </c>
      <c r="X96" s="1605">
        <v>0</v>
      </c>
      <c r="Y96" s="1605">
        <v>0</v>
      </c>
      <c r="Z96" s="1605">
        <v>0</v>
      </c>
      <c r="AA96" s="1605">
        <v>0</v>
      </c>
      <c r="AB96" s="1573" t="s">
        <v>1413</v>
      </c>
      <c r="AC96" s="1605">
        <v>0</v>
      </c>
      <c r="AD96" s="1605">
        <v>0</v>
      </c>
      <c r="AE96" s="1605">
        <v>0</v>
      </c>
      <c r="AF96" s="1605">
        <v>0</v>
      </c>
      <c r="AG96" s="1605">
        <v>0</v>
      </c>
      <c r="AH96" s="1605">
        <v>0</v>
      </c>
      <c r="AI96" s="1605">
        <v>0</v>
      </c>
      <c r="AJ96" s="1605">
        <v>0</v>
      </c>
      <c r="AK96" s="1605">
        <v>0</v>
      </c>
    </row>
    <row r="97" spans="1:37" s="1577" customFormat="1" ht="12.6" customHeight="1">
      <c r="A97" s="1573" t="s">
        <v>1414</v>
      </c>
      <c r="B97" s="1574">
        <v>0</v>
      </c>
      <c r="C97" s="1574">
        <v>0</v>
      </c>
      <c r="D97" s="1574">
        <v>0</v>
      </c>
      <c r="E97" s="1574">
        <v>0</v>
      </c>
      <c r="F97" s="1574">
        <v>0</v>
      </c>
      <c r="G97" s="1574">
        <v>0</v>
      </c>
      <c r="H97" s="1574">
        <v>0</v>
      </c>
      <c r="I97" s="1574">
        <v>0</v>
      </c>
      <c r="J97" s="1574">
        <v>0</v>
      </c>
      <c r="K97" s="1574">
        <v>0</v>
      </c>
      <c r="L97" s="1574">
        <v>0</v>
      </c>
      <c r="M97" s="1574">
        <v>0</v>
      </c>
      <c r="N97" s="1575">
        <v>0</v>
      </c>
      <c r="O97" s="1573" t="s">
        <v>1414</v>
      </c>
      <c r="P97" s="1575">
        <v>0</v>
      </c>
      <c r="Q97" s="1575">
        <v>0</v>
      </c>
      <c r="R97" s="1575">
        <v>4.0999999999999996</v>
      </c>
      <c r="S97" s="1575">
        <v>3.9</v>
      </c>
      <c r="T97" s="1575">
        <v>0</v>
      </c>
      <c r="U97" s="1575">
        <v>0</v>
      </c>
      <c r="V97" s="1605">
        <v>0</v>
      </c>
      <c r="W97" s="1605">
        <v>0</v>
      </c>
      <c r="X97" s="1605">
        <v>10.225</v>
      </c>
      <c r="Y97" s="1605">
        <v>27.61</v>
      </c>
      <c r="Z97" s="1605">
        <v>60.304199999999994</v>
      </c>
      <c r="AA97" s="1605">
        <v>111.7931</v>
      </c>
      <c r="AB97" s="1573" t="s">
        <v>1414</v>
      </c>
      <c r="AC97" s="1605">
        <v>211.82859999999999</v>
      </c>
      <c r="AD97" s="1605">
        <v>259.91749841000001</v>
      </c>
      <c r="AE97" s="1605">
        <v>0</v>
      </c>
      <c r="AF97" s="1605">
        <v>195.27269186000001</v>
      </c>
      <c r="AG97" s="1605">
        <v>92.293869000000001</v>
      </c>
      <c r="AH97" s="1605">
        <v>246.29351700000001</v>
      </c>
      <c r="AI97" s="1605">
        <v>535.27835200000004</v>
      </c>
      <c r="AJ97" s="1605">
        <v>423.72266838000002</v>
      </c>
      <c r="AK97" s="1605">
        <v>119.55148756</v>
      </c>
    </row>
    <row r="98" spans="1:37" s="1572" customFormat="1" ht="12.6" customHeight="1">
      <c r="A98" s="1569" t="s">
        <v>227</v>
      </c>
      <c r="B98" s="1579">
        <v>2851.866</v>
      </c>
      <c r="C98" s="1579">
        <v>4254.5389999999998</v>
      </c>
      <c r="D98" s="1579">
        <v>5967.1059999999998</v>
      </c>
      <c r="E98" s="1579">
        <v>4147.3810000000003</v>
      </c>
      <c r="F98" s="1579">
        <v>7181</v>
      </c>
      <c r="G98" s="1579">
        <v>5226.63</v>
      </c>
      <c r="H98" s="1579">
        <v>8073.701</v>
      </c>
      <c r="I98" s="1579">
        <v>9604.6</v>
      </c>
      <c r="J98" s="1579">
        <v>7460.4</v>
      </c>
      <c r="K98" s="1579">
        <v>8015.8</v>
      </c>
      <c r="L98" s="1579">
        <v>9392.7000000000007</v>
      </c>
      <c r="M98" s="1579">
        <v>7974.2</v>
      </c>
      <c r="N98" s="1580">
        <v>8915.1</v>
      </c>
      <c r="O98" s="1569" t="s">
        <v>227</v>
      </c>
      <c r="P98" s="1580">
        <v>7297.8</v>
      </c>
      <c r="Q98" s="1580">
        <v>3103.9</v>
      </c>
      <c r="R98" s="1580">
        <v>-484.59899999999982</v>
      </c>
      <c r="S98" s="1580">
        <v>3839.9290000000005</v>
      </c>
      <c r="T98" s="1580">
        <v>3017.9</v>
      </c>
      <c r="U98" s="1580">
        <v>703.59199999999942</v>
      </c>
      <c r="V98" s="1606">
        <v>2151.0909999999999</v>
      </c>
      <c r="W98" s="1606">
        <v>-1274.5350000000001</v>
      </c>
      <c r="X98" s="1606">
        <v>-2833.8270000000002</v>
      </c>
      <c r="Y98" s="1606">
        <v>-4245.6588000000002</v>
      </c>
      <c r="Z98" s="1606">
        <v>2485.1787999999997</v>
      </c>
      <c r="AA98" s="1606">
        <v>1047.3713</v>
      </c>
      <c r="AB98" s="1569" t="s">
        <v>227</v>
      </c>
      <c r="AC98" s="1606">
        <v>-1218.7781000000007</v>
      </c>
      <c r="AD98" s="1606">
        <v>4407.7301254499971</v>
      </c>
      <c r="AE98" s="1606">
        <v>6873.1729873299992</v>
      </c>
      <c r="AF98" s="1606">
        <v>19474.96237780001</v>
      </c>
      <c r="AG98" s="1606">
        <v>42636.774594410002</v>
      </c>
      <c r="AH98" s="1606">
        <v>72411.159765999997</v>
      </c>
      <c r="AI98" s="1606">
        <v>61438.108699019998</v>
      </c>
      <c r="AJ98" s="1606">
        <v>139015.85565958003</v>
      </c>
      <c r="AK98" s="1606">
        <v>20950.380687369998</v>
      </c>
    </row>
    <row r="99" spans="1:37" s="1577" customFormat="1" ht="12.6" customHeight="1">
      <c r="A99" s="1573" t="s">
        <v>228</v>
      </c>
      <c r="B99" s="1574">
        <v>0</v>
      </c>
      <c r="C99" s="1574">
        <v>0</v>
      </c>
      <c r="D99" s="1574">
        <v>0</v>
      </c>
      <c r="E99" s="1574">
        <v>0</v>
      </c>
      <c r="F99" s="1574">
        <v>0</v>
      </c>
      <c r="G99" s="1574">
        <v>0</v>
      </c>
      <c r="H99" s="1574">
        <v>0</v>
      </c>
      <c r="I99" s="1574">
        <v>0</v>
      </c>
      <c r="J99" s="1574">
        <v>0</v>
      </c>
      <c r="K99" s="1574">
        <v>0</v>
      </c>
      <c r="L99" s="1574">
        <v>0</v>
      </c>
      <c r="M99" s="1574">
        <v>0</v>
      </c>
      <c r="N99" s="1575">
        <v>0</v>
      </c>
      <c r="O99" s="1573" t="s">
        <v>228</v>
      </c>
      <c r="P99" s="1575">
        <v>0</v>
      </c>
      <c r="Q99" s="1575">
        <v>0</v>
      </c>
      <c r="R99" s="1575">
        <v>0</v>
      </c>
      <c r="S99" s="1575">
        <v>0</v>
      </c>
      <c r="T99" s="1575">
        <v>0</v>
      </c>
      <c r="U99" s="1575">
        <v>0</v>
      </c>
      <c r="V99" s="1605">
        <v>0</v>
      </c>
      <c r="W99" s="1605">
        <v>0</v>
      </c>
      <c r="X99" s="1605">
        <v>0</v>
      </c>
      <c r="Y99" s="1605">
        <v>0</v>
      </c>
      <c r="Z99" s="1605">
        <v>0</v>
      </c>
      <c r="AA99" s="1605">
        <v>0</v>
      </c>
      <c r="AB99" s="1573" t="s">
        <v>228</v>
      </c>
      <c r="AC99" s="1605">
        <v>0</v>
      </c>
      <c r="AD99" s="1605">
        <v>0</v>
      </c>
      <c r="AE99" s="1605">
        <v>0</v>
      </c>
      <c r="AF99" s="1605">
        <v>0</v>
      </c>
      <c r="AG99" s="1605">
        <v>0</v>
      </c>
      <c r="AH99" s="1605">
        <v>0</v>
      </c>
      <c r="AI99" s="1605">
        <v>0</v>
      </c>
      <c r="AJ99" s="1605">
        <v>0</v>
      </c>
      <c r="AK99" s="1605">
        <v>0</v>
      </c>
    </row>
    <row r="100" spans="1:37" s="1577" customFormat="1" ht="12.6" customHeight="1">
      <c r="A100" s="1573" t="s">
        <v>229</v>
      </c>
      <c r="B100" s="1574">
        <v>0</v>
      </c>
      <c r="C100" s="1574">
        <v>0</v>
      </c>
      <c r="D100" s="1574">
        <v>0</v>
      </c>
      <c r="E100" s="1574">
        <v>0</v>
      </c>
      <c r="F100" s="1574">
        <v>0</v>
      </c>
      <c r="G100" s="1574">
        <v>0</v>
      </c>
      <c r="H100" s="1574">
        <v>0</v>
      </c>
      <c r="I100" s="1574">
        <v>0</v>
      </c>
      <c r="J100" s="1574">
        <v>0</v>
      </c>
      <c r="K100" s="1574">
        <v>0</v>
      </c>
      <c r="L100" s="1574">
        <v>0</v>
      </c>
      <c r="M100" s="1574">
        <v>0</v>
      </c>
      <c r="N100" s="1575">
        <v>0</v>
      </c>
      <c r="O100" s="1573" t="s">
        <v>229</v>
      </c>
      <c r="P100" s="1575">
        <v>0</v>
      </c>
      <c r="Q100" s="1575">
        <v>0</v>
      </c>
      <c r="R100" s="1575">
        <v>0</v>
      </c>
      <c r="S100" s="1575">
        <v>0</v>
      </c>
      <c r="T100" s="1575">
        <v>0</v>
      </c>
      <c r="U100" s="1575">
        <v>0</v>
      </c>
      <c r="V100" s="1605">
        <v>0</v>
      </c>
      <c r="W100" s="1605">
        <v>0</v>
      </c>
      <c r="X100" s="1605">
        <v>0</v>
      </c>
      <c r="Y100" s="1605">
        <v>1052.106</v>
      </c>
      <c r="Z100" s="1605">
        <v>1120.0059000000001</v>
      </c>
      <c r="AA100" s="1605">
        <v>759.21400000000006</v>
      </c>
      <c r="AB100" s="1573" t="s">
        <v>229</v>
      </c>
      <c r="AC100" s="1605">
        <v>286.2235</v>
      </c>
      <c r="AD100" s="1605">
        <v>365.42215252</v>
      </c>
      <c r="AE100" s="1605">
        <v>-108.34462747000032</v>
      </c>
      <c r="AF100" s="1605">
        <v>740.21591427999988</v>
      </c>
      <c r="AG100" s="1605">
        <v>1253.1040049600001</v>
      </c>
      <c r="AH100" s="1605">
        <v>1402.727124</v>
      </c>
      <c r="AI100" s="1605">
        <v>5152.0112708400002</v>
      </c>
      <c r="AJ100" s="1605">
        <v>7833.9837630700004</v>
      </c>
      <c r="AK100" s="1605">
        <v>2339.1515066799998</v>
      </c>
    </row>
    <row r="101" spans="1:37" s="1577" customFormat="1" ht="12.6" customHeight="1">
      <c r="A101" s="1573" t="s">
        <v>230</v>
      </c>
      <c r="B101" s="1574">
        <v>283.37599999999998</v>
      </c>
      <c r="C101" s="1574">
        <v>81.009</v>
      </c>
      <c r="D101" s="1574">
        <v>988.14400000000001</v>
      </c>
      <c r="E101" s="1574">
        <v>1248.94</v>
      </c>
      <c r="F101" s="1574">
        <v>3039.7150000000001</v>
      </c>
      <c r="G101" s="1574">
        <v>632.46199999999999</v>
      </c>
      <c r="H101" s="1574">
        <v>152.60300000000001</v>
      </c>
      <c r="I101" s="1574">
        <v>3456.6</v>
      </c>
      <c r="J101" s="1574">
        <v>-261</v>
      </c>
      <c r="K101" s="1574">
        <v>140.4</v>
      </c>
      <c r="L101" s="1574">
        <v>-287.2</v>
      </c>
      <c r="M101" s="1574">
        <v>263.2</v>
      </c>
      <c r="N101" s="1575">
        <v>1022.2</v>
      </c>
      <c r="O101" s="1573" t="s">
        <v>230</v>
      </c>
      <c r="P101" s="1575">
        <v>1735.9</v>
      </c>
      <c r="Q101" s="1575">
        <v>416.6</v>
      </c>
      <c r="R101" s="1575">
        <v>-554.04399999999987</v>
      </c>
      <c r="S101" s="1575">
        <v>-971.73199999999997</v>
      </c>
      <c r="T101" s="1575">
        <v>-157.1</v>
      </c>
      <c r="U101" s="1575">
        <v>-1476.2329999999999</v>
      </c>
      <c r="V101" s="1605">
        <v>-696.47799999999984</v>
      </c>
      <c r="W101" s="1605">
        <v>-1370.204</v>
      </c>
      <c r="X101" s="1605">
        <v>-1859.2939999999999</v>
      </c>
      <c r="Y101" s="1605">
        <v>-1864.6268</v>
      </c>
      <c r="Z101" s="1605">
        <v>-1952.2739000000001</v>
      </c>
      <c r="AA101" s="1605">
        <v>-2340.0856999999996</v>
      </c>
      <c r="AB101" s="1573" t="s">
        <v>230</v>
      </c>
      <c r="AC101" s="1605">
        <v>-1916.3384000000001</v>
      </c>
      <c r="AD101" s="1605">
        <v>-1142.36396061</v>
      </c>
      <c r="AE101" s="1605">
        <v>-453.6294810899999</v>
      </c>
      <c r="AF101" s="1605">
        <v>-1204.2078985599999</v>
      </c>
      <c r="AG101" s="1605">
        <v>5525.6079256900002</v>
      </c>
      <c r="AH101" s="1605">
        <v>6662.61733</v>
      </c>
      <c r="AI101" s="1605">
        <v>4846.2475306399992</v>
      </c>
      <c r="AJ101" s="1605">
        <v>3446.6774676799996</v>
      </c>
      <c r="AK101" s="1605">
        <v>1299.94947856</v>
      </c>
    </row>
    <row r="102" spans="1:37" s="1577" customFormat="1" ht="12.6" customHeight="1">
      <c r="A102" s="1573" t="s">
        <v>231</v>
      </c>
      <c r="B102" s="1574">
        <v>-6.9269999999999996</v>
      </c>
      <c r="C102" s="1574">
        <v>-21.209</v>
      </c>
      <c r="D102" s="1574">
        <v>96.962999999999994</v>
      </c>
      <c r="E102" s="1574">
        <v>27.443999999999999</v>
      </c>
      <c r="F102" s="1574">
        <v>-67.697000000000003</v>
      </c>
      <c r="G102" s="1574">
        <v>-80.379000000000005</v>
      </c>
      <c r="H102" s="1574">
        <v>-89.643000000000001</v>
      </c>
      <c r="I102" s="1574">
        <v>-135.9</v>
      </c>
      <c r="J102" s="1574">
        <v>-144.6</v>
      </c>
      <c r="K102" s="1574">
        <v>-127</v>
      </c>
      <c r="L102" s="1574">
        <v>-128.9</v>
      </c>
      <c r="M102" s="1574">
        <v>193</v>
      </c>
      <c r="N102" s="1575">
        <v>199.5</v>
      </c>
      <c r="O102" s="1573" t="s">
        <v>231</v>
      </c>
      <c r="P102" s="1575">
        <v>249.1</v>
      </c>
      <c r="Q102" s="1575">
        <v>136.80000000000001</v>
      </c>
      <c r="R102" s="1575">
        <v>-18.515999999999991</v>
      </c>
      <c r="S102" s="1575">
        <v>8.4000000000000092</v>
      </c>
      <c r="T102" s="1575">
        <v>-60</v>
      </c>
      <c r="U102" s="1575">
        <v>-33.337999999999994</v>
      </c>
      <c r="V102" s="1605">
        <v>31.995999999999995</v>
      </c>
      <c r="W102" s="1605">
        <v>-223.08599999999998</v>
      </c>
      <c r="X102" s="1605">
        <v>-239.553</v>
      </c>
      <c r="Y102" s="1605">
        <v>-203.73500000000001</v>
      </c>
      <c r="Z102" s="1605">
        <v>16.410199999999982</v>
      </c>
      <c r="AA102" s="1605">
        <v>476.89159999999998</v>
      </c>
      <c r="AB102" s="1573" t="s">
        <v>231</v>
      </c>
      <c r="AC102" s="1605">
        <v>188.77540000000005</v>
      </c>
      <c r="AD102" s="1605">
        <v>228.56089412000006</v>
      </c>
      <c r="AE102" s="1605">
        <v>178.25808896000007</v>
      </c>
      <c r="AF102" s="1605">
        <v>136.89118769000004</v>
      </c>
      <c r="AG102" s="1605">
        <v>1090.8721782799998</v>
      </c>
      <c r="AH102" s="1605">
        <v>871.43063699999993</v>
      </c>
      <c r="AI102" s="1605">
        <v>-38.371113530000002</v>
      </c>
      <c r="AJ102" s="1605">
        <v>-306.17772244000003</v>
      </c>
      <c r="AK102" s="1605">
        <v>-59.3864412</v>
      </c>
    </row>
    <row r="103" spans="1:37" s="1577" customFormat="1" ht="12.6" customHeight="1">
      <c r="A103" s="1573" t="s">
        <v>232</v>
      </c>
      <c r="B103" s="1574">
        <v>43.414999999999999</v>
      </c>
      <c r="C103" s="1574">
        <v>18.533999999999999</v>
      </c>
      <c r="D103" s="1574">
        <v>7.66</v>
      </c>
      <c r="E103" s="1574">
        <v>-41.68</v>
      </c>
      <c r="F103" s="1574">
        <v>-65.022000000000006</v>
      </c>
      <c r="G103" s="1574">
        <v>-91.369</v>
      </c>
      <c r="H103" s="1574">
        <v>-96.932000000000002</v>
      </c>
      <c r="I103" s="1574">
        <v>-147.5</v>
      </c>
      <c r="J103" s="1574">
        <v>-69</v>
      </c>
      <c r="K103" s="1574">
        <v>-70.8</v>
      </c>
      <c r="L103" s="1574">
        <v>-74.8</v>
      </c>
      <c r="M103" s="1574">
        <v>-83.4</v>
      </c>
      <c r="N103" s="1575">
        <v>-84.6</v>
      </c>
      <c r="O103" s="1573" t="s">
        <v>232</v>
      </c>
      <c r="P103" s="1575">
        <v>-90.2</v>
      </c>
      <c r="Q103" s="1575">
        <v>-94.1</v>
      </c>
      <c r="R103" s="1575">
        <v>-37.968999999999994</v>
      </c>
      <c r="S103" s="1575">
        <v>59.570999999999998</v>
      </c>
      <c r="T103" s="1575">
        <v>-54.4</v>
      </c>
      <c r="U103" s="1575">
        <v>-106.43599999999999</v>
      </c>
      <c r="V103" s="1605">
        <v>-96.617000000000004</v>
      </c>
      <c r="W103" s="1605">
        <v>-62.731000000000002</v>
      </c>
      <c r="X103" s="1605">
        <v>-46.423000000000002</v>
      </c>
      <c r="Y103" s="1605">
        <v>-80.382900000000006</v>
      </c>
      <c r="Z103" s="1605">
        <v>-107.1748</v>
      </c>
      <c r="AA103" s="1605">
        <v>-11.4192</v>
      </c>
      <c r="AB103" s="1573" t="s">
        <v>232</v>
      </c>
      <c r="AC103" s="1605">
        <v>-36.093500000000006</v>
      </c>
      <c r="AD103" s="1605">
        <v>-25.931663279999999</v>
      </c>
      <c r="AE103" s="1605">
        <v>-15.740665800000002</v>
      </c>
      <c r="AF103" s="1605">
        <v>-36.138892310000003</v>
      </c>
      <c r="AG103" s="1605">
        <v>25.123785220000002</v>
      </c>
      <c r="AH103" s="1605">
        <v>59.988187999999994</v>
      </c>
      <c r="AI103" s="1605">
        <v>299.35812589</v>
      </c>
      <c r="AJ103" s="1605">
        <v>289.86768615</v>
      </c>
      <c r="AK103" s="1605">
        <v>0</v>
      </c>
    </row>
    <row r="104" spans="1:37" s="1577" customFormat="1" ht="12.6" customHeight="1">
      <c r="A104" s="1573" t="s">
        <v>233</v>
      </c>
      <c r="B104" s="1574">
        <v>0</v>
      </c>
      <c r="C104" s="1574">
        <v>0</v>
      </c>
      <c r="D104" s="1574">
        <v>0</v>
      </c>
      <c r="E104" s="1574">
        <v>0</v>
      </c>
      <c r="F104" s="1574">
        <v>0</v>
      </c>
      <c r="G104" s="1574">
        <v>0</v>
      </c>
      <c r="H104" s="1574">
        <v>0</v>
      </c>
      <c r="I104" s="1574">
        <v>0</v>
      </c>
      <c r="J104" s="1574">
        <v>0</v>
      </c>
      <c r="K104" s="1574">
        <v>0</v>
      </c>
      <c r="L104" s="1574">
        <v>0</v>
      </c>
      <c r="M104" s="1574">
        <v>0</v>
      </c>
      <c r="N104" s="1575">
        <v>-11.1</v>
      </c>
      <c r="O104" s="1573" t="s">
        <v>233</v>
      </c>
      <c r="P104" s="1575">
        <v>0</v>
      </c>
      <c r="Q104" s="1575">
        <v>0</v>
      </c>
      <c r="R104" s="1575">
        <v>-1.2430000000000001</v>
      </c>
      <c r="S104" s="1575">
        <v>-1</v>
      </c>
      <c r="T104" s="1575">
        <v>-0.5</v>
      </c>
      <c r="U104" s="1575">
        <v>-0.80600000000000005</v>
      </c>
      <c r="V104" s="1605">
        <v>0</v>
      </c>
      <c r="W104" s="1605">
        <v>0</v>
      </c>
      <c r="X104" s="1605">
        <v>0</v>
      </c>
      <c r="Y104" s="1605">
        <v>0</v>
      </c>
      <c r="Z104" s="1605">
        <v>0</v>
      </c>
      <c r="AA104" s="1605">
        <v>0</v>
      </c>
      <c r="AB104" s="1573" t="s">
        <v>233</v>
      </c>
      <c r="AC104" s="1605">
        <v>0</v>
      </c>
      <c r="AD104" s="1605">
        <v>0</v>
      </c>
      <c r="AE104" s="1605">
        <v>0</v>
      </c>
      <c r="AF104" s="1605">
        <v>0</v>
      </c>
      <c r="AG104" s="1605">
        <v>0</v>
      </c>
      <c r="AH104" s="1605">
        <v>0</v>
      </c>
      <c r="AI104" s="1605">
        <v>0</v>
      </c>
      <c r="AJ104" s="1605">
        <v>0</v>
      </c>
      <c r="AK104" s="1605">
        <v>0</v>
      </c>
    </row>
    <row r="105" spans="1:37" s="1577" customFormat="1" ht="12.6" customHeight="1">
      <c r="A105" s="1573" t="s">
        <v>234</v>
      </c>
      <c r="B105" s="1574">
        <v>-9.5630000000000006</v>
      </c>
      <c r="C105" s="1574">
        <v>-10.318</v>
      </c>
      <c r="D105" s="1574">
        <v>-11.827999999999999</v>
      </c>
      <c r="E105" s="1574">
        <v>-13.987</v>
      </c>
      <c r="F105" s="1574">
        <v>-19.202999999999999</v>
      </c>
      <c r="G105" s="1574">
        <v>-18.581</v>
      </c>
      <c r="H105" s="1574">
        <v>-11.353</v>
      </c>
      <c r="I105" s="1574">
        <v>0</v>
      </c>
      <c r="J105" s="1574">
        <v>0</v>
      </c>
      <c r="K105" s="1574">
        <v>0</v>
      </c>
      <c r="L105" s="1574">
        <v>0</v>
      </c>
      <c r="M105" s="1574">
        <v>0</v>
      </c>
      <c r="N105" s="1575">
        <v>0</v>
      </c>
      <c r="O105" s="1573" t="s">
        <v>234</v>
      </c>
      <c r="P105" s="1575">
        <v>0</v>
      </c>
      <c r="Q105" s="1575">
        <v>0</v>
      </c>
      <c r="R105" s="1575">
        <v>0</v>
      </c>
      <c r="S105" s="1575">
        <v>0</v>
      </c>
      <c r="T105" s="1575">
        <v>0</v>
      </c>
      <c r="U105" s="1575">
        <v>0</v>
      </c>
      <c r="V105" s="1605">
        <v>0</v>
      </c>
      <c r="W105" s="1605">
        <v>0</v>
      </c>
      <c r="X105" s="1605">
        <v>0</v>
      </c>
      <c r="Y105" s="1605">
        <v>0</v>
      </c>
      <c r="Z105" s="1605">
        <v>0</v>
      </c>
      <c r="AA105" s="1605">
        <v>0</v>
      </c>
      <c r="AB105" s="1573" t="s">
        <v>2164</v>
      </c>
      <c r="AC105" s="1605">
        <v>0</v>
      </c>
      <c r="AD105" s="1605">
        <v>0</v>
      </c>
      <c r="AE105" s="1605">
        <v>0</v>
      </c>
      <c r="AF105" s="1605">
        <v>-124.40981502</v>
      </c>
      <c r="AG105" s="1605">
        <v>0</v>
      </c>
      <c r="AH105" s="1605">
        <v>0</v>
      </c>
      <c r="AI105" s="1605">
        <v>0</v>
      </c>
      <c r="AJ105" s="1605">
        <v>0</v>
      </c>
      <c r="AK105" s="1605">
        <v>0</v>
      </c>
    </row>
    <row r="106" spans="1:37" s="1577" customFormat="1" ht="12.6" customHeight="1">
      <c r="A106" s="1573" t="s">
        <v>235</v>
      </c>
      <c r="B106" s="1574">
        <v>786.87599999999998</v>
      </c>
      <c r="C106" s="1574">
        <v>1790.8219999999999</v>
      </c>
      <c r="D106" s="1574">
        <v>1495.731</v>
      </c>
      <c r="E106" s="1574">
        <v>1211.7429999999999</v>
      </c>
      <c r="F106" s="1574">
        <v>1344.509</v>
      </c>
      <c r="G106" s="1574">
        <v>1847.5740000000001</v>
      </c>
      <c r="H106" s="1574">
        <v>3781.1350000000002</v>
      </c>
      <c r="I106" s="1574">
        <v>1971.2</v>
      </c>
      <c r="J106" s="1574">
        <v>3442.5</v>
      </c>
      <c r="K106" s="1574">
        <v>3431.3</v>
      </c>
      <c r="L106" s="1574">
        <v>6172.4</v>
      </c>
      <c r="M106" s="1574">
        <v>4511.5</v>
      </c>
      <c r="N106" s="1575">
        <v>5231.7</v>
      </c>
      <c r="O106" s="1573" t="s">
        <v>235</v>
      </c>
      <c r="P106" s="1575">
        <v>2844</v>
      </c>
      <c r="Q106" s="1575">
        <v>1470.4</v>
      </c>
      <c r="R106" s="1575">
        <v>-240.71</v>
      </c>
      <c r="S106" s="1575">
        <v>-178.3</v>
      </c>
      <c r="T106" s="1575">
        <v>78.199999999999932</v>
      </c>
      <c r="U106" s="1575">
        <v>2143.2629999999999</v>
      </c>
      <c r="V106" s="1605">
        <v>3092.8649999999998</v>
      </c>
      <c r="W106" s="1605">
        <v>2602.7870000000003</v>
      </c>
      <c r="X106" s="1605">
        <v>1562.1380000000001</v>
      </c>
      <c r="Y106" s="1605">
        <v>-1767.6682000000001</v>
      </c>
      <c r="Z106" s="1605">
        <v>944.67820000000017</v>
      </c>
      <c r="AA106" s="1605">
        <v>474.77409999999986</v>
      </c>
      <c r="AB106" s="1573" t="s">
        <v>235</v>
      </c>
      <c r="AC106" s="1605">
        <v>-3489.1022000000003</v>
      </c>
      <c r="AD106" s="1605">
        <v>-1502.1427462499996</v>
      </c>
      <c r="AE106" s="1605">
        <v>-409.76088048999918</v>
      </c>
      <c r="AF106" s="1605">
        <v>3100.1360633099994</v>
      </c>
      <c r="AG106" s="1605">
        <v>10524.36508293</v>
      </c>
      <c r="AH106" s="1605">
        <v>15679.573870999999</v>
      </c>
      <c r="AI106" s="1605">
        <v>10882.993357680001</v>
      </c>
      <c r="AJ106" s="1605">
        <v>42562.662580130003</v>
      </c>
      <c r="AK106" s="1605">
        <v>4982.2226602000001</v>
      </c>
    </row>
    <row r="107" spans="1:37" s="1577" customFormat="1" ht="12.6" customHeight="1">
      <c r="A107" s="1573" t="s">
        <v>236</v>
      </c>
      <c r="B107" s="1574">
        <v>1472.1420000000001</v>
      </c>
      <c r="C107" s="1574">
        <v>1822.941</v>
      </c>
      <c r="D107" s="1574">
        <v>2917.7809999999999</v>
      </c>
      <c r="E107" s="1574">
        <v>1286.47</v>
      </c>
      <c r="F107" s="1574">
        <v>2532.5100000000002</v>
      </c>
      <c r="G107" s="1574">
        <v>2790.538</v>
      </c>
      <c r="H107" s="1574">
        <v>4488.29</v>
      </c>
      <c r="I107" s="1574">
        <v>3771.2</v>
      </c>
      <c r="J107" s="1574">
        <v>3982.9</v>
      </c>
      <c r="K107" s="1574">
        <v>2960.3</v>
      </c>
      <c r="L107" s="1574">
        <v>2321.6999999999998</v>
      </c>
      <c r="M107" s="1574">
        <v>2735.1</v>
      </c>
      <c r="N107" s="1575">
        <v>2166</v>
      </c>
      <c r="O107" s="1573" t="s">
        <v>236</v>
      </c>
      <c r="P107" s="1575">
        <v>2348.8000000000002</v>
      </c>
      <c r="Q107" s="1575">
        <v>1538.4</v>
      </c>
      <c r="R107" s="1575">
        <v>480.02799999999957</v>
      </c>
      <c r="S107" s="1575">
        <v>5544.46</v>
      </c>
      <c r="T107" s="1575">
        <v>3319.9</v>
      </c>
      <c r="U107" s="1575">
        <v>728.85500000000002</v>
      </c>
      <c r="V107" s="1605">
        <v>635.62300000000005</v>
      </c>
      <c r="W107" s="1605">
        <v>-1355.663</v>
      </c>
      <c r="X107" s="1605">
        <v>-1769.229</v>
      </c>
      <c r="Y107" s="1605">
        <v>-2539.2538</v>
      </c>
      <c r="Z107" s="1605">
        <v>-190.72209999999973</v>
      </c>
      <c r="AA107" s="1605">
        <v>992.4081000000001</v>
      </c>
      <c r="AB107" s="1573" t="s">
        <v>236</v>
      </c>
      <c r="AC107" s="1605">
        <v>2214.7267000000002</v>
      </c>
      <c r="AD107" s="1605">
        <v>7277.6439873999989</v>
      </c>
      <c r="AE107" s="1605">
        <v>7235.4621189700001</v>
      </c>
      <c r="AF107" s="1605">
        <v>17161.228361460002</v>
      </c>
      <c r="AG107" s="1605">
        <v>24483.405038829995</v>
      </c>
      <c r="AH107" s="1605">
        <v>48282.273987</v>
      </c>
      <c r="AI107" s="1605">
        <v>38708.198586130005</v>
      </c>
      <c r="AJ107" s="1605">
        <v>52851.384638290001</v>
      </c>
      <c r="AK107" s="1605">
        <v>11155.967371769999</v>
      </c>
    </row>
    <row r="108" spans="1:37" s="1577" customFormat="1" ht="12.6" customHeight="1">
      <c r="A108" s="1573" t="s">
        <v>237</v>
      </c>
      <c r="B108" s="1574">
        <v>0</v>
      </c>
      <c r="C108" s="1574">
        <v>0</v>
      </c>
      <c r="D108" s="1574">
        <v>-2.5960000000000001</v>
      </c>
      <c r="E108" s="1574">
        <v>-1.5489999999999999</v>
      </c>
      <c r="F108" s="1574">
        <v>-3.91</v>
      </c>
      <c r="G108" s="1574">
        <v>12.302</v>
      </c>
      <c r="H108" s="1574">
        <v>-2.1749999999999998</v>
      </c>
      <c r="I108" s="1574">
        <v>-4.8</v>
      </c>
      <c r="J108" s="1574">
        <v>-5.6</v>
      </c>
      <c r="K108" s="1574">
        <v>-5.7</v>
      </c>
      <c r="L108" s="1574">
        <v>-5.5</v>
      </c>
      <c r="M108" s="1574">
        <v>-6.3</v>
      </c>
      <c r="N108" s="1575">
        <v>-17.2</v>
      </c>
      <c r="O108" s="1573" t="s">
        <v>237</v>
      </c>
      <c r="P108" s="1575">
        <v>-17</v>
      </c>
      <c r="Q108" s="1575">
        <v>-17.2</v>
      </c>
      <c r="R108" s="1575">
        <v>-20.010000000000002</v>
      </c>
      <c r="S108" s="1575">
        <v>-20.9</v>
      </c>
      <c r="T108" s="1575">
        <v>-11.5</v>
      </c>
      <c r="U108" s="1575">
        <v>-21.606000000000002</v>
      </c>
      <c r="V108" s="1605">
        <v>-22.27</v>
      </c>
      <c r="W108" s="1605">
        <v>-22.416</v>
      </c>
      <c r="X108" s="1605">
        <v>-22.507999999999999</v>
      </c>
      <c r="Y108" s="1605">
        <v>-23.448</v>
      </c>
      <c r="Z108" s="1605">
        <v>-22.046999999999997</v>
      </c>
      <c r="AA108" s="1605">
        <v>-25.912999999999997</v>
      </c>
      <c r="AB108" s="1573" t="s">
        <v>237</v>
      </c>
      <c r="AC108" s="1605">
        <v>-12.8201</v>
      </c>
      <c r="AD108" s="1605">
        <v>-30.66325153</v>
      </c>
      <c r="AE108" s="1605">
        <v>-12.24821006</v>
      </c>
      <c r="AF108" s="1605">
        <v>-27.218412839999999</v>
      </c>
      <c r="AG108" s="1605">
        <v>-25.621098</v>
      </c>
      <c r="AH108" s="1605">
        <v>-28.077089000000001</v>
      </c>
      <c r="AI108" s="1605">
        <v>-28.49343125</v>
      </c>
      <c r="AJ108" s="1605">
        <v>-13.49768576</v>
      </c>
      <c r="AK108" s="1605">
        <v>0</v>
      </c>
    </row>
    <row r="109" spans="1:37" s="1577" customFormat="1" ht="12.6" customHeight="1">
      <c r="A109" s="1573" t="s">
        <v>238</v>
      </c>
      <c r="B109" s="1574">
        <v>164.97900000000001</v>
      </c>
      <c r="C109" s="1574">
        <v>195.858</v>
      </c>
      <c r="D109" s="1574">
        <v>227.75</v>
      </c>
      <c r="E109" s="1574">
        <v>126.82599999999999</v>
      </c>
      <c r="F109" s="1574">
        <v>16.687000000000001</v>
      </c>
      <c r="G109" s="1574">
        <v>-25.536000000000001</v>
      </c>
      <c r="H109" s="1574">
        <v>-31.513000000000002</v>
      </c>
      <c r="I109" s="1574">
        <v>21.5</v>
      </c>
      <c r="J109" s="1574">
        <v>-23.2</v>
      </c>
      <c r="K109" s="1574">
        <v>63.7</v>
      </c>
      <c r="L109" s="1574">
        <v>302.39999999999998</v>
      </c>
      <c r="M109" s="1574">
        <v>-46.5</v>
      </c>
      <c r="N109" s="1575">
        <v>16.8</v>
      </c>
      <c r="O109" s="1573" t="s">
        <v>238</v>
      </c>
      <c r="P109" s="1575">
        <v>-71</v>
      </c>
      <c r="Q109" s="1575">
        <v>82.9</v>
      </c>
      <c r="R109" s="1575">
        <v>-22.395</v>
      </c>
      <c r="S109" s="1575">
        <v>-55.97</v>
      </c>
      <c r="T109" s="1575">
        <v>-73.5</v>
      </c>
      <c r="U109" s="1575">
        <v>-31.826000000000008</v>
      </c>
      <c r="V109" s="1605">
        <v>-123.64</v>
      </c>
      <c r="W109" s="1605">
        <v>-156.571</v>
      </c>
      <c r="X109" s="1605">
        <v>-177.45099999999999</v>
      </c>
      <c r="Y109" s="1605">
        <v>-47.267499999999998</v>
      </c>
      <c r="Z109" s="1605">
        <v>132.98419999999999</v>
      </c>
      <c r="AA109" s="1605">
        <v>276.18449999999996</v>
      </c>
      <c r="AB109" s="1573" t="s">
        <v>238</v>
      </c>
      <c r="AC109" s="1605">
        <v>11.169800000000009</v>
      </c>
      <c r="AD109" s="1605">
        <v>-53.982264760000035</v>
      </c>
      <c r="AE109" s="1605">
        <v>88.384754130000005</v>
      </c>
      <c r="AF109" s="1605">
        <v>232.55915406000003</v>
      </c>
      <c r="AG109" s="1605">
        <v>326.89172526999999</v>
      </c>
      <c r="AH109" s="1605">
        <v>-212.94722699999997</v>
      </c>
      <c r="AI109" s="1605">
        <v>-8.5009107799999697</v>
      </c>
      <c r="AJ109" s="1605">
        <v>-140.78954168000001</v>
      </c>
      <c r="AK109" s="1605">
        <v>-9.2987234599999997</v>
      </c>
    </row>
    <row r="110" spans="1:37" s="1577" customFormat="1" ht="12.6" customHeight="1">
      <c r="A110" s="1573" t="s">
        <v>239</v>
      </c>
      <c r="B110" s="1574">
        <v>54.969000000000001</v>
      </c>
      <c r="C110" s="1574">
        <v>313.334</v>
      </c>
      <c r="D110" s="1574">
        <v>229.52099999999999</v>
      </c>
      <c r="E110" s="1574">
        <v>289.68</v>
      </c>
      <c r="F110" s="1574">
        <v>47.232999999999997</v>
      </c>
      <c r="G110" s="1574">
        <v>218.61</v>
      </c>
      <c r="H110" s="1574">
        <v>-26.8</v>
      </c>
      <c r="I110" s="1574">
        <v>-108.4</v>
      </c>
      <c r="J110" s="1574">
        <v>-72.7</v>
      </c>
      <c r="K110" s="1574">
        <v>-56.1</v>
      </c>
      <c r="L110" s="1574">
        <v>-53</v>
      </c>
      <c r="M110" s="1574">
        <v>-45.4</v>
      </c>
      <c r="N110" s="1575">
        <v>-11.4</v>
      </c>
      <c r="O110" s="1573" t="s">
        <v>239</v>
      </c>
      <c r="P110" s="1575">
        <v>-86.9</v>
      </c>
      <c r="Q110" s="1575">
        <v>-154.9</v>
      </c>
      <c r="R110" s="1575">
        <v>-215.09800000000001</v>
      </c>
      <c r="S110" s="1575">
        <v>-254.9</v>
      </c>
      <c r="T110" s="1575">
        <v>-128.4</v>
      </c>
      <c r="U110" s="1575">
        <v>-258.13</v>
      </c>
      <c r="V110" s="1605">
        <v>-272.02199999999999</v>
      </c>
      <c r="W110" s="1605">
        <v>-325.39299999999997</v>
      </c>
      <c r="X110" s="1605">
        <v>-416.95900000000006</v>
      </c>
      <c r="Y110" s="1605">
        <v>-306.16390000000001</v>
      </c>
      <c r="Z110" s="1605">
        <v>-296.46080000000001</v>
      </c>
      <c r="AA110" s="1605">
        <v>-326.12619999999998</v>
      </c>
      <c r="AB110" s="1573" t="s">
        <v>239</v>
      </c>
      <c r="AC110" s="1605">
        <v>-340.49799999999999</v>
      </c>
      <c r="AD110" s="1605">
        <v>-397.76659343</v>
      </c>
      <c r="AE110" s="1605">
        <v>-56.540224450000096</v>
      </c>
      <c r="AF110" s="1605">
        <v>-179.61306730000001</v>
      </c>
      <c r="AG110" s="1605">
        <v>-113.817111</v>
      </c>
      <c r="AH110" s="1605">
        <v>-105.07143000000001</v>
      </c>
      <c r="AI110" s="1605">
        <v>-83.896681040000004</v>
      </c>
      <c r="AJ110" s="1605">
        <v>-59.969018320000004</v>
      </c>
      <c r="AK110" s="1605">
        <v>-17.285367789999999</v>
      </c>
    </row>
    <row r="111" spans="1:37" s="1577" customFormat="1" ht="12.6" customHeight="1">
      <c r="A111" s="1573" t="s">
        <v>240</v>
      </c>
      <c r="B111" s="1574">
        <v>62.598999999999997</v>
      </c>
      <c r="C111" s="1574">
        <v>63.567</v>
      </c>
      <c r="D111" s="1574">
        <v>82.994</v>
      </c>
      <c r="E111" s="1574">
        <v>13.494</v>
      </c>
      <c r="F111" s="1574">
        <v>10.132999999999999</v>
      </c>
      <c r="G111" s="1574">
        <v>-58.991</v>
      </c>
      <c r="H111" s="1574">
        <v>-89.911000000000001</v>
      </c>
      <c r="I111" s="1574">
        <v>199.2</v>
      </c>
      <c r="J111" s="1574">
        <v>404.3</v>
      </c>
      <c r="K111" s="1574">
        <v>502.5</v>
      </c>
      <c r="L111" s="1574">
        <v>225.6</v>
      </c>
      <c r="M111" s="1574">
        <v>95.4</v>
      </c>
      <c r="N111" s="1575">
        <v>54.6</v>
      </c>
      <c r="O111" s="1573" t="s">
        <v>240</v>
      </c>
      <c r="P111" s="1575">
        <v>97.8</v>
      </c>
      <c r="Q111" s="1575">
        <v>-15.2</v>
      </c>
      <c r="R111" s="1575">
        <v>382.92100000000005</v>
      </c>
      <c r="S111" s="1575">
        <v>-84.5</v>
      </c>
      <c r="T111" s="1575">
        <v>-98.5</v>
      </c>
      <c r="U111" s="1575">
        <v>-106.73400000000001</v>
      </c>
      <c r="V111" s="1605">
        <v>-195.28100000000001</v>
      </c>
      <c r="W111" s="1605">
        <v>-175.43299999999999</v>
      </c>
      <c r="X111" s="1605">
        <v>-108.86</v>
      </c>
      <c r="Y111" s="1605">
        <v>-193.58</v>
      </c>
      <c r="Z111" s="1605">
        <v>-11.316000000000003</v>
      </c>
      <c r="AA111" s="1605">
        <v>-23.265000000000001</v>
      </c>
      <c r="AB111" s="1573" t="s">
        <v>240</v>
      </c>
      <c r="AC111" s="1605">
        <v>-22.225200000000001</v>
      </c>
      <c r="AD111" s="1605">
        <v>-84.693525279999989</v>
      </c>
      <c r="AE111" s="1605">
        <v>0</v>
      </c>
      <c r="AF111" s="1605">
        <v>-113.89097042</v>
      </c>
      <c r="AG111" s="1605">
        <v>-65.632302670000001</v>
      </c>
      <c r="AH111" s="1605">
        <v>-103.639929</v>
      </c>
      <c r="AI111" s="1605">
        <v>-88.347355989999983</v>
      </c>
      <c r="AJ111" s="1605">
        <v>-305.24969605000001</v>
      </c>
      <c r="AK111" s="1605">
        <v>52.263404999999999</v>
      </c>
    </row>
    <row r="112" spans="1:37" s="1577" customFormat="1" ht="12.6" customHeight="1">
      <c r="A112" s="1573" t="s">
        <v>241</v>
      </c>
      <c r="B112" s="1574">
        <v>0</v>
      </c>
      <c r="C112" s="1574">
        <v>0</v>
      </c>
      <c r="D112" s="1574">
        <v>0</v>
      </c>
      <c r="E112" s="1574">
        <v>0</v>
      </c>
      <c r="F112" s="1574">
        <v>0</v>
      </c>
      <c r="G112" s="1574">
        <v>0</v>
      </c>
      <c r="H112" s="1574">
        <v>0</v>
      </c>
      <c r="I112" s="1574">
        <v>199.9</v>
      </c>
      <c r="J112" s="1574">
        <v>206.9</v>
      </c>
      <c r="K112" s="1574">
        <v>344.4</v>
      </c>
      <c r="L112" s="1574">
        <v>149.4</v>
      </c>
      <c r="M112" s="1574">
        <v>-5</v>
      </c>
      <c r="N112" s="1575">
        <v>0</v>
      </c>
      <c r="O112" s="1573" t="s">
        <v>241</v>
      </c>
      <c r="P112" s="1575">
        <v>0</v>
      </c>
      <c r="Q112" s="1575">
        <v>0</v>
      </c>
      <c r="R112" s="1575">
        <v>0</v>
      </c>
      <c r="S112" s="1575">
        <v>0</v>
      </c>
      <c r="T112" s="1575">
        <v>0</v>
      </c>
      <c r="U112" s="1575">
        <v>0</v>
      </c>
      <c r="V112" s="1605">
        <v>0</v>
      </c>
      <c r="W112" s="1605">
        <v>0</v>
      </c>
      <c r="X112" s="1605">
        <v>0</v>
      </c>
      <c r="Y112" s="1605">
        <v>0</v>
      </c>
      <c r="Z112" s="1605">
        <v>0</v>
      </c>
      <c r="AA112" s="1605">
        <v>0</v>
      </c>
      <c r="AB112" s="1573" t="s">
        <v>241</v>
      </c>
      <c r="AC112" s="1605">
        <v>0</v>
      </c>
      <c r="AD112" s="1605">
        <v>0</v>
      </c>
      <c r="AE112" s="1605">
        <v>0</v>
      </c>
      <c r="AF112" s="1605">
        <v>0</v>
      </c>
      <c r="AG112" s="1605">
        <v>0</v>
      </c>
      <c r="AH112" s="1605">
        <v>0</v>
      </c>
      <c r="AI112" s="1605">
        <v>0</v>
      </c>
      <c r="AJ112" s="1605">
        <v>0</v>
      </c>
      <c r="AK112" s="1605">
        <v>0</v>
      </c>
    </row>
    <row r="113" spans="1:37" s="1577" customFormat="1" ht="12.6" customHeight="1">
      <c r="A113" s="1573" t="s">
        <v>242</v>
      </c>
      <c r="B113" s="1574">
        <v>0</v>
      </c>
      <c r="C113" s="1574">
        <v>0</v>
      </c>
      <c r="D113" s="1574">
        <v>0</v>
      </c>
      <c r="E113" s="1574">
        <v>0</v>
      </c>
      <c r="F113" s="1574">
        <v>0</v>
      </c>
      <c r="G113" s="1574">
        <v>0</v>
      </c>
      <c r="H113" s="1574">
        <v>0</v>
      </c>
      <c r="I113" s="1574">
        <v>0</v>
      </c>
      <c r="J113" s="1574">
        <v>0</v>
      </c>
      <c r="K113" s="1574">
        <v>33.700000000000003</v>
      </c>
      <c r="L113" s="1574">
        <v>423.5</v>
      </c>
      <c r="M113" s="1574">
        <v>0</v>
      </c>
      <c r="N113" s="1575">
        <v>0</v>
      </c>
      <c r="O113" s="1573" t="s">
        <v>242</v>
      </c>
      <c r="P113" s="1575">
        <v>-63.8</v>
      </c>
      <c r="Q113" s="1575">
        <v>-66.099999999999994</v>
      </c>
      <c r="R113" s="1575">
        <v>-32.694000000000003</v>
      </c>
      <c r="S113" s="1575">
        <v>-63</v>
      </c>
      <c r="T113" s="1575">
        <v>0</v>
      </c>
      <c r="U113" s="1575">
        <v>-31.503</v>
      </c>
      <c r="V113" s="1605">
        <v>-28.009</v>
      </c>
      <c r="W113" s="1605">
        <v>-27.167000000000002</v>
      </c>
      <c r="X113" s="1605">
        <v>0</v>
      </c>
      <c r="Y113" s="1605">
        <v>0</v>
      </c>
      <c r="Z113" s="1605">
        <v>0</v>
      </c>
      <c r="AA113" s="1605">
        <v>0</v>
      </c>
      <c r="AB113" s="1573" t="s">
        <v>242</v>
      </c>
      <c r="AC113" s="1605">
        <v>0</v>
      </c>
      <c r="AD113" s="1605">
        <v>0</v>
      </c>
      <c r="AE113" s="1605">
        <v>0</v>
      </c>
      <c r="AF113" s="1605">
        <v>0</v>
      </c>
      <c r="AG113" s="1605">
        <v>0</v>
      </c>
      <c r="AH113" s="1605">
        <v>0</v>
      </c>
      <c r="AI113" s="1605">
        <v>0</v>
      </c>
      <c r="AJ113" s="1605">
        <v>0</v>
      </c>
      <c r="AK113" s="1605">
        <v>0</v>
      </c>
    </row>
    <row r="114" spans="1:37" s="1577" customFormat="1" ht="12.6" customHeight="1">
      <c r="A114" s="1573" t="s">
        <v>243</v>
      </c>
      <c r="B114" s="1574">
        <v>0</v>
      </c>
      <c r="C114" s="1574">
        <v>0</v>
      </c>
      <c r="D114" s="1574">
        <v>0</v>
      </c>
      <c r="E114" s="1574">
        <v>0</v>
      </c>
      <c r="F114" s="1574">
        <v>0</v>
      </c>
      <c r="G114" s="1574">
        <v>0</v>
      </c>
      <c r="H114" s="1574">
        <v>0</v>
      </c>
      <c r="I114" s="1574">
        <v>0</v>
      </c>
      <c r="J114" s="1574">
        <v>0</v>
      </c>
      <c r="K114" s="1574">
        <v>-8.1999999999999993</v>
      </c>
      <c r="L114" s="1574">
        <v>332.8</v>
      </c>
      <c r="M114" s="1574">
        <v>-50.9</v>
      </c>
      <c r="N114" s="1575">
        <v>-21.7</v>
      </c>
      <c r="O114" s="1573" t="s">
        <v>243</v>
      </c>
      <c r="P114" s="1575">
        <v>-21.7</v>
      </c>
      <c r="Q114" s="1575">
        <v>-21.1</v>
      </c>
      <c r="R114" s="1575">
        <v>-25.3</v>
      </c>
      <c r="S114" s="1575">
        <v>-28.8</v>
      </c>
      <c r="T114" s="1575">
        <v>0</v>
      </c>
      <c r="U114" s="1575">
        <v>-48.508000000000003</v>
      </c>
      <c r="V114" s="1605">
        <v>-40.595999999999997</v>
      </c>
      <c r="W114" s="1605">
        <v>-40.573999999999998</v>
      </c>
      <c r="X114" s="1605">
        <v>-48.253</v>
      </c>
      <c r="Y114" s="1605">
        <v>-46.877699999999997</v>
      </c>
      <c r="Z114" s="1605">
        <v>-52.086100000000002</v>
      </c>
      <c r="AA114" s="1605">
        <v>-68.570999999999998</v>
      </c>
      <c r="AB114" s="1573" t="s">
        <v>243</v>
      </c>
      <c r="AC114" s="1605">
        <v>-87.298699999999997</v>
      </c>
      <c r="AD114" s="1605">
        <v>-105.22344735999999</v>
      </c>
      <c r="AE114" s="1605">
        <v>0</v>
      </c>
      <c r="AF114" s="1605">
        <v>-98.59695567</v>
      </c>
      <c r="AG114" s="1605">
        <v>-82.751901000000004</v>
      </c>
      <c r="AH114" s="1605">
        <v>-66.018951999999999</v>
      </c>
      <c r="AI114" s="1605">
        <v>-69.292708399999995</v>
      </c>
      <c r="AJ114" s="1605">
        <v>-67.986945700000007</v>
      </c>
      <c r="AK114" s="1605">
        <v>0</v>
      </c>
    </row>
    <row r="115" spans="1:37" s="1577" customFormat="1" ht="12.6" customHeight="1">
      <c r="A115" s="1573" t="s">
        <v>244</v>
      </c>
      <c r="B115" s="1574">
        <v>0</v>
      </c>
      <c r="C115" s="1574">
        <v>0</v>
      </c>
      <c r="D115" s="1574">
        <v>0</v>
      </c>
      <c r="E115" s="1574">
        <v>0</v>
      </c>
      <c r="F115" s="1574">
        <v>0</v>
      </c>
      <c r="G115" s="1574">
        <v>0</v>
      </c>
      <c r="H115" s="1574">
        <v>0</v>
      </c>
      <c r="I115" s="1574">
        <v>381.7</v>
      </c>
      <c r="J115" s="1574">
        <v>0</v>
      </c>
      <c r="K115" s="1574">
        <v>534.9</v>
      </c>
      <c r="L115" s="1574">
        <v>13.4</v>
      </c>
      <c r="M115" s="1574">
        <v>42.6</v>
      </c>
      <c r="N115" s="1575">
        <v>0</v>
      </c>
      <c r="O115" s="1573" t="s">
        <v>244</v>
      </c>
      <c r="P115" s="1575">
        <v>0</v>
      </c>
      <c r="Q115" s="1575">
        <v>-4.2</v>
      </c>
      <c r="R115" s="1575">
        <v>-9.1140000000000008</v>
      </c>
      <c r="S115" s="1575">
        <v>-57.6</v>
      </c>
      <c r="T115" s="1575">
        <v>-9.9</v>
      </c>
      <c r="U115" s="1575">
        <v>-29.068000000000001</v>
      </c>
      <c r="V115" s="1605">
        <v>-29.384</v>
      </c>
      <c r="W115" s="1605">
        <v>-34.518000000000001</v>
      </c>
      <c r="X115" s="1605">
        <v>-37.843000000000004</v>
      </c>
      <c r="Y115" s="1605">
        <v>-36.906999999999996</v>
      </c>
      <c r="Z115" s="1605">
        <v>312.41500000000002</v>
      </c>
      <c r="AA115" s="1605">
        <v>87.03</v>
      </c>
      <c r="AB115" s="1573" t="s">
        <v>244</v>
      </c>
      <c r="AC115" s="1605">
        <v>-15.826100000000004</v>
      </c>
      <c r="AD115" s="1605">
        <v>67.211053160000006</v>
      </c>
      <c r="AE115" s="1605">
        <v>-3.3447002599999891</v>
      </c>
      <c r="AF115" s="1605">
        <v>-85.873631840000002</v>
      </c>
      <c r="AG115" s="1605">
        <v>-96.088569000000007</v>
      </c>
      <c r="AH115" s="1605">
        <v>-108.53792300000001</v>
      </c>
      <c r="AI115" s="1605">
        <v>-113.06776309999999</v>
      </c>
      <c r="AJ115" s="1605">
        <v>-112.97212347999999</v>
      </c>
      <c r="AK115" s="1605">
        <v>0</v>
      </c>
    </row>
    <row r="116" spans="1:37" s="1577" customFormat="1" ht="12.6" customHeight="1">
      <c r="A116" s="1573" t="s">
        <v>220</v>
      </c>
      <c r="B116" s="1574">
        <v>0</v>
      </c>
      <c r="C116" s="1574">
        <v>0</v>
      </c>
      <c r="D116" s="1574">
        <v>0</v>
      </c>
      <c r="E116" s="1574">
        <v>0</v>
      </c>
      <c r="F116" s="1574">
        <v>0</v>
      </c>
      <c r="G116" s="1574">
        <v>0</v>
      </c>
      <c r="H116" s="1574">
        <v>0</v>
      </c>
      <c r="I116" s="1574">
        <v>0</v>
      </c>
      <c r="J116" s="1574">
        <v>0</v>
      </c>
      <c r="K116" s="1574">
        <v>0</v>
      </c>
      <c r="L116" s="1574">
        <v>0.9</v>
      </c>
      <c r="M116" s="1574">
        <v>243.1</v>
      </c>
      <c r="N116" s="1575">
        <v>317.10000000000002</v>
      </c>
      <c r="O116" s="1573" t="s">
        <v>220</v>
      </c>
      <c r="P116" s="1575">
        <v>-8.8000000000000007</v>
      </c>
      <c r="Q116" s="1575">
        <v>13.6</v>
      </c>
      <c r="R116" s="1575">
        <v>35.1</v>
      </c>
      <c r="S116" s="1575">
        <v>0</v>
      </c>
      <c r="T116" s="1575">
        <v>-30.2</v>
      </c>
      <c r="U116" s="1575">
        <v>-50.591000000000001</v>
      </c>
      <c r="V116" s="1605">
        <v>0</v>
      </c>
      <c r="W116" s="1605">
        <v>-74.801000000000002</v>
      </c>
      <c r="X116" s="1605">
        <v>0</v>
      </c>
      <c r="Y116" s="1605">
        <v>1528.2910000000002</v>
      </c>
      <c r="Z116" s="1605">
        <v>1205.4848000000002</v>
      </c>
      <c r="AA116" s="1605">
        <v>550.875</v>
      </c>
      <c r="AB116" s="1573" t="s">
        <v>220</v>
      </c>
      <c r="AC116" s="1605">
        <v>539.75850000000003</v>
      </c>
      <c r="AD116" s="1605">
        <v>33.480084859999998</v>
      </c>
      <c r="AE116" s="1605">
        <v>-29.28132952</v>
      </c>
      <c r="AF116" s="1605">
        <v>-57.52795957</v>
      </c>
      <c r="AG116" s="1605">
        <v>-57.715593999999996</v>
      </c>
      <c r="AH116" s="1605">
        <v>-47.454565000000002</v>
      </c>
      <c r="AI116" s="1605">
        <v>0</v>
      </c>
      <c r="AJ116" s="1605">
        <v>-38.138383299999987</v>
      </c>
      <c r="AK116" s="1605">
        <v>297.91336910000001</v>
      </c>
    </row>
    <row r="117" spans="1:37" s="1577" customFormat="1" ht="12.6" customHeight="1">
      <c r="A117" s="1573" t="s">
        <v>222</v>
      </c>
      <c r="B117" s="1574">
        <v>0</v>
      </c>
      <c r="C117" s="1574">
        <v>0</v>
      </c>
      <c r="D117" s="1574">
        <v>0</v>
      </c>
      <c r="E117" s="1574">
        <v>0</v>
      </c>
      <c r="F117" s="1574">
        <v>0</v>
      </c>
      <c r="G117" s="1574">
        <v>0</v>
      </c>
      <c r="H117" s="1574">
        <v>0</v>
      </c>
      <c r="I117" s="1574">
        <v>0</v>
      </c>
      <c r="J117" s="1574">
        <v>0</v>
      </c>
      <c r="K117" s="1574">
        <v>0</v>
      </c>
      <c r="L117" s="1574">
        <v>0</v>
      </c>
      <c r="M117" s="1574">
        <v>0</v>
      </c>
      <c r="N117" s="1575">
        <v>0</v>
      </c>
      <c r="O117" s="1573" t="s">
        <v>222</v>
      </c>
      <c r="P117" s="1575">
        <v>0</v>
      </c>
      <c r="Q117" s="1575">
        <v>0</v>
      </c>
      <c r="R117" s="1575">
        <v>0</v>
      </c>
      <c r="S117" s="1575">
        <v>0</v>
      </c>
      <c r="T117" s="1575">
        <v>0</v>
      </c>
      <c r="U117" s="1575">
        <v>0</v>
      </c>
      <c r="V117" s="1605">
        <v>0</v>
      </c>
      <c r="W117" s="1605">
        <v>0</v>
      </c>
      <c r="X117" s="1605">
        <v>0</v>
      </c>
      <c r="Y117" s="1605">
        <v>-32.390999999999998</v>
      </c>
      <c r="Z117" s="1605">
        <v>0</v>
      </c>
      <c r="AA117" s="1605">
        <v>0</v>
      </c>
      <c r="AB117" s="1573" t="s">
        <v>222</v>
      </c>
      <c r="AC117" s="1605">
        <v>0</v>
      </c>
      <c r="AD117" s="1605">
        <v>0</v>
      </c>
      <c r="AE117" s="1605">
        <v>0</v>
      </c>
      <c r="AF117" s="1605">
        <v>0</v>
      </c>
      <c r="AG117" s="1605">
        <v>0</v>
      </c>
      <c r="AH117" s="1605">
        <v>0</v>
      </c>
      <c r="AI117" s="1605">
        <v>0</v>
      </c>
      <c r="AJ117" s="1605">
        <v>0</v>
      </c>
      <c r="AK117" s="1605">
        <v>0</v>
      </c>
    </row>
    <row r="118" spans="1:37" s="1577" customFormat="1" ht="12.6" customHeight="1">
      <c r="A118" s="1573" t="s">
        <v>223</v>
      </c>
      <c r="B118" s="1574">
        <v>0</v>
      </c>
      <c r="C118" s="1574">
        <v>0</v>
      </c>
      <c r="D118" s="1574">
        <v>0</v>
      </c>
      <c r="E118" s="1574">
        <v>0</v>
      </c>
      <c r="F118" s="1574">
        <v>0</v>
      </c>
      <c r="G118" s="1574">
        <v>0</v>
      </c>
      <c r="H118" s="1574">
        <v>0</v>
      </c>
      <c r="I118" s="1574">
        <v>0</v>
      </c>
      <c r="J118" s="1574">
        <v>0</v>
      </c>
      <c r="K118" s="1574">
        <v>0</v>
      </c>
      <c r="L118" s="1574">
        <v>0</v>
      </c>
      <c r="M118" s="1574">
        <v>28.9</v>
      </c>
      <c r="N118" s="1575">
        <v>23.9</v>
      </c>
      <c r="O118" s="1573" t="s">
        <v>223</v>
      </c>
      <c r="P118" s="1575">
        <v>149.5</v>
      </c>
      <c r="Q118" s="1575">
        <v>63.8</v>
      </c>
      <c r="R118" s="1575">
        <v>60.2</v>
      </c>
      <c r="S118" s="1575">
        <v>0</v>
      </c>
      <c r="T118" s="1575">
        <v>0</v>
      </c>
      <c r="U118" s="1575">
        <v>0</v>
      </c>
      <c r="V118" s="1605">
        <v>0</v>
      </c>
      <c r="W118" s="1605">
        <v>0</v>
      </c>
      <c r="X118" s="1605">
        <v>0</v>
      </c>
      <c r="Y118" s="1605">
        <v>0</v>
      </c>
      <c r="Z118" s="1605">
        <v>0</v>
      </c>
      <c r="AA118" s="1605">
        <v>0</v>
      </c>
      <c r="AB118" s="1573" t="s">
        <v>223</v>
      </c>
      <c r="AC118" s="1605">
        <v>0</v>
      </c>
      <c r="AD118" s="1605">
        <v>0</v>
      </c>
      <c r="AE118" s="1605">
        <v>0</v>
      </c>
      <c r="AF118" s="1605">
        <v>0</v>
      </c>
      <c r="AG118" s="1605">
        <v>0</v>
      </c>
      <c r="AH118" s="1605">
        <v>0</v>
      </c>
      <c r="AI118" s="1605">
        <v>0</v>
      </c>
      <c r="AJ118" s="1605">
        <v>0</v>
      </c>
      <c r="AK118" s="1605">
        <v>0</v>
      </c>
    </row>
    <row r="119" spans="1:37" s="1577" customFormat="1" ht="12.6" customHeight="1">
      <c r="A119" s="1573" t="s">
        <v>245</v>
      </c>
      <c r="B119" s="1574">
        <v>0</v>
      </c>
      <c r="C119" s="1574">
        <v>0</v>
      </c>
      <c r="D119" s="1574">
        <v>0</v>
      </c>
      <c r="E119" s="1574">
        <v>0</v>
      </c>
      <c r="F119" s="1574">
        <v>0</v>
      </c>
      <c r="G119" s="1574">
        <v>0</v>
      </c>
      <c r="H119" s="1574">
        <v>0</v>
      </c>
      <c r="I119" s="1574">
        <v>0</v>
      </c>
      <c r="J119" s="1574">
        <v>0</v>
      </c>
      <c r="K119" s="1574">
        <v>272.39999999999998</v>
      </c>
      <c r="L119" s="1574">
        <v>0</v>
      </c>
      <c r="M119" s="1574">
        <v>0</v>
      </c>
      <c r="N119" s="1575">
        <v>0</v>
      </c>
      <c r="O119" s="1573" t="s">
        <v>245</v>
      </c>
      <c r="P119" s="1575">
        <v>176.4</v>
      </c>
      <c r="Q119" s="1575">
        <v>0</v>
      </c>
      <c r="R119" s="1575">
        <v>0</v>
      </c>
      <c r="S119" s="1575">
        <v>0</v>
      </c>
      <c r="T119" s="1575">
        <v>0</v>
      </c>
      <c r="U119" s="1575">
        <v>-94.706999999999994</v>
      </c>
      <c r="V119" s="1605">
        <v>0</v>
      </c>
      <c r="W119" s="1605">
        <v>0</v>
      </c>
      <c r="X119" s="1605">
        <v>0</v>
      </c>
      <c r="Y119" s="1605">
        <v>0</v>
      </c>
      <c r="Z119" s="1605">
        <v>-20.89</v>
      </c>
      <c r="AA119" s="1605">
        <v>-24.138999999999999</v>
      </c>
      <c r="AB119" s="1573" t="s">
        <v>245</v>
      </c>
      <c r="AC119" s="1605">
        <v>-25.3337</v>
      </c>
      <c r="AD119" s="1605">
        <v>-29.77478589</v>
      </c>
      <c r="AE119" s="1605">
        <v>0</v>
      </c>
      <c r="AF119" s="1605">
        <v>-25.290146</v>
      </c>
      <c r="AG119" s="1605">
        <v>-24.952217000000001</v>
      </c>
      <c r="AH119" s="1605">
        <v>-26.731248000000001</v>
      </c>
      <c r="AI119" s="1605">
        <v>-27.910728590000002</v>
      </c>
      <c r="AJ119" s="1605">
        <v>-17.620787450000002</v>
      </c>
      <c r="AK119" s="1605">
        <v>0</v>
      </c>
    </row>
    <row r="120" spans="1:37" s="1577" customFormat="1" ht="12.6" customHeight="1">
      <c r="A120" s="1573" t="s">
        <v>225</v>
      </c>
      <c r="B120" s="1574">
        <v>0</v>
      </c>
      <c r="C120" s="1574">
        <v>0</v>
      </c>
      <c r="D120" s="1574">
        <v>0</v>
      </c>
      <c r="E120" s="1574">
        <v>0</v>
      </c>
      <c r="F120" s="1574">
        <v>0</v>
      </c>
      <c r="G120" s="1574">
        <v>0</v>
      </c>
      <c r="H120" s="1574">
        <v>0</v>
      </c>
      <c r="I120" s="1574">
        <v>0</v>
      </c>
      <c r="J120" s="1574">
        <v>0</v>
      </c>
      <c r="K120" s="1574">
        <v>0</v>
      </c>
      <c r="L120" s="1574">
        <v>0</v>
      </c>
      <c r="M120" s="1574">
        <v>47.6</v>
      </c>
      <c r="N120" s="1575">
        <v>29.3</v>
      </c>
      <c r="O120" s="1573" t="s">
        <v>225</v>
      </c>
      <c r="P120" s="1575">
        <v>0</v>
      </c>
      <c r="Q120" s="1575">
        <v>0</v>
      </c>
      <c r="R120" s="1575">
        <v>0</v>
      </c>
      <c r="S120" s="1575">
        <v>0</v>
      </c>
      <c r="T120" s="1575">
        <v>0</v>
      </c>
      <c r="U120" s="1575">
        <v>0</v>
      </c>
      <c r="V120" s="1605">
        <v>0</v>
      </c>
      <c r="W120" s="1605">
        <v>0</v>
      </c>
      <c r="X120" s="1605">
        <v>0</v>
      </c>
      <c r="Y120" s="1605">
        <v>0</v>
      </c>
      <c r="Z120" s="1605">
        <v>0</v>
      </c>
      <c r="AA120" s="1605">
        <v>0</v>
      </c>
      <c r="AB120" s="1573" t="s">
        <v>225</v>
      </c>
      <c r="AC120" s="1605">
        <v>0</v>
      </c>
      <c r="AD120" s="1605">
        <v>0</v>
      </c>
      <c r="AE120" s="1605">
        <v>0</v>
      </c>
      <c r="AF120" s="1605">
        <v>0</v>
      </c>
      <c r="AG120" s="1605">
        <v>0</v>
      </c>
      <c r="AH120" s="1605">
        <v>0</v>
      </c>
      <c r="AI120" s="1605">
        <v>0</v>
      </c>
      <c r="AJ120" s="1605">
        <v>0</v>
      </c>
      <c r="AK120" s="1605">
        <v>0</v>
      </c>
    </row>
    <row r="121" spans="1:37" s="1577" customFormat="1" ht="12.6" customHeight="1">
      <c r="A121" s="1573" t="s">
        <v>216</v>
      </c>
      <c r="B121" s="1574">
        <v>0</v>
      </c>
      <c r="C121" s="1574">
        <v>0</v>
      </c>
      <c r="D121" s="1574">
        <v>0</v>
      </c>
      <c r="E121" s="1574">
        <v>0</v>
      </c>
      <c r="F121" s="1574">
        <v>0</v>
      </c>
      <c r="G121" s="1574">
        <v>0</v>
      </c>
      <c r="H121" s="1574">
        <v>0</v>
      </c>
      <c r="I121" s="1574">
        <v>0</v>
      </c>
      <c r="J121" s="1574">
        <v>0</v>
      </c>
      <c r="K121" s="1574">
        <v>0</v>
      </c>
      <c r="L121" s="1574">
        <v>0</v>
      </c>
      <c r="M121" s="1574">
        <v>51.3</v>
      </c>
      <c r="N121" s="1575">
        <v>0</v>
      </c>
      <c r="O121" s="1573" t="s">
        <v>216</v>
      </c>
      <c r="P121" s="1575">
        <v>267.3</v>
      </c>
      <c r="Q121" s="1575">
        <v>0</v>
      </c>
      <c r="R121" s="1575">
        <v>0</v>
      </c>
      <c r="S121" s="1575">
        <v>0</v>
      </c>
      <c r="T121" s="1575">
        <v>0</v>
      </c>
      <c r="U121" s="1575">
        <v>0</v>
      </c>
      <c r="V121" s="1605">
        <v>0</v>
      </c>
      <c r="W121" s="1605">
        <v>0</v>
      </c>
      <c r="X121" s="1605">
        <v>0</v>
      </c>
      <c r="Y121" s="1605">
        <v>0</v>
      </c>
      <c r="Z121" s="1605">
        <v>0</v>
      </c>
      <c r="AA121" s="1605">
        <v>0</v>
      </c>
      <c r="AB121" s="1573" t="s">
        <v>216</v>
      </c>
      <c r="AC121" s="1605">
        <v>0</v>
      </c>
      <c r="AD121" s="1605">
        <v>0</v>
      </c>
      <c r="AE121" s="1605">
        <v>0</v>
      </c>
      <c r="AF121" s="1605">
        <v>0</v>
      </c>
      <c r="AG121" s="1605">
        <v>0</v>
      </c>
      <c r="AH121" s="1605">
        <v>0</v>
      </c>
      <c r="AI121" s="1605">
        <v>0</v>
      </c>
      <c r="AJ121" s="1605">
        <v>0</v>
      </c>
      <c r="AK121" s="1605">
        <v>0</v>
      </c>
    </row>
    <row r="122" spans="1:37" s="1577" customFormat="1" ht="12.6" customHeight="1">
      <c r="A122" s="1573" t="s">
        <v>217</v>
      </c>
      <c r="B122" s="1574">
        <v>0</v>
      </c>
      <c r="C122" s="1574">
        <v>0</v>
      </c>
      <c r="D122" s="1574">
        <v>0</v>
      </c>
      <c r="E122" s="1574">
        <v>0</v>
      </c>
      <c r="F122" s="1574">
        <v>0</v>
      </c>
      <c r="G122" s="1574">
        <v>0</v>
      </c>
      <c r="H122" s="1574">
        <v>0</v>
      </c>
      <c r="I122" s="1574">
        <v>0</v>
      </c>
      <c r="J122" s="1574">
        <v>0</v>
      </c>
      <c r="K122" s="1574">
        <v>0</v>
      </c>
      <c r="L122" s="1574">
        <v>0</v>
      </c>
      <c r="M122" s="1574">
        <v>51.3</v>
      </c>
      <c r="N122" s="1575">
        <v>0</v>
      </c>
      <c r="O122" s="1573" t="s">
        <v>217</v>
      </c>
      <c r="P122" s="1575">
        <v>-211.6</v>
      </c>
      <c r="Q122" s="1575">
        <v>-216.3</v>
      </c>
      <c r="R122" s="1575">
        <v>-172.5</v>
      </c>
      <c r="S122" s="1575">
        <v>0</v>
      </c>
      <c r="T122" s="1575">
        <v>0</v>
      </c>
      <c r="U122" s="1575">
        <v>0</v>
      </c>
      <c r="V122" s="1605">
        <v>0</v>
      </c>
      <c r="W122" s="1605">
        <v>0</v>
      </c>
      <c r="X122" s="1605">
        <v>0</v>
      </c>
      <c r="Y122" s="1605">
        <v>0</v>
      </c>
      <c r="Z122" s="1605">
        <v>0</v>
      </c>
      <c r="AA122" s="1605">
        <v>0</v>
      </c>
      <c r="AB122" s="1573" t="s">
        <v>217</v>
      </c>
      <c r="AC122" s="1605">
        <v>0</v>
      </c>
      <c r="AD122" s="1605">
        <v>0</v>
      </c>
      <c r="AE122" s="1605">
        <v>0</v>
      </c>
      <c r="AF122" s="1605">
        <v>0</v>
      </c>
      <c r="AG122" s="1605">
        <v>0</v>
      </c>
      <c r="AH122" s="1605">
        <v>0</v>
      </c>
      <c r="AI122" s="1605">
        <v>0</v>
      </c>
      <c r="AJ122" s="1605">
        <v>25504.52</v>
      </c>
      <c r="AK122" s="1605">
        <v>0</v>
      </c>
    </row>
    <row r="123" spans="1:37" s="1577" customFormat="1" ht="12.6" customHeight="1">
      <c r="A123" s="1573" t="s">
        <v>246</v>
      </c>
      <c r="B123" s="1574">
        <v>0</v>
      </c>
      <c r="C123" s="1574">
        <v>0</v>
      </c>
      <c r="D123" s="1574">
        <v>0</v>
      </c>
      <c r="E123" s="1574">
        <v>0</v>
      </c>
      <c r="F123" s="1574">
        <v>0</v>
      </c>
      <c r="G123" s="1574">
        <v>0</v>
      </c>
      <c r="H123" s="1574">
        <v>0</v>
      </c>
      <c r="I123" s="1574">
        <v>0</v>
      </c>
      <c r="J123" s="1574">
        <v>0</v>
      </c>
      <c r="K123" s="1574">
        <v>0</v>
      </c>
      <c r="L123" s="1574">
        <v>0</v>
      </c>
      <c r="M123" s="1574">
        <v>0</v>
      </c>
      <c r="N123" s="1575">
        <v>0</v>
      </c>
      <c r="O123" s="1573" t="s">
        <v>246</v>
      </c>
      <c r="P123" s="1575">
        <v>0</v>
      </c>
      <c r="Q123" s="1575">
        <v>-29.5</v>
      </c>
      <c r="R123" s="1575">
        <v>0</v>
      </c>
      <c r="S123" s="1575">
        <v>-27.4</v>
      </c>
      <c r="T123" s="1575">
        <v>-27.3</v>
      </c>
      <c r="U123" s="1575">
        <v>-28.094999999999999</v>
      </c>
      <c r="V123" s="1605">
        <v>-105.096</v>
      </c>
      <c r="W123" s="1605">
        <v>-20.390999999999998</v>
      </c>
      <c r="X123" s="1605">
        <v>0</v>
      </c>
      <c r="Y123" s="1605">
        <v>0</v>
      </c>
      <c r="Z123" s="1605">
        <v>0</v>
      </c>
      <c r="AA123" s="1605">
        <v>0</v>
      </c>
      <c r="AB123" s="1573" t="s">
        <v>246</v>
      </c>
      <c r="AC123" s="1605">
        <v>0</v>
      </c>
      <c r="AD123" s="1605">
        <v>0</v>
      </c>
      <c r="AE123" s="1605">
        <v>0</v>
      </c>
      <c r="AF123" s="1605">
        <v>0</v>
      </c>
      <c r="AG123" s="1605">
        <v>0</v>
      </c>
      <c r="AH123" s="1605">
        <v>0</v>
      </c>
      <c r="AI123" s="1605">
        <v>0</v>
      </c>
      <c r="AJ123" s="1605">
        <v>0</v>
      </c>
      <c r="AK123" s="1605">
        <v>0</v>
      </c>
    </row>
    <row r="124" spans="1:37" s="1577" customFormat="1" ht="12.6" customHeight="1">
      <c r="A124" s="1573" t="s">
        <v>1415</v>
      </c>
      <c r="B124" s="1574">
        <v>0</v>
      </c>
      <c r="C124" s="1574">
        <v>0</v>
      </c>
      <c r="D124" s="1574">
        <v>0</v>
      </c>
      <c r="E124" s="1574">
        <v>0</v>
      </c>
      <c r="F124" s="1574">
        <v>0</v>
      </c>
      <c r="G124" s="1574">
        <v>0</v>
      </c>
      <c r="H124" s="1574">
        <v>0</v>
      </c>
      <c r="I124" s="1574">
        <v>0</v>
      </c>
      <c r="J124" s="1578">
        <v>0</v>
      </c>
      <c r="K124" s="1578">
        <v>0</v>
      </c>
      <c r="L124" s="1574">
        <v>0</v>
      </c>
      <c r="M124" s="1574">
        <v>0</v>
      </c>
      <c r="N124" s="1575">
        <v>0</v>
      </c>
      <c r="O124" s="1573" t="s">
        <v>1415</v>
      </c>
      <c r="P124" s="1575">
        <v>0</v>
      </c>
      <c r="Q124" s="1575">
        <v>0</v>
      </c>
      <c r="R124" s="1575">
        <v>-93.254999999999995</v>
      </c>
      <c r="S124" s="1575">
        <v>0</v>
      </c>
      <c r="T124" s="1575">
        <v>0</v>
      </c>
      <c r="U124" s="1575">
        <v>0</v>
      </c>
      <c r="V124" s="1575">
        <v>0</v>
      </c>
      <c r="W124" s="1575">
        <v>-24.463999999999999</v>
      </c>
      <c r="X124" s="1575">
        <v>0</v>
      </c>
      <c r="Y124" s="1575">
        <v>0</v>
      </c>
      <c r="Z124" s="1575">
        <v>0</v>
      </c>
      <c r="AA124" s="1575">
        <v>0</v>
      </c>
      <c r="AB124" s="1573" t="s">
        <v>1415</v>
      </c>
      <c r="AC124" s="1575">
        <v>0</v>
      </c>
      <c r="AD124" s="1575">
        <v>0</v>
      </c>
      <c r="AE124" s="1575">
        <v>0</v>
      </c>
      <c r="AF124" s="1575">
        <v>0</v>
      </c>
      <c r="AG124" s="1575">
        <v>0</v>
      </c>
      <c r="AH124" s="1575">
        <v>0</v>
      </c>
      <c r="AI124" s="1575">
        <v>0</v>
      </c>
      <c r="AJ124" s="1575">
        <v>0</v>
      </c>
      <c r="AK124" s="1575">
        <v>0</v>
      </c>
    </row>
    <row r="125" spans="1:37" s="1558" customFormat="1" ht="12.6" customHeight="1">
      <c r="A125" s="1607" t="s">
        <v>1414</v>
      </c>
      <c r="B125" s="1608">
        <v>0</v>
      </c>
      <c r="C125" s="1608">
        <v>0</v>
      </c>
      <c r="D125" s="1608">
        <v>0</v>
      </c>
      <c r="E125" s="1608">
        <v>0</v>
      </c>
      <c r="F125" s="1608">
        <v>0</v>
      </c>
      <c r="G125" s="1608">
        <v>0</v>
      </c>
      <c r="H125" s="1608">
        <v>0</v>
      </c>
      <c r="I125" s="1608">
        <v>0</v>
      </c>
      <c r="J125" s="1609">
        <v>0</v>
      </c>
      <c r="K125" s="1609">
        <v>0</v>
      </c>
      <c r="L125" s="1608">
        <v>0</v>
      </c>
      <c r="M125" s="1608">
        <v>0</v>
      </c>
      <c r="N125" s="1610">
        <v>0</v>
      </c>
      <c r="O125" s="1607" t="s">
        <v>1414</v>
      </c>
      <c r="P125" s="1610">
        <v>0</v>
      </c>
      <c r="Q125" s="1610">
        <v>0</v>
      </c>
      <c r="R125" s="1610">
        <v>0</v>
      </c>
      <c r="S125" s="1610">
        <v>-28.4</v>
      </c>
      <c r="T125" s="1610">
        <v>271.10000000000002</v>
      </c>
      <c r="U125" s="1610">
        <v>149.05500000000001</v>
      </c>
      <c r="V125" s="1610">
        <v>0</v>
      </c>
      <c r="W125" s="1610">
        <v>36.090000000000003</v>
      </c>
      <c r="X125" s="1610">
        <v>330.40800000000002</v>
      </c>
      <c r="Y125" s="1610">
        <v>316.24599999999998</v>
      </c>
      <c r="Z125" s="1610">
        <v>1406.1712</v>
      </c>
      <c r="AA125" s="1610">
        <v>249.51309999999995</v>
      </c>
      <c r="AB125" s="1607" t="s">
        <v>1414</v>
      </c>
      <c r="AC125" s="1610">
        <v>1455.6199000000001</v>
      </c>
      <c r="AD125" s="1610">
        <v>-192.04580821999997</v>
      </c>
      <c r="AE125" s="1610">
        <v>459.95814440999993</v>
      </c>
      <c r="AF125" s="1610">
        <v>56.699446530000003</v>
      </c>
      <c r="AG125" s="1610">
        <v>-126.0163541</v>
      </c>
      <c r="AH125" s="1610">
        <v>151.02699200000004</v>
      </c>
      <c r="AI125" s="1610">
        <v>2007.1805205199998</v>
      </c>
      <c r="AJ125" s="1610">
        <v>7589.1614284400002</v>
      </c>
      <c r="AK125" s="1610">
        <v>908.88342851000004</v>
      </c>
    </row>
    <row r="126" spans="1:37" s="1347" customFormat="1" ht="8.4499999999999993" customHeight="1">
      <c r="B126" s="1544"/>
      <c r="C126" s="1544"/>
      <c r="D126" s="1544"/>
      <c r="E126" s="1544"/>
      <c r="F126" s="1544"/>
      <c r="G126" s="1544"/>
      <c r="H126" s="1544"/>
      <c r="I126" s="1544"/>
      <c r="J126" s="1611"/>
      <c r="K126" s="1612"/>
      <c r="L126" s="1544"/>
      <c r="M126" s="1544"/>
      <c r="N126" s="1613"/>
      <c r="P126" s="1544"/>
      <c r="Q126" s="1543"/>
      <c r="R126" s="1543"/>
      <c r="S126" s="1543"/>
      <c r="T126" s="1543"/>
      <c r="U126" s="1544"/>
      <c r="V126" s="1543"/>
      <c r="W126" s="1543"/>
      <c r="X126" s="1543"/>
      <c r="Y126" s="1543"/>
      <c r="Z126" s="1543"/>
      <c r="AA126" s="1543"/>
      <c r="AC126" s="1543"/>
      <c r="AD126" s="1543"/>
      <c r="AE126" s="1543"/>
      <c r="AF126" s="1543"/>
      <c r="AG126" s="1543"/>
      <c r="AH126" s="1543"/>
      <c r="AI126" s="1543"/>
      <c r="AJ126" s="1927"/>
      <c r="AK126" s="1927"/>
    </row>
    <row r="127" spans="1:37" s="1347" customFormat="1" ht="9" customHeight="1">
      <c r="K127" s="1614"/>
      <c r="Q127" s="1543"/>
      <c r="R127" s="1543"/>
      <c r="S127" s="1543"/>
      <c r="T127" s="1543"/>
      <c r="U127" s="1577"/>
      <c r="V127" s="1543"/>
      <c r="W127" s="1543"/>
      <c r="X127" s="1543"/>
      <c r="Y127" s="1543"/>
      <c r="Z127" s="1543"/>
      <c r="AA127" s="1543"/>
      <c r="AC127" s="1543"/>
      <c r="AD127" s="1543"/>
      <c r="AE127" s="1543"/>
      <c r="AF127" s="1543"/>
      <c r="AG127" s="1543"/>
      <c r="AH127" s="1543"/>
      <c r="AI127" s="1543"/>
      <c r="AJ127" s="1543"/>
      <c r="AK127" s="1543"/>
    </row>
    <row r="128" spans="1:37" s="1347" customFormat="1" ht="9" customHeight="1">
      <c r="H128" s="1551"/>
      <c r="I128" s="1551"/>
      <c r="J128" s="1553"/>
      <c r="K128" s="1614"/>
      <c r="Q128" s="1543"/>
      <c r="R128" s="1543"/>
      <c r="S128" s="1543"/>
      <c r="T128" s="1543"/>
      <c r="U128" s="1577"/>
      <c r="V128" s="1543"/>
      <c r="W128" s="1543"/>
      <c r="X128" s="1543"/>
      <c r="Y128" s="1543"/>
      <c r="Z128" s="1543"/>
      <c r="AA128" s="1543"/>
      <c r="AC128" s="1543"/>
      <c r="AD128" s="1543"/>
      <c r="AE128" s="1543"/>
      <c r="AF128" s="1543"/>
      <c r="AG128" s="1543"/>
      <c r="AH128" s="1543"/>
      <c r="AI128" s="1543"/>
      <c r="AJ128" s="1543"/>
      <c r="AK128" s="1543"/>
    </row>
    <row r="129" spans="8:37" s="1347" customFormat="1" ht="9" customHeight="1">
      <c r="H129" s="1551"/>
      <c r="J129" s="1551"/>
      <c r="K129" s="1614"/>
      <c r="Q129" s="1543"/>
      <c r="R129" s="1543"/>
      <c r="S129" s="1543"/>
      <c r="T129" s="1543"/>
      <c r="V129" s="1544"/>
      <c r="W129" s="1544"/>
      <c r="X129" s="1544"/>
      <c r="Y129" s="1544"/>
      <c r="Z129" s="1544"/>
      <c r="AA129" s="1544"/>
      <c r="AC129" s="1544"/>
      <c r="AD129" s="1544"/>
      <c r="AE129" s="1544"/>
      <c r="AF129" s="1544"/>
      <c r="AG129" s="1544"/>
      <c r="AH129" s="1544"/>
      <c r="AI129" s="1544"/>
      <c r="AJ129" s="1544"/>
      <c r="AK129" s="1544"/>
    </row>
    <row r="130" spans="8:37" s="1347" customFormat="1" ht="15.95" customHeight="1">
      <c r="I130" s="1551"/>
      <c r="K130" s="1552"/>
      <c r="L130" s="1553"/>
      <c r="Q130" s="1543"/>
      <c r="R130" s="1543"/>
      <c r="S130" s="1543"/>
      <c r="T130" s="1543"/>
      <c r="AE130" s="1617"/>
      <c r="AF130" s="1617"/>
      <c r="AG130" s="1617"/>
      <c r="AH130" s="1617"/>
      <c r="AI130" s="1617"/>
      <c r="AJ130" s="1617"/>
      <c r="AK130" s="1617"/>
    </row>
    <row r="131" spans="8:37" s="1347" customFormat="1" ht="15.95" customHeight="1">
      <c r="I131" s="1551"/>
      <c r="K131" s="1552"/>
      <c r="L131" s="1553"/>
      <c r="Q131" s="1543"/>
      <c r="R131" s="1543"/>
      <c r="S131" s="1543"/>
      <c r="T131" s="1543"/>
      <c r="AE131" s="1617"/>
      <c r="AF131" s="1617"/>
      <c r="AG131" s="1617"/>
      <c r="AH131" s="1617"/>
      <c r="AI131" s="1617"/>
      <c r="AJ131" s="1617"/>
      <c r="AK131" s="1617"/>
    </row>
    <row r="132" spans="8:37" s="1347" customFormat="1" ht="15.95" customHeight="1">
      <c r="I132" s="1551"/>
      <c r="K132" s="1552"/>
      <c r="L132" s="1553"/>
      <c r="M132" s="1553"/>
      <c r="Q132" s="1543"/>
      <c r="R132" s="1543"/>
      <c r="S132" s="1543"/>
      <c r="T132" s="1543"/>
      <c r="AE132" s="1617"/>
      <c r="AF132" s="1617"/>
      <c r="AG132" s="1617"/>
      <c r="AH132" s="1617"/>
      <c r="AI132" s="1617"/>
      <c r="AJ132" s="1617"/>
      <c r="AK132" s="1617"/>
    </row>
    <row r="133" spans="8:37" s="1347" customFormat="1" ht="15.95" customHeight="1">
      <c r="I133" s="1551"/>
      <c r="K133" s="1552"/>
      <c r="L133" s="1553"/>
      <c r="M133" s="1553"/>
      <c r="Q133" s="1543"/>
      <c r="R133" s="1543"/>
      <c r="S133" s="1543"/>
      <c r="T133" s="1543"/>
      <c r="AE133" s="1617"/>
      <c r="AF133" s="1617"/>
      <c r="AG133" s="1617"/>
      <c r="AH133" s="1617"/>
      <c r="AI133" s="1617"/>
      <c r="AJ133" s="1617"/>
      <c r="AK133" s="1617"/>
    </row>
    <row r="134" spans="8:37" s="1347" customFormat="1" ht="15.95" customHeight="1">
      <c r="I134" s="1551"/>
      <c r="K134" s="1552"/>
      <c r="L134" s="1553"/>
      <c r="M134" s="1553"/>
      <c r="Q134" s="1543"/>
      <c r="R134" s="1543"/>
      <c r="S134" s="1543"/>
      <c r="T134" s="1543"/>
      <c r="AE134" s="1617"/>
      <c r="AF134" s="1617"/>
      <c r="AG134" s="1617"/>
      <c r="AH134" s="1617"/>
      <c r="AI134" s="1617"/>
      <c r="AJ134" s="1617"/>
      <c r="AK134" s="1617"/>
    </row>
    <row r="135" spans="8:37" s="1347" customFormat="1" ht="15.95" customHeight="1">
      <c r="I135" s="1551"/>
      <c r="K135" s="1552"/>
      <c r="L135" s="1553"/>
      <c r="M135" s="1553"/>
      <c r="Q135" s="1577"/>
      <c r="R135" s="1543"/>
      <c r="S135" s="1543"/>
      <c r="T135" s="1543"/>
      <c r="AE135" s="1617"/>
      <c r="AF135" s="1617"/>
      <c r="AG135" s="1617"/>
      <c r="AH135" s="1617"/>
      <c r="AI135" s="1617"/>
      <c r="AJ135" s="1617"/>
      <c r="AK135" s="1617"/>
    </row>
    <row r="136" spans="8:37" s="1347" customFormat="1" ht="15.95" customHeight="1">
      <c r="I136" s="1551"/>
      <c r="K136" s="1552"/>
      <c r="L136" s="1553"/>
      <c r="M136" s="1553"/>
      <c r="R136" s="1543"/>
      <c r="S136" s="1543"/>
      <c r="T136" s="1543"/>
      <c r="AE136" s="1617"/>
      <c r="AF136" s="1617"/>
      <c r="AG136" s="1617"/>
      <c r="AH136" s="1617"/>
      <c r="AI136" s="1617"/>
      <c r="AJ136" s="1617"/>
      <c r="AK136" s="1617"/>
    </row>
    <row r="137" spans="8:37" s="1347" customFormat="1" ht="15.95" customHeight="1">
      <c r="I137" s="1551"/>
      <c r="K137" s="1552"/>
      <c r="L137" s="1553"/>
      <c r="M137" s="1553"/>
      <c r="R137" s="1543"/>
      <c r="S137" s="1543"/>
      <c r="T137" s="1543"/>
      <c r="AE137" s="1617"/>
      <c r="AF137" s="1617"/>
      <c r="AG137" s="1617"/>
      <c r="AH137" s="1617"/>
      <c r="AI137" s="1617"/>
      <c r="AJ137" s="1617"/>
      <c r="AK137" s="1617"/>
    </row>
    <row r="138" spans="8:37" s="1347" customFormat="1" ht="15.95" customHeight="1">
      <c r="I138" s="1551"/>
      <c r="K138" s="1552"/>
      <c r="L138" s="1553"/>
      <c r="M138" s="1553"/>
      <c r="R138" s="1577"/>
      <c r="S138" s="1577"/>
      <c r="T138" s="1577"/>
      <c r="AE138" s="1617"/>
      <c r="AF138" s="1617"/>
      <c r="AG138" s="1617"/>
      <c r="AH138" s="1617"/>
      <c r="AI138" s="1617"/>
      <c r="AJ138" s="1617"/>
      <c r="AK138" s="1617"/>
    </row>
  </sheetData>
  <phoneticPr fontId="20" type="noConversion"/>
  <pageMargins left="0.51181102362204722" right="0.51181102362204722" top="0.98425196850393704" bottom="0" header="0.51181102362204722" footer="0.19685039370078741"/>
  <pageSetup paperSize="9" firstPageNumber="126" pageOrder="overThenDown" orientation="portrait" useFirstPageNumber="1" r:id="rId1"/>
  <headerFooter alignWithMargins="0">
    <oddFooter>&amp;C&amp;"Times New Roman,Bold"&amp;10&amp;P</oddFooter>
  </headerFooter>
  <rowBreaks count="1" manualBreakCount="1">
    <brk id="63" max="1638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>
  <sheetPr codeName="Sheet87"/>
  <dimension ref="A1:AB301"/>
  <sheetViews>
    <sheetView zoomScale="85" zoomScaleNormal="85" workbookViewId="0">
      <selection activeCell="AD15" sqref="AD15"/>
    </sheetView>
  </sheetViews>
  <sheetFormatPr defaultColWidth="12.5" defaultRowHeight="9.9499999999999993" customHeight="1"/>
  <cols>
    <col min="1" max="1" width="28.83203125" style="44" customWidth="1"/>
    <col min="2" max="18" width="5.83203125" style="44" customWidth="1"/>
    <col min="19" max="19" width="5.83203125" style="202" customWidth="1"/>
    <col min="20" max="20" width="5.83203125" style="199" customWidth="1"/>
    <col min="21" max="21" width="5.83203125" style="181" customWidth="1"/>
    <col min="22" max="22" width="5.83203125" style="182" customWidth="1"/>
    <col min="23" max="23" width="5.83203125" style="44" customWidth="1"/>
    <col min="24" max="24" width="5.83203125" style="150" customWidth="1"/>
    <col min="25" max="25" width="5.83203125" style="201" customWidth="1"/>
    <col min="26" max="28" width="5.83203125" style="44" customWidth="1"/>
    <col min="29" max="221" width="14.83203125" style="44" customWidth="1"/>
    <col min="222" max="16384" width="12.5" style="44"/>
  </cols>
  <sheetData>
    <row r="1" spans="1:28" s="469" customFormat="1" ht="14.1" customHeight="1">
      <c r="A1" s="458" t="s">
        <v>2451</v>
      </c>
      <c r="M1" s="469" t="s">
        <v>990</v>
      </c>
      <c r="S1" s="539"/>
      <c r="T1" s="541"/>
      <c r="U1" s="539"/>
      <c r="V1" s="477"/>
      <c r="X1" s="477"/>
      <c r="Y1" s="477"/>
      <c r="AB1" s="470"/>
    </row>
    <row r="2" spans="1:28" s="461" customFormat="1" ht="14.1" customHeight="1">
      <c r="A2" s="462"/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540"/>
      <c r="T2" s="542"/>
      <c r="U2" s="540"/>
      <c r="V2" s="476"/>
      <c r="W2" s="471"/>
      <c r="X2" s="476"/>
      <c r="Y2" s="476"/>
      <c r="AA2" s="471"/>
      <c r="AB2" s="472"/>
    </row>
    <row r="3" spans="1:28" s="461" customFormat="1" ht="14.1" customHeight="1">
      <c r="A3" s="462"/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540"/>
      <c r="T3" s="542"/>
      <c r="U3" s="540"/>
      <c r="V3" s="476"/>
      <c r="W3" s="471"/>
      <c r="X3" s="476"/>
      <c r="Y3" s="476"/>
      <c r="AA3" s="471"/>
      <c r="AB3" s="472"/>
    </row>
    <row r="4" spans="1:28" s="461" customFormat="1" ht="14.1" customHeight="1">
      <c r="A4" s="465" t="s">
        <v>366</v>
      </c>
      <c r="B4" s="471"/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471"/>
      <c r="N4" s="471"/>
      <c r="O4" s="471"/>
      <c r="P4" s="471"/>
      <c r="Q4" s="471"/>
      <c r="R4" s="471"/>
      <c r="S4" s="540"/>
      <c r="T4" s="542"/>
      <c r="U4" s="540"/>
      <c r="V4" s="476"/>
      <c r="W4" s="471"/>
      <c r="X4" s="476"/>
      <c r="Y4" s="476"/>
      <c r="AA4" s="471"/>
      <c r="AB4" s="472"/>
    </row>
    <row r="5" spans="1:28" ht="9.9499999999999993" customHeight="1">
      <c r="A5" s="75"/>
      <c r="B5" s="437" t="s">
        <v>1575</v>
      </c>
      <c r="C5" s="613"/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  <c r="S5" s="613"/>
      <c r="T5" s="613"/>
      <c r="U5" s="613"/>
      <c r="V5" s="613"/>
      <c r="W5" s="613"/>
      <c r="X5" s="613"/>
      <c r="Y5" s="613"/>
      <c r="Z5" s="613"/>
      <c r="AA5" s="613"/>
      <c r="AB5" s="215"/>
    </row>
    <row r="6" spans="1:28" s="186" customFormat="1" ht="9.9499999999999993" customHeight="1">
      <c r="A6" s="91"/>
      <c r="B6" s="77">
        <v>1976</v>
      </c>
      <c r="C6" s="77">
        <v>1977</v>
      </c>
      <c r="D6" s="77">
        <v>1978</v>
      </c>
      <c r="E6" s="77">
        <v>1979</v>
      </c>
      <c r="F6" s="77">
        <v>1980</v>
      </c>
      <c r="G6" s="77">
        <v>1981</v>
      </c>
      <c r="H6" s="183">
        <v>1982</v>
      </c>
      <c r="I6" s="77">
        <v>1983</v>
      </c>
      <c r="J6" s="77">
        <v>1984</v>
      </c>
      <c r="K6" s="77">
        <v>1985</v>
      </c>
      <c r="L6" s="183">
        <v>1986</v>
      </c>
      <c r="M6" s="183">
        <v>1987</v>
      </c>
      <c r="N6" s="77">
        <v>1988</v>
      </c>
      <c r="O6" s="77">
        <v>1989</v>
      </c>
      <c r="P6" s="77">
        <v>1990</v>
      </c>
      <c r="Q6" s="77">
        <v>1991</v>
      </c>
      <c r="R6" s="77">
        <v>1992</v>
      </c>
      <c r="S6" s="184">
        <v>1993</v>
      </c>
      <c r="T6" s="77">
        <v>1994</v>
      </c>
      <c r="U6" s="185">
        <v>1995</v>
      </c>
      <c r="V6" s="185">
        <v>1996</v>
      </c>
      <c r="W6" s="107">
        <v>1997</v>
      </c>
      <c r="X6" s="184">
        <v>1998</v>
      </c>
      <c r="Y6" s="77">
        <v>1999</v>
      </c>
      <c r="Z6" s="107">
        <v>2000</v>
      </c>
      <c r="AA6" s="228">
        <v>2001</v>
      </c>
      <c r="AB6" s="229">
        <v>2002</v>
      </c>
    </row>
    <row r="7" spans="1:28" s="177" customFormat="1" ht="15" customHeight="1">
      <c r="A7" s="187" t="s">
        <v>1136</v>
      </c>
      <c r="B7" s="188">
        <v>0</v>
      </c>
      <c r="C7" s="188">
        <v>0</v>
      </c>
      <c r="D7" s="188">
        <v>0</v>
      </c>
      <c r="E7" s="188">
        <v>0</v>
      </c>
      <c r="F7" s="188">
        <v>0</v>
      </c>
      <c r="G7" s="188">
        <v>0</v>
      </c>
      <c r="H7" s="189">
        <v>0</v>
      </c>
      <c r="I7" s="188">
        <v>0</v>
      </c>
      <c r="J7" s="188">
        <v>0</v>
      </c>
      <c r="K7" s="188">
        <v>0</v>
      </c>
      <c r="L7" s="189">
        <v>0</v>
      </c>
      <c r="M7" s="189">
        <v>0</v>
      </c>
      <c r="N7" s="188">
        <v>0</v>
      </c>
      <c r="O7" s="188">
        <v>0</v>
      </c>
      <c r="P7" s="188">
        <v>0</v>
      </c>
      <c r="Q7" s="188">
        <v>0</v>
      </c>
      <c r="R7" s="189">
        <v>0</v>
      </c>
      <c r="S7" s="188">
        <v>0</v>
      </c>
      <c r="T7" s="188">
        <v>0</v>
      </c>
      <c r="U7" s="187">
        <v>0</v>
      </c>
      <c r="V7" s="187">
        <v>0</v>
      </c>
      <c r="W7" s="187">
        <v>0</v>
      </c>
      <c r="X7" s="188">
        <v>0</v>
      </c>
      <c r="Y7" s="188">
        <v>0</v>
      </c>
      <c r="Z7" s="187">
        <v>0</v>
      </c>
      <c r="AA7" s="226">
        <v>0</v>
      </c>
      <c r="AB7" s="187">
        <v>0</v>
      </c>
    </row>
    <row r="8" spans="1:28" s="177" customFormat="1" ht="15" customHeight="1">
      <c r="A8" s="187"/>
      <c r="B8" s="188"/>
      <c r="C8" s="188"/>
      <c r="D8" s="188"/>
      <c r="E8" s="188"/>
      <c r="F8" s="188"/>
      <c r="G8" s="188"/>
      <c r="H8" s="189"/>
      <c r="I8" s="188"/>
      <c r="J8" s="188"/>
      <c r="K8" s="188"/>
      <c r="L8" s="189"/>
      <c r="M8" s="189"/>
      <c r="N8" s="188"/>
      <c r="O8" s="188"/>
      <c r="P8" s="188"/>
      <c r="Q8" s="188"/>
      <c r="R8" s="189"/>
      <c r="S8" s="188"/>
      <c r="T8" s="188"/>
      <c r="U8" s="187"/>
      <c r="V8" s="190"/>
      <c r="W8" s="187"/>
      <c r="X8" s="188"/>
      <c r="Y8" s="188"/>
      <c r="Z8" s="191"/>
      <c r="AB8" s="187"/>
    </row>
    <row r="9" spans="1:28" s="178" customFormat="1" ht="15" customHeight="1">
      <c r="A9" s="190" t="s">
        <v>247</v>
      </c>
      <c r="B9" s="188">
        <v>0</v>
      </c>
      <c r="C9" s="188">
        <v>0</v>
      </c>
      <c r="D9" s="188">
        <v>0</v>
      </c>
      <c r="E9" s="188">
        <v>0</v>
      </c>
      <c r="F9" s="188">
        <v>0</v>
      </c>
      <c r="G9" s="188">
        <v>0</v>
      </c>
      <c r="H9" s="189">
        <v>0</v>
      </c>
      <c r="I9" s="188">
        <v>0</v>
      </c>
      <c r="J9" s="188">
        <v>0</v>
      </c>
      <c r="K9" s="188">
        <v>0</v>
      </c>
      <c r="L9" s="189">
        <v>0</v>
      </c>
      <c r="M9" s="189">
        <v>0</v>
      </c>
      <c r="N9" s="188">
        <v>0</v>
      </c>
      <c r="O9" s="188">
        <v>0</v>
      </c>
      <c r="P9" s="188">
        <v>0</v>
      </c>
      <c r="Q9" s="188">
        <v>0</v>
      </c>
      <c r="R9" s="193">
        <v>0</v>
      </c>
      <c r="S9" s="192">
        <v>0</v>
      </c>
      <c r="T9" s="192">
        <v>0</v>
      </c>
      <c r="U9" s="190">
        <v>0</v>
      </c>
      <c r="V9" s="190">
        <v>0</v>
      </c>
      <c r="W9" s="190">
        <v>0</v>
      </c>
      <c r="X9" s="192">
        <v>0</v>
      </c>
      <c r="Y9" s="192">
        <v>0</v>
      </c>
      <c r="Z9" s="190">
        <v>0</v>
      </c>
      <c r="AA9" s="227">
        <v>0</v>
      </c>
      <c r="AB9" s="190">
        <v>0</v>
      </c>
    </row>
    <row r="10" spans="1:28" s="178" customFormat="1" ht="15" customHeight="1">
      <c r="A10" s="190" t="s">
        <v>248</v>
      </c>
      <c r="B10" s="188">
        <v>0</v>
      </c>
      <c r="C10" s="188">
        <v>0</v>
      </c>
      <c r="D10" s="188">
        <v>0</v>
      </c>
      <c r="E10" s="188">
        <v>0</v>
      </c>
      <c r="F10" s="188">
        <v>0</v>
      </c>
      <c r="G10" s="188">
        <v>0</v>
      </c>
      <c r="H10" s="189">
        <v>0</v>
      </c>
      <c r="I10" s="188">
        <v>0</v>
      </c>
      <c r="J10" s="188">
        <v>0</v>
      </c>
      <c r="K10" s="188">
        <v>0</v>
      </c>
      <c r="L10" s="189">
        <v>0</v>
      </c>
      <c r="M10" s="189">
        <v>0</v>
      </c>
      <c r="N10" s="188">
        <v>0</v>
      </c>
      <c r="O10" s="188">
        <v>0</v>
      </c>
      <c r="P10" s="188">
        <v>0</v>
      </c>
      <c r="Q10" s="188">
        <v>0</v>
      </c>
      <c r="R10" s="193">
        <v>0</v>
      </c>
      <c r="S10" s="192">
        <v>0</v>
      </c>
      <c r="T10" s="192">
        <v>0</v>
      </c>
      <c r="U10" s="190">
        <v>0</v>
      </c>
      <c r="V10" s="190">
        <v>0</v>
      </c>
      <c r="W10" s="190">
        <v>0</v>
      </c>
      <c r="X10" s="192">
        <v>0</v>
      </c>
      <c r="Y10" s="192">
        <v>0</v>
      </c>
      <c r="Z10" s="190">
        <v>0</v>
      </c>
      <c r="AA10" s="227">
        <v>0</v>
      </c>
      <c r="AB10" s="190">
        <v>0</v>
      </c>
    </row>
    <row r="11" spans="1:28" s="178" customFormat="1" ht="15" customHeight="1">
      <c r="A11" s="190"/>
      <c r="B11" s="192"/>
      <c r="C11" s="192"/>
      <c r="D11" s="192"/>
      <c r="E11" s="192"/>
      <c r="F11" s="192"/>
      <c r="G11" s="192"/>
      <c r="H11" s="193"/>
      <c r="I11" s="192"/>
      <c r="J11" s="192"/>
      <c r="K11" s="192"/>
      <c r="L11" s="193"/>
      <c r="M11" s="193"/>
      <c r="N11" s="192"/>
      <c r="O11" s="192"/>
      <c r="P11" s="192"/>
      <c r="Q11" s="192"/>
      <c r="R11" s="194"/>
      <c r="S11" s="192"/>
      <c r="T11" s="192"/>
      <c r="U11" s="190"/>
      <c r="V11" s="190"/>
      <c r="W11" s="190"/>
      <c r="X11" s="192"/>
      <c r="Y11" s="192"/>
      <c r="Z11" s="190"/>
      <c r="AB11" s="190"/>
    </row>
    <row r="12" spans="1:28" s="177" customFormat="1" ht="15" customHeight="1">
      <c r="A12" s="187" t="s">
        <v>219</v>
      </c>
      <c r="B12" s="188">
        <v>2493</v>
      </c>
      <c r="C12" s="188">
        <v>3470</v>
      </c>
      <c r="D12" s="188">
        <v>3295</v>
      </c>
      <c r="E12" s="188">
        <v>1632</v>
      </c>
      <c r="F12" s="188">
        <v>2577</v>
      </c>
      <c r="G12" s="188">
        <v>2565</v>
      </c>
      <c r="H12" s="189">
        <v>3245</v>
      </c>
      <c r="I12" s="188">
        <v>1171</v>
      </c>
      <c r="J12" s="188">
        <v>963</v>
      </c>
      <c r="K12" s="188">
        <v>651</v>
      </c>
      <c r="L12" s="189">
        <v>983</v>
      </c>
      <c r="M12" s="189">
        <v>991</v>
      </c>
      <c r="N12" s="188">
        <v>996</v>
      </c>
      <c r="O12" s="188">
        <v>821</v>
      </c>
      <c r="P12" s="188">
        <v>1028</v>
      </c>
      <c r="Q12" s="188">
        <v>1041</v>
      </c>
      <c r="R12" s="191">
        <v>1100</v>
      </c>
      <c r="S12" s="188">
        <v>1119</v>
      </c>
      <c r="T12" s="191">
        <v>524</v>
      </c>
      <c r="U12" s="187">
        <v>767</v>
      </c>
      <c r="V12" s="187">
        <v>1156</v>
      </c>
      <c r="W12" s="187">
        <v>1000</v>
      </c>
      <c r="X12" s="188">
        <v>1200</v>
      </c>
      <c r="Y12" s="188">
        <v>1500</v>
      </c>
      <c r="Z12" s="187">
        <v>1200</v>
      </c>
      <c r="AA12" s="226">
        <v>1200</v>
      </c>
      <c r="AB12" s="187">
        <v>1300</v>
      </c>
    </row>
    <row r="13" spans="1:28" s="177" customFormat="1" ht="15" customHeight="1">
      <c r="A13" s="187"/>
      <c r="B13" s="188"/>
      <c r="C13" s="188"/>
      <c r="D13" s="188"/>
      <c r="E13" s="188"/>
      <c r="F13" s="188"/>
      <c r="G13" s="188"/>
      <c r="H13" s="189"/>
      <c r="I13" s="188"/>
      <c r="J13" s="188"/>
      <c r="K13" s="188"/>
      <c r="L13" s="189"/>
      <c r="M13" s="189"/>
      <c r="N13" s="188"/>
      <c r="O13" s="188"/>
      <c r="P13" s="188"/>
      <c r="Q13" s="188"/>
      <c r="R13" s="191"/>
      <c r="S13" s="188"/>
      <c r="T13" s="191"/>
      <c r="U13" s="187"/>
      <c r="V13" s="190"/>
      <c r="W13" s="187"/>
      <c r="X13" s="188"/>
      <c r="Y13" s="188"/>
      <c r="Z13" s="191"/>
      <c r="AB13" s="187"/>
    </row>
    <row r="14" spans="1:28" s="178" customFormat="1" ht="15" customHeight="1">
      <c r="A14" s="190" t="s">
        <v>247</v>
      </c>
      <c r="B14" s="192">
        <v>1514</v>
      </c>
      <c r="C14" s="192">
        <v>2475</v>
      </c>
      <c r="D14" s="192">
        <v>2088</v>
      </c>
      <c r="E14" s="192">
        <v>711</v>
      </c>
      <c r="F14" s="192">
        <v>1654</v>
      </c>
      <c r="G14" s="192">
        <v>1620</v>
      </c>
      <c r="H14" s="193">
        <v>2293</v>
      </c>
      <c r="I14" s="192">
        <v>0</v>
      </c>
      <c r="J14" s="192">
        <v>0</v>
      </c>
      <c r="K14" s="192">
        <v>0</v>
      </c>
      <c r="L14" s="193">
        <v>0</v>
      </c>
      <c r="M14" s="193">
        <v>0</v>
      </c>
      <c r="N14" s="192">
        <v>0</v>
      </c>
      <c r="O14" s="192">
        <v>0</v>
      </c>
      <c r="P14" s="192">
        <v>0</v>
      </c>
      <c r="Q14" s="192">
        <v>0</v>
      </c>
      <c r="R14" s="193">
        <v>0</v>
      </c>
      <c r="S14" s="192">
        <v>0</v>
      </c>
      <c r="T14" s="192">
        <v>0</v>
      </c>
      <c r="U14" s="190">
        <v>0</v>
      </c>
      <c r="V14" s="190">
        <v>0</v>
      </c>
      <c r="W14" s="190">
        <v>0</v>
      </c>
      <c r="X14" s="192">
        <v>0</v>
      </c>
      <c r="Y14" s="192">
        <v>0</v>
      </c>
      <c r="Z14" s="190">
        <v>0</v>
      </c>
      <c r="AA14" s="227">
        <v>0</v>
      </c>
      <c r="AB14" s="190">
        <v>0</v>
      </c>
    </row>
    <row r="15" spans="1:28" s="178" customFormat="1" ht="15" customHeight="1">
      <c r="A15" s="190" t="s">
        <v>248</v>
      </c>
      <c r="B15" s="192">
        <v>979</v>
      </c>
      <c r="C15" s="192">
        <v>995</v>
      </c>
      <c r="D15" s="192">
        <v>1207</v>
      </c>
      <c r="E15" s="192">
        <v>921</v>
      </c>
      <c r="F15" s="192">
        <v>923</v>
      </c>
      <c r="G15" s="192">
        <v>945</v>
      </c>
      <c r="H15" s="193">
        <v>952</v>
      </c>
      <c r="I15" s="192">
        <v>1171</v>
      </c>
      <c r="J15" s="192">
        <v>963</v>
      </c>
      <c r="K15" s="192">
        <v>651</v>
      </c>
      <c r="L15" s="193">
        <v>983</v>
      </c>
      <c r="M15" s="193">
        <v>991</v>
      </c>
      <c r="N15" s="192">
        <v>996</v>
      </c>
      <c r="O15" s="192">
        <v>821</v>
      </c>
      <c r="P15" s="192">
        <v>1028</v>
      </c>
      <c r="Q15" s="192">
        <v>1041</v>
      </c>
      <c r="R15" s="194">
        <v>1100</v>
      </c>
      <c r="S15" s="192">
        <v>1119</v>
      </c>
      <c r="T15" s="194">
        <v>524</v>
      </c>
      <c r="U15" s="190">
        <v>767</v>
      </c>
      <c r="V15" s="190">
        <v>1156</v>
      </c>
      <c r="W15" s="190">
        <v>1000</v>
      </c>
      <c r="X15" s="192">
        <v>1200</v>
      </c>
      <c r="Y15" s="192">
        <v>1500</v>
      </c>
      <c r="Z15" s="190">
        <v>1200</v>
      </c>
      <c r="AA15" s="227">
        <v>1200</v>
      </c>
      <c r="AB15" s="190">
        <v>1300</v>
      </c>
    </row>
    <row r="16" spans="1:28" s="178" customFormat="1" ht="15" customHeight="1">
      <c r="A16" s="190"/>
      <c r="B16" s="192"/>
      <c r="C16" s="192"/>
      <c r="D16" s="192"/>
      <c r="E16" s="192"/>
      <c r="F16" s="192"/>
      <c r="G16" s="192"/>
      <c r="H16" s="193"/>
      <c r="I16" s="192"/>
      <c r="J16" s="192"/>
      <c r="K16" s="192"/>
      <c r="L16" s="193"/>
      <c r="M16" s="193"/>
      <c r="N16" s="192"/>
      <c r="O16" s="192"/>
      <c r="P16" s="192"/>
      <c r="Q16" s="192"/>
      <c r="R16" s="194"/>
      <c r="S16" s="192"/>
      <c r="T16" s="194"/>
      <c r="U16" s="190"/>
      <c r="V16" s="190"/>
      <c r="W16" s="190"/>
      <c r="X16" s="192"/>
      <c r="Y16" s="192"/>
      <c r="Z16" s="190"/>
      <c r="AA16" s="227"/>
      <c r="AB16" s="190"/>
    </row>
    <row r="17" spans="1:28" s="177" customFormat="1" ht="15" customHeight="1">
      <c r="A17" s="187" t="s">
        <v>226</v>
      </c>
      <c r="B17" s="188">
        <v>1314</v>
      </c>
      <c r="C17" s="188">
        <v>835</v>
      </c>
      <c r="D17" s="188">
        <v>43</v>
      </c>
      <c r="E17" s="188">
        <v>934</v>
      </c>
      <c r="F17" s="188">
        <v>426</v>
      </c>
      <c r="G17" s="188">
        <v>1028</v>
      </c>
      <c r="H17" s="189">
        <v>1060</v>
      </c>
      <c r="I17" s="188">
        <v>415</v>
      </c>
      <c r="J17" s="188">
        <v>641</v>
      </c>
      <c r="K17" s="188">
        <v>941</v>
      </c>
      <c r="L17" s="189">
        <v>588</v>
      </c>
      <c r="M17" s="189">
        <v>562</v>
      </c>
      <c r="N17" s="188">
        <v>533</v>
      </c>
      <c r="O17" s="188">
        <v>491</v>
      </c>
      <c r="P17" s="188">
        <v>480</v>
      </c>
      <c r="Q17" s="188">
        <v>453</v>
      </c>
      <c r="R17" s="191">
        <v>430</v>
      </c>
      <c r="S17" s="188">
        <v>401</v>
      </c>
      <c r="T17" s="191">
        <v>184</v>
      </c>
      <c r="U17" s="187">
        <v>169</v>
      </c>
      <c r="V17" s="187">
        <v>315</v>
      </c>
      <c r="W17" s="187">
        <v>200</v>
      </c>
      <c r="X17" s="188">
        <v>100</v>
      </c>
      <c r="Y17" s="188">
        <v>400</v>
      </c>
      <c r="Z17" s="187">
        <v>0</v>
      </c>
      <c r="AA17" s="226">
        <v>0</v>
      </c>
      <c r="AB17" s="187">
        <v>70</v>
      </c>
    </row>
    <row r="18" spans="1:28" s="177" customFormat="1" ht="15" customHeight="1">
      <c r="A18" s="187"/>
      <c r="B18" s="188"/>
      <c r="C18" s="188"/>
      <c r="D18" s="188"/>
      <c r="E18" s="188"/>
      <c r="F18" s="188"/>
      <c r="G18" s="188"/>
      <c r="H18" s="189"/>
      <c r="I18" s="188"/>
      <c r="J18" s="188"/>
      <c r="K18" s="188"/>
      <c r="L18" s="189"/>
      <c r="M18" s="189"/>
      <c r="N18" s="188"/>
      <c r="O18" s="188"/>
      <c r="P18" s="188"/>
      <c r="Q18" s="188"/>
      <c r="R18" s="191"/>
      <c r="S18" s="188"/>
      <c r="T18" s="191"/>
      <c r="U18" s="187"/>
      <c r="V18" s="190"/>
      <c r="W18" s="187"/>
      <c r="X18" s="188"/>
      <c r="Y18" s="188"/>
      <c r="Z18" s="187"/>
      <c r="AB18" s="187"/>
    </row>
    <row r="19" spans="1:28" s="178" customFormat="1" ht="15" customHeight="1">
      <c r="A19" s="190" t="s">
        <v>247</v>
      </c>
      <c r="B19" s="192">
        <v>433</v>
      </c>
      <c r="C19" s="192">
        <v>0</v>
      </c>
      <c r="D19" s="192">
        <v>0</v>
      </c>
      <c r="E19" s="192">
        <v>551</v>
      </c>
      <c r="F19" s="192">
        <v>414</v>
      </c>
      <c r="G19" s="192">
        <v>306</v>
      </c>
      <c r="H19" s="193">
        <v>220</v>
      </c>
      <c r="I19" s="192">
        <v>0</v>
      </c>
      <c r="J19" s="192">
        <v>0</v>
      </c>
      <c r="K19" s="192">
        <v>0</v>
      </c>
      <c r="L19" s="193">
        <v>0</v>
      </c>
      <c r="M19" s="193">
        <v>0</v>
      </c>
      <c r="N19" s="192">
        <v>0</v>
      </c>
      <c r="O19" s="192">
        <v>0</v>
      </c>
      <c r="P19" s="192">
        <v>0</v>
      </c>
      <c r="Q19" s="192">
        <v>0</v>
      </c>
      <c r="R19" s="193">
        <v>0</v>
      </c>
      <c r="S19" s="192">
        <v>0</v>
      </c>
      <c r="T19" s="192">
        <v>0</v>
      </c>
      <c r="U19" s="190">
        <v>0</v>
      </c>
      <c r="V19" s="190">
        <v>0</v>
      </c>
      <c r="W19" s="190">
        <v>0</v>
      </c>
      <c r="X19" s="192">
        <v>0</v>
      </c>
      <c r="Y19" s="192">
        <v>0</v>
      </c>
      <c r="Z19" s="190">
        <v>0</v>
      </c>
      <c r="AA19" s="227">
        <v>0</v>
      </c>
      <c r="AB19" s="190">
        <v>0</v>
      </c>
    </row>
    <row r="20" spans="1:28" s="178" customFormat="1" ht="15" customHeight="1">
      <c r="A20" s="190" t="s">
        <v>248</v>
      </c>
      <c r="B20" s="192">
        <v>881</v>
      </c>
      <c r="C20" s="192">
        <v>835</v>
      </c>
      <c r="D20" s="192">
        <v>43</v>
      </c>
      <c r="E20" s="192">
        <v>383</v>
      </c>
      <c r="F20" s="192">
        <v>12</v>
      </c>
      <c r="G20" s="192">
        <v>722</v>
      </c>
      <c r="H20" s="193">
        <v>840</v>
      </c>
      <c r="I20" s="192">
        <v>415</v>
      </c>
      <c r="J20" s="192">
        <v>641</v>
      </c>
      <c r="K20" s="192">
        <v>941</v>
      </c>
      <c r="L20" s="193">
        <v>588</v>
      </c>
      <c r="M20" s="193">
        <v>562</v>
      </c>
      <c r="N20" s="192">
        <v>533</v>
      </c>
      <c r="O20" s="192">
        <v>491</v>
      </c>
      <c r="P20" s="192">
        <v>480</v>
      </c>
      <c r="Q20" s="192">
        <v>453</v>
      </c>
      <c r="R20" s="194">
        <v>430</v>
      </c>
      <c r="S20" s="192">
        <v>401</v>
      </c>
      <c r="T20" s="194">
        <v>184</v>
      </c>
      <c r="U20" s="190">
        <v>169</v>
      </c>
      <c r="V20" s="190">
        <v>315</v>
      </c>
      <c r="W20" s="190">
        <v>200</v>
      </c>
      <c r="X20" s="192">
        <v>100</v>
      </c>
      <c r="Y20" s="192">
        <v>400</v>
      </c>
      <c r="Z20" s="190">
        <v>0</v>
      </c>
      <c r="AA20" s="227">
        <v>0</v>
      </c>
      <c r="AB20" s="190">
        <v>70</v>
      </c>
    </row>
    <row r="21" spans="1:28" s="178" customFormat="1" ht="15" customHeight="1">
      <c r="A21" s="190"/>
      <c r="B21" s="192"/>
      <c r="C21" s="192"/>
      <c r="D21" s="192"/>
      <c r="E21" s="192"/>
      <c r="F21" s="192"/>
      <c r="G21" s="192"/>
      <c r="H21" s="193"/>
      <c r="I21" s="192"/>
      <c r="J21" s="192"/>
      <c r="K21" s="192"/>
      <c r="L21" s="193"/>
      <c r="M21" s="193"/>
      <c r="N21" s="192"/>
      <c r="O21" s="192"/>
      <c r="P21" s="192"/>
      <c r="Q21" s="192"/>
      <c r="R21" s="194"/>
      <c r="S21" s="192"/>
      <c r="T21" s="194"/>
      <c r="U21" s="190"/>
      <c r="V21" s="190"/>
      <c r="W21" s="190"/>
      <c r="X21" s="192"/>
      <c r="Y21" s="192"/>
      <c r="Z21" s="194"/>
      <c r="AA21" s="227"/>
      <c r="AB21" s="190"/>
    </row>
    <row r="22" spans="1:28" s="177" customFormat="1" ht="15" customHeight="1">
      <c r="A22" s="187" t="s">
        <v>227</v>
      </c>
      <c r="B22" s="188">
        <v>-2493</v>
      </c>
      <c r="C22" s="188">
        <v>-3470</v>
      </c>
      <c r="D22" s="188">
        <v>-3295</v>
      </c>
      <c r="E22" s="188">
        <v>-1632</v>
      </c>
      <c r="F22" s="188">
        <v>-2577</v>
      </c>
      <c r="G22" s="188">
        <v>-2565</v>
      </c>
      <c r="H22" s="189">
        <v>-3245</v>
      </c>
      <c r="I22" s="188">
        <v>-1171</v>
      </c>
      <c r="J22" s="188">
        <v>-963</v>
      </c>
      <c r="K22" s="188">
        <v>-651</v>
      </c>
      <c r="L22" s="189">
        <v>-983</v>
      </c>
      <c r="M22" s="189">
        <v>-991</v>
      </c>
      <c r="N22" s="188">
        <v>-996</v>
      </c>
      <c r="O22" s="188">
        <v>-821</v>
      </c>
      <c r="P22" s="188">
        <v>-1028</v>
      </c>
      <c r="Q22" s="188">
        <v>-1041</v>
      </c>
      <c r="R22" s="191">
        <v>-1100</v>
      </c>
      <c r="S22" s="188">
        <v>-1119</v>
      </c>
      <c r="T22" s="191">
        <v>-524</v>
      </c>
      <c r="U22" s="187">
        <v>-767</v>
      </c>
      <c r="V22" s="187">
        <v>-1156</v>
      </c>
      <c r="W22" s="187">
        <v>-1000</v>
      </c>
      <c r="X22" s="188">
        <v>-1200</v>
      </c>
      <c r="Y22" s="188">
        <v>-1500</v>
      </c>
      <c r="Z22" s="187">
        <v>-1200</v>
      </c>
      <c r="AA22" s="226">
        <v>-1200</v>
      </c>
      <c r="AB22" s="187">
        <v>-1300</v>
      </c>
    </row>
    <row r="23" spans="1:28" s="177" customFormat="1" ht="15" customHeight="1">
      <c r="A23" s="187"/>
      <c r="B23" s="188"/>
      <c r="C23" s="188"/>
      <c r="D23" s="188"/>
      <c r="E23" s="188"/>
      <c r="F23" s="188"/>
      <c r="G23" s="188"/>
      <c r="H23" s="189"/>
      <c r="I23" s="188"/>
      <c r="J23" s="188"/>
      <c r="K23" s="188"/>
      <c r="L23" s="189"/>
      <c r="M23" s="189"/>
      <c r="N23" s="188"/>
      <c r="O23" s="188"/>
      <c r="P23" s="188"/>
      <c r="Q23" s="188"/>
      <c r="R23" s="191"/>
      <c r="S23" s="188"/>
      <c r="T23" s="191"/>
      <c r="U23" s="187"/>
      <c r="V23" s="190"/>
      <c r="W23" s="187"/>
      <c r="X23" s="188"/>
      <c r="Y23" s="188"/>
      <c r="Z23" s="191"/>
      <c r="AB23" s="187"/>
    </row>
    <row r="24" spans="1:28" s="178" customFormat="1" ht="15" customHeight="1">
      <c r="A24" s="190" t="s">
        <v>249</v>
      </c>
      <c r="B24" s="192">
        <v>-1514</v>
      </c>
      <c r="C24" s="192">
        <v>-2475</v>
      </c>
      <c r="D24" s="192">
        <v>-2088</v>
      </c>
      <c r="E24" s="192">
        <v>-711</v>
      </c>
      <c r="F24" s="192">
        <v>-1654</v>
      </c>
      <c r="G24" s="192">
        <v>-1620</v>
      </c>
      <c r="H24" s="193">
        <v>-2213</v>
      </c>
      <c r="I24" s="192">
        <v>0</v>
      </c>
      <c r="J24" s="192">
        <v>0</v>
      </c>
      <c r="K24" s="192">
        <v>0</v>
      </c>
      <c r="L24" s="193">
        <v>0</v>
      </c>
      <c r="M24" s="193">
        <v>0</v>
      </c>
      <c r="N24" s="192">
        <v>0</v>
      </c>
      <c r="O24" s="192">
        <v>0</v>
      </c>
      <c r="P24" s="192">
        <v>0</v>
      </c>
      <c r="Q24" s="192">
        <v>0</v>
      </c>
      <c r="R24" s="193">
        <v>0</v>
      </c>
      <c r="S24" s="192">
        <v>0</v>
      </c>
      <c r="T24" s="192">
        <v>0</v>
      </c>
      <c r="U24" s="190">
        <v>0</v>
      </c>
      <c r="V24" s="190">
        <v>0</v>
      </c>
      <c r="W24" s="190">
        <v>0</v>
      </c>
      <c r="X24" s="192">
        <v>0</v>
      </c>
      <c r="Y24" s="192">
        <v>0</v>
      </c>
      <c r="Z24" s="190">
        <v>0</v>
      </c>
      <c r="AA24" s="227">
        <v>0</v>
      </c>
      <c r="AB24" s="190">
        <v>0</v>
      </c>
    </row>
    <row r="25" spans="1:28" s="178" customFormat="1" ht="15" customHeight="1">
      <c r="A25" s="190" t="s">
        <v>1189</v>
      </c>
      <c r="B25" s="192">
        <v>-979</v>
      </c>
      <c r="C25" s="192">
        <v>-995</v>
      </c>
      <c r="D25" s="192">
        <v>-1207</v>
      </c>
      <c r="E25" s="192">
        <v>-921</v>
      </c>
      <c r="F25" s="192">
        <v>-923</v>
      </c>
      <c r="G25" s="192">
        <v>-945</v>
      </c>
      <c r="H25" s="193">
        <v>-952</v>
      </c>
      <c r="I25" s="192">
        <v>-1171</v>
      </c>
      <c r="J25" s="192">
        <v>-963</v>
      </c>
      <c r="K25" s="192">
        <v>-651</v>
      </c>
      <c r="L25" s="193">
        <v>-983</v>
      </c>
      <c r="M25" s="193">
        <v>-991</v>
      </c>
      <c r="N25" s="192">
        <v>-996</v>
      </c>
      <c r="O25" s="192">
        <v>-821</v>
      </c>
      <c r="P25" s="192">
        <v>-1028</v>
      </c>
      <c r="Q25" s="192">
        <v>-1041</v>
      </c>
      <c r="R25" s="194">
        <v>-1100</v>
      </c>
      <c r="S25" s="192">
        <v>-1119</v>
      </c>
      <c r="T25" s="194">
        <v>-524</v>
      </c>
      <c r="U25" s="190">
        <v>-767</v>
      </c>
      <c r="V25" s="190">
        <v>-1156</v>
      </c>
      <c r="W25" s="190">
        <v>-1000</v>
      </c>
      <c r="X25" s="192">
        <v>-1200</v>
      </c>
      <c r="Y25" s="192">
        <v>-1500</v>
      </c>
      <c r="Z25" s="194">
        <v>-1200</v>
      </c>
      <c r="AA25" s="227">
        <v>-1200</v>
      </c>
      <c r="AB25" s="190">
        <v>-1300</v>
      </c>
    </row>
    <row r="26" spans="1:28" s="180" customFormat="1" ht="15" customHeight="1">
      <c r="A26" s="195"/>
      <c r="B26" s="196"/>
      <c r="C26" s="196"/>
      <c r="D26" s="196"/>
      <c r="E26" s="196"/>
      <c r="F26" s="196"/>
      <c r="G26" s="196"/>
      <c r="H26" s="197"/>
      <c r="I26" s="196"/>
      <c r="J26" s="196"/>
      <c r="K26" s="196"/>
      <c r="L26" s="197"/>
      <c r="M26" s="197"/>
      <c r="N26" s="196"/>
      <c r="O26" s="196"/>
      <c r="P26" s="196"/>
      <c r="Q26" s="196"/>
      <c r="R26" s="198"/>
      <c r="S26" s="196"/>
      <c r="T26" s="198"/>
      <c r="U26" s="195"/>
      <c r="V26" s="195"/>
      <c r="W26" s="195"/>
      <c r="X26" s="196"/>
      <c r="Y26" s="196"/>
      <c r="Z26" s="195"/>
      <c r="AB26" s="195"/>
    </row>
    <row r="27" spans="1:28" s="19" customFormat="1" ht="9.9499999999999993" customHeight="1">
      <c r="S27" s="181"/>
      <c r="T27" s="199"/>
      <c r="U27" s="181"/>
      <c r="V27" s="182"/>
      <c r="X27" s="150"/>
      <c r="Y27" s="150"/>
      <c r="AB27" s="296"/>
    </row>
    <row r="28" spans="1:28" s="19" customFormat="1" ht="9.9499999999999993" customHeight="1">
      <c r="S28" s="181"/>
      <c r="T28" s="199"/>
      <c r="U28" s="181"/>
      <c r="V28" s="182"/>
      <c r="X28" s="150"/>
      <c r="Y28" s="150"/>
      <c r="AB28" s="297"/>
    </row>
    <row r="29" spans="1:28" s="19" customFormat="1" ht="9.9499999999999993" customHeight="1">
      <c r="S29" s="200"/>
      <c r="T29" s="199"/>
      <c r="U29" s="181"/>
      <c r="V29" s="182"/>
      <c r="X29" s="150"/>
      <c r="Y29" s="150"/>
      <c r="AB29" s="297"/>
    </row>
    <row r="30" spans="1:28" ht="9.9499999999999993" customHeight="1">
      <c r="S30" s="200"/>
      <c r="AB30" s="179"/>
    </row>
    <row r="31" spans="1:28" ht="9.9499999999999993" customHeight="1">
      <c r="S31" s="200"/>
      <c r="AB31" s="19"/>
    </row>
    <row r="32" spans="1:28" ht="9.9499999999999993" customHeight="1">
      <c r="S32" s="200"/>
      <c r="AB32" s="19"/>
    </row>
    <row r="33" spans="19:28" ht="9.9499999999999993" customHeight="1">
      <c r="S33" s="200"/>
      <c r="AB33" s="19"/>
    </row>
    <row r="34" spans="19:28" ht="9.9499999999999993" customHeight="1">
      <c r="S34" s="200"/>
    </row>
    <row r="35" spans="19:28" ht="9.9499999999999993" customHeight="1">
      <c r="S35" s="200"/>
    </row>
    <row r="36" spans="19:28" ht="9.9499999999999993" customHeight="1">
      <c r="S36" s="200"/>
    </row>
    <row r="37" spans="19:28" ht="9.9499999999999993" customHeight="1">
      <c r="S37" s="200"/>
    </row>
    <row r="38" spans="19:28" ht="9.9499999999999993" customHeight="1">
      <c r="S38" s="200"/>
    </row>
    <row r="39" spans="19:28" ht="9.9499999999999993" customHeight="1">
      <c r="S39" s="200"/>
    </row>
    <row r="40" spans="19:28" ht="9.9499999999999993" customHeight="1">
      <c r="S40" s="200"/>
    </row>
    <row r="41" spans="19:28" ht="9.9499999999999993" customHeight="1">
      <c r="S41" s="200"/>
    </row>
    <row r="42" spans="19:28" ht="9.9499999999999993" customHeight="1">
      <c r="S42" s="200"/>
    </row>
    <row r="43" spans="19:28" ht="9.9499999999999993" customHeight="1">
      <c r="S43" s="200"/>
    </row>
    <row r="44" spans="19:28" ht="9.9499999999999993" customHeight="1">
      <c r="S44" s="200"/>
    </row>
    <row r="45" spans="19:28" ht="9.9499999999999993" customHeight="1">
      <c r="S45" s="200"/>
    </row>
    <row r="46" spans="19:28" ht="9.9499999999999993" customHeight="1">
      <c r="S46" s="200"/>
    </row>
    <row r="47" spans="19:28" ht="9.9499999999999993" customHeight="1">
      <c r="S47" s="200"/>
    </row>
    <row r="48" spans="19:28" ht="9.9499999999999993" customHeight="1">
      <c r="S48" s="200"/>
    </row>
    <row r="49" spans="19:19" ht="9.9499999999999993" customHeight="1">
      <c r="S49" s="200"/>
    </row>
    <row r="50" spans="19:19" ht="9.9499999999999993" customHeight="1">
      <c r="S50" s="200"/>
    </row>
    <row r="51" spans="19:19" ht="9.9499999999999993" customHeight="1">
      <c r="S51" s="200"/>
    </row>
    <row r="52" spans="19:19" ht="9.9499999999999993" customHeight="1">
      <c r="S52" s="200"/>
    </row>
    <row r="53" spans="19:19" ht="9.9499999999999993" customHeight="1">
      <c r="S53" s="200"/>
    </row>
    <row r="54" spans="19:19" ht="9.9499999999999993" customHeight="1">
      <c r="S54" s="200"/>
    </row>
    <row r="55" spans="19:19" ht="9.9499999999999993" customHeight="1">
      <c r="S55" s="200"/>
    </row>
    <row r="56" spans="19:19" ht="9.9499999999999993" customHeight="1">
      <c r="S56" s="200"/>
    </row>
    <row r="57" spans="19:19" ht="9.9499999999999993" customHeight="1">
      <c r="S57" s="200"/>
    </row>
    <row r="58" spans="19:19" ht="9.9499999999999993" customHeight="1">
      <c r="S58" s="200"/>
    </row>
    <row r="59" spans="19:19" ht="9.9499999999999993" customHeight="1">
      <c r="S59" s="200"/>
    </row>
    <row r="60" spans="19:19" ht="9.9499999999999993" customHeight="1">
      <c r="S60" s="200"/>
    </row>
    <row r="61" spans="19:19" ht="9.9499999999999993" customHeight="1">
      <c r="S61" s="200"/>
    </row>
    <row r="62" spans="19:19" ht="9.9499999999999993" customHeight="1">
      <c r="S62" s="200"/>
    </row>
    <row r="63" spans="19:19" ht="9.9499999999999993" customHeight="1">
      <c r="S63" s="200"/>
    </row>
    <row r="64" spans="19:19" ht="9.9499999999999993" customHeight="1">
      <c r="S64" s="200"/>
    </row>
    <row r="65" spans="19:19" ht="9.9499999999999993" customHeight="1">
      <c r="S65" s="200"/>
    </row>
    <row r="66" spans="19:19" ht="9.9499999999999993" customHeight="1">
      <c r="S66" s="200"/>
    </row>
    <row r="67" spans="19:19" ht="9.9499999999999993" customHeight="1">
      <c r="S67" s="200"/>
    </row>
    <row r="68" spans="19:19" ht="9.9499999999999993" customHeight="1">
      <c r="S68" s="200"/>
    </row>
    <row r="69" spans="19:19" ht="9.9499999999999993" customHeight="1">
      <c r="S69" s="200"/>
    </row>
    <row r="70" spans="19:19" ht="9.9499999999999993" customHeight="1">
      <c r="S70" s="200"/>
    </row>
    <row r="71" spans="19:19" ht="9.9499999999999993" customHeight="1">
      <c r="S71" s="200"/>
    </row>
    <row r="72" spans="19:19" ht="9.9499999999999993" customHeight="1">
      <c r="S72" s="200"/>
    </row>
    <row r="73" spans="19:19" ht="9.9499999999999993" customHeight="1">
      <c r="S73" s="200"/>
    </row>
    <row r="74" spans="19:19" ht="9.9499999999999993" customHeight="1">
      <c r="S74" s="200"/>
    </row>
    <row r="75" spans="19:19" ht="9.9499999999999993" customHeight="1">
      <c r="S75" s="200"/>
    </row>
    <row r="76" spans="19:19" ht="9.9499999999999993" customHeight="1">
      <c r="S76" s="200"/>
    </row>
    <row r="77" spans="19:19" ht="9.9499999999999993" customHeight="1">
      <c r="S77" s="200"/>
    </row>
    <row r="78" spans="19:19" ht="9.9499999999999993" customHeight="1">
      <c r="S78" s="200"/>
    </row>
    <row r="79" spans="19:19" ht="9.9499999999999993" customHeight="1">
      <c r="S79" s="200"/>
    </row>
    <row r="80" spans="19:19" ht="9.9499999999999993" customHeight="1">
      <c r="S80" s="200"/>
    </row>
    <row r="81" spans="19:19" ht="9.9499999999999993" customHeight="1">
      <c r="S81" s="200"/>
    </row>
    <row r="82" spans="19:19" ht="9.9499999999999993" customHeight="1">
      <c r="S82" s="200"/>
    </row>
    <row r="83" spans="19:19" ht="9.9499999999999993" customHeight="1">
      <c r="S83" s="200"/>
    </row>
    <row r="84" spans="19:19" ht="9.9499999999999993" customHeight="1">
      <c r="S84" s="200"/>
    </row>
    <row r="85" spans="19:19" ht="9.9499999999999993" customHeight="1">
      <c r="S85" s="200"/>
    </row>
    <row r="86" spans="19:19" ht="9.9499999999999993" customHeight="1">
      <c r="S86" s="200"/>
    </row>
    <row r="87" spans="19:19" ht="9.9499999999999993" customHeight="1">
      <c r="S87" s="200"/>
    </row>
    <row r="88" spans="19:19" ht="9.9499999999999993" customHeight="1">
      <c r="S88" s="200"/>
    </row>
    <row r="89" spans="19:19" ht="9.9499999999999993" customHeight="1">
      <c r="S89" s="200"/>
    </row>
    <row r="90" spans="19:19" ht="9.9499999999999993" customHeight="1">
      <c r="S90" s="200"/>
    </row>
    <row r="91" spans="19:19" ht="9.9499999999999993" customHeight="1">
      <c r="S91" s="200"/>
    </row>
    <row r="92" spans="19:19" ht="9.9499999999999993" customHeight="1">
      <c r="S92" s="200"/>
    </row>
    <row r="93" spans="19:19" ht="9.9499999999999993" customHeight="1">
      <c r="S93" s="200"/>
    </row>
    <row r="94" spans="19:19" ht="9.9499999999999993" customHeight="1">
      <c r="S94" s="200"/>
    </row>
    <row r="95" spans="19:19" ht="9.9499999999999993" customHeight="1">
      <c r="S95" s="200"/>
    </row>
    <row r="96" spans="19:19" ht="9.9499999999999993" customHeight="1">
      <c r="S96" s="200"/>
    </row>
    <row r="97" spans="19:19" ht="9.9499999999999993" customHeight="1">
      <c r="S97" s="200"/>
    </row>
    <row r="98" spans="19:19" ht="9.9499999999999993" customHeight="1">
      <c r="S98" s="200"/>
    </row>
    <row r="99" spans="19:19" ht="9.9499999999999993" customHeight="1">
      <c r="S99" s="200"/>
    </row>
    <row r="100" spans="19:19" ht="9.9499999999999993" customHeight="1">
      <c r="S100" s="200"/>
    </row>
    <row r="101" spans="19:19" ht="9.9499999999999993" customHeight="1">
      <c r="S101" s="200"/>
    </row>
    <row r="102" spans="19:19" ht="9.9499999999999993" customHeight="1">
      <c r="S102" s="200"/>
    </row>
    <row r="103" spans="19:19" ht="9.9499999999999993" customHeight="1">
      <c r="S103" s="200"/>
    </row>
    <row r="104" spans="19:19" ht="9.9499999999999993" customHeight="1">
      <c r="S104" s="200"/>
    </row>
    <row r="105" spans="19:19" ht="9.9499999999999993" customHeight="1">
      <c r="S105" s="200"/>
    </row>
    <row r="106" spans="19:19" ht="9.9499999999999993" customHeight="1">
      <c r="S106" s="200"/>
    </row>
    <row r="107" spans="19:19" ht="9.9499999999999993" customHeight="1">
      <c r="S107" s="200"/>
    </row>
    <row r="108" spans="19:19" ht="9.9499999999999993" customHeight="1">
      <c r="S108" s="200"/>
    </row>
    <row r="109" spans="19:19" ht="9.9499999999999993" customHeight="1">
      <c r="S109" s="200"/>
    </row>
    <row r="110" spans="19:19" ht="9.9499999999999993" customHeight="1">
      <c r="S110" s="200"/>
    </row>
    <row r="111" spans="19:19" ht="9.9499999999999993" customHeight="1">
      <c r="S111" s="200"/>
    </row>
    <row r="112" spans="19:19" ht="9.9499999999999993" customHeight="1">
      <c r="S112" s="200"/>
    </row>
    <row r="113" spans="19:19" ht="9.9499999999999993" customHeight="1">
      <c r="S113" s="200"/>
    </row>
    <row r="114" spans="19:19" ht="9.9499999999999993" customHeight="1">
      <c r="S114" s="200"/>
    </row>
    <row r="115" spans="19:19" ht="9.9499999999999993" customHeight="1">
      <c r="S115" s="200"/>
    </row>
    <row r="116" spans="19:19" ht="9.9499999999999993" customHeight="1">
      <c r="S116" s="200"/>
    </row>
    <row r="117" spans="19:19" ht="9.9499999999999993" customHeight="1">
      <c r="S117" s="200"/>
    </row>
    <row r="118" spans="19:19" ht="9.9499999999999993" customHeight="1">
      <c r="S118" s="200"/>
    </row>
    <row r="119" spans="19:19" ht="9.9499999999999993" customHeight="1">
      <c r="S119" s="200"/>
    </row>
    <row r="120" spans="19:19" ht="9.9499999999999993" customHeight="1">
      <c r="S120" s="200"/>
    </row>
    <row r="121" spans="19:19" ht="9.9499999999999993" customHeight="1">
      <c r="S121" s="200"/>
    </row>
    <row r="122" spans="19:19" ht="9.9499999999999993" customHeight="1">
      <c r="S122" s="200"/>
    </row>
    <row r="123" spans="19:19" ht="9.9499999999999993" customHeight="1">
      <c r="S123" s="200"/>
    </row>
    <row r="124" spans="19:19" ht="9.9499999999999993" customHeight="1">
      <c r="S124" s="200"/>
    </row>
    <row r="125" spans="19:19" ht="9.9499999999999993" customHeight="1">
      <c r="S125" s="200"/>
    </row>
    <row r="126" spans="19:19" ht="9.9499999999999993" customHeight="1">
      <c r="S126" s="200"/>
    </row>
    <row r="127" spans="19:19" ht="9.9499999999999993" customHeight="1">
      <c r="S127" s="200"/>
    </row>
    <row r="128" spans="19:19" ht="9.9499999999999993" customHeight="1">
      <c r="S128" s="200"/>
    </row>
    <row r="129" spans="19:19" ht="9.9499999999999993" customHeight="1">
      <c r="S129" s="200"/>
    </row>
    <row r="130" spans="19:19" ht="9.9499999999999993" customHeight="1">
      <c r="S130" s="200"/>
    </row>
    <row r="131" spans="19:19" ht="9.9499999999999993" customHeight="1">
      <c r="S131" s="200"/>
    </row>
    <row r="132" spans="19:19" ht="9.9499999999999993" customHeight="1">
      <c r="S132" s="200"/>
    </row>
    <row r="133" spans="19:19" ht="9.9499999999999993" customHeight="1">
      <c r="S133" s="200"/>
    </row>
    <row r="134" spans="19:19" ht="9.9499999999999993" customHeight="1">
      <c r="S134" s="200"/>
    </row>
    <row r="135" spans="19:19" ht="9.9499999999999993" customHeight="1">
      <c r="S135" s="200"/>
    </row>
    <row r="136" spans="19:19" ht="9.9499999999999993" customHeight="1">
      <c r="S136" s="200"/>
    </row>
    <row r="137" spans="19:19" ht="9.9499999999999993" customHeight="1">
      <c r="S137" s="200"/>
    </row>
    <row r="138" spans="19:19" ht="9.9499999999999993" customHeight="1">
      <c r="S138" s="200"/>
    </row>
    <row r="139" spans="19:19" ht="9.9499999999999993" customHeight="1">
      <c r="S139" s="200"/>
    </row>
    <row r="140" spans="19:19" ht="9.9499999999999993" customHeight="1">
      <c r="S140" s="200"/>
    </row>
    <row r="141" spans="19:19" ht="9.9499999999999993" customHeight="1">
      <c r="S141" s="200"/>
    </row>
    <row r="142" spans="19:19" ht="9.9499999999999993" customHeight="1">
      <c r="S142" s="200"/>
    </row>
    <row r="143" spans="19:19" ht="9.9499999999999993" customHeight="1">
      <c r="S143" s="200"/>
    </row>
    <row r="144" spans="19:19" ht="9.9499999999999993" customHeight="1">
      <c r="S144" s="200"/>
    </row>
    <row r="145" spans="19:19" ht="9.9499999999999993" customHeight="1">
      <c r="S145" s="200"/>
    </row>
    <row r="146" spans="19:19" ht="9.9499999999999993" customHeight="1">
      <c r="S146" s="200"/>
    </row>
    <row r="147" spans="19:19" ht="9.9499999999999993" customHeight="1">
      <c r="S147" s="200"/>
    </row>
    <row r="148" spans="19:19" ht="9.9499999999999993" customHeight="1">
      <c r="S148" s="200"/>
    </row>
    <row r="149" spans="19:19" ht="9.9499999999999993" customHeight="1">
      <c r="S149" s="200"/>
    </row>
    <row r="150" spans="19:19" ht="9.9499999999999993" customHeight="1">
      <c r="S150" s="200"/>
    </row>
    <row r="151" spans="19:19" ht="9.9499999999999993" customHeight="1">
      <c r="S151" s="200"/>
    </row>
    <row r="152" spans="19:19" ht="9.9499999999999993" customHeight="1">
      <c r="S152" s="200"/>
    </row>
    <row r="153" spans="19:19" ht="9.9499999999999993" customHeight="1">
      <c r="S153" s="200"/>
    </row>
    <row r="154" spans="19:19" ht="9.9499999999999993" customHeight="1">
      <c r="S154" s="200"/>
    </row>
    <row r="155" spans="19:19" ht="9.9499999999999993" customHeight="1">
      <c r="S155" s="200"/>
    </row>
    <row r="156" spans="19:19" ht="9.9499999999999993" customHeight="1">
      <c r="S156" s="200"/>
    </row>
    <row r="157" spans="19:19" ht="9.9499999999999993" customHeight="1">
      <c r="S157" s="200"/>
    </row>
    <row r="158" spans="19:19" ht="9.9499999999999993" customHeight="1">
      <c r="S158" s="200"/>
    </row>
    <row r="159" spans="19:19" ht="9.9499999999999993" customHeight="1">
      <c r="S159" s="200"/>
    </row>
    <row r="160" spans="19:19" ht="9.9499999999999993" customHeight="1">
      <c r="S160" s="200"/>
    </row>
    <row r="161" spans="19:19" ht="9.9499999999999993" customHeight="1">
      <c r="S161" s="200"/>
    </row>
    <row r="162" spans="19:19" ht="9.9499999999999993" customHeight="1">
      <c r="S162" s="200"/>
    </row>
    <row r="163" spans="19:19" ht="9.9499999999999993" customHeight="1">
      <c r="S163" s="200"/>
    </row>
    <row r="164" spans="19:19" ht="9.9499999999999993" customHeight="1">
      <c r="S164" s="200"/>
    </row>
    <row r="165" spans="19:19" ht="9.9499999999999993" customHeight="1">
      <c r="S165" s="200"/>
    </row>
    <row r="166" spans="19:19" ht="9.9499999999999993" customHeight="1">
      <c r="S166" s="200"/>
    </row>
    <row r="167" spans="19:19" ht="9.9499999999999993" customHeight="1">
      <c r="S167" s="200"/>
    </row>
    <row r="168" spans="19:19" ht="9.9499999999999993" customHeight="1">
      <c r="S168" s="200"/>
    </row>
    <row r="169" spans="19:19" ht="9.9499999999999993" customHeight="1">
      <c r="S169" s="200"/>
    </row>
    <row r="170" spans="19:19" ht="9.9499999999999993" customHeight="1">
      <c r="S170" s="200"/>
    </row>
    <row r="171" spans="19:19" ht="9.9499999999999993" customHeight="1">
      <c r="S171" s="200"/>
    </row>
    <row r="172" spans="19:19" ht="9.9499999999999993" customHeight="1">
      <c r="S172" s="200"/>
    </row>
    <row r="173" spans="19:19" ht="9.9499999999999993" customHeight="1">
      <c r="S173" s="200"/>
    </row>
    <row r="174" spans="19:19" ht="9.9499999999999993" customHeight="1">
      <c r="S174" s="200"/>
    </row>
    <row r="175" spans="19:19" ht="9.9499999999999993" customHeight="1">
      <c r="S175" s="200"/>
    </row>
    <row r="176" spans="19:19" ht="9.9499999999999993" customHeight="1">
      <c r="S176" s="200"/>
    </row>
    <row r="177" spans="19:19" ht="9.9499999999999993" customHeight="1">
      <c r="S177" s="200"/>
    </row>
    <row r="178" spans="19:19" ht="9.9499999999999993" customHeight="1">
      <c r="S178" s="200"/>
    </row>
    <row r="179" spans="19:19" ht="9.9499999999999993" customHeight="1">
      <c r="S179" s="200"/>
    </row>
    <row r="180" spans="19:19" ht="9.9499999999999993" customHeight="1">
      <c r="S180" s="200"/>
    </row>
    <row r="181" spans="19:19" ht="9.9499999999999993" customHeight="1">
      <c r="S181" s="200"/>
    </row>
    <row r="182" spans="19:19" ht="9.9499999999999993" customHeight="1">
      <c r="S182" s="200"/>
    </row>
    <row r="183" spans="19:19" ht="9.9499999999999993" customHeight="1">
      <c r="S183" s="200"/>
    </row>
    <row r="184" spans="19:19" ht="9.9499999999999993" customHeight="1">
      <c r="S184" s="200"/>
    </row>
    <row r="185" spans="19:19" ht="9.9499999999999993" customHeight="1">
      <c r="S185" s="200"/>
    </row>
    <row r="186" spans="19:19" ht="9.9499999999999993" customHeight="1">
      <c r="S186" s="200"/>
    </row>
    <row r="187" spans="19:19" ht="9.9499999999999993" customHeight="1">
      <c r="S187" s="200"/>
    </row>
    <row r="188" spans="19:19" ht="9.9499999999999993" customHeight="1">
      <c r="S188" s="200"/>
    </row>
    <row r="189" spans="19:19" ht="9.9499999999999993" customHeight="1">
      <c r="S189" s="200"/>
    </row>
    <row r="190" spans="19:19" ht="9.9499999999999993" customHeight="1">
      <c r="S190" s="200"/>
    </row>
    <row r="191" spans="19:19" ht="9.9499999999999993" customHeight="1">
      <c r="S191" s="200"/>
    </row>
    <row r="192" spans="19:19" ht="9.9499999999999993" customHeight="1">
      <c r="S192" s="200"/>
    </row>
    <row r="193" spans="19:19" ht="9.9499999999999993" customHeight="1">
      <c r="S193" s="200"/>
    </row>
    <row r="194" spans="19:19" ht="9.9499999999999993" customHeight="1">
      <c r="S194" s="200"/>
    </row>
    <row r="195" spans="19:19" ht="9.9499999999999993" customHeight="1">
      <c r="S195" s="200"/>
    </row>
    <row r="196" spans="19:19" ht="9.9499999999999993" customHeight="1">
      <c r="S196" s="200"/>
    </row>
    <row r="197" spans="19:19" ht="9.9499999999999993" customHeight="1">
      <c r="S197" s="200"/>
    </row>
    <row r="198" spans="19:19" ht="9.9499999999999993" customHeight="1">
      <c r="S198" s="200"/>
    </row>
    <row r="199" spans="19:19" ht="9.9499999999999993" customHeight="1">
      <c r="S199" s="200"/>
    </row>
    <row r="200" spans="19:19" ht="9.9499999999999993" customHeight="1">
      <c r="S200" s="200"/>
    </row>
    <row r="201" spans="19:19" ht="9.9499999999999993" customHeight="1">
      <c r="S201" s="200"/>
    </row>
    <row r="202" spans="19:19" ht="9.9499999999999993" customHeight="1">
      <c r="S202" s="200"/>
    </row>
    <row r="203" spans="19:19" ht="9.9499999999999993" customHeight="1">
      <c r="S203" s="200"/>
    </row>
    <row r="204" spans="19:19" ht="9.9499999999999993" customHeight="1">
      <c r="S204" s="200"/>
    </row>
    <row r="205" spans="19:19" ht="9.9499999999999993" customHeight="1">
      <c r="S205" s="200"/>
    </row>
    <row r="206" spans="19:19" ht="9.9499999999999993" customHeight="1">
      <c r="S206" s="200"/>
    </row>
    <row r="207" spans="19:19" ht="9.9499999999999993" customHeight="1">
      <c r="S207" s="200"/>
    </row>
    <row r="208" spans="19:19" ht="9.9499999999999993" customHeight="1">
      <c r="S208" s="200"/>
    </row>
    <row r="209" spans="19:19" ht="9.9499999999999993" customHeight="1">
      <c r="S209" s="200"/>
    </row>
    <row r="210" spans="19:19" ht="9.9499999999999993" customHeight="1">
      <c r="S210" s="200"/>
    </row>
    <row r="211" spans="19:19" ht="9.9499999999999993" customHeight="1">
      <c r="S211" s="200"/>
    </row>
    <row r="212" spans="19:19" ht="9.9499999999999993" customHeight="1">
      <c r="S212" s="200"/>
    </row>
    <row r="213" spans="19:19" ht="9.9499999999999993" customHeight="1">
      <c r="S213" s="200"/>
    </row>
    <row r="214" spans="19:19" ht="9.9499999999999993" customHeight="1">
      <c r="S214" s="200"/>
    </row>
    <row r="215" spans="19:19" ht="9.9499999999999993" customHeight="1">
      <c r="S215" s="200"/>
    </row>
    <row r="216" spans="19:19" ht="9.9499999999999993" customHeight="1">
      <c r="S216" s="200"/>
    </row>
    <row r="217" spans="19:19" ht="9.9499999999999993" customHeight="1">
      <c r="S217" s="200"/>
    </row>
    <row r="218" spans="19:19" ht="9.9499999999999993" customHeight="1">
      <c r="S218" s="200"/>
    </row>
    <row r="219" spans="19:19" ht="9.9499999999999993" customHeight="1">
      <c r="S219" s="200"/>
    </row>
    <row r="220" spans="19:19" ht="9.9499999999999993" customHeight="1">
      <c r="S220" s="200"/>
    </row>
    <row r="221" spans="19:19" ht="9.9499999999999993" customHeight="1">
      <c r="S221" s="200"/>
    </row>
    <row r="222" spans="19:19" ht="9.9499999999999993" customHeight="1">
      <c r="S222" s="200"/>
    </row>
    <row r="223" spans="19:19" ht="9.9499999999999993" customHeight="1">
      <c r="S223" s="200"/>
    </row>
    <row r="224" spans="19:19" ht="9.9499999999999993" customHeight="1">
      <c r="S224" s="200"/>
    </row>
    <row r="225" spans="19:19" ht="9.9499999999999993" customHeight="1">
      <c r="S225" s="200"/>
    </row>
    <row r="226" spans="19:19" ht="9.9499999999999993" customHeight="1">
      <c r="S226" s="200"/>
    </row>
    <row r="227" spans="19:19" ht="9.9499999999999993" customHeight="1">
      <c r="S227" s="200"/>
    </row>
    <row r="228" spans="19:19" ht="9.9499999999999993" customHeight="1">
      <c r="S228" s="200"/>
    </row>
    <row r="229" spans="19:19" ht="9.9499999999999993" customHeight="1">
      <c r="S229" s="200"/>
    </row>
    <row r="230" spans="19:19" ht="9.9499999999999993" customHeight="1">
      <c r="S230" s="200"/>
    </row>
    <row r="231" spans="19:19" ht="9.9499999999999993" customHeight="1">
      <c r="S231" s="200"/>
    </row>
    <row r="232" spans="19:19" ht="9.9499999999999993" customHeight="1">
      <c r="S232" s="200"/>
    </row>
    <row r="233" spans="19:19" ht="9.9499999999999993" customHeight="1">
      <c r="S233" s="200"/>
    </row>
    <row r="234" spans="19:19" ht="9.9499999999999993" customHeight="1">
      <c r="S234" s="200"/>
    </row>
    <row r="235" spans="19:19" ht="9.9499999999999993" customHeight="1">
      <c r="S235" s="200"/>
    </row>
    <row r="236" spans="19:19" ht="9.9499999999999993" customHeight="1">
      <c r="S236" s="200"/>
    </row>
    <row r="237" spans="19:19" ht="9.9499999999999993" customHeight="1">
      <c r="S237" s="200"/>
    </row>
    <row r="238" spans="19:19" ht="9.9499999999999993" customHeight="1">
      <c r="S238" s="200"/>
    </row>
    <row r="239" spans="19:19" ht="9.9499999999999993" customHeight="1">
      <c r="S239" s="200"/>
    </row>
    <row r="240" spans="19:19" ht="9.9499999999999993" customHeight="1">
      <c r="S240" s="200"/>
    </row>
    <row r="241" spans="19:19" ht="9.9499999999999993" customHeight="1">
      <c r="S241" s="200"/>
    </row>
    <row r="242" spans="19:19" ht="9.9499999999999993" customHeight="1">
      <c r="S242" s="200"/>
    </row>
    <row r="243" spans="19:19" ht="9.9499999999999993" customHeight="1">
      <c r="S243" s="200"/>
    </row>
    <row r="244" spans="19:19" ht="9.9499999999999993" customHeight="1">
      <c r="S244" s="200"/>
    </row>
    <row r="245" spans="19:19" ht="9.9499999999999993" customHeight="1">
      <c r="S245" s="200"/>
    </row>
    <row r="246" spans="19:19" ht="9.9499999999999993" customHeight="1">
      <c r="S246" s="200"/>
    </row>
    <row r="247" spans="19:19" ht="9.9499999999999993" customHeight="1">
      <c r="S247" s="200"/>
    </row>
    <row r="248" spans="19:19" ht="9.9499999999999993" customHeight="1">
      <c r="S248" s="200"/>
    </row>
    <row r="249" spans="19:19" ht="9.9499999999999993" customHeight="1">
      <c r="S249" s="200"/>
    </row>
    <row r="250" spans="19:19" ht="9.9499999999999993" customHeight="1">
      <c r="S250" s="200"/>
    </row>
    <row r="251" spans="19:19" ht="9.9499999999999993" customHeight="1">
      <c r="S251" s="200"/>
    </row>
    <row r="252" spans="19:19" ht="9.9499999999999993" customHeight="1">
      <c r="S252" s="200"/>
    </row>
    <row r="253" spans="19:19" ht="9.9499999999999993" customHeight="1">
      <c r="S253" s="200"/>
    </row>
    <row r="254" spans="19:19" ht="9.9499999999999993" customHeight="1">
      <c r="S254" s="200"/>
    </row>
    <row r="255" spans="19:19" ht="9.9499999999999993" customHeight="1">
      <c r="S255" s="200"/>
    </row>
    <row r="256" spans="19:19" ht="9.9499999999999993" customHeight="1">
      <c r="S256" s="200"/>
    </row>
    <row r="257" spans="19:19" ht="9.9499999999999993" customHeight="1">
      <c r="S257" s="200"/>
    </row>
    <row r="258" spans="19:19" ht="9.9499999999999993" customHeight="1">
      <c r="S258" s="200"/>
    </row>
    <row r="259" spans="19:19" ht="9.9499999999999993" customHeight="1">
      <c r="S259" s="200"/>
    </row>
    <row r="260" spans="19:19" ht="9.9499999999999993" customHeight="1">
      <c r="S260" s="200"/>
    </row>
    <row r="261" spans="19:19" ht="9.9499999999999993" customHeight="1">
      <c r="S261" s="200"/>
    </row>
    <row r="262" spans="19:19" ht="9.9499999999999993" customHeight="1">
      <c r="S262" s="200"/>
    </row>
    <row r="263" spans="19:19" ht="9.9499999999999993" customHeight="1">
      <c r="S263" s="200"/>
    </row>
    <row r="264" spans="19:19" ht="9.9499999999999993" customHeight="1">
      <c r="S264" s="200"/>
    </row>
    <row r="265" spans="19:19" ht="9.9499999999999993" customHeight="1">
      <c r="S265" s="200"/>
    </row>
    <row r="266" spans="19:19" ht="9.9499999999999993" customHeight="1">
      <c r="S266" s="200"/>
    </row>
    <row r="267" spans="19:19" ht="9.9499999999999993" customHeight="1">
      <c r="S267" s="200"/>
    </row>
    <row r="268" spans="19:19" ht="9.9499999999999993" customHeight="1">
      <c r="S268" s="200"/>
    </row>
    <row r="269" spans="19:19" ht="9.9499999999999993" customHeight="1">
      <c r="S269" s="200"/>
    </row>
    <row r="270" spans="19:19" ht="9.9499999999999993" customHeight="1">
      <c r="S270" s="200"/>
    </row>
    <row r="271" spans="19:19" ht="9.9499999999999993" customHeight="1">
      <c r="S271" s="200"/>
    </row>
    <row r="272" spans="19:19" ht="9.9499999999999993" customHeight="1">
      <c r="S272" s="200"/>
    </row>
    <row r="273" spans="19:19" ht="9.9499999999999993" customHeight="1">
      <c r="S273" s="200"/>
    </row>
    <row r="274" spans="19:19" ht="9.9499999999999993" customHeight="1">
      <c r="S274" s="200"/>
    </row>
    <row r="275" spans="19:19" ht="9.9499999999999993" customHeight="1">
      <c r="S275" s="200"/>
    </row>
    <row r="276" spans="19:19" ht="9.9499999999999993" customHeight="1">
      <c r="S276" s="200"/>
    </row>
    <row r="277" spans="19:19" ht="9.9499999999999993" customHeight="1">
      <c r="S277" s="200"/>
    </row>
    <row r="278" spans="19:19" ht="9.9499999999999993" customHeight="1">
      <c r="S278" s="200"/>
    </row>
    <row r="279" spans="19:19" ht="9.9499999999999993" customHeight="1">
      <c r="S279" s="200"/>
    </row>
    <row r="280" spans="19:19" ht="9.9499999999999993" customHeight="1">
      <c r="S280" s="200"/>
    </row>
    <row r="281" spans="19:19" ht="9.9499999999999993" customHeight="1">
      <c r="S281" s="200"/>
    </row>
    <row r="282" spans="19:19" ht="9.9499999999999993" customHeight="1">
      <c r="S282" s="200"/>
    </row>
    <row r="283" spans="19:19" ht="9.9499999999999993" customHeight="1">
      <c r="S283" s="200"/>
    </row>
    <row r="284" spans="19:19" ht="9.9499999999999993" customHeight="1">
      <c r="S284" s="200"/>
    </row>
    <row r="285" spans="19:19" ht="9.9499999999999993" customHeight="1">
      <c r="S285" s="200"/>
    </row>
    <row r="286" spans="19:19" ht="9.9499999999999993" customHeight="1">
      <c r="S286" s="200"/>
    </row>
    <row r="287" spans="19:19" ht="9.9499999999999993" customHeight="1">
      <c r="S287" s="200"/>
    </row>
    <row r="288" spans="19:19" ht="9.9499999999999993" customHeight="1">
      <c r="S288" s="200"/>
    </row>
    <row r="289" spans="19:19" ht="9.9499999999999993" customHeight="1">
      <c r="S289" s="200"/>
    </row>
    <row r="290" spans="19:19" ht="9.9499999999999993" customHeight="1">
      <c r="S290" s="200"/>
    </row>
    <row r="291" spans="19:19" ht="9.9499999999999993" customHeight="1">
      <c r="S291" s="200"/>
    </row>
    <row r="292" spans="19:19" ht="9.9499999999999993" customHeight="1">
      <c r="S292" s="200"/>
    </row>
    <row r="293" spans="19:19" ht="9.9499999999999993" customHeight="1">
      <c r="S293" s="200"/>
    </row>
    <row r="294" spans="19:19" ht="9.9499999999999993" customHeight="1">
      <c r="S294" s="200"/>
    </row>
    <row r="295" spans="19:19" ht="9.9499999999999993" customHeight="1">
      <c r="S295" s="200"/>
    </row>
    <row r="296" spans="19:19" ht="9.9499999999999993" customHeight="1">
      <c r="S296" s="200"/>
    </row>
    <row r="297" spans="19:19" ht="9.9499999999999993" customHeight="1">
      <c r="S297" s="200"/>
    </row>
    <row r="298" spans="19:19" ht="9.9499999999999993" customHeight="1">
      <c r="S298" s="200"/>
    </row>
    <row r="299" spans="19:19" ht="9.9499999999999993" customHeight="1">
      <c r="S299" s="200"/>
    </row>
    <row r="300" spans="19:19" ht="9.9499999999999993" customHeight="1">
      <c r="S300" s="200"/>
    </row>
    <row r="301" spans="19:19" ht="9.9499999999999993" customHeight="1">
      <c r="S301" s="200"/>
    </row>
  </sheetData>
  <phoneticPr fontId="20" type="noConversion"/>
  <pageMargins left="0.51181102362204722" right="0.51181102362204722" top="0.98425196850393704" bottom="0" header="0.51181102362204722" footer="0.19685039370078741"/>
  <pageSetup paperSize="9" firstPageNumber="132" orientation="landscape" useFirstPageNumber="1" r:id="rId1"/>
  <headerFooter alignWithMargins="0">
    <oddFooter>&amp;C&amp;"Times New Roman,Bold"&amp;10&amp;P</oddFooter>
  </headerFooter>
</worksheet>
</file>

<file path=xl/worksheets/sheet10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8"/>
  <sheetViews>
    <sheetView topLeftCell="C1" zoomScale="115" zoomScaleNormal="115" workbookViewId="0">
      <selection activeCell="G6" sqref="G6:G74"/>
    </sheetView>
  </sheetViews>
  <sheetFormatPr defaultColWidth="10.6640625" defaultRowHeight="12.75"/>
  <cols>
    <col min="1" max="7" width="18" style="561" customWidth="1"/>
    <col min="8" max="16384" width="10.6640625" style="2161"/>
  </cols>
  <sheetData>
    <row r="1" spans="1:7" s="565" customFormat="1" ht="14.1" customHeight="1">
      <c r="A1" s="570" t="s">
        <v>2450</v>
      </c>
      <c r="B1" s="571"/>
      <c r="C1" s="571"/>
      <c r="D1" s="571"/>
      <c r="E1" s="571"/>
      <c r="F1" s="571"/>
      <c r="G1" s="571"/>
    </row>
    <row r="2" spans="1:7" s="565" customFormat="1" ht="14.1" customHeight="1">
      <c r="A2" s="567"/>
      <c r="B2" s="563"/>
      <c r="C2" s="563"/>
      <c r="D2" s="563"/>
    </row>
    <row r="3" spans="1:7" s="565" customFormat="1" ht="14.1" customHeight="1">
      <c r="A3" s="568"/>
      <c r="B3" s="562"/>
      <c r="C3" s="562"/>
      <c r="D3" s="562"/>
    </row>
    <row r="4" spans="1:7" s="565" customFormat="1" ht="14.1" customHeight="1">
      <c r="A4" s="569"/>
      <c r="B4" s="562"/>
      <c r="C4" s="562"/>
      <c r="D4" s="562"/>
    </row>
    <row r="5" spans="1:7" s="1896" customFormat="1" ht="9" customHeight="1">
      <c r="A5" s="2577" t="s">
        <v>177</v>
      </c>
      <c r="B5" s="2579" t="s">
        <v>2286</v>
      </c>
      <c r="C5" s="2580"/>
      <c r="D5" s="2581"/>
      <c r="E5" s="2579" t="s">
        <v>2283</v>
      </c>
      <c r="F5" s="2580"/>
      <c r="G5" s="2581"/>
    </row>
    <row r="6" spans="1:7" s="1896" customFormat="1" ht="15" customHeight="1">
      <c r="A6" s="2578"/>
      <c r="B6" s="1889" t="s">
        <v>1770</v>
      </c>
      <c r="C6" s="1889" t="s">
        <v>1332</v>
      </c>
      <c r="D6" s="1889" t="s">
        <v>1341</v>
      </c>
      <c r="E6" s="1889" t="s">
        <v>1770</v>
      </c>
      <c r="F6" s="1889" t="s">
        <v>1332</v>
      </c>
      <c r="G6" s="2394" t="s">
        <v>1341</v>
      </c>
    </row>
    <row r="7" spans="1:7" s="1494" customFormat="1" ht="9.9499999999999993" customHeight="1">
      <c r="A7" s="1488" t="s">
        <v>1665</v>
      </c>
      <c r="B7" s="1489">
        <v>599.29999999999995</v>
      </c>
      <c r="C7" s="1489">
        <v>346.1</v>
      </c>
      <c r="D7" s="1489">
        <v>945.4</v>
      </c>
      <c r="E7" s="1895">
        <v>3.6100234925606891</v>
      </c>
      <c r="F7" s="1895">
        <v>2.0848141678212158</v>
      </c>
      <c r="G7" s="1895">
        <v>5.6948376603819044</v>
      </c>
    </row>
    <row r="8" spans="1:7" s="1494" customFormat="1" ht="9.9499999999999993" customHeight="1">
      <c r="A8" s="1491" t="s">
        <v>1666</v>
      </c>
      <c r="B8" s="1492">
        <v>737.1</v>
      </c>
      <c r="C8" s="1492">
        <v>477.2</v>
      </c>
      <c r="D8" s="1492">
        <v>1214.3</v>
      </c>
      <c r="E8" s="1892">
        <v>4.2376681614349776</v>
      </c>
      <c r="F8" s="1892">
        <v>2.743474761411981</v>
      </c>
      <c r="G8" s="1892">
        <v>6.9811429228469581</v>
      </c>
    </row>
    <row r="9" spans="1:7" s="1494" customFormat="1" ht="9.9499999999999993" customHeight="1">
      <c r="A9" s="1491" t="s">
        <v>1667</v>
      </c>
      <c r="B9" s="1492">
        <v>1013.8</v>
      </c>
      <c r="C9" s="1492">
        <v>629.4</v>
      </c>
      <c r="D9" s="1492">
        <v>1643.1999999999998</v>
      </c>
      <c r="E9" s="1892">
        <v>5.8667962940458205</v>
      </c>
      <c r="F9" s="1892">
        <v>3.642297876772973</v>
      </c>
      <c r="G9" s="1892">
        <v>9.509094170818793</v>
      </c>
    </row>
    <row r="10" spans="1:7" s="1494" customFormat="1" ht="9.9499999999999993" customHeight="1">
      <c r="A10" s="1491" t="s">
        <v>1668</v>
      </c>
      <c r="B10" s="1492">
        <v>1224.5999999999999</v>
      </c>
      <c r="C10" s="1492">
        <v>972.3</v>
      </c>
      <c r="D10" s="1492">
        <v>2196.8999999999996</v>
      </c>
      <c r="E10" s="1892">
        <v>6.207735590814619</v>
      </c>
      <c r="F10" s="1892">
        <v>4.9287778172048453</v>
      </c>
      <c r="G10" s="1892">
        <v>11.136513408019463</v>
      </c>
    </row>
    <row r="11" spans="1:7" s="1494" customFormat="1" ht="9.9499999999999993" customHeight="1">
      <c r="A11" s="1491" t="s">
        <v>1669</v>
      </c>
      <c r="B11" s="1492">
        <v>1395.2</v>
      </c>
      <c r="C11" s="1492">
        <v>1320.9</v>
      </c>
      <c r="D11" s="1492">
        <v>2716.1000000000004</v>
      </c>
      <c r="E11" s="1892">
        <v>5.3398652786282916</v>
      </c>
      <c r="F11" s="1892">
        <v>5.0554960195958367</v>
      </c>
      <c r="G11" s="1892">
        <v>10.395361298224129</v>
      </c>
    </row>
    <row r="12" spans="1:7" s="1494" customFormat="1" ht="9.9499999999999993" customHeight="1">
      <c r="A12" s="1491" t="s">
        <v>1670</v>
      </c>
      <c r="B12" s="1492">
        <v>1502.8</v>
      </c>
      <c r="C12" s="1492">
        <v>1807.3</v>
      </c>
      <c r="D12" s="1492">
        <v>3310.1</v>
      </c>
      <c r="E12" s="1892">
        <v>6.4356986852811442</v>
      </c>
      <c r="F12" s="1892">
        <v>7.7397113613977986</v>
      </c>
      <c r="G12" s="1892">
        <v>14.175410046678943</v>
      </c>
    </row>
    <row r="13" spans="1:7" s="1494" customFormat="1" ht="9.9499999999999993" customHeight="1">
      <c r="A13" s="1491" t="s">
        <v>1671</v>
      </c>
      <c r="B13" s="1492">
        <v>1443.8</v>
      </c>
      <c r="C13" s="1492">
        <v>2451.3000000000002</v>
      </c>
      <c r="D13" s="1492">
        <v>3895.1000000000004</v>
      </c>
      <c r="E13" s="1892">
        <v>5.287288973523272</v>
      </c>
      <c r="F13" s="1892">
        <v>8.9768191306258469</v>
      </c>
      <c r="G13" s="1892">
        <v>14.26410810414912</v>
      </c>
    </row>
    <row r="14" spans="1:7" s="1494" customFormat="1" ht="9.9499999999999993" customHeight="1">
      <c r="A14" s="1491" t="s">
        <v>1672</v>
      </c>
      <c r="B14" s="1492">
        <v>1900</v>
      </c>
      <c r="C14" s="1492">
        <v>3177.8</v>
      </c>
      <c r="D14" s="1492">
        <v>5077.8</v>
      </c>
      <c r="E14" s="1892">
        <v>6.1314057054343616</v>
      </c>
      <c r="F14" s="1892">
        <v>10.254937395120692</v>
      </c>
      <c r="G14" s="1892">
        <v>16.386343100555052</v>
      </c>
    </row>
    <row r="15" spans="1:7" s="1494" customFormat="1" ht="9.9499999999999993" customHeight="1">
      <c r="A15" s="1491" t="s">
        <v>1673</v>
      </c>
      <c r="B15" s="1492">
        <v>2878.1</v>
      </c>
      <c r="C15" s="1492">
        <v>4717.6000000000004</v>
      </c>
      <c r="D15" s="1492">
        <v>7595.7000000000007</v>
      </c>
      <c r="E15" s="1892">
        <v>8.5098016025546261</v>
      </c>
      <c r="F15" s="1892">
        <v>13.948730078945035</v>
      </c>
      <c r="G15" s="1892">
        <v>22.458531681499665</v>
      </c>
    </row>
    <row r="16" spans="1:7" s="1494" customFormat="1" ht="9.9499999999999993" customHeight="1">
      <c r="A16" s="1491" t="s">
        <v>1674</v>
      </c>
      <c r="B16" s="1492">
        <v>4337.1000000000004</v>
      </c>
      <c r="C16" s="1492">
        <v>6321.1</v>
      </c>
      <c r="D16" s="1492">
        <v>10658.2</v>
      </c>
      <c r="E16" s="1892">
        <v>11.038686688724868</v>
      </c>
      <c r="F16" s="1892">
        <v>16.088317638075846</v>
      </c>
      <c r="G16" s="1892">
        <v>27.127004326800712</v>
      </c>
    </row>
    <row r="17" spans="1:7" s="1494" customFormat="1" ht="9.9499999999999993" customHeight="1">
      <c r="A17" s="1491" t="s">
        <v>1675</v>
      </c>
      <c r="B17" s="1492">
        <v>6031.6</v>
      </c>
      <c r="C17" s="1492">
        <v>9203.2000000000007</v>
      </c>
      <c r="D17" s="1492">
        <v>15234.800000000001</v>
      </c>
      <c r="E17" s="1892">
        <v>12.946952055520253</v>
      </c>
      <c r="F17" s="1892">
        <v>19.754855951549175</v>
      </c>
      <c r="G17" s="1892">
        <v>32.701808007069424</v>
      </c>
    </row>
    <row r="18" spans="1:7" s="1494" customFormat="1" ht="9.9499999999999993" customHeight="1">
      <c r="A18" s="1491" t="s">
        <v>1676</v>
      </c>
      <c r="B18" s="1492">
        <v>7190.2</v>
      </c>
      <c r="C18" s="1492">
        <v>10330.200000000001</v>
      </c>
      <c r="D18" s="1492">
        <v>17520.400000000001</v>
      </c>
      <c r="E18" s="1892">
        <v>12.900850824444882</v>
      </c>
      <c r="F18" s="1892">
        <v>18.534723538521948</v>
      </c>
      <c r="G18" s="1892">
        <v>31.435574362966829</v>
      </c>
    </row>
    <row r="19" spans="1:7" s="1494" customFormat="1" ht="9.9499999999999993" customHeight="1">
      <c r="A19" s="1491" t="s">
        <v>1677</v>
      </c>
      <c r="B19" s="1492">
        <v>8997.4</v>
      </c>
      <c r="C19" s="1492">
        <v>15171.9</v>
      </c>
      <c r="D19" s="1492">
        <v>24169.3</v>
      </c>
      <c r="E19" s="1892">
        <v>14.088265061186789</v>
      </c>
      <c r="F19" s="1892">
        <v>23.756390588594464</v>
      </c>
      <c r="G19" s="1892">
        <v>37.844655649781259</v>
      </c>
    </row>
    <row r="20" spans="1:7" s="1494" customFormat="1" ht="9.9499999999999993" customHeight="1">
      <c r="A20" s="1491" t="s">
        <v>1678</v>
      </c>
      <c r="B20" s="1492">
        <v>11636</v>
      </c>
      <c r="C20" s="1492">
        <v>20826</v>
      </c>
      <c r="D20" s="1492">
        <v>32462</v>
      </c>
      <c r="E20" s="1892">
        <v>15.130135494188346</v>
      </c>
      <c r="F20" s="1892">
        <v>27.079769835163841</v>
      </c>
      <c r="G20" s="1892">
        <v>42.209905329352189</v>
      </c>
    </row>
    <row r="21" spans="1:7" s="1494" customFormat="1" ht="9.9499999999999993" customHeight="1">
      <c r="A21" s="1491" t="s">
        <v>727</v>
      </c>
      <c r="B21" s="1492">
        <v>12887.9</v>
      </c>
      <c r="C21" s="1492">
        <v>29216.9</v>
      </c>
      <c r="D21" s="1492">
        <v>42104.800000000003</v>
      </c>
      <c r="E21" s="1892">
        <v>14.437050637603772</v>
      </c>
      <c r="F21" s="1892">
        <v>32.728828185647444</v>
      </c>
      <c r="G21" s="1892">
        <v>47.165878823251219</v>
      </c>
    </row>
    <row r="22" spans="1:7" s="1494" customFormat="1" ht="9.9499999999999993" customHeight="1">
      <c r="A22" s="1491" t="s">
        <v>728</v>
      </c>
      <c r="B22" s="1492">
        <v>14673.1</v>
      </c>
      <c r="C22" s="1492">
        <v>36800.9</v>
      </c>
      <c r="D22" s="1492">
        <v>51474</v>
      </c>
      <c r="E22" s="1892">
        <v>14.188446997591928</v>
      </c>
      <c r="F22" s="1892">
        <v>35.585364995377986</v>
      </c>
      <c r="G22" s="1892">
        <v>49.773811992969911</v>
      </c>
    </row>
    <row r="23" spans="1:7" s="1494" customFormat="1" ht="9.9499999999999993" customHeight="1">
      <c r="A23" s="1491" t="s">
        <v>729</v>
      </c>
      <c r="B23" s="1492">
        <v>20855.900000000001</v>
      </c>
      <c r="C23" s="1492">
        <v>59505.3</v>
      </c>
      <c r="D23" s="1492">
        <v>80361.200000000012</v>
      </c>
      <c r="E23" s="1892">
        <v>17.326454014323524</v>
      </c>
      <c r="F23" s="1892">
        <v>49.435212292853606</v>
      </c>
      <c r="G23" s="1892">
        <v>66.761666307177137</v>
      </c>
    </row>
    <row r="24" spans="1:7" s="1494" customFormat="1" ht="9.9499999999999993" customHeight="1">
      <c r="A24" s="1491" t="s">
        <v>732</v>
      </c>
      <c r="B24" s="1492">
        <v>23234.9</v>
      </c>
      <c r="C24" s="1492">
        <v>70923.899999999994</v>
      </c>
      <c r="D24" s="1492">
        <v>94158.799999999988</v>
      </c>
      <c r="E24" s="1892">
        <v>15.543076515112178</v>
      </c>
      <c r="F24" s="1892">
        <v>47.444818116289049</v>
      </c>
      <c r="G24" s="1892">
        <v>62.987894631401218</v>
      </c>
    </row>
    <row r="25" spans="1:7" s="1494" customFormat="1" ht="9.9499999999999993" customHeight="1">
      <c r="A25" s="1491" t="s">
        <v>737</v>
      </c>
      <c r="B25" s="1492">
        <v>25456</v>
      </c>
      <c r="C25" s="1492">
        <v>87420.800000000003</v>
      </c>
      <c r="D25" s="1492">
        <v>112876.8</v>
      </c>
      <c r="E25" s="1892">
        <v>14.845408713978969</v>
      </c>
      <c r="F25" s="1892">
        <v>50.981988768974418</v>
      </c>
      <c r="G25" s="1892">
        <v>65.827397482953387</v>
      </c>
    </row>
    <row r="26" spans="1:7" s="1494" customFormat="1" ht="9.9499999999999993" customHeight="1">
      <c r="A26" s="1491" t="s">
        <v>738</v>
      </c>
      <c r="B26" s="1492">
        <v>30631.21</v>
      </c>
      <c r="C26" s="1492">
        <v>101966.8</v>
      </c>
      <c r="D26" s="1492">
        <v>132598.01</v>
      </c>
      <c r="E26" s="1892">
        <v>15.371557469187843</v>
      </c>
      <c r="F26" s="1892">
        <v>51.169657553494716</v>
      </c>
      <c r="G26" s="1892">
        <v>66.541215022682564</v>
      </c>
    </row>
    <row r="27" spans="1:7" s="1494" customFormat="1" ht="9.9499999999999993" customHeight="1">
      <c r="A27" s="1491" t="s">
        <v>740</v>
      </c>
      <c r="B27" s="1492">
        <v>32057.9</v>
      </c>
      <c r="C27" s="1492">
        <v>113000.9</v>
      </c>
      <c r="D27" s="1492">
        <v>145058.79999999999</v>
      </c>
      <c r="E27" s="1892">
        <v>14.626622561879776</v>
      </c>
      <c r="F27" s="1892">
        <v>51.557385650735711</v>
      </c>
      <c r="G27" s="1892">
        <v>66.184008212615481</v>
      </c>
    </row>
    <row r="28" spans="1:7" s="1494" customFormat="1" ht="9.9499999999999993" customHeight="1">
      <c r="A28" s="1491" t="s">
        <v>741</v>
      </c>
      <c r="B28" s="1492">
        <v>34241.800000000003</v>
      </c>
      <c r="C28" s="1492">
        <v>128044.4</v>
      </c>
      <c r="D28" s="1492">
        <v>162286.20000000001</v>
      </c>
      <c r="E28" s="1892">
        <v>13.756533407254745</v>
      </c>
      <c r="F28" s="1892">
        <v>51.441427326013503</v>
      </c>
      <c r="G28" s="1892">
        <v>65.19796073326826</v>
      </c>
    </row>
    <row r="29" spans="1:7" s="1494" customFormat="1" ht="9.9499999999999993" customHeight="1">
      <c r="A29" s="1491" t="s">
        <v>742</v>
      </c>
      <c r="B29" s="1492">
        <v>35890.800000000003</v>
      </c>
      <c r="C29" s="1492">
        <v>132086.79999999999</v>
      </c>
      <c r="D29" s="1492">
        <v>167977.59999999998</v>
      </c>
      <c r="E29" s="1892">
        <v>12.79470113684571</v>
      </c>
      <c r="F29" s="1892">
        <v>47.08758595858302</v>
      </c>
      <c r="G29" s="1892">
        <v>59.882287095428723</v>
      </c>
    </row>
    <row r="30" spans="1:7" s="1494" customFormat="1" ht="9.9499999999999993" customHeight="1">
      <c r="A30" s="1491" t="s">
        <v>743</v>
      </c>
      <c r="B30" s="1492">
        <v>38406.6</v>
      </c>
      <c r="C30" s="1492">
        <v>161208</v>
      </c>
      <c r="D30" s="1492">
        <v>199614.6</v>
      </c>
      <c r="E30" s="1892">
        <v>12.766241752397415</v>
      </c>
      <c r="F30" s="1892">
        <v>53.585068723096605</v>
      </c>
      <c r="G30" s="1892">
        <v>66.351310475494031</v>
      </c>
    </row>
    <row r="31" spans="1:7" s="1494" customFormat="1" ht="9.9499999999999993" customHeight="1">
      <c r="A31" s="1491" t="s">
        <v>744</v>
      </c>
      <c r="B31" s="1492">
        <v>49669.7</v>
      </c>
      <c r="C31" s="1492">
        <v>169465.9</v>
      </c>
      <c r="D31" s="1492">
        <v>219135.59999999998</v>
      </c>
      <c r="E31" s="1892">
        <v>14.521775485621397</v>
      </c>
      <c r="F31" s="1892">
        <v>49.546217357237246</v>
      </c>
      <c r="G31" s="1892">
        <v>64.067992842858629</v>
      </c>
    </row>
    <row r="32" spans="1:7" s="1494" customFormat="1" ht="9.9499999999999993" customHeight="1">
      <c r="A32" s="1491" t="s">
        <v>745</v>
      </c>
      <c r="B32" s="1492">
        <v>54357</v>
      </c>
      <c r="C32" s="1492">
        <v>190691.20000000001</v>
      </c>
      <c r="D32" s="1492">
        <v>245048.2</v>
      </c>
      <c r="E32" s="1892">
        <v>14.323773083733874</v>
      </c>
      <c r="F32" s="1892">
        <v>50.249599460325491</v>
      </c>
      <c r="G32" s="1892">
        <v>64.573372544059367</v>
      </c>
    </row>
    <row r="33" spans="1:7" s="1494" customFormat="1" ht="9.9499999999999993" customHeight="1">
      <c r="A33" s="1491" t="s">
        <v>746</v>
      </c>
      <c r="B33" s="1492">
        <v>60043.8</v>
      </c>
      <c r="C33" s="1492">
        <v>201550.6</v>
      </c>
      <c r="D33" s="1492">
        <v>261594.40000000002</v>
      </c>
      <c r="E33" s="1892">
        <v>13.599383444873126</v>
      </c>
      <c r="F33" s="1892">
        <v>45.649407481609181</v>
      </c>
      <c r="G33" s="1892">
        <v>59.248790926482307</v>
      </c>
    </row>
    <row r="34" spans="1:7" s="1494" customFormat="1" ht="9.9499999999999993" customHeight="1">
      <c r="A34" s="1491" t="s">
        <v>748</v>
      </c>
      <c r="B34" s="1492">
        <v>73620.899999999994</v>
      </c>
      <c r="C34" s="1492">
        <v>220125.6</v>
      </c>
      <c r="D34" s="1492">
        <v>293746.5</v>
      </c>
      <c r="E34" s="1892">
        <v>16.023962045296468</v>
      </c>
      <c r="F34" s="1892">
        <v>47.911452584770245</v>
      </c>
      <c r="G34" s="1892">
        <v>63.93541463006671</v>
      </c>
    </row>
    <row r="35" spans="1:7" s="1494" customFormat="1" ht="9.9499999999999993" customHeight="1">
      <c r="A35" s="1491" t="s">
        <v>895</v>
      </c>
      <c r="B35" s="1492">
        <v>79518.2</v>
      </c>
      <c r="C35" s="1492">
        <v>223433.2</v>
      </c>
      <c r="D35" s="1492">
        <v>302951.40000000002</v>
      </c>
      <c r="E35" s="1892">
        <v>16.15465821774756</v>
      </c>
      <c r="F35" s="1892">
        <v>45.391960337352131</v>
      </c>
      <c r="G35" s="1892">
        <v>61.546618555099698</v>
      </c>
    </row>
    <row r="36" spans="1:7" s="1494" customFormat="1" ht="9.9499999999999993" customHeight="1">
      <c r="A36" s="1491" t="s">
        <v>873</v>
      </c>
      <c r="B36" s="1492">
        <v>86133.7</v>
      </c>
      <c r="C36" s="1492">
        <v>232779.3</v>
      </c>
      <c r="D36" s="1492">
        <v>318913</v>
      </c>
      <c r="E36" s="1892">
        <v>16.047294208400338</v>
      </c>
      <c r="F36" s="1892">
        <v>43.368367000668542</v>
      </c>
      <c r="G36" s="1892">
        <v>59.41566120906888</v>
      </c>
    </row>
    <row r="37" spans="1:7" s="1494" customFormat="1" ht="9.9499999999999993" customHeight="1">
      <c r="A37" s="1491" t="s">
        <v>1601</v>
      </c>
      <c r="B37" s="1492">
        <v>87564.3</v>
      </c>
      <c r="C37" s="1492">
        <v>219641.9</v>
      </c>
      <c r="D37" s="1492">
        <v>307206.2</v>
      </c>
      <c r="E37" s="1892">
        <v>14.856220869113578</v>
      </c>
      <c r="F37" s="1892">
        <v>37.264599597230344</v>
      </c>
      <c r="G37" s="1892">
        <v>52.120820466343929</v>
      </c>
    </row>
    <row r="38" spans="1:7" s="1494" customFormat="1" ht="9.9499999999999993" customHeight="1">
      <c r="A38" s="1491" t="s">
        <v>1683</v>
      </c>
      <c r="B38" s="1492">
        <v>89954.934000000008</v>
      </c>
      <c r="C38" s="1492">
        <v>233968.6</v>
      </c>
      <c r="D38" s="1492">
        <v>323923.53399999999</v>
      </c>
      <c r="E38" s="1892">
        <v>13.752807948126428</v>
      </c>
      <c r="F38" s="1892">
        <v>35.770413901832363</v>
      </c>
      <c r="G38" s="1892">
        <v>49.523221849958794</v>
      </c>
    </row>
    <row r="39" spans="1:7" s="1494" customFormat="1" ht="9.9499999999999993" customHeight="1">
      <c r="A39" s="1491" t="s">
        <v>1408</v>
      </c>
      <c r="B39" s="1492">
        <v>99303.8</v>
      </c>
      <c r="C39" s="1492">
        <v>216628.9</v>
      </c>
      <c r="D39" s="1492">
        <v>315932.7</v>
      </c>
      <c r="E39" s="1892">
        <v>13.643874789097666</v>
      </c>
      <c r="F39" s="1892">
        <v>29.763791388647356</v>
      </c>
      <c r="G39" s="1892">
        <v>43.407666177745021</v>
      </c>
    </row>
    <row r="40" spans="1:7" s="1494" customFormat="1" ht="9.9499999999999993" customHeight="1">
      <c r="A40" s="1493" t="s">
        <v>1441</v>
      </c>
      <c r="B40" s="1492">
        <v>111239.13499999999</v>
      </c>
      <c r="C40" s="1492">
        <v>249965.4</v>
      </c>
      <c r="D40" s="1492">
        <v>361204.53499999997</v>
      </c>
      <c r="E40" s="1892">
        <v>13.637959485870132</v>
      </c>
      <c r="F40" s="1892">
        <v>30.645851372984172</v>
      </c>
      <c r="G40" s="1892">
        <v>44.283810858854302</v>
      </c>
    </row>
    <row r="41" spans="1:7" s="1494" customFormat="1" ht="9.9499999999999993" customHeight="1">
      <c r="A41" s="1491" t="s">
        <v>1442</v>
      </c>
      <c r="B41" s="1492">
        <v>120873.7</v>
      </c>
      <c r="C41" s="1492">
        <v>277040.40000000002</v>
      </c>
      <c r="D41" s="1492">
        <v>397914.10000000003</v>
      </c>
      <c r="E41" s="1892">
        <v>12.230812974565707</v>
      </c>
      <c r="F41" s="1892">
        <v>28.032808781388123</v>
      </c>
      <c r="G41" s="1892">
        <v>40.263621755953835</v>
      </c>
    </row>
    <row r="42" spans="1:7" s="1494" customFormat="1" ht="9.9499999999999993" customHeight="1">
      <c r="A42" s="1491" t="s">
        <v>721</v>
      </c>
      <c r="B42" s="1492">
        <v>142859.70000000001</v>
      </c>
      <c r="C42" s="1492">
        <v>256243.3</v>
      </c>
      <c r="D42" s="1492">
        <v>399103</v>
      </c>
      <c r="E42" s="1892">
        <v>11.977097086287932</v>
      </c>
      <c r="F42" s="1892">
        <v>21.482971627483497</v>
      </c>
      <c r="G42" s="1892">
        <v>33.460068713771427</v>
      </c>
    </row>
    <row r="43" spans="1:7" s="1494" customFormat="1" ht="9.9499999999999993" customHeight="1">
      <c r="A43" s="1491" t="s">
        <v>292</v>
      </c>
      <c r="B43" s="1492">
        <v>179328.39</v>
      </c>
      <c r="C43" s="1492">
        <v>259551.8</v>
      </c>
      <c r="D43" s="1492">
        <v>438880.19</v>
      </c>
      <c r="E43" s="1892">
        <v>13.11884095502918</v>
      </c>
      <c r="F43" s="1892">
        <v>18.987616984636631</v>
      </c>
      <c r="G43" s="1892">
        <v>32.106457939665809</v>
      </c>
    </row>
    <row r="44" spans="1:7" s="1494" customFormat="1" ht="9.9499999999999993" customHeight="1">
      <c r="A44" s="1491" t="s">
        <v>1195</v>
      </c>
      <c r="B44" s="1492">
        <v>209120.204</v>
      </c>
      <c r="C44" s="1492">
        <v>309287.09999999998</v>
      </c>
      <c r="D44" s="1492">
        <v>518407.304</v>
      </c>
      <c r="E44" s="1892">
        <v>13.6917553609403</v>
      </c>
      <c r="F44" s="1892">
        <v>20.249996071611896</v>
      </c>
      <c r="G44" s="1892">
        <v>33.941751432552195</v>
      </c>
    </row>
    <row r="45" spans="1:7" s="1494" customFormat="1" ht="9.9499999999999993" customHeight="1">
      <c r="A45" s="1491" t="s">
        <v>428</v>
      </c>
      <c r="B45" s="1492">
        <v>207001.70900000003</v>
      </c>
      <c r="C45" s="1492">
        <v>333441.5</v>
      </c>
      <c r="D45" s="1492">
        <v>540443.20900000003</v>
      </c>
      <c r="E45" s="1892">
        <v>12.212421216233317</v>
      </c>
      <c r="F45" s="1892">
        <v>19.671953766201323</v>
      </c>
      <c r="G45" s="1892">
        <v>31.884374982434636</v>
      </c>
    </row>
    <row r="46" spans="1:7" s="1494" customFormat="1" ht="9.9499999999999993" customHeight="1">
      <c r="A46" s="1491" t="s">
        <v>1828</v>
      </c>
      <c r="B46" s="1492">
        <v>201817.5</v>
      </c>
      <c r="C46" s="1492">
        <v>346819.1</v>
      </c>
      <c r="D46" s="1492">
        <v>548636.6</v>
      </c>
      <c r="E46" s="1892">
        <v>10.273017779429829</v>
      </c>
      <c r="F46" s="1892">
        <v>17.653963509338148</v>
      </c>
      <c r="G46" s="1892">
        <v>27.926981288767976</v>
      </c>
    </row>
    <row r="47" spans="1:7" s="1494" customFormat="1" ht="9.9499999999999993" customHeight="1">
      <c r="A47" s="1491" t="s">
        <v>1915</v>
      </c>
      <c r="B47" s="1492">
        <v>196785.80000000002</v>
      </c>
      <c r="C47" s="1492">
        <v>343261.8</v>
      </c>
      <c r="D47" s="1492">
        <v>540047.6</v>
      </c>
      <c r="E47" s="1892">
        <v>9.2381212271788762</v>
      </c>
      <c r="F47" s="1892">
        <v>16.114445864791207</v>
      </c>
      <c r="G47" s="1892">
        <v>25.352567091970084</v>
      </c>
    </row>
    <row r="48" spans="1:7" s="1496" customFormat="1" ht="9.9499999999999993" customHeight="1">
      <c r="A48" s="1491"/>
      <c r="B48" s="1492"/>
      <c r="C48" s="1492"/>
      <c r="D48" s="1492"/>
      <c r="E48" s="1892"/>
      <c r="F48" s="1892"/>
      <c r="G48" s="1892"/>
    </row>
    <row r="49" spans="1:7" s="1496" customFormat="1" ht="9.9499999999999993" customHeight="1">
      <c r="A49" s="1893" t="s">
        <v>1681</v>
      </c>
      <c r="B49" s="1495">
        <v>191336.818</v>
      </c>
      <c r="C49" s="1495">
        <v>360127.52179000003</v>
      </c>
      <c r="D49" s="1495">
        <v>551464.33979</v>
      </c>
      <c r="E49" s="1894">
        <v>8.5135959784673396</v>
      </c>
      <c r="F49" s="1894">
        <v>16.023995032920187</v>
      </c>
      <c r="G49" s="1894">
        <v>24.537591011387523</v>
      </c>
    </row>
    <row r="50" spans="1:7" s="1496" customFormat="1" ht="9.9499999999999993" customHeight="1">
      <c r="A50" s="1893" t="s">
        <v>1682</v>
      </c>
      <c r="B50" s="1495">
        <v>181186.788</v>
      </c>
      <c r="C50" s="1495">
        <v>374105.46769000002</v>
      </c>
      <c r="D50" s="1495">
        <v>555292.25569000002</v>
      </c>
      <c r="E50" s="1894">
        <v>6.9707771028900716</v>
      </c>
      <c r="F50" s="1894">
        <v>14.392913837842492</v>
      </c>
      <c r="G50" s="1894">
        <v>21.363690940732564</v>
      </c>
    </row>
    <row r="51" spans="1:7" s="1496" customFormat="1" ht="9.9499999999999993" customHeight="1">
      <c r="A51" s="1893" t="s">
        <v>1679</v>
      </c>
      <c r="B51" s="1495">
        <v>213068.92300000001</v>
      </c>
      <c r="C51" s="1495">
        <v>380748.60103000002</v>
      </c>
      <c r="D51" s="1495">
        <v>593817.52402999997</v>
      </c>
      <c r="E51" s="1894">
        <v>8.197374577807782</v>
      </c>
      <c r="F51" s="1894">
        <v>14.648494293178549</v>
      </c>
      <c r="G51" s="1894">
        <v>22.845868870986326</v>
      </c>
    </row>
    <row r="52" spans="1:7" s="1494" customFormat="1" ht="9.9499999999999993" customHeight="1">
      <c r="A52" s="1491" t="s">
        <v>2019</v>
      </c>
      <c r="B52" s="1492">
        <v>234157.976</v>
      </c>
      <c r="C52" s="1492">
        <v>388762.78499999997</v>
      </c>
      <c r="D52" s="1492">
        <v>622920.76099999994</v>
      </c>
      <c r="E52" s="1892">
        <v>10.418937785406527</v>
      </c>
      <c r="F52" s="1892">
        <v>17.298130686764964</v>
      </c>
      <c r="G52" s="1892">
        <v>27.717068472171491</v>
      </c>
    </row>
    <row r="53" spans="1:7" s="1496" customFormat="1" ht="9.9499999999999993" customHeight="1">
      <c r="A53" s="1491"/>
      <c r="B53" s="1492"/>
      <c r="C53" s="1492"/>
      <c r="D53" s="1492"/>
      <c r="E53" s="1892"/>
      <c r="F53" s="1892"/>
      <c r="G53" s="1892"/>
    </row>
    <row r="54" spans="1:7" s="1496" customFormat="1" ht="9.9499999999999993" customHeight="1">
      <c r="A54" s="1893" t="s">
        <v>1681</v>
      </c>
      <c r="B54" s="1495">
        <v>234158.02499999997</v>
      </c>
      <c r="C54" s="1495">
        <v>393155.09073</v>
      </c>
      <c r="D54" s="1495">
        <v>627313.11572999996</v>
      </c>
      <c r="E54" s="1894">
        <v>8.7552312369995189</v>
      </c>
      <c r="F54" s="1894">
        <v>14.700174086899972</v>
      </c>
      <c r="G54" s="1894">
        <v>23.455405323899491</v>
      </c>
    </row>
    <row r="55" spans="1:7" s="1496" customFormat="1" ht="9.9499999999999993" customHeight="1">
      <c r="A55" s="1893" t="s">
        <v>1682</v>
      </c>
      <c r="B55" s="1495">
        <v>227457.97499999998</v>
      </c>
      <c r="C55" s="1495">
        <v>401987.88390999998</v>
      </c>
      <c r="D55" s="1495">
        <v>629445.85890999995</v>
      </c>
      <c r="E55" s="1894">
        <v>8.5047145739491761</v>
      </c>
      <c r="F55" s="1894">
        <v>15.03043458836898</v>
      </c>
      <c r="G55" s="1894">
        <v>23.535149162318156</v>
      </c>
    </row>
    <row r="56" spans="1:7" s="1496" customFormat="1" ht="9.9499999999999993" customHeight="1">
      <c r="A56" s="1893" t="s">
        <v>1679</v>
      </c>
      <c r="B56" s="1495">
        <v>246362.3</v>
      </c>
      <c r="C56" s="1495">
        <v>384242.86612000002</v>
      </c>
      <c r="D56" s="1495">
        <v>630605.16611999995</v>
      </c>
      <c r="E56" s="1894">
        <v>9.211552346237319</v>
      </c>
      <c r="F56" s="1894">
        <v>14.366943623000102</v>
      </c>
      <c r="G56" s="1894">
        <v>23.578495969237416</v>
      </c>
    </row>
    <row r="57" spans="1:7" s="1494" customFormat="1" ht="9.9499999999999993" customHeight="1">
      <c r="A57" s="1491" t="s">
        <v>2172</v>
      </c>
      <c r="B57" s="1492">
        <v>283710.69999999995</v>
      </c>
      <c r="C57" s="1492">
        <v>413978.80236999999</v>
      </c>
      <c r="D57" s="1492">
        <v>697689.50236999989</v>
      </c>
      <c r="E57" s="1892">
        <v>10.608019020108319</v>
      </c>
      <c r="F57" s="1892">
        <v>15.478778239462324</v>
      </c>
      <c r="G57" s="1892">
        <v>26.086797259570638</v>
      </c>
    </row>
    <row r="58" spans="1:7" s="1496" customFormat="1" ht="9.9499999999999993" customHeight="1">
      <c r="A58" s="1491"/>
      <c r="B58" s="1492"/>
      <c r="C58" s="1492"/>
      <c r="D58" s="1492"/>
      <c r="E58" s="1892"/>
      <c r="F58" s="1892"/>
      <c r="G58" s="1892"/>
    </row>
    <row r="59" spans="1:7" s="1496" customFormat="1" ht="9.9499999999999993" customHeight="1">
      <c r="A59" s="1893" t="s">
        <v>2636</v>
      </c>
      <c r="B59" s="1495">
        <v>341250.7</v>
      </c>
      <c r="C59" s="1936">
        <v>432803.4</v>
      </c>
      <c r="D59" s="1495">
        <v>774054.10000000009</v>
      </c>
      <c r="E59" s="1894">
        <v>11.207187769327737</v>
      </c>
      <c r="F59" s="1894">
        <v>14.213916545822352</v>
      </c>
      <c r="G59" s="1894">
        <v>25.421104315150096</v>
      </c>
    </row>
    <row r="60" spans="1:7" s="1496" customFormat="1" ht="9.9499999999999993" customHeight="1">
      <c r="A60" s="1893" t="s">
        <v>2637</v>
      </c>
      <c r="B60" s="1495">
        <v>394499.5</v>
      </c>
      <c r="C60" s="1936">
        <v>436484.2</v>
      </c>
      <c r="D60" s="1495">
        <v>830983.7</v>
      </c>
      <c r="E60" s="1894">
        <v>12.955958687867621</v>
      </c>
      <c r="F60" s="1894">
        <v>14.334799570359275</v>
      </c>
      <c r="G60" s="1894">
        <v>27.290758258226894</v>
      </c>
    </row>
    <row r="61" spans="1:7" s="1496" customFormat="1" ht="9.9499999999999993" customHeight="1">
      <c r="A61" s="1893" t="s">
        <v>2638</v>
      </c>
      <c r="B61" s="1495">
        <v>399166.7</v>
      </c>
      <c r="C61" s="1936">
        <v>465932.33</v>
      </c>
      <c r="D61" s="1495">
        <v>865099.03</v>
      </c>
      <c r="E61" s="1894">
        <v>13.109236576402376</v>
      </c>
      <c r="F61" s="1894">
        <v>15.301920582464373</v>
      </c>
      <c r="G61" s="1894">
        <v>28.411157158866747</v>
      </c>
    </row>
    <row r="62" spans="1:7" s="1494" customFormat="1" ht="9.9499999999999993" customHeight="1">
      <c r="A62" s="1491" t="s">
        <v>2295</v>
      </c>
      <c r="B62" s="1492">
        <v>390898.7</v>
      </c>
      <c r="C62" s="1492">
        <v>525351.27280999999</v>
      </c>
      <c r="D62" s="1492">
        <v>916249.97280999995</v>
      </c>
      <c r="E62" s="1892">
        <v>12.83770298401179</v>
      </c>
      <c r="F62" s="1892">
        <v>17.253328298629107</v>
      </c>
      <c r="G62" s="1892">
        <v>30.091031282640895</v>
      </c>
    </row>
    <row r="63" spans="1:7" s="1496" customFormat="1" ht="9.9499999999999993" customHeight="1">
      <c r="A63" s="1491"/>
      <c r="B63" s="1492"/>
      <c r="C63" s="1492"/>
      <c r="D63" s="1492"/>
      <c r="E63" s="1892"/>
      <c r="F63" s="1892"/>
      <c r="G63" s="1892"/>
    </row>
    <row r="64" spans="1:7" s="1496" customFormat="1" ht="9.9499999999999993" customHeight="1">
      <c r="A64" s="1893" t="s">
        <v>1681</v>
      </c>
      <c r="B64" s="1495">
        <v>390898.7</v>
      </c>
      <c r="C64" s="1936">
        <v>561933.61</v>
      </c>
      <c r="D64" s="1495">
        <v>952832.31</v>
      </c>
      <c r="E64" s="2057">
        <v>11.301592781065533</v>
      </c>
      <c r="F64" s="2057">
        <v>16.246523281387464</v>
      </c>
      <c r="G64" s="2057">
        <v>27.548116062453005</v>
      </c>
    </row>
    <row r="65" spans="1:8" s="1496" customFormat="1" ht="9.9499999999999993" customHeight="1">
      <c r="A65" s="1893" t="s">
        <v>1682</v>
      </c>
      <c r="B65" s="1495">
        <v>385765.80000000005</v>
      </c>
      <c r="C65" s="1495">
        <v>561742.353</v>
      </c>
      <c r="D65" s="1495">
        <v>947508.15300000005</v>
      </c>
      <c r="E65" s="391">
        <v>11.153191301127302</v>
      </c>
      <c r="F65" s="2057">
        <v>16.240993693464745</v>
      </c>
      <c r="G65" s="2057">
        <v>27.394184994592045</v>
      </c>
    </row>
    <row r="66" spans="1:8" s="1496" customFormat="1" ht="9.9499999999999993" customHeight="1">
      <c r="A66" s="1893" t="s">
        <v>1679</v>
      </c>
      <c r="B66" s="1495">
        <v>383275.6</v>
      </c>
      <c r="C66" s="1495">
        <v>596237.04</v>
      </c>
      <c r="D66" s="1495">
        <v>979512.64</v>
      </c>
      <c r="E66" s="2057">
        <v>11.081195087419223</v>
      </c>
      <c r="F66" s="2057">
        <v>17.238297868649553</v>
      </c>
      <c r="G66" s="2057">
        <v>28.319492956068782</v>
      </c>
    </row>
    <row r="67" spans="1:8" s="1494" customFormat="1" ht="9.9499999999999993" customHeight="1">
      <c r="A67" s="1491" t="s">
        <v>2795</v>
      </c>
      <c r="B67" s="1492">
        <v>452967.7</v>
      </c>
      <c r="C67" s="1492">
        <v>594614.48</v>
      </c>
      <c r="D67" s="1492">
        <v>1047582.1799999999</v>
      </c>
      <c r="E67" s="1892">
        <v>13.096120525281506</v>
      </c>
      <c r="F67" s="1892">
        <v>17.191386706287425</v>
      </c>
      <c r="G67" s="1892">
        <v>30.287507231568927</v>
      </c>
    </row>
    <row r="68" spans="1:8" s="1496" customFormat="1" ht="9.9499999999999993" customHeight="1">
      <c r="A68" s="1491"/>
      <c r="B68" s="1492"/>
      <c r="C68" s="1492"/>
      <c r="D68" s="1492"/>
      <c r="E68" s="1892"/>
      <c r="F68" s="1892"/>
      <c r="G68" s="1892"/>
    </row>
    <row r="69" spans="1:8" s="1496" customFormat="1" ht="9.9499999999999993" customHeight="1">
      <c r="A69" s="1893" t="s">
        <v>1681</v>
      </c>
      <c r="B69" s="1495">
        <v>452967.7</v>
      </c>
      <c r="C69" s="1936">
        <v>631472.32819999999</v>
      </c>
      <c r="D69" s="1495">
        <v>1084440.0282000001</v>
      </c>
      <c r="E69" s="2057">
        <v>12.024489765580059</v>
      </c>
      <c r="F69" s="2057">
        <v>16.763077251839174</v>
      </c>
      <c r="G69" s="2057">
        <v>28.787567017419235</v>
      </c>
    </row>
    <row r="70" spans="1:8" s="1496" customFormat="1" ht="9.9499999999999993" customHeight="1">
      <c r="A70" s="1893" t="s">
        <v>1682</v>
      </c>
      <c r="B70" s="1495">
        <v>450569.6</v>
      </c>
      <c r="C70" s="1936">
        <v>654047.51800000004</v>
      </c>
      <c r="D70" s="1495">
        <v>1104617.118</v>
      </c>
      <c r="E70" s="2057">
        <v>11.960829754266145</v>
      </c>
      <c r="F70" s="2057">
        <v>17.362358698852123</v>
      </c>
      <c r="G70" s="2057">
        <v>29.32318845311827</v>
      </c>
    </row>
    <row r="71" spans="1:8" s="1496" customFormat="1" ht="9.9499999999999993" customHeight="1">
      <c r="A71" s="1893" t="s">
        <v>1679</v>
      </c>
      <c r="B71" s="1495">
        <v>480997.10000000003</v>
      </c>
      <c r="C71" s="1936">
        <v>714079.78463000001</v>
      </c>
      <c r="D71" s="1495">
        <v>1195076.88463</v>
      </c>
      <c r="E71" s="2057">
        <v>12.768558787356557</v>
      </c>
      <c r="F71" s="2057">
        <v>18.955976468280294</v>
      </c>
      <c r="G71" s="2057">
        <v>31.724535255636848</v>
      </c>
    </row>
    <row r="72" spans="1:8" s="1494" customFormat="1" ht="9.9499999999999993" customHeight="1">
      <c r="A72" s="1491" t="s">
        <v>2737</v>
      </c>
      <c r="B72" s="1492">
        <v>613211.89999999991</v>
      </c>
      <c r="C72" s="1492">
        <v>806140.7</v>
      </c>
      <c r="D72" s="1492">
        <v>1419352.5999999999</v>
      </c>
      <c r="E72" s="1892">
        <v>16.27833555390793</v>
      </c>
      <c r="F72" s="1892">
        <v>21.399827397775919</v>
      </c>
      <c r="G72" s="1892">
        <v>37.678162951683852</v>
      </c>
    </row>
    <row r="73" spans="1:8" s="1496" customFormat="1" ht="9.9499999999999993" customHeight="1">
      <c r="A73" s="1491"/>
      <c r="B73" s="1492"/>
      <c r="C73" s="1492"/>
      <c r="D73" s="1492"/>
      <c r="E73" s="1892"/>
      <c r="F73" s="1892"/>
      <c r="G73" s="1892"/>
    </row>
    <row r="74" spans="1:8" s="1496" customFormat="1" ht="9.9499999999999993" customHeight="1">
      <c r="A74" s="2157" t="s">
        <v>2899</v>
      </c>
      <c r="B74" s="1498">
        <v>646212.1</v>
      </c>
      <c r="C74" s="2098">
        <v>813998.32770112995</v>
      </c>
      <c r="D74" s="1498">
        <v>1460210.42770113</v>
      </c>
      <c r="E74" s="2099">
        <v>15.047683801279826</v>
      </c>
      <c r="F74" s="2099">
        <v>18.954751002058245</v>
      </c>
      <c r="G74" s="2099">
        <v>34.002434803338069</v>
      </c>
    </row>
    <row r="75" spans="1:8" s="1896" customFormat="1" ht="9">
      <c r="A75" s="1887" t="s">
        <v>2289</v>
      </c>
      <c r="B75" s="1887"/>
      <c r="C75" s="1887"/>
      <c r="D75" s="1887"/>
      <c r="E75" s="1887"/>
      <c r="F75" s="1887"/>
      <c r="G75" s="1887"/>
      <c r="H75" s="2283"/>
    </row>
    <row r="76" spans="1:8" s="1896" customFormat="1" ht="9">
      <c r="A76" s="1887" t="s">
        <v>2370</v>
      </c>
      <c r="B76" s="1887"/>
      <c r="C76" s="1887"/>
      <c r="D76" s="1887"/>
      <c r="E76" s="1887"/>
      <c r="F76" s="1887"/>
      <c r="G76" s="1887"/>
      <c r="H76" s="2283"/>
    </row>
    <row r="77" spans="1:8" s="1896" customFormat="1" ht="9">
      <c r="A77" s="1887" t="s">
        <v>2288</v>
      </c>
      <c r="B77" s="1887"/>
      <c r="C77" s="1887"/>
      <c r="D77" s="1887"/>
      <c r="E77" s="1887"/>
      <c r="F77" s="1887"/>
      <c r="G77" s="1887"/>
      <c r="H77" s="2283"/>
    </row>
    <row r="78" spans="1:8" s="1896" customFormat="1" ht="9">
      <c r="A78" s="1897" t="s">
        <v>2287</v>
      </c>
      <c r="B78" s="1897"/>
      <c r="C78" s="1897"/>
      <c r="D78" s="1897"/>
      <c r="E78" s="98"/>
      <c r="F78" s="1897"/>
      <c r="G78" s="1897"/>
      <c r="H78" s="2278"/>
    </row>
  </sheetData>
  <mergeCells count="3">
    <mergeCell ref="A5:A6"/>
    <mergeCell ref="B5:D5"/>
    <mergeCell ref="E5:G5"/>
  </mergeCells>
  <pageMargins left="0.511811023622047" right="0.511811023622047" top="0.98425196850393704" bottom="0" header="0.511811023622047" footer="0.196850393700787"/>
  <pageSetup paperSize="9" firstPageNumber="133" orientation="portrait" useFirstPageNumber="1" r:id="rId1"/>
  <headerFooter alignWithMargins="0">
    <oddFooter>&amp;C&amp;"Times New Roman,Bold"&amp;10&amp;P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>
  <dimension ref="A1:O92"/>
  <sheetViews>
    <sheetView zoomScale="130" zoomScaleNormal="130" workbookViewId="0"/>
  </sheetViews>
  <sheetFormatPr defaultColWidth="10.6640625" defaultRowHeight="12.75"/>
  <cols>
    <col min="1" max="1" width="21.83203125" style="561" customWidth="1"/>
    <col min="2" max="7" width="17.33203125" style="561" customWidth="1"/>
    <col min="8" max="16384" width="10.6640625" style="561"/>
  </cols>
  <sheetData>
    <row r="1" spans="1:7" s="571" customFormat="1" ht="14.1" customHeight="1">
      <c r="A1" s="570" t="s">
        <v>2841</v>
      </c>
      <c r="G1" s="572"/>
    </row>
    <row r="2" spans="1:7" s="563" customFormat="1" ht="14.1" customHeight="1">
      <c r="A2" s="567"/>
      <c r="E2" s="565"/>
      <c r="F2" s="565"/>
      <c r="G2" s="566"/>
    </row>
    <row r="3" spans="1:7" s="563" customFormat="1" ht="14.1" customHeight="1">
      <c r="A3" s="568"/>
      <c r="B3" s="562"/>
      <c r="C3" s="562"/>
      <c r="D3" s="562"/>
      <c r="E3" s="565"/>
      <c r="F3" s="565"/>
      <c r="G3" s="566"/>
    </row>
    <row r="4" spans="1:7" s="563" customFormat="1" ht="14.1" customHeight="1">
      <c r="A4" s="569" t="s">
        <v>1526</v>
      </c>
      <c r="B4" s="562"/>
      <c r="C4" s="562"/>
      <c r="D4" s="562"/>
      <c r="E4" s="565"/>
      <c r="F4" s="565"/>
      <c r="G4" s="566"/>
    </row>
    <row r="5" spans="1:7" s="564" customFormat="1" ht="12" customHeight="1">
      <c r="A5" s="2577" t="s">
        <v>1713</v>
      </c>
      <c r="B5" s="2583" t="s">
        <v>1527</v>
      </c>
      <c r="C5" s="2583"/>
      <c r="D5" s="2583"/>
      <c r="E5" s="2584" t="s">
        <v>1528</v>
      </c>
      <c r="F5" s="2585"/>
      <c r="G5" s="2586"/>
    </row>
    <row r="6" spans="1:7" s="564" customFormat="1" ht="10.5" customHeight="1">
      <c r="A6" s="2582"/>
      <c r="B6" s="1899" t="s">
        <v>191</v>
      </c>
      <c r="C6" s="1899" t="s">
        <v>1529</v>
      </c>
      <c r="D6" s="1899" t="s">
        <v>1530</v>
      </c>
      <c r="E6" s="1899" t="s">
        <v>191</v>
      </c>
      <c r="F6" s="1899" t="s">
        <v>1529</v>
      </c>
      <c r="G6" s="1899" t="s">
        <v>1530</v>
      </c>
    </row>
    <row r="7" spans="1:7" s="1490" customFormat="1" ht="8.4499999999999993" customHeight="1">
      <c r="A7" s="1488" t="s">
        <v>1531</v>
      </c>
      <c r="B7" s="1489">
        <v>7.6</v>
      </c>
      <c r="C7" s="1489">
        <v>7.68</v>
      </c>
      <c r="D7" s="1489">
        <v>7.64</v>
      </c>
      <c r="E7" s="1489">
        <v>7.6</v>
      </c>
      <c r="F7" s="1489">
        <v>7.68</v>
      </c>
      <c r="G7" s="1489">
        <v>7.64</v>
      </c>
    </row>
    <row r="8" spans="1:7" s="1490" customFormat="1" ht="8.4499999999999993" customHeight="1">
      <c r="A8" s="1491" t="s">
        <v>1532</v>
      </c>
      <c r="B8" s="1492">
        <v>7.6</v>
      </c>
      <c r="C8" s="1492">
        <v>7.68</v>
      </c>
      <c r="D8" s="1492">
        <v>7.64</v>
      </c>
      <c r="E8" s="1492">
        <v>7.6</v>
      </c>
      <c r="F8" s="1492">
        <v>7.68</v>
      </c>
      <c r="G8" s="1492">
        <v>7.64</v>
      </c>
    </row>
    <row r="9" spans="1:7" s="1490" customFormat="1" ht="8.4499999999999993" customHeight="1">
      <c r="A9" s="1491" t="s">
        <v>1539</v>
      </c>
      <c r="B9" s="1492">
        <v>9.2666666666666639</v>
      </c>
      <c r="C9" s="1492">
        <v>9.36</v>
      </c>
      <c r="D9" s="1492">
        <v>9.3133333333333344</v>
      </c>
      <c r="E9" s="1492">
        <v>10.1</v>
      </c>
      <c r="F9" s="1492">
        <v>10.199999999999999</v>
      </c>
      <c r="G9" s="1492">
        <v>10.15</v>
      </c>
    </row>
    <row r="10" spans="1:7" s="1490" customFormat="1" ht="8.4499999999999993" customHeight="1">
      <c r="A10" s="1491" t="s">
        <v>1533</v>
      </c>
      <c r="B10" s="1492">
        <v>10.1</v>
      </c>
      <c r="C10" s="1492">
        <v>10.199999999999999</v>
      </c>
      <c r="D10" s="1492">
        <v>10.15</v>
      </c>
      <c r="E10" s="1492">
        <v>10.1</v>
      </c>
      <c r="F10" s="1492">
        <v>10.199999999999999</v>
      </c>
      <c r="G10" s="1492">
        <v>10.15</v>
      </c>
    </row>
    <row r="11" spans="1:7" s="1490" customFormat="1" ht="8.4499999999999993" customHeight="1">
      <c r="A11" s="1491" t="s">
        <v>1534</v>
      </c>
      <c r="B11" s="1492">
        <v>10.1</v>
      </c>
      <c r="C11" s="1492">
        <v>10.199999999999999</v>
      </c>
      <c r="D11" s="1492">
        <v>10.15</v>
      </c>
      <c r="E11" s="1492">
        <v>10.1</v>
      </c>
      <c r="F11" s="1492">
        <v>10.199999999999999</v>
      </c>
      <c r="G11" s="1492">
        <v>10.15</v>
      </c>
    </row>
    <row r="12" spans="1:7" s="1490" customFormat="1" ht="8.4499999999999993" customHeight="1">
      <c r="A12" s="1491" t="s">
        <v>1535</v>
      </c>
      <c r="B12" s="1492">
        <v>10.1</v>
      </c>
      <c r="C12" s="1492">
        <v>10.199999999999999</v>
      </c>
      <c r="D12" s="1492">
        <v>10.15</v>
      </c>
      <c r="E12" s="1492">
        <v>10.1</v>
      </c>
      <c r="F12" s="1492">
        <v>10.199999999999999</v>
      </c>
      <c r="G12" s="1492">
        <v>10.15</v>
      </c>
    </row>
    <row r="13" spans="1:7" s="1490" customFormat="1" ht="8.4499999999999993" customHeight="1">
      <c r="A13" s="1491" t="s">
        <v>1536</v>
      </c>
      <c r="B13" s="1492">
        <v>10.1</v>
      </c>
      <c r="C13" s="1492">
        <v>10.199999999999999</v>
      </c>
      <c r="D13" s="1492">
        <v>10.15</v>
      </c>
      <c r="E13" s="1492">
        <v>10.1</v>
      </c>
      <c r="F13" s="1492">
        <v>10.199999999999999</v>
      </c>
      <c r="G13" s="1492">
        <v>10.15</v>
      </c>
    </row>
    <row r="14" spans="1:7" s="1490" customFormat="1" ht="8.4499999999999993" customHeight="1">
      <c r="A14" s="1491" t="s">
        <v>1540</v>
      </c>
      <c r="B14" s="1492">
        <v>10.3</v>
      </c>
      <c r="C14" s="1492">
        <v>10.4</v>
      </c>
      <c r="D14" s="1492">
        <v>10.35</v>
      </c>
      <c r="E14" s="1492">
        <v>10.5</v>
      </c>
      <c r="F14" s="1492">
        <v>10.6</v>
      </c>
      <c r="G14" s="1492">
        <v>10.55</v>
      </c>
    </row>
    <row r="15" spans="1:7" s="1490" customFormat="1" ht="8.4499999999999993" customHeight="1">
      <c r="A15" s="1491" t="s">
        <v>1662</v>
      </c>
      <c r="B15" s="1492">
        <v>10.5</v>
      </c>
      <c r="C15" s="1492">
        <v>10.6</v>
      </c>
      <c r="D15" s="1492">
        <v>10.55</v>
      </c>
      <c r="E15" s="1492">
        <v>10.5</v>
      </c>
      <c r="F15" s="1492">
        <v>10.6</v>
      </c>
      <c r="G15" s="1492">
        <v>10.55</v>
      </c>
    </row>
    <row r="16" spans="1:7" s="1490" customFormat="1" ht="8.4499999999999993" customHeight="1">
      <c r="A16" s="1491" t="s">
        <v>1665</v>
      </c>
      <c r="B16" s="1492">
        <v>10.5</v>
      </c>
      <c r="C16" s="1492">
        <v>10.6</v>
      </c>
      <c r="D16" s="1492">
        <v>10.55</v>
      </c>
      <c r="E16" s="1492">
        <v>10.5</v>
      </c>
      <c r="F16" s="1492">
        <v>10.6</v>
      </c>
      <c r="G16" s="1492">
        <v>10.55</v>
      </c>
    </row>
    <row r="17" spans="1:7" s="1490" customFormat="1" ht="8.4499999999999993" customHeight="1">
      <c r="A17" s="1491" t="s">
        <v>1541</v>
      </c>
      <c r="B17" s="1492">
        <v>12.125</v>
      </c>
      <c r="C17" s="1492">
        <v>12.225</v>
      </c>
      <c r="D17" s="1492">
        <v>12.175000000000001</v>
      </c>
      <c r="E17" s="1492">
        <v>12.45</v>
      </c>
      <c r="F17" s="1492">
        <v>12.55</v>
      </c>
      <c r="G17" s="1492">
        <v>12.5</v>
      </c>
    </row>
    <row r="18" spans="1:7" s="1490" customFormat="1" ht="8.4499999999999993" customHeight="1">
      <c r="A18" s="1491" t="s">
        <v>1667</v>
      </c>
      <c r="B18" s="1492">
        <v>12.45</v>
      </c>
      <c r="C18" s="1492">
        <v>12.55</v>
      </c>
      <c r="D18" s="1492">
        <v>12.5</v>
      </c>
      <c r="E18" s="1492">
        <v>12.45</v>
      </c>
      <c r="F18" s="1492">
        <v>12.55</v>
      </c>
      <c r="G18" s="1492">
        <v>12.5</v>
      </c>
    </row>
    <row r="19" spans="1:7" s="1490" customFormat="1" ht="8.4499999999999993" customHeight="1">
      <c r="A19" s="1491" t="s">
        <v>1542</v>
      </c>
      <c r="B19" s="1492">
        <v>12.266666666666667</v>
      </c>
      <c r="C19" s="1492">
        <v>12.4</v>
      </c>
      <c r="D19" s="1492">
        <v>12.333333333333334</v>
      </c>
      <c r="E19" s="1492">
        <v>11.9</v>
      </c>
      <c r="F19" s="1492">
        <v>12.1</v>
      </c>
      <c r="G19" s="1492">
        <v>12</v>
      </c>
    </row>
    <row r="20" spans="1:7" s="1490" customFormat="1" ht="8.4499999999999993" customHeight="1">
      <c r="A20" s="1491" t="s">
        <v>1669</v>
      </c>
      <c r="B20" s="1492">
        <v>11.9</v>
      </c>
      <c r="C20" s="1492">
        <v>12.1</v>
      </c>
      <c r="D20" s="1492">
        <v>12</v>
      </c>
      <c r="E20" s="1492">
        <v>11.9</v>
      </c>
      <c r="F20" s="1492">
        <v>12.1</v>
      </c>
      <c r="G20" s="1492">
        <v>12</v>
      </c>
    </row>
    <row r="21" spans="1:7" s="1490" customFormat="1" ht="8.4499999999999993" customHeight="1">
      <c r="A21" s="1491" t="s">
        <v>1670</v>
      </c>
      <c r="B21" s="1492">
        <v>11.9</v>
      </c>
      <c r="C21" s="1492">
        <v>12.1</v>
      </c>
      <c r="D21" s="1492">
        <v>12</v>
      </c>
      <c r="E21" s="1492">
        <v>11.9</v>
      </c>
      <c r="F21" s="1492">
        <v>12.1</v>
      </c>
      <c r="G21" s="1492">
        <v>12</v>
      </c>
    </row>
    <row r="22" spans="1:7" s="1490" customFormat="1" ht="8.4499999999999993" customHeight="1">
      <c r="A22" s="1491" t="s">
        <v>1671</v>
      </c>
      <c r="B22" s="1492">
        <v>11.9</v>
      </c>
      <c r="C22" s="1492">
        <v>12.1</v>
      </c>
      <c r="D22" s="1492">
        <v>12</v>
      </c>
      <c r="E22" s="1492">
        <v>11.9</v>
      </c>
      <c r="F22" s="1492">
        <v>12.1</v>
      </c>
      <c r="G22" s="1492">
        <v>12</v>
      </c>
    </row>
    <row r="23" spans="1:7" s="1490" customFormat="1" ht="8.4499999999999993" customHeight="1">
      <c r="A23" s="1491" t="s">
        <v>1543</v>
      </c>
      <c r="B23" s="1492">
        <v>12.9</v>
      </c>
      <c r="C23" s="1492">
        <v>13.1</v>
      </c>
      <c r="D23" s="1492">
        <v>13</v>
      </c>
      <c r="E23" s="1492">
        <v>13.1</v>
      </c>
      <c r="F23" s="1492">
        <v>13.3</v>
      </c>
      <c r="G23" s="1492">
        <v>13.2</v>
      </c>
    </row>
    <row r="24" spans="1:7" s="1490" customFormat="1" ht="8.4499999999999993" customHeight="1">
      <c r="A24" s="1491" t="s">
        <v>1544</v>
      </c>
      <c r="B24" s="1492">
        <v>13.775</v>
      </c>
      <c r="C24" s="1492">
        <v>13.975</v>
      </c>
      <c r="D24" s="1492">
        <v>13.875</v>
      </c>
      <c r="E24" s="1492">
        <v>14.4</v>
      </c>
      <c r="F24" s="1492">
        <v>14.6</v>
      </c>
      <c r="G24" s="1492">
        <v>14.5</v>
      </c>
    </row>
    <row r="25" spans="1:7" s="1490" customFormat="1" ht="8.4499999999999993" customHeight="1">
      <c r="A25" s="1491" t="s">
        <v>1674</v>
      </c>
      <c r="B25" s="1492">
        <v>15.4</v>
      </c>
      <c r="C25" s="1492">
        <v>15.6</v>
      </c>
      <c r="D25" s="1492">
        <v>15.5</v>
      </c>
      <c r="E25" s="1492">
        <v>16.3</v>
      </c>
      <c r="F25" s="1492">
        <v>16.5</v>
      </c>
      <c r="G25" s="1492">
        <v>16.399999999999999</v>
      </c>
    </row>
    <row r="26" spans="1:7" s="1490" customFormat="1" ht="8.4499999999999993" customHeight="1">
      <c r="A26" s="1491" t="s">
        <v>1675</v>
      </c>
      <c r="B26" s="1492">
        <v>17.833333333333336</v>
      </c>
      <c r="C26" s="1492">
        <v>18.033333333333335</v>
      </c>
      <c r="D26" s="1492">
        <v>17.933333333333334</v>
      </c>
      <c r="E26" s="1492">
        <v>17.600000000000001</v>
      </c>
      <c r="F26" s="1492">
        <v>17.8</v>
      </c>
      <c r="G26" s="1492">
        <v>17.7</v>
      </c>
    </row>
    <row r="27" spans="1:7" s="1490" customFormat="1" ht="8.4499999999999993" customHeight="1">
      <c r="A27" s="1491" t="s">
        <v>1545</v>
      </c>
      <c r="B27" s="1492">
        <v>19.845833333333335</v>
      </c>
      <c r="C27" s="1492">
        <v>20.045833333333334</v>
      </c>
      <c r="D27" s="1492">
        <v>19.945833333333336</v>
      </c>
      <c r="E27" s="1492">
        <v>21.1</v>
      </c>
      <c r="F27" s="1492">
        <v>21.3</v>
      </c>
      <c r="G27" s="1492">
        <v>21.2</v>
      </c>
    </row>
    <row r="28" spans="1:7" s="1490" customFormat="1" ht="8.4499999999999993" customHeight="1">
      <c r="A28" s="1491" t="s">
        <v>1677</v>
      </c>
      <c r="B28" s="1492">
        <v>21.591666666666669</v>
      </c>
      <c r="C28" s="1492">
        <v>21.791666666666668</v>
      </c>
      <c r="D28" s="1492">
        <v>21.691666666666663</v>
      </c>
      <c r="E28" s="1492">
        <v>21.8</v>
      </c>
      <c r="F28" s="1492">
        <v>22</v>
      </c>
      <c r="G28" s="1492">
        <v>21.9</v>
      </c>
    </row>
    <row r="29" spans="1:7" s="1490" customFormat="1" ht="8.4499999999999993" customHeight="1">
      <c r="A29" s="1491" t="s">
        <v>1678</v>
      </c>
      <c r="B29" s="1492">
        <v>22.108333333333331</v>
      </c>
      <c r="C29" s="1492">
        <v>22.308333333333334</v>
      </c>
      <c r="D29" s="1492">
        <v>22.208333333333332</v>
      </c>
      <c r="E29" s="1492">
        <v>23.5</v>
      </c>
      <c r="F29" s="1492">
        <v>23.7</v>
      </c>
      <c r="G29" s="1492">
        <v>23.6</v>
      </c>
    </row>
    <row r="30" spans="1:7" s="1490" customFormat="1" ht="8.4499999999999993" customHeight="1">
      <c r="A30" s="1491" t="s">
        <v>727</v>
      </c>
      <c r="B30" s="1492">
        <v>25.524999999999999</v>
      </c>
      <c r="C30" s="1492">
        <v>25.725000000000001</v>
      </c>
      <c r="D30" s="1492">
        <v>25.625</v>
      </c>
      <c r="E30" s="1492">
        <v>27.4</v>
      </c>
      <c r="F30" s="1492">
        <v>27.6</v>
      </c>
      <c r="G30" s="1492">
        <v>27.5</v>
      </c>
    </row>
    <row r="31" spans="1:7" s="1490" customFormat="1" ht="8.4499999999999993" customHeight="1">
      <c r="A31" s="1491" t="s">
        <v>728</v>
      </c>
      <c r="B31" s="1492">
        <v>28.541666666666668</v>
      </c>
      <c r="C31" s="1492">
        <v>28.741666666666664</v>
      </c>
      <c r="D31" s="1492">
        <v>28.641666666666666</v>
      </c>
      <c r="E31" s="1492">
        <v>29.1</v>
      </c>
      <c r="F31" s="1492">
        <v>29.3</v>
      </c>
      <c r="G31" s="1492">
        <v>29.2</v>
      </c>
    </row>
    <row r="32" spans="1:7" s="1490" customFormat="1" ht="8.4499999999999993" customHeight="1">
      <c r="A32" s="1491" t="s">
        <v>1546</v>
      </c>
      <c r="B32" s="1492">
        <v>31.854166666666668</v>
      </c>
      <c r="C32" s="1492">
        <v>32.054166666666667</v>
      </c>
      <c r="D32" s="1492">
        <v>31.954166666666666</v>
      </c>
      <c r="E32" s="1492">
        <v>42.7</v>
      </c>
      <c r="F32" s="1492">
        <v>42.9</v>
      </c>
      <c r="G32" s="1492">
        <v>42.8</v>
      </c>
    </row>
    <row r="33" spans="1:7" s="1490" customFormat="1" ht="8.4499999999999993" customHeight="1">
      <c r="A33" s="1491" t="s">
        <v>1547</v>
      </c>
      <c r="B33" s="1492">
        <v>42.58666666666668</v>
      </c>
      <c r="C33" s="1492">
        <v>42.786666666666669</v>
      </c>
      <c r="D33" s="1492">
        <v>42.68666666666666</v>
      </c>
      <c r="E33" s="1492">
        <v>42.6</v>
      </c>
      <c r="F33" s="1492">
        <v>42.8</v>
      </c>
      <c r="G33" s="1492">
        <v>42.7</v>
      </c>
    </row>
    <row r="34" spans="1:7" s="1490" customFormat="1" ht="8.4499999999999993" customHeight="1">
      <c r="A34" s="1491" t="s">
        <v>1435</v>
      </c>
      <c r="B34" s="1492">
        <v>45.491666666666674</v>
      </c>
      <c r="C34" s="1492">
        <v>45.814999999999998</v>
      </c>
      <c r="D34" s="1492">
        <v>45.653333333333336</v>
      </c>
      <c r="E34" s="1492">
        <v>49</v>
      </c>
      <c r="F34" s="1492">
        <v>49.48</v>
      </c>
      <c r="G34" s="1492">
        <v>49.24</v>
      </c>
    </row>
    <row r="35" spans="1:7" s="1490" customFormat="1" ht="8.4499999999999993" customHeight="1">
      <c r="A35" s="1491" t="s">
        <v>738</v>
      </c>
      <c r="B35" s="1492">
        <v>49.011666666666663</v>
      </c>
      <c r="C35" s="1492">
        <v>49.494166666666672</v>
      </c>
      <c r="D35" s="1492">
        <v>49.252916666666671</v>
      </c>
      <c r="E35" s="1492">
        <v>49.11</v>
      </c>
      <c r="F35" s="1492">
        <v>49.59</v>
      </c>
      <c r="G35" s="1492">
        <v>49.35</v>
      </c>
    </row>
    <row r="36" spans="1:7" s="1490" customFormat="1" ht="8.4499999999999993" customHeight="1">
      <c r="A36" s="1491" t="s">
        <v>740</v>
      </c>
      <c r="B36" s="1492">
        <v>49.702500000000001</v>
      </c>
      <c r="C36" s="1492">
        <v>50.180833333333339</v>
      </c>
      <c r="D36" s="1492">
        <v>49.940416666666664</v>
      </c>
      <c r="E36" s="1492">
        <v>50.45</v>
      </c>
      <c r="F36" s="1492">
        <v>50.94</v>
      </c>
      <c r="G36" s="1492">
        <v>50.695</v>
      </c>
    </row>
    <row r="37" spans="1:7" s="1490" customFormat="1" ht="8.4499999999999993" customHeight="1">
      <c r="A37" s="1491" t="s">
        <v>741</v>
      </c>
      <c r="B37" s="1492">
        <v>54.957500000000003</v>
      </c>
      <c r="C37" s="1492">
        <v>55.459166666666668</v>
      </c>
      <c r="D37" s="1492">
        <v>55.208333333333336</v>
      </c>
      <c r="E37" s="1492">
        <v>56.25</v>
      </c>
      <c r="F37" s="1492">
        <v>56.8</v>
      </c>
      <c r="G37" s="1492">
        <v>56.524999999999999</v>
      </c>
    </row>
    <row r="38" spans="1:7" s="1490" customFormat="1" ht="8.4499999999999993" customHeight="1">
      <c r="A38" s="1491" t="s">
        <v>742</v>
      </c>
      <c r="B38" s="1492">
        <v>56.748333333333335</v>
      </c>
      <c r="C38" s="1492">
        <v>57.298333333333325</v>
      </c>
      <c r="D38" s="1492">
        <v>57.023333333333319</v>
      </c>
      <c r="E38" s="1492">
        <v>56.75</v>
      </c>
      <c r="F38" s="1492">
        <v>57.3</v>
      </c>
      <c r="G38" s="1492">
        <v>57.024999999999999</v>
      </c>
    </row>
    <row r="39" spans="1:7" s="1490" customFormat="1" ht="8.4499999999999993" customHeight="1">
      <c r="A39" s="1491" t="s">
        <v>743</v>
      </c>
      <c r="B39" s="1492">
        <v>61.65741666666667</v>
      </c>
      <c r="C39" s="1492">
        <v>62.247416666666673</v>
      </c>
      <c r="D39" s="1492">
        <v>61.952416666666664</v>
      </c>
      <c r="E39" s="1492">
        <v>67.599999999999994</v>
      </c>
      <c r="F39" s="1492">
        <v>68.25</v>
      </c>
      <c r="G39" s="1492">
        <v>67.924999999999997</v>
      </c>
    </row>
    <row r="40" spans="1:7" s="1490" customFormat="1" ht="8.4499999999999993" customHeight="1">
      <c r="A40" s="1491" t="s">
        <v>744</v>
      </c>
      <c r="B40" s="1492">
        <v>67.629166666666677</v>
      </c>
      <c r="C40" s="1492">
        <v>68.278333333333336</v>
      </c>
      <c r="D40" s="1492">
        <v>67.953749999999999</v>
      </c>
      <c r="E40" s="1492">
        <v>68.150000000000006</v>
      </c>
      <c r="F40" s="1492">
        <v>68.8</v>
      </c>
      <c r="G40" s="1492">
        <v>68.474999999999994</v>
      </c>
    </row>
    <row r="41" spans="1:7" s="1490" customFormat="1" ht="8.4499999999999993" customHeight="1">
      <c r="A41" s="1491" t="s">
        <v>745</v>
      </c>
      <c r="B41" s="1492">
        <v>68.735833333333332</v>
      </c>
      <c r="C41" s="1492">
        <v>69.394999999999996</v>
      </c>
      <c r="D41" s="1492">
        <v>69.065416666666664</v>
      </c>
      <c r="E41" s="1492">
        <v>70.400000000000006</v>
      </c>
      <c r="F41" s="1492">
        <v>71.099999999999994</v>
      </c>
      <c r="G41" s="1492">
        <v>70.75</v>
      </c>
    </row>
    <row r="42" spans="1:7" s="1490" customFormat="1" ht="8.4499999999999993" customHeight="1">
      <c r="A42" s="1491" t="s">
        <v>746</v>
      </c>
      <c r="B42" s="1492">
        <v>73.479516129032262</v>
      </c>
      <c r="C42" s="1492">
        <v>74.181129032258056</v>
      </c>
      <c r="D42" s="1492">
        <v>73.830322580645174</v>
      </c>
      <c r="E42" s="1492">
        <v>74.650000000000006</v>
      </c>
      <c r="F42" s="1492">
        <v>75.400000000000006</v>
      </c>
      <c r="G42" s="1492">
        <v>75.025000000000006</v>
      </c>
    </row>
    <row r="43" spans="1:7" s="1490" customFormat="1" ht="8.4499999999999993" customHeight="1">
      <c r="A43" s="1491" t="s">
        <v>748</v>
      </c>
      <c r="B43" s="1492">
        <v>76.529112903225794</v>
      </c>
      <c r="C43" s="1492">
        <v>77.236075268817203</v>
      </c>
      <c r="D43" s="1492">
        <v>76.882594086021498</v>
      </c>
      <c r="E43" s="1492">
        <v>78</v>
      </c>
      <c r="F43" s="1492">
        <v>78.599999999999994</v>
      </c>
      <c r="G43" s="1492">
        <v>78.3</v>
      </c>
    </row>
    <row r="44" spans="1:7" s="1490" customFormat="1" ht="8.4499999999999993" customHeight="1">
      <c r="A44" s="1491" t="s">
        <v>895</v>
      </c>
      <c r="B44" s="1492">
        <v>77.49251579880422</v>
      </c>
      <c r="C44" s="1492">
        <v>78.083013048835141</v>
      </c>
      <c r="D44" s="1492">
        <v>77.787764423819681</v>
      </c>
      <c r="E44" s="1492">
        <v>74.75</v>
      </c>
      <c r="F44" s="1492">
        <v>75.34</v>
      </c>
      <c r="G44" s="1492">
        <v>75.045000000000002</v>
      </c>
    </row>
    <row r="45" spans="1:7" s="1490" customFormat="1" ht="8.4499999999999993" customHeight="1">
      <c r="A45" s="1491" t="s">
        <v>873</v>
      </c>
      <c r="B45" s="1492">
        <v>73.488268832653574</v>
      </c>
      <c r="C45" s="1492">
        <v>74.09321885621371</v>
      </c>
      <c r="D45" s="1492">
        <v>73.790743844433621</v>
      </c>
      <c r="E45" s="1492">
        <v>74.14</v>
      </c>
      <c r="F45" s="1492">
        <v>74.75</v>
      </c>
      <c r="G45" s="1492">
        <v>74.444999999999993</v>
      </c>
    </row>
    <row r="46" spans="1:7" s="1490" customFormat="1" ht="8.4499999999999993" customHeight="1">
      <c r="A46" s="1491" t="s">
        <v>1601</v>
      </c>
      <c r="B46" s="1492">
        <v>71.755057056065382</v>
      </c>
      <c r="C46" s="1492">
        <v>72.35599852266408</v>
      </c>
      <c r="D46" s="1492">
        <v>72.055527789364731</v>
      </c>
      <c r="E46" s="1492">
        <v>70.349999999999994</v>
      </c>
      <c r="F46" s="1492">
        <v>70.94</v>
      </c>
      <c r="G46" s="1492">
        <v>70.644999999999996</v>
      </c>
    </row>
    <row r="47" spans="1:7" s="1490" customFormat="1" ht="8.4499999999999993" customHeight="1">
      <c r="A47" s="1491" t="s">
        <v>1683</v>
      </c>
      <c r="B47" s="1492">
        <v>72.026204003676909</v>
      </c>
      <c r="C47" s="1492">
        <v>72.623125565829326</v>
      </c>
      <c r="D47" s="1492">
        <v>72.324664784753111</v>
      </c>
      <c r="E47" s="1492">
        <v>74.099999999999994</v>
      </c>
      <c r="F47" s="1492">
        <v>74.69</v>
      </c>
      <c r="G47" s="1492">
        <v>74.394999999999996</v>
      </c>
    </row>
    <row r="48" spans="1:7" s="1490" customFormat="1" ht="8.4499999999999993" customHeight="1">
      <c r="A48" s="1493" t="s">
        <v>1408</v>
      </c>
      <c r="B48" s="1492">
        <v>70.198168881704973</v>
      </c>
      <c r="C48" s="1492">
        <v>70.789739256967621</v>
      </c>
      <c r="D48" s="1492">
        <v>70.493954069336297</v>
      </c>
      <c r="E48" s="1492">
        <v>64.849999999999994</v>
      </c>
      <c r="F48" s="1492">
        <v>65.44</v>
      </c>
      <c r="G48" s="1492">
        <v>65.144999999999996</v>
      </c>
    </row>
    <row r="49" spans="1:15" s="1490" customFormat="1" ht="8.4499999999999993" customHeight="1">
      <c r="A49" s="1491" t="s">
        <v>1441</v>
      </c>
      <c r="B49" s="1492">
        <v>64.718249845507344</v>
      </c>
      <c r="C49" s="1492">
        <v>65.315461469534057</v>
      </c>
      <c r="D49" s="1492">
        <v>65.016855657520708</v>
      </c>
      <c r="E49" s="1492">
        <v>68.5</v>
      </c>
      <c r="F49" s="1492">
        <v>69.099999999999994</v>
      </c>
      <c r="G49" s="1492">
        <v>68.8</v>
      </c>
    </row>
    <row r="50" spans="1:15" s="1490" customFormat="1" ht="8.4499999999999993" customHeight="1">
      <c r="A50" s="1491" t="s">
        <v>1442</v>
      </c>
      <c r="B50" s="1492">
        <v>76.5801493905265</v>
      </c>
      <c r="C50" s="1492">
        <v>77.17686696445125</v>
      </c>
      <c r="D50" s="1492">
        <v>76.878508177488882</v>
      </c>
      <c r="E50" s="1492">
        <v>78.05</v>
      </c>
      <c r="F50" s="1492">
        <v>78.650000000000006</v>
      </c>
      <c r="G50" s="1492">
        <v>78.349999999999994</v>
      </c>
    </row>
    <row r="51" spans="1:15" s="1490" customFormat="1" ht="8.4499999999999993" customHeight="1">
      <c r="A51" s="1491" t="s">
        <v>721</v>
      </c>
      <c r="B51" s="1492">
        <v>74.239999999999995</v>
      </c>
      <c r="C51" s="1492">
        <v>74.84</v>
      </c>
      <c r="D51" s="1492">
        <v>74.540000000000006</v>
      </c>
      <c r="E51" s="1492">
        <v>74.44</v>
      </c>
      <c r="F51" s="1492">
        <v>75.040000000000006</v>
      </c>
      <c r="G51" s="1492">
        <v>74.739999999999995</v>
      </c>
    </row>
    <row r="52" spans="1:15" s="1494" customFormat="1" ht="8.4499999999999993" customHeight="1">
      <c r="A52" s="1491" t="s">
        <v>292</v>
      </c>
      <c r="B52" s="1492">
        <v>72.074236825639602</v>
      </c>
      <c r="C52" s="1492">
        <v>72.473070158972931</v>
      </c>
      <c r="D52" s="1492">
        <v>72.273653492306266</v>
      </c>
      <c r="E52" s="1492">
        <v>70.95</v>
      </c>
      <c r="F52" s="1492">
        <v>71.55</v>
      </c>
      <c r="G52" s="1492">
        <v>71.25</v>
      </c>
    </row>
    <row r="53" spans="1:15" s="1494" customFormat="1" ht="8.4499999999999993" customHeight="1">
      <c r="A53" s="1491" t="s">
        <v>1195</v>
      </c>
      <c r="B53" s="1492">
        <v>80.719721484519837</v>
      </c>
      <c r="C53" s="1492">
        <v>81.319721484519846</v>
      </c>
      <c r="D53" s="1492">
        <v>81.01972148451982</v>
      </c>
      <c r="E53" s="1492">
        <v>88.6</v>
      </c>
      <c r="F53" s="1492">
        <v>89.2</v>
      </c>
      <c r="G53" s="1492">
        <v>88.9</v>
      </c>
    </row>
    <row r="54" spans="1:15" s="1494" customFormat="1" ht="8.4499999999999993" customHeight="1">
      <c r="A54" s="1491" t="s">
        <v>428</v>
      </c>
      <c r="B54" s="1492">
        <v>87.655626002271049</v>
      </c>
      <c r="C54" s="1492">
        <v>88.256005034529096</v>
      </c>
      <c r="D54" s="1492">
        <v>87.955815518400073</v>
      </c>
      <c r="E54" s="1492">
        <v>88.015833333333333</v>
      </c>
      <c r="F54" s="1492">
        <v>88.615833333333327</v>
      </c>
      <c r="G54" s="1492">
        <v>88.31583333333333</v>
      </c>
    </row>
    <row r="55" spans="1:15" s="1494" customFormat="1" ht="8.4499999999999993" customHeight="1">
      <c r="A55" s="1491" t="s">
        <v>1828</v>
      </c>
      <c r="B55" s="1492">
        <v>97.953112059309731</v>
      </c>
      <c r="C55" s="1492">
        <v>98.553112059309726</v>
      </c>
      <c r="D55" s="1492">
        <v>98.253112059309728</v>
      </c>
      <c r="E55" s="1492">
        <v>97.926666666666677</v>
      </c>
      <c r="F55" s="1492">
        <v>98.526666666666657</v>
      </c>
      <c r="G55" s="1492">
        <v>98.251639784946235</v>
      </c>
    </row>
    <row r="56" spans="1:15" s="1494" customFormat="1" ht="8.4499999999999993" customHeight="1">
      <c r="A56" s="1491" t="s">
        <v>1915</v>
      </c>
      <c r="B56" s="1492">
        <v>99.189275792547292</v>
      </c>
      <c r="C56" s="1492">
        <v>99.789275792547258</v>
      </c>
      <c r="D56" s="1492">
        <v>99.489275792547275</v>
      </c>
      <c r="E56" s="1492">
        <v>99.558333333333337</v>
      </c>
      <c r="F56" s="1492">
        <v>100.15833333333332</v>
      </c>
      <c r="G56" s="1492">
        <v>99.858333333333348</v>
      </c>
    </row>
    <row r="57" spans="1:15" s="1494" customFormat="1" ht="8.4499999999999993" customHeight="1">
      <c r="A57" s="1491" t="s">
        <v>2019</v>
      </c>
      <c r="B57" s="1492">
        <v>106.05185099570512</v>
      </c>
      <c r="C57" s="1492">
        <v>106.6518509957051</v>
      </c>
      <c r="D57" s="1492">
        <v>106.35185099570509</v>
      </c>
      <c r="E57" s="1492">
        <v>106.19083333333333</v>
      </c>
      <c r="F57" s="1492">
        <v>106.79083333333334</v>
      </c>
      <c r="G57" s="1492">
        <v>106.4908333333333</v>
      </c>
    </row>
    <row r="58" spans="1:15" s="1494" customFormat="1" ht="8.4499999999999993" customHeight="1">
      <c r="A58" s="1491" t="s">
        <v>2172</v>
      </c>
      <c r="B58" s="1492">
        <v>105.91250121856073</v>
      </c>
      <c r="C58" s="1492">
        <v>106.51250121856073</v>
      </c>
      <c r="D58" s="1492">
        <v>106.21250121856076</v>
      </c>
      <c r="E58" s="1492">
        <v>105.65416666666665</v>
      </c>
      <c r="F58" s="1492">
        <v>106.25416666666668</v>
      </c>
      <c r="G58" s="1492">
        <v>105.95416666666667</v>
      </c>
    </row>
    <row r="59" spans="1:15" s="1494" customFormat="1" ht="8.4499999999999993" customHeight="1">
      <c r="A59" s="1491" t="s">
        <v>2295</v>
      </c>
      <c r="B59" s="1492">
        <v>104.07300217255283</v>
      </c>
      <c r="C59" s="1492">
        <v>104.67300217255281</v>
      </c>
      <c r="D59" s="1492">
        <v>104.37300217255284</v>
      </c>
      <c r="E59" s="1492">
        <v>104.25916666666666</v>
      </c>
      <c r="F59" s="1492">
        <v>104.85916666666668</v>
      </c>
      <c r="G59" s="1492">
        <v>104.55916666666668</v>
      </c>
      <c r="H59" s="2056"/>
      <c r="I59" s="2056"/>
      <c r="J59" s="2056"/>
      <c r="K59" s="2056"/>
      <c r="L59" s="2056"/>
      <c r="M59" s="2056"/>
      <c r="N59" s="2056"/>
      <c r="O59" s="2056"/>
    </row>
    <row r="60" spans="1:15" s="1494" customFormat="1" ht="8.4499999999999993" customHeight="1">
      <c r="A60" s="1491" t="s">
        <v>2635</v>
      </c>
      <c r="B60" s="1492">
        <v>112.57983401310099</v>
      </c>
      <c r="C60" s="1492">
        <v>113.17983401310096</v>
      </c>
      <c r="D60" s="1492">
        <v>112.87983401310099</v>
      </c>
      <c r="E60" s="1492">
        <v>112.81166666666667</v>
      </c>
      <c r="F60" s="1492">
        <v>113.41166666666669</v>
      </c>
      <c r="G60" s="1492">
        <v>113.11166666666668</v>
      </c>
    </row>
    <row r="61" spans="1:15" s="1496" customFormat="1" ht="8.4499999999999993" customHeight="1">
      <c r="A61" s="1491"/>
      <c r="B61" s="1495"/>
      <c r="C61" s="1495"/>
      <c r="D61" s="1495"/>
      <c r="E61" s="1495"/>
      <c r="F61" s="1495"/>
      <c r="G61" s="1495"/>
    </row>
    <row r="62" spans="1:15" s="1494" customFormat="1" ht="8.4499999999999993" customHeight="1">
      <c r="A62" s="1491" t="s">
        <v>2736</v>
      </c>
      <c r="B62" s="1492">
        <v>116.01082616487453</v>
      </c>
      <c r="C62" s="1492">
        <v>116.61082616487454</v>
      </c>
      <c r="D62" s="1492">
        <v>116.31082616487453</v>
      </c>
      <c r="E62" s="1492">
        <v>116.52833333333335</v>
      </c>
      <c r="F62" s="1492">
        <v>117.12833333333333</v>
      </c>
      <c r="G62" s="1492">
        <v>116.82833333333332</v>
      </c>
    </row>
    <row r="63" spans="1:15" s="1496" customFormat="1" ht="8.4499999999999993" customHeight="1">
      <c r="A63" s="1497" t="s">
        <v>1012</v>
      </c>
      <c r="B63" s="1495">
        <v>111.26</v>
      </c>
      <c r="C63" s="1495">
        <v>111.86</v>
      </c>
      <c r="D63" s="1495">
        <v>111.56</v>
      </c>
      <c r="E63" s="1495">
        <v>113.55</v>
      </c>
      <c r="F63" s="1495">
        <v>114.15</v>
      </c>
      <c r="G63" s="1495">
        <v>113.85</v>
      </c>
    </row>
    <row r="64" spans="1:15" s="1496" customFormat="1" ht="8.4499999999999993" customHeight="1">
      <c r="A64" s="1497" t="s">
        <v>1013</v>
      </c>
      <c r="B64" s="1495">
        <v>114.21</v>
      </c>
      <c r="C64" s="1495">
        <v>114.81</v>
      </c>
      <c r="D64" s="1495">
        <v>114.50999999999999</v>
      </c>
      <c r="E64" s="1495">
        <v>114.26</v>
      </c>
      <c r="F64" s="1495">
        <v>114.86</v>
      </c>
      <c r="G64" s="1495">
        <v>114.56</v>
      </c>
    </row>
    <row r="65" spans="1:7" s="1496" customFormat="1" ht="8.4499999999999993" customHeight="1">
      <c r="A65" s="1497" t="s">
        <v>1014</v>
      </c>
      <c r="B65" s="1495">
        <v>113.34</v>
      </c>
      <c r="C65" s="1495">
        <v>113.94</v>
      </c>
      <c r="D65" s="1495">
        <v>113.64</v>
      </c>
      <c r="E65" s="1495">
        <v>114</v>
      </c>
      <c r="F65" s="1495">
        <v>114.6</v>
      </c>
      <c r="G65" s="1495">
        <v>114.3</v>
      </c>
    </row>
    <row r="66" spans="1:7" s="1496" customFormat="1" ht="8.4499999999999993" customHeight="1">
      <c r="A66" s="1497" t="s">
        <v>1015</v>
      </c>
      <c r="B66" s="1495">
        <v>113.48</v>
      </c>
      <c r="C66" s="1495">
        <v>114.08</v>
      </c>
      <c r="D66" s="1495">
        <v>113.78</v>
      </c>
      <c r="E66" s="1495">
        <v>114.56</v>
      </c>
      <c r="F66" s="1495">
        <v>115.16</v>
      </c>
      <c r="G66" s="1495">
        <v>114.86</v>
      </c>
    </row>
    <row r="67" spans="1:7" s="1496" customFormat="1" ht="8.4499999999999993" customHeight="1">
      <c r="A67" s="1497" t="s">
        <v>1016</v>
      </c>
      <c r="B67" s="1495">
        <v>113.99733333333334</v>
      </c>
      <c r="C67" s="1495">
        <v>114.59733333333332</v>
      </c>
      <c r="D67" s="1495">
        <v>114.29733333333334</v>
      </c>
      <c r="E67" s="1495">
        <v>113</v>
      </c>
      <c r="F67" s="1495">
        <v>113.6</v>
      </c>
      <c r="G67" s="1495">
        <v>113.3</v>
      </c>
    </row>
    <row r="68" spans="1:7" s="1496" customFormat="1" ht="8.4499999999999993" customHeight="1">
      <c r="A68" s="1497" t="s">
        <v>1017</v>
      </c>
      <c r="B68" s="1495">
        <v>113.77</v>
      </c>
      <c r="C68" s="1495">
        <v>114.37</v>
      </c>
      <c r="D68" s="1495">
        <v>114.07</v>
      </c>
      <c r="E68" s="1495">
        <v>113.08</v>
      </c>
      <c r="F68" s="1495">
        <v>113.68</v>
      </c>
      <c r="G68" s="1495">
        <v>113.38</v>
      </c>
    </row>
    <row r="69" spans="1:7" s="1496" customFormat="1" ht="8.4499999999999993" customHeight="1">
      <c r="A69" s="1497" t="s">
        <v>56</v>
      </c>
      <c r="B69" s="1495">
        <v>113.68</v>
      </c>
      <c r="C69" s="1495">
        <v>114.28</v>
      </c>
      <c r="D69" s="1495">
        <v>113.98</v>
      </c>
      <c r="E69" s="1495">
        <v>113.76</v>
      </c>
      <c r="F69" s="1495">
        <v>114.36</v>
      </c>
      <c r="G69" s="1495">
        <v>114.06</v>
      </c>
    </row>
    <row r="70" spans="1:7" s="1496" customFormat="1" ht="8.4499999999999993" customHeight="1">
      <c r="A70" s="1497" t="s">
        <v>57</v>
      </c>
      <c r="B70" s="1495">
        <v>115.51</v>
      </c>
      <c r="C70" s="1495">
        <v>116.11</v>
      </c>
      <c r="D70" s="1495">
        <v>115.81</v>
      </c>
      <c r="E70" s="1495">
        <v>118.44</v>
      </c>
      <c r="F70" s="1495">
        <v>119.04</v>
      </c>
      <c r="G70" s="1495">
        <v>118.74000000000001</v>
      </c>
    </row>
    <row r="71" spans="1:7" s="1496" customFormat="1" ht="8.4499999999999993" customHeight="1">
      <c r="A71" s="1497" t="s">
        <v>58</v>
      </c>
      <c r="B71" s="1495">
        <v>120.29</v>
      </c>
      <c r="C71" s="1495">
        <v>120.89</v>
      </c>
      <c r="D71" s="1495">
        <v>120.59</v>
      </c>
      <c r="E71" s="1495">
        <v>121.76</v>
      </c>
      <c r="F71" s="1495">
        <v>122.36</v>
      </c>
      <c r="G71" s="1495">
        <v>122.06</v>
      </c>
    </row>
    <row r="72" spans="1:7" s="1496" customFormat="1" ht="8.4499999999999993" customHeight="1">
      <c r="A72" s="1497" t="s">
        <v>59</v>
      </c>
      <c r="B72" s="1495">
        <v>121.31</v>
      </c>
      <c r="C72" s="1495">
        <v>121.91</v>
      </c>
      <c r="D72" s="1495">
        <v>121.61</v>
      </c>
      <c r="E72" s="1495">
        <v>120.51</v>
      </c>
      <c r="F72" s="1495">
        <v>121.11</v>
      </c>
      <c r="G72" s="1495">
        <v>120.81</v>
      </c>
    </row>
    <row r="73" spans="1:7" s="1496" customFormat="1" ht="8.4499999999999993" customHeight="1">
      <c r="A73" s="1497" t="s">
        <v>60</v>
      </c>
      <c r="B73" s="1495">
        <v>120.7825806451613</v>
      </c>
      <c r="C73" s="1495">
        <v>121.38258064516127</v>
      </c>
      <c r="D73" s="1495">
        <v>121.08258064516129</v>
      </c>
      <c r="E73" s="1495">
        <v>121.05</v>
      </c>
      <c r="F73" s="1495">
        <v>121.65</v>
      </c>
      <c r="G73" s="1495">
        <v>121.35</v>
      </c>
    </row>
    <row r="74" spans="1:7" s="1496" customFormat="1" ht="8.4499999999999993" customHeight="1">
      <c r="A74" s="1497" t="s">
        <v>61</v>
      </c>
      <c r="B74" s="1495">
        <v>120.5</v>
      </c>
      <c r="C74" s="1495">
        <v>121.1</v>
      </c>
      <c r="D74" s="1495">
        <v>120.8</v>
      </c>
      <c r="E74" s="1495">
        <v>120.37</v>
      </c>
      <c r="F74" s="1495">
        <v>120.97</v>
      </c>
      <c r="G74" s="1495">
        <v>120.67</v>
      </c>
    </row>
    <row r="75" spans="1:7" s="1496" customFormat="1" ht="8.4499999999999993" customHeight="1">
      <c r="A75" s="1491"/>
      <c r="B75" s="1495"/>
      <c r="C75" s="1495"/>
      <c r="D75" s="1495"/>
      <c r="E75" s="1495"/>
      <c r="F75" s="1495"/>
      <c r="G75" s="1495"/>
    </row>
    <row r="76" spans="1:7" s="1494" customFormat="1" ht="8.4499999999999993" customHeight="1">
      <c r="A76" s="1491" t="s">
        <v>2890</v>
      </c>
      <c r="B76" s="1492"/>
      <c r="C76" s="1492"/>
      <c r="D76" s="1492"/>
      <c r="E76" s="1492"/>
      <c r="F76" s="1492"/>
      <c r="G76" s="1492"/>
    </row>
    <row r="77" spans="1:7" s="1496" customFormat="1" ht="8.4499999999999993" customHeight="1">
      <c r="A77" s="1497" t="s">
        <v>1012</v>
      </c>
      <c r="B77" s="1495">
        <v>119.54</v>
      </c>
      <c r="C77" s="1495">
        <v>120.14</v>
      </c>
      <c r="D77" s="1495">
        <v>119.84</v>
      </c>
      <c r="E77" s="1495">
        <v>119.55</v>
      </c>
      <c r="F77" s="1495">
        <v>120.15</v>
      </c>
      <c r="G77" s="1495">
        <v>119.85</v>
      </c>
    </row>
    <row r="78" spans="1:7" s="1496" customFormat="1" ht="8.4499999999999993" customHeight="1">
      <c r="A78" s="1497" t="s">
        <v>1013</v>
      </c>
      <c r="B78" s="1495">
        <v>117.89</v>
      </c>
      <c r="C78" s="1495">
        <v>118.49</v>
      </c>
      <c r="D78" s="1495">
        <v>118.19</v>
      </c>
      <c r="E78" s="1495">
        <v>117.54</v>
      </c>
      <c r="F78" s="1495">
        <v>118.14</v>
      </c>
      <c r="G78" s="1495">
        <v>117.84</v>
      </c>
    </row>
    <row r="79" spans="1:7" s="1499" customFormat="1" ht="8.4499999999999993" customHeight="1">
      <c r="A79" s="2185" t="s">
        <v>1014</v>
      </c>
      <c r="B79" s="1498">
        <v>117.19</v>
      </c>
      <c r="C79" s="1498">
        <v>117.79</v>
      </c>
      <c r="D79" s="1498">
        <v>117.49000000000001</v>
      </c>
      <c r="E79" s="1498">
        <v>117.12</v>
      </c>
      <c r="F79" s="1498">
        <v>117.72</v>
      </c>
      <c r="G79" s="1498">
        <v>117.42</v>
      </c>
    </row>
    <row r="80" spans="1:7" s="564" customFormat="1" ht="3.75" customHeight="1">
      <c r="A80" s="584"/>
      <c r="B80" s="585"/>
      <c r="C80" s="585"/>
      <c r="D80" s="585"/>
      <c r="E80" s="585"/>
      <c r="F80" s="585"/>
      <c r="G80" s="585"/>
    </row>
    <row r="81" spans="1:7" s="564" customFormat="1" ht="9" customHeight="1">
      <c r="A81" s="564" t="s">
        <v>1625</v>
      </c>
      <c r="F81" s="585"/>
    </row>
    <row r="82" spans="1:7" s="564" customFormat="1" ht="9" customHeight="1">
      <c r="A82" s="564" t="s">
        <v>1610</v>
      </c>
    </row>
    <row r="83" spans="1:7" s="564" customFormat="1" ht="9" customHeight="1">
      <c r="A83" s="564" t="s">
        <v>1626</v>
      </c>
    </row>
    <row r="84" spans="1:7" s="564" customFormat="1" ht="9" customHeight="1">
      <c r="A84" s="564" t="s">
        <v>682</v>
      </c>
    </row>
    <row r="85" spans="1:7" s="564" customFormat="1" ht="9" customHeight="1">
      <c r="A85" s="564" t="s">
        <v>683</v>
      </c>
    </row>
    <row r="86" spans="1:7" s="564" customFormat="1" ht="9" customHeight="1">
      <c r="A86" s="2587" t="s">
        <v>436</v>
      </c>
      <c r="B86" s="2588"/>
      <c r="C86" s="2588"/>
      <c r="D86" s="2588"/>
      <c r="E86" s="2588"/>
      <c r="F86" s="2588"/>
      <c r="G86" s="2588"/>
    </row>
    <row r="87" spans="1:7" s="564" customFormat="1" ht="9" customHeight="1">
      <c r="A87" s="2587" t="s">
        <v>663</v>
      </c>
      <c r="B87" s="2587"/>
      <c r="C87" s="2587"/>
      <c r="D87" s="2587"/>
      <c r="E87" s="2587"/>
      <c r="F87" s="2587"/>
      <c r="G87" s="2587"/>
    </row>
    <row r="88" spans="1:7" s="564" customFormat="1" ht="9" customHeight="1">
      <c r="A88" s="564" t="s">
        <v>684</v>
      </c>
    </row>
    <row r="89" spans="1:7" s="564" customFormat="1" ht="9" customHeight="1">
      <c r="A89" s="564" t="s">
        <v>685</v>
      </c>
    </row>
    <row r="90" spans="1:7" s="564" customFormat="1" ht="9" customHeight="1">
      <c r="A90" s="564" t="s">
        <v>691</v>
      </c>
    </row>
    <row r="91" spans="1:7" s="564" customFormat="1" ht="9" customHeight="1">
      <c r="A91" s="564" t="s">
        <v>692</v>
      </c>
    </row>
    <row r="92" spans="1:7" s="564" customFormat="1" ht="9" customHeight="1">
      <c r="A92" s="1061"/>
      <c r="B92" s="585"/>
      <c r="C92" s="585"/>
      <c r="D92" s="585"/>
      <c r="E92" s="585"/>
      <c r="F92" s="585"/>
      <c r="G92" s="585"/>
    </row>
  </sheetData>
  <mergeCells count="5">
    <mergeCell ref="A5:A6"/>
    <mergeCell ref="B5:D5"/>
    <mergeCell ref="E5:G5"/>
    <mergeCell ref="A86:G86"/>
    <mergeCell ref="A87:G87"/>
  </mergeCells>
  <pageMargins left="0.51181102362204722" right="0.51181102362204722" top="0.98425196850393704" bottom="0" header="0.51181102362204722" footer="0.19685039370078741"/>
  <pageSetup paperSize="9" firstPageNumber="134" orientation="portrait" useFirstPageNumber="1" r:id="rId1"/>
  <headerFooter alignWithMargins="0">
    <oddFooter>&amp;C&amp;"Times New Roman,Bold"&amp;10&amp;P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>
  <sheetPr codeName="Sheet89"/>
  <dimension ref="A1:AQ93"/>
  <sheetViews>
    <sheetView topLeftCell="A64" zoomScale="115" zoomScaleNormal="115" workbookViewId="0">
      <selection activeCell="AK101" sqref="AK101"/>
    </sheetView>
  </sheetViews>
  <sheetFormatPr defaultColWidth="7.83203125" defaultRowHeight="9.9499999999999993" customHeight="1"/>
  <cols>
    <col min="1" max="1" width="13.83203125" style="19" customWidth="1"/>
    <col min="2" max="3" width="8" style="206" customWidth="1"/>
    <col min="4" max="5" width="8" style="19" customWidth="1"/>
    <col min="6" max="15" width="8" style="206" customWidth="1"/>
    <col min="16" max="16" width="13.83203125" style="19" customWidth="1"/>
    <col min="17" max="17" width="8" style="206" customWidth="1"/>
    <col min="18" max="18" width="8" style="207" customWidth="1"/>
    <col min="19" max="19" width="8" style="19" customWidth="1"/>
    <col min="20" max="20" width="8" style="208" customWidth="1"/>
    <col min="21" max="22" width="8" style="209" customWidth="1"/>
    <col min="23" max="24" width="8" style="61" customWidth="1"/>
    <col min="25" max="30" width="8" style="19" customWidth="1"/>
    <col min="31" max="31" width="13.83203125" style="19" customWidth="1"/>
    <col min="32" max="43" width="8.83203125" style="19" customWidth="1"/>
    <col min="44" max="16384" width="7.83203125" style="19"/>
  </cols>
  <sheetData>
    <row r="1" spans="1:43" s="459" customFormat="1" ht="14.1" customHeight="1">
      <c r="A1" s="458" t="s">
        <v>2842</v>
      </c>
      <c r="B1" s="503"/>
      <c r="C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458" t="s">
        <v>1849</v>
      </c>
      <c r="Q1" s="503"/>
      <c r="R1" s="543"/>
      <c r="T1" s="544"/>
      <c r="U1" s="545"/>
      <c r="V1" s="545"/>
      <c r="W1" s="511"/>
      <c r="X1" s="511"/>
      <c r="AE1" s="458" t="s">
        <v>1849</v>
      </c>
      <c r="AQ1" s="460"/>
    </row>
    <row r="2" spans="1:43" s="478" customFormat="1" ht="14.1" customHeight="1">
      <c r="A2" s="462" t="s">
        <v>2667</v>
      </c>
      <c r="B2" s="504"/>
      <c r="C2" s="504"/>
      <c r="D2" s="463"/>
      <c r="E2" s="463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462" t="s">
        <v>2668</v>
      </c>
      <c r="Q2" s="504"/>
      <c r="R2" s="546"/>
      <c r="S2" s="463"/>
      <c r="T2" s="547"/>
      <c r="U2" s="548"/>
      <c r="V2" s="548"/>
      <c r="W2" s="514"/>
      <c r="X2" s="514"/>
      <c r="Z2" s="463"/>
      <c r="AA2" s="463"/>
      <c r="AB2" s="463"/>
      <c r="AC2" s="463"/>
      <c r="AD2" s="463"/>
      <c r="AE2" s="462" t="s">
        <v>2668</v>
      </c>
      <c r="AF2" s="463"/>
      <c r="AG2" s="463"/>
      <c r="AH2" s="463"/>
      <c r="AI2" s="463"/>
      <c r="AJ2" s="463"/>
      <c r="AK2" s="463"/>
      <c r="AL2" s="463"/>
      <c r="AM2" s="463"/>
      <c r="AN2" s="463"/>
      <c r="AO2" s="463"/>
      <c r="AP2" s="463"/>
      <c r="AQ2" s="464"/>
    </row>
    <row r="3" spans="1:43" s="478" customFormat="1" ht="14.1" customHeight="1">
      <c r="A3" s="462"/>
      <c r="B3" s="504"/>
      <c r="C3" s="504"/>
      <c r="D3" s="463"/>
      <c r="E3" s="463"/>
      <c r="F3" s="504"/>
      <c r="G3" s="504"/>
      <c r="H3" s="504"/>
      <c r="I3" s="504"/>
      <c r="J3" s="504"/>
      <c r="K3" s="504"/>
      <c r="L3" s="504"/>
      <c r="M3" s="504"/>
      <c r="N3" s="504"/>
      <c r="O3" s="504"/>
      <c r="P3" s="462"/>
      <c r="Q3" s="504"/>
      <c r="R3" s="546"/>
      <c r="S3" s="463"/>
      <c r="T3" s="547"/>
      <c r="U3" s="548"/>
      <c r="V3" s="548"/>
      <c r="W3" s="514"/>
      <c r="X3" s="514"/>
      <c r="Z3" s="463"/>
      <c r="AA3" s="463"/>
      <c r="AB3" s="463"/>
      <c r="AC3" s="463"/>
      <c r="AD3" s="463"/>
      <c r="AE3" s="462"/>
      <c r="AF3" s="463"/>
      <c r="AG3" s="463"/>
      <c r="AH3" s="463"/>
      <c r="AI3" s="463"/>
      <c r="AJ3" s="463"/>
      <c r="AK3" s="463"/>
      <c r="AL3" s="463"/>
      <c r="AM3" s="463"/>
      <c r="AN3" s="463"/>
      <c r="AO3" s="463"/>
      <c r="AP3" s="463"/>
      <c r="AQ3" s="464"/>
    </row>
    <row r="4" spans="1:43" s="478" customFormat="1" ht="14.1" customHeight="1">
      <c r="A4" s="462" t="s">
        <v>1190</v>
      </c>
      <c r="B4" s="504"/>
      <c r="C4" s="504"/>
      <c r="D4" s="463"/>
      <c r="E4" s="463"/>
      <c r="F4" s="504"/>
      <c r="G4" s="504"/>
      <c r="H4" s="504"/>
      <c r="I4" s="504"/>
      <c r="J4" s="504"/>
      <c r="K4" s="504"/>
      <c r="L4" s="504"/>
      <c r="M4" s="504"/>
      <c r="N4" s="504"/>
      <c r="O4" s="504"/>
      <c r="P4" s="462"/>
      <c r="Q4" s="504"/>
      <c r="R4" s="546"/>
      <c r="S4" s="463"/>
      <c r="T4" s="547"/>
      <c r="U4" s="548"/>
      <c r="V4" s="548"/>
      <c r="W4" s="515"/>
      <c r="X4" s="515"/>
      <c r="Z4" s="466"/>
      <c r="AA4" s="466"/>
      <c r="AB4" s="466"/>
      <c r="AC4" s="466"/>
      <c r="AD4" s="466"/>
      <c r="AE4" s="462"/>
      <c r="AF4" s="466"/>
      <c r="AG4" s="466"/>
      <c r="AH4" s="466"/>
      <c r="AI4" s="466"/>
      <c r="AJ4" s="466"/>
      <c r="AK4" s="466"/>
      <c r="AL4" s="466"/>
      <c r="AM4" s="466"/>
      <c r="AN4" s="466"/>
      <c r="AO4" s="466"/>
      <c r="AP4" s="466"/>
      <c r="AQ4" s="467"/>
    </row>
    <row r="5" spans="1:43" s="59" customFormat="1" ht="9.9499999999999993" customHeight="1">
      <c r="A5" s="75"/>
      <c r="B5" s="2124"/>
      <c r="C5" s="2125"/>
      <c r="D5" s="74"/>
      <c r="E5" s="53"/>
      <c r="F5" s="2124"/>
      <c r="G5" s="2125"/>
      <c r="H5" s="2124"/>
      <c r="I5" s="2125"/>
      <c r="J5" s="2124"/>
      <c r="K5" s="2125"/>
      <c r="L5" s="2598"/>
      <c r="M5" s="2599"/>
      <c r="N5" s="2126"/>
      <c r="O5" s="2127"/>
      <c r="P5" s="75"/>
      <c r="Q5" s="2128"/>
      <c r="R5" s="2129"/>
      <c r="S5" s="74"/>
      <c r="T5" s="53"/>
      <c r="U5" s="74"/>
      <c r="V5" s="53"/>
      <c r="W5" s="2600"/>
      <c r="X5" s="2589"/>
      <c r="Y5" s="2600"/>
      <c r="Z5" s="2589"/>
      <c r="AA5" s="2600"/>
      <c r="AB5" s="2589"/>
      <c r="AC5" s="2600"/>
      <c r="AD5" s="2589"/>
      <c r="AE5" s="75"/>
      <c r="AF5" s="2601"/>
      <c r="AG5" s="2602"/>
      <c r="AH5" s="2600" t="s">
        <v>2184</v>
      </c>
      <c r="AI5" s="2589"/>
      <c r="AJ5" s="2589"/>
      <c r="AK5" s="2589"/>
      <c r="AL5" s="2600" t="s">
        <v>2186</v>
      </c>
      <c r="AM5" s="2589"/>
      <c r="AN5" s="2589"/>
      <c r="AO5" s="2589"/>
      <c r="AP5" s="2589"/>
      <c r="AQ5" s="2589"/>
    </row>
    <row r="6" spans="1:43" s="41" customFormat="1" ht="9.9499999999999993" customHeight="1">
      <c r="A6" s="5"/>
      <c r="B6" s="2130" t="s">
        <v>1191</v>
      </c>
      <c r="C6" s="2130"/>
      <c r="D6" s="211" t="s">
        <v>1194</v>
      </c>
      <c r="E6" s="211"/>
      <c r="F6" s="2130" t="s">
        <v>186</v>
      </c>
      <c r="G6" s="2130"/>
      <c r="H6" s="2130" t="s">
        <v>187</v>
      </c>
      <c r="I6" s="2131"/>
      <c r="J6" s="2130" t="s">
        <v>188</v>
      </c>
      <c r="K6" s="2130"/>
      <c r="L6" s="2596" t="s">
        <v>2181</v>
      </c>
      <c r="M6" s="2597"/>
      <c r="N6" s="2132" t="s">
        <v>189</v>
      </c>
      <c r="O6" s="2132"/>
      <c r="P6" s="5"/>
      <c r="Q6" s="2592" t="s">
        <v>190</v>
      </c>
      <c r="R6" s="2593"/>
      <c r="S6" s="2594" t="s">
        <v>1086</v>
      </c>
      <c r="T6" s="2595"/>
      <c r="U6" s="2548" t="s">
        <v>1714</v>
      </c>
      <c r="V6" s="2549"/>
      <c r="W6" s="2590" t="s">
        <v>1715</v>
      </c>
      <c r="X6" s="2591"/>
      <c r="Y6" s="2590" t="s">
        <v>2613</v>
      </c>
      <c r="Z6" s="2591"/>
      <c r="AA6" s="2590" t="s">
        <v>1716</v>
      </c>
      <c r="AB6" s="2591"/>
      <c r="AC6" s="2590" t="s">
        <v>2614</v>
      </c>
      <c r="AD6" s="2591"/>
      <c r="AE6" s="5"/>
      <c r="AF6" s="2590" t="s">
        <v>1717</v>
      </c>
      <c r="AG6" s="2591"/>
      <c r="AH6" s="2590" t="s">
        <v>2185</v>
      </c>
      <c r="AI6" s="2591"/>
      <c r="AJ6" s="2590" t="s">
        <v>2182</v>
      </c>
      <c r="AK6" s="2591"/>
      <c r="AL6" s="2590" t="s">
        <v>2187</v>
      </c>
      <c r="AM6" s="2591"/>
      <c r="AN6" s="2590" t="s">
        <v>2188</v>
      </c>
      <c r="AO6" s="2591"/>
      <c r="AP6" s="2590" t="s">
        <v>2183</v>
      </c>
      <c r="AQ6" s="2591"/>
    </row>
    <row r="7" spans="1:43" s="41" customFormat="1" ht="9.9499999999999993" customHeight="1">
      <c r="A7" s="5" t="s">
        <v>1713</v>
      </c>
      <c r="B7" s="826" t="s">
        <v>191</v>
      </c>
      <c r="C7" s="826" t="s">
        <v>192</v>
      </c>
      <c r="D7" s="73" t="s">
        <v>191</v>
      </c>
      <c r="E7" s="73" t="s">
        <v>192</v>
      </c>
      <c r="F7" s="826" t="s">
        <v>191</v>
      </c>
      <c r="G7" s="826" t="s">
        <v>192</v>
      </c>
      <c r="H7" s="826" t="s">
        <v>191</v>
      </c>
      <c r="I7" s="826" t="s">
        <v>192</v>
      </c>
      <c r="J7" s="826" t="s">
        <v>191</v>
      </c>
      <c r="K7" s="826" t="s">
        <v>192</v>
      </c>
      <c r="L7" s="249" t="s">
        <v>191</v>
      </c>
      <c r="M7" s="826" t="s">
        <v>192</v>
      </c>
      <c r="N7" s="2133" t="s">
        <v>191</v>
      </c>
      <c r="O7" s="2133" t="s">
        <v>192</v>
      </c>
      <c r="P7" s="5" t="s">
        <v>1713</v>
      </c>
      <c r="Q7" s="165" t="s">
        <v>191</v>
      </c>
      <c r="R7" s="165" t="s">
        <v>192</v>
      </c>
      <c r="S7" s="2134" t="s">
        <v>1087</v>
      </c>
      <c r="T7" s="2134" t="s">
        <v>1088</v>
      </c>
      <c r="U7" s="2134" t="s">
        <v>1087</v>
      </c>
      <c r="V7" s="2134" t="s">
        <v>1088</v>
      </c>
      <c r="W7" s="2134" t="s">
        <v>1087</v>
      </c>
      <c r="X7" s="2134" t="s">
        <v>1088</v>
      </c>
      <c r="Y7" s="2134" t="s">
        <v>1087</v>
      </c>
      <c r="Z7" s="2134" t="s">
        <v>1088</v>
      </c>
      <c r="AA7" s="2134" t="s">
        <v>1087</v>
      </c>
      <c r="AB7" s="2134" t="s">
        <v>1088</v>
      </c>
      <c r="AC7" s="2134" t="s">
        <v>1087</v>
      </c>
      <c r="AD7" s="2134" t="s">
        <v>1088</v>
      </c>
      <c r="AE7" s="5" t="s">
        <v>1713</v>
      </c>
      <c r="AF7" s="2134" t="s">
        <v>1087</v>
      </c>
      <c r="AG7" s="2134" t="s">
        <v>1088</v>
      </c>
      <c r="AH7" s="1726" t="s">
        <v>1087</v>
      </c>
      <c r="AI7" s="1726" t="s">
        <v>1088</v>
      </c>
      <c r="AJ7" s="1726" t="s">
        <v>1087</v>
      </c>
      <c r="AK7" s="1726" t="s">
        <v>1088</v>
      </c>
      <c r="AL7" s="1726" t="s">
        <v>1087</v>
      </c>
      <c r="AM7" s="1726" t="s">
        <v>1088</v>
      </c>
      <c r="AN7" s="1726" t="s">
        <v>1087</v>
      </c>
      <c r="AO7" s="1726" t="s">
        <v>1088</v>
      </c>
      <c r="AP7" s="1726" t="s">
        <v>1087</v>
      </c>
      <c r="AQ7" s="1726" t="s">
        <v>1088</v>
      </c>
    </row>
    <row r="8" spans="1:43" s="41" customFormat="1" ht="9.9499999999999993" customHeight="1">
      <c r="A8" s="69"/>
      <c r="B8" s="104">
        <v>3</v>
      </c>
      <c r="C8" s="104">
        <v>4</v>
      </c>
      <c r="D8" s="6">
        <v>5</v>
      </c>
      <c r="E8" s="6">
        <v>6</v>
      </c>
      <c r="F8" s="104">
        <v>7</v>
      </c>
      <c r="G8" s="104">
        <v>8</v>
      </c>
      <c r="H8" s="104">
        <v>9</v>
      </c>
      <c r="I8" s="104">
        <v>10</v>
      </c>
      <c r="J8" s="104">
        <v>11</v>
      </c>
      <c r="K8" s="104">
        <v>12</v>
      </c>
      <c r="L8" s="104">
        <v>13</v>
      </c>
      <c r="M8" s="104">
        <v>14</v>
      </c>
      <c r="N8" s="104">
        <v>15</v>
      </c>
      <c r="O8" s="104">
        <v>16</v>
      </c>
      <c r="P8" s="69"/>
      <c r="Q8" s="104">
        <v>17</v>
      </c>
      <c r="R8" s="104">
        <v>18</v>
      </c>
      <c r="S8" s="6">
        <v>19</v>
      </c>
      <c r="T8" s="104">
        <v>20</v>
      </c>
      <c r="U8" s="104">
        <v>21</v>
      </c>
      <c r="V8" s="104">
        <v>22</v>
      </c>
      <c r="W8" s="2135">
        <v>23</v>
      </c>
      <c r="X8" s="2135">
        <v>24</v>
      </c>
      <c r="Y8" s="284">
        <v>25</v>
      </c>
      <c r="Z8" s="284">
        <v>26</v>
      </c>
      <c r="AA8" s="284">
        <v>27</v>
      </c>
      <c r="AB8" s="284">
        <v>28</v>
      </c>
      <c r="AC8" s="284">
        <v>29</v>
      </c>
      <c r="AD8" s="284">
        <v>30</v>
      </c>
      <c r="AE8" s="69"/>
      <c r="AF8" s="284">
        <v>31</v>
      </c>
      <c r="AG8" s="284">
        <v>32</v>
      </c>
      <c r="AH8" s="1043">
        <v>33</v>
      </c>
      <c r="AI8" s="1043">
        <v>34</v>
      </c>
      <c r="AJ8" s="1043">
        <v>35</v>
      </c>
      <c r="AK8" s="1043">
        <v>36</v>
      </c>
      <c r="AL8" s="1043">
        <v>37</v>
      </c>
      <c r="AM8" s="1043">
        <v>38</v>
      </c>
      <c r="AN8" s="1043">
        <v>39</v>
      </c>
      <c r="AO8" s="1043">
        <v>40</v>
      </c>
      <c r="AP8" s="1043">
        <v>41</v>
      </c>
      <c r="AQ8" s="1043">
        <v>42</v>
      </c>
    </row>
    <row r="9" spans="1:43" s="1501" customFormat="1" ht="8.4499999999999993" customHeight="1">
      <c r="A9" s="1500" t="s">
        <v>1718</v>
      </c>
      <c r="B9" s="1127">
        <v>21.3</v>
      </c>
      <c r="C9" s="1127">
        <v>21.48</v>
      </c>
      <c r="D9" s="1127">
        <v>2.1000000000000001E-2</v>
      </c>
      <c r="E9" s="1127">
        <v>2.1399999999999999E-2</v>
      </c>
      <c r="F9" s="1127">
        <v>1.76</v>
      </c>
      <c r="G9" s="1127">
        <v>1.8</v>
      </c>
      <c r="H9" s="1127">
        <v>7.03</v>
      </c>
      <c r="I9" s="1127">
        <v>7.1</v>
      </c>
      <c r="J9" s="1127">
        <v>8.5</v>
      </c>
      <c r="K9" s="1127">
        <v>8.5299999999999994</v>
      </c>
      <c r="L9" s="1127">
        <v>1.47</v>
      </c>
      <c r="M9" s="1127"/>
      <c r="N9" s="1127">
        <v>1.5974999999999999</v>
      </c>
      <c r="O9" s="1127">
        <v>1.6</v>
      </c>
      <c r="P9" s="1500" t="s">
        <v>1718</v>
      </c>
      <c r="Q9" s="1127" t="s">
        <v>1360</v>
      </c>
      <c r="R9" s="1128" t="s">
        <v>1360</v>
      </c>
      <c r="S9" s="1128" t="s">
        <v>1360</v>
      </c>
      <c r="T9" s="1127" t="s">
        <v>1360</v>
      </c>
      <c r="U9" s="1128" t="s">
        <v>1360</v>
      </c>
      <c r="V9" s="1128" t="s">
        <v>1360</v>
      </c>
      <c r="W9" s="1127" t="s">
        <v>1360</v>
      </c>
      <c r="X9" s="1127" t="s">
        <v>1360</v>
      </c>
      <c r="Y9" s="1127" t="s">
        <v>1360</v>
      </c>
      <c r="Z9" s="1127" t="s">
        <v>1360</v>
      </c>
      <c r="AA9" s="1129" t="s">
        <v>1360</v>
      </c>
      <c r="AB9" s="1129" t="s">
        <v>1360</v>
      </c>
      <c r="AC9" s="1129" t="s">
        <v>1360</v>
      </c>
      <c r="AD9" s="1129" t="s">
        <v>1360</v>
      </c>
      <c r="AE9" s="1500" t="s">
        <v>1718</v>
      </c>
      <c r="AF9" s="1129" t="s">
        <v>1360</v>
      </c>
      <c r="AG9" s="1129" t="s">
        <v>1360</v>
      </c>
      <c r="AH9" s="1129" t="s">
        <v>1360</v>
      </c>
      <c r="AI9" s="1129" t="s">
        <v>1360</v>
      </c>
      <c r="AJ9" s="1129" t="s">
        <v>1360</v>
      </c>
      <c r="AK9" s="1129" t="s">
        <v>1360</v>
      </c>
      <c r="AL9" s="1129" t="s">
        <v>1360</v>
      </c>
      <c r="AM9" s="1129" t="s">
        <v>1360</v>
      </c>
      <c r="AN9" s="1129" t="s">
        <v>1360</v>
      </c>
      <c r="AO9" s="1129" t="s">
        <v>1360</v>
      </c>
      <c r="AP9" s="1129" t="s">
        <v>1360</v>
      </c>
      <c r="AQ9" s="1129" t="s">
        <v>1360</v>
      </c>
    </row>
    <row r="10" spans="1:43" s="1501" customFormat="1" ht="8.4499999999999993" customHeight="1">
      <c r="A10" s="1502" t="s">
        <v>1178</v>
      </c>
      <c r="B10" s="1130">
        <v>21.3</v>
      </c>
      <c r="C10" s="1130">
        <v>21.48</v>
      </c>
      <c r="D10" s="1130">
        <v>2.1000000000000001E-2</v>
      </c>
      <c r="E10" s="1130">
        <v>2.1399999999999999E-2</v>
      </c>
      <c r="F10" s="1130">
        <v>1.76</v>
      </c>
      <c r="G10" s="1130">
        <v>1.8</v>
      </c>
      <c r="H10" s="1130">
        <v>7.03</v>
      </c>
      <c r="I10" s="1130">
        <v>7.1</v>
      </c>
      <c r="J10" s="1130">
        <v>8.5</v>
      </c>
      <c r="K10" s="1130">
        <v>8.5299999999999994</v>
      </c>
      <c r="L10" s="1130">
        <v>1.47</v>
      </c>
      <c r="M10" s="1130"/>
      <c r="N10" s="1130">
        <v>1.0125</v>
      </c>
      <c r="O10" s="1130">
        <v>1.016</v>
      </c>
      <c r="P10" s="1502" t="s">
        <v>1178</v>
      </c>
      <c r="Q10" s="1130" t="s">
        <v>1360</v>
      </c>
      <c r="R10" s="1131" t="s">
        <v>1360</v>
      </c>
      <c r="S10" s="1131" t="s">
        <v>1360</v>
      </c>
      <c r="T10" s="1130" t="s">
        <v>1360</v>
      </c>
      <c r="U10" s="1131" t="s">
        <v>1360</v>
      </c>
      <c r="V10" s="1131" t="s">
        <v>1360</v>
      </c>
      <c r="W10" s="1130" t="s">
        <v>1360</v>
      </c>
      <c r="X10" s="1130" t="s">
        <v>1360</v>
      </c>
      <c r="Y10" s="1130" t="s">
        <v>1360</v>
      </c>
      <c r="Z10" s="1130" t="s">
        <v>1360</v>
      </c>
      <c r="AA10" s="1132" t="s">
        <v>1360</v>
      </c>
      <c r="AB10" s="1132" t="s">
        <v>1360</v>
      </c>
      <c r="AC10" s="1132" t="s">
        <v>1360</v>
      </c>
      <c r="AD10" s="1132" t="s">
        <v>1360</v>
      </c>
      <c r="AE10" s="1502" t="s">
        <v>1178</v>
      </c>
      <c r="AF10" s="1132" t="s">
        <v>1360</v>
      </c>
      <c r="AG10" s="1132" t="s">
        <v>1360</v>
      </c>
      <c r="AH10" s="1132" t="s">
        <v>1360</v>
      </c>
      <c r="AI10" s="1132" t="s">
        <v>1360</v>
      </c>
      <c r="AJ10" s="1132" t="s">
        <v>1360</v>
      </c>
      <c r="AK10" s="1132" t="s">
        <v>1360</v>
      </c>
      <c r="AL10" s="1132" t="s">
        <v>1360</v>
      </c>
      <c r="AM10" s="1132" t="s">
        <v>1360</v>
      </c>
      <c r="AN10" s="1132" t="s">
        <v>1360</v>
      </c>
      <c r="AO10" s="1132" t="s">
        <v>1360</v>
      </c>
      <c r="AP10" s="1132" t="s">
        <v>1360</v>
      </c>
      <c r="AQ10" s="1132" t="s">
        <v>1360</v>
      </c>
    </row>
    <row r="11" spans="1:43" s="1501" customFormat="1" ht="8.4499999999999993" customHeight="1">
      <c r="A11" s="1502" t="s">
        <v>1532</v>
      </c>
      <c r="B11" s="1130">
        <v>21.3</v>
      </c>
      <c r="C11" s="1130">
        <v>21.48</v>
      </c>
      <c r="D11" s="1130">
        <v>2.1000000000000001E-2</v>
      </c>
      <c r="E11" s="1130">
        <v>2.1399999999999999E-2</v>
      </c>
      <c r="F11" s="1130">
        <v>2.34</v>
      </c>
      <c r="G11" s="1130">
        <v>2.38</v>
      </c>
      <c r="H11" s="1130">
        <v>7.03</v>
      </c>
      <c r="I11" s="1130">
        <v>7.1</v>
      </c>
      <c r="J11" s="1130">
        <v>8.5</v>
      </c>
      <c r="K11" s="1130">
        <v>8.5299999999999994</v>
      </c>
      <c r="L11" s="1130">
        <v>1.47</v>
      </c>
      <c r="M11" s="1130"/>
      <c r="N11" s="1130">
        <v>1.0125</v>
      </c>
      <c r="O11" s="1130">
        <v>1.016</v>
      </c>
      <c r="P11" s="1502" t="s">
        <v>1532</v>
      </c>
      <c r="Q11" s="1130" t="s">
        <v>1360</v>
      </c>
      <c r="R11" s="1131" t="s">
        <v>1360</v>
      </c>
      <c r="S11" s="1131" t="s">
        <v>1360</v>
      </c>
      <c r="T11" s="1130" t="s">
        <v>1360</v>
      </c>
      <c r="U11" s="1131" t="s">
        <v>1360</v>
      </c>
      <c r="V11" s="1131" t="s">
        <v>1360</v>
      </c>
      <c r="W11" s="1130" t="s">
        <v>1360</v>
      </c>
      <c r="X11" s="1130" t="s">
        <v>1360</v>
      </c>
      <c r="Y11" s="1130" t="s">
        <v>1360</v>
      </c>
      <c r="Z11" s="1130" t="s">
        <v>1360</v>
      </c>
      <c r="AA11" s="1132" t="s">
        <v>1360</v>
      </c>
      <c r="AB11" s="1132" t="s">
        <v>1360</v>
      </c>
      <c r="AC11" s="1132" t="s">
        <v>1360</v>
      </c>
      <c r="AD11" s="1132" t="s">
        <v>1360</v>
      </c>
      <c r="AE11" s="1502" t="s">
        <v>1532</v>
      </c>
      <c r="AF11" s="1132" t="s">
        <v>1360</v>
      </c>
      <c r="AG11" s="1132" t="s">
        <v>1360</v>
      </c>
      <c r="AH11" s="1132" t="s">
        <v>1360</v>
      </c>
      <c r="AI11" s="1132" t="s">
        <v>1360</v>
      </c>
      <c r="AJ11" s="1132" t="s">
        <v>1360</v>
      </c>
      <c r="AK11" s="1132" t="s">
        <v>1360</v>
      </c>
      <c r="AL11" s="1132" t="s">
        <v>1360</v>
      </c>
      <c r="AM11" s="1132" t="s">
        <v>1360</v>
      </c>
      <c r="AN11" s="1132" t="s">
        <v>1360</v>
      </c>
      <c r="AO11" s="1132" t="s">
        <v>1360</v>
      </c>
      <c r="AP11" s="1132" t="s">
        <v>1360</v>
      </c>
      <c r="AQ11" s="1132" t="s">
        <v>1360</v>
      </c>
    </row>
    <row r="12" spans="1:43" s="1501" customFormat="1" ht="8.4499999999999993" customHeight="1">
      <c r="A12" s="1502" t="s">
        <v>1179</v>
      </c>
      <c r="B12" s="1130">
        <v>24.2</v>
      </c>
      <c r="C12" s="1130">
        <v>24.4</v>
      </c>
      <c r="D12" s="1130">
        <v>2.7900000000000001E-2</v>
      </c>
      <c r="E12" s="1130">
        <v>2.8400000000000002E-2</v>
      </c>
      <c r="F12" s="1130">
        <v>2.34</v>
      </c>
      <c r="G12" s="1130">
        <v>2.38</v>
      </c>
      <c r="H12" s="1130">
        <v>9.3000000000000007</v>
      </c>
      <c r="I12" s="1130">
        <v>9.42</v>
      </c>
      <c r="J12" s="1130">
        <v>11.25</v>
      </c>
      <c r="K12" s="1130">
        <v>11.4</v>
      </c>
      <c r="L12" s="1130">
        <v>1.94</v>
      </c>
      <c r="M12" s="1130"/>
      <c r="N12" s="1130">
        <v>1.35</v>
      </c>
      <c r="O12" s="1130">
        <v>1.3514999999999999</v>
      </c>
      <c r="P12" s="1502" t="s">
        <v>1179</v>
      </c>
      <c r="Q12" s="1130" t="s">
        <v>1360</v>
      </c>
      <c r="R12" s="1131" t="s">
        <v>1360</v>
      </c>
      <c r="S12" s="1131" t="s">
        <v>1360</v>
      </c>
      <c r="T12" s="1130" t="s">
        <v>1360</v>
      </c>
      <c r="U12" s="1131" t="s">
        <v>1360</v>
      </c>
      <c r="V12" s="1131" t="s">
        <v>1360</v>
      </c>
      <c r="W12" s="1130" t="s">
        <v>1360</v>
      </c>
      <c r="X12" s="1130" t="s">
        <v>1360</v>
      </c>
      <c r="Y12" s="1130" t="s">
        <v>1360</v>
      </c>
      <c r="Z12" s="1130" t="s">
        <v>1360</v>
      </c>
      <c r="AA12" s="1132" t="s">
        <v>1360</v>
      </c>
      <c r="AB12" s="1132" t="s">
        <v>1360</v>
      </c>
      <c r="AC12" s="1132" t="s">
        <v>1360</v>
      </c>
      <c r="AD12" s="1132" t="s">
        <v>1360</v>
      </c>
      <c r="AE12" s="1502" t="s">
        <v>1179</v>
      </c>
      <c r="AF12" s="1132" t="s">
        <v>1360</v>
      </c>
      <c r="AG12" s="1132" t="s">
        <v>1360</v>
      </c>
      <c r="AH12" s="1132" t="s">
        <v>1360</v>
      </c>
      <c r="AI12" s="1132" t="s">
        <v>1360</v>
      </c>
      <c r="AJ12" s="1132" t="s">
        <v>1360</v>
      </c>
      <c r="AK12" s="1132" t="s">
        <v>1360</v>
      </c>
      <c r="AL12" s="1132" t="s">
        <v>1360</v>
      </c>
      <c r="AM12" s="1132" t="s">
        <v>1360</v>
      </c>
      <c r="AN12" s="1132" t="s">
        <v>1360</v>
      </c>
      <c r="AO12" s="1132" t="s">
        <v>1360</v>
      </c>
      <c r="AP12" s="1132" t="s">
        <v>1360</v>
      </c>
      <c r="AQ12" s="1132" t="s">
        <v>1360</v>
      </c>
    </row>
    <row r="13" spans="1:43" s="1501" customFormat="1" ht="8.4499999999999993" customHeight="1">
      <c r="A13" s="1502" t="s">
        <v>1719</v>
      </c>
      <c r="B13" s="1130">
        <v>24.2</v>
      </c>
      <c r="C13" s="1130">
        <v>24.4</v>
      </c>
      <c r="D13" s="1130">
        <v>2.7900000000000001E-2</v>
      </c>
      <c r="E13" s="1130">
        <v>2.8400000000000002E-2</v>
      </c>
      <c r="F13" s="1130">
        <v>2.34</v>
      </c>
      <c r="G13" s="1130">
        <v>2.38</v>
      </c>
      <c r="H13" s="1130">
        <v>9.3000000000000007</v>
      </c>
      <c r="I13" s="1130">
        <v>9.42</v>
      </c>
      <c r="J13" s="1130">
        <v>11.25</v>
      </c>
      <c r="K13" s="1130">
        <v>11.4</v>
      </c>
      <c r="L13" s="1130">
        <v>1.94</v>
      </c>
      <c r="M13" s="1130"/>
      <c r="N13" s="1130">
        <v>1.35</v>
      </c>
      <c r="O13" s="1130">
        <v>1.3514999999999999</v>
      </c>
      <c r="P13" s="1502" t="s">
        <v>1719</v>
      </c>
      <c r="Q13" s="1130" t="s">
        <v>1360</v>
      </c>
      <c r="R13" s="1131" t="s">
        <v>1360</v>
      </c>
      <c r="S13" s="1131" t="s">
        <v>1360</v>
      </c>
      <c r="T13" s="1130" t="s">
        <v>1360</v>
      </c>
      <c r="U13" s="1131" t="s">
        <v>1360</v>
      </c>
      <c r="V13" s="1131" t="s">
        <v>1360</v>
      </c>
      <c r="W13" s="1130" t="s">
        <v>1360</v>
      </c>
      <c r="X13" s="1130" t="s">
        <v>1360</v>
      </c>
      <c r="Y13" s="1130" t="s">
        <v>1360</v>
      </c>
      <c r="Z13" s="1130" t="s">
        <v>1360</v>
      </c>
      <c r="AA13" s="1132" t="s">
        <v>1360</v>
      </c>
      <c r="AB13" s="1132" t="s">
        <v>1360</v>
      </c>
      <c r="AC13" s="1132" t="s">
        <v>1360</v>
      </c>
      <c r="AD13" s="1132" t="s">
        <v>1360</v>
      </c>
      <c r="AE13" s="1502" t="s">
        <v>1719</v>
      </c>
      <c r="AF13" s="1132" t="s">
        <v>1360</v>
      </c>
      <c r="AG13" s="1132" t="s">
        <v>1360</v>
      </c>
      <c r="AH13" s="1132" t="s">
        <v>1360</v>
      </c>
      <c r="AI13" s="1132" t="s">
        <v>1360</v>
      </c>
      <c r="AJ13" s="1132" t="s">
        <v>1360</v>
      </c>
      <c r="AK13" s="1132" t="s">
        <v>1360</v>
      </c>
      <c r="AL13" s="1132" t="s">
        <v>1360</v>
      </c>
      <c r="AM13" s="1132" t="s">
        <v>1360</v>
      </c>
      <c r="AN13" s="1132" t="s">
        <v>1360</v>
      </c>
      <c r="AO13" s="1132" t="s">
        <v>1360</v>
      </c>
      <c r="AP13" s="1132" t="s">
        <v>1360</v>
      </c>
      <c r="AQ13" s="1132" t="s">
        <v>1360</v>
      </c>
    </row>
    <row r="14" spans="1:43" s="1501" customFormat="1" ht="8.4499999999999993" customHeight="1">
      <c r="A14" s="1502" t="s">
        <v>1534</v>
      </c>
      <c r="B14" s="1130">
        <v>24.2</v>
      </c>
      <c r="C14" s="1130">
        <v>24.4</v>
      </c>
      <c r="D14" s="1130">
        <v>2.7900000000000001E-2</v>
      </c>
      <c r="E14" s="1130">
        <v>2.8400000000000002E-2</v>
      </c>
      <c r="F14" s="1130">
        <v>2.34</v>
      </c>
      <c r="G14" s="1130">
        <v>2.38</v>
      </c>
      <c r="H14" s="1130">
        <v>9.3000000000000007</v>
      </c>
      <c r="I14" s="1130">
        <v>9.42</v>
      </c>
      <c r="J14" s="1130">
        <v>11.25</v>
      </c>
      <c r="K14" s="1130">
        <v>11.4</v>
      </c>
      <c r="L14" s="1130">
        <v>1.94</v>
      </c>
      <c r="M14" s="1130"/>
      <c r="N14" s="1130">
        <v>1.35</v>
      </c>
      <c r="O14" s="1130">
        <v>1.3514999999999999</v>
      </c>
      <c r="P14" s="1502" t="s">
        <v>1534</v>
      </c>
      <c r="Q14" s="1130" t="s">
        <v>1360</v>
      </c>
      <c r="R14" s="1131" t="s">
        <v>1360</v>
      </c>
      <c r="S14" s="1131" t="s">
        <v>1360</v>
      </c>
      <c r="T14" s="1130" t="s">
        <v>1360</v>
      </c>
      <c r="U14" s="1131" t="s">
        <v>1360</v>
      </c>
      <c r="V14" s="1131" t="s">
        <v>1360</v>
      </c>
      <c r="W14" s="1130" t="s">
        <v>1360</v>
      </c>
      <c r="X14" s="1130" t="s">
        <v>1360</v>
      </c>
      <c r="Y14" s="1130" t="s">
        <v>1360</v>
      </c>
      <c r="Z14" s="1130" t="s">
        <v>1360</v>
      </c>
      <c r="AA14" s="1132" t="s">
        <v>1360</v>
      </c>
      <c r="AB14" s="1132" t="s">
        <v>1360</v>
      </c>
      <c r="AC14" s="1132" t="s">
        <v>1360</v>
      </c>
      <c r="AD14" s="1132" t="s">
        <v>1360</v>
      </c>
      <c r="AE14" s="1502" t="s">
        <v>1534</v>
      </c>
      <c r="AF14" s="1132" t="s">
        <v>1360</v>
      </c>
      <c r="AG14" s="1132" t="s">
        <v>1360</v>
      </c>
      <c r="AH14" s="1132" t="s">
        <v>1360</v>
      </c>
      <c r="AI14" s="1132" t="s">
        <v>1360</v>
      </c>
      <c r="AJ14" s="1132" t="s">
        <v>1360</v>
      </c>
      <c r="AK14" s="1132" t="s">
        <v>1360</v>
      </c>
      <c r="AL14" s="1132" t="s">
        <v>1360</v>
      </c>
      <c r="AM14" s="1132" t="s">
        <v>1360</v>
      </c>
      <c r="AN14" s="1132" t="s">
        <v>1360</v>
      </c>
      <c r="AO14" s="1132" t="s">
        <v>1360</v>
      </c>
      <c r="AP14" s="1132" t="s">
        <v>1360</v>
      </c>
      <c r="AQ14" s="1132" t="s">
        <v>1360</v>
      </c>
    </row>
    <row r="15" spans="1:43" s="1501" customFormat="1" ht="8.4499999999999993" customHeight="1">
      <c r="A15" s="1502" t="s">
        <v>1535</v>
      </c>
      <c r="B15" s="1130">
        <v>24.2</v>
      </c>
      <c r="C15" s="1130">
        <v>24.4</v>
      </c>
      <c r="D15" s="1130">
        <v>2.7900000000000001E-2</v>
      </c>
      <c r="E15" s="1130">
        <v>2.8400000000000002E-2</v>
      </c>
      <c r="F15" s="1130">
        <v>2.48</v>
      </c>
      <c r="G15" s="1130">
        <v>2.5</v>
      </c>
      <c r="H15" s="1130">
        <v>9.3000000000000007</v>
      </c>
      <c r="I15" s="1130">
        <v>9.42</v>
      </c>
      <c r="J15" s="1130">
        <v>11.25</v>
      </c>
      <c r="K15" s="1130">
        <v>11.4</v>
      </c>
      <c r="L15" s="1130">
        <v>1.94</v>
      </c>
      <c r="M15" s="1130"/>
      <c r="N15" s="1130">
        <v>1.35</v>
      </c>
      <c r="O15" s="1130">
        <v>1.3514999999999999</v>
      </c>
      <c r="P15" s="1502" t="s">
        <v>1535</v>
      </c>
      <c r="Q15" s="1130" t="s">
        <v>1360</v>
      </c>
      <c r="R15" s="1131" t="s">
        <v>1360</v>
      </c>
      <c r="S15" s="1131" t="s">
        <v>1360</v>
      </c>
      <c r="T15" s="1130" t="s">
        <v>1360</v>
      </c>
      <c r="U15" s="1131" t="s">
        <v>1360</v>
      </c>
      <c r="V15" s="1131" t="s">
        <v>1360</v>
      </c>
      <c r="W15" s="1130" t="s">
        <v>1360</v>
      </c>
      <c r="X15" s="1130" t="s">
        <v>1360</v>
      </c>
      <c r="Y15" s="1130" t="s">
        <v>1360</v>
      </c>
      <c r="Z15" s="1130" t="s">
        <v>1360</v>
      </c>
      <c r="AA15" s="1132" t="s">
        <v>1360</v>
      </c>
      <c r="AB15" s="1132" t="s">
        <v>1360</v>
      </c>
      <c r="AC15" s="1132" t="s">
        <v>1360</v>
      </c>
      <c r="AD15" s="1132" t="s">
        <v>1360</v>
      </c>
      <c r="AE15" s="1502" t="s">
        <v>1535</v>
      </c>
      <c r="AF15" s="1132" t="s">
        <v>1360</v>
      </c>
      <c r="AG15" s="1132" t="s">
        <v>1360</v>
      </c>
      <c r="AH15" s="1132" t="s">
        <v>1360</v>
      </c>
      <c r="AI15" s="1132" t="s">
        <v>1360</v>
      </c>
      <c r="AJ15" s="1132" t="s">
        <v>1360</v>
      </c>
      <c r="AK15" s="1132" t="s">
        <v>1360</v>
      </c>
      <c r="AL15" s="1132" t="s">
        <v>1360</v>
      </c>
      <c r="AM15" s="1132" t="s">
        <v>1360</v>
      </c>
      <c r="AN15" s="1132" t="s">
        <v>1360</v>
      </c>
      <c r="AO15" s="1132" t="s">
        <v>1360</v>
      </c>
      <c r="AP15" s="1132" t="s">
        <v>1360</v>
      </c>
      <c r="AQ15" s="1132" t="s">
        <v>1360</v>
      </c>
    </row>
    <row r="16" spans="1:43" s="1501" customFormat="1" ht="8.4499999999999993" customHeight="1">
      <c r="A16" s="1502" t="s">
        <v>1180</v>
      </c>
      <c r="B16" s="1130">
        <v>24.2</v>
      </c>
      <c r="C16" s="1130">
        <v>24.4</v>
      </c>
      <c r="D16" s="1130">
        <v>3.2599999999999997E-2</v>
      </c>
      <c r="E16" s="1130">
        <v>3.32E-2</v>
      </c>
      <c r="F16" s="1130">
        <v>2.61</v>
      </c>
      <c r="G16" s="1130">
        <v>2.65</v>
      </c>
      <c r="H16" s="1130">
        <v>9.3000000000000007</v>
      </c>
      <c r="I16" s="1130">
        <v>9.42</v>
      </c>
      <c r="J16" s="1130">
        <v>11.25</v>
      </c>
      <c r="K16" s="1130">
        <v>11.4</v>
      </c>
      <c r="L16" s="1130">
        <v>1.94</v>
      </c>
      <c r="M16" s="1130"/>
      <c r="N16" s="1130">
        <v>1.39</v>
      </c>
      <c r="O16" s="1130">
        <v>1.3915</v>
      </c>
      <c r="P16" s="1502" t="s">
        <v>1180</v>
      </c>
      <c r="Q16" s="1130" t="s">
        <v>1360</v>
      </c>
      <c r="R16" s="1131" t="s">
        <v>1360</v>
      </c>
      <c r="S16" s="1131" t="s">
        <v>1360</v>
      </c>
      <c r="T16" s="1130" t="s">
        <v>1360</v>
      </c>
      <c r="U16" s="1131" t="s">
        <v>1360</v>
      </c>
      <c r="V16" s="1131" t="s">
        <v>1360</v>
      </c>
      <c r="W16" s="1130" t="s">
        <v>1360</v>
      </c>
      <c r="X16" s="1130" t="s">
        <v>1360</v>
      </c>
      <c r="Y16" s="1130" t="s">
        <v>1360</v>
      </c>
      <c r="Z16" s="1130" t="s">
        <v>1360</v>
      </c>
      <c r="AA16" s="1132" t="s">
        <v>1360</v>
      </c>
      <c r="AB16" s="1132" t="s">
        <v>1360</v>
      </c>
      <c r="AC16" s="1132" t="s">
        <v>1360</v>
      </c>
      <c r="AD16" s="1132" t="s">
        <v>1360</v>
      </c>
      <c r="AE16" s="1502" t="s">
        <v>1180</v>
      </c>
      <c r="AF16" s="1132" t="s">
        <v>1360</v>
      </c>
      <c r="AG16" s="1132" t="s">
        <v>1360</v>
      </c>
      <c r="AH16" s="1132" t="s">
        <v>1360</v>
      </c>
      <c r="AI16" s="1132" t="s">
        <v>1360</v>
      </c>
      <c r="AJ16" s="1132" t="s">
        <v>1360</v>
      </c>
      <c r="AK16" s="1132" t="s">
        <v>1360</v>
      </c>
      <c r="AL16" s="1132" t="s">
        <v>1360</v>
      </c>
      <c r="AM16" s="1132" t="s">
        <v>1360</v>
      </c>
      <c r="AN16" s="1132" t="s">
        <v>1360</v>
      </c>
      <c r="AO16" s="1132" t="s">
        <v>1360</v>
      </c>
      <c r="AP16" s="1132" t="s">
        <v>1360</v>
      </c>
      <c r="AQ16" s="1132" t="s">
        <v>1360</v>
      </c>
    </row>
    <row r="17" spans="1:43" s="1501" customFormat="1" ht="8.4499999999999993" customHeight="1">
      <c r="A17" s="1502" t="s">
        <v>1181</v>
      </c>
      <c r="B17" s="1130">
        <v>26.68</v>
      </c>
      <c r="C17" s="1130">
        <v>27.18</v>
      </c>
      <c r="D17" s="1130">
        <v>3.9699999999999999E-2</v>
      </c>
      <c r="E17" s="1130">
        <v>4.0599999999999997E-2</v>
      </c>
      <c r="F17" s="1130">
        <v>3.66</v>
      </c>
      <c r="G17" s="1130">
        <v>3.7</v>
      </c>
      <c r="H17" s="1130">
        <v>9.3000000000000007</v>
      </c>
      <c r="I17" s="1130">
        <v>9.42</v>
      </c>
      <c r="J17" s="1130">
        <v>12.72</v>
      </c>
      <c r="K17" s="1130">
        <v>13.1</v>
      </c>
      <c r="L17" s="1130">
        <v>2.0699999999999998</v>
      </c>
      <c r="M17" s="1130"/>
      <c r="N17" s="1130">
        <v>1.39</v>
      </c>
      <c r="O17" s="1130">
        <v>1.3915</v>
      </c>
      <c r="P17" s="1502" t="s">
        <v>1181</v>
      </c>
      <c r="Q17" s="1130" t="s">
        <v>1360</v>
      </c>
      <c r="R17" s="1131" t="s">
        <v>1360</v>
      </c>
      <c r="S17" s="1131" t="s">
        <v>1360</v>
      </c>
      <c r="T17" s="1130" t="s">
        <v>1360</v>
      </c>
      <c r="U17" s="1131" t="s">
        <v>1360</v>
      </c>
      <c r="V17" s="1131" t="s">
        <v>1360</v>
      </c>
      <c r="W17" s="1130" t="s">
        <v>1360</v>
      </c>
      <c r="X17" s="1130" t="s">
        <v>1360</v>
      </c>
      <c r="Y17" s="1130" t="s">
        <v>1360</v>
      </c>
      <c r="Z17" s="1130" t="s">
        <v>1360</v>
      </c>
      <c r="AA17" s="1132" t="s">
        <v>1360</v>
      </c>
      <c r="AB17" s="1132" t="s">
        <v>1360</v>
      </c>
      <c r="AC17" s="1132" t="s">
        <v>1360</v>
      </c>
      <c r="AD17" s="1132" t="s">
        <v>1360</v>
      </c>
      <c r="AE17" s="1502" t="s">
        <v>1181</v>
      </c>
      <c r="AF17" s="1132" t="s">
        <v>1360</v>
      </c>
      <c r="AG17" s="1132" t="s">
        <v>1360</v>
      </c>
      <c r="AH17" s="1132" t="s">
        <v>1360</v>
      </c>
      <c r="AI17" s="1132" t="s">
        <v>1360</v>
      </c>
      <c r="AJ17" s="1132" t="s">
        <v>1360</v>
      </c>
      <c r="AK17" s="1132" t="s">
        <v>1360</v>
      </c>
      <c r="AL17" s="1132" t="s">
        <v>1360</v>
      </c>
      <c r="AM17" s="1132" t="s">
        <v>1360</v>
      </c>
      <c r="AN17" s="1132" t="s">
        <v>1360</v>
      </c>
      <c r="AO17" s="1132" t="s">
        <v>1360</v>
      </c>
      <c r="AP17" s="1132" t="s">
        <v>1360</v>
      </c>
      <c r="AQ17" s="1132" t="s">
        <v>1360</v>
      </c>
    </row>
    <row r="18" spans="1:43" s="1501" customFormat="1" ht="8.4499999999999993" customHeight="1">
      <c r="A18" s="1502" t="s">
        <v>1662</v>
      </c>
      <c r="B18" s="1130">
        <v>25.02</v>
      </c>
      <c r="C18" s="1130">
        <v>25.52</v>
      </c>
      <c r="D18" s="1130">
        <v>3.5799999999999998E-2</v>
      </c>
      <c r="E18" s="1130">
        <v>3.6600000000000001E-2</v>
      </c>
      <c r="F18" s="1130">
        <v>3.5</v>
      </c>
      <c r="G18" s="1130">
        <v>3.54</v>
      </c>
      <c r="H18" s="1130">
        <v>10.75</v>
      </c>
      <c r="I18" s="1130">
        <v>10.91</v>
      </c>
      <c r="J18" s="1130">
        <v>12.72</v>
      </c>
      <c r="K18" s="1130">
        <v>13.1</v>
      </c>
      <c r="L18" s="1130">
        <v>2.34</v>
      </c>
      <c r="M18" s="1130"/>
      <c r="N18" s="1130">
        <v>1.39</v>
      </c>
      <c r="O18" s="1130">
        <v>1.3915</v>
      </c>
      <c r="P18" s="1502" t="s">
        <v>1662</v>
      </c>
      <c r="Q18" s="1130" t="s">
        <v>1360</v>
      </c>
      <c r="R18" s="1131" t="s">
        <v>1360</v>
      </c>
      <c r="S18" s="1131" t="s">
        <v>1360</v>
      </c>
      <c r="T18" s="1130" t="s">
        <v>1360</v>
      </c>
      <c r="U18" s="1131" t="s">
        <v>1360</v>
      </c>
      <c r="V18" s="1131" t="s">
        <v>1360</v>
      </c>
      <c r="W18" s="1130" t="s">
        <v>1360</v>
      </c>
      <c r="X18" s="1130" t="s">
        <v>1360</v>
      </c>
      <c r="Y18" s="1130" t="s">
        <v>1360</v>
      </c>
      <c r="Z18" s="1130" t="s">
        <v>1360</v>
      </c>
      <c r="AA18" s="1132" t="s">
        <v>1360</v>
      </c>
      <c r="AB18" s="1132" t="s">
        <v>1360</v>
      </c>
      <c r="AC18" s="1132" t="s">
        <v>1360</v>
      </c>
      <c r="AD18" s="1132" t="s">
        <v>1360</v>
      </c>
      <c r="AE18" s="1502" t="s">
        <v>1662</v>
      </c>
      <c r="AF18" s="1132" t="s">
        <v>1360</v>
      </c>
      <c r="AG18" s="1132" t="s">
        <v>1360</v>
      </c>
      <c r="AH18" s="1132" t="s">
        <v>1360</v>
      </c>
      <c r="AI18" s="1132" t="s">
        <v>1360</v>
      </c>
      <c r="AJ18" s="1132" t="s">
        <v>1360</v>
      </c>
      <c r="AK18" s="1132" t="s">
        <v>1360</v>
      </c>
      <c r="AL18" s="1132" t="s">
        <v>1360</v>
      </c>
      <c r="AM18" s="1132" t="s">
        <v>1360</v>
      </c>
      <c r="AN18" s="1132" t="s">
        <v>1360</v>
      </c>
      <c r="AO18" s="1132" t="s">
        <v>1360</v>
      </c>
      <c r="AP18" s="1132" t="s">
        <v>1360</v>
      </c>
      <c r="AQ18" s="1132" t="s">
        <v>1360</v>
      </c>
    </row>
    <row r="19" spans="1:43" s="1501" customFormat="1" ht="8.4499999999999993" customHeight="1">
      <c r="A19" s="1502" t="s">
        <v>1665</v>
      </c>
      <c r="B19" s="1130">
        <v>23.050999999999998</v>
      </c>
      <c r="C19" s="1130">
        <v>23.55</v>
      </c>
      <c r="D19" s="1130">
        <v>3.5499999999999997E-2</v>
      </c>
      <c r="E19" s="1130">
        <v>3.6299999999999999E-2</v>
      </c>
      <c r="F19" s="1130">
        <v>4.08</v>
      </c>
      <c r="G19" s="1130">
        <v>4.12</v>
      </c>
      <c r="H19" s="1130">
        <v>10.18</v>
      </c>
      <c r="I19" s="1130">
        <v>10.33</v>
      </c>
      <c r="J19" s="1130">
        <v>13.8</v>
      </c>
      <c r="K19" s="1130">
        <v>13.96</v>
      </c>
      <c r="L19" s="1130">
        <v>2.52</v>
      </c>
      <c r="M19" s="1130"/>
      <c r="N19" s="1130">
        <v>1.39</v>
      </c>
      <c r="O19" s="1130">
        <v>1.3915</v>
      </c>
      <c r="P19" s="1502" t="s">
        <v>1665</v>
      </c>
      <c r="Q19" s="1130" t="s">
        <v>1360</v>
      </c>
      <c r="R19" s="1131" t="s">
        <v>1360</v>
      </c>
      <c r="S19" s="1131" t="s">
        <v>1360</v>
      </c>
      <c r="T19" s="1130" t="s">
        <v>1360</v>
      </c>
      <c r="U19" s="1131" t="s">
        <v>1360</v>
      </c>
      <c r="V19" s="1131" t="s">
        <v>1360</v>
      </c>
      <c r="W19" s="1130" t="s">
        <v>1360</v>
      </c>
      <c r="X19" s="1130" t="s">
        <v>1360</v>
      </c>
      <c r="Y19" s="1130" t="s">
        <v>1360</v>
      </c>
      <c r="Z19" s="1130" t="s">
        <v>1360</v>
      </c>
      <c r="AA19" s="1132" t="s">
        <v>1360</v>
      </c>
      <c r="AB19" s="1132" t="s">
        <v>1360</v>
      </c>
      <c r="AC19" s="1132" t="s">
        <v>1360</v>
      </c>
      <c r="AD19" s="1132" t="s">
        <v>1360</v>
      </c>
      <c r="AE19" s="1502" t="s">
        <v>1665</v>
      </c>
      <c r="AF19" s="1132" t="s">
        <v>1360</v>
      </c>
      <c r="AG19" s="1132" t="s">
        <v>1360</v>
      </c>
      <c r="AH19" s="1132" t="s">
        <v>1360</v>
      </c>
      <c r="AI19" s="1132" t="s">
        <v>1360</v>
      </c>
      <c r="AJ19" s="1132" t="s">
        <v>1360</v>
      </c>
      <c r="AK19" s="1132" t="s">
        <v>1360</v>
      </c>
      <c r="AL19" s="1132" t="s">
        <v>1360</v>
      </c>
      <c r="AM19" s="1132" t="s">
        <v>1360</v>
      </c>
      <c r="AN19" s="1132" t="s">
        <v>1360</v>
      </c>
      <c r="AO19" s="1132" t="s">
        <v>1360</v>
      </c>
      <c r="AP19" s="1132" t="s">
        <v>1360</v>
      </c>
      <c r="AQ19" s="1132" t="s">
        <v>1360</v>
      </c>
    </row>
    <row r="20" spans="1:43" s="1501" customFormat="1" ht="8.4499999999999993" customHeight="1">
      <c r="A20" s="1502" t="s">
        <v>1182</v>
      </c>
      <c r="B20" s="1130">
        <v>22.21</v>
      </c>
      <c r="C20" s="1130">
        <v>22.71</v>
      </c>
      <c r="D20" s="1130">
        <v>4.2099999999999999E-2</v>
      </c>
      <c r="E20" s="1130">
        <v>4.3200000000000002E-2</v>
      </c>
      <c r="F20" s="1130">
        <v>5.03</v>
      </c>
      <c r="G20" s="1130">
        <v>5.07</v>
      </c>
      <c r="H20" s="1130">
        <v>12.82</v>
      </c>
      <c r="I20" s="1130">
        <v>12.99</v>
      </c>
      <c r="J20" s="1130">
        <v>15.41</v>
      </c>
      <c r="K20" s="1130">
        <v>15.53</v>
      </c>
      <c r="L20" s="1130">
        <v>2.73</v>
      </c>
      <c r="M20" s="1130"/>
      <c r="N20" s="1130">
        <v>1.39</v>
      </c>
      <c r="O20" s="1130">
        <v>1.3915</v>
      </c>
      <c r="P20" s="1502" t="s">
        <v>1182</v>
      </c>
      <c r="Q20" s="1130" t="s">
        <v>1360</v>
      </c>
      <c r="R20" s="1131" t="s">
        <v>1360</v>
      </c>
      <c r="S20" s="1131" t="s">
        <v>1360</v>
      </c>
      <c r="T20" s="1130" t="s">
        <v>1360</v>
      </c>
      <c r="U20" s="1131" t="s">
        <v>1360</v>
      </c>
      <c r="V20" s="1131" t="s">
        <v>1360</v>
      </c>
      <c r="W20" s="1130" t="s">
        <v>1360</v>
      </c>
      <c r="X20" s="1130" t="s">
        <v>1360</v>
      </c>
      <c r="Y20" s="1130" t="s">
        <v>1360</v>
      </c>
      <c r="Z20" s="1130" t="s">
        <v>1360</v>
      </c>
      <c r="AA20" s="1132" t="s">
        <v>1360</v>
      </c>
      <c r="AB20" s="1132" t="s">
        <v>1360</v>
      </c>
      <c r="AC20" s="1132" t="s">
        <v>1360</v>
      </c>
      <c r="AD20" s="1132" t="s">
        <v>1360</v>
      </c>
      <c r="AE20" s="1502" t="s">
        <v>1182</v>
      </c>
      <c r="AF20" s="1132" t="s">
        <v>1360</v>
      </c>
      <c r="AG20" s="1132" t="s">
        <v>1360</v>
      </c>
      <c r="AH20" s="1132" t="s">
        <v>1360</v>
      </c>
      <c r="AI20" s="1132" t="s">
        <v>1360</v>
      </c>
      <c r="AJ20" s="1132" t="s">
        <v>1360</v>
      </c>
      <c r="AK20" s="1132" t="s">
        <v>1360</v>
      </c>
      <c r="AL20" s="1132" t="s">
        <v>1360</v>
      </c>
      <c r="AM20" s="1132" t="s">
        <v>1360</v>
      </c>
      <c r="AN20" s="1132" t="s">
        <v>1360</v>
      </c>
      <c r="AO20" s="1132" t="s">
        <v>1360</v>
      </c>
      <c r="AP20" s="1132" t="s">
        <v>1360</v>
      </c>
      <c r="AQ20" s="1132" t="s">
        <v>1360</v>
      </c>
    </row>
    <row r="21" spans="1:43" s="1501" customFormat="1" ht="8.4499999999999993" customHeight="1">
      <c r="A21" s="1502" t="s">
        <v>1667</v>
      </c>
      <c r="B21" s="1130">
        <v>21.31</v>
      </c>
      <c r="C21" s="1130">
        <v>21.52</v>
      </c>
      <c r="D21" s="1130">
        <v>4.6600000000000003E-2</v>
      </c>
      <c r="E21" s="1130">
        <v>4.7399999999999998E-2</v>
      </c>
      <c r="F21" s="1130">
        <v>5.13</v>
      </c>
      <c r="G21" s="1130">
        <v>5.18</v>
      </c>
      <c r="H21" s="1130">
        <v>11.69</v>
      </c>
      <c r="I21" s="1130">
        <v>11.81</v>
      </c>
      <c r="J21" s="1130">
        <v>13.85</v>
      </c>
      <c r="K21" s="1130">
        <v>14.11</v>
      </c>
      <c r="L21" s="1130">
        <v>2.83</v>
      </c>
      <c r="M21" s="1130"/>
      <c r="N21" s="1130">
        <v>1.39</v>
      </c>
      <c r="O21" s="1130">
        <v>1.3915</v>
      </c>
      <c r="P21" s="1502" t="s">
        <v>1667</v>
      </c>
      <c r="Q21" s="1130" t="s">
        <v>1360</v>
      </c>
      <c r="R21" s="1131" t="s">
        <v>1360</v>
      </c>
      <c r="S21" s="1131" t="s">
        <v>1360</v>
      </c>
      <c r="T21" s="1130" t="s">
        <v>1360</v>
      </c>
      <c r="U21" s="1131" t="s">
        <v>1360</v>
      </c>
      <c r="V21" s="1131" t="s">
        <v>1360</v>
      </c>
      <c r="W21" s="1130" t="s">
        <v>1360</v>
      </c>
      <c r="X21" s="1130" t="s">
        <v>1360</v>
      </c>
      <c r="Y21" s="1130" t="s">
        <v>1360</v>
      </c>
      <c r="Z21" s="1130" t="s">
        <v>1360</v>
      </c>
      <c r="AA21" s="1132" t="s">
        <v>1360</v>
      </c>
      <c r="AB21" s="1132" t="s">
        <v>1360</v>
      </c>
      <c r="AC21" s="1132" t="s">
        <v>1360</v>
      </c>
      <c r="AD21" s="1132" t="s">
        <v>1360</v>
      </c>
      <c r="AE21" s="1502" t="s">
        <v>1667</v>
      </c>
      <c r="AF21" s="1132" t="s">
        <v>1360</v>
      </c>
      <c r="AG21" s="1132" t="s">
        <v>1360</v>
      </c>
      <c r="AH21" s="1132" t="s">
        <v>1360</v>
      </c>
      <c r="AI21" s="1132" t="s">
        <v>1360</v>
      </c>
      <c r="AJ21" s="1132" t="s">
        <v>1360</v>
      </c>
      <c r="AK21" s="1132" t="s">
        <v>1360</v>
      </c>
      <c r="AL21" s="1132" t="s">
        <v>1360</v>
      </c>
      <c r="AM21" s="1132" t="s">
        <v>1360</v>
      </c>
      <c r="AN21" s="1132" t="s">
        <v>1360</v>
      </c>
      <c r="AO21" s="1132" t="s">
        <v>1360</v>
      </c>
      <c r="AP21" s="1132" t="s">
        <v>1360</v>
      </c>
      <c r="AQ21" s="1132" t="s">
        <v>1360</v>
      </c>
    </row>
    <row r="22" spans="1:43" s="1501" customFormat="1" ht="8.4499999999999993" customHeight="1">
      <c r="A22" s="1502" t="s">
        <v>1720</v>
      </c>
      <c r="B22" s="1130">
        <v>22.36</v>
      </c>
      <c r="C22" s="1130">
        <v>22.59</v>
      </c>
      <c r="D22" s="1130">
        <v>5.8099999999999999E-2</v>
      </c>
      <c r="E22" s="1130">
        <v>5.9200000000000003E-2</v>
      </c>
      <c r="F22" s="1130">
        <v>6.54</v>
      </c>
      <c r="G22" s="1130">
        <v>6.6</v>
      </c>
      <c r="H22" s="1130">
        <v>10.53</v>
      </c>
      <c r="I22" s="1130">
        <v>10.64</v>
      </c>
      <c r="J22" s="1130">
        <v>13.58</v>
      </c>
      <c r="K22" s="1130">
        <v>13.73</v>
      </c>
      <c r="L22" s="1130">
        <v>2.59</v>
      </c>
      <c r="M22" s="1130"/>
      <c r="N22" s="1130">
        <v>1.45</v>
      </c>
      <c r="O22" s="1130">
        <v>1.4515</v>
      </c>
      <c r="P22" s="1502" t="s">
        <v>1720</v>
      </c>
      <c r="Q22" s="1130" t="s">
        <v>1360</v>
      </c>
      <c r="R22" s="1131" t="s">
        <v>1360</v>
      </c>
      <c r="S22" s="1131" t="s">
        <v>1360</v>
      </c>
      <c r="T22" s="1130" t="s">
        <v>1360</v>
      </c>
      <c r="U22" s="1131" t="s">
        <v>1360</v>
      </c>
      <c r="V22" s="1131" t="s">
        <v>1360</v>
      </c>
      <c r="W22" s="1130" t="s">
        <v>1360</v>
      </c>
      <c r="X22" s="1130" t="s">
        <v>1360</v>
      </c>
      <c r="Y22" s="1130" t="s">
        <v>1360</v>
      </c>
      <c r="Z22" s="1130" t="s">
        <v>1360</v>
      </c>
      <c r="AA22" s="1132" t="s">
        <v>1360</v>
      </c>
      <c r="AB22" s="1132" t="s">
        <v>1360</v>
      </c>
      <c r="AC22" s="1132" t="s">
        <v>1360</v>
      </c>
      <c r="AD22" s="1132" t="s">
        <v>1360</v>
      </c>
      <c r="AE22" s="1502" t="s">
        <v>1720</v>
      </c>
      <c r="AF22" s="1132" t="s">
        <v>1360</v>
      </c>
      <c r="AG22" s="1132" t="s">
        <v>1360</v>
      </c>
      <c r="AH22" s="1132" t="s">
        <v>1360</v>
      </c>
      <c r="AI22" s="1132" t="s">
        <v>1360</v>
      </c>
      <c r="AJ22" s="1132" t="s">
        <v>1360</v>
      </c>
      <c r="AK22" s="1132" t="s">
        <v>1360</v>
      </c>
      <c r="AL22" s="1132" t="s">
        <v>1360</v>
      </c>
      <c r="AM22" s="1132" t="s">
        <v>1360</v>
      </c>
      <c r="AN22" s="1132" t="s">
        <v>1360</v>
      </c>
      <c r="AO22" s="1132" t="s">
        <v>1360</v>
      </c>
      <c r="AP22" s="1132" t="s">
        <v>1360</v>
      </c>
      <c r="AQ22" s="1132" t="s">
        <v>1360</v>
      </c>
    </row>
    <row r="23" spans="1:43" s="1501" customFormat="1" ht="8.4499999999999993" customHeight="1">
      <c r="A23" s="1502" t="s">
        <v>1669</v>
      </c>
      <c r="B23" s="1130">
        <v>26.33</v>
      </c>
      <c r="C23" s="1130">
        <v>26.6</v>
      </c>
      <c r="D23" s="1130">
        <v>5.4300000000000001E-2</v>
      </c>
      <c r="E23" s="1130">
        <v>5.5300000000000002E-2</v>
      </c>
      <c r="F23" s="1130">
        <v>7.13</v>
      </c>
      <c r="G23" s="1130">
        <v>7.19</v>
      </c>
      <c r="H23" s="1130">
        <v>10.210000000000001</v>
      </c>
      <c r="I23" s="1130">
        <v>10.32</v>
      </c>
      <c r="J23" s="1130">
        <v>13.31</v>
      </c>
      <c r="K23" s="1130">
        <v>13.45</v>
      </c>
      <c r="L23" s="1130">
        <v>2.77</v>
      </c>
      <c r="M23" s="1130"/>
      <c r="N23" s="1130">
        <v>1.45</v>
      </c>
      <c r="O23" s="1130">
        <v>1.4515</v>
      </c>
      <c r="P23" s="1502" t="s">
        <v>1669</v>
      </c>
      <c r="Q23" s="1130" t="s">
        <v>1360</v>
      </c>
      <c r="R23" s="1131" t="s">
        <v>1360</v>
      </c>
      <c r="S23" s="1131" t="s">
        <v>1360</v>
      </c>
      <c r="T23" s="1130" t="s">
        <v>1360</v>
      </c>
      <c r="U23" s="1131" t="s">
        <v>1360</v>
      </c>
      <c r="V23" s="1131" t="s">
        <v>1360</v>
      </c>
      <c r="W23" s="1130" t="s">
        <v>1360</v>
      </c>
      <c r="X23" s="1130" t="s">
        <v>1360</v>
      </c>
      <c r="Y23" s="1130" t="s">
        <v>1360</v>
      </c>
      <c r="Z23" s="1130" t="s">
        <v>1360</v>
      </c>
      <c r="AA23" s="1132" t="s">
        <v>1360</v>
      </c>
      <c r="AB23" s="1132" t="s">
        <v>1360</v>
      </c>
      <c r="AC23" s="1132" t="s">
        <v>1360</v>
      </c>
      <c r="AD23" s="1132" t="s">
        <v>1360</v>
      </c>
      <c r="AE23" s="1502" t="s">
        <v>1669</v>
      </c>
      <c r="AF23" s="1132" t="s">
        <v>1360</v>
      </c>
      <c r="AG23" s="1132" t="s">
        <v>1360</v>
      </c>
      <c r="AH23" s="1132" t="s">
        <v>1360</v>
      </c>
      <c r="AI23" s="1132" t="s">
        <v>1360</v>
      </c>
      <c r="AJ23" s="1132" t="s">
        <v>1360</v>
      </c>
      <c r="AK23" s="1132" t="s">
        <v>1360</v>
      </c>
      <c r="AL23" s="1132" t="s">
        <v>1360</v>
      </c>
      <c r="AM23" s="1132" t="s">
        <v>1360</v>
      </c>
      <c r="AN23" s="1132" t="s">
        <v>1360</v>
      </c>
      <c r="AO23" s="1132" t="s">
        <v>1360</v>
      </c>
      <c r="AP23" s="1132" t="s">
        <v>1360</v>
      </c>
      <c r="AQ23" s="1132" t="s">
        <v>1360</v>
      </c>
    </row>
    <row r="24" spans="1:43" s="1501" customFormat="1" ht="8.4499999999999993" customHeight="1">
      <c r="A24" s="1502" t="s">
        <v>1721</v>
      </c>
      <c r="B24" s="1130">
        <v>28.12</v>
      </c>
      <c r="C24" s="1130">
        <v>28.41</v>
      </c>
      <c r="D24" s="1130">
        <v>5.3999999999999999E-2</v>
      </c>
      <c r="E24" s="1130">
        <v>5.5E-2</v>
      </c>
      <c r="F24" s="1130">
        <v>7.38</v>
      </c>
      <c r="G24" s="1130">
        <v>7.45</v>
      </c>
      <c r="H24" s="1130">
        <v>10.3</v>
      </c>
      <c r="I24" s="1130">
        <v>10.4</v>
      </c>
      <c r="J24" s="1130">
        <v>13.75</v>
      </c>
      <c r="K24" s="1130">
        <v>13.89</v>
      </c>
      <c r="L24" s="1130">
        <v>2.86</v>
      </c>
      <c r="M24" s="1130"/>
      <c r="N24" s="1130">
        <v>1.45</v>
      </c>
      <c r="O24" s="1130">
        <v>1.4515</v>
      </c>
      <c r="P24" s="1502" t="s">
        <v>1721</v>
      </c>
      <c r="Q24" s="1130" t="s">
        <v>1360</v>
      </c>
      <c r="R24" s="1131" t="s">
        <v>1360</v>
      </c>
      <c r="S24" s="1131" t="s">
        <v>1360</v>
      </c>
      <c r="T24" s="1130" t="s">
        <v>1360</v>
      </c>
      <c r="U24" s="1131" t="s">
        <v>1360</v>
      </c>
      <c r="V24" s="1131" t="s">
        <v>1360</v>
      </c>
      <c r="W24" s="1130" t="s">
        <v>1360</v>
      </c>
      <c r="X24" s="1130" t="s">
        <v>1360</v>
      </c>
      <c r="Y24" s="1130" t="s">
        <v>1360</v>
      </c>
      <c r="Z24" s="1130" t="s">
        <v>1360</v>
      </c>
      <c r="AA24" s="1132" t="s">
        <v>1360</v>
      </c>
      <c r="AB24" s="1132" t="s">
        <v>1360</v>
      </c>
      <c r="AC24" s="1132" t="s">
        <v>1360</v>
      </c>
      <c r="AD24" s="1132" t="s">
        <v>1360</v>
      </c>
      <c r="AE24" s="1502" t="s">
        <v>1721</v>
      </c>
      <c r="AF24" s="1132" t="s">
        <v>1360</v>
      </c>
      <c r="AG24" s="1132" t="s">
        <v>1360</v>
      </c>
      <c r="AH24" s="1132" t="s">
        <v>1360</v>
      </c>
      <c r="AI24" s="1132" t="s">
        <v>1360</v>
      </c>
      <c r="AJ24" s="1132" t="s">
        <v>1360</v>
      </c>
      <c r="AK24" s="1132" t="s">
        <v>1360</v>
      </c>
      <c r="AL24" s="1132" t="s">
        <v>1360</v>
      </c>
      <c r="AM24" s="1132" t="s">
        <v>1360</v>
      </c>
      <c r="AN24" s="1132" t="s">
        <v>1360</v>
      </c>
      <c r="AO24" s="1132" t="s">
        <v>1360</v>
      </c>
      <c r="AP24" s="1132" t="s">
        <v>1360</v>
      </c>
      <c r="AQ24" s="1132" t="s">
        <v>1360</v>
      </c>
    </row>
    <row r="25" spans="1:43" s="1501" customFormat="1" ht="8.4499999999999993" customHeight="1">
      <c r="A25" s="1502" t="s">
        <v>1671</v>
      </c>
      <c r="B25" s="1130">
        <v>22</v>
      </c>
      <c r="C25" s="1130">
        <v>22.23</v>
      </c>
      <c r="D25" s="1130">
        <v>5.1400000000000001E-2</v>
      </c>
      <c r="E25" s="1130">
        <v>5.2299999999999999E-2</v>
      </c>
      <c r="F25" s="1130">
        <v>5.66</v>
      </c>
      <c r="G25" s="1130">
        <v>5.72</v>
      </c>
      <c r="H25" s="1130">
        <v>9.82</v>
      </c>
      <c r="I25" s="1130">
        <v>9.92</v>
      </c>
      <c r="J25" s="1130">
        <v>13.54</v>
      </c>
      <c r="K25" s="1130">
        <v>13.68</v>
      </c>
      <c r="L25" s="1130">
        <v>2.27</v>
      </c>
      <c r="M25" s="1130"/>
      <c r="N25" s="1130">
        <v>1.45</v>
      </c>
      <c r="O25" s="1130">
        <v>1.4515</v>
      </c>
      <c r="P25" s="1502" t="s">
        <v>1671</v>
      </c>
      <c r="Q25" s="1130" t="s">
        <v>1360</v>
      </c>
      <c r="R25" s="1131" t="s">
        <v>1360</v>
      </c>
      <c r="S25" s="1131" t="s">
        <v>1360</v>
      </c>
      <c r="T25" s="1130" t="s">
        <v>1360</v>
      </c>
      <c r="U25" s="1131" t="s">
        <v>1360</v>
      </c>
      <c r="V25" s="1131" t="s">
        <v>1360</v>
      </c>
      <c r="W25" s="1130" t="s">
        <v>1360</v>
      </c>
      <c r="X25" s="1130" t="s">
        <v>1360</v>
      </c>
      <c r="Y25" s="1130" t="s">
        <v>1360</v>
      </c>
      <c r="Z25" s="1130" t="s">
        <v>1360</v>
      </c>
      <c r="AA25" s="1132" t="s">
        <v>1360</v>
      </c>
      <c r="AB25" s="1132" t="s">
        <v>1360</v>
      </c>
      <c r="AC25" s="1132" t="s">
        <v>1360</v>
      </c>
      <c r="AD25" s="1132" t="s">
        <v>1360</v>
      </c>
      <c r="AE25" s="1502" t="s">
        <v>1671</v>
      </c>
      <c r="AF25" s="1132" t="s">
        <v>1360</v>
      </c>
      <c r="AG25" s="1132" t="s">
        <v>1360</v>
      </c>
      <c r="AH25" s="1132" t="s">
        <v>1360</v>
      </c>
      <c r="AI25" s="1132" t="s">
        <v>1360</v>
      </c>
      <c r="AJ25" s="1132" t="s">
        <v>1360</v>
      </c>
      <c r="AK25" s="1132" t="s">
        <v>1360</v>
      </c>
      <c r="AL25" s="1132" t="s">
        <v>1360</v>
      </c>
      <c r="AM25" s="1132" t="s">
        <v>1360</v>
      </c>
      <c r="AN25" s="1132" t="s">
        <v>1360</v>
      </c>
      <c r="AO25" s="1132" t="s">
        <v>1360</v>
      </c>
      <c r="AP25" s="1132" t="s">
        <v>1360</v>
      </c>
      <c r="AQ25" s="1132" t="s">
        <v>1360</v>
      </c>
    </row>
    <row r="26" spans="1:43" s="1501" customFormat="1" ht="8.4499999999999993" customHeight="1">
      <c r="A26" s="1502" t="s">
        <v>1722</v>
      </c>
      <c r="B26" s="1130">
        <v>22.48</v>
      </c>
      <c r="C26" s="1130">
        <v>22.72</v>
      </c>
      <c r="D26" s="1130">
        <v>5.0700000000000002E-2</v>
      </c>
      <c r="E26" s="1130">
        <v>5.1299999999999998E-2</v>
      </c>
      <c r="F26" s="1130">
        <v>6.13</v>
      </c>
      <c r="G26" s="1130">
        <v>6.19</v>
      </c>
      <c r="H26" s="1130">
        <v>10.25</v>
      </c>
      <c r="I26" s="1130">
        <v>10.36</v>
      </c>
      <c r="J26" s="1130">
        <v>13.19</v>
      </c>
      <c r="K26" s="1130">
        <v>13.33</v>
      </c>
      <c r="L26" s="1130">
        <v>2.1</v>
      </c>
      <c r="M26" s="1130"/>
      <c r="N26" s="1130">
        <v>1.45</v>
      </c>
      <c r="O26" s="1130">
        <v>1.4515</v>
      </c>
      <c r="P26" s="1502" t="s">
        <v>1722</v>
      </c>
      <c r="Q26" s="1130" t="s">
        <v>1360</v>
      </c>
      <c r="R26" s="1131" t="s">
        <v>1360</v>
      </c>
      <c r="S26" s="1131" t="s">
        <v>1360</v>
      </c>
      <c r="T26" s="1130" t="s">
        <v>1360</v>
      </c>
      <c r="U26" s="1131" t="s">
        <v>1360</v>
      </c>
      <c r="V26" s="1131" t="s">
        <v>1360</v>
      </c>
      <c r="W26" s="1130" t="s">
        <v>1360</v>
      </c>
      <c r="X26" s="1130" t="s">
        <v>1360</v>
      </c>
      <c r="Y26" s="1130" t="s">
        <v>1360</v>
      </c>
      <c r="Z26" s="1130" t="s">
        <v>1360</v>
      </c>
      <c r="AA26" s="1132" t="s">
        <v>1360</v>
      </c>
      <c r="AB26" s="1132" t="s">
        <v>1360</v>
      </c>
      <c r="AC26" s="1132" t="s">
        <v>1360</v>
      </c>
      <c r="AD26" s="1132" t="s">
        <v>1360</v>
      </c>
      <c r="AE26" s="1502" t="s">
        <v>1722</v>
      </c>
      <c r="AF26" s="1132" t="s">
        <v>1360</v>
      </c>
      <c r="AG26" s="1132" t="s">
        <v>1360</v>
      </c>
      <c r="AH26" s="1132" t="s">
        <v>1360</v>
      </c>
      <c r="AI26" s="1132" t="s">
        <v>1360</v>
      </c>
      <c r="AJ26" s="1132" t="s">
        <v>1360</v>
      </c>
      <c r="AK26" s="1132" t="s">
        <v>1360</v>
      </c>
      <c r="AL26" s="1132" t="s">
        <v>1360</v>
      </c>
      <c r="AM26" s="1132" t="s">
        <v>1360</v>
      </c>
      <c r="AN26" s="1132" t="s">
        <v>1360</v>
      </c>
      <c r="AO26" s="1132" t="s">
        <v>1360</v>
      </c>
      <c r="AP26" s="1132" t="s">
        <v>1360</v>
      </c>
      <c r="AQ26" s="1132" t="s">
        <v>1360</v>
      </c>
    </row>
    <row r="27" spans="1:43" s="1501" customFormat="1" ht="8.4499999999999993" customHeight="1">
      <c r="A27" s="1502" t="s">
        <v>1183</v>
      </c>
      <c r="B27" s="1130">
        <v>21.74</v>
      </c>
      <c r="C27" s="1130">
        <v>21.97</v>
      </c>
      <c r="D27" s="1130">
        <v>5.9400000000000001E-2</v>
      </c>
      <c r="E27" s="1130">
        <v>0.06</v>
      </c>
      <c r="F27" s="1130">
        <v>6.74</v>
      </c>
      <c r="G27" s="1130">
        <v>6.81</v>
      </c>
      <c r="H27" s="1130">
        <v>11.61</v>
      </c>
      <c r="I27" s="1130">
        <v>11.73</v>
      </c>
      <c r="J27" s="1130">
        <v>12.47</v>
      </c>
      <c r="K27" s="1130">
        <v>12.6</v>
      </c>
      <c r="L27" s="1130">
        <v>1.85</v>
      </c>
      <c r="M27" s="1130"/>
      <c r="N27" s="1130">
        <v>1.45</v>
      </c>
      <c r="O27" s="1130">
        <v>1.4515</v>
      </c>
      <c r="P27" s="1502" t="s">
        <v>1183</v>
      </c>
      <c r="Q27" s="1130" t="s">
        <v>1360</v>
      </c>
      <c r="R27" s="1131" t="s">
        <v>1360</v>
      </c>
      <c r="S27" s="1131" t="s">
        <v>1360</v>
      </c>
      <c r="T27" s="1130" t="s">
        <v>1360</v>
      </c>
      <c r="U27" s="1131" t="s">
        <v>1360</v>
      </c>
      <c r="V27" s="1131" t="s">
        <v>1360</v>
      </c>
      <c r="W27" s="1130" t="s">
        <v>1360</v>
      </c>
      <c r="X27" s="1130" t="s">
        <v>1360</v>
      </c>
      <c r="Y27" s="1130" t="s">
        <v>1360</v>
      </c>
      <c r="Z27" s="1130" t="s">
        <v>1360</v>
      </c>
      <c r="AA27" s="1132" t="s">
        <v>1360</v>
      </c>
      <c r="AB27" s="1132" t="s">
        <v>1360</v>
      </c>
      <c r="AC27" s="1132" t="s">
        <v>1360</v>
      </c>
      <c r="AD27" s="1132" t="s">
        <v>1360</v>
      </c>
      <c r="AE27" s="1502" t="s">
        <v>1183</v>
      </c>
      <c r="AF27" s="1132" t="s">
        <v>1360</v>
      </c>
      <c r="AG27" s="1132" t="s">
        <v>1360</v>
      </c>
      <c r="AH27" s="1132" t="s">
        <v>1360</v>
      </c>
      <c r="AI27" s="1132" t="s">
        <v>1360</v>
      </c>
      <c r="AJ27" s="1132" t="s">
        <v>1360</v>
      </c>
      <c r="AK27" s="1132" t="s">
        <v>1360</v>
      </c>
      <c r="AL27" s="1132" t="s">
        <v>1360</v>
      </c>
      <c r="AM27" s="1132" t="s">
        <v>1360</v>
      </c>
      <c r="AN27" s="1132" t="s">
        <v>1360</v>
      </c>
      <c r="AO27" s="1132" t="s">
        <v>1360</v>
      </c>
      <c r="AP27" s="1132" t="s">
        <v>1360</v>
      </c>
      <c r="AQ27" s="1132" t="s">
        <v>1360</v>
      </c>
    </row>
    <row r="28" spans="1:43" s="1501" customFormat="1" ht="8.4499999999999993" customHeight="1">
      <c r="A28" s="1502" t="s">
        <v>1674</v>
      </c>
      <c r="B28" s="1130">
        <v>21.35</v>
      </c>
      <c r="C28" s="1130">
        <v>21.57</v>
      </c>
      <c r="D28" s="1130">
        <v>6.7100000000000007E-2</v>
      </c>
      <c r="E28" s="1130">
        <v>6.7799999999999999E-2</v>
      </c>
      <c r="F28" s="1130">
        <v>6.75</v>
      </c>
      <c r="G28" s="1130">
        <v>6.82</v>
      </c>
      <c r="H28" s="1130">
        <v>12.19</v>
      </c>
      <c r="I28" s="1130">
        <v>12.31</v>
      </c>
      <c r="J28" s="1130">
        <v>13.59</v>
      </c>
      <c r="K28" s="1130">
        <v>13.74</v>
      </c>
      <c r="L28" s="1130">
        <v>1.94</v>
      </c>
      <c r="M28" s="1130"/>
      <c r="N28" s="1130">
        <v>1.45</v>
      </c>
      <c r="O28" s="1130">
        <v>1.4515</v>
      </c>
      <c r="P28" s="1502" t="s">
        <v>1674</v>
      </c>
      <c r="Q28" s="1130" t="s">
        <v>1360</v>
      </c>
      <c r="R28" s="1131" t="s">
        <v>1360</v>
      </c>
      <c r="S28" s="1131" t="s">
        <v>1360</v>
      </c>
      <c r="T28" s="1130" t="s">
        <v>1360</v>
      </c>
      <c r="U28" s="1131" t="s">
        <v>1360</v>
      </c>
      <c r="V28" s="1131" t="s">
        <v>1360</v>
      </c>
      <c r="W28" s="1130" t="s">
        <v>1360</v>
      </c>
      <c r="X28" s="1130" t="s">
        <v>1360</v>
      </c>
      <c r="Y28" s="1130" t="s">
        <v>1360</v>
      </c>
      <c r="Z28" s="1130" t="s">
        <v>1360</v>
      </c>
      <c r="AA28" s="1132" t="s">
        <v>1360</v>
      </c>
      <c r="AB28" s="1132" t="s">
        <v>1360</v>
      </c>
      <c r="AC28" s="1132" t="s">
        <v>1360</v>
      </c>
      <c r="AD28" s="1132" t="s">
        <v>1360</v>
      </c>
      <c r="AE28" s="1502" t="s">
        <v>1674</v>
      </c>
      <c r="AF28" s="1132" t="s">
        <v>1360</v>
      </c>
      <c r="AG28" s="1132" t="s">
        <v>1360</v>
      </c>
      <c r="AH28" s="1132" t="s">
        <v>1360</v>
      </c>
      <c r="AI28" s="1132" t="s">
        <v>1360</v>
      </c>
      <c r="AJ28" s="1132" t="s">
        <v>1360</v>
      </c>
      <c r="AK28" s="1132" t="s">
        <v>1360</v>
      </c>
      <c r="AL28" s="1132" t="s">
        <v>1360</v>
      </c>
      <c r="AM28" s="1132" t="s">
        <v>1360</v>
      </c>
      <c r="AN28" s="1132" t="s">
        <v>1360</v>
      </c>
      <c r="AO28" s="1132" t="s">
        <v>1360</v>
      </c>
      <c r="AP28" s="1132" t="s">
        <v>1360</v>
      </c>
      <c r="AQ28" s="1132" t="s">
        <v>1360</v>
      </c>
    </row>
    <row r="29" spans="1:43" s="1501" customFormat="1" ht="8.4499999999999993" customHeight="1">
      <c r="A29" s="1502" t="s">
        <v>1675</v>
      </c>
      <c r="B29" s="1130">
        <v>24.25</v>
      </c>
      <c r="C29" s="1130">
        <v>24.52</v>
      </c>
      <c r="D29" s="1130">
        <v>7.2400000000000006E-2</v>
      </c>
      <c r="E29" s="1130">
        <v>7.3200000000000001E-2</v>
      </c>
      <c r="F29" s="1130">
        <v>7.22</v>
      </c>
      <c r="G29" s="1130">
        <v>7.3</v>
      </c>
      <c r="H29" s="1130">
        <v>12.93</v>
      </c>
      <c r="I29" s="1130">
        <v>13.07</v>
      </c>
      <c r="J29" s="1130">
        <v>12.23</v>
      </c>
      <c r="K29" s="1130">
        <v>12.37</v>
      </c>
      <c r="L29" s="1130">
        <v>2.0499999999999998</v>
      </c>
      <c r="M29" s="1130"/>
      <c r="N29" s="1130">
        <v>1.45</v>
      </c>
      <c r="O29" s="1130">
        <v>1.4515</v>
      </c>
      <c r="P29" s="1502" t="s">
        <v>1675</v>
      </c>
      <c r="Q29" s="1130" t="s">
        <v>1360</v>
      </c>
      <c r="R29" s="1131" t="s">
        <v>1360</v>
      </c>
      <c r="S29" s="1131" t="s">
        <v>1360</v>
      </c>
      <c r="T29" s="1130" t="s">
        <v>1360</v>
      </c>
      <c r="U29" s="1131" t="s">
        <v>1360</v>
      </c>
      <c r="V29" s="1131" t="s">
        <v>1360</v>
      </c>
      <c r="W29" s="1130" t="s">
        <v>1360</v>
      </c>
      <c r="X29" s="1130" t="s">
        <v>1360</v>
      </c>
      <c r="Y29" s="1130" t="s">
        <v>1360</v>
      </c>
      <c r="Z29" s="1130" t="s">
        <v>1360</v>
      </c>
      <c r="AA29" s="1132" t="s">
        <v>1360</v>
      </c>
      <c r="AB29" s="1132" t="s">
        <v>1360</v>
      </c>
      <c r="AC29" s="1132" t="s">
        <v>1360</v>
      </c>
      <c r="AD29" s="1132" t="s">
        <v>1360</v>
      </c>
      <c r="AE29" s="1502" t="s">
        <v>1675</v>
      </c>
      <c r="AF29" s="1132" t="s">
        <v>1360</v>
      </c>
      <c r="AG29" s="1132" t="s">
        <v>1360</v>
      </c>
      <c r="AH29" s="1132" t="s">
        <v>1360</v>
      </c>
      <c r="AI29" s="1132" t="s">
        <v>1360</v>
      </c>
      <c r="AJ29" s="1132" t="s">
        <v>1360</v>
      </c>
      <c r="AK29" s="1132" t="s">
        <v>1360</v>
      </c>
      <c r="AL29" s="1132" t="s">
        <v>1360</v>
      </c>
      <c r="AM29" s="1132" t="s">
        <v>1360</v>
      </c>
      <c r="AN29" s="1132" t="s">
        <v>1360</v>
      </c>
      <c r="AO29" s="1132" t="s">
        <v>1360</v>
      </c>
      <c r="AP29" s="1132" t="s">
        <v>1360</v>
      </c>
      <c r="AQ29" s="1132" t="s">
        <v>1360</v>
      </c>
    </row>
    <row r="30" spans="1:43" s="1501" customFormat="1" ht="8.4499999999999993" customHeight="1">
      <c r="A30" s="1502" t="s">
        <v>324</v>
      </c>
      <c r="B30" s="1130">
        <v>31.45</v>
      </c>
      <c r="C30" s="1130">
        <v>31.77</v>
      </c>
      <c r="D30" s="1130">
        <v>0.1303</v>
      </c>
      <c r="E30" s="1130">
        <v>0.13159999999999999</v>
      </c>
      <c r="F30" s="1130">
        <v>11.73</v>
      </c>
      <c r="G30" s="1130">
        <v>11.86</v>
      </c>
      <c r="H30" s="1130">
        <v>15.34</v>
      </c>
      <c r="I30" s="1130">
        <v>15.5</v>
      </c>
      <c r="J30" s="1130">
        <v>13.58</v>
      </c>
      <c r="K30" s="1130">
        <v>13.72</v>
      </c>
      <c r="L30" s="1130">
        <v>2.94</v>
      </c>
      <c r="M30" s="1130"/>
      <c r="N30" s="1130">
        <v>1.68</v>
      </c>
      <c r="O30" s="1130">
        <v>1.6815</v>
      </c>
      <c r="P30" s="1502" t="s">
        <v>324</v>
      </c>
      <c r="Q30" s="1130" t="s">
        <v>1360</v>
      </c>
      <c r="R30" s="1131" t="s">
        <v>1360</v>
      </c>
      <c r="S30" s="1131" t="s">
        <v>1360</v>
      </c>
      <c r="T30" s="1130" t="s">
        <v>1360</v>
      </c>
      <c r="U30" s="1131" t="s">
        <v>1360</v>
      </c>
      <c r="V30" s="1131" t="s">
        <v>1360</v>
      </c>
      <c r="W30" s="1130" t="s">
        <v>1360</v>
      </c>
      <c r="X30" s="1130" t="s">
        <v>1360</v>
      </c>
      <c r="Y30" s="1130" t="s">
        <v>1360</v>
      </c>
      <c r="Z30" s="1130" t="s">
        <v>1360</v>
      </c>
      <c r="AA30" s="1132" t="s">
        <v>1360</v>
      </c>
      <c r="AB30" s="1132" t="s">
        <v>1360</v>
      </c>
      <c r="AC30" s="1132" t="s">
        <v>1360</v>
      </c>
      <c r="AD30" s="1132" t="s">
        <v>1360</v>
      </c>
      <c r="AE30" s="1502" t="s">
        <v>324</v>
      </c>
      <c r="AF30" s="1132" t="s">
        <v>1360</v>
      </c>
      <c r="AG30" s="1132" t="s">
        <v>1360</v>
      </c>
      <c r="AH30" s="1132" t="s">
        <v>1360</v>
      </c>
      <c r="AI30" s="1132" t="s">
        <v>1360</v>
      </c>
      <c r="AJ30" s="1132" t="s">
        <v>1360</v>
      </c>
      <c r="AK30" s="1132" t="s">
        <v>1360</v>
      </c>
      <c r="AL30" s="1132" t="s">
        <v>1360</v>
      </c>
      <c r="AM30" s="1132" t="s">
        <v>1360</v>
      </c>
      <c r="AN30" s="1132" t="s">
        <v>1360</v>
      </c>
      <c r="AO30" s="1132" t="s">
        <v>1360</v>
      </c>
      <c r="AP30" s="1132" t="s">
        <v>1360</v>
      </c>
      <c r="AQ30" s="1132" t="s">
        <v>1360</v>
      </c>
    </row>
    <row r="31" spans="1:43" s="1501" customFormat="1" ht="8.4499999999999993" customHeight="1">
      <c r="A31" s="1502" t="s">
        <v>1677</v>
      </c>
      <c r="B31" s="1130">
        <v>35.08</v>
      </c>
      <c r="C31" s="1130">
        <v>35.44</v>
      </c>
      <c r="D31" s="1130">
        <v>0.1447</v>
      </c>
      <c r="E31" s="1130">
        <v>0.1467</v>
      </c>
      <c r="F31" s="1130">
        <v>14.15</v>
      </c>
      <c r="G31" s="1130">
        <v>14.29</v>
      </c>
      <c r="H31" s="1130">
        <v>16.489999999999998</v>
      </c>
      <c r="I31" s="1130">
        <v>16.649999999999999</v>
      </c>
      <c r="J31" s="1130">
        <v>15.36</v>
      </c>
      <c r="K31" s="1130">
        <v>15.52</v>
      </c>
      <c r="L31" s="1130">
        <v>3.1</v>
      </c>
      <c r="M31" s="1130"/>
      <c r="N31" s="1130">
        <v>1.68</v>
      </c>
      <c r="O31" s="1130">
        <v>1.6815</v>
      </c>
      <c r="P31" s="1502" t="s">
        <v>1677</v>
      </c>
      <c r="Q31" s="1130" t="s">
        <v>1360</v>
      </c>
      <c r="R31" s="1131" t="s">
        <v>1360</v>
      </c>
      <c r="S31" s="1131" t="s">
        <v>1360</v>
      </c>
      <c r="T31" s="1130" t="s">
        <v>1360</v>
      </c>
      <c r="U31" s="1131" t="s">
        <v>1360</v>
      </c>
      <c r="V31" s="1131" t="s">
        <v>1360</v>
      </c>
      <c r="W31" s="1130" t="s">
        <v>1360</v>
      </c>
      <c r="X31" s="1130" t="s">
        <v>1360</v>
      </c>
      <c r="Y31" s="1130" t="s">
        <v>1360</v>
      </c>
      <c r="Z31" s="1130" t="s">
        <v>1360</v>
      </c>
      <c r="AA31" s="1132" t="s">
        <v>1360</v>
      </c>
      <c r="AB31" s="1132" t="s">
        <v>1360</v>
      </c>
      <c r="AC31" s="1132" t="s">
        <v>1360</v>
      </c>
      <c r="AD31" s="1132" t="s">
        <v>1360</v>
      </c>
      <c r="AE31" s="1502" t="s">
        <v>1677</v>
      </c>
      <c r="AF31" s="1132" t="s">
        <v>1360</v>
      </c>
      <c r="AG31" s="1132" t="s">
        <v>1360</v>
      </c>
      <c r="AH31" s="1132" t="s">
        <v>1360</v>
      </c>
      <c r="AI31" s="1132" t="s">
        <v>1360</v>
      </c>
      <c r="AJ31" s="1132" t="s">
        <v>1360</v>
      </c>
      <c r="AK31" s="1132" t="s">
        <v>1360</v>
      </c>
      <c r="AL31" s="1132" t="s">
        <v>1360</v>
      </c>
      <c r="AM31" s="1132" t="s">
        <v>1360</v>
      </c>
      <c r="AN31" s="1132" t="s">
        <v>1360</v>
      </c>
      <c r="AO31" s="1132" t="s">
        <v>1360</v>
      </c>
      <c r="AP31" s="1132" t="s">
        <v>1360</v>
      </c>
      <c r="AQ31" s="1132" t="s">
        <v>1360</v>
      </c>
    </row>
    <row r="32" spans="1:43" s="1501" customFormat="1" ht="8.4499999999999993" customHeight="1">
      <c r="A32" s="1502" t="s">
        <v>1678</v>
      </c>
      <c r="B32" s="1130">
        <v>39.89</v>
      </c>
      <c r="C32" s="1130">
        <v>40.29</v>
      </c>
      <c r="D32" s="1130">
        <v>0.17749999999999999</v>
      </c>
      <c r="E32" s="1130">
        <v>0.17929999999999999</v>
      </c>
      <c r="F32" s="1130">
        <v>15.33</v>
      </c>
      <c r="G32" s="1130">
        <v>15.49</v>
      </c>
      <c r="H32" s="1130">
        <v>19.55</v>
      </c>
      <c r="I32" s="1130">
        <v>19.75</v>
      </c>
      <c r="J32" s="1130">
        <v>18.78</v>
      </c>
      <c r="K32" s="1130">
        <v>18.96</v>
      </c>
      <c r="L32" s="1130">
        <v>3.69</v>
      </c>
      <c r="M32" s="1130"/>
      <c r="N32" s="1130">
        <v>1.68</v>
      </c>
      <c r="O32" s="1130">
        <v>1.6815</v>
      </c>
      <c r="P32" s="1502" t="s">
        <v>1678</v>
      </c>
      <c r="Q32" s="1130" t="s">
        <v>1360</v>
      </c>
      <c r="R32" s="1131" t="s">
        <v>1360</v>
      </c>
      <c r="S32" s="1131" t="s">
        <v>1360</v>
      </c>
      <c r="T32" s="1130" t="s">
        <v>1360</v>
      </c>
      <c r="U32" s="1131" t="s">
        <v>1360</v>
      </c>
      <c r="V32" s="1131" t="s">
        <v>1360</v>
      </c>
      <c r="W32" s="1130" t="s">
        <v>1360</v>
      </c>
      <c r="X32" s="1130" t="s">
        <v>1360</v>
      </c>
      <c r="Y32" s="1130" t="s">
        <v>1360</v>
      </c>
      <c r="Z32" s="1130" t="s">
        <v>1360</v>
      </c>
      <c r="AA32" s="1132" t="s">
        <v>1360</v>
      </c>
      <c r="AB32" s="1132" t="s">
        <v>1360</v>
      </c>
      <c r="AC32" s="1132" t="s">
        <v>1360</v>
      </c>
      <c r="AD32" s="1132" t="s">
        <v>1360</v>
      </c>
      <c r="AE32" s="1502" t="s">
        <v>1678</v>
      </c>
      <c r="AF32" s="1132" t="s">
        <v>1360</v>
      </c>
      <c r="AG32" s="1132" t="s">
        <v>1360</v>
      </c>
      <c r="AH32" s="1132" t="s">
        <v>1360</v>
      </c>
      <c r="AI32" s="1132" t="s">
        <v>1360</v>
      </c>
      <c r="AJ32" s="1132" t="s">
        <v>1360</v>
      </c>
      <c r="AK32" s="1132" t="s">
        <v>1360</v>
      </c>
      <c r="AL32" s="1132" t="s">
        <v>1360</v>
      </c>
      <c r="AM32" s="1132" t="s">
        <v>1360</v>
      </c>
      <c r="AN32" s="1132" t="s">
        <v>1360</v>
      </c>
      <c r="AO32" s="1132" t="s">
        <v>1360</v>
      </c>
      <c r="AP32" s="1132" t="s">
        <v>1360</v>
      </c>
      <c r="AQ32" s="1132" t="s">
        <v>1360</v>
      </c>
    </row>
    <row r="33" spans="1:43" s="1501" customFormat="1" ht="8.4499999999999993" customHeight="1">
      <c r="A33" s="1502" t="s">
        <v>727</v>
      </c>
      <c r="B33" s="1130">
        <v>44.12</v>
      </c>
      <c r="C33" s="1130">
        <v>44.56</v>
      </c>
      <c r="D33" s="1130">
        <v>0.19600000000000001</v>
      </c>
      <c r="E33" s="1130">
        <v>0.19800000000000001</v>
      </c>
      <c r="F33" s="1130">
        <v>15.76</v>
      </c>
      <c r="G33" s="1130">
        <v>16.95</v>
      </c>
      <c r="H33" s="1130">
        <v>23.08</v>
      </c>
      <c r="I33" s="1130">
        <v>23.32</v>
      </c>
      <c r="J33" s="1130">
        <v>20.76</v>
      </c>
      <c r="K33" s="1130">
        <v>20.96</v>
      </c>
      <c r="L33" s="1130">
        <v>4.25</v>
      </c>
      <c r="M33" s="1130"/>
      <c r="N33" s="1130">
        <v>1.68</v>
      </c>
      <c r="O33" s="1130">
        <v>1.6815</v>
      </c>
      <c r="P33" s="1502" t="s">
        <v>727</v>
      </c>
      <c r="Q33" s="1130" t="s">
        <v>1360</v>
      </c>
      <c r="R33" s="1131" t="s">
        <v>1360</v>
      </c>
      <c r="S33" s="1131" t="s">
        <v>1360</v>
      </c>
      <c r="T33" s="1130" t="s">
        <v>1360</v>
      </c>
      <c r="U33" s="1131" t="s">
        <v>1360</v>
      </c>
      <c r="V33" s="1131" t="s">
        <v>1360</v>
      </c>
      <c r="W33" s="1130" t="s">
        <v>1360</v>
      </c>
      <c r="X33" s="1130" t="s">
        <v>1360</v>
      </c>
      <c r="Y33" s="1130" t="s">
        <v>1360</v>
      </c>
      <c r="Z33" s="1130" t="s">
        <v>1360</v>
      </c>
      <c r="AA33" s="1132" t="s">
        <v>1360</v>
      </c>
      <c r="AB33" s="1132" t="s">
        <v>1360</v>
      </c>
      <c r="AC33" s="1132" t="s">
        <v>1360</v>
      </c>
      <c r="AD33" s="1132" t="s">
        <v>1360</v>
      </c>
      <c r="AE33" s="1502" t="s">
        <v>727</v>
      </c>
      <c r="AF33" s="1132" t="s">
        <v>1360</v>
      </c>
      <c r="AG33" s="1132" t="s">
        <v>1360</v>
      </c>
      <c r="AH33" s="1132" t="s">
        <v>1360</v>
      </c>
      <c r="AI33" s="1132" t="s">
        <v>1360</v>
      </c>
      <c r="AJ33" s="1132" t="s">
        <v>1360</v>
      </c>
      <c r="AK33" s="1132" t="s">
        <v>1360</v>
      </c>
      <c r="AL33" s="1132" t="s">
        <v>1360</v>
      </c>
      <c r="AM33" s="1132" t="s">
        <v>1360</v>
      </c>
      <c r="AN33" s="1132" t="s">
        <v>1360</v>
      </c>
      <c r="AO33" s="1132" t="s">
        <v>1360</v>
      </c>
      <c r="AP33" s="1132" t="s">
        <v>1360</v>
      </c>
      <c r="AQ33" s="1132" t="s">
        <v>1360</v>
      </c>
    </row>
    <row r="34" spans="1:43" s="1501" customFormat="1" ht="8.4499999999999993" customHeight="1">
      <c r="A34" s="1502" t="s">
        <v>728</v>
      </c>
      <c r="B34" s="1130">
        <v>52.63</v>
      </c>
      <c r="C34" s="1130">
        <v>53.15</v>
      </c>
      <c r="D34" s="1130">
        <v>0.19700000000000001</v>
      </c>
      <c r="E34" s="1130">
        <v>0.19900000000000001</v>
      </c>
      <c r="F34" s="1130">
        <v>20.97</v>
      </c>
      <c r="G34" s="1130">
        <v>21.19</v>
      </c>
      <c r="H34" s="1130">
        <v>25.11</v>
      </c>
      <c r="I34" s="1130">
        <v>25.37</v>
      </c>
      <c r="J34" s="1130">
        <v>23.05</v>
      </c>
      <c r="K34" s="1130">
        <v>23.29</v>
      </c>
      <c r="L34" s="1130">
        <v>4.82</v>
      </c>
      <c r="M34" s="1130"/>
      <c r="N34" s="1130">
        <v>1.68</v>
      </c>
      <c r="O34" s="1130">
        <v>1.6815</v>
      </c>
      <c r="P34" s="1502" t="s">
        <v>728</v>
      </c>
      <c r="Q34" s="1130" t="s">
        <v>1360</v>
      </c>
      <c r="R34" s="1131" t="s">
        <v>1360</v>
      </c>
      <c r="S34" s="1131" t="s">
        <v>1360</v>
      </c>
      <c r="T34" s="1130" t="s">
        <v>1360</v>
      </c>
      <c r="U34" s="1131" t="s">
        <v>1360</v>
      </c>
      <c r="V34" s="1131" t="s">
        <v>1360</v>
      </c>
      <c r="W34" s="1130" t="s">
        <v>1360</v>
      </c>
      <c r="X34" s="1130" t="s">
        <v>1360</v>
      </c>
      <c r="Y34" s="1130" t="s">
        <v>1360</v>
      </c>
      <c r="Z34" s="1130" t="s">
        <v>1360</v>
      </c>
      <c r="AA34" s="1132" t="s">
        <v>1360</v>
      </c>
      <c r="AB34" s="1132" t="s">
        <v>1360</v>
      </c>
      <c r="AC34" s="1132" t="s">
        <v>1360</v>
      </c>
      <c r="AD34" s="1132" t="s">
        <v>1360</v>
      </c>
      <c r="AE34" s="1502" t="s">
        <v>728</v>
      </c>
      <c r="AF34" s="1132" t="s">
        <v>1360</v>
      </c>
      <c r="AG34" s="1132" t="s">
        <v>1360</v>
      </c>
      <c r="AH34" s="1132" t="s">
        <v>1360</v>
      </c>
      <c r="AI34" s="1132" t="s">
        <v>1360</v>
      </c>
      <c r="AJ34" s="1132" t="s">
        <v>1360</v>
      </c>
      <c r="AK34" s="1132" t="s">
        <v>1360</v>
      </c>
      <c r="AL34" s="1132" t="s">
        <v>1360</v>
      </c>
      <c r="AM34" s="1132" t="s">
        <v>1360</v>
      </c>
      <c r="AN34" s="1132" t="s">
        <v>1360</v>
      </c>
      <c r="AO34" s="1132" t="s">
        <v>1360</v>
      </c>
      <c r="AP34" s="1132" t="s">
        <v>1360</v>
      </c>
      <c r="AQ34" s="1132" t="s">
        <v>1360</v>
      </c>
    </row>
    <row r="35" spans="1:43" s="1501" customFormat="1" ht="8.4499999999999993" customHeight="1">
      <c r="A35" s="1502" t="s">
        <v>325</v>
      </c>
      <c r="B35" s="1130">
        <v>69.95</v>
      </c>
      <c r="C35" s="1130">
        <v>70.650000000000006</v>
      </c>
      <c r="D35" s="1130">
        <v>0.31</v>
      </c>
      <c r="E35" s="1130">
        <v>0.314</v>
      </c>
      <c r="F35" s="1130">
        <v>27.38</v>
      </c>
      <c r="G35" s="1130">
        <v>27.66</v>
      </c>
      <c r="H35" s="1130">
        <v>37.25</v>
      </c>
      <c r="I35" s="1130">
        <v>30.87</v>
      </c>
      <c r="J35" s="1130">
        <v>32.49</v>
      </c>
      <c r="K35" s="1130">
        <v>32.81</v>
      </c>
      <c r="L35" s="1130">
        <v>6.52</v>
      </c>
      <c r="M35" s="1130"/>
      <c r="N35" s="1130">
        <v>1.65</v>
      </c>
      <c r="O35" s="1130">
        <v>1.6515</v>
      </c>
      <c r="P35" s="1502" t="s">
        <v>325</v>
      </c>
      <c r="Q35" s="1130" t="s">
        <v>1360</v>
      </c>
      <c r="R35" s="1131" t="s">
        <v>1360</v>
      </c>
      <c r="S35" s="1131" t="s">
        <v>1360</v>
      </c>
      <c r="T35" s="1130" t="s">
        <v>1360</v>
      </c>
      <c r="U35" s="1131" t="s">
        <v>1360</v>
      </c>
      <c r="V35" s="1131" t="s">
        <v>1360</v>
      </c>
      <c r="W35" s="1130" t="s">
        <v>1360</v>
      </c>
      <c r="X35" s="1130" t="s">
        <v>1360</v>
      </c>
      <c r="Y35" s="1130" t="s">
        <v>1360</v>
      </c>
      <c r="Z35" s="1130" t="s">
        <v>1360</v>
      </c>
      <c r="AA35" s="1132" t="s">
        <v>1360</v>
      </c>
      <c r="AB35" s="1132" t="s">
        <v>1360</v>
      </c>
      <c r="AC35" s="1132" t="s">
        <v>1360</v>
      </c>
      <c r="AD35" s="1132" t="s">
        <v>1360</v>
      </c>
      <c r="AE35" s="1502" t="s">
        <v>325</v>
      </c>
      <c r="AF35" s="1132" t="s">
        <v>1360</v>
      </c>
      <c r="AG35" s="1132" t="s">
        <v>1360</v>
      </c>
      <c r="AH35" s="1132" t="s">
        <v>1360</v>
      </c>
      <c r="AI35" s="1132" t="s">
        <v>1360</v>
      </c>
      <c r="AJ35" s="1132" t="s">
        <v>1360</v>
      </c>
      <c r="AK35" s="1132" t="s">
        <v>1360</v>
      </c>
      <c r="AL35" s="1132" t="s">
        <v>1360</v>
      </c>
      <c r="AM35" s="1132" t="s">
        <v>1360</v>
      </c>
      <c r="AN35" s="1132" t="s">
        <v>1360</v>
      </c>
      <c r="AO35" s="1132" t="s">
        <v>1360</v>
      </c>
      <c r="AP35" s="1132" t="s">
        <v>1360</v>
      </c>
      <c r="AQ35" s="1132" t="s">
        <v>1360</v>
      </c>
    </row>
    <row r="36" spans="1:43" s="1501" customFormat="1" ht="8.4499999999999993" customHeight="1">
      <c r="A36" s="1502" t="s">
        <v>326</v>
      </c>
      <c r="B36" s="1130">
        <v>82</v>
      </c>
      <c r="C36" s="1130">
        <v>82.82</v>
      </c>
      <c r="D36" s="1130">
        <v>0.33900000000000002</v>
      </c>
      <c r="E36" s="1130">
        <v>0.34300000000000003</v>
      </c>
      <c r="F36" s="1130">
        <v>31.6</v>
      </c>
      <c r="G36" s="1130">
        <v>31.92</v>
      </c>
      <c r="H36" s="1130">
        <v>35.56</v>
      </c>
      <c r="I36" s="1130">
        <v>35.92</v>
      </c>
      <c r="J36" s="1130">
        <v>31.74</v>
      </c>
      <c r="K36" s="1130">
        <v>32.06</v>
      </c>
      <c r="L36" s="1130">
        <v>7.87</v>
      </c>
      <c r="M36" s="1130"/>
      <c r="N36" s="1130">
        <v>1.65</v>
      </c>
      <c r="O36" s="1130">
        <v>1.6515</v>
      </c>
      <c r="P36" s="1502" t="s">
        <v>326</v>
      </c>
      <c r="Q36" s="1130" t="s">
        <v>1360</v>
      </c>
      <c r="R36" s="1131" t="s">
        <v>1360</v>
      </c>
      <c r="S36" s="1131" t="s">
        <v>1360</v>
      </c>
      <c r="T36" s="1130" t="s">
        <v>1360</v>
      </c>
      <c r="U36" s="1131" t="s">
        <v>1360</v>
      </c>
      <c r="V36" s="1131" t="s">
        <v>1360</v>
      </c>
      <c r="W36" s="1130" t="s">
        <v>1360</v>
      </c>
      <c r="X36" s="1130" t="s">
        <v>1360</v>
      </c>
      <c r="Y36" s="1130" t="s">
        <v>1360</v>
      </c>
      <c r="Z36" s="1130" t="s">
        <v>1360</v>
      </c>
      <c r="AA36" s="1132" t="s">
        <v>1360</v>
      </c>
      <c r="AB36" s="1132" t="s">
        <v>1360</v>
      </c>
      <c r="AC36" s="1132" t="s">
        <v>1360</v>
      </c>
      <c r="AD36" s="1132" t="s">
        <v>1360</v>
      </c>
      <c r="AE36" s="1502" t="s">
        <v>326</v>
      </c>
      <c r="AF36" s="1132" t="s">
        <v>1360</v>
      </c>
      <c r="AG36" s="1132" t="s">
        <v>1360</v>
      </c>
      <c r="AH36" s="1132" t="s">
        <v>1360</v>
      </c>
      <c r="AI36" s="1132" t="s">
        <v>1360</v>
      </c>
      <c r="AJ36" s="1132" t="s">
        <v>1360</v>
      </c>
      <c r="AK36" s="1132" t="s">
        <v>1360</v>
      </c>
      <c r="AL36" s="1132" t="s">
        <v>1360</v>
      </c>
      <c r="AM36" s="1132" t="s">
        <v>1360</v>
      </c>
      <c r="AN36" s="1132" t="s">
        <v>1360</v>
      </c>
      <c r="AO36" s="1132" t="s">
        <v>1360</v>
      </c>
      <c r="AP36" s="1132" t="s">
        <v>1360</v>
      </c>
      <c r="AQ36" s="1132" t="s">
        <v>1360</v>
      </c>
    </row>
    <row r="37" spans="1:43" s="1501" customFormat="1" ht="8.4499999999999993" customHeight="1">
      <c r="A37" s="1502" t="s">
        <v>327</v>
      </c>
      <c r="B37" s="1130">
        <v>73.09</v>
      </c>
      <c r="C37" s="1130">
        <v>73.81</v>
      </c>
      <c r="D37" s="1130">
        <v>0.45100000000000001</v>
      </c>
      <c r="E37" s="1130">
        <v>0.45500000000000002</v>
      </c>
      <c r="F37" s="1130">
        <v>32.15</v>
      </c>
      <c r="G37" s="1130">
        <v>32.47</v>
      </c>
      <c r="H37" s="1130">
        <v>38.26</v>
      </c>
      <c r="I37" s="1130">
        <v>38.630000000000003</v>
      </c>
      <c r="J37" s="1130">
        <v>33.369999999999997</v>
      </c>
      <c r="K37" s="1130">
        <v>33.700000000000003</v>
      </c>
      <c r="L37" s="1130">
        <v>6.16</v>
      </c>
      <c r="M37" s="1130"/>
      <c r="N37" s="1130">
        <v>1.6</v>
      </c>
      <c r="O37" s="1130">
        <v>1.6014999999999999</v>
      </c>
      <c r="P37" s="1502" t="s">
        <v>327</v>
      </c>
      <c r="Q37" s="1130" t="s">
        <v>1360</v>
      </c>
      <c r="R37" s="1131" t="s">
        <v>1360</v>
      </c>
      <c r="S37" s="1131" t="s">
        <v>1360</v>
      </c>
      <c r="T37" s="1130" t="s">
        <v>1360</v>
      </c>
      <c r="U37" s="1131" t="s">
        <v>1360</v>
      </c>
      <c r="V37" s="1131" t="s">
        <v>1360</v>
      </c>
      <c r="W37" s="1130" t="s">
        <v>1360</v>
      </c>
      <c r="X37" s="1130" t="s">
        <v>1360</v>
      </c>
      <c r="Y37" s="1130" t="s">
        <v>1360</v>
      </c>
      <c r="Z37" s="1130" t="s">
        <v>1360</v>
      </c>
      <c r="AA37" s="1132" t="s">
        <v>1360</v>
      </c>
      <c r="AB37" s="1132" t="s">
        <v>1360</v>
      </c>
      <c r="AC37" s="1132" t="s">
        <v>1360</v>
      </c>
      <c r="AD37" s="1132" t="s">
        <v>1360</v>
      </c>
      <c r="AE37" s="1502" t="s">
        <v>327</v>
      </c>
      <c r="AF37" s="1132" t="s">
        <v>1360</v>
      </c>
      <c r="AG37" s="1132" t="s">
        <v>1360</v>
      </c>
      <c r="AH37" s="1132" t="s">
        <v>1360</v>
      </c>
      <c r="AI37" s="1132" t="s">
        <v>1360</v>
      </c>
      <c r="AJ37" s="1132" t="s">
        <v>1360</v>
      </c>
      <c r="AK37" s="1132" t="s">
        <v>1360</v>
      </c>
      <c r="AL37" s="1132" t="s">
        <v>1360</v>
      </c>
      <c r="AM37" s="1132" t="s">
        <v>1360</v>
      </c>
      <c r="AN37" s="1132" t="s">
        <v>1360</v>
      </c>
      <c r="AO37" s="1132" t="s">
        <v>1360</v>
      </c>
      <c r="AP37" s="1132" t="s">
        <v>1360</v>
      </c>
      <c r="AQ37" s="1132" t="s">
        <v>1360</v>
      </c>
    </row>
    <row r="38" spans="1:43" s="1501" customFormat="1" ht="8.4499999999999993" customHeight="1">
      <c r="A38" s="1502" t="s">
        <v>738</v>
      </c>
      <c r="B38" s="1130">
        <v>76.77</v>
      </c>
      <c r="C38" s="1130">
        <v>77.52</v>
      </c>
      <c r="D38" s="1130">
        <v>0.5</v>
      </c>
      <c r="E38" s="1130">
        <v>0.505</v>
      </c>
      <c r="F38" s="1130">
        <v>37.74</v>
      </c>
      <c r="G38" s="1130">
        <v>38.11</v>
      </c>
      <c r="H38" s="1130">
        <v>35.549999999999997</v>
      </c>
      <c r="I38" s="1130">
        <v>35.89</v>
      </c>
      <c r="J38" s="1130">
        <v>36.07</v>
      </c>
      <c r="K38" s="1130">
        <v>36.42</v>
      </c>
      <c r="L38" s="1130">
        <v>6.42</v>
      </c>
      <c r="M38" s="1130"/>
      <c r="N38" s="1130">
        <v>1.6</v>
      </c>
      <c r="O38" s="1130">
        <v>1.6014999999999999</v>
      </c>
      <c r="P38" s="1502" t="s">
        <v>738</v>
      </c>
      <c r="Q38" s="1130" t="s">
        <v>1360</v>
      </c>
      <c r="R38" s="1131" t="s">
        <v>1360</v>
      </c>
      <c r="S38" s="1131" t="s">
        <v>1360</v>
      </c>
      <c r="T38" s="1130" t="s">
        <v>1360</v>
      </c>
      <c r="U38" s="1131" t="s">
        <v>1360</v>
      </c>
      <c r="V38" s="1131" t="s">
        <v>1360</v>
      </c>
      <c r="W38" s="1130" t="s">
        <v>1360</v>
      </c>
      <c r="X38" s="1130" t="s">
        <v>1360</v>
      </c>
      <c r="Y38" s="1130" t="s">
        <v>1360</v>
      </c>
      <c r="Z38" s="1130" t="s">
        <v>1360</v>
      </c>
      <c r="AA38" s="1132" t="s">
        <v>1360</v>
      </c>
      <c r="AB38" s="1132" t="s">
        <v>1360</v>
      </c>
      <c r="AC38" s="1132" t="s">
        <v>1360</v>
      </c>
      <c r="AD38" s="1132" t="s">
        <v>1360</v>
      </c>
      <c r="AE38" s="1502" t="s">
        <v>738</v>
      </c>
      <c r="AF38" s="1132" t="s">
        <v>1360</v>
      </c>
      <c r="AG38" s="1132" t="s">
        <v>1360</v>
      </c>
      <c r="AH38" s="1132" t="s">
        <v>1360</v>
      </c>
      <c r="AI38" s="1132" t="s">
        <v>1360</v>
      </c>
      <c r="AJ38" s="1132" t="s">
        <v>1360</v>
      </c>
      <c r="AK38" s="1132" t="s">
        <v>1360</v>
      </c>
      <c r="AL38" s="1132" t="s">
        <v>1360</v>
      </c>
      <c r="AM38" s="1132" t="s">
        <v>1360</v>
      </c>
      <c r="AN38" s="1132" t="s">
        <v>1360</v>
      </c>
      <c r="AO38" s="1132" t="s">
        <v>1360</v>
      </c>
      <c r="AP38" s="1132" t="s">
        <v>1360</v>
      </c>
      <c r="AQ38" s="1132" t="s">
        <v>1360</v>
      </c>
    </row>
    <row r="39" spans="1:43" s="1501" customFormat="1" ht="8.4499999999999993" customHeight="1">
      <c r="A39" s="1502" t="s">
        <v>740</v>
      </c>
      <c r="B39" s="1130">
        <v>80.48</v>
      </c>
      <c r="C39" s="1130">
        <v>81.260000000000005</v>
      </c>
      <c r="D39" s="1130">
        <v>0.57399999999999995</v>
      </c>
      <c r="E39" s="1130">
        <v>0.57999999999999996</v>
      </c>
      <c r="F39" s="1130">
        <v>43.41</v>
      </c>
      <c r="G39" s="1130">
        <v>43.83</v>
      </c>
      <c r="H39" s="1130">
        <v>37.11</v>
      </c>
      <c r="I39" s="1130">
        <v>37.47</v>
      </c>
      <c r="J39" s="1130">
        <v>36.950000000000003</v>
      </c>
      <c r="K39" s="1130">
        <v>37.31</v>
      </c>
      <c r="L39" s="1130">
        <v>7.03</v>
      </c>
      <c r="M39" s="1130"/>
      <c r="N39" s="1130">
        <v>1.6</v>
      </c>
      <c r="O39" s="1130">
        <v>1.6014999999999999</v>
      </c>
      <c r="P39" s="1502" t="s">
        <v>740</v>
      </c>
      <c r="Q39" s="1130" t="s">
        <v>1360</v>
      </c>
      <c r="R39" s="1131" t="s">
        <v>1360</v>
      </c>
      <c r="S39" s="1131" t="s">
        <v>1360</v>
      </c>
      <c r="T39" s="1130" t="s">
        <v>1360</v>
      </c>
      <c r="U39" s="1131" t="s">
        <v>1360</v>
      </c>
      <c r="V39" s="1131" t="s">
        <v>1360</v>
      </c>
      <c r="W39" s="1130" t="s">
        <v>1360</v>
      </c>
      <c r="X39" s="1130" t="s">
        <v>1360</v>
      </c>
      <c r="Y39" s="1130" t="s">
        <v>1360</v>
      </c>
      <c r="Z39" s="1130" t="s">
        <v>1360</v>
      </c>
      <c r="AA39" s="1132" t="s">
        <v>1360</v>
      </c>
      <c r="AB39" s="1132" t="s">
        <v>1360</v>
      </c>
      <c r="AC39" s="1132" t="s">
        <v>1360</v>
      </c>
      <c r="AD39" s="1132" t="s">
        <v>1360</v>
      </c>
      <c r="AE39" s="1502" t="s">
        <v>740</v>
      </c>
      <c r="AF39" s="1132" t="s">
        <v>1360</v>
      </c>
      <c r="AG39" s="1132" t="s">
        <v>1360</v>
      </c>
      <c r="AH39" s="1132" t="s">
        <v>1360</v>
      </c>
      <c r="AI39" s="1132" t="s">
        <v>1360</v>
      </c>
      <c r="AJ39" s="1132" t="s">
        <v>1360</v>
      </c>
      <c r="AK39" s="1132" t="s">
        <v>1360</v>
      </c>
      <c r="AL39" s="1132" t="s">
        <v>1360</v>
      </c>
      <c r="AM39" s="1132" t="s">
        <v>1360</v>
      </c>
      <c r="AN39" s="1132" t="s">
        <v>1360</v>
      </c>
      <c r="AO39" s="1132" t="s">
        <v>1360</v>
      </c>
      <c r="AP39" s="1132" t="s">
        <v>1360</v>
      </c>
      <c r="AQ39" s="1132" t="s">
        <v>1360</v>
      </c>
    </row>
    <row r="40" spans="1:43" s="1501" customFormat="1" ht="8.4499999999999993" customHeight="1">
      <c r="A40" s="1502" t="s">
        <v>741</v>
      </c>
      <c r="B40" s="1130">
        <v>87.45</v>
      </c>
      <c r="C40" s="1130">
        <v>88.31</v>
      </c>
      <c r="D40" s="1130">
        <v>0.51100000000000001</v>
      </c>
      <c r="E40" s="1130">
        <v>0.51600000000000001</v>
      </c>
      <c r="F40" s="1130">
        <v>44.82</v>
      </c>
      <c r="G40" s="1130">
        <v>45.26</v>
      </c>
      <c r="H40" s="1130">
        <v>41.04</v>
      </c>
      <c r="I40" s="1130">
        <v>41.44</v>
      </c>
      <c r="J40" s="1130">
        <v>44.66</v>
      </c>
      <c r="K40" s="1130">
        <v>45.09</v>
      </c>
      <c r="L40" s="1130">
        <v>8.39</v>
      </c>
      <c r="M40" s="1130"/>
      <c r="N40" s="1130">
        <v>1.6</v>
      </c>
      <c r="O40" s="1130">
        <v>1.6014999999999999</v>
      </c>
      <c r="P40" s="1502" t="s">
        <v>741</v>
      </c>
      <c r="Q40" s="1130" t="s">
        <v>1360</v>
      </c>
      <c r="R40" s="1131" t="s">
        <v>1360</v>
      </c>
      <c r="S40" s="1131" t="s">
        <v>1360</v>
      </c>
      <c r="T40" s="1130" t="s">
        <v>1360</v>
      </c>
      <c r="U40" s="1131" t="s">
        <v>1360</v>
      </c>
      <c r="V40" s="1131" t="s">
        <v>1360</v>
      </c>
      <c r="W40" s="1130" t="s">
        <v>1360</v>
      </c>
      <c r="X40" s="1130" t="s">
        <v>1360</v>
      </c>
      <c r="Y40" s="1130" t="s">
        <v>1360</v>
      </c>
      <c r="Z40" s="1130" t="s">
        <v>1360</v>
      </c>
      <c r="AA40" s="1132" t="s">
        <v>1360</v>
      </c>
      <c r="AB40" s="1132" t="s">
        <v>1360</v>
      </c>
      <c r="AC40" s="1132" t="s">
        <v>1360</v>
      </c>
      <c r="AD40" s="1132" t="s">
        <v>1360</v>
      </c>
      <c r="AE40" s="1502" t="s">
        <v>741</v>
      </c>
      <c r="AF40" s="1132" t="s">
        <v>1360</v>
      </c>
      <c r="AG40" s="1132" t="s">
        <v>1360</v>
      </c>
      <c r="AH40" s="1132" t="s">
        <v>1360</v>
      </c>
      <c r="AI40" s="1132" t="s">
        <v>1360</v>
      </c>
      <c r="AJ40" s="1132" t="s">
        <v>1360</v>
      </c>
      <c r="AK40" s="1132" t="s">
        <v>1360</v>
      </c>
      <c r="AL40" s="1132" t="s">
        <v>1360</v>
      </c>
      <c r="AM40" s="1132" t="s">
        <v>1360</v>
      </c>
      <c r="AN40" s="1132" t="s">
        <v>1360</v>
      </c>
      <c r="AO40" s="1132" t="s">
        <v>1360</v>
      </c>
      <c r="AP40" s="1132" t="s">
        <v>1360</v>
      </c>
      <c r="AQ40" s="1132" t="s">
        <v>1360</v>
      </c>
    </row>
    <row r="41" spans="1:43" s="1503" customFormat="1" ht="8.4499999999999993" customHeight="1">
      <c r="A41" s="1502" t="s">
        <v>742</v>
      </c>
      <c r="B41" s="1130">
        <v>95.9</v>
      </c>
      <c r="C41" s="1130">
        <v>96.83</v>
      </c>
      <c r="D41" s="1130">
        <v>0.5</v>
      </c>
      <c r="E41" s="1130">
        <v>0.505</v>
      </c>
      <c r="F41" s="1130">
        <v>38.71</v>
      </c>
      <c r="G41" s="1130">
        <v>39.090000000000003</v>
      </c>
      <c r="H41" s="1130">
        <v>41.44</v>
      </c>
      <c r="I41" s="1130">
        <v>41.84</v>
      </c>
      <c r="J41" s="1130">
        <v>41.92</v>
      </c>
      <c r="K41" s="1130">
        <v>42.32</v>
      </c>
      <c r="L41" s="1130">
        <v>7.32</v>
      </c>
      <c r="M41" s="1130"/>
      <c r="N41" s="1130">
        <v>1.6</v>
      </c>
      <c r="O41" s="1130">
        <v>1.6014999999999999</v>
      </c>
      <c r="P41" s="1502" t="s">
        <v>742</v>
      </c>
      <c r="Q41" s="1130" t="s">
        <v>1360</v>
      </c>
      <c r="R41" s="1131" t="s">
        <v>1360</v>
      </c>
      <c r="S41" s="1131" t="s">
        <v>1360</v>
      </c>
      <c r="T41" s="1130" t="s">
        <v>1360</v>
      </c>
      <c r="U41" s="1131" t="s">
        <v>1360</v>
      </c>
      <c r="V41" s="1131" t="s">
        <v>1360</v>
      </c>
      <c r="W41" s="1130" t="s">
        <v>1360</v>
      </c>
      <c r="X41" s="1130" t="s">
        <v>1360</v>
      </c>
      <c r="Y41" s="1130" t="s">
        <v>1360</v>
      </c>
      <c r="Z41" s="1130" t="s">
        <v>1360</v>
      </c>
      <c r="AA41" s="1132" t="s">
        <v>1360</v>
      </c>
      <c r="AB41" s="1132" t="s">
        <v>1360</v>
      </c>
      <c r="AC41" s="1132" t="s">
        <v>1360</v>
      </c>
      <c r="AD41" s="1132" t="s">
        <v>1360</v>
      </c>
      <c r="AE41" s="1502" t="s">
        <v>742</v>
      </c>
      <c r="AF41" s="1132" t="s">
        <v>1360</v>
      </c>
      <c r="AG41" s="1132" t="s">
        <v>1360</v>
      </c>
      <c r="AH41" s="1132" t="s">
        <v>1360</v>
      </c>
      <c r="AI41" s="1132" t="s">
        <v>1360</v>
      </c>
      <c r="AJ41" s="1132" t="s">
        <v>1360</v>
      </c>
      <c r="AK41" s="1132" t="s">
        <v>1360</v>
      </c>
      <c r="AL41" s="1132" t="s">
        <v>1360</v>
      </c>
      <c r="AM41" s="1132" t="s">
        <v>1360</v>
      </c>
      <c r="AN41" s="1132" t="s">
        <v>1360</v>
      </c>
      <c r="AO41" s="1132" t="s">
        <v>1360</v>
      </c>
      <c r="AP41" s="1132" t="s">
        <v>1360</v>
      </c>
      <c r="AQ41" s="1132" t="s">
        <v>1360</v>
      </c>
    </row>
    <row r="42" spans="1:43" s="1503" customFormat="1" ht="8.4499999999999993" customHeight="1">
      <c r="A42" s="1504" t="s">
        <v>743</v>
      </c>
      <c r="B42" s="1133">
        <v>110.34</v>
      </c>
      <c r="C42" s="1133">
        <v>111.4</v>
      </c>
      <c r="D42" s="1133">
        <v>0.48</v>
      </c>
      <c r="E42" s="1133">
        <v>0.48499999999999999</v>
      </c>
      <c r="F42" s="1133">
        <v>44.54</v>
      </c>
      <c r="G42" s="1133">
        <v>44.97</v>
      </c>
      <c r="H42" s="1133">
        <v>45.6</v>
      </c>
      <c r="I42" s="1133">
        <v>46.04</v>
      </c>
      <c r="J42" s="1133">
        <v>42.07</v>
      </c>
      <c r="K42" s="1133">
        <v>42.47</v>
      </c>
      <c r="L42" s="1133">
        <v>8.42</v>
      </c>
      <c r="M42" s="1133"/>
      <c r="N42" s="1133">
        <v>1.6</v>
      </c>
      <c r="O42" s="1133">
        <v>1.6014999999999999</v>
      </c>
      <c r="P42" s="1504" t="s">
        <v>743</v>
      </c>
      <c r="Q42" s="1133" t="s">
        <v>1360</v>
      </c>
      <c r="R42" s="1287" t="s">
        <v>1360</v>
      </c>
      <c r="S42" s="1287" t="s">
        <v>1360</v>
      </c>
      <c r="T42" s="1133" t="s">
        <v>1360</v>
      </c>
      <c r="U42" s="1287" t="s">
        <v>1360</v>
      </c>
      <c r="V42" s="1287" t="s">
        <v>1360</v>
      </c>
      <c r="W42" s="1130" t="s">
        <v>1360</v>
      </c>
      <c r="X42" s="1130" t="s">
        <v>1360</v>
      </c>
      <c r="Y42" s="1130" t="s">
        <v>1360</v>
      </c>
      <c r="Z42" s="1130" t="s">
        <v>1360</v>
      </c>
      <c r="AA42" s="1132" t="s">
        <v>1360</v>
      </c>
      <c r="AB42" s="1132" t="s">
        <v>1360</v>
      </c>
      <c r="AC42" s="1132" t="s">
        <v>1360</v>
      </c>
      <c r="AD42" s="1132" t="s">
        <v>1360</v>
      </c>
      <c r="AE42" s="1504" t="s">
        <v>743</v>
      </c>
      <c r="AF42" s="1132" t="s">
        <v>1360</v>
      </c>
      <c r="AG42" s="1132" t="s">
        <v>1360</v>
      </c>
      <c r="AH42" s="1132" t="s">
        <v>1360</v>
      </c>
      <c r="AI42" s="1132" t="s">
        <v>1360</v>
      </c>
      <c r="AJ42" s="1132" t="s">
        <v>1360</v>
      </c>
      <c r="AK42" s="1132" t="s">
        <v>1360</v>
      </c>
      <c r="AL42" s="1132" t="s">
        <v>1360</v>
      </c>
      <c r="AM42" s="1132" t="s">
        <v>1360</v>
      </c>
      <c r="AN42" s="1132" t="s">
        <v>1360</v>
      </c>
      <c r="AO42" s="1132" t="s">
        <v>1360</v>
      </c>
      <c r="AP42" s="1132" t="s">
        <v>1360</v>
      </c>
      <c r="AQ42" s="1132" t="s">
        <v>1360</v>
      </c>
    </row>
    <row r="43" spans="1:43" s="1506" customFormat="1" ht="8.4499999999999993" customHeight="1">
      <c r="A43" s="1505" t="s">
        <v>744</v>
      </c>
      <c r="B43" s="1133">
        <v>106.78</v>
      </c>
      <c r="C43" s="1133">
        <v>107.8</v>
      </c>
      <c r="D43" s="1133">
        <v>0.56599999999999995</v>
      </c>
      <c r="E43" s="1133">
        <v>0.57199999999999995</v>
      </c>
      <c r="F43" s="1133">
        <v>43.41</v>
      </c>
      <c r="G43" s="1133">
        <v>43.82</v>
      </c>
      <c r="H43" s="1133">
        <v>46.04</v>
      </c>
      <c r="I43" s="1133">
        <v>46.48</v>
      </c>
      <c r="J43" s="1133">
        <v>44.88</v>
      </c>
      <c r="K43" s="1133">
        <v>45.3</v>
      </c>
      <c r="L43" s="1133">
        <v>7.94</v>
      </c>
      <c r="M43" s="1133"/>
      <c r="N43" s="1133">
        <v>1.6</v>
      </c>
      <c r="O43" s="1133">
        <v>1.6014999999999999</v>
      </c>
      <c r="P43" s="1505" t="s">
        <v>744</v>
      </c>
      <c r="Q43" s="1133" t="s">
        <v>1360</v>
      </c>
      <c r="R43" s="1287" t="s">
        <v>1360</v>
      </c>
      <c r="S43" s="1287" t="s">
        <v>1360</v>
      </c>
      <c r="T43" s="1133" t="s">
        <v>1360</v>
      </c>
      <c r="U43" s="1287" t="s">
        <v>1360</v>
      </c>
      <c r="V43" s="1287" t="s">
        <v>1360</v>
      </c>
      <c r="W43" s="1130" t="s">
        <v>1360</v>
      </c>
      <c r="X43" s="1130" t="s">
        <v>1360</v>
      </c>
      <c r="Y43" s="1130" t="s">
        <v>1360</v>
      </c>
      <c r="Z43" s="1130" t="s">
        <v>1360</v>
      </c>
      <c r="AA43" s="1132" t="s">
        <v>1360</v>
      </c>
      <c r="AB43" s="1132" t="s">
        <v>1360</v>
      </c>
      <c r="AC43" s="1132" t="s">
        <v>1360</v>
      </c>
      <c r="AD43" s="1132" t="s">
        <v>1360</v>
      </c>
      <c r="AE43" s="1505" t="s">
        <v>744</v>
      </c>
      <c r="AF43" s="1132" t="s">
        <v>1360</v>
      </c>
      <c r="AG43" s="1132" t="s">
        <v>1360</v>
      </c>
      <c r="AH43" s="1132" t="s">
        <v>1360</v>
      </c>
      <c r="AI43" s="1132" t="s">
        <v>1360</v>
      </c>
      <c r="AJ43" s="1132" t="s">
        <v>1360</v>
      </c>
      <c r="AK43" s="1132" t="s">
        <v>1360</v>
      </c>
      <c r="AL43" s="1132" t="s">
        <v>1360</v>
      </c>
      <c r="AM43" s="1132" t="s">
        <v>1360</v>
      </c>
      <c r="AN43" s="1132" t="s">
        <v>1360</v>
      </c>
      <c r="AO43" s="1132" t="s">
        <v>1360</v>
      </c>
      <c r="AP43" s="1132" t="s">
        <v>1360</v>
      </c>
      <c r="AQ43" s="1132" t="s">
        <v>1360</v>
      </c>
    </row>
    <row r="44" spans="1:43" s="1501" customFormat="1" ht="8.4499999999999993" customHeight="1">
      <c r="A44" s="1507" t="s">
        <v>745</v>
      </c>
      <c r="B44" s="1130">
        <v>105.64</v>
      </c>
      <c r="C44" s="1130">
        <v>106.69</v>
      </c>
      <c r="D44" s="1130">
        <v>0.65200000000000002</v>
      </c>
      <c r="E44" s="1130">
        <v>0.65800000000000003</v>
      </c>
      <c r="F44" s="1130">
        <v>42.47</v>
      </c>
      <c r="G44" s="1130">
        <v>42.9</v>
      </c>
      <c r="H44" s="1130">
        <v>47.52</v>
      </c>
      <c r="I44" s="1130">
        <v>48</v>
      </c>
      <c r="J44" s="1130">
        <v>41.18</v>
      </c>
      <c r="K44" s="1130">
        <v>41.59</v>
      </c>
      <c r="L44" s="1130">
        <v>7.9</v>
      </c>
      <c r="M44" s="1130"/>
      <c r="N44" s="1130">
        <v>1.6</v>
      </c>
      <c r="O44" s="1130">
        <v>1.6014999999999999</v>
      </c>
      <c r="P44" s="1507" t="s">
        <v>745</v>
      </c>
      <c r="Q44" s="1130">
        <v>65.849999999999994</v>
      </c>
      <c r="R44" s="1130">
        <v>66.5</v>
      </c>
      <c r="S44" s="1131" t="s">
        <v>1360</v>
      </c>
      <c r="T44" s="1130" t="s">
        <v>1360</v>
      </c>
      <c r="U44" s="1130">
        <v>40.42</v>
      </c>
      <c r="V44" s="1130">
        <v>40.83</v>
      </c>
      <c r="W44" s="1133">
        <v>18.77</v>
      </c>
      <c r="X44" s="1133" t="s">
        <v>1360</v>
      </c>
      <c r="Y44" s="1130">
        <v>19.34</v>
      </c>
      <c r="Z44" s="1130" t="s">
        <v>1360</v>
      </c>
      <c r="AA44" s="1132" t="s">
        <v>1360</v>
      </c>
      <c r="AB44" s="1132" t="s">
        <v>1360</v>
      </c>
      <c r="AC44" s="1132" t="s">
        <v>1360</v>
      </c>
      <c r="AD44" s="1132" t="s">
        <v>1360</v>
      </c>
      <c r="AE44" s="1507" t="s">
        <v>745</v>
      </c>
      <c r="AF44" s="1132" t="s">
        <v>1360</v>
      </c>
      <c r="AG44" s="1132" t="s">
        <v>1360</v>
      </c>
      <c r="AH44" s="1132" t="s">
        <v>1360</v>
      </c>
      <c r="AI44" s="1132" t="s">
        <v>1360</v>
      </c>
      <c r="AJ44" s="1132" t="s">
        <v>1360</v>
      </c>
      <c r="AK44" s="1132" t="s">
        <v>1360</v>
      </c>
      <c r="AL44" s="1132" t="s">
        <v>1360</v>
      </c>
      <c r="AM44" s="1132" t="s">
        <v>1360</v>
      </c>
      <c r="AN44" s="1132" t="s">
        <v>1360</v>
      </c>
      <c r="AO44" s="1132" t="s">
        <v>1360</v>
      </c>
      <c r="AP44" s="1132" t="s">
        <v>1360</v>
      </c>
      <c r="AQ44" s="1132" t="s">
        <v>1360</v>
      </c>
    </row>
    <row r="45" spans="1:43" s="1503" customFormat="1" ht="8.4499999999999993" customHeight="1">
      <c r="A45" s="1507" t="s">
        <v>746</v>
      </c>
      <c r="B45" s="1133">
        <v>104.61</v>
      </c>
      <c r="C45" s="1133">
        <v>105.67</v>
      </c>
      <c r="D45" s="1133">
        <v>0.60099999999999998</v>
      </c>
      <c r="E45" s="1133">
        <v>0.60799999999999998</v>
      </c>
      <c r="F45" s="1133">
        <v>42.05</v>
      </c>
      <c r="G45" s="1133">
        <v>42.47</v>
      </c>
      <c r="H45" s="1133">
        <v>48.66</v>
      </c>
      <c r="I45" s="1133">
        <v>49.15</v>
      </c>
      <c r="J45" s="1133">
        <v>37.75</v>
      </c>
      <c r="K45" s="1133">
        <v>38.130000000000003</v>
      </c>
      <c r="L45" s="1133">
        <v>6.88</v>
      </c>
      <c r="M45" s="1133"/>
      <c r="N45" s="1133">
        <v>1.6</v>
      </c>
      <c r="O45" s="1133">
        <v>1.6014999999999999</v>
      </c>
      <c r="P45" s="1507" t="s">
        <v>746</v>
      </c>
      <c r="Q45" s="1133">
        <v>63.57</v>
      </c>
      <c r="R45" s="1133">
        <v>64.239999999999995</v>
      </c>
      <c r="S45" s="1287" t="s">
        <v>1360</v>
      </c>
      <c r="T45" s="1133" t="s">
        <v>1360</v>
      </c>
      <c r="U45" s="1130">
        <v>40.67</v>
      </c>
      <c r="V45" s="1130">
        <v>41.08</v>
      </c>
      <c r="W45" s="1133">
        <v>19.899999999999999</v>
      </c>
      <c r="X45" s="1133" t="s">
        <v>1360</v>
      </c>
      <c r="Y45" s="1130">
        <v>20.5</v>
      </c>
      <c r="Z45" s="1130" t="s">
        <v>1360</v>
      </c>
      <c r="AA45" s="1132" t="s">
        <v>1360</v>
      </c>
      <c r="AB45" s="1132" t="s">
        <v>1360</v>
      </c>
      <c r="AC45" s="1132" t="s">
        <v>1360</v>
      </c>
      <c r="AD45" s="1132" t="s">
        <v>1360</v>
      </c>
      <c r="AE45" s="1507" t="s">
        <v>746</v>
      </c>
      <c r="AF45" s="1132" t="s">
        <v>1360</v>
      </c>
      <c r="AG45" s="1132" t="s">
        <v>1360</v>
      </c>
      <c r="AH45" s="1132" t="s">
        <v>1360</v>
      </c>
      <c r="AI45" s="1132" t="s">
        <v>1360</v>
      </c>
      <c r="AJ45" s="1132" t="s">
        <v>1360</v>
      </c>
      <c r="AK45" s="1132" t="s">
        <v>1360</v>
      </c>
      <c r="AL45" s="1132" t="s">
        <v>1360</v>
      </c>
      <c r="AM45" s="1132" t="s">
        <v>1360</v>
      </c>
      <c r="AN45" s="1132" t="s">
        <v>1360</v>
      </c>
      <c r="AO45" s="1132" t="s">
        <v>1360</v>
      </c>
      <c r="AP45" s="1132" t="s">
        <v>1360</v>
      </c>
      <c r="AQ45" s="1132" t="s">
        <v>1360</v>
      </c>
    </row>
    <row r="46" spans="1:43" s="1503" customFormat="1" ht="8.4499999999999993" customHeight="1">
      <c r="A46" s="1505" t="s">
        <v>748</v>
      </c>
      <c r="B46" s="1133">
        <v>121.41</v>
      </c>
      <c r="C46" s="1133">
        <v>122.34</v>
      </c>
      <c r="D46" s="1133">
        <v>0.67100000000000004</v>
      </c>
      <c r="E46" s="1133">
        <v>0.67600000000000005</v>
      </c>
      <c r="F46" s="1133">
        <v>52.82</v>
      </c>
      <c r="G46" s="1133">
        <v>53.23</v>
      </c>
      <c r="H46" s="1508">
        <v>50.89</v>
      </c>
      <c r="I46" s="1508">
        <v>51.28</v>
      </c>
      <c r="J46" s="1133">
        <v>43.84</v>
      </c>
      <c r="K46" s="1133">
        <v>44.18</v>
      </c>
      <c r="L46" s="1133">
        <v>8.43</v>
      </c>
      <c r="M46" s="1133"/>
      <c r="N46" s="1133">
        <v>1.6</v>
      </c>
      <c r="O46" s="1133">
        <v>1.6014999999999999</v>
      </c>
      <c r="P46" s="1505" t="s">
        <v>748</v>
      </c>
      <c r="Q46" s="1509">
        <v>77.650000000000006</v>
      </c>
      <c r="R46" s="1509">
        <v>78.25</v>
      </c>
      <c r="S46" s="1509" t="s">
        <v>1360</v>
      </c>
      <c r="T46" s="1133" t="s">
        <v>1360</v>
      </c>
      <c r="U46" s="1130">
        <v>44.83</v>
      </c>
      <c r="V46" s="1130">
        <v>45.18</v>
      </c>
      <c r="W46" s="1130">
        <v>20.8</v>
      </c>
      <c r="X46" s="1130" t="s">
        <v>1360</v>
      </c>
      <c r="Y46" s="1130">
        <v>21.42</v>
      </c>
      <c r="Z46" s="1130" t="s">
        <v>1360</v>
      </c>
      <c r="AA46" s="1132" t="s">
        <v>1360</v>
      </c>
      <c r="AB46" s="1132" t="s">
        <v>1360</v>
      </c>
      <c r="AC46" s="1132" t="s">
        <v>1360</v>
      </c>
      <c r="AD46" s="1132" t="s">
        <v>1360</v>
      </c>
      <c r="AE46" s="1505" t="s">
        <v>748</v>
      </c>
      <c r="AF46" s="1132" t="s">
        <v>1360</v>
      </c>
      <c r="AG46" s="1132" t="s">
        <v>1360</v>
      </c>
      <c r="AH46" s="1132" t="s">
        <v>1360</v>
      </c>
      <c r="AI46" s="1132" t="s">
        <v>1360</v>
      </c>
      <c r="AJ46" s="1132" t="s">
        <v>1360</v>
      </c>
      <c r="AK46" s="1132" t="s">
        <v>1360</v>
      </c>
      <c r="AL46" s="1132" t="s">
        <v>1360</v>
      </c>
      <c r="AM46" s="1132" t="s">
        <v>1360</v>
      </c>
      <c r="AN46" s="1132" t="s">
        <v>1360</v>
      </c>
      <c r="AO46" s="1132" t="s">
        <v>1360</v>
      </c>
      <c r="AP46" s="1132" t="s">
        <v>1360</v>
      </c>
      <c r="AQ46" s="1132" t="s">
        <v>1360</v>
      </c>
    </row>
    <row r="47" spans="1:43" s="1506" customFormat="1" ht="8.4499999999999993" customHeight="1">
      <c r="A47" s="1505" t="s">
        <v>895</v>
      </c>
      <c r="B47" s="1130">
        <v>120.29</v>
      </c>
      <c r="C47" s="1130">
        <v>121.24</v>
      </c>
      <c r="D47" s="1130">
        <v>0.63500000000000001</v>
      </c>
      <c r="E47" s="1130">
        <v>0.64</v>
      </c>
      <c r="F47" s="1130">
        <v>54.35</v>
      </c>
      <c r="G47" s="1130">
        <v>54.78</v>
      </c>
      <c r="H47" s="1508">
        <v>54.34</v>
      </c>
      <c r="I47" s="1508">
        <v>54.77</v>
      </c>
      <c r="J47" s="1130">
        <v>49.04</v>
      </c>
      <c r="K47" s="1130">
        <v>49.42</v>
      </c>
      <c r="L47" s="1130">
        <v>9.23</v>
      </c>
      <c r="M47" s="1130"/>
      <c r="N47" s="1130">
        <v>1.6</v>
      </c>
      <c r="O47" s="1133">
        <v>1.6014999999999999</v>
      </c>
      <c r="P47" s="1505" t="s">
        <v>895</v>
      </c>
      <c r="Q47" s="1509">
        <v>84.3</v>
      </c>
      <c r="R47" s="1509">
        <v>84.96</v>
      </c>
      <c r="S47" s="1509">
        <v>9.0299999999999994</v>
      </c>
      <c r="T47" s="1130">
        <v>9.1</v>
      </c>
      <c r="U47" s="1130">
        <v>42.56</v>
      </c>
      <c r="V47" s="1130">
        <v>42.89</v>
      </c>
      <c r="W47" s="1130">
        <v>19.93</v>
      </c>
      <c r="X47" s="1130" t="s">
        <v>1360</v>
      </c>
      <c r="Y47" s="1130">
        <v>20.54</v>
      </c>
      <c r="Z47" s="1130" t="s">
        <v>1360</v>
      </c>
      <c r="AA47" s="1132" t="s">
        <v>1360</v>
      </c>
      <c r="AB47" s="1132" t="s">
        <v>1360</v>
      </c>
      <c r="AC47" s="1132" t="s">
        <v>1360</v>
      </c>
      <c r="AD47" s="1132" t="s">
        <v>1360</v>
      </c>
      <c r="AE47" s="1505" t="s">
        <v>895</v>
      </c>
      <c r="AF47" s="1132" t="s">
        <v>1360</v>
      </c>
      <c r="AG47" s="1132" t="s">
        <v>1360</v>
      </c>
      <c r="AH47" s="1132" t="s">
        <v>1360</v>
      </c>
      <c r="AI47" s="1132" t="s">
        <v>1360</v>
      </c>
      <c r="AJ47" s="1132" t="s">
        <v>1360</v>
      </c>
      <c r="AK47" s="1132" t="s">
        <v>1360</v>
      </c>
      <c r="AL47" s="1132" t="s">
        <v>1360</v>
      </c>
      <c r="AM47" s="1132" t="s">
        <v>1360</v>
      </c>
      <c r="AN47" s="1132" t="s">
        <v>1360</v>
      </c>
      <c r="AO47" s="1132" t="s">
        <v>1360</v>
      </c>
      <c r="AP47" s="1132" t="s">
        <v>1360</v>
      </c>
      <c r="AQ47" s="1132" t="s">
        <v>1360</v>
      </c>
    </row>
    <row r="48" spans="1:43" s="1503" customFormat="1" ht="8.4499999999999993" customHeight="1">
      <c r="A48" s="1505" t="s">
        <v>873</v>
      </c>
      <c r="B48" s="1130">
        <v>137.57</v>
      </c>
      <c r="C48" s="1130">
        <v>138.88999999999999</v>
      </c>
      <c r="D48" s="1130">
        <v>0.67800000000000005</v>
      </c>
      <c r="E48" s="1130">
        <v>0.68300000000000005</v>
      </c>
      <c r="F48" s="1130">
        <v>60.08</v>
      </c>
      <c r="G48" s="1130">
        <v>60.57</v>
      </c>
      <c r="H48" s="1508">
        <v>56.29</v>
      </c>
      <c r="I48" s="1508">
        <v>56.76</v>
      </c>
      <c r="J48" s="1130">
        <v>53.8</v>
      </c>
      <c r="K48" s="1130">
        <v>54.24</v>
      </c>
      <c r="L48" s="1130">
        <v>9.9600000000000009</v>
      </c>
      <c r="M48" s="1130"/>
      <c r="N48" s="1130">
        <v>1.6</v>
      </c>
      <c r="O48" s="1133">
        <v>1.6014999999999999</v>
      </c>
      <c r="P48" s="1505" t="s">
        <v>873</v>
      </c>
      <c r="Q48" s="1509">
        <v>91.64</v>
      </c>
      <c r="R48" s="1509">
        <v>92.4</v>
      </c>
      <c r="S48" s="1509">
        <v>8.9600000000000009</v>
      </c>
      <c r="T48" s="1130">
        <v>9.0299999999999994</v>
      </c>
      <c r="U48" s="1130">
        <v>43.59</v>
      </c>
      <c r="V48" s="1130">
        <v>43.94</v>
      </c>
      <c r="W48" s="1130">
        <v>19.77</v>
      </c>
      <c r="X48" s="1130" t="s">
        <v>1360</v>
      </c>
      <c r="Y48" s="1130">
        <v>20.37</v>
      </c>
      <c r="Z48" s="1130" t="s">
        <v>1360</v>
      </c>
      <c r="AA48" s="1132" t="s">
        <v>1360</v>
      </c>
      <c r="AB48" s="1132" t="s">
        <v>1360</v>
      </c>
      <c r="AC48" s="1132" t="s">
        <v>1360</v>
      </c>
      <c r="AD48" s="1132" t="s">
        <v>1360</v>
      </c>
      <c r="AE48" s="1505" t="s">
        <v>873</v>
      </c>
      <c r="AF48" s="1132" t="s">
        <v>1360</v>
      </c>
      <c r="AG48" s="1132" t="s">
        <v>1360</v>
      </c>
      <c r="AH48" s="1132" t="s">
        <v>1360</v>
      </c>
      <c r="AI48" s="1132" t="s">
        <v>1360</v>
      </c>
      <c r="AJ48" s="1132" t="s">
        <v>1360</v>
      </c>
      <c r="AK48" s="1132" t="s">
        <v>1360</v>
      </c>
      <c r="AL48" s="1132" t="s">
        <v>1360</v>
      </c>
      <c r="AM48" s="1132" t="s">
        <v>1360</v>
      </c>
      <c r="AN48" s="1132" t="s">
        <v>1360</v>
      </c>
      <c r="AO48" s="1132" t="s">
        <v>1360</v>
      </c>
      <c r="AP48" s="1132" t="s">
        <v>1360</v>
      </c>
      <c r="AQ48" s="1132" t="s">
        <v>1360</v>
      </c>
    </row>
    <row r="49" spans="1:43" s="1506" customFormat="1" ht="8.4499999999999993" customHeight="1">
      <c r="A49" s="1510" t="s">
        <v>1601</v>
      </c>
      <c r="B49" s="1134">
        <v>124</v>
      </c>
      <c r="C49" s="1134">
        <v>125.04</v>
      </c>
      <c r="D49" s="1130">
        <v>0.629</v>
      </c>
      <c r="E49" s="1130">
        <v>0.63500000000000001</v>
      </c>
      <c r="F49" s="1134">
        <v>54.56</v>
      </c>
      <c r="G49" s="1134">
        <v>55.02</v>
      </c>
      <c r="H49" s="1508">
        <v>58.34</v>
      </c>
      <c r="I49" s="1508">
        <v>58.82</v>
      </c>
      <c r="J49" s="1134">
        <v>52.96</v>
      </c>
      <c r="K49" s="1134">
        <v>53.4</v>
      </c>
      <c r="L49" s="1134">
        <v>9.08</v>
      </c>
      <c r="M49" s="1134"/>
      <c r="N49" s="1134">
        <v>1.6</v>
      </c>
      <c r="O49" s="1133">
        <v>1.6014999999999999</v>
      </c>
      <c r="P49" s="1510" t="s">
        <v>1601</v>
      </c>
      <c r="Q49" s="1509">
        <v>84.98</v>
      </c>
      <c r="R49" s="1509">
        <v>85.69</v>
      </c>
      <c r="S49" s="1509">
        <v>8.5</v>
      </c>
      <c r="T49" s="1130">
        <v>8.57</v>
      </c>
      <c r="U49" s="1130">
        <v>41.64</v>
      </c>
      <c r="V49" s="1130">
        <v>41.99</v>
      </c>
      <c r="W49" s="1134">
        <v>18.760000000000002</v>
      </c>
      <c r="X49" s="1134" t="s">
        <v>1360</v>
      </c>
      <c r="Y49" s="1134">
        <v>19.329999999999998</v>
      </c>
      <c r="Z49" s="1134" t="s">
        <v>1360</v>
      </c>
      <c r="AA49" s="1132" t="s">
        <v>1360</v>
      </c>
      <c r="AB49" s="1132" t="s">
        <v>1360</v>
      </c>
      <c r="AC49" s="1132" t="s">
        <v>1360</v>
      </c>
      <c r="AD49" s="1132" t="s">
        <v>1360</v>
      </c>
      <c r="AE49" s="1510" t="s">
        <v>1601</v>
      </c>
      <c r="AF49" s="1132" t="s">
        <v>1360</v>
      </c>
      <c r="AG49" s="1132" t="s">
        <v>1360</v>
      </c>
      <c r="AH49" s="1132" t="s">
        <v>1360</v>
      </c>
      <c r="AI49" s="1132" t="s">
        <v>1360</v>
      </c>
      <c r="AJ49" s="1132" t="s">
        <v>1360</v>
      </c>
      <c r="AK49" s="1132" t="s">
        <v>1360</v>
      </c>
      <c r="AL49" s="1132" t="s">
        <v>1360</v>
      </c>
      <c r="AM49" s="1132" t="s">
        <v>1360</v>
      </c>
      <c r="AN49" s="1132" t="s">
        <v>1360</v>
      </c>
      <c r="AO49" s="1132" t="s">
        <v>1360</v>
      </c>
      <c r="AP49" s="1132" t="s">
        <v>1360</v>
      </c>
      <c r="AQ49" s="1132" t="s">
        <v>1360</v>
      </c>
    </row>
    <row r="50" spans="1:43" s="1506" customFormat="1" ht="8.4499999999999993" customHeight="1">
      <c r="A50" s="1511" t="s">
        <v>1683</v>
      </c>
      <c r="B50" s="1130">
        <v>136.16999999999999</v>
      </c>
      <c r="C50" s="1130">
        <v>137.26</v>
      </c>
      <c r="D50" s="1130">
        <v>0.63900000000000001</v>
      </c>
      <c r="E50" s="1130">
        <v>0.64400000000000002</v>
      </c>
      <c r="F50" s="1130">
        <v>60.09</v>
      </c>
      <c r="G50" s="1130">
        <v>60.57</v>
      </c>
      <c r="H50" s="1508">
        <v>65.430000000000007</v>
      </c>
      <c r="I50" s="1508">
        <v>65.95</v>
      </c>
      <c r="J50" s="1130">
        <v>55.57</v>
      </c>
      <c r="K50" s="1130">
        <v>56.01</v>
      </c>
      <c r="L50" s="1130">
        <v>10.199999999999999</v>
      </c>
      <c r="M50" s="1130"/>
      <c r="N50" s="1130">
        <v>1.6</v>
      </c>
      <c r="O50" s="1133">
        <v>1.6014999999999999</v>
      </c>
      <c r="P50" s="1511" t="s">
        <v>1683</v>
      </c>
      <c r="Q50" s="1509">
        <v>93.82</v>
      </c>
      <c r="R50" s="1509">
        <v>94.57</v>
      </c>
      <c r="S50" s="1509">
        <v>9.27</v>
      </c>
      <c r="T50" s="1130">
        <v>9.34</v>
      </c>
      <c r="U50" s="1130">
        <v>46.7</v>
      </c>
      <c r="V50" s="1130">
        <v>47.07</v>
      </c>
      <c r="W50" s="1130">
        <v>19.760000000000002</v>
      </c>
      <c r="X50" s="1130" t="s">
        <v>1360</v>
      </c>
      <c r="Y50" s="1130">
        <v>20.350000000000001</v>
      </c>
      <c r="Z50" s="1130" t="s">
        <v>1360</v>
      </c>
      <c r="AA50" s="1132">
        <v>1.95</v>
      </c>
      <c r="AB50" s="1132" t="s">
        <v>1360</v>
      </c>
      <c r="AC50" s="1132">
        <v>20.170000000000002</v>
      </c>
      <c r="AD50" s="1132" t="s">
        <v>1360</v>
      </c>
      <c r="AE50" s="1511" t="s">
        <v>1683</v>
      </c>
      <c r="AF50" s="1132">
        <v>20.190000000000001</v>
      </c>
      <c r="AG50" s="1132" t="s">
        <v>1360</v>
      </c>
      <c r="AH50" s="1132" t="s">
        <v>1360</v>
      </c>
      <c r="AI50" s="1132" t="s">
        <v>1360</v>
      </c>
      <c r="AJ50" s="1132" t="s">
        <v>1360</v>
      </c>
      <c r="AK50" s="1132" t="s">
        <v>1360</v>
      </c>
      <c r="AL50" s="1132" t="s">
        <v>1360</v>
      </c>
      <c r="AM50" s="1132" t="s">
        <v>1360</v>
      </c>
      <c r="AN50" s="1132" t="s">
        <v>1360</v>
      </c>
      <c r="AO50" s="1132" t="s">
        <v>1360</v>
      </c>
      <c r="AP50" s="1132" t="s">
        <v>1360</v>
      </c>
      <c r="AQ50" s="1132" t="s">
        <v>1360</v>
      </c>
    </row>
    <row r="51" spans="1:43" s="1503" customFormat="1" ht="8.4499999999999993" customHeight="1">
      <c r="A51" s="1511" t="s">
        <v>1408</v>
      </c>
      <c r="B51" s="1130">
        <v>131.43</v>
      </c>
      <c r="C51" s="1130">
        <v>132.63</v>
      </c>
      <c r="D51" s="1130">
        <v>0.53</v>
      </c>
      <c r="E51" s="1130">
        <v>0.53400000000000003</v>
      </c>
      <c r="F51" s="1130">
        <v>53.8</v>
      </c>
      <c r="G51" s="1130">
        <v>54.28</v>
      </c>
      <c r="H51" s="1508">
        <v>61.93</v>
      </c>
      <c r="I51" s="1508">
        <v>62.49</v>
      </c>
      <c r="J51" s="1130">
        <v>56.26</v>
      </c>
      <c r="K51" s="1130">
        <v>56.77</v>
      </c>
      <c r="L51" s="1130">
        <v>12</v>
      </c>
      <c r="M51" s="1130"/>
      <c r="N51" s="1130">
        <v>1.6</v>
      </c>
      <c r="O51" s="1133">
        <v>1.6014999999999999</v>
      </c>
      <c r="P51" s="1511" t="s">
        <v>1408</v>
      </c>
      <c r="Q51" s="1509">
        <v>89.27</v>
      </c>
      <c r="R51" s="1509">
        <v>90.08</v>
      </c>
      <c r="S51" s="1509">
        <v>8.57</v>
      </c>
      <c r="T51" s="1130">
        <v>8.65</v>
      </c>
      <c r="U51" s="1130">
        <v>42.8</v>
      </c>
      <c r="V51" s="1130">
        <v>43.19</v>
      </c>
      <c r="W51" s="1130">
        <v>17.29</v>
      </c>
      <c r="X51" s="1130" t="s">
        <v>1360</v>
      </c>
      <c r="Y51" s="1130">
        <v>17.809999999999999</v>
      </c>
      <c r="Z51" s="1130" t="s">
        <v>1360</v>
      </c>
      <c r="AA51" s="1132">
        <v>1.95</v>
      </c>
      <c r="AB51" s="1132" t="s">
        <v>1360</v>
      </c>
      <c r="AC51" s="1132">
        <v>17.649999999999999</v>
      </c>
      <c r="AD51" s="1132" t="s">
        <v>1360</v>
      </c>
      <c r="AE51" s="1511" t="s">
        <v>1408</v>
      </c>
      <c r="AF51" s="1132">
        <v>18.8</v>
      </c>
      <c r="AG51" s="1132" t="s">
        <v>1360</v>
      </c>
      <c r="AH51" s="1132" t="s">
        <v>1360</v>
      </c>
      <c r="AI51" s="1132" t="s">
        <v>1360</v>
      </c>
      <c r="AJ51" s="1132" t="s">
        <v>1360</v>
      </c>
      <c r="AK51" s="1132" t="s">
        <v>1360</v>
      </c>
      <c r="AL51" s="1132" t="s">
        <v>1360</v>
      </c>
      <c r="AM51" s="1132" t="s">
        <v>1360</v>
      </c>
      <c r="AN51" s="1132" t="s">
        <v>1360</v>
      </c>
      <c r="AO51" s="1132" t="s">
        <v>1360</v>
      </c>
      <c r="AP51" s="1132" t="s">
        <v>1360</v>
      </c>
      <c r="AQ51" s="1132" t="s">
        <v>1360</v>
      </c>
    </row>
    <row r="52" spans="1:43" s="1503" customFormat="1" ht="8.4499999999999993" customHeight="1">
      <c r="A52" s="1511" t="s">
        <v>1441</v>
      </c>
      <c r="B52" s="1130">
        <v>135.88999999999999</v>
      </c>
      <c r="C52" s="1130">
        <v>137.08000000000001</v>
      </c>
      <c r="D52" s="1130">
        <v>0.64200000000000002</v>
      </c>
      <c r="E52" s="1130">
        <v>0.64800000000000002</v>
      </c>
      <c r="F52" s="1130">
        <v>66.97</v>
      </c>
      <c r="G52" s="1130">
        <v>67.56</v>
      </c>
      <c r="H52" s="1508">
        <v>67.760000000000005</v>
      </c>
      <c r="I52" s="1508">
        <v>68.36</v>
      </c>
      <c r="J52" s="1130">
        <v>66.290000000000006</v>
      </c>
      <c r="K52" s="1130">
        <v>66.87</v>
      </c>
      <c r="L52" s="1130">
        <v>11.47</v>
      </c>
      <c r="M52" s="1130"/>
      <c r="N52" s="1130">
        <v>1.6</v>
      </c>
      <c r="O52" s="1133">
        <v>1.6014999999999999</v>
      </c>
      <c r="P52" s="1511" t="s">
        <v>1441</v>
      </c>
      <c r="Q52" s="1509">
        <v>108.72</v>
      </c>
      <c r="R52" s="1509">
        <v>109.67</v>
      </c>
      <c r="S52" s="1509">
        <v>10.02</v>
      </c>
      <c r="T52" s="1130">
        <v>10.11</v>
      </c>
      <c r="U52" s="1130">
        <v>50.49</v>
      </c>
      <c r="V52" s="1130">
        <v>50.93</v>
      </c>
      <c r="W52" s="1130">
        <v>18.260000000000002</v>
      </c>
      <c r="X52" s="1130" t="s">
        <v>1360</v>
      </c>
      <c r="Y52" s="1130">
        <v>18.809999999999999</v>
      </c>
      <c r="Z52" s="1130" t="s">
        <v>1360</v>
      </c>
      <c r="AA52" s="1132">
        <v>2.04</v>
      </c>
      <c r="AB52" s="1132" t="s">
        <v>1360</v>
      </c>
      <c r="AC52" s="1132">
        <v>18.649999999999999</v>
      </c>
      <c r="AD52" s="1132" t="s">
        <v>1360</v>
      </c>
      <c r="AE52" s="1511" t="s">
        <v>1441</v>
      </c>
      <c r="AF52" s="1132">
        <v>21.21</v>
      </c>
      <c r="AG52" s="1132" t="s">
        <v>1360</v>
      </c>
      <c r="AH52" s="1132" t="s">
        <v>1360</v>
      </c>
      <c r="AI52" s="1132" t="s">
        <v>1360</v>
      </c>
      <c r="AJ52" s="1132" t="s">
        <v>1360</v>
      </c>
      <c r="AK52" s="1132" t="s">
        <v>1360</v>
      </c>
      <c r="AL52" s="1132" t="s">
        <v>1360</v>
      </c>
      <c r="AM52" s="1132" t="s">
        <v>1360</v>
      </c>
      <c r="AN52" s="1132" t="s">
        <v>1360</v>
      </c>
      <c r="AO52" s="1132" t="s">
        <v>1360</v>
      </c>
      <c r="AP52" s="1132" t="s">
        <v>1360</v>
      </c>
      <c r="AQ52" s="1132" t="s">
        <v>1360</v>
      </c>
    </row>
    <row r="53" spans="1:43" s="1503" customFormat="1" ht="8.4499999999999993" customHeight="1">
      <c r="A53" s="1511" t="s">
        <v>1442</v>
      </c>
      <c r="B53" s="1130">
        <v>126.78</v>
      </c>
      <c r="C53" s="1130">
        <v>127.76</v>
      </c>
      <c r="D53" s="1134">
        <v>0.83900000000000008</v>
      </c>
      <c r="E53" s="1134">
        <v>0.84600000000000009</v>
      </c>
      <c r="F53" s="1130">
        <v>71.989999999999995</v>
      </c>
      <c r="G53" s="1130">
        <v>72.540000000000006</v>
      </c>
      <c r="H53" s="1508">
        <v>67.77</v>
      </c>
      <c r="I53" s="1508">
        <v>68.290000000000006</v>
      </c>
      <c r="J53" s="1130">
        <v>61.28</v>
      </c>
      <c r="K53" s="1130">
        <v>61.76</v>
      </c>
      <c r="L53" s="1130">
        <v>9.93</v>
      </c>
      <c r="M53" s="1130"/>
      <c r="N53" s="1130">
        <v>1.6</v>
      </c>
      <c r="O53" s="1133">
        <v>1.6014999999999999</v>
      </c>
      <c r="P53" s="1511" t="s">
        <v>1442</v>
      </c>
      <c r="Q53" s="1509">
        <v>109.07</v>
      </c>
      <c r="R53" s="1509">
        <v>109.91</v>
      </c>
      <c r="S53" s="1509">
        <v>11.42</v>
      </c>
      <c r="T53" s="1130">
        <v>11.51</v>
      </c>
      <c r="U53" s="1130">
        <v>53.43</v>
      </c>
      <c r="V53" s="1130">
        <v>53.84</v>
      </c>
      <c r="W53" s="1130">
        <v>20.81</v>
      </c>
      <c r="X53" s="1130">
        <v>20.97</v>
      </c>
      <c r="Y53" s="1130">
        <v>21.43</v>
      </c>
      <c r="Z53" s="1130">
        <v>21.6</v>
      </c>
      <c r="AA53" s="1132">
        <v>2.29</v>
      </c>
      <c r="AB53" s="1132">
        <v>2.2999999999999998</v>
      </c>
      <c r="AC53" s="1132">
        <v>21.25</v>
      </c>
      <c r="AD53" s="1132">
        <v>21.41</v>
      </c>
      <c r="AE53" s="1511" t="s">
        <v>1442</v>
      </c>
      <c r="AF53" s="1132">
        <v>21.74</v>
      </c>
      <c r="AG53" s="1132">
        <v>21.91</v>
      </c>
      <c r="AH53" s="1132" t="s">
        <v>1360</v>
      </c>
      <c r="AI53" s="1132" t="s">
        <v>1360</v>
      </c>
      <c r="AJ53" s="1132" t="s">
        <v>1360</v>
      </c>
      <c r="AK53" s="1132" t="s">
        <v>1360</v>
      </c>
      <c r="AL53" s="1132" t="s">
        <v>1360</v>
      </c>
      <c r="AM53" s="1132" t="s">
        <v>1360</v>
      </c>
      <c r="AN53" s="1132" t="s">
        <v>1360</v>
      </c>
      <c r="AO53" s="1132" t="s">
        <v>1360</v>
      </c>
      <c r="AP53" s="1132" t="s">
        <v>1360</v>
      </c>
      <c r="AQ53" s="1132" t="s">
        <v>1360</v>
      </c>
    </row>
    <row r="54" spans="1:43" s="1503" customFormat="1" ht="8.4499999999999993" customHeight="1">
      <c r="A54" s="1511" t="s">
        <v>721</v>
      </c>
      <c r="B54" s="1130">
        <v>113.71</v>
      </c>
      <c r="C54" s="1130">
        <v>114.63</v>
      </c>
      <c r="D54" s="1134">
        <v>0.84499999999999997</v>
      </c>
      <c r="E54" s="1134">
        <v>0.85199999999999998</v>
      </c>
      <c r="F54" s="1130">
        <v>70.63</v>
      </c>
      <c r="G54" s="1130">
        <v>71.2</v>
      </c>
      <c r="H54" s="1508">
        <v>71.88</v>
      </c>
      <c r="I54" s="1508">
        <v>72.459999999999994</v>
      </c>
      <c r="J54" s="1130">
        <v>65.34</v>
      </c>
      <c r="K54" s="1130">
        <v>65.86</v>
      </c>
      <c r="L54" s="1130">
        <v>10.08</v>
      </c>
      <c r="M54" s="1130"/>
      <c r="N54" s="1130">
        <v>1.6</v>
      </c>
      <c r="O54" s="1133">
        <v>1.6014999999999999</v>
      </c>
      <c r="P54" s="1511" t="s">
        <v>721</v>
      </c>
      <c r="Q54" s="1509">
        <v>94.79</v>
      </c>
      <c r="R54" s="1509">
        <v>95.56</v>
      </c>
      <c r="S54" s="1509">
        <v>10.99</v>
      </c>
      <c r="T54" s="1130">
        <v>11.08</v>
      </c>
      <c r="U54" s="1130">
        <v>54.1</v>
      </c>
      <c r="V54" s="1130">
        <v>54.53</v>
      </c>
      <c r="W54" s="1130">
        <v>19.850000000000001</v>
      </c>
      <c r="X54" s="1130">
        <v>20.010000000000002</v>
      </c>
      <c r="Y54" s="1130">
        <v>20.45</v>
      </c>
      <c r="Z54" s="1130">
        <v>20.62</v>
      </c>
      <c r="AA54" s="1132">
        <v>2.2999999999999998</v>
      </c>
      <c r="AB54" s="1132">
        <v>2.3199999999999998</v>
      </c>
      <c r="AC54" s="1132">
        <v>20.260000000000002</v>
      </c>
      <c r="AD54" s="1132">
        <v>20.43</v>
      </c>
      <c r="AE54" s="1511" t="s">
        <v>721</v>
      </c>
      <c r="AF54" s="1132">
        <v>23.19</v>
      </c>
      <c r="AG54" s="1132">
        <v>23.38</v>
      </c>
      <c r="AH54" s="1132" t="s">
        <v>1360</v>
      </c>
      <c r="AI54" s="1132" t="s">
        <v>1360</v>
      </c>
      <c r="AJ54" s="1132" t="s">
        <v>1360</v>
      </c>
      <c r="AK54" s="1132" t="s">
        <v>1360</v>
      </c>
      <c r="AL54" s="1132" t="s">
        <v>1360</v>
      </c>
      <c r="AM54" s="1132" t="s">
        <v>1360</v>
      </c>
      <c r="AN54" s="1132" t="s">
        <v>1360</v>
      </c>
      <c r="AO54" s="1132" t="s">
        <v>1360</v>
      </c>
      <c r="AP54" s="1132" t="s">
        <v>1360</v>
      </c>
      <c r="AQ54" s="1132" t="s">
        <v>1360</v>
      </c>
    </row>
    <row r="55" spans="1:43" s="1503" customFormat="1" ht="8.4499999999999993" customHeight="1">
      <c r="A55" s="1511" t="s">
        <v>292</v>
      </c>
      <c r="B55" s="1130">
        <v>114.54</v>
      </c>
      <c r="C55" s="1130">
        <v>115.51</v>
      </c>
      <c r="D55" s="1134">
        <v>0.89500000000000002</v>
      </c>
      <c r="E55" s="1134">
        <v>0.90300000000000002</v>
      </c>
      <c r="F55" s="1130">
        <v>86.93</v>
      </c>
      <c r="G55" s="1130">
        <v>87.66</v>
      </c>
      <c r="H55" s="1508">
        <v>73.849999999999994</v>
      </c>
      <c r="I55" s="1508">
        <v>74.47</v>
      </c>
      <c r="J55" s="1130">
        <v>75.709999999999994</v>
      </c>
      <c r="K55" s="1130">
        <v>76.349999999999994</v>
      </c>
      <c r="L55" s="1130">
        <v>10.88</v>
      </c>
      <c r="M55" s="1130"/>
      <c r="N55" s="1130">
        <v>1.6</v>
      </c>
      <c r="O55" s="1133">
        <v>1.6014999999999999</v>
      </c>
      <c r="P55" s="1511" t="s">
        <v>292</v>
      </c>
      <c r="Q55" s="1509">
        <v>100.34</v>
      </c>
      <c r="R55" s="1509">
        <v>101.19</v>
      </c>
      <c r="S55" s="1509">
        <v>10.98</v>
      </c>
      <c r="T55" s="1130">
        <v>11.07</v>
      </c>
      <c r="U55" s="1130">
        <v>58.26</v>
      </c>
      <c r="V55" s="1130">
        <v>58.75</v>
      </c>
      <c r="W55" s="1130">
        <v>18.920000000000002</v>
      </c>
      <c r="X55" s="1130">
        <v>19.079999999999998</v>
      </c>
      <c r="Y55" s="1130">
        <v>19.48</v>
      </c>
      <c r="Z55" s="1130">
        <v>19.649999999999999</v>
      </c>
      <c r="AA55" s="1132">
        <v>2.35</v>
      </c>
      <c r="AB55" s="1132">
        <v>2.37</v>
      </c>
      <c r="AC55" s="1132">
        <v>19.309999999999999</v>
      </c>
      <c r="AD55" s="1132">
        <v>19.48</v>
      </c>
      <c r="AE55" s="1511" t="s">
        <v>292</v>
      </c>
      <c r="AF55" s="1132">
        <v>23.57</v>
      </c>
      <c r="AG55" s="1132">
        <v>23.77</v>
      </c>
      <c r="AH55" s="1132" t="s">
        <v>1360</v>
      </c>
      <c r="AI55" s="1132" t="s">
        <v>1360</v>
      </c>
      <c r="AJ55" s="1132" t="s">
        <v>1360</v>
      </c>
      <c r="AK55" s="1132" t="s">
        <v>1360</v>
      </c>
      <c r="AL55" s="1132" t="s">
        <v>1360</v>
      </c>
      <c r="AM55" s="1132" t="s">
        <v>1360</v>
      </c>
      <c r="AN55" s="1132" t="s">
        <v>1360</v>
      </c>
      <c r="AO55" s="1132" t="s">
        <v>1360</v>
      </c>
      <c r="AP55" s="1132" t="s">
        <v>1360</v>
      </c>
      <c r="AQ55" s="1132" t="s">
        <v>1360</v>
      </c>
    </row>
    <row r="56" spans="1:43" s="1503" customFormat="1" ht="8.4499999999999993" customHeight="1">
      <c r="A56" s="1511" t="s">
        <v>1195</v>
      </c>
      <c r="B56" s="1130">
        <v>136.62</v>
      </c>
      <c r="C56" s="1130">
        <v>137.54</v>
      </c>
      <c r="D56" s="1134">
        <v>1.1180000000000001</v>
      </c>
      <c r="E56" s="1134">
        <v>1.125</v>
      </c>
      <c r="F56" s="1130">
        <v>89.91</v>
      </c>
      <c r="G56" s="1130">
        <v>90.52</v>
      </c>
      <c r="H56" s="1508">
        <v>86.97</v>
      </c>
      <c r="I56" s="1508">
        <v>87.55</v>
      </c>
      <c r="J56" s="1130">
        <v>89.96</v>
      </c>
      <c r="K56" s="1130">
        <v>90.57</v>
      </c>
      <c r="L56" s="1130">
        <v>12.6</v>
      </c>
      <c r="M56" s="1130"/>
      <c r="N56" s="1130">
        <v>1.6</v>
      </c>
      <c r="O56" s="1133">
        <v>1.6014999999999999</v>
      </c>
      <c r="P56" s="1511" t="s">
        <v>1195</v>
      </c>
      <c r="Q56" s="1509">
        <v>107.98</v>
      </c>
      <c r="R56" s="1509">
        <v>108.71</v>
      </c>
      <c r="S56" s="1509">
        <v>13.89</v>
      </c>
      <c r="T56" s="1130">
        <v>13.98</v>
      </c>
      <c r="U56" s="1130">
        <v>69.739999999999995</v>
      </c>
      <c r="V56" s="1130">
        <v>70.209999999999994</v>
      </c>
      <c r="W56" s="1130">
        <v>23.63</v>
      </c>
      <c r="X56" s="1130">
        <v>23.79</v>
      </c>
      <c r="Y56" s="1130">
        <v>24.34</v>
      </c>
      <c r="Z56" s="1130">
        <v>24.5</v>
      </c>
      <c r="AA56" s="1132">
        <v>2.79</v>
      </c>
      <c r="AB56" s="1132">
        <v>2.81</v>
      </c>
      <c r="AC56" s="1132">
        <v>24.12</v>
      </c>
      <c r="AD56" s="1132">
        <v>24.29</v>
      </c>
      <c r="AE56" s="1511" t="s">
        <v>1195</v>
      </c>
      <c r="AF56" s="1132">
        <v>27.79</v>
      </c>
      <c r="AG56" s="1132">
        <v>27.98</v>
      </c>
      <c r="AH56" s="1132" t="s">
        <v>1360</v>
      </c>
      <c r="AI56" s="1132" t="s">
        <v>1360</v>
      </c>
      <c r="AJ56" s="1132" t="s">
        <v>1360</v>
      </c>
      <c r="AK56" s="1132" t="s">
        <v>1360</v>
      </c>
      <c r="AL56" s="1132" t="s">
        <v>1360</v>
      </c>
      <c r="AM56" s="1132" t="s">
        <v>1360</v>
      </c>
      <c r="AN56" s="1132" t="s">
        <v>1360</v>
      </c>
      <c r="AO56" s="1132" t="s">
        <v>1360</v>
      </c>
      <c r="AP56" s="1132" t="s">
        <v>1360</v>
      </c>
      <c r="AQ56" s="1132" t="s">
        <v>1360</v>
      </c>
    </row>
    <row r="57" spans="1:43" s="1503" customFormat="1" ht="8.4499999999999993" customHeight="1">
      <c r="A57" s="1511" t="s">
        <v>428</v>
      </c>
      <c r="B57" s="1130">
        <v>143.56</v>
      </c>
      <c r="C57" s="1130">
        <v>144.47</v>
      </c>
      <c r="D57" s="1134">
        <v>0.95700000000000007</v>
      </c>
      <c r="E57" s="1134">
        <v>0.96300000000000008</v>
      </c>
      <c r="F57" s="1130">
        <v>100.36</v>
      </c>
      <c r="G57" s="1130">
        <v>101</v>
      </c>
      <c r="H57" s="1508">
        <v>91.39</v>
      </c>
      <c r="I57" s="1508">
        <v>91.96</v>
      </c>
      <c r="J57" s="1130">
        <v>85.96</v>
      </c>
      <c r="K57" s="1130">
        <v>86.5</v>
      </c>
      <c r="L57" s="1130">
        <v>14.26</v>
      </c>
      <c r="M57" s="1130"/>
      <c r="N57" s="1130">
        <v>1.6</v>
      </c>
      <c r="O57" s="1133">
        <v>1.6</v>
      </c>
      <c r="P57" s="1511" t="s">
        <v>428</v>
      </c>
      <c r="Q57" s="1509">
        <v>124.08</v>
      </c>
      <c r="R57" s="1509">
        <v>124.87</v>
      </c>
      <c r="S57" s="1509">
        <v>15.48</v>
      </c>
      <c r="T57" s="1130">
        <v>15.58</v>
      </c>
      <c r="U57" s="1130">
        <v>75.260000000000005</v>
      </c>
      <c r="V57" s="1130">
        <v>75.73</v>
      </c>
      <c r="W57" s="1130">
        <v>25.33</v>
      </c>
      <c r="X57" s="1130">
        <v>25.49</v>
      </c>
      <c r="Y57" s="1130">
        <v>26.09</v>
      </c>
      <c r="Z57" s="1130">
        <v>26.25</v>
      </c>
      <c r="AA57" s="1132">
        <v>3.05</v>
      </c>
      <c r="AB57" s="1132">
        <v>3.07</v>
      </c>
      <c r="AC57" s="1132">
        <v>25.87</v>
      </c>
      <c r="AD57" s="1132">
        <v>26.03</v>
      </c>
      <c r="AE57" s="1511" t="s">
        <v>428</v>
      </c>
      <c r="AF57" s="1132">
        <v>29.92</v>
      </c>
      <c r="AG57" s="1132">
        <v>30.11</v>
      </c>
      <c r="AH57" s="1132" t="s">
        <v>1360</v>
      </c>
      <c r="AI57" s="1132" t="s">
        <v>1360</v>
      </c>
      <c r="AJ57" s="1132" t="s">
        <v>1360</v>
      </c>
      <c r="AK57" s="1132" t="s">
        <v>1360</v>
      </c>
      <c r="AL57" s="1132" t="s">
        <v>1360</v>
      </c>
      <c r="AM57" s="1132" t="s">
        <v>1360</v>
      </c>
      <c r="AN57" s="1132" t="s">
        <v>1360</v>
      </c>
      <c r="AO57" s="1132" t="s">
        <v>1360</v>
      </c>
      <c r="AP57" s="1132" t="s">
        <v>1360</v>
      </c>
      <c r="AQ57" s="1132" t="s">
        <v>1360</v>
      </c>
    </row>
    <row r="58" spans="1:43" s="1503" customFormat="1" ht="8.4499999999999993" customHeight="1">
      <c r="A58" s="1511" t="s">
        <v>1828</v>
      </c>
      <c r="B58" s="1130">
        <v>164.61</v>
      </c>
      <c r="C58" s="1130">
        <v>165.64</v>
      </c>
      <c r="D58" s="1134">
        <v>0.94399999999999995</v>
      </c>
      <c r="E58" s="1134">
        <v>0.95</v>
      </c>
      <c r="F58" s="1130">
        <v>107.51</v>
      </c>
      <c r="G58" s="1130">
        <v>108.18</v>
      </c>
      <c r="H58" s="1508">
        <v>89.35</v>
      </c>
      <c r="I58" s="1508">
        <v>89.91</v>
      </c>
      <c r="J58" s="1130">
        <v>89.91</v>
      </c>
      <c r="K58" s="1130">
        <v>90.47</v>
      </c>
      <c r="L58" s="1130">
        <v>14.11</v>
      </c>
      <c r="M58" s="1130"/>
      <c r="N58" s="1130">
        <v>1.6</v>
      </c>
      <c r="O58" s="1133">
        <v>1.6014999999999999</v>
      </c>
      <c r="P58" s="1511" t="s">
        <v>1828</v>
      </c>
      <c r="Q58" s="1509">
        <v>130.56</v>
      </c>
      <c r="R58" s="1509">
        <v>131.38</v>
      </c>
      <c r="S58" s="1509">
        <v>15.45</v>
      </c>
      <c r="T58" s="1130">
        <v>15.54</v>
      </c>
      <c r="U58" s="1130">
        <v>77.23</v>
      </c>
      <c r="V58" s="1130">
        <v>77.709999999999994</v>
      </c>
      <c r="W58" s="1130">
        <v>25.57</v>
      </c>
      <c r="X58" s="1130">
        <v>25.73</v>
      </c>
      <c r="Y58" s="1130">
        <v>26.34</v>
      </c>
      <c r="Z58" s="1130">
        <v>26.51</v>
      </c>
      <c r="AA58" s="1132">
        <v>2.98</v>
      </c>
      <c r="AB58" s="1132">
        <v>3</v>
      </c>
      <c r="AC58" s="1132">
        <v>26.11</v>
      </c>
      <c r="AD58" s="1132">
        <v>26.27</v>
      </c>
      <c r="AE58" s="1511" t="s">
        <v>1828</v>
      </c>
      <c r="AF58" s="1132">
        <v>30.15</v>
      </c>
      <c r="AG58" s="1132">
        <v>30.34</v>
      </c>
      <c r="AH58" s="1132" t="s">
        <v>1360</v>
      </c>
      <c r="AI58" s="1132" t="s">
        <v>1360</v>
      </c>
      <c r="AJ58" s="1132" t="s">
        <v>1360</v>
      </c>
      <c r="AK58" s="1132" t="s">
        <v>1360</v>
      </c>
      <c r="AL58" s="1132" t="s">
        <v>1360</v>
      </c>
      <c r="AM58" s="1132" t="s">
        <v>1360</v>
      </c>
      <c r="AN58" s="1132" t="s">
        <v>1360</v>
      </c>
      <c r="AO58" s="1132" t="s">
        <v>1360</v>
      </c>
      <c r="AP58" s="1132" t="s">
        <v>1360</v>
      </c>
      <c r="AQ58" s="1132" t="s">
        <v>1360</v>
      </c>
    </row>
    <row r="59" spans="1:43" s="1503" customFormat="1" ht="8.4499999999999993" customHeight="1">
      <c r="A59" s="1511" t="s">
        <v>1915</v>
      </c>
      <c r="B59" s="1130">
        <v>158.01</v>
      </c>
      <c r="C59" s="1130">
        <v>158.94999999999999</v>
      </c>
      <c r="D59" s="1134">
        <v>0.81799999999999995</v>
      </c>
      <c r="E59" s="1134">
        <v>0.82300000000000006</v>
      </c>
      <c r="F59" s="1130">
        <v>106.78</v>
      </c>
      <c r="G59" s="1130">
        <v>107.41</v>
      </c>
      <c r="H59" s="1508">
        <v>79.3</v>
      </c>
      <c r="I59" s="1508">
        <v>79.77</v>
      </c>
      <c r="J59" s="1130">
        <v>75.459999999999994</v>
      </c>
      <c r="K59" s="1130">
        <v>75.900000000000006</v>
      </c>
      <c r="L59" s="1130">
        <v>11.87</v>
      </c>
      <c r="M59" s="1130"/>
      <c r="N59" s="1130">
        <v>1.6015000000000001</v>
      </c>
      <c r="O59" s="1133">
        <v>1.6014999999999999</v>
      </c>
      <c r="P59" s="1511" t="s">
        <v>1915</v>
      </c>
      <c r="Q59" s="1509">
        <v>111.48</v>
      </c>
      <c r="R59" s="1509">
        <v>112.14</v>
      </c>
      <c r="S59" s="1509">
        <v>16.29</v>
      </c>
      <c r="T59" s="1130">
        <v>16.39</v>
      </c>
      <c r="U59" s="1130">
        <v>74.22</v>
      </c>
      <c r="V59" s="1130">
        <v>74.66</v>
      </c>
      <c r="W59" s="1130">
        <v>26.97</v>
      </c>
      <c r="X59" s="1130">
        <v>27.13</v>
      </c>
      <c r="Y59" s="1130">
        <v>27.78</v>
      </c>
      <c r="Z59" s="1130">
        <v>27.94</v>
      </c>
      <c r="AA59" s="1132">
        <v>2.97</v>
      </c>
      <c r="AB59" s="1132">
        <v>2.99</v>
      </c>
      <c r="AC59" s="1132">
        <v>27.54</v>
      </c>
      <c r="AD59" s="1132">
        <v>27.7</v>
      </c>
      <c r="AE59" s="1511" t="s">
        <v>1915</v>
      </c>
      <c r="AF59" s="1132">
        <v>26.57</v>
      </c>
      <c r="AG59" s="1132">
        <v>26.73</v>
      </c>
      <c r="AH59" s="1132" t="s">
        <v>1360</v>
      </c>
      <c r="AI59" s="1132" t="s">
        <v>1360</v>
      </c>
      <c r="AJ59" s="1132"/>
      <c r="AK59" s="1132"/>
      <c r="AL59" s="1132"/>
      <c r="AM59" s="1132"/>
      <c r="AN59" s="1132"/>
      <c r="AO59" s="1132"/>
      <c r="AP59" s="1132"/>
      <c r="AQ59" s="1132"/>
    </row>
    <row r="60" spans="1:43" s="1503" customFormat="1" ht="8.4499999999999993" customHeight="1">
      <c r="A60" s="1511" t="s">
        <v>2019</v>
      </c>
      <c r="B60" s="1130">
        <v>141.28</v>
      </c>
      <c r="C60" s="1130">
        <v>142.08000000000001</v>
      </c>
      <c r="D60" s="1134">
        <v>1.0109999999999999</v>
      </c>
      <c r="E60" s="1134">
        <v>1.016</v>
      </c>
      <c r="F60" s="1130">
        <v>108.87</v>
      </c>
      <c r="G60" s="1130">
        <v>109.48</v>
      </c>
      <c r="H60" s="1508">
        <v>82.61</v>
      </c>
      <c r="I60" s="1508">
        <v>83.07</v>
      </c>
      <c r="J60" s="1130">
        <v>81.58</v>
      </c>
      <c r="K60" s="1130">
        <v>82.03</v>
      </c>
      <c r="L60" s="1130">
        <v>12.59</v>
      </c>
      <c r="M60" s="1130"/>
      <c r="N60" s="1130">
        <v>1.6</v>
      </c>
      <c r="O60" s="1133">
        <v>1.6015000000000001</v>
      </c>
      <c r="P60" s="1511" t="s">
        <v>2019</v>
      </c>
      <c r="Q60" s="1509">
        <v>118.6</v>
      </c>
      <c r="R60" s="1509">
        <v>119.27</v>
      </c>
      <c r="S60" s="1509">
        <v>15.96</v>
      </c>
      <c r="T60" s="1130">
        <v>16.05</v>
      </c>
      <c r="U60" s="1130">
        <v>79.36</v>
      </c>
      <c r="V60" s="1130">
        <v>79.81</v>
      </c>
      <c r="W60" s="1130">
        <v>28.46</v>
      </c>
      <c r="X60" s="1130">
        <v>28.62</v>
      </c>
      <c r="Y60" s="1130">
        <v>29.31</v>
      </c>
      <c r="Z60" s="1130">
        <v>29.47</v>
      </c>
      <c r="AA60" s="1132">
        <v>3.04</v>
      </c>
      <c r="AB60" s="1132">
        <v>3.06</v>
      </c>
      <c r="AC60" s="1132">
        <v>29.06</v>
      </c>
      <c r="AD60" s="1132">
        <v>29.22</v>
      </c>
      <c r="AE60" s="1511" t="s">
        <v>2019</v>
      </c>
      <c r="AF60" s="1132">
        <v>26.99</v>
      </c>
      <c r="AG60" s="1132">
        <v>27.14</v>
      </c>
      <c r="AH60" s="1132">
        <v>9.42</v>
      </c>
      <c r="AI60" s="1132">
        <v>9.4700000000000006</v>
      </c>
      <c r="AJ60" s="1727"/>
      <c r="AK60" s="1727"/>
      <c r="AL60" s="1727"/>
      <c r="AM60" s="1727"/>
      <c r="AN60" s="1727"/>
      <c r="AO60" s="1727"/>
      <c r="AP60" s="1727"/>
      <c r="AQ60" s="1727"/>
    </row>
    <row r="61" spans="1:43" s="1503" customFormat="1" ht="8.4499999999999993" customHeight="1">
      <c r="A61" s="1511" t="s">
        <v>2172</v>
      </c>
      <c r="B61" s="1130">
        <v>133.32</v>
      </c>
      <c r="C61" s="1130">
        <v>134.1</v>
      </c>
      <c r="D61" s="1134">
        <v>0.90800000000000003</v>
      </c>
      <c r="E61" s="1134">
        <v>0.91300000000000003</v>
      </c>
      <c r="F61" s="1130">
        <v>106.22</v>
      </c>
      <c r="G61" s="1130">
        <v>106.84</v>
      </c>
      <c r="H61" s="1508">
        <v>80.8</v>
      </c>
      <c r="I61" s="1508">
        <v>81.27</v>
      </c>
      <c r="J61" s="1130">
        <v>79.8</v>
      </c>
      <c r="K61" s="1130">
        <v>80.260000000000005</v>
      </c>
      <c r="L61" s="1130">
        <v>12.33</v>
      </c>
      <c r="M61" s="1130">
        <v>12.4</v>
      </c>
      <c r="N61" s="1130">
        <v>1.6</v>
      </c>
      <c r="O61" s="1133">
        <v>1.6015000000000001</v>
      </c>
      <c r="P61" s="1511" t="s">
        <v>2172</v>
      </c>
      <c r="Q61" s="1509">
        <v>117.4</v>
      </c>
      <c r="R61" s="1509">
        <v>118.09</v>
      </c>
      <c r="S61" s="1509">
        <v>15.16</v>
      </c>
      <c r="T61" s="1130">
        <v>15.25</v>
      </c>
      <c r="U61" s="1130">
        <v>74.83</v>
      </c>
      <c r="V61" s="1130">
        <v>75.260000000000005</v>
      </c>
      <c r="W61" s="1130">
        <v>27.43</v>
      </c>
      <c r="X61" s="1130">
        <v>27.59</v>
      </c>
      <c r="Y61" s="1130">
        <v>27.69</v>
      </c>
      <c r="Z61" s="1130">
        <v>27.85</v>
      </c>
      <c r="AA61" s="1132">
        <v>3.04</v>
      </c>
      <c r="AB61" s="1132">
        <v>3.06</v>
      </c>
      <c r="AC61" s="1132">
        <v>28.01</v>
      </c>
      <c r="AD61" s="1132">
        <v>28.17</v>
      </c>
      <c r="AE61" s="1511" t="s">
        <v>2172</v>
      </c>
      <c r="AF61" s="1132">
        <v>23.97</v>
      </c>
      <c r="AG61" s="1132">
        <v>24.11</v>
      </c>
      <c r="AH61" s="1132">
        <v>9.07</v>
      </c>
      <c r="AI61" s="1132">
        <v>9.1199999999999992</v>
      </c>
      <c r="AJ61" s="1727">
        <v>15.79</v>
      </c>
      <c r="AK61" s="1727">
        <v>15.88</v>
      </c>
      <c r="AL61" s="1727">
        <v>13.17</v>
      </c>
      <c r="AM61" s="1727">
        <v>13.25</v>
      </c>
      <c r="AN61" s="1727">
        <v>339.36</v>
      </c>
      <c r="AO61" s="1727">
        <v>341.34</v>
      </c>
      <c r="AP61" s="1727">
        <v>272.69</v>
      </c>
      <c r="AQ61" s="1727">
        <v>274.27999999999997</v>
      </c>
    </row>
    <row r="62" spans="1:43" s="1503" customFormat="1" ht="8.4499999999999993" customHeight="1">
      <c r="A62" s="1511" t="s">
        <v>2295</v>
      </c>
      <c r="B62" s="1130">
        <v>144.71</v>
      </c>
      <c r="C62" s="1130">
        <v>145.5</v>
      </c>
      <c r="D62" s="1134">
        <v>0.97300000000000009</v>
      </c>
      <c r="E62" s="1134">
        <v>0.97799999999999998</v>
      </c>
      <c r="F62" s="1130">
        <v>109.15</v>
      </c>
      <c r="G62" s="1130">
        <v>109.75</v>
      </c>
      <c r="H62" s="1508">
        <v>83.1</v>
      </c>
      <c r="I62" s="1508">
        <v>83.55</v>
      </c>
      <c r="J62" s="1130">
        <v>81.209999999999994</v>
      </c>
      <c r="K62" s="1130">
        <v>81.66</v>
      </c>
      <c r="L62" s="1130">
        <v>12.31</v>
      </c>
      <c r="M62" s="1130">
        <v>12.38</v>
      </c>
      <c r="N62" s="1130">
        <v>1.6</v>
      </c>
      <c r="O62" s="1133">
        <v>1.6015000000000001</v>
      </c>
      <c r="P62" s="1511" t="s">
        <v>2295</v>
      </c>
      <c r="Q62" s="1509">
        <v>127.77</v>
      </c>
      <c r="R62" s="1509">
        <v>128.47</v>
      </c>
      <c r="S62" s="1509">
        <v>16.34</v>
      </c>
      <c r="T62" s="1130">
        <v>16.43</v>
      </c>
      <c r="U62" s="1130">
        <v>80.06</v>
      </c>
      <c r="V62" s="1130">
        <v>80.5</v>
      </c>
      <c r="W62" s="1130">
        <v>29.16</v>
      </c>
      <c r="X62" s="1130">
        <v>29.32</v>
      </c>
      <c r="Y62" s="1130">
        <v>30.03</v>
      </c>
      <c r="Z62" s="1130">
        <v>30.19</v>
      </c>
      <c r="AA62" s="1132">
        <v>3.28</v>
      </c>
      <c r="AB62" s="1132">
        <v>3.3</v>
      </c>
      <c r="AC62" s="1132">
        <v>29.77</v>
      </c>
      <c r="AD62" s="1132">
        <v>29.93</v>
      </c>
      <c r="AE62" s="1511" t="s">
        <v>2295</v>
      </c>
      <c r="AF62" s="1132">
        <v>26.99</v>
      </c>
      <c r="AG62" s="1132">
        <v>27.14</v>
      </c>
      <c r="AH62" s="1132">
        <v>9.67</v>
      </c>
      <c r="AI62" s="1132">
        <v>9.73</v>
      </c>
      <c r="AJ62" s="1727">
        <v>17.14</v>
      </c>
      <c r="AK62" s="1727">
        <v>17.23</v>
      </c>
      <c r="AL62" s="1727">
        <v>13.93</v>
      </c>
      <c r="AM62" s="1727">
        <v>14.01</v>
      </c>
      <c r="AN62" s="1727">
        <v>361.34</v>
      </c>
      <c r="AO62" s="1727">
        <v>363.32</v>
      </c>
      <c r="AP62" s="1727">
        <v>290.02999999999997</v>
      </c>
      <c r="AQ62" s="1727">
        <v>291.62</v>
      </c>
    </row>
    <row r="63" spans="1:43" s="1503" customFormat="1" ht="8.4499999999999993" customHeight="1">
      <c r="A63" s="1511" t="s">
        <v>2635</v>
      </c>
      <c r="B63" s="1130"/>
      <c r="C63" s="1130"/>
      <c r="D63" s="1134"/>
      <c r="E63" s="1134"/>
      <c r="F63" s="1130"/>
      <c r="G63" s="1130"/>
      <c r="H63" s="1508"/>
      <c r="I63" s="1508"/>
      <c r="J63" s="1130"/>
      <c r="K63" s="1130"/>
      <c r="L63" s="1130"/>
      <c r="M63" s="1130"/>
      <c r="N63" s="1130"/>
      <c r="O63" s="1133"/>
      <c r="P63" s="1511" t="s">
        <v>2635</v>
      </c>
      <c r="Q63" s="1509"/>
      <c r="R63" s="1509"/>
      <c r="S63" s="1509"/>
      <c r="T63" s="1130"/>
      <c r="U63" s="1130"/>
      <c r="V63" s="1130"/>
      <c r="W63" s="1130"/>
      <c r="X63" s="1130"/>
      <c r="Y63" s="1130"/>
      <c r="Z63" s="1130"/>
      <c r="AA63" s="1132"/>
      <c r="AB63" s="1132"/>
      <c r="AC63" s="1132"/>
      <c r="AD63" s="1132"/>
      <c r="AE63" s="1511" t="s">
        <v>2635</v>
      </c>
      <c r="AF63" s="1136"/>
      <c r="AG63" s="1136"/>
      <c r="AH63" s="1136"/>
      <c r="AI63" s="1136"/>
      <c r="AJ63" s="1728"/>
      <c r="AK63" s="1728"/>
      <c r="AL63" s="1728"/>
      <c r="AM63" s="1728"/>
      <c r="AN63" s="1728"/>
      <c r="AO63" s="1728"/>
      <c r="AP63" s="1728"/>
      <c r="AQ63" s="1728"/>
    </row>
    <row r="64" spans="1:43" s="1514" customFormat="1" ht="8.4499999999999993" customHeight="1">
      <c r="A64" s="1518"/>
      <c r="B64" s="1135"/>
      <c r="C64" s="1135"/>
      <c r="D64" s="1135"/>
      <c r="E64" s="1135"/>
      <c r="F64" s="1135"/>
      <c r="G64" s="1135"/>
      <c r="H64" s="1519"/>
      <c r="I64" s="1519"/>
      <c r="J64" s="1135"/>
      <c r="K64" s="1135"/>
      <c r="L64" s="1135"/>
      <c r="M64" s="1135"/>
      <c r="N64" s="1135"/>
      <c r="O64" s="1135"/>
      <c r="P64" s="1518"/>
      <c r="Q64" s="1519"/>
      <c r="R64" s="1519"/>
      <c r="S64" s="1519"/>
      <c r="T64" s="1135"/>
      <c r="U64" s="1135"/>
      <c r="V64" s="1135"/>
      <c r="W64" s="1135"/>
      <c r="X64" s="1135"/>
      <c r="Y64" s="1135"/>
      <c r="Z64" s="1135"/>
      <c r="AA64" s="1136"/>
      <c r="AB64" s="1519"/>
      <c r="AC64" s="1136"/>
      <c r="AD64" s="1136"/>
      <c r="AE64" s="1518"/>
      <c r="AF64" s="1136"/>
      <c r="AG64" s="1136"/>
      <c r="AH64" s="1136"/>
      <c r="AI64" s="1136"/>
      <c r="AJ64" s="1136"/>
      <c r="AK64" s="1136"/>
      <c r="AL64" s="1136"/>
      <c r="AM64" s="1136"/>
      <c r="AN64" s="1136"/>
      <c r="AO64" s="1136"/>
      <c r="AP64" s="1136"/>
      <c r="AQ64" s="1136"/>
    </row>
    <row r="65" spans="1:43" s="1503" customFormat="1" ht="8.4499999999999993" customHeight="1">
      <c r="A65" s="1511" t="s">
        <v>2736</v>
      </c>
      <c r="B65" s="1130"/>
      <c r="C65" s="1130"/>
      <c r="D65" s="1134"/>
      <c r="E65" s="1134"/>
      <c r="F65" s="1130"/>
      <c r="G65" s="1130"/>
      <c r="H65" s="1508"/>
      <c r="I65" s="1508"/>
      <c r="J65" s="1130"/>
      <c r="K65" s="1130"/>
      <c r="L65" s="1130"/>
      <c r="M65" s="1130"/>
      <c r="N65" s="1130"/>
      <c r="O65" s="1133"/>
      <c r="P65" s="1511" t="s">
        <v>2736</v>
      </c>
      <c r="Q65" s="1509"/>
      <c r="R65" s="1509"/>
      <c r="S65" s="1509"/>
      <c r="T65" s="1130"/>
      <c r="U65" s="1130"/>
      <c r="V65" s="1130"/>
      <c r="W65" s="1130"/>
      <c r="X65" s="1130"/>
      <c r="Y65" s="1130"/>
      <c r="Z65" s="1130"/>
      <c r="AA65" s="1132"/>
      <c r="AB65" s="1132"/>
      <c r="AC65" s="1132"/>
      <c r="AD65" s="1132"/>
      <c r="AE65" s="1511" t="s">
        <v>2736</v>
      </c>
      <c r="AF65" s="1136"/>
      <c r="AG65" s="1136"/>
      <c r="AH65" s="1136"/>
      <c r="AI65" s="1136"/>
      <c r="AJ65" s="1728"/>
      <c r="AK65" s="1728"/>
      <c r="AL65" s="1728"/>
      <c r="AM65" s="1728"/>
      <c r="AN65" s="1728"/>
      <c r="AO65" s="1728"/>
      <c r="AP65" s="1728"/>
      <c r="AQ65" s="1728"/>
    </row>
    <row r="66" spans="1:43" s="1514" customFormat="1" ht="8.4499999999999993" customHeight="1">
      <c r="A66" s="1512" t="s">
        <v>2191</v>
      </c>
      <c r="B66" s="1135">
        <v>138.09</v>
      </c>
      <c r="C66" s="1135">
        <v>138.82</v>
      </c>
      <c r="D66" s="1135">
        <v>1.0680000000000001</v>
      </c>
      <c r="E66" s="1135">
        <v>1.073</v>
      </c>
      <c r="F66" s="1135">
        <v>115.94</v>
      </c>
      <c r="G66" s="1135">
        <v>116.55</v>
      </c>
      <c r="H66" s="1135">
        <v>85.41</v>
      </c>
      <c r="I66" s="1135">
        <v>85.86</v>
      </c>
      <c r="J66" s="1135">
        <v>77.08</v>
      </c>
      <c r="K66" s="1135">
        <v>77.48</v>
      </c>
      <c r="L66" s="1135">
        <v>11.75</v>
      </c>
      <c r="M66" s="1135">
        <v>11.81</v>
      </c>
      <c r="N66" s="1135">
        <v>1.6</v>
      </c>
      <c r="O66" s="1135">
        <v>1.6015000000000001</v>
      </c>
      <c r="P66" s="1512" t="s">
        <v>2191</v>
      </c>
      <c r="Q66" s="1513">
        <v>125.82</v>
      </c>
      <c r="R66" s="1513">
        <v>126.48</v>
      </c>
      <c r="S66" s="1513">
        <v>16.13</v>
      </c>
      <c r="T66" s="1135">
        <v>16.21</v>
      </c>
      <c r="U66" s="1135">
        <v>81.93</v>
      </c>
      <c r="V66" s="1135">
        <v>82.37</v>
      </c>
      <c r="W66" s="1135">
        <v>30.27</v>
      </c>
      <c r="X66" s="1135">
        <v>30.43</v>
      </c>
      <c r="Y66" s="1135">
        <v>31.19</v>
      </c>
      <c r="Z66" s="1135">
        <v>31.35</v>
      </c>
      <c r="AA66" s="1135">
        <v>3.68</v>
      </c>
      <c r="AB66" s="1135">
        <v>3.7</v>
      </c>
      <c r="AC66" s="1135">
        <v>30.91</v>
      </c>
      <c r="AD66" s="1135">
        <v>31.08</v>
      </c>
      <c r="AE66" s="1512" t="s">
        <v>2191</v>
      </c>
      <c r="AF66" s="1135">
        <v>27.17</v>
      </c>
      <c r="AG66" s="1135">
        <v>27.32</v>
      </c>
      <c r="AH66" s="1135">
        <v>9.39</v>
      </c>
      <c r="AI66" s="1135">
        <v>9.44</v>
      </c>
      <c r="AJ66" s="1747">
        <v>16.87</v>
      </c>
      <c r="AK66" s="1747">
        <v>16.96</v>
      </c>
      <c r="AL66" s="1747">
        <v>14.48</v>
      </c>
      <c r="AM66" s="1747">
        <v>14.56</v>
      </c>
      <c r="AN66" s="1747">
        <v>373.14</v>
      </c>
      <c r="AO66" s="1747">
        <v>375.12</v>
      </c>
      <c r="AP66" s="1747">
        <v>301.19</v>
      </c>
      <c r="AQ66" s="1747">
        <v>302.77999999999997</v>
      </c>
    </row>
    <row r="67" spans="1:43" s="1514" customFormat="1" ht="8.4499999999999993" customHeight="1">
      <c r="A67" s="1512" t="s">
        <v>1723</v>
      </c>
      <c r="B67" s="1135">
        <v>142.19</v>
      </c>
      <c r="C67" s="1135">
        <v>142.93</v>
      </c>
      <c r="D67" s="1135">
        <v>1.0609999999999999</v>
      </c>
      <c r="E67" s="1135">
        <v>1.0660000000000001</v>
      </c>
      <c r="F67" s="1135">
        <v>115.38</v>
      </c>
      <c r="G67" s="1135">
        <v>115.99</v>
      </c>
      <c r="H67" s="1135">
        <v>86.22</v>
      </c>
      <c r="I67" s="1135">
        <v>86.67</v>
      </c>
      <c r="J67" s="1135">
        <v>78.55</v>
      </c>
      <c r="K67" s="1135">
        <v>78.959999999999994</v>
      </c>
      <c r="L67" s="1135">
        <v>11.82</v>
      </c>
      <c r="M67" s="1135">
        <v>11.89</v>
      </c>
      <c r="N67" s="1135">
        <v>1.6</v>
      </c>
      <c r="O67" s="1135">
        <v>1.6015000000000001</v>
      </c>
      <c r="P67" s="1512" t="s">
        <v>1723</v>
      </c>
      <c r="Q67" s="1513">
        <v>126.12</v>
      </c>
      <c r="R67" s="1513">
        <v>126.78</v>
      </c>
      <c r="S67" s="1513">
        <v>16.170000000000002</v>
      </c>
      <c r="T67" s="1135">
        <v>16.25</v>
      </c>
      <c r="U67" s="1135">
        <v>83.16</v>
      </c>
      <c r="V67" s="1135">
        <v>83.59</v>
      </c>
      <c r="W67" s="1135">
        <v>30.46</v>
      </c>
      <c r="X67" s="1135">
        <v>30.62</v>
      </c>
      <c r="Y67" s="1135">
        <v>31.37</v>
      </c>
      <c r="Z67" s="1135">
        <v>31.54</v>
      </c>
      <c r="AA67" s="1135">
        <v>3.74</v>
      </c>
      <c r="AB67" s="1135">
        <v>3.76</v>
      </c>
      <c r="AC67" s="1135">
        <v>31.11</v>
      </c>
      <c r="AD67" s="1135">
        <v>31.27</v>
      </c>
      <c r="AE67" s="1512" t="s">
        <v>1723</v>
      </c>
      <c r="AF67" s="1135">
        <v>27.44</v>
      </c>
      <c r="AG67" s="1135">
        <v>27.58</v>
      </c>
      <c r="AH67" s="1135">
        <v>9.66</v>
      </c>
      <c r="AI67" s="1135">
        <v>9.7100000000000009</v>
      </c>
      <c r="AJ67" s="1747">
        <v>16.89</v>
      </c>
      <c r="AK67" s="1747">
        <v>16.98</v>
      </c>
      <c r="AL67" s="1747">
        <v>14.61</v>
      </c>
      <c r="AM67" s="1747">
        <v>14.69</v>
      </c>
      <c r="AN67" s="1747">
        <v>375.84</v>
      </c>
      <c r="AO67" s="1747">
        <v>377.82</v>
      </c>
      <c r="AP67" s="1747">
        <v>303.02999999999997</v>
      </c>
      <c r="AQ67" s="1747">
        <v>304.62</v>
      </c>
    </row>
    <row r="68" spans="1:43" s="1514" customFormat="1" ht="8.4499999999999993" customHeight="1">
      <c r="A68" s="1512" t="s">
        <v>1724</v>
      </c>
      <c r="B68" s="1137">
        <v>145.34</v>
      </c>
      <c r="C68" s="1137">
        <v>146.1</v>
      </c>
      <c r="D68" s="1137">
        <v>1.048</v>
      </c>
      <c r="E68" s="1137">
        <v>1.0529999999999999</v>
      </c>
      <c r="F68" s="1137">
        <v>114.22</v>
      </c>
      <c r="G68" s="1137">
        <v>114.82</v>
      </c>
      <c r="H68" s="1137">
        <v>86.33</v>
      </c>
      <c r="I68" s="1137">
        <v>86.79</v>
      </c>
      <c r="J68" s="1137">
        <v>76.75</v>
      </c>
      <c r="K68" s="1137">
        <v>77.16</v>
      </c>
      <c r="L68" s="1137">
        <v>11.62</v>
      </c>
      <c r="M68" s="1137">
        <v>11.68</v>
      </c>
      <c r="N68" s="1137">
        <v>1.6</v>
      </c>
      <c r="O68" s="1135">
        <v>1.6015000000000001</v>
      </c>
      <c r="P68" s="1512" t="s">
        <v>1724</v>
      </c>
      <c r="Q68" s="1515">
        <v>125.74</v>
      </c>
      <c r="R68" s="1515">
        <v>126.4</v>
      </c>
      <c r="S68" s="1515">
        <v>16.059999999999999</v>
      </c>
      <c r="T68" s="1137">
        <v>16.14</v>
      </c>
      <c r="U68" s="1137">
        <v>83.05</v>
      </c>
      <c r="V68" s="1137">
        <v>83.49</v>
      </c>
      <c r="W68" s="1137">
        <v>30.39</v>
      </c>
      <c r="X68" s="1137">
        <v>30.55</v>
      </c>
      <c r="Y68" s="1137">
        <v>31.31</v>
      </c>
      <c r="Z68" s="1137">
        <v>31.48</v>
      </c>
      <c r="AA68" s="1135">
        <v>3.75</v>
      </c>
      <c r="AB68" s="1135">
        <v>3.77</v>
      </c>
      <c r="AC68" s="1135">
        <v>31.04</v>
      </c>
      <c r="AD68" s="1135">
        <v>31.2</v>
      </c>
      <c r="AE68" s="1512" t="s">
        <v>1724</v>
      </c>
      <c r="AF68" s="1135">
        <v>27.18</v>
      </c>
      <c r="AG68" s="1135">
        <v>27.32</v>
      </c>
      <c r="AH68" s="1135">
        <v>9.59</v>
      </c>
      <c r="AI68" s="1135">
        <v>9.64</v>
      </c>
      <c r="AJ68" s="1747">
        <v>16.829999999999998</v>
      </c>
      <c r="AK68" s="1747">
        <v>16.920000000000002</v>
      </c>
      <c r="AL68" s="1747">
        <v>14.53</v>
      </c>
      <c r="AM68" s="1747">
        <v>14.61</v>
      </c>
      <c r="AN68" s="1747">
        <v>375.32</v>
      </c>
      <c r="AO68" s="1747">
        <v>377.3</v>
      </c>
      <c r="AP68" s="1747">
        <v>302.39999999999998</v>
      </c>
      <c r="AQ68" s="1747">
        <v>303.99</v>
      </c>
    </row>
    <row r="69" spans="1:43" s="1514" customFormat="1" ht="8.4499999999999993" customHeight="1">
      <c r="A69" s="1512" t="s">
        <v>1725</v>
      </c>
      <c r="B69" s="1135">
        <v>147.53</v>
      </c>
      <c r="C69" s="1135">
        <v>148.30000000000001</v>
      </c>
      <c r="D69" s="1516">
        <v>1.0539999999999998</v>
      </c>
      <c r="E69" s="1516">
        <v>1.06</v>
      </c>
      <c r="F69" s="1135">
        <v>115.8</v>
      </c>
      <c r="G69" s="1135">
        <v>116.4</v>
      </c>
      <c r="H69" s="1135">
        <v>86.48</v>
      </c>
      <c r="I69" s="1135">
        <v>86.93</v>
      </c>
      <c r="J69" s="1135">
        <v>77.83</v>
      </c>
      <c r="K69" s="1135">
        <v>78.239999999999995</v>
      </c>
      <c r="L69" s="1135">
        <v>11.86</v>
      </c>
      <c r="M69" s="1135">
        <v>11.92</v>
      </c>
      <c r="N69" s="1135">
        <v>1.6</v>
      </c>
      <c r="O69" s="1135">
        <v>1.6015000000000001</v>
      </c>
      <c r="P69" s="1512" t="s">
        <v>1725</v>
      </c>
      <c r="Q69" s="1513">
        <v>126.4</v>
      </c>
      <c r="R69" s="1513">
        <v>127.06</v>
      </c>
      <c r="S69" s="1513">
        <v>16.34</v>
      </c>
      <c r="T69" s="1135">
        <v>16.420000000000002</v>
      </c>
      <c r="U69" s="1135">
        <v>84.13</v>
      </c>
      <c r="V69" s="1135">
        <v>84.57</v>
      </c>
      <c r="W69" s="1135">
        <v>30.55</v>
      </c>
      <c r="X69" s="1135">
        <v>30.71</v>
      </c>
      <c r="Y69" s="1135">
        <v>31.46</v>
      </c>
      <c r="Z69" s="1135">
        <v>31.63</v>
      </c>
      <c r="AA69" s="1135">
        <v>3.79</v>
      </c>
      <c r="AB69" s="1135">
        <v>3.81</v>
      </c>
      <c r="AC69" s="1135">
        <v>31.19</v>
      </c>
      <c r="AD69" s="1135">
        <v>31.35</v>
      </c>
      <c r="AE69" s="1512" t="s">
        <v>1725</v>
      </c>
      <c r="AF69" s="1135">
        <v>27.58</v>
      </c>
      <c r="AG69" s="1135">
        <v>27.73</v>
      </c>
      <c r="AH69" s="1135">
        <v>9.82</v>
      </c>
      <c r="AI69" s="1135">
        <v>9.8800000000000008</v>
      </c>
      <c r="AJ69" s="1135">
        <v>16.91</v>
      </c>
      <c r="AK69" s="1135">
        <v>17</v>
      </c>
      <c r="AL69" s="1135">
        <v>14.64</v>
      </c>
      <c r="AM69" s="1135">
        <v>14.71</v>
      </c>
      <c r="AN69" s="1135">
        <v>377.14</v>
      </c>
      <c r="AO69" s="1135">
        <v>379.11</v>
      </c>
      <c r="AP69" s="1135">
        <v>303.82</v>
      </c>
      <c r="AQ69" s="1135">
        <v>305.41000000000003</v>
      </c>
    </row>
    <row r="70" spans="1:43" s="1514" customFormat="1" ht="8.4499999999999993" customHeight="1">
      <c r="A70" s="1512" t="s">
        <v>1726</v>
      </c>
      <c r="B70" s="1135">
        <v>150.59</v>
      </c>
      <c r="C70" s="1135">
        <v>151.38999999999999</v>
      </c>
      <c r="D70" s="1516">
        <v>1.0329999999999999</v>
      </c>
      <c r="E70" s="1516">
        <v>1.0390000000000001</v>
      </c>
      <c r="F70" s="1135">
        <v>114.84</v>
      </c>
      <c r="G70" s="1135">
        <v>115.45</v>
      </c>
      <c r="H70" s="1135">
        <v>85.82</v>
      </c>
      <c r="I70" s="1135">
        <v>86.28</v>
      </c>
      <c r="J70" s="1135">
        <v>77.7</v>
      </c>
      <c r="K70" s="1135">
        <v>78.11</v>
      </c>
      <c r="L70" s="1135">
        <v>12.03</v>
      </c>
      <c r="M70" s="1135">
        <v>12.09</v>
      </c>
      <c r="N70" s="1135">
        <v>1.6</v>
      </c>
      <c r="O70" s="1135">
        <v>1.6015000000000001</v>
      </c>
      <c r="P70" s="1512" t="s">
        <v>1726</v>
      </c>
      <c r="Q70" s="1513">
        <v>125.67</v>
      </c>
      <c r="R70" s="1513">
        <v>126.34</v>
      </c>
      <c r="S70" s="1513">
        <v>16.170000000000002</v>
      </c>
      <c r="T70" s="1135">
        <v>16.25</v>
      </c>
      <c r="U70" s="1135">
        <v>83.47</v>
      </c>
      <c r="V70" s="1135">
        <v>83.91</v>
      </c>
      <c r="W70" s="1135">
        <v>30.13</v>
      </c>
      <c r="X70" s="1135">
        <v>30.29</v>
      </c>
      <c r="Y70" s="1135">
        <v>30.87</v>
      </c>
      <c r="Z70" s="1135">
        <v>31.04</v>
      </c>
      <c r="AA70" s="1135">
        <v>3.74</v>
      </c>
      <c r="AB70" s="1135">
        <v>3.76</v>
      </c>
      <c r="AC70" s="1135">
        <v>30.77</v>
      </c>
      <c r="AD70" s="1135">
        <v>30.93</v>
      </c>
      <c r="AE70" s="1512" t="s">
        <v>1726</v>
      </c>
      <c r="AF70" s="1135">
        <v>27.33</v>
      </c>
      <c r="AG70" s="1135">
        <v>27.48</v>
      </c>
      <c r="AH70" s="1135">
        <v>9.61</v>
      </c>
      <c r="AI70" s="1135">
        <v>9.66</v>
      </c>
      <c r="AJ70" s="1135">
        <v>16.809999999999999</v>
      </c>
      <c r="AK70" s="1135">
        <v>16.899999999999999</v>
      </c>
      <c r="AL70" s="1135">
        <v>14.49</v>
      </c>
      <c r="AM70" s="1135">
        <v>14.57</v>
      </c>
      <c r="AN70" s="1135">
        <v>372.58</v>
      </c>
      <c r="AO70" s="1135">
        <v>374.56</v>
      </c>
      <c r="AP70" s="1135">
        <v>299.75</v>
      </c>
      <c r="AQ70" s="1135">
        <v>301.33999999999997</v>
      </c>
    </row>
    <row r="71" spans="1:43" s="1514" customFormat="1" ht="8.4499999999999993" customHeight="1">
      <c r="A71" s="1517" t="s">
        <v>1727</v>
      </c>
      <c r="B71" s="1135">
        <v>146.79</v>
      </c>
      <c r="C71" s="1135">
        <v>147.57</v>
      </c>
      <c r="D71" s="1135">
        <v>1.0289999999999999</v>
      </c>
      <c r="E71" s="1135">
        <v>1.0349999999999999</v>
      </c>
      <c r="F71" s="1135">
        <v>116.27</v>
      </c>
      <c r="G71" s="1135">
        <v>116.89</v>
      </c>
      <c r="H71" s="1135">
        <v>86.59</v>
      </c>
      <c r="I71" s="1135">
        <v>87.05</v>
      </c>
      <c r="J71" s="1135">
        <v>78.02</v>
      </c>
      <c r="K71" s="1135">
        <v>78.430000000000007</v>
      </c>
      <c r="L71" s="1135">
        <v>11.89</v>
      </c>
      <c r="M71" s="1135">
        <v>11.95</v>
      </c>
      <c r="N71" s="1135">
        <v>1.6</v>
      </c>
      <c r="O71" s="1135">
        <v>1.6015000000000001</v>
      </c>
      <c r="P71" s="1517" t="s">
        <v>1727</v>
      </c>
      <c r="Q71" s="1513">
        <v>125.75</v>
      </c>
      <c r="R71" s="1513">
        <v>126.42</v>
      </c>
      <c r="S71" s="1513">
        <v>16.41</v>
      </c>
      <c r="T71" s="1135">
        <v>16.489999999999998</v>
      </c>
      <c r="U71" s="1135">
        <v>83.94</v>
      </c>
      <c r="V71" s="1135">
        <v>84.39</v>
      </c>
      <c r="W71" s="1135">
        <v>30.14</v>
      </c>
      <c r="X71" s="1135">
        <v>30.3</v>
      </c>
      <c r="Y71" s="1135">
        <v>31.06</v>
      </c>
      <c r="Z71" s="1135">
        <v>31.22</v>
      </c>
      <c r="AA71" s="1135">
        <v>3.74</v>
      </c>
      <c r="AB71" s="1135">
        <v>3.76</v>
      </c>
      <c r="AC71" s="1135">
        <v>30.79</v>
      </c>
      <c r="AD71" s="1135">
        <v>30.95</v>
      </c>
      <c r="AE71" s="1517" t="s">
        <v>1727</v>
      </c>
      <c r="AF71" s="1135">
        <v>27.84</v>
      </c>
      <c r="AG71" s="1135">
        <v>27.98</v>
      </c>
      <c r="AH71" s="1135">
        <v>9.77</v>
      </c>
      <c r="AI71" s="1135">
        <v>9.82</v>
      </c>
      <c r="AJ71" s="1135">
        <v>16.829999999999998</v>
      </c>
      <c r="AK71" s="1135">
        <v>16.920000000000002</v>
      </c>
      <c r="AL71" s="1135">
        <v>14.55</v>
      </c>
      <c r="AM71" s="1135">
        <v>14.63</v>
      </c>
      <c r="AN71" s="1135">
        <v>372.54</v>
      </c>
      <c r="AO71" s="1135">
        <v>374.51</v>
      </c>
      <c r="AP71" s="1135">
        <v>299.92</v>
      </c>
      <c r="AQ71" s="1135">
        <v>301.51</v>
      </c>
    </row>
    <row r="72" spans="1:43" s="1514" customFormat="1" ht="8.4499999999999993" customHeight="1">
      <c r="A72" s="1518" t="s">
        <v>1728</v>
      </c>
      <c r="B72" s="1135">
        <v>147</v>
      </c>
      <c r="C72" s="1135">
        <v>147.77000000000001</v>
      </c>
      <c r="D72" s="1135">
        <v>1.036</v>
      </c>
      <c r="E72" s="1135">
        <v>1.0409999999999999</v>
      </c>
      <c r="F72" s="1135">
        <v>116.35</v>
      </c>
      <c r="G72" s="1135">
        <v>116.96</v>
      </c>
      <c r="H72" s="1135">
        <v>85.56</v>
      </c>
      <c r="I72" s="1135">
        <v>86.01</v>
      </c>
      <c r="J72" s="1135">
        <v>76.28</v>
      </c>
      <c r="K72" s="1135">
        <v>76.680000000000007</v>
      </c>
      <c r="L72" s="1135">
        <v>11.78</v>
      </c>
      <c r="M72" s="1135">
        <v>11.85</v>
      </c>
      <c r="N72" s="1135">
        <v>1.6</v>
      </c>
      <c r="O72" s="1135">
        <v>1.6015000000000001</v>
      </c>
      <c r="P72" s="1518" t="s">
        <v>1728</v>
      </c>
      <c r="Q72" s="1513">
        <v>124.18</v>
      </c>
      <c r="R72" s="1513">
        <v>124.83</v>
      </c>
      <c r="S72" s="1513">
        <v>16.309999999999999</v>
      </c>
      <c r="T72" s="1135">
        <v>16.399999999999999</v>
      </c>
      <c r="U72" s="1135">
        <v>82</v>
      </c>
      <c r="V72" s="1135">
        <v>82.43</v>
      </c>
      <c r="W72" s="1135">
        <v>30.33</v>
      </c>
      <c r="X72" s="1135">
        <v>30.49</v>
      </c>
      <c r="Y72" s="1135">
        <v>31.24</v>
      </c>
      <c r="Z72" s="1135">
        <v>31.41</v>
      </c>
      <c r="AA72" s="1135">
        <v>3.63</v>
      </c>
      <c r="AB72" s="1135">
        <v>3.65</v>
      </c>
      <c r="AC72" s="1135">
        <v>30.97</v>
      </c>
      <c r="AD72" s="1135">
        <v>31.13</v>
      </c>
      <c r="AE72" s="1518" t="s">
        <v>1728</v>
      </c>
      <c r="AF72" s="1135">
        <v>27.52</v>
      </c>
      <c r="AG72" s="1135">
        <v>27.66</v>
      </c>
      <c r="AH72" s="1135">
        <v>9.61</v>
      </c>
      <c r="AI72" s="1135">
        <v>9.66</v>
      </c>
      <c r="AJ72" s="1136">
        <v>16.62</v>
      </c>
      <c r="AK72" s="1136">
        <v>16.71</v>
      </c>
      <c r="AL72" s="1136">
        <v>14.65</v>
      </c>
      <c r="AM72" s="1136">
        <v>14.73</v>
      </c>
      <c r="AN72" s="1136">
        <v>373.28</v>
      </c>
      <c r="AO72" s="1136">
        <v>375.25</v>
      </c>
      <c r="AP72" s="1136">
        <v>301.74</v>
      </c>
      <c r="AQ72" s="1136">
        <v>303.33</v>
      </c>
    </row>
    <row r="73" spans="1:43" s="1514" customFormat="1" ht="8.4499999999999993" customHeight="1">
      <c r="A73" s="1518" t="s">
        <v>1729</v>
      </c>
      <c r="B73" s="1135">
        <v>150.74</v>
      </c>
      <c r="C73" s="1135">
        <v>151.51</v>
      </c>
      <c r="D73" s="1135">
        <v>1.1419999999999999</v>
      </c>
      <c r="E73" s="1135">
        <v>1.147</v>
      </c>
      <c r="F73" s="1135">
        <v>125.96</v>
      </c>
      <c r="G73" s="1135">
        <v>126.6</v>
      </c>
      <c r="H73" s="1135">
        <v>85.73</v>
      </c>
      <c r="I73" s="1135">
        <v>86.16</v>
      </c>
      <c r="J73" s="1135">
        <v>75.63</v>
      </c>
      <c r="K73" s="1135">
        <v>76.02</v>
      </c>
      <c r="L73" s="1135">
        <v>12.23</v>
      </c>
      <c r="M73" s="1135">
        <v>12.29</v>
      </c>
      <c r="N73" s="1135">
        <v>1.6</v>
      </c>
      <c r="O73" s="1135">
        <v>1.6015000000000001</v>
      </c>
      <c r="P73" s="1518" t="s">
        <v>1729</v>
      </c>
      <c r="Q73" s="1513">
        <v>132.86000000000001</v>
      </c>
      <c r="R73" s="1513">
        <v>133.53</v>
      </c>
      <c r="S73" s="1513">
        <v>16.920000000000002</v>
      </c>
      <c r="T73" s="1135">
        <v>17</v>
      </c>
      <c r="U73" s="1135">
        <v>84.38</v>
      </c>
      <c r="V73" s="1135">
        <v>84.81</v>
      </c>
      <c r="W73" s="1135">
        <v>31.56</v>
      </c>
      <c r="X73" s="1135">
        <v>31.72</v>
      </c>
      <c r="Y73" s="1135">
        <v>32.520000000000003</v>
      </c>
      <c r="Z73" s="1135">
        <v>32.69</v>
      </c>
      <c r="AA73" s="1135">
        <v>3.75</v>
      </c>
      <c r="AB73" s="1135">
        <v>3.77</v>
      </c>
      <c r="AC73" s="1135">
        <v>32.25</v>
      </c>
      <c r="AD73" s="1135">
        <v>32.409999999999997</v>
      </c>
      <c r="AE73" s="1518" t="s">
        <v>1729</v>
      </c>
      <c r="AF73" s="1135">
        <v>27.77</v>
      </c>
      <c r="AG73" s="1135">
        <v>27.91</v>
      </c>
      <c r="AH73" s="1135">
        <v>9.81</v>
      </c>
      <c r="AI73" s="1135">
        <v>9.86</v>
      </c>
      <c r="AJ73" s="1136">
        <v>17.78</v>
      </c>
      <c r="AK73" s="1136">
        <v>17.87</v>
      </c>
      <c r="AL73" s="1136">
        <v>15.23</v>
      </c>
      <c r="AM73" s="1136">
        <v>15.31</v>
      </c>
      <c r="AN73" s="1136">
        <v>385.94</v>
      </c>
      <c r="AO73" s="1136">
        <v>387.89</v>
      </c>
      <c r="AP73" s="1136">
        <v>314.47000000000003</v>
      </c>
      <c r="AQ73" s="1136">
        <v>316.06</v>
      </c>
    </row>
    <row r="74" spans="1:43" s="1514" customFormat="1" ht="8.4499999999999993" customHeight="1">
      <c r="A74" s="1518" t="s">
        <v>1730</v>
      </c>
      <c r="B74" s="1135">
        <v>152</v>
      </c>
      <c r="C74" s="1135">
        <v>152.75</v>
      </c>
      <c r="D74" s="1135">
        <v>1.123</v>
      </c>
      <c r="E74" s="1135">
        <v>1.129</v>
      </c>
      <c r="F74" s="1135">
        <v>126.09</v>
      </c>
      <c r="G74" s="1135">
        <v>126.71</v>
      </c>
      <c r="H74" s="1135">
        <v>87.26</v>
      </c>
      <c r="I74" s="1135">
        <v>87.69</v>
      </c>
      <c r="J74" s="1135">
        <v>77.25</v>
      </c>
      <c r="K74" s="1135">
        <v>77.63</v>
      </c>
      <c r="L74" s="1135">
        <v>12.26</v>
      </c>
      <c r="M74" s="1135">
        <v>12.32</v>
      </c>
      <c r="N74" s="1135">
        <v>1.6</v>
      </c>
      <c r="O74" s="1135">
        <v>1.6015000000000001</v>
      </c>
      <c r="P74" s="1518" t="s">
        <v>1730</v>
      </c>
      <c r="Q74" s="1513">
        <v>133.22</v>
      </c>
      <c r="R74" s="1513">
        <v>133.88</v>
      </c>
      <c r="S74" s="1513">
        <v>17.309999999999999</v>
      </c>
      <c r="T74" s="1135">
        <v>17.39</v>
      </c>
      <c r="U74" s="1135">
        <v>86.18</v>
      </c>
      <c r="V74" s="1135">
        <v>86.6</v>
      </c>
      <c r="W74" s="1135">
        <v>32.380000000000003</v>
      </c>
      <c r="X74" s="1135">
        <v>32.54</v>
      </c>
      <c r="Y74" s="1135">
        <v>33.44</v>
      </c>
      <c r="Z74" s="1135">
        <v>33.61</v>
      </c>
      <c r="AA74" s="1135">
        <v>3.73</v>
      </c>
      <c r="AB74" s="1135">
        <v>3.75</v>
      </c>
      <c r="AC74" s="1135">
        <v>33.15</v>
      </c>
      <c r="AD74" s="1135">
        <v>33.31</v>
      </c>
      <c r="AE74" s="1518" t="s">
        <v>1730</v>
      </c>
      <c r="AF74" s="1135">
        <v>28.25</v>
      </c>
      <c r="AG74" s="1135">
        <v>28.39</v>
      </c>
      <c r="AH74" s="1135">
        <v>10.06</v>
      </c>
      <c r="AI74" s="1135">
        <v>10.11</v>
      </c>
      <c r="AJ74" s="1136">
        <v>17.850000000000001</v>
      </c>
      <c r="AK74" s="1136">
        <v>17.93</v>
      </c>
      <c r="AL74" s="1136">
        <v>15.71</v>
      </c>
      <c r="AM74" s="1136">
        <v>15.78</v>
      </c>
      <c r="AN74" s="1136">
        <v>391.52</v>
      </c>
      <c r="AO74" s="1136">
        <v>393.45</v>
      </c>
      <c r="AP74" s="1136">
        <v>321.02</v>
      </c>
      <c r="AQ74" s="1136">
        <v>322.60000000000002</v>
      </c>
    </row>
    <row r="75" spans="1:43" s="1514" customFormat="1" ht="8.4499999999999993" customHeight="1">
      <c r="A75" s="1518" t="s">
        <v>1731</v>
      </c>
      <c r="B75" s="1135">
        <v>148.57</v>
      </c>
      <c r="C75" s="1135">
        <v>149.31</v>
      </c>
      <c r="D75" s="1135">
        <v>1.121</v>
      </c>
      <c r="E75" s="1135">
        <v>1.1259999999999999</v>
      </c>
      <c r="F75" s="1135">
        <v>124.01</v>
      </c>
      <c r="G75" s="1135">
        <v>124.63</v>
      </c>
      <c r="H75" s="1519">
        <v>86.01</v>
      </c>
      <c r="I75" s="1519">
        <v>86.44</v>
      </c>
      <c r="J75" s="1135">
        <v>78.19</v>
      </c>
      <c r="K75" s="1135">
        <v>78.569999999999993</v>
      </c>
      <c r="L75" s="1135">
        <v>12.27</v>
      </c>
      <c r="M75" s="1135">
        <v>12.33</v>
      </c>
      <c r="N75" s="1135">
        <v>1.6</v>
      </c>
      <c r="O75" s="1135">
        <v>1.6015000000000001</v>
      </c>
      <c r="P75" s="1518" t="s">
        <v>1731</v>
      </c>
      <c r="Q75" s="1519">
        <v>130.38999999999999</v>
      </c>
      <c r="R75" s="1519">
        <v>131.04</v>
      </c>
      <c r="S75" s="1519">
        <v>17</v>
      </c>
      <c r="T75" s="1135">
        <v>17.09</v>
      </c>
      <c r="U75" s="1135">
        <v>85.06</v>
      </c>
      <c r="V75" s="1135">
        <v>85.48</v>
      </c>
      <c r="W75" s="1135">
        <v>32.08</v>
      </c>
      <c r="X75" s="1135">
        <v>32.24</v>
      </c>
      <c r="Y75" s="1135">
        <v>33.1</v>
      </c>
      <c r="Z75" s="1135">
        <v>33.26</v>
      </c>
      <c r="AA75" s="1136">
        <v>3.75</v>
      </c>
      <c r="AB75" s="1136">
        <v>3.77</v>
      </c>
      <c r="AC75" s="1136">
        <v>32.81</v>
      </c>
      <c r="AD75" s="1136">
        <v>32.97</v>
      </c>
      <c r="AE75" s="1518" t="s">
        <v>1731</v>
      </c>
      <c r="AF75" s="1136">
        <v>27.83</v>
      </c>
      <c r="AG75" s="1136">
        <v>27.97</v>
      </c>
      <c r="AH75" s="1136">
        <v>9.85</v>
      </c>
      <c r="AI75" s="1136">
        <v>9.89</v>
      </c>
      <c r="AJ75" s="1136">
        <v>17.48</v>
      </c>
      <c r="AK75" s="1136">
        <v>17.57</v>
      </c>
      <c r="AL75" s="1136">
        <v>15.55</v>
      </c>
      <c r="AM75" s="1136">
        <v>15.63</v>
      </c>
      <c r="AN75" s="1136">
        <v>389.68</v>
      </c>
      <c r="AO75" s="1136">
        <v>391.62</v>
      </c>
      <c r="AP75" s="1136">
        <v>319.14</v>
      </c>
      <c r="AQ75" s="1136">
        <v>320.73</v>
      </c>
    </row>
    <row r="76" spans="1:43" s="1514" customFormat="1" ht="8.4499999999999993" customHeight="1">
      <c r="A76" s="1518" t="s">
        <v>1732</v>
      </c>
      <c r="B76" s="1135">
        <v>152.88999999999999</v>
      </c>
      <c r="C76" s="1135">
        <v>153.65</v>
      </c>
      <c r="D76" s="1135">
        <v>1.127</v>
      </c>
      <c r="E76" s="1135">
        <v>1.133</v>
      </c>
      <c r="F76" s="1135">
        <v>127.89</v>
      </c>
      <c r="G76" s="1135">
        <v>128.53</v>
      </c>
      <c r="H76" s="1519">
        <v>89.28</v>
      </c>
      <c r="I76" s="1519">
        <v>89.72</v>
      </c>
      <c r="J76" s="1135">
        <v>83.5</v>
      </c>
      <c r="K76" s="1135">
        <v>83.91</v>
      </c>
      <c r="L76" s="1135">
        <v>13.04</v>
      </c>
      <c r="M76" s="1135">
        <v>13.1</v>
      </c>
      <c r="N76" s="1135">
        <v>1.6</v>
      </c>
      <c r="O76" s="1135">
        <v>1.6015000000000001</v>
      </c>
      <c r="P76" s="1518" t="s">
        <v>1732</v>
      </c>
      <c r="Q76" s="1519">
        <v>136.93</v>
      </c>
      <c r="R76" s="1519">
        <v>137.61000000000001</v>
      </c>
      <c r="S76" s="1519">
        <v>17.100000000000001</v>
      </c>
      <c r="T76" s="1135">
        <v>17.190000000000001</v>
      </c>
      <c r="U76" s="1135">
        <v>87.13</v>
      </c>
      <c r="V76" s="1135">
        <v>87.56</v>
      </c>
      <c r="W76" s="1135">
        <v>32.26</v>
      </c>
      <c r="X76" s="1135">
        <v>32.42</v>
      </c>
      <c r="Y76" s="1135">
        <v>33.25</v>
      </c>
      <c r="Z76" s="1135">
        <v>33.409999999999997</v>
      </c>
      <c r="AA76" s="1136">
        <v>3.91</v>
      </c>
      <c r="AB76" s="1136">
        <v>3.93</v>
      </c>
      <c r="AC76" s="1136">
        <v>32.96</v>
      </c>
      <c r="AD76" s="1136">
        <v>33.119999999999997</v>
      </c>
      <c r="AE76" s="1518" t="s">
        <v>1732</v>
      </c>
      <c r="AF76" s="1136">
        <v>28.37</v>
      </c>
      <c r="AG76" s="1136">
        <v>28.51</v>
      </c>
      <c r="AH76" s="1136">
        <v>10.07</v>
      </c>
      <c r="AI76" s="1136">
        <v>10.119999999999999</v>
      </c>
      <c r="AJ76" s="1136">
        <v>18.37</v>
      </c>
      <c r="AK76" s="1136">
        <v>18.46</v>
      </c>
      <c r="AL76" s="1136">
        <v>15.62</v>
      </c>
      <c r="AM76" s="1136">
        <v>15.7</v>
      </c>
      <c r="AN76" s="1136">
        <v>393.41</v>
      </c>
      <c r="AO76" s="1136">
        <v>395.36</v>
      </c>
      <c r="AP76" s="1136">
        <v>320.58</v>
      </c>
      <c r="AQ76" s="1136">
        <v>322.17</v>
      </c>
    </row>
    <row r="77" spans="1:43" s="1514" customFormat="1" ht="8.4499999999999993" customHeight="1">
      <c r="A77" s="1518" t="s">
        <v>1733</v>
      </c>
      <c r="B77" s="1135">
        <v>150.69</v>
      </c>
      <c r="C77" s="1135">
        <v>151.44</v>
      </c>
      <c r="D77" s="1135">
        <v>1.121</v>
      </c>
      <c r="E77" s="1135">
        <v>1.127</v>
      </c>
      <c r="F77" s="1135">
        <v>128.1</v>
      </c>
      <c r="G77" s="1135">
        <v>128.72999999999999</v>
      </c>
      <c r="H77" s="1519">
        <v>88.35</v>
      </c>
      <c r="I77" s="1519">
        <v>88.79</v>
      </c>
      <c r="J77" s="1135">
        <v>83.68</v>
      </c>
      <c r="K77" s="1135">
        <v>84.1</v>
      </c>
      <c r="L77" s="1135">
        <v>13.16</v>
      </c>
      <c r="M77" s="1135">
        <v>13.22</v>
      </c>
      <c r="N77" s="1135">
        <v>1.6</v>
      </c>
      <c r="O77" s="1135">
        <v>1.6015000000000001</v>
      </c>
      <c r="P77" s="1518" t="s">
        <v>1733</v>
      </c>
      <c r="Q77" s="1519">
        <v>136.81</v>
      </c>
      <c r="R77" s="1519">
        <v>137.49</v>
      </c>
      <c r="S77" s="1519">
        <v>17.149999999999999</v>
      </c>
      <c r="T77" s="1135">
        <v>17.239999999999998</v>
      </c>
      <c r="U77" s="1135">
        <v>86.38</v>
      </c>
      <c r="V77" s="1135">
        <v>86.81</v>
      </c>
      <c r="W77" s="1135">
        <v>32.090000000000003</v>
      </c>
      <c r="X77" s="1135">
        <v>32.25</v>
      </c>
      <c r="Y77" s="1135">
        <v>33.06</v>
      </c>
      <c r="Z77" s="1135">
        <v>33.22</v>
      </c>
      <c r="AA77" s="1136">
        <v>3.81</v>
      </c>
      <c r="AB77" s="1519">
        <v>3.83</v>
      </c>
      <c r="AC77" s="1136">
        <v>32.770000000000003</v>
      </c>
      <c r="AD77" s="1136">
        <v>32.93</v>
      </c>
      <c r="AE77" s="1518" t="s">
        <v>1733</v>
      </c>
      <c r="AF77" s="1136">
        <v>28.18</v>
      </c>
      <c r="AG77" s="1136">
        <v>28.32</v>
      </c>
      <c r="AH77" s="1136">
        <v>9.98</v>
      </c>
      <c r="AI77" s="1136">
        <v>10.029999999999999</v>
      </c>
      <c r="AJ77" s="1136">
        <v>18.38</v>
      </c>
      <c r="AK77" s="1136">
        <v>18.47</v>
      </c>
      <c r="AL77" s="1136">
        <v>15.53</v>
      </c>
      <c r="AM77" s="1136">
        <v>15.61</v>
      </c>
      <c r="AN77" s="1136">
        <v>391.33</v>
      </c>
      <c r="AO77" s="1136">
        <v>393.28</v>
      </c>
      <c r="AP77" s="1136">
        <v>319.25</v>
      </c>
      <c r="AQ77" s="1136">
        <v>320.83999999999997</v>
      </c>
    </row>
    <row r="78" spans="1:43" s="1514" customFormat="1" ht="8.4499999999999993" customHeight="1">
      <c r="A78" s="1518"/>
      <c r="B78" s="1135"/>
      <c r="C78" s="1135"/>
      <c r="D78" s="1135"/>
      <c r="E78" s="1135"/>
      <c r="F78" s="1135"/>
      <c r="G78" s="1135"/>
      <c r="H78" s="1519"/>
      <c r="I78" s="1519"/>
      <c r="J78" s="1135"/>
      <c r="K78" s="1135"/>
      <c r="L78" s="1135"/>
      <c r="M78" s="1135"/>
      <c r="N78" s="1135"/>
      <c r="O78" s="1135"/>
      <c r="P78" s="1518"/>
      <c r="Q78" s="1519"/>
      <c r="R78" s="1519"/>
      <c r="S78" s="1519"/>
      <c r="T78" s="1135"/>
      <c r="U78" s="1135"/>
      <c r="V78" s="1135"/>
      <c r="W78" s="1135"/>
      <c r="X78" s="1135"/>
      <c r="Y78" s="1135"/>
      <c r="Z78" s="1135"/>
      <c r="AA78" s="1136"/>
      <c r="AB78" s="1519"/>
      <c r="AC78" s="1136"/>
      <c r="AD78" s="1136"/>
      <c r="AE78" s="1518"/>
      <c r="AF78" s="1136"/>
      <c r="AG78" s="1136"/>
      <c r="AH78" s="1136"/>
      <c r="AI78" s="1136"/>
      <c r="AJ78" s="1136"/>
      <c r="AK78" s="1136"/>
      <c r="AL78" s="1136"/>
      <c r="AM78" s="1136"/>
      <c r="AN78" s="1136"/>
      <c r="AO78" s="1136"/>
      <c r="AP78" s="1136"/>
      <c r="AQ78" s="1136"/>
    </row>
    <row r="79" spans="1:43" s="1503" customFormat="1" ht="8.4499999999999993" customHeight="1">
      <c r="A79" s="1511" t="s">
        <v>2890</v>
      </c>
      <c r="B79" s="1130"/>
      <c r="C79" s="1130"/>
      <c r="D79" s="1134"/>
      <c r="E79" s="1134"/>
      <c r="F79" s="1130"/>
      <c r="G79" s="1130"/>
      <c r="H79" s="1508"/>
      <c r="I79" s="1508"/>
      <c r="J79" s="1130"/>
      <c r="K79" s="1130"/>
      <c r="L79" s="1130"/>
      <c r="M79" s="1130"/>
      <c r="N79" s="1130"/>
      <c r="O79" s="1133"/>
      <c r="P79" s="1511" t="s">
        <v>2736</v>
      </c>
      <c r="Q79" s="1509"/>
      <c r="R79" s="1509"/>
      <c r="S79" s="1509"/>
      <c r="T79" s="1130"/>
      <c r="U79" s="1130"/>
      <c r="V79" s="1130"/>
      <c r="W79" s="1130"/>
      <c r="X79" s="1130"/>
      <c r="Y79" s="1130"/>
      <c r="Z79" s="1130"/>
      <c r="AA79" s="1132"/>
      <c r="AB79" s="1132"/>
      <c r="AC79" s="1132"/>
      <c r="AD79" s="1132"/>
      <c r="AE79" s="1511" t="s">
        <v>2736</v>
      </c>
      <c r="AF79" s="1136"/>
      <c r="AG79" s="1136"/>
      <c r="AH79" s="1136"/>
      <c r="AI79" s="1136"/>
      <c r="AJ79" s="1728"/>
      <c r="AK79" s="1728"/>
      <c r="AL79" s="1728"/>
      <c r="AM79" s="1728"/>
      <c r="AN79" s="1728"/>
      <c r="AO79" s="1728"/>
      <c r="AP79" s="1728"/>
      <c r="AQ79" s="1728"/>
    </row>
    <row r="80" spans="1:43" s="1514" customFormat="1" ht="8.4499999999999993" customHeight="1">
      <c r="A80" s="1512" t="s">
        <v>2191</v>
      </c>
      <c r="B80" s="1135">
        <v>156.21</v>
      </c>
      <c r="C80" s="1135">
        <v>157</v>
      </c>
      <c r="D80" s="1135">
        <v>1.121</v>
      </c>
      <c r="E80" s="1135">
        <v>1.1259999999999999</v>
      </c>
      <c r="F80" s="1135">
        <v>131.26</v>
      </c>
      <c r="G80" s="1135">
        <v>131.91</v>
      </c>
      <c r="H80" s="1135">
        <v>90.22</v>
      </c>
      <c r="I80" s="1135">
        <v>90.68</v>
      </c>
      <c r="J80" s="1135">
        <v>85.36</v>
      </c>
      <c r="K80" s="1135">
        <v>85.79</v>
      </c>
      <c r="L80" s="1135">
        <v>13.71</v>
      </c>
      <c r="M80" s="1135">
        <v>13.78</v>
      </c>
      <c r="N80" s="1135">
        <v>1.6</v>
      </c>
      <c r="O80" s="1135">
        <v>1.6015000000000001</v>
      </c>
      <c r="P80" s="1512" t="s">
        <v>2191</v>
      </c>
      <c r="Q80" s="1513">
        <v>140.99</v>
      </c>
      <c r="R80" s="1513">
        <v>141.69999999999999</v>
      </c>
      <c r="S80" s="1513">
        <v>17.190000000000001</v>
      </c>
      <c r="T80" s="1135">
        <v>17.28</v>
      </c>
      <c r="U80" s="1135">
        <v>87.07</v>
      </c>
      <c r="V80" s="1135">
        <v>87.51</v>
      </c>
      <c r="W80" s="1135">
        <v>31.88</v>
      </c>
      <c r="X80" s="1135">
        <v>32.04</v>
      </c>
      <c r="Y80" s="1135">
        <v>32.83</v>
      </c>
      <c r="Z80" s="1135">
        <v>32.99</v>
      </c>
      <c r="AA80" s="1135">
        <v>3.84</v>
      </c>
      <c r="AB80" s="1135">
        <v>3.86</v>
      </c>
      <c r="AC80" s="1135">
        <v>32.549999999999997</v>
      </c>
      <c r="AD80" s="1135">
        <v>32.71</v>
      </c>
      <c r="AE80" s="1512" t="s">
        <v>2191</v>
      </c>
      <c r="AF80" s="1135">
        <v>28.51</v>
      </c>
      <c r="AG80" s="1135">
        <v>28.65</v>
      </c>
      <c r="AH80" s="1135">
        <v>10.07</v>
      </c>
      <c r="AI80" s="1135">
        <v>10.119999999999999</v>
      </c>
      <c r="AJ80" s="1747">
        <v>18.940000000000001</v>
      </c>
      <c r="AK80" s="1747">
        <v>19.03</v>
      </c>
      <c r="AL80" s="1747">
        <v>15.42</v>
      </c>
      <c r="AM80" s="1747">
        <v>15.5</v>
      </c>
      <c r="AN80" s="1747">
        <v>390.81</v>
      </c>
      <c r="AO80" s="1747">
        <v>392.77</v>
      </c>
      <c r="AP80" s="1747">
        <v>317.10000000000002</v>
      </c>
      <c r="AQ80" s="1747">
        <v>318.69</v>
      </c>
    </row>
    <row r="81" spans="1:43" s="1514" customFormat="1" ht="8.4499999999999993" customHeight="1">
      <c r="A81" s="1512" t="s">
        <v>1723</v>
      </c>
      <c r="B81" s="1135">
        <v>151.49</v>
      </c>
      <c r="C81" s="1135">
        <v>152.26</v>
      </c>
      <c r="D81" s="1135">
        <v>1.1119999999999999</v>
      </c>
      <c r="E81" s="1135">
        <v>1.1179999999999999</v>
      </c>
      <c r="F81" s="1135">
        <v>129.61000000000001</v>
      </c>
      <c r="G81" s="1135">
        <v>130.27000000000001</v>
      </c>
      <c r="H81" s="1135">
        <v>89.35</v>
      </c>
      <c r="I81" s="1135">
        <v>89.81</v>
      </c>
      <c r="J81" s="1135">
        <v>86.09</v>
      </c>
      <c r="K81" s="1135">
        <v>86.53</v>
      </c>
      <c r="L81" s="1135">
        <v>13.42</v>
      </c>
      <c r="M81" s="1135">
        <v>13.49</v>
      </c>
      <c r="N81" s="1135">
        <v>1.6</v>
      </c>
      <c r="O81" s="1135">
        <v>1.6015000000000001</v>
      </c>
      <c r="P81" s="1512" t="s">
        <v>1723</v>
      </c>
      <c r="Q81" s="1513">
        <v>139.66</v>
      </c>
      <c r="R81" s="1513">
        <v>140.37</v>
      </c>
      <c r="S81" s="1513">
        <v>17.34</v>
      </c>
      <c r="T81" s="1135">
        <v>17.43</v>
      </c>
      <c r="U81" s="1135">
        <v>86.39</v>
      </c>
      <c r="V81" s="1135">
        <v>86.83</v>
      </c>
      <c r="W81" s="1135">
        <v>31.34</v>
      </c>
      <c r="X81" s="1135">
        <v>31.5</v>
      </c>
      <c r="Y81" s="1135">
        <v>32.28</v>
      </c>
      <c r="Z81" s="1135">
        <v>32.44</v>
      </c>
      <c r="AA81" s="1135">
        <v>3.77</v>
      </c>
      <c r="AB81" s="1135">
        <v>3.79</v>
      </c>
      <c r="AC81" s="1135">
        <v>32</v>
      </c>
      <c r="AD81" s="1135">
        <v>32.159999999999997</v>
      </c>
      <c r="AE81" s="1512" t="s">
        <v>1723</v>
      </c>
      <c r="AF81" s="1135">
        <v>28.45</v>
      </c>
      <c r="AG81" s="1135">
        <v>28.59</v>
      </c>
      <c r="AH81" s="1135">
        <v>9.9700000000000006</v>
      </c>
      <c r="AI81" s="1135">
        <v>10.02</v>
      </c>
      <c r="AJ81" s="1747">
        <v>18.77</v>
      </c>
      <c r="AK81" s="1747">
        <v>18.87</v>
      </c>
      <c r="AL81" s="1747">
        <v>15.17</v>
      </c>
      <c r="AM81" s="1747">
        <v>15.24</v>
      </c>
      <c r="AN81" s="1747">
        <v>384.56</v>
      </c>
      <c r="AO81" s="1747">
        <v>386.52</v>
      </c>
      <c r="AP81" s="1747">
        <v>311.69</v>
      </c>
      <c r="AQ81" s="1747">
        <v>313.29000000000002</v>
      </c>
    </row>
    <row r="82" spans="1:43" s="2407" customFormat="1" ht="8.4499999999999993" customHeight="1">
      <c r="A82" s="2405" t="s">
        <v>1724</v>
      </c>
      <c r="B82" s="2240">
        <v>151.9</v>
      </c>
      <c r="C82" s="2240">
        <v>152.68</v>
      </c>
      <c r="D82" s="2240">
        <v>1.113</v>
      </c>
      <c r="E82" s="2240">
        <v>1.1179999999999999</v>
      </c>
      <c r="F82" s="2240">
        <v>128.07</v>
      </c>
      <c r="G82" s="2240">
        <v>128.72999999999999</v>
      </c>
      <c r="H82" s="2240">
        <v>88.82</v>
      </c>
      <c r="I82" s="2240">
        <v>89.28</v>
      </c>
      <c r="J82" s="2240">
        <v>82.94</v>
      </c>
      <c r="K82" s="2240">
        <v>83.36</v>
      </c>
      <c r="L82" s="2240">
        <v>13.19</v>
      </c>
      <c r="M82" s="2240">
        <v>13.25</v>
      </c>
      <c r="N82" s="2240">
        <v>1.6</v>
      </c>
      <c r="O82" s="2240">
        <v>1.6015000000000001</v>
      </c>
      <c r="P82" s="2405" t="s">
        <v>1724</v>
      </c>
      <c r="Q82" s="2241">
        <v>137.15</v>
      </c>
      <c r="R82" s="2241">
        <v>137.85</v>
      </c>
      <c r="S82" s="2241">
        <v>17.399999999999999</v>
      </c>
      <c r="T82" s="2240">
        <v>17.489999999999998</v>
      </c>
      <c r="U82" s="2240">
        <v>86.11</v>
      </c>
      <c r="V82" s="2240">
        <v>86.56</v>
      </c>
      <c r="W82" s="2240">
        <v>31.22</v>
      </c>
      <c r="X82" s="2240">
        <v>31.38</v>
      </c>
      <c r="Y82" s="2240">
        <v>32.17</v>
      </c>
      <c r="Z82" s="2240">
        <v>32.33</v>
      </c>
      <c r="AA82" s="2240">
        <v>3.75</v>
      </c>
      <c r="AB82" s="2240">
        <v>3.77</v>
      </c>
      <c r="AC82" s="2240">
        <v>31.89</v>
      </c>
      <c r="AD82" s="2240">
        <v>32.049999999999997</v>
      </c>
      <c r="AE82" s="2405" t="s">
        <v>1724</v>
      </c>
      <c r="AF82" s="2240">
        <v>28.22</v>
      </c>
      <c r="AG82" s="2240">
        <v>28.37</v>
      </c>
      <c r="AH82" s="2240">
        <v>10.210000000000001</v>
      </c>
      <c r="AI82" s="2240">
        <v>10.27</v>
      </c>
      <c r="AJ82" s="2406">
        <v>18.43</v>
      </c>
      <c r="AK82" s="2406">
        <v>18.52</v>
      </c>
      <c r="AL82" s="2406">
        <v>15.11</v>
      </c>
      <c r="AM82" s="2406">
        <v>15.19</v>
      </c>
      <c r="AN82" s="2406">
        <v>382.61</v>
      </c>
      <c r="AO82" s="2406">
        <v>384.57</v>
      </c>
      <c r="AP82" s="2406">
        <v>310.62</v>
      </c>
      <c r="AQ82" s="2406">
        <v>312.20999999999998</v>
      </c>
    </row>
    <row r="83" spans="1:43" s="1" customFormat="1" ht="4.5" customHeight="1">
      <c r="A83" s="392"/>
      <c r="B83" s="556"/>
      <c r="C83" s="556"/>
      <c r="D83" s="605"/>
      <c r="E83" s="605"/>
      <c r="F83" s="556"/>
      <c r="G83" s="556"/>
      <c r="H83" s="404"/>
      <c r="I83" s="404"/>
      <c r="J83" s="363"/>
      <c r="K83" s="363"/>
      <c r="L83" s="363"/>
      <c r="M83" s="363"/>
      <c r="N83" s="363"/>
      <c r="O83" s="405"/>
      <c r="P83" s="392"/>
      <c r="Q83" s="405"/>
      <c r="R83" s="405"/>
      <c r="S83" s="405"/>
      <c r="T83" s="363"/>
      <c r="U83" s="606"/>
      <c r="V83" s="606"/>
      <c r="W83" s="363"/>
      <c r="X83" s="363"/>
      <c r="Y83" s="363"/>
      <c r="Z83" s="363"/>
      <c r="AE83" s="392"/>
    </row>
    <row r="84" spans="1:43" s="87" customFormat="1" ht="8.4499999999999993" customHeight="1">
      <c r="A84" s="2061" t="s">
        <v>1159</v>
      </c>
      <c r="B84" s="2062"/>
      <c r="C84" s="2062"/>
      <c r="D84" s="2063"/>
      <c r="E84" s="2064"/>
      <c r="F84" s="2064"/>
      <c r="G84" s="2062"/>
      <c r="H84" s="2065" t="s">
        <v>255</v>
      </c>
      <c r="I84" s="2066"/>
      <c r="J84" s="2062"/>
      <c r="K84" s="2064"/>
      <c r="L84" s="2064"/>
      <c r="M84" s="2064"/>
      <c r="N84" s="2062"/>
      <c r="O84" s="2067"/>
      <c r="P84" s="87" t="s">
        <v>1537</v>
      </c>
      <c r="R84" s="2067"/>
      <c r="S84" s="2067"/>
      <c r="U84" s="2068"/>
      <c r="V84" s="2068"/>
      <c r="W84" s="2062"/>
      <c r="X84" s="2062"/>
      <c r="AE84" s="87" t="s">
        <v>1612</v>
      </c>
    </row>
    <row r="85" spans="1:43" s="87" customFormat="1" ht="8.4499999999999993" customHeight="1">
      <c r="A85" s="2069" t="s">
        <v>1620</v>
      </c>
      <c r="B85" s="2064"/>
      <c r="E85" s="2064"/>
      <c r="F85" s="2064"/>
      <c r="G85" s="2064"/>
      <c r="H85" s="2064" t="s">
        <v>1160</v>
      </c>
      <c r="I85" s="2064"/>
      <c r="K85" s="2069"/>
      <c r="L85" s="2069"/>
      <c r="M85" s="2069"/>
      <c r="N85" s="2070"/>
      <c r="P85" s="2071" t="s">
        <v>1161</v>
      </c>
      <c r="S85" s="2072"/>
      <c r="W85" s="2073"/>
      <c r="X85" s="2073"/>
      <c r="AE85" s="87" t="s">
        <v>1613</v>
      </c>
    </row>
    <row r="86" spans="1:43" s="87" customFormat="1" ht="8.4499999999999993" customHeight="1">
      <c r="A86" s="2069" t="s">
        <v>1621</v>
      </c>
      <c r="B86" s="2064"/>
      <c r="E86" s="2064"/>
      <c r="F86" s="2064"/>
      <c r="G86" s="2064"/>
      <c r="H86" s="2064" t="s">
        <v>1162</v>
      </c>
      <c r="I86" s="2064"/>
      <c r="K86" s="2074"/>
      <c r="L86" s="2074"/>
      <c r="M86" s="2074"/>
      <c r="N86" s="2070"/>
      <c r="P86" s="87" t="s">
        <v>1163</v>
      </c>
      <c r="S86" s="2072"/>
      <c r="W86" s="2073"/>
      <c r="X86" s="2073"/>
      <c r="AE86" s="87" t="s">
        <v>1614</v>
      </c>
    </row>
    <row r="87" spans="1:43" s="87" customFormat="1" ht="8.4499999999999993" customHeight="1">
      <c r="A87" s="2061" t="s">
        <v>1164</v>
      </c>
      <c r="B87" s="2064"/>
      <c r="E87" s="2069"/>
      <c r="F87" s="2069"/>
      <c r="G87" s="2064"/>
      <c r="H87" s="2064" t="s">
        <v>1622</v>
      </c>
      <c r="I87" s="2064"/>
      <c r="K87" s="2064"/>
      <c r="L87" s="2064"/>
      <c r="M87" s="2064"/>
      <c r="N87" s="2070"/>
      <c r="P87" s="87" t="s">
        <v>1165</v>
      </c>
      <c r="S87" s="2072"/>
      <c r="W87" s="2073"/>
      <c r="X87" s="2073"/>
      <c r="AE87" s="87" t="s">
        <v>1615</v>
      </c>
    </row>
    <row r="88" spans="1:43" s="87" customFormat="1" ht="8.4499999999999993" customHeight="1">
      <c r="A88" s="2061" t="s">
        <v>1101</v>
      </c>
      <c r="B88" s="2064"/>
      <c r="E88" s="2069"/>
      <c r="F88" s="2069"/>
      <c r="G88" s="2064"/>
      <c r="H88" s="2064" t="s">
        <v>1623</v>
      </c>
      <c r="I88" s="2064"/>
      <c r="K88" s="2064"/>
      <c r="L88" s="2064"/>
      <c r="M88" s="2064"/>
      <c r="N88" s="2064"/>
      <c r="O88" s="2070"/>
      <c r="P88" s="2061"/>
      <c r="S88" s="2072"/>
      <c r="W88" s="2073"/>
      <c r="X88" s="2073"/>
      <c r="AE88" s="87" t="s">
        <v>1538</v>
      </c>
    </row>
    <row r="89" spans="1:43" s="87" customFormat="1" ht="8.4499999999999993" customHeight="1">
      <c r="A89" s="2069" t="s">
        <v>1102</v>
      </c>
      <c r="B89" s="2064"/>
      <c r="E89" s="2069"/>
      <c r="F89" s="2069"/>
      <c r="G89" s="2064"/>
      <c r="H89" s="2064" t="s">
        <v>1624</v>
      </c>
      <c r="I89" s="2064"/>
      <c r="K89" s="2064"/>
      <c r="N89" s="2064"/>
      <c r="O89" s="2070"/>
      <c r="P89" s="2069"/>
      <c r="Q89" s="2071"/>
      <c r="S89" s="2072"/>
      <c r="W89" s="2073"/>
      <c r="X89" s="2073"/>
      <c r="AE89" s="87" t="s">
        <v>1616</v>
      </c>
    </row>
    <row r="90" spans="1:43" s="87" customFormat="1" ht="8.4499999999999993" customHeight="1">
      <c r="A90" s="2069" t="s">
        <v>1103</v>
      </c>
      <c r="B90" s="2064"/>
      <c r="F90" s="2064"/>
      <c r="G90" s="2064"/>
      <c r="H90" s="2064"/>
      <c r="I90" s="2064"/>
      <c r="K90" s="2064"/>
      <c r="N90" s="2070"/>
      <c r="P90" s="2069"/>
      <c r="S90" s="2072"/>
      <c r="W90" s="2073"/>
      <c r="X90" s="2073"/>
      <c r="AE90" s="2075" t="s">
        <v>2189</v>
      </c>
    </row>
    <row r="91" spans="1:43" s="87" customFormat="1" ht="8.4499999999999993" customHeight="1">
      <c r="A91" s="2069" t="s">
        <v>253</v>
      </c>
      <c r="B91" s="2064"/>
      <c r="F91" s="2064"/>
      <c r="G91" s="2064"/>
      <c r="H91" s="2064"/>
      <c r="I91" s="2064"/>
      <c r="J91" s="87" t="s">
        <v>1611</v>
      </c>
      <c r="K91" s="2064"/>
      <c r="N91" s="2070"/>
      <c r="P91" s="2069"/>
      <c r="S91" s="2072"/>
      <c r="W91" s="2073"/>
      <c r="X91" s="2073"/>
      <c r="AE91" s="2075" t="s">
        <v>2190</v>
      </c>
    </row>
    <row r="92" spans="1:43" s="87" customFormat="1" ht="8.4499999999999993" customHeight="1">
      <c r="A92" s="2069" t="s">
        <v>254</v>
      </c>
      <c r="B92" s="2064"/>
      <c r="F92" s="2064"/>
      <c r="G92" s="2064"/>
      <c r="H92" s="2064"/>
      <c r="I92" s="2064"/>
      <c r="K92" s="2064"/>
      <c r="N92" s="2064"/>
      <c r="O92" s="2070"/>
      <c r="P92" s="2069"/>
      <c r="S92" s="2072"/>
      <c r="W92" s="2073"/>
      <c r="X92" s="2073"/>
    </row>
    <row r="93" spans="1:43" s="37" customFormat="1" ht="9.9499999999999993" customHeight="1">
      <c r="B93" s="203"/>
      <c r="E93" s="203"/>
      <c r="F93" s="203"/>
      <c r="G93" s="203"/>
      <c r="H93" s="203"/>
      <c r="I93" s="203"/>
      <c r="K93" s="203"/>
      <c r="N93" s="203"/>
      <c r="O93" s="203"/>
      <c r="S93" s="205"/>
      <c r="T93" s="204"/>
      <c r="U93" s="204"/>
      <c r="W93" s="36"/>
      <c r="X93" s="36"/>
    </row>
  </sheetData>
  <mergeCells count="25">
    <mergeCell ref="L6:M6"/>
    <mergeCell ref="L5:M5"/>
    <mergeCell ref="AJ5:AK5"/>
    <mergeCell ref="AL5:AM5"/>
    <mergeCell ref="AN5:AO5"/>
    <mergeCell ref="AH5:AI5"/>
    <mergeCell ref="AF6:AG6"/>
    <mergeCell ref="AF5:AG5"/>
    <mergeCell ref="AA6:AB6"/>
    <mergeCell ref="W6:X6"/>
    <mergeCell ref="Y6:Z6"/>
    <mergeCell ref="W5:X5"/>
    <mergeCell ref="Y5:Z5"/>
    <mergeCell ref="AN6:AO6"/>
    <mergeCell ref="AA5:AB5"/>
    <mergeCell ref="AC5:AD5"/>
    <mergeCell ref="AP5:AQ5"/>
    <mergeCell ref="AP6:AQ6"/>
    <mergeCell ref="Q6:R6"/>
    <mergeCell ref="S6:T6"/>
    <mergeCell ref="U6:V6"/>
    <mergeCell ref="AJ6:AK6"/>
    <mergeCell ref="AL6:AM6"/>
    <mergeCell ref="AH6:AI6"/>
    <mergeCell ref="AC6:AD6"/>
  </mergeCells>
  <phoneticPr fontId="20" type="noConversion"/>
  <pageMargins left="0.51181102362204722" right="0.51181102362204722" top="0.98425196850393704" bottom="0" header="0.51181102362204722" footer="0.19685039370078741"/>
  <pageSetup paperSize="9" firstPageNumber="135" orientation="portrait" useFirstPageNumber="1" r:id="rId1"/>
  <headerFooter alignWithMargins="0">
    <oddFooter>&amp;C&amp;"Times New Roman,Bold"&amp;10&amp;P</oddFooter>
  </headerFooter>
  <colBreaks count="2" manualBreakCount="2">
    <brk id="15" max="1048575" man="1"/>
    <brk id="30" max="1048575" man="1"/>
  </colBreaks>
</worksheet>
</file>

<file path=xl/worksheets/sheet105.xml><?xml version="1.0" encoding="utf-8"?>
<worksheet xmlns="http://schemas.openxmlformats.org/spreadsheetml/2006/main" xmlns:r="http://schemas.openxmlformats.org/officeDocument/2006/relationships">
  <sheetPr codeName="Sheet90"/>
  <dimension ref="A1:X84"/>
  <sheetViews>
    <sheetView topLeftCell="C1" zoomScale="115" zoomScaleNormal="115" workbookViewId="0">
      <selection activeCell="H5" sqref="H5:H84"/>
    </sheetView>
  </sheetViews>
  <sheetFormatPr defaultColWidth="10.83203125" defaultRowHeight="9.9499999999999993" customHeight="1"/>
  <cols>
    <col min="1" max="1" width="17" style="19" customWidth="1"/>
    <col min="2" max="2" width="16.1640625" style="19" customWidth="1"/>
    <col min="3" max="3" width="15.6640625" style="19" customWidth="1"/>
    <col min="4" max="4" width="15.1640625" style="19" customWidth="1"/>
    <col min="5" max="5" width="14.6640625" style="19" customWidth="1"/>
    <col min="6" max="6" width="14.83203125" style="19" customWidth="1"/>
    <col min="7" max="7" width="15.6640625" style="19" customWidth="1"/>
    <col min="8" max="8" width="15.83203125" style="19" customWidth="1"/>
    <col min="9" max="16384" width="10.83203125" style="1"/>
  </cols>
  <sheetData>
    <row r="1" spans="1:8" s="463" customFormat="1" ht="14.1" customHeight="1">
      <c r="A1" s="458" t="s">
        <v>2843</v>
      </c>
      <c r="B1" s="459"/>
      <c r="C1" s="459"/>
      <c r="D1" s="459"/>
      <c r="E1" s="459"/>
      <c r="F1" s="459"/>
      <c r="G1" s="459"/>
      <c r="H1" s="459"/>
    </row>
    <row r="2" spans="1:8" s="463" customFormat="1" ht="14.1" customHeight="1">
      <c r="A2" s="462"/>
    </row>
    <row r="3" spans="1:8" s="463" customFormat="1" ht="14.1" customHeight="1">
      <c r="A3" s="462"/>
    </row>
    <row r="4" spans="1:8" s="463" customFormat="1" ht="14.1" customHeight="1">
      <c r="A4" s="462" t="s">
        <v>1091</v>
      </c>
    </row>
    <row r="5" spans="1:8" ht="9.9499999999999993" customHeight="1">
      <c r="A5" s="2437" t="s">
        <v>1788</v>
      </c>
      <c r="B5" s="73"/>
      <c r="C5" s="73"/>
      <c r="D5" s="73" t="s">
        <v>2642</v>
      </c>
      <c r="E5" s="73" t="s">
        <v>1619</v>
      </c>
      <c r="F5" s="73"/>
      <c r="G5" s="73"/>
      <c r="H5" s="73" t="s">
        <v>1341</v>
      </c>
    </row>
    <row r="6" spans="1:8" ht="9.9499999999999993" customHeight="1">
      <c r="A6" s="2603"/>
      <c r="B6" s="5" t="s">
        <v>709</v>
      </c>
      <c r="C6" s="5" t="s">
        <v>1460</v>
      </c>
      <c r="D6" s="5" t="s">
        <v>2643</v>
      </c>
      <c r="E6" s="5" t="s">
        <v>1094</v>
      </c>
      <c r="F6" s="5" t="s">
        <v>1095</v>
      </c>
      <c r="G6" s="5" t="s">
        <v>1096</v>
      </c>
      <c r="H6" s="5" t="s">
        <v>1097</v>
      </c>
    </row>
    <row r="7" spans="1:8" ht="9.9499999999999993" customHeight="1">
      <c r="A7" s="2459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</row>
    <row r="8" spans="1:8" s="1417" customFormat="1" ht="9" customHeight="1">
      <c r="A8" s="1520" t="s">
        <v>778</v>
      </c>
      <c r="B8" s="1521">
        <v>1.8</v>
      </c>
      <c r="C8" s="1521">
        <v>0</v>
      </c>
      <c r="D8" s="1521">
        <v>0</v>
      </c>
      <c r="E8" s="1521">
        <v>16.3</v>
      </c>
      <c r="F8" s="1521">
        <v>5.5</v>
      </c>
      <c r="G8" s="1521">
        <v>10.8</v>
      </c>
      <c r="H8" s="1521">
        <v>18.100000000000001</v>
      </c>
    </row>
    <row r="9" spans="1:8" s="1417" customFormat="1" ht="9" customHeight="1">
      <c r="A9" s="719" t="s">
        <v>779</v>
      </c>
      <c r="B9" s="12">
        <v>1.8</v>
      </c>
      <c r="C9" s="12">
        <v>0</v>
      </c>
      <c r="D9" s="12">
        <v>0</v>
      </c>
      <c r="E9" s="12">
        <v>22.6</v>
      </c>
      <c r="F9" s="12">
        <v>6.9</v>
      </c>
      <c r="G9" s="12">
        <v>15.7</v>
      </c>
      <c r="H9" s="12">
        <v>24.4</v>
      </c>
    </row>
    <row r="10" spans="1:8" s="1417" customFormat="1" ht="9" customHeight="1">
      <c r="A10" s="719" t="s">
        <v>780</v>
      </c>
      <c r="B10" s="12">
        <v>1.8</v>
      </c>
      <c r="C10" s="12">
        <v>0</v>
      </c>
      <c r="D10" s="12">
        <v>0</v>
      </c>
      <c r="E10" s="12">
        <v>26.4</v>
      </c>
      <c r="F10" s="12">
        <v>10</v>
      </c>
      <c r="G10" s="12">
        <v>16.399999999999999</v>
      </c>
      <c r="H10" s="12">
        <v>28.2</v>
      </c>
    </row>
    <row r="11" spans="1:8" s="1417" customFormat="1" ht="9" customHeight="1">
      <c r="A11" s="719" t="s">
        <v>781</v>
      </c>
      <c r="B11" s="12">
        <v>3</v>
      </c>
      <c r="C11" s="12">
        <v>0</v>
      </c>
      <c r="D11" s="12">
        <v>0</v>
      </c>
      <c r="E11" s="12">
        <v>28.6</v>
      </c>
      <c r="F11" s="12">
        <v>13.6</v>
      </c>
      <c r="G11" s="12">
        <v>15</v>
      </c>
      <c r="H11" s="12">
        <v>31.6</v>
      </c>
    </row>
    <row r="12" spans="1:8" s="1417" customFormat="1" ht="9" customHeight="1">
      <c r="A12" s="719" t="s">
        <v>993</v>
      </c>
      <c r="B12" s="12">
        <v>3</v>
      </c>
      <c r="C12" s="12">
        <v>0</v>
      </c>
      <c r="D12" s="12">
        <v>0.3</v>
      </c>
      <c r="E12" s="12">
        <v>44.5</v>
      </c>
      <c r="F12" s="12">
        <v>19.100000000000001</v>
      </c>
      <c r="G12" s="12">
        <v>25.4</v>
      </c>
      <c r="H12" s="12">
        <v>47.8</v>
      </c>
    </row>
    <row r="13" spans="1:8" s="1417" customFormat="1" ht="9" customHeight="1">
      <c r="A13" s="719" t="s">
        <v>1734</v>
      </c>
      <c r="B13" s="12">
        <v>3</v>
      </c>
      <c r="C13" s="12">
        <v>0</v>
      </c>
      <c r="D13" s="12">
        <v>0.3</v>
      </c>
      <c r="E13" s="12">
        <v>53.5</v>
      </c>
      <c r="F13" s="12">
        <v>23.5</v>
      </c>
      <c r="G13" s="12">
        <v>30</v>
      </c>
      <c r="H13" s="12">
        <v>56.8</v>
      </c>
    </row>
    <row r="14" spans="1:8" s="1417" customFormat="1" ht="9" customHeight="1">
      <c r="A14" s="719" t="s">
        <v>1735</v>
      </c>
      <c r="B14" s="12">
        <v>3.3</v>
      </c>
      <c r="C14" s="12">
        <v>0</v>
      </c>
      <c r="D14" s="12">
        <v>0.9</v>
      </c>
      <c r="E14" s="12">
        <v>43.6</v>
      </c>
      <c r="F14" s="12">
        <v>30.4</v>
      </c>
      <c r="G14" s="12">
        <v>13.2</v>
      </c>
      <c r="H14" s="12">
        <v>47.8</v>
      </c>
    </row>
    <row r="15" spans="1:8" s="1417" customFormat="1" ht="9" customHeight="1">
      <c r="A15" s="719" t="s">
        <v>1736</v>
      </c>
      <c r="B15" s="12">
        <v>3.3</v>
      </c>
      <c r="C15" s="12">
        <v>0</v>
      </c>
      <c r="D15" s="12">
        <v>0.9</v>
      </c>
      <c r="E15" s="12">
        <v>46.1</v>
      </c>
      <c r="F15" s="12">
        <v>37.799999999999997</v>
      </c>
      <c r="G15" s="12">
        <v>8.3000000000000007</v>
      </c>
      <c r="H15" s="12">
        <v>50.3</v>
      </c>
    </row>
    <row r="16" spans="1:8" s="1417" customFormat="1" ht="9" customHeight="1">
      <c r="A16" s="719" t="s">
        <v>1737</v>
      </c>
      <c r="B16" s="12">
        <v>3.3</v>
      </c>
      <c r="C16" s="12">
        <v>0</v>
      </c>
      <c r="D16" s="12">
        <v>0.9</v>
      </c>
      <c r="E16" s="12">
        <v>51.7</v>
      </c>
      <c r="F16" s="12">
        <v>39.9</v>
      </c>
      <c r="G16" s="12">
        <v>11.8</v>
      </c>
      <c r="H16" s="12">
        <v>55.9</v>
      </c>
    </row>
    <row r="17" spans="1:8" s="1417" customFormat="1" ht="9" customHeight="1">
      <c r="A17" s="719" t="s">
        <v>1738</v>
      </c>
      <c r="B17" s="12">
        <v>8.1999999999999993</v>
      </c>
      <c r="C17" s="12">
        <v>0</v>
      </c>
      <c r="D17" s="12">
        <v>2.4</v>
      </c>
      <c r="E17" s="12">
        <v>69.099999999999994</v>
      </c>
      <c r="F17" s="12">
        <v>51.9</v>
      </c>
      <c r="G17" s="12">
        <v>17.2</v>
      </c>
      <c r="H17" s="12">
        <v>79.7</v>
      </c>
    </row>
    <row r="18" spans="1:8" s="1417" customFormat="1" ht="9" customHeight="1">
      <c r="A18" s="719" t="s">
        <v>1739</v>
      </c>
      <c r="B18" s="12">
        <v>8.1999999999999993</v>
      </c>
      <c r="C18" s="12">
        <v>0</v>
      </c>
      <c r="D18" s="12">
        <v>2.4</v>
      </c>
      <c r="E18" s="12">
        <v>80.900000000000006</v>
      </c>
      <c r="F18" s="12">
        <v>59.6</v>
      </c>
      <c r="G18" s="12">
        <v>21.3</v>
      </c>
      <c r="H18" s="12">
        <v>91.5</v>
      </c>
    </row>
    <row r="19" spans="1:8" s="1417" customFormat="1" ht="9" customHeight="1">
      <c r="A19" s="719" t="s">
        <v>1740</v>
      </c>
      <c r="B19" s="12">
        <v>4.9000000000000004</v>
      </c>
      <c r="C19" s="12">
        <v>1.1000000000000001</v>
      </c>
      <c r="D19" s="12">
        <v>2.7</v>
      </c>
      <c r="E19" s="12">
        <v>94.5</v>
      </c>
      <c r="F19" s="12">
        <v>71.2</v>
      </c>
      <c r="G19" s="12">
        <v>23.3</v>
      </c>
      <c r="H19" s="12">
        <v>103.2</v>
      </c>
    </row>
    <row r="20" spans="1:8" s="1417" customFormat="1" ht="9" customHeight="1">
      <c r="A20" s="719" t="s">
        <v>1741</v>
      </c>
      <c r="B20" s="12">
        <v>5.2</v>
      </c>
      <c r="C20" s="12">
        <v>2.4</v>
      </c>
      <c r="D20" s="12">
        <v>3.1</v>
      </c>
      <c r="E20" s="12">
        <v>100.2</v>
      </c>
      <c r="F20" s="12">
        <v>82.5</v>
      </c>
      <c r="G20" s="12">
        <v>17.7</v>
      </c>
      <c r="H20" s="12">
        <v>110.9</v>
      </c>
    </row>
    <row r="21" spans="1:8" s="1417" customFormat="1" ht="9" customHeight="1">
      <c r="A21" s="719" t="s">
        <v>1742</v>
      </c>
      <c r="B21" s="12">
        <v>5.5</v>
      </c>
      <c r="C21" s="12">
        <v>2.7</v>
      </c>
      <c r="D21" s="12">
        <v>3.7</v>
      </c>
      <c r="E21" s="12">
        <v>111.7</v>
      </c>
      <c r="F21" s="12">
        <v>99.2</v>
      </c>
      <c r="G21" s="12">
        <v>12.5</v>
      </c>
      <c r="H21" s="12">
        <v>123.6</v>
      </c>
    </row>
    <row r="22" spans="1:8" s="1417" customFormat="1" ht="9" customHeight="1">
      <c r="A22" s="719" t="s">
        <v>1743</v>
      </c>
      <c r="B22" s="12">
        <v>5.5</v>
      </c>
      <c r="C22" s="12">
        <v>2.7</v>
      </c>
      <c r="D22" s="12">
        <v>3.7</v>
      </c>
      <c r="E22" s="12">
        <v>119.3</v>
      </c>
      <c r="F22" s="12">
        <v>111</v>
      </c>
      <c r="G22" s="12">
        <v>8.3000000000000007</v>
      </c>
      <c r="H22" s="12">
        <v>131.19999999999999</v>
      </c>
    </row>
    <row r="23" spans="1:8" s="1417" customFormat="1" ht="9" customHeight="1">
      <c r="A23" s="719" t="s">
        <v>1744</v>
      </c>
      <c r="B23" s="12">
        <v>5.5</v>
      </c>
      <c r="C23" s="12">
        <v>2.7</v>
      </c>
      <c r="D23" s="12">
        <v>3.7</v>
      </c>
      <c r="E23" s="12">
        <v>100.7</v>
      </c>
      <c r="F23" s="12">
        <v>88.7</v>
      </c>
      <c r="G23" s="12">
        <v>12</v>
      </c>
      <c r="H23" s="12">
        <v>112.6</v>
      </c>
    </row>
    <row r="24" spans="1:8" s="1417" customFormat="1" ht="9" customHeight="1">
      <c r="A24" s="719" t="s">
        <v>872</v>
      </c>
      <c r="B24" s="12">
        <v>5.5</v>
      </c>
      <c r="C24" s="12">
        <v>2.5</v>
      </c>
      <c r="D24" s="12">
        <v>0</v>
      </c>
      <c r="E24" s="12">
        <v>112.3</v>
      </c>
      <c r="F24" s="12">
        <v>101.1</v>
      </c>
      <c r="G24" s="12">
        <v>11.2</v>
      </c>
      <c r="H24" s="12">
        <v>120.3</v>
      </c>
    </row>
    <row r="25" spans="1:8" s="1417" customFormat="1" ht="9" customHeight="1">
      <c r="A25" s="719" t="s">
        <v>875</v>
      </c>
      <c r="B25" s="12">
        <v>6.2</v>
      </c>
      <c r="C25" s="12">
        <v>2.4</v>
      </c>
      <c r="D25" s="12">
        <v>0</v>
      </c>
      <c r="E25" s="12">
        <v>137.30000000000001</v>
      </c>
      <c r="F25" s="12">
        <v>128.69999999999999</v>
      </c>
      <c r="G25" s="12">
        <v>8.6</v>
      </c>
      <c r="H25" s="12">
        <v>145.9</v>
      </c>
    </row>
    <row r="26" spans="1:8" s="1417" customFormat="1" ht="9" customHeight="1">
      <c r="A26" s="719" t="s">
        <v>876</v>
      </c>
      <c r="B26" s="12">
        <v>6.2</v>
      </c>
      <c r="C26" s="12">
        <v>1.7</v>
      </c>
      <c r="D26" s="12">
        <v>0</v>
      </c>
      <c r="E26" s="12">
        <v>132.69999999999999</v>
      </c>
      <c r="F26" s="12">
        <v>118.2</v>
      </c>
      <c r="G26" s="12">
        <v>14.5</v>
      </c>
      <c r="H26" s="12">
        <v>140.6</v>
      </c>
    </row>
    <row r="27" spans="1:8" s="1417" customFormat="1" ht="9" customHeight="1">
      <c r="A27" s="719" t="s">
        <v>877</v>
      </c>
      <c r="B27" s="12">
        <v>6.3</v>
      </c>
      <c r="C27" s="12">
        <v>2.5</v>
      </c>
      <c r="D27" s="12">
        <v>3.3</v>
      </c>
      <c r="E27" s="12">
        <v>167.8</v>
      </c>
      <c r="F27" s="12">
        <v>142.30000000000001</v>
      </c>
      <c r="G27" s="12">
        <v>25.5</v>
      </c>
      <c r="H27" s="12">
        <v>179.9</v>
      </c>
    </row>
    <row r="28" spans="1:8" s="1417" customFormat="1" ht="9" customHeight="1">
      <c r="A28" s="719" t="s">
        <v>878</v>
      </c>
      <c r="B28" s="12">
        <v>6.4</v>
      </c>
      <c r="C28" s="12">
        <v>3.7</v>
      </c>
      <c r="D28" s="12">
        <v>4</v>
      </c>
      <c r="E28" s="12">
        <v>172.8</v>
      </c>
      <c r="F28" s="12">
        <v>156.4</v>
      </c>
      <c r="G28" s="12">
        <v>16.399999999999999</v>
      </c>
      <c r="H28" s="12">
        <v>186.9</v>
      </c>
    </row>
    <row r="29" spans="1:8" s="1417" customFormat="1" ht="9" customHeight="1">
      <c r="A29" s="719" t="s">
        <v>879</v>
      </c>
      <c r="B29" s="12">
        <v>6.4</v>
      </c>
      <c r="C29" s="12">
        <v>0.8</v>
      </c>
      <c r="D29" s="12">
        <v>6.5</v>
      </c>
      <c r="E29" s="12">
        <v>182.1</v>
      </c>
      <c r="F29" s="12">
        <v>127.2</v>
      </c>
      <c r="G29" s="12">
        <v>54.9</v>
      </c>
      <c r="H29" s="12">
        <v>195.8</v>
      </c>
    </row>
    <row r="30" spans="1:8" s="1417" customFormat="1" ht="9" customHeight="1">
      <c r="A30" s="719" t="s">
        <v>880</v>
      </c>
      <c r="B30" s="12">
        <v>6.4</v>
      </c>
      <c r="C30" s="12">
        <v>0.5</v>
      </c>
      <c r="D30" s="12">
        <v>6.2</v>
      </c>
      <c r="E30" s="12">
        <v>219.5</v>
      </c>
      <c r="F30" s="12">
        <v>149.80000000000001</v>
      </c>
      <c r="G30" s="12">
        <v>69.7</v>
      </c>
      <c r="H30" s="12">
        <v>232.6</v>
      </c>
    </row>
    <row r="31" spans="1:8" s="1417" customFormat="1" ht="9" customHeight="1">
      <c r="A31" s="719" t="s">
        <v>881</v>
      </c>
      <c r="B31" s="12">
        <v>6.4</v>
      </c>
      <c r="C31" s="12">
        <v>0.7</v>
      </c>
      <c r="D31" s="12">
        <v>6</v>
      </c>
      <c r="E31" s="12">
        <v>150.9</v>
      </c>
      <c r="F31" s="12">
        <v>67.8</v>
      </c>
      <c r="G31" s="12">
        <v>82.1</v>
      </c>
      <c r="H31" s="12">
        <v>163.1</v>
      </c>
    </row>
    <row r="32" spans="1:8" s="1417" customFormat="1" ht="9" customHeight="1">
      <c r="A32" s="719" t="s">
        <v>882</v>
      </c>
      <c r="B32" s="12">
        <v>6.4</v>
      </c>
      <c r="C32" s="12">
        <v>0.1</v>
      </c>
      <c r="D32" s="12">
        <v>5.8</v>
      </c>
      <c r="E32" s="12">
        <v>110.8</v>
      </c>
      <c r="F32" s="12">
        <v>68.3</v>
      </c>
      <c r="G32" s="12">
        <v>42.5</v>
      </c>
      <c r="H32" s="12">
        <v>123.1</v>
      </c>
    </row>
    <row r="33" spans="1:8" s="1417" customFormat="1" ht="9" customHeight="1">
      <c r="A33" s="719" t="s">
        <v>883</v>
      </c>
      <c r="B33" s="12">
        <v>6.4</v>
      </c>
      <c r="C33" s="12">
        <v>0</v>
      </c>
      <c r="D33" s="12">
        <v>6.8</v>
      </c>
      <c r="E33" s="12">
        <v>64.2</v>
      </c>
      <c r="F33" s="12">
        <v>52.3</v>
      </c>
      <c r="G33" s="12">
        <v>11.9</v>
      </c>
      <c r="H33" s="12">
        <v>77.400000000000006</v>
      </c>
    </row>
    <row r="34" spans="1:8" s="1417" customFormat="1" ht="9" customHeight="1">
      <c r="A34" s="719" t="s">
        <v>884</v>
      </c>
      <c r="B34" s="12">
        <v>6.3886255924170614</v>
      </c>
      <c r="C34" s="12">
        <v>9.4786729857819899E-2</v>
      </c>
      <c r="D34" s="12">
        <v>6.7867298578199042</v>
      </c>
      <c r="E34" s="12">
        <v>87.611374407582929</v>
      </c>
      <c r="F34" s="12">
        <v>71.123222748815152</v>
      </c>
      <c r="G34" s="12">
        <v>16.488151658767769</v>
      </c>
      <c r="H34" s="12">
        <v>100.88151658767771</v>
      </c>
    </row>
    <row r="35" spans="1:8" s="1417" customFormat="1" ht="9" customHeight="1">
      <c r="A35" s="719" t="s">
        <v>885</v>
      </c>
      <c r="B35" s="12">
        <v>6.3853211009174302</v>
      </c>
      <c r="C35" s="12">
        <v>0.11926605504587157</v>
      </c>
      <c r="D35" s="12">
        <v>7.3027522935779805</v>
      </c>
      <c r="E35" s="12">
        <v>114.44036697247707</v>
      </c>
      <c r="F35" s="12">
        <v>88.844036697247716</v>
      </c>
      <c r="G35" s="12">
        <v>25.596330275229356</v>
      </c>
      <c r="H35" s="12">
        <v>128.24770642201835</v>
      </c>
    </row>
    <row r="36" spans="1:8" s="1417" customFormat="1" ht="9" customHeight="1">
      <c r="A36" s="719" t="s">
        <v>886</v>
      </c>
      <c r="B36" s="12">
        <v>6.4127659574468083</v>
      </c>
      <c r="C36" s="12">
        <v>0.17872340425531916</v>
      </c>
      <c r="D36" s="12">
        <v>7.4765957446808509</v>
      </c>
      <c r="E36" s="12">
        <v>223.97872340425531</v>
      </c>
      <c r="F36" s="12">
        <v>204.60425531914893</v>
      </c>
      <c r="G36" s="12">
        <v>19.374468085106383</v>
      </c>
      <c r="H36" s="12">
        <v>238.0468085106383</v>
      </c>
    </row>
    <row r="37" spans="1:8" s="1417" customFormat="1" ht="9" customHeight="1">
      <c r="A37" s="719" t="s">
        <v>887</v>
      </c>
      <c r="B37" s="12">
        <v>6.4489051094890506</v>
      </c>
      <c r="C37" s="12">
        <v>0.12043795620437957</v>
      </c>
      <c r="D37" s="12">
        <v>7.3065693430656937</v>
      </c>
      <c r="E37" s="12">
        <v>235.65328467153284</v>
      </c>
      <c r="F37" s="12">
        <v>226.54744525547446</v>
      </c>
      <c r="G37" s="12">
        <v>9.1058394160583944</v>
      </c>
      <c r="H37" s="12">
        <v>249.52919708029196</v>
      </c>
    </row>
    <row r="38" spans="1:8" s="1417" customFormat="1" ht="9" customHeight="1">
      <c r="A38" s="719" t="s">
        <v>1098</v>
      </c>
      <c r="B38" s="12">
        <v>6.4501718213058412</v>
      </c>
      <c r="C38" s="12">
        <v>0.3951890034364261</v>
      </c>
      <c r="D38" s="12">
        <v>7.7457044673539519</v>
      </c>
      <c r="E38" s="12">
        <v>293.97938144329891</v>
      </c>
      <c r="F38" s="12">
        <v>244.92439862542952</v>
      </c>
      <c r="G38" s="12">
        <v>49.054982817869416</v>
      </c>
      <c r="H38" s="12">
        <v>308.57044673539514</v>
      </c>
    </row>
    <row r="39" spans="1:8" s="1417" customFormat="1" ht="9" customHeight="1">
      <c r="A39" s="719" t="s">
        <v>1572</v>
      </c>
      <c r="B39" s="12">
        <v>6.451990632318501</v>
      </c>
      <c r="C39" s="12">
        <v>0.38407494145199056</v>
      </c>
      <c r="D39" s="12">
        <v>7.52927400468384</v>
      </c>
      <c r="E39" s="12">
        <v>346.05620608899295</v>
      </c>
      <c r="F39" s="12">
        <v>312.15456674473063</v>
      </c>
      <c r="G39" s="12">
        <v>33.901639344262293</v>
      </c>
      <c r="H39" s="12">
        <v>360.42154566744728</v>
      </c>
    </row>
    <row r="40" spans="1:8" s="1417" customFormat="1" ht="9" customHeight="1">
      <c r="A40" s="719" t="s">
        <v>1099</v>
      </c>
      <c r="B40" s="12">
        <v>6.450704225352113</v>
      </c>
      <c r="C40" s="12">
        <v>8.4507042253521125E-2</v>
      </c>
      <c r="D40" s="12">
        <v>8.274647887323944</v>
      </c>
      <c r="E40" s="12">
        <v>458.95070422535207</v>
      </c>
      <c r="F40" s="12">
        <v>448.95774647887322</v>
      </c>
      <c r="G40" s="12">
        <v>9.9929577464788721</v>
      </c>
      <c r="H40" s="12">
        <v>473.76056338028167</v>
      </c>
    </row>
    <row r="41" spans="1:8" s="1417" customFormat="1" ht="9" customHeight="1">
      <c r="A41" s="719" t="s">
        <v>860</v>
      </c>
      <c r="B41" s="12">
        <v>6.4510204081632656</v>
      </c>
      <c r="C41" s="12">
        <v>0.20408163265306123</v>
      </c>
      <c r="D41" s="12">
        <v>7.9285714285714288</v>
      </c>
      <c r="E41" s="12">
        <v>570.06734693877547</v>
      </c>
      <c r="F41" s="12">
        <v>529.11224489795916</v>
      </c>
      <c r="G41" s="12">
        <v>40.955102040816328</v>
      </c>
      <c r="H41" s="12">
        <v>584.65102040816316</v>
      </c>
    </row>
    <row r="42" spans="1:8" s="1417" customFormat="1" ht="9" customHeight="1">
      <c r="A42" s="719" t="s">
        <v>861</v>
      </c>
      <c r="B42" s="12">
        <v>6.4508246792913866</v>
      </c>
      <c r="C42" s="12">
        <v>3.0543677458766037E-2</v>
      </c>
      <c r="D42" s="12">
        <v>8.4361637141111796</v>
      </c>
      <c r="E42" s="12">
        <v>703.08898391366313</v>
      </c>
      <c r="F42" s="12">
        <v>643.13174506210544</v>
      </c>
      <c r="G42" s="12">
        <v>59.957238851557726</v>
      </c>
      <c r="H42" s="12">
        <v>718.00651598452453</v>
      </c>
    </row>
    <row r="43" spans="1:8" s="1417" customFormat="1" ht="9" customHeight="1">
      <c r="A43" s="719" t="s">
        <v>862</v>
      </c>
      <c r="B43" s="12">
        <v>6.4301288404360744</v>
      </c>
      <c r="C43" s="12">
        <v>7.3339940535183348E-2</v>
      </c>
      <c r="D43" s="12">
        <v>8.9217046580773047</v>
      </c>
      <c r="E43" s="12">
        <v>686.71555996035681</v>
      </c>
      <c r="F43" s="12">
        <v>562.24777006937563</v>
      </c>
      <c r="G43" s="12">
        <v>124.46778989098115</v>
      </c>
      <c r="H43" s="12">
        <v>702.14073339940535</v>
      </c>
    </row>
    <row r="44" spans="1:8" s="1417" customFormat="1" ht="9" customHeight="1">
      <c r="A44" s="719" t="s">
        <v>863</v>
      </c>
      <c r="B44" s="65">
        <v>6.4515555555555553</v>
      </c>
      <c r="C44" s="65">
        <v>0.17066666666666666</v>
      </c>
      <c r="D44" s="65">
        <v>8.1706666666666674</v>
      </c>
      <c r="E44" s="65">
        <v>593.76177777777775</v>
      </c>
      <c r="F44" s="65">
        <v>487.68711111111105</v>
      </c>
      <c r="G44" s="65">
        <v>106.07466666666666</v>
      </c>
      <c r="H44" s="65">
        <v>608.55466666666655</v>
      </c>
    </row>
    <row r="45" spans="1:8" s="1417" customFormat="1" ht="9" customHeight="1">
      <c r="A45" s="975" t="s">
        <v>769</v>
      </c>
      <c r="B45" s="311">
        <v>6.4511013215859032</v>
      </c>
      <c r="C45" s="311">
        <v>0.13392070484581498</v>
      </c>
      <c r="D45" s="311">
        <v>7.9541850220264312</v>
      </c>
      <c r="E45" s="311">
        <v>635.85374449339201</v>
      </c>
      <c r="F45" s="311">
        <v>475.30220264317177</v>
      </c>
      <c r="G45" s="311">
        <v>160.55154185022025</v>
      </c>
      <c r="H45" s="311">
        <v>650.39295154185015</v>
      </c>
    </row>
    <row r="46" spans="1:8" s="1417" customFormat="1" ht="9" customHeight="1">
      <c r="A46" s="975" t="s">
        <v>1574</v>
      </c>
      <c r="B46" s="311">
        <v>6.4511834319526633</v>
      </c>
      <c r="C46" s="311">
        <v>8.4319526627218949E-2</v>
      </c>
      <c r="D46" s="311">
        <v>7.6109467455621305</v>
      </c>
      <c r="E46" s="311">
        <v>701.7278106508877</v>
      </c>
      <c r="F46" s="311">
        <v>532.78550295857997</v>
      </c>
      <c r="G46" s="311">
        <v>168.94230769230771</v>
      </c>
      <c r="H46" s="311">
        <v>715.87426035502983</v>
      </c>
    </row>
    <row r="47" spans="1:8" s="1417" customFormat="1" ht="9" customHeight="1">
      <c r="A47" s="1454" t="s">
        <v>205</v>
      </c>
      <c r="B47" s="311">
        <v>6.4519442406456342</v>
      </c>
      <c r="C47" s="311">
        <v>5.2824651504035217E-2</v>
      </c>
      <c r="D47" s="311">
        <v>7.5862068965517233</v>
      </c>
      <c r="E47" s="311">
        <v>780.31254585473221</v>
      </c>
      <c r="F47" s="311">
        <v>708.58840792369767</v>
      </c>
      <c r="G47" s="311">
        <v>71.724137931034477</v>
      </c>
      <c r="H47" s="311">
        <v>794.40352164343358</v>
      </c>
    </row>
    <row r="48" spans="1:8" s="1417" customFormat="1" ht="9" customHeight="1">
      <c r="A48" s="1454" t="s">
        <v>206</v>
      </c>
      <c r="B48" s="311">
        <v>6.451704545454545</v>
      </c>
      <c r="C48" s="311">
        <v>0.15767045454545453</v>
      </c>
      <c r="D48" s="311">
        <v>7.5625</v>
      </c>
      <c r="E48" s="311">
        <v>932.5298295454545</v>
      </c>
      <c r="F48" s="311">
        <v>772.22869318181824</v>
      </c>
      <c r="G48" s="311">
        <v>160.30113636363637</v>
      </c>
      <c r="H48" s="311">
        <v>946.7017045454545</v>
      </c>
    </row>
    <row r="49" spans="1:9" s="1417" customFormat="1" ht="9" customHeight="1">
      <c r="A49" s="1454" t="s">
        <v>207</v>
      </c>
      <c r="B49" s="311">
        <v>6.4514400535833891</v>
      </c>
      <c r="C49" s="311">
        <v>4.1527126590756865E-2</v>
      </c>
      <c r="D49" s="311">
        <v>7.1466845277963822</v>
      </c>
      <c r="E49" s="311">
        <v>1006.3683858004017</v>
      </c>
      <c r="F49" s="311">
        <v>709.61018084393822</v>
      </c>
      <c r="G49" s="311">
        <v>296.75820495646349</v>
      </c>
      <c r="H49" s="311">
        <v>1020.0080375083722</v>
      </c>
    </row>
    <row r="50" spans="1:9" s="1417" customFormat="1" ht="9" customHeight="1">
      <c r="A50" s="1454" t="s">
        <v>841</v>
      </c>
      <c r="B50" s="311">
        <v>6.4512820512820515</v>
      </c>
      <c r="C50" s="311">
        <v>1.0256410256410256E-2</v>
      </c>
      <c r="D50" s="311">
        <v>7.5782051282051288</v>
      </c>
      <c r="E50" s="311">
        <v>1034.6089743589744</v>
      </c>
      <c r="F50" s="311">
        <v>726.91666666666663</v>
      </c>
      <c r="G50" s="311">
        <v>307.69230769230768</v>
      </c>
      <c r="H50" s="311">
        <v>1048.6487179487181</v>
      </c>
    </row>
    <row r="51" spans="1:9" s="1417" customFormat="1" ht="9" customHeight="1">
      <c r="A51" s="1454" t="s">
        <v>1470</v>
      </c>
      <c r="B51" s="311">
        <v>6.4508361204013376</v>
      </c>
      <c r="C51" s="311">
        <v>2.6755852842809364E-2</v>
      </c>
      <c r="D51" s="311">
        <v>7.9290969899665562</v>
      </c>
      <c r="E51" s="311">
        <v>1163.4260869565219</v>
      </c>
      <c r="F51" s="311">
        <v>1026.7826086956522</v>
      </c>
      <c r="G51" s="311">
        <v>136.64347826086956</v>
      </c>
      <c r="H51" s="311">
        <v>1177.8327759197327</v>
      </c>
      <c r="I51" s="1917"/>
    </row>
    <row r="52" spans="1:9" s="1417" customFormat="1" ht="9" customHeight="1">
      <c r="A52" s="1454" t="s">
        <v>1454</v>
      </c>
      <c r="B52" s="311">
        <v>6.4513083355813325</v>
      </c>
      <c r="C52" s="311">
        <v>0.74183976261127593</v>
      </c>
      <c r="D52" s="311">
        <v>8.4650660911788513</v>
      </c>
      <c r="E52" s="311">
        <v>1455.5691934178581</v>
      </c>
      <c r="F52" s="311">
        <v>1298.0294038305906</v>
      </c>
      <c r="G52" s="311">
        <v>157.53978958726734</v>
      </c>
      <c r="H52" s="311">
        <v>1471.2274076072297</v>
      </c>
      <c r="I52" s="1917"/>
    </row>
    <row r="53" spans="1:9" s="1417" customFormat="1" ht="9" customHeight="1">
      <c r="A53" s="1454" t="s">
        <v>1032</v>
      </c>
      <c r="B53" s="311">
        <v>5.4498933901918978</v>
      </c>
      <c r="C53" s="311">
        <v>9.0561478322672357</v>
      </c>
      <c r="D53" s="311">
        <v>0</v>
      </c>
      <c r="E53" s="311">
        <v>1484.3454157782517</v>
      </c>
      <c r="F53" s="311">
        <v>1433.1712864250178</v>
      </c>
      <c r="G53" s="311">
        <v>51.17412935323383</v>
      </c>
      <c r="H53" s="311">
        <v>1498.8514570007108</v>
      </c>
      <c r="I53" s="1917"/>
    </row>
    <row r="54" spans="1:9" s="1417" customFormat="1" ht="9" customHeight="1">
      <c r="A54" s="1454" t="s">
        <v>376</v>
      </c>
      <c r="B54" s="311">
        <v>5.4655870445344137</v>
      </c>
      <c r="C54" s="311">
        <v>8.9568151147098529</v>
      </c>
      <c r="D54" s="311">
        <v>0</v>
      </c>
      <c r="E54" s="311">
        <v>1780.9392712550609</v>
      </c>
      <c r="F54" s="311">
        <v>1675.4007557354928</v>
      </c>
      <c r="G54" s="311">
        <v>105.53851551956815</v>
      </c>
      <c r="H54" s="311">
        <v>1795.3616734143052</v>
      </c>
      <c r="I54" s="1917"/>
    </row>
    <row r="55" spans="1:9" s="1417" customFormat="1" ht="9" customHeight="1">
      <c r="A55" s="1454" t="s">
        <v>1325</v>
      </c>
      <c r="B55" s="311">
        <v>0</v>
      </c>
      <c r="C55" s="311">
        <v>9.0593677717810337</v>
      </c>
      <c r="D55" s="311">
        <v>0</v>
      </c>
      <c r="E55" s="311">
        <v>1998.8650732459523</v>
      </c>
      <c r="F55" s="311">
        <v>1908.3309791827294</v>
      </c>
      <c r="G55" s="311">
        <v>90.534094063222838</v>
      </c>
      <c r="H55" s="311">
        <v>2007.9244410177334</v>
      </c>
    </row>
    <row r="56" spans="1:9" s="1417" customFormat="1" ht="9" customHeight="1">
      <c r="A56" s="1454" t="s">
        <v>363</v>
      </c>
      <c r="B56" s="311">
        <v>0</v>
      </c>
      <c r="C56" s="311">
        <v>9.1999999999999993</v>
      </c>
      <c r="D56" s="311">
        <v>0</v>
      </c>
      <c r="E56" s="311">
        <v>2477.1328467153285</v>
      </c>
      <c r="F56" s="311">
        <v>2085.3843503649637</v>
      </c>
      <c r="G56" s="311">
        <v>391.74849635036497</v>
      </c>
      <c r="H56" s="311">
        <v>2486.3328467153283</v>
      </c>
    </row>
    <row r="57" spans="1:9" s="717" customFormat="1" ht="9" customHeight="1">
      <c r="A57" s="1454" t="s">
        <v>1466</v>
      </c>
      <c r="B57" s="311">
        <v>39.770631072133249</v>
      </c>
      <c r="C57" s="311">
        <v>7.1146700832799485</v>
      </c>
      <c r="D57" s="311">
        <v>0</v>
      </c>
      <c r="E57" s="311">
        <v>2872.3933376041</v>
      </c>
      <c r="F57" s="311">
        <v>2584.9585323894939</v>
      </c>
      <c r="G57" s="311">
        <v>287.434805214606</v>
      </c>
      <c r="H57" s="311">
        <v>2919.2786387595133</v>
      </c>
      <c r="I57" s="1074"/>
    </row>
    <row r="58" spans="1:9" s="717" customFormat="1" ht="9" customHeight="1">
      <c r="A58" s="1454" t="s">
        <v>1498</v>
      </c>
      <c r="B58" s="311">
        <v>44.592409081676522</v>
      </c>
      <c r="C58" s="311">
        <v>84.8</v>
      </c>
      <c r="D58" s="311">
        <v>0</v>
      </c>
      <c r="E58" s="311">
        <v>2758.9</v>
      </c>
      <c r="F58" s="311">
        <v>2229.9</v>
      </c>
      <c r="G58" s="311">
        <v>529</v>
      </c>
      <c r="H58" s="311">
        <v>2888.2924090816769</v>
      </c>
      <c r="I58" s="1074"/>
    </row>
    <row r="59" spans="1:9" s="717" customFormat="1" ht="9" customHeight="1">
      <c r="A59" s="1454" t="s">
        <v>1168</v>
      </c>
      <c r="B59" s="311">
        <v>73.663663459196613</v>
      </c>
      <c r="C59" s="311">
        <v>94.863988724453847</v>
      </c>
      <c r="D59" s="311">
        <v>0</v>
      </c>
      <c r="E59" s="311">
        <v>3003.454545454545</v>
      </c>
      <c r="F59" s="311">
        <v>2329.2114011980266</v>
      </c>
      <c r="G59" s="311">
        <v>674.24314425651869</v>
      </c>
      <c r="H59" s="311">
        <v>3171.9821976381954</v>
      </c>
      <c r="I59" s="1074"/>
    </row>
    <row r="60" spans="1:9" s="717" customFormat="1" ht="9" customHeight="1">
      <c r="A60" s="1454" t="s">
        <v>1627</v>
      </c>
      <c r="B60" s="311">
        <v>103.29551077325057</v>
      </c>
      <c r="C60" s="311">
        <v>83.162528216704288</v>
      </c>
      <c r="D60" s="311">
        <v>0</v>
      </c>
      <c r="E60" s="311">
        <v>4238.425507900678</v>
      </c>
      <c r="F60" s="311">
        <v>3224.4014064523708</v>
      </c>
      <c r="G60" s="311">
        <v>1014.0241014483071</v>
      </c>
      <c r="H60" s="311">
        <v>4424.8835468906327</v>
      </c>
      <c r="I60" s="1074"/>
    </row>
    <row r="61" spans="1:9" s="717" customFormat="1" ht="9" customHeight="1">
      <c r="A61" s="1454" t="s">
        <v>89</v>
      </c>
      <c r="B61" s="311">
        <v>149.49157894736842</v>
      </c>
      <c r="C61" s="311">
        <v>69.42</v>
      </c>
      <c r="D61" s="311">
        <v>0</v>
      </c>
      <c r="E61" s="311">
        <v>4768.363157894737</v>
      </c>
      <c r="F61" s="311">
        <v>3578.3162257514737</v>
      </c>
      <c r="G61" s="311">
        <v>1190.0469321432631</v>
      </c>
      <c r="H61" s="311">
        <v>4987.2747368421051</v>
      </c>
      <c r="I61" s="1074"/>
    </row>
    <row r="62" spans="1:9" s="717" customFormat="1" ht="9" customHeight="1">
      <c r="A62" s="1454" t="s">
        <v>1858</v>
      </c>
      <c r="B62" s="311">
        <v>165.61835245046922</v>
      </c>
      <c r="C62" s="311">
        <v>57.03128258602711</v>
      </c>
      <c r="D62" s="311">
        <v>0</v>
      </c>
      <c r="E62" s="311">
        <v>5968.7267987486966</v>
      </c>
      <c r="F62" s="311">
        <v>4443.5127603666324</v>
      </c>
      <c r="G62" s="311">
        <v>1525.2140383820645</v>
      </c>
      <c r="H62" s="311">
        <v>6191.3764337851926</v>
      </c>
      <c r="I62" s="1074"/>
    </row>
    <row r="63" spans="1:9" s="717" customFormat="1" ht="9" customHeight="1">
      <c r="A63" s="1454" t="s">
        <v>1980</v>
      </c>
      <c r="B63" s="311">
        <v>193.07000197745697</v>
      </c>
      <c r="C63" s="311">
        <v>40.497330433063084</v>
      </c>
      <c r="D63" s="311">
        <v>0</v>
      </c>
      <c r="E63" s="311">
        <v>6949.5412299782474</v>
      </c>
      <c r="F63" s="311">
        <v>5116.2415357605296</v>
      </c>
      <c r="G63" s="311">
        <v>1833.2996942177178</v>
      </c>
      <c r="H63" s="311">
        <v>7183.1085623887675</v>
      </c>
      <c r="I63" s="1074"/>
    </row>
    <row r="64" spans="1:9" s="717" customFormat="1" ht="9" customHeight="1">
      <c r="A64" s="1454" t="s">
        <v>2159</v>
      </c>
      <c r="B64" s="311">
        <v>264.2760402580343</v>
      </c>
      <c r="C64" s="311">
        <v>0.27956900590274525</v>
      </c>
      <c r="D64" s="311">
        <v>22.337563571629346</v>
      </c>
      <c r="E64" s="311">
        <v>8310.7916437165732</v>
      </c>
      <c r="F64" s="311">
        <v>6300.5542976106053</v>
      </c>
      <c r="G64" s="311">
        <v>2010.2373461059683</v>
      </c>
      <c r="H64" s="311">
        <v>8597.6848165521405</v>
      </c>
      <c r="I64" s="1074"/>
    </row>
    <row r="65" spans="1:24" s="717" customFormat="1" ht="9" customHeight="1">
      <c r="A65" s="1454" t="s">
        <v>2262</v>
      </c>
      <c r="B65" s="311">
        <v>252.08475818578651</v>
      </c>
      <c r="C65" s="311">
        <v>1.6588502819366127</v>
      </c>
      <c r="D65" s="311">
        <v>22.275989500291661</v>
      </c>
      <c r="E65" s="311">
        <v>9014.8392364737483</v>
      </c>
      <c r="F65" s="311">
        <v>6648.5549122358534</v>
      </c>
      <c r="G65" s="311">
        <v>2366.2843242378963</v>
      </c>
      <c r="H65" s="311">
        <v>9290.8588344417622</v>
      </c>
      <c r="I65" s="1074"/>
    </row>
    <row r="66" spans="1:24" s="717" customFormat="1" ht="9" customHeight="1">
      <c r="A66" s="719" t="s">
        <v>2574</v>
      </c>
      <c r="B66" s="311">
        <v>256.80010192738246</v>
      </c>
      <c r="C66" s="311">
        <v>1.510359703676605</v>
      </c>
      <c r="D66" s="1524">
        <v>22.556586976403874</v>
      </c>
      <c r="E66" s="824">
        <v>9048.804795428754</v>
      </c>
      <c r="F66" s="763">
        <v>6746.22343849753</v>
      </c>
      <c r="G66" s="763">
        <v>2302.5813569312236</v>
      </c>
      <c r="H66" s="763">
        <v>9329.6718440362165</v>
      </c>
      <c r="I66" s="1074"/>
    </row>
    <row r="67" spans="1:24" s="717" customFormat="1" ht="9" customHeight="1">
      <c r="A67" s="719" t="s">
        <v>2693</v>
      </c>
      <c r="B67" s="311">
        <v>291.12107983183978</v>
      </c>
      <c r="C67" s="311">
        <v>3.1998340776517926</v>
      </c>
      <c r="D67" s="1524">
        <v>22.135648727651795</v>
      </c>
      <c r="E67" s="824">
        <v>8252.0475933149228</v>
      </c>
      <c r="F67" s="763">
        <v>6107.3716884527257</v>
      </c>
      <c r="G67" s="763">
        <v>2144.675904862198</v>
      </c>
      <c r="H67" s="763">
        <v>8568.5041559520669</v>
      </c>
      <c r="I67" s="1074"/>
    </row>
    <row r="68" spans="1:24" s="1417" customFormat="1" ht="9" customHeight="1">
      <c r="A68" s="1526"/>
      <c r="B68" s="1525"/>
      <c r="C68" s="1525"/>
      <c r="D68" s="1525"/>
      <c r="E68" s="763"/>
      <c r="F68" s="764"/>
      <c r="G68" s="764"/>
      <c r="H68" s="763"/>
    </row>
    <row r="69" spans="1:24" s="1418" customFormat="1" ht="9" customHeight="1">
      <c r="A69" s="1286" t="s">
        <v>2734</v>
      </c>
      <c r="B69" s="414">
        <v>313.48392705777195</v>
      </c>
      <c r="C69" s="414">
        <v>3.1768827324966975</v>
      </c>
      <c r="D69" s="414">
        <v>21.976877084544256</v>
      </c>
      <c r="E69" s="1071">
        <v>8115.6511397797449</v>
      </c>
      <c r="F69" s="1071">
        <v>6043.2591679762218</v>
      </c>
      <c r="G69" s="1071">
        <v>2072.3919718035227</v>
      </c>
      <c r="H69" s="1527">
        <v>8454.2888266545579</v>
      </c>
      <c r="I69" s="2395"/>
      <c r="J69" s="2324"/>
      <c r="K69" s="2324"/>
      <c r="L69" s="2324"/>
      <c r="M69" s="2324"/>
      <c r="N69" s="2396"/>
      <c r="O69" s="2396"/>
      <c r="P69" s="2396"/>
      <c r="Q69" s="2396"/>
      <c r="R69" s="2324"/>
      <c r="S69" s="2397"/>
      <c r="T69" s="2397"/>
      <c r="U69" s="2324"/>
      <c r="V69" s="2324"/>
      <c r="W69" s="2324"/>
      <c r="X69" s="2324"/>
    </row>
    <row r="70" spans="1:24" s="1418" customFormat="1" ht="9" customHeight="1">
      <c r="A70" s="1286" t="s">
        <v>2735</v>
      </c>
      <c r="B70" s="414">
        <v>295.81974791440575</v>
      </c>
      <c r="C70" s="414">
        <v>2.978312351479083</v>
      </c>
      <c r="D70" s="414">
        <v>21.932456855592509</v>
      </c>
      <c r="E70" s="1071">
        <v>8162.1050658297736</v>
      </c>
      <c r="F70" s="1071">
        <v>6012.1382365221416</v>
      </c>
      <c r="G70" s="1071">
        <v>2149.9668293076315</v>
      </c>
      <c r="H70" s="1527">
        <v>8482.8355829512511</v>
      </c>
      <c r="I70" s="2395"/>
      <c r="J70" s="2324"/>
      <c r="K70" s="2324"/>
      <c r="L70" s="2324"/>
      <c r="M70" s="2324"/>
      <c r="N70" s="2396"/>
      <c r="O70" s="2396"/>
      <c r="P70" s="2396"/>
      <c r="Q70" s="2396"/>
      <c r="R70" s="2324"/>
      <c r="S70" s="2397"/>
      <c r="T70" s="2397"/>
      <c r="U70" s="2324"/>
      <c r="V70" s="2324"/>
      <c r="W70" s="2324"/>
      <c r="X70" s="2324"/>
    </row>
    <row r="71" spans="1:24" s="1418" customFormat="1" ht="9" customHeight="1">
      <c r="A71" s="612" t="s">
        <v>2732</v>
      </c>
      <c r="B71" s="1431">
        <v>307.7076568526316</v>
      </c>
      <c r="C71" s="1431">
        <v>2.9940387694736841</v>
      </c>
      <c r="D71" s="1431">
        <v>22.048267067368421</v>
      </c>
      <c r="E71" s="628">
        <v>8279.1678810450867</v>
      </c>
      <c r="F71" s="628">
        <v>5977.7642810517518</v>
      </c>
      <c r="G71" s="628">
        <v>2301.4035999933335</v>
      </c>
      <c r="H71" s="1070">
        <v>8611.9178437345599</v>
      </c>
      <c r="I71" s="2398"/>
      <c r="J71" s="2399"/>
      <c r="K71" s="2399"/>
      <c r="L71" s="2399"/>
      <c r="M71" s="2399"/>
      <c r="N71" s="2400"/>
      <c r="O71" s="2400"/>
      <c r="P71" s="2400"/>
      <c r="Q71" s="2400"/>
      <c r="R71" s="2399"/>
      <c r="S71" s="2401"/>
      <c r="T71" s="2401"/>
      <c r="U71" s="2399"/>
      <c r="V71" s="2399"/>
      <c r="W71" s="2399"/>
      <c r="X71" s="2399"/>
    </row>
    <row r="72" spans="1:24" s="1418" customFormat="1" ht="9" customHeight="1">
      <c r="A72" s="1286" t="s">
        <v>2799</v>
      </c>
      <c r="B72" s="414">
        <v>303.33949369291196</v>
      </c>
      <c r="C72" s="414">
        <v>2.985238887895338</v>
      </c>
      <c r="D72" s="414">
        <v>21.983464252796086</v>
      </c>
      <c r="E72" s="1071">
        <v>8363.9136116945683</v>
      </c>
      <c r="F72" s="1071">
        <v>6173.894692942823</v>
      </c>
      <c r="G72" s="1071">
        <v>2190.0189187517458</v>
      </c>
      <c r="H72" s="1527">
        <v>8692.2218085281729</v>
      </c>
      <c r="I72" s="2395"/>
      <c r="J72" s="2324"/>
      <c r="K72" s="2324"/>
      <c r="L72" s="2324"/>
      <c r="M72" s="2324"/>
      <c r="N72" s="2396"/>
      <c r="O72" s="2396"/>
      <c r="P72" s="2396"/>
      <c r="Q72" s="2396"/>
      <c r="R72" s="2324"/>
      <c r="S72" s="2397"/>
      <c r="T72" s="2397"/>
      <c r="U72" s="2324"/>
      <c r="V72" s="2324"/>
      <c r="W72" s="2324"/>
      <c r="X72" s="2324"/>
    </row>
    <row r="73" spans="1:24" s="1418" customFormat="1" ht="9" customHeight="1">
      <c r="A73" s="1286" t="s">
        <v>2800</v>
      </c>
      <c r="B73" s="414">
        <v>303.32315476796458</v>
      </c>
      <c r="C73" s="414">
        <v>5.8201983274336282</v>
      </c>
      <c r="D73" s="414">
        <v>22.091869185840707</v>
      </c>
      <c r="E73" s="1071">
        <v>8374.2046852591156</v>
      </c>
      <c r="F73" s="1071">
        <v>6198.7328322130979</v>
      </c>
      <c r="G73" s="1071">
        <v>2175.4718530460177</v>
      </c>
      <c r="H73" s="1527">
        <v>8705.4399075403544</v>
      </c>
      <c r="I73" s="2395"/>
      <c r="J73" s="2324"/>
      <c r="K73" s="2324"/>
      <c r="L73" s="2324"/>
      <c r="M73" s="2324"/>
      <c r="N73" s="2396"/>
      <c r="O73" s="2396"/>
      <c r="P73" s="2396"/>
      <c r="Q73" s="2396"/>
      <c r="R73" s="2324"/>
      <c r="S73" s="2397"/>
      <c r="T73" s="2397"/>
      <c r="U73" s="2324"/>
      <c r="V73" s="2324"/>
      <c r="W73" s="2324"/>
      <c r="X73" s="2324"/>
    </row>
    <row r="74" spans="1:24" s="1418" customFormat="1" ht="9" customHeight="1">
      <c r="A74" s="612" t="s">
        <v>2796</v>
      </c>
      <c r="B74" s="1431">
        <v>321.3165426473293</v>
      </c>
      <c r="C74" s="1431">
        <v>1.8776432000000001</v>
      </c>
      <c r="D74" s="1431">
        <v>22.0623076</v>
      </c>
      <c r="E74" s="628">
        <v>8377.9714774666609</v>
      </c>
      <c r="F74" s="628">
        <v>6271.3666520509369</v>
      </c>
      <c r="G74" s="628">
        <v>2106.6048254157236</v>
      </c>
      <c r="H74" s="1070">
        <v>8723.2279709139893</v>
      </c>
      <c r="I74" s="2398"/>
      <c r="J74" s="2399"/>
      <c r="K74" s="2399"/>
      <c r="L74" s="2399"/>
      <c r="M74" s="2399"/>
      <c r="N74" s="2400"/>
      <c r="O74" s="2400"/>
      <c r="P74" s="2400"/>
      <c r="Q74" s="2400"/>
      <c r="R74" s="2399"/>
      <c r="S74" s="2401"/>
      <c r="T74" s="2401"/>
      <c r="U74" s="2399"/>
      <c r="V74" s="2399"/>
      <c r="W74" s="2399"/>
      <c r="X74" s="2399"/>
    </row>
    <row r="75" spans="1:24" s="1418" customFormat="1" ht="9" customHeight="1">
      <c r="A75" s="612" t="s">
        <v>2804</v>
      </c>
      <c r="B75" s="1431">
        <v>325.34727799041843</v>
      </c>
      <c r="C75" s="1431">
        <v>1.8635672000000001</v>
      </c>
      <c r="D75" s="1431">
        <v>21.896914599999999</v>
      </c>
      <c r="E75" s="628">
        <v>8326.6811042049048</v>
      </c>
      <c r="F75" s="628">
        <v>6202.8634691950601</v>
      </c>
      <c r="G75" s="628">
        <v>2123.8176350098452</v>
      </c>
      <c r="H75" s="1070">
        <v>8675.7888639953235</v>
      </c>
      <c r="I75" s="2398"/>
      <c r="J75" s="2399"/>
      <c r="K75" s="2399"/>
      <c r="L75" s="2399"/>
      <c r="M75" s="2399"/>
      <c r="N75" s="2400"/>
      <c r="O75" s="2400"/>
      <c r="P75" s="2400"/>
      <c r="Q75" s="2400"/>
      <c r="R75" s="2399"/>
      <c r="S75" s="2401"/>
      <c r="T75" s="2401"/>
      <c r="U75" s="2399"/>
      <c r="V75" s="2399"/>
      <c r="W75" s="2399"/>
      <c r="X75" s="2399"/>
    </row>
    <row r="76" spans="1:24" s="1418" customFormat="1" ht="9" customHeight="1">
      <c r="A76" s="612" t="s">
        <v>2805</v>
      </c>
      <c r="B76" s="1431">
        <v>342.02908200151978</v>
      </c>
      <c r="C76" s="1431">
        <v>1.7364816000000001</v>
      </c>
      <c r="D76" s="1431">
        <v>22.022996799999998</v>
      </c>
      <c r="E76" s="628">
        <v>8304.2294342516889</v>
      </c>
      <c r="F76" s="628">
        <v>6254.6595954315262</v>
      </c>
      <c r="G76" s="628">
        <v>2049.5698388201622</v>
      </c>
      <c r="H76" s="1070">
        <v>8670.0179946532098</v>
      </c>
      <c r="I76" s="2398"/>
      <c r="J76" s="2399"/>
      <c r="K76" s="2399"/>
      <c r="L76" s="2399"/>
      <c r="M76" s="2399"/>
      <c r="N76" s="2400"/>
      <c r="O76" s="2400"/>
      <c r="P76" s="2400"/>
      <c r="Q76" s="2400"/>
      <c r="R76" s="2399"/>
      <c r="S76" s="2401"/>
      <c r="T76" s="2401"/>
      <c r="U76" s="2399"/>
      <c r="V76" s="2399"/>
      <c r="W76" s="2399"/>
      <c r="X76" s="2399"/>
    </row>
    <row r="77" spans="1:24" s="1418" customFormat="1" ht="9" customHeight="1">
      <c r="A77" s="612" t="s">
        <v>2806</v>
      </c>
      <c r="B77" s="1431">
        <v>341.47905397922142</v>
      </c>
      <c r="C77" s="1431">
        <v>1.775917</v>
      </c>
      <c r="D77" s="1431">
        <v>21.830118199999998</v>
      </c>
      <c r="E77" s="628">
        <v>8180.699901112187</v>
      </c>
      <c r="F77" s="628">
        <v>6099.0916521415893</v>
      </c>
      <c r="G77" s="628">
        <v>2081.6082489705977</v>
      </c>
      <c r="H77" s="1070">
        <v>8545.7849902914077</v>
      </c>
      <c r="I77" s="2398"/>
      <c r="J77" s="2399"/>
      <c r="K77" s="2399"/>
      <c r="L77" s="2399"/>
      <c r="M77" s="2399"/>
      <c r="N77" s="2400"/>
      <c r="O77" s="2400"/>
      <c r="P77" s="2400"/>
      <c r="Q77" s="2400"/>
      <c r="R77" s="2399"/>
      <c r="S77" s="2401"/>
      <c r="T77" s="2401"/>
      <c r="U77" s="2399"/>
      <c r="V77" s="2399"/>
      <c r="W77" s="2399"/>
      <c r="X77" s="2399"/>
    </row>
    <row r="78" spans="1:24" s="701" customFormat="1" ht="9" customHeight="1">
      <c r="A78" s="612" t="s">
        <v>2850</v>
      </c>
      <c r="B78" s="756">
        <v>352.14553968425855</v>
      </c>
      <c r="C78" s="756">
        <v>1.7579089370176748</v>
      </c>
      <c r="D78" s="1474">
        <v>21.776265600000002</v>
      </c>
      <c r="E78" s="766">
        <v>8921.9782469946877</v>
      </c>
      <c r="F78" s="762">
        <v>6560.890488144717</v>
      </c>
      <c r="G78" s="762">
        <v>2361.0877588499711</v>
      </c>
      <c r="H78" s="762">
        <v>9297.657961215964</v>
      </c>
      <c r="I78" s="841"/>
    </row>
    <row r="79" spans="1:24" s="701" customFormat="1" ht="9" customHeight="1">
      <c r="A79" s="612" t="s">
        <v>2851</v>
      </c>
      <c r="B79" s="756">
        <v>359.49919654944233</v>
      </c>
      <c r="C79" s="756">
        <v>3.446724535315985</v>
      </c>
      <c r="D79" s="1474">
        <v>22.042013000000001</v>
      </c>
      <c r="E79" s="766">
        <v>9440.5863369849649</v>
      </c>
      <c r="F79" s="762">
        <v>6880.3087854861633</v>
      </c>
      <c r="G79" s="762">
        <v>2560.277551498802</v>
      </c>
      <c r="H79" s="762">
        <v>9825.5742710697232</v>
      </c>
      <c r="I79" s="841"/>
    </row>
    <row r="80" spans="1:24" s="717" customFormat="1" ht="9" customHeight="1">
      <c r="A80" s="719" t="s">
        <v>2853</v>
      </c>
      <c r="B80" s="311">
        <v>373.82129061543571</v>
      </c>
      <c r="C80" s="311">
        <v>3.4898529533937026</v>
      </c>
      <c r="D80" s="1524">
        <v>22.2182724</v>
      </c>
      <c r="E80" s="824">
        <v>10186.27832346972</v>
      </c>
      <c r="F80" s="763">
        <v>7651.4139066804037</v>
      </c>
      <c r="G80" s="763">
        <v>2534.8644167893162</v>
      </c>
      <c r="H80" s="763">
        <v>10585.807739438547</v>
      </c>
      <c r="I80" s="1074"/>
    </row>
    <row r="81" spans="1:24" s="1417" customFormat="1" ht="9" customHeight="1">
      <c r="A81" s="1526"/>
      <c r="B81" s="1525"/>
      <c r="C81" s="1525"/>
      <c r="D81" s="1525"/>
      <c r="E81" s="763"/>
      <c r="F81" s="764"/>
      <c r="G81" s="764"/>
      <c r="H81" s="763"/>
    </row>
    <row r="82" spans="1:24" s="1418" customFormat="1" ht="9" customHeight="1">
      <c r="A82" s="1286" t="s">
        <v>2900</v>
      </c>
      <c r="B82" s="414">
        <v>421.81507445947301</v>
      </c>
      <c r="C82" s="414">
        <v>3.5435928055207029</v>
      </c>
      <c r="D82" s="414">
        <v>22.560404200000001</v>
      </c>
      <c r="E82" s="1071">
        <v>10542.66964257524</v>
      </c>
      <c r="F82" s="1071">
        <v>7869.7836384607272</v>
      </c>
      <c r="G82" s="1071">
        <v>2672.8860041145126</v>
      </c>
      <c r="H82" s="1527">
        <v>10990.588714040234</v>
      </c>
      <c r="I82" s="2395"/>
      <c r="J82" s="2324"/>
      <c r="K82" s="2324"/>
      <c r="L82" s="2324"/>
      <c r="M82" s="2324"/>
      <c r="N82" s="2396"/>
      <c r="O82" s="2396"/>
      <c r="P82" s="2396"/>
      <c r="Q82" s="2396"/>
      <c r="R82" s="2324"/>
      <c r="S82" s="2397"/>
      <c r="T82" s="2397"/>
      <c r="U82" s="2324"/>
      <c r="V82" s="2324"/>
      <c r="W82" s="2324"/>
      <c r="X82" s="2324"/>
    </row>
    <row r="83" spans="1:24" s="1418" customFormat="1" ht="9" customHeight="1">
      <c r="A83" s="1286" t="s">
        <v>2901</v>
      </c>
      <c r="B83" s="414">
        <v>425.01025380142926</v>
      </c>
      <c r="C83" s="414">
        <v>3.5421</v>
      </c>
      <c r="D83" s="414">
        <v>22.6411032</v>
      </c>
      <c r="E83" s="1071">
        <v>10677.253735671602</v>
      </c>
      <c r="F83" s="1071">
        <v>7962.388781601413</v>
      </c>
      <c r="G83" s="1071">
        <v>2714.8649540701886</v>
      </c>
      <c r="H83" s="1527">
        <v>11128.447192673031</v>
      </c>
      <c r="I83" s="2395"/>
      <c r="J83" s="2324"/>
      <c r="K83" s="2324"/>
      <c r="L83" s="2324"/>
      <c r="M83" s="2324"/>
      <c r="N83" s="2396"/>
      <c r="O83" s="2396"/>
      <c r="P83" s="2396"/>
      <c r="Q83" s="2396"/>
      <c r="R83" s="2324"/>
      <c r="S83" s="2397"/>
      <c r="T83" s="2397"/>
      <c r="U83" s="2324"/>
      <c r="V83" s="2324"/>
      <c r="W83" s="2324"/>
      <c r="X83" s="2324"/>
    </row>
    <row r="84" spans="1:24" s="1418" customFormat="1" ht="9" customHeight="1">
      <c r="A84" s="333" t="s">
        <v>2887</v>
      </c>
      <c r="B84" s="1433">
        <v>414.94878568613382</v>
      </c>
      <c r="C84" s="1433">
        <v>3.5284249999999999</v>
      </c>
      <c r="D84" s="1433">
        <v>22.553692600000002</v>
      </c>
      <c r="E84" s="2208">
        <v>11001.929685744366</v>
      </c>
      <c r="F84" s="2208">
        <v>8209.6222270301405</v>
      </c>
      <c r="G84" s="2208">
        <v>2792.3074587142246</v>
      </c>
      <c r="H84" s="2198">
        <v>11442.960589030501</v>
      </c>
      <c r="I84" s="2398"/>
      <c r="J84" s="2399"/>
      <c r="K84" s="2399"/>
      <c r="L84" s="2399"/>
      <c r="M84" s="2399"/>
      <c r="N84" s="2400"/>
      <c r="O84" s="2400"/>
      <c r="P84" s="2400"/>
      <c r="Q84" s="2400"/>
      <c r="R84" s="2399"/>
      <c r="S84" s="2401"/>
      <c r="T84" s="2401"/>
      <c r="U84" s="2399"/>
      <c r="V84" s="2399"/>
      <c r="W84" s="2399"/>
      <c r="X84" s="2399"/>
    </row>
  </sheetData>
  <mergeCells count="1">
    <mergeCell ref="A5:A7"/>
  </mergeCells>
  <phoneticPr fontId="20" type="noConversion"/>
  <pageMargins left="0.51181102362204722" right="0.51181102362204722" top="0.98425196850393704" bottom="0" header="0.51181102362204722" footer="0.19685039370078741"/>
  <pageSetup paperSize="9" firstPageNumber="138" orientation="portrait" useFirstPageNumber="1" r:id="rId1"/>
  <headerFooter alignWithMargins="0">
    <oddFooter>&amp;C&amp;"Times New Roman,Bold"&amp;10&amp;P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>
  <sheetPr codeName="Sheet91"/>
  <dimension ref="A1:P82"/>
  <sheetViews>
    <sheetView zoomScale="160" zoomScaleNormal="160" workbookViewId="0">
      <selection activeCell="Q1" sqref="Q1:XFD1048576"/>
    </sheetView>
  </sheetViews>
  <sheetFormatPr defaultColWidth="5.6640625" defaultRowHeight="9.9499999999999993" customHeight="1"/>
  <cols>
    <col min="1" max="1" width="8.83203125" style="1" customWidth="1"/>
    <col min="2" max="2" width="9" style="1" customWidth="1"/>
    <col min="3" max="3" width="6.83203125" style="1" customWidth="1"/>
    <col min="4" max="4" width="7.1640625" style="1" customWidth="1"/>
    <col min="5" max="5" width="8" style="1" customWidth="1"/>
    <col min="6" max="6" width="8.83203125" style="1" customWidth="1"/>
    <col min="7" max="7" width="8.5" style="1" customWidth="1"/>
    <col min="8" max="8" width="7.83203125" style="1" customWidth="1"/>
    <col min="9" max="9" width="7.33203125" style="1" customWidth="1"/>
    <col min="10" max="10" width="8.83203125" style="1" customWidth="1"/>
    <col min="11" max="11" width="8.1640625" style="1" customWidth="1"/>
    <col min="12" max="12" width="8" style="1" customWidth="1"/>
    <col min="13" max="13" width="6.6640625" style="1" customWidth="1"/>
    <col min="14" max="14" width="7.5" style="1" customWidth="1"/>
    <col min="15" max="15" width="6.83203125" style="1" customWidth="1"/>
    <col min="16" max="16" width="9.1640625" style="1" customWidth="1"/>
    <col min="17" max="16384" width="5.6640625" style="1"/>
  </cols>
  <sheetData>
    <row r="1" spans="1:16" s="459" customFormat="1" ht="14.1" customHeight="1">
      <c r="A1" s="458" t="s">
        <v>2844</v>
      </c>
      <c r="P1" s="460"/>
    </row>
    <row r="2" spans="1:16" s="463" customFormat="1" ht="14.1" customHeight="1">
      <c r="A2" s="462"/>
      <c r="P2" s="464"/>
    </row>
    <row r="3" spans="1:16" s="463" customFormat="1" ht="14.1" customHeight="1">
      <c r="A3" s="462"/>
      <c r="P3" s="464"/>
    </row>
    <row r="4" spans="1:16" s="466" customFormat="1" ht="14.1" customHeight="1">
      <c r="A4" s="465" t="s">
        <v>280</v>
      </c>
      <c r="P4" s="467"/>
    </row>
    <row r="5" spans="1:16" ht="9.9499999999999993" customHeight="1">
      <c r="A5" s="2437" t="s">
        <v>1788</v>
      </c>
      <c r="B5" s="2438" t="s">
        <v>1105</v>
      </c>
      <c r="C5" s="2439"/>
      <c r="D5" s="2439"/>
      <c r="E5" s="2439"/>
      <c r="F5" s="2439"/>
      <c r="G5" s="2439"/>
      <c r="H5" s="2439"/>
      <c r="I5" s="2439"/>
      <c r="J5" s="2440"/>
      <c r="K5" s="426" t="s">
        <v>931</v>
      </c>
      <c r="L5" s="426"/>
      <c r="M5" s="426"/>
      <c r="N5" s="426"/>
      <c r="O5" s="426"/>
      <c r="P5" s="73"/>
    </row>
    <row r="6" spans="1:16" ht="9.9499999999999993" customHeight="1">
      <c r="A6" s="2603"/>
      <c r="B6" s="5"/>
      <c r="C6" s="5"/>
      <c r="D6" s="5"/>
      <c r="E6" s="5" t="s">
        <v>1092</v>
      </c>
      <c r="F6" s="211" t="s">
        <v>1619</v>
      </c>
      <c r="G6" s="212"/>
      <c r="H6" s="212"/>
      <c r="I6" s="2"/>
      <c r="J6" s="5" t="s">
        <v>1339</v>
      </c>
      <c r="K6" s="2438" t="s">
        <v>1619</v>
      </c>
      <c r="L6" s="2439"/>
      <c r="M6" s="2440"/>
      <c r="N6" s="213"/>
      <c r="O6" s="5" t="s">
        <v>1339</v>
      </c>
      <c r="P6" s="341" t="s">
        <v>1115</v>
      </c>
    </row>
    <row r="7" spans="1:16" ht="9.9499999999999993" customHeight="1">
      <c r="A7" s="2603"/>
      <c r="B7" s="5" t="s">
        <v>1341</v>
      </c>
      <c r="C7" s="5"/>
      <c r="D7" s="5"/>
      <c r="E7" s="5" t="s">
        <v>1510</v>
      </c>
      <c r="F7" s="5"/>
      <c r="G7" s="5"/>
      <c r="H7" s="5"/>
      <c r="I7" s="5"/>
      <c r="J7" s="5" t="s">
        <v>1332</v>
      </c>
      <c r="K7" s="5"/>
      <c r="L7" s="5"/>
      <c r="M7" s="5"/>
      <c r="N7" s="5"/>
      <c r="O7" s="5" t="s">
        <v>1332</v>
      </c>
      <c r="P7" s="341" t="s">
        <v>1332</v>
      </c>
    </row>
    <row r="8" spans="1:16" ht="9.9499999999999993" customHeight="1">
      <c r="A8" s="2603"/>
      <c r="B8" s="5" t="s">
        <v>1116</v>
      </c>
      <c r="C8" s="5"/>
      <c r="D8" s="5"/>
      <c r="E8" s="5" t="s">
        <v>1093</v>
      </c>
      <c r="F8" s="5" t="s">
        <v>1341</v>
      </c>
      <c r="G8" s="5" t="s">
        <v>1117</v>
      </c>
      <c r="H8" s="5" t="s">
        <v>1118</v>
      </c>
      <c r="I8" s="5" t="s">
        <v>1332</v>
      </c>
      <c r="J8" s="5" t="s">
        <v>1348</v>
      </c>
      <c r="K8" s="5" t="s">
        <v>1341</v>
      </c>
      <c r="L8" s="5" t="s">
        <v>1119</v>
      </c>
      <c r="M8" s="5" t="s">
        <v>1118</v>
      </c>
      <c r="N8" s="5" t="s">
        <v>1332</v>
      </c>
      <c r="O8" s="5" t="s">
        <v>1348</v>
      </c>
      <c r="P8" s="341" t="s">
        <v>1348</v>
      </c>
    </row>
    <row r="9" spans="1:16" ht="9.9499999999999993" customHeight="1">
      <c r="A9" s="2603"/>
      <c r="B9" s="5" t="s">
        <v>1120</v>
      </c>
      <c r="C9" s="5" t="s">
        <v>709</v>
      </c>
      <c r="D9" s="5" t="s">
        <v>1460</v>
      </c>
      <c r="E9" s="5" t="s">
        <v>1461</v>
      </c>
      <c r="F9" s="5" t="s">
        <v>152</v>
      </c>
      <c r="G9" s="5" t="s">
        <v>1121</v>
      </c>
      <c r="H9" s="5" t="s">
        <v>1122</v>
      </c>
      <c r="I9" s="5" t="s">
        <v>1349</v>
      </c>
      <c r="J9" s="5" t="s">
        <v>1123</v>
      </c>
      <c r="K9" s="5" t="s">
        <v>1767</v>
      </c>
      <c r="L9" s="5" t="s">
        <v>1124</v>
      </c>
      <c r="M9" s="5" t="s">
        <v>1122</v>
      </c>
      <c r="N9" s="5" t="s">
        <v>1349</v>
      </c>
      <c r="O9" s="5" t="s">
        <v>1125</v>
      </c>
      <c r="P9" s="211" t="s">
        <v>1126</v>
      </c>
    </row>
    <row r="10" spans="1:16" s="50" customFormat="1" ht="9.9499999999999993" customHeight="1">
      <c r="A10" s="2459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  <c r="P10" s="215">
        <v>15</v>
      </c>
    </row>
    <row r="11" spans="1:16" s="1417" customFormat="1" ht="9.1999999999999993" customHeight="1">
      <c r="A11" s="1520" t="s">
        <v>1735</v>
      </c>
      <c r="B11" s="1521">
        <v>363.2</v>
      </c>
      <c r="C11" s="1521">
        <v>25</v>
      </c>
      <c r="D11" s="1521">
        <v>0</v>
      </c>
      <c r="E11" s="1521">
        <v>6.8</v>
      </c>
      <c r="F11" s="1521">
        <v>331.4</v>
      </c>
      <c r="G11" s="1521">
        <v>231.3</v>
      </c>
      <c r="H11" s="1521">
        <v>100.1</v>
      </c>
      <c r="I11" s="1521">
        <v>0</v>
      </c>
      <c r="J11" s="1521">
        <v>363.2</v>
      </c>
      <c r="K11" s="1521">
        <v>4.4000000000000004</v>
      </c>
      <c r="L11" s="1521">
        <v>2.7</v>
      </c>
      <c r="M11" s="1521">
        <v>1.7</v>
      </c>
      <c r="N11" s="1521">
        <v>0</v>
      </c>
      <c r="O11" s="1521">
        <v>4.4000000000000004</v>
      </c>
      <c r="P11" s="134">
        <v>367.6</v>
      </c>
    </row>
    <row r="12" spans="1:16" s="1417" customFormat="1" ht="9.1999999999999993" customHeight="1">
      <c r="A12" s="719" t="s">
        <v>1736</v>
      </c>
      <c r="B12" s="12">
        <v>382.1</v>
      </c>
      <c r="C12" s="12">
        <v>25</v>
      </c>
      <c r="D12" s="12">
        <v>0</v>
      </c>
      <c r="E12" s="12">
        <v>6.8</v>
      </c>
      <c r="F12" s="12">
        <v>350.3</v>
      </c>
      <c r="G12" s="12">
        <v>287.3</v>
      </c>
      <c r="H12" s="12">
        <v>63</v>
      </c>
      <c r="I12" s="12">
        <v>0</v>
      </c>
      <c r="J12" s="12">
        <v>382.1</v>
      </c>
      <c r="K12" s="12">
        <v>26.4</v>
      </c>
      <c r="L12" s="12">
        <v>9.6</v>
      </c>
      <c r="M12" s="12">
        <v>16.8</v>
      </c>
      <c r="N12" s="12">
        <v>0</v>
      </c>
      <c r="O12" s="12">
        <v>26.4</v>
      </c>
      <c r="P12" s="65">
        <v>408.5</v>
      </c>
    </row>
    <row r="13" spans="1:16" s="1417" customFormat="1" ht="9.1999999999999993" customHeight="1">
      <c r="A13" s="719" t="s">
        <v>1737</v>
      </c>
      <c r="B13" s="12">
        <v>624.6</v>
      </c>
      <c r="C13" s="12">
        <v>93.8</v>
      </c>
      <c r="D13" s="12">
        <v>0</v>
      </c>
      <c r="E13" s="12">
        <v>9</v>
      </c>
      <c r="F13" s="12">
        <v>521.79999999999995</v>
      </c>
      <c r="G13" s="12">
        <v>402.8</v>
      </c>
      <c r="H13" s="12">
        <v>119</v>
      </c>
      <c r="I13" s="12">
        <v>0</v>
      </c>
      <c r="J13" s="12">
        <v>624.6</v>
      </c>
      <c r="K13" s="12">
        <v>36</v>
      </c>
      <c r="L13" s="12">
        <v>6.4</v>
      </c>
      <c r="M13" s="12">
        <v>29.6</v>
      </c>
      <c r="N13" s="12">
        <v>0</v>
      </c>
      <c r="O13" s="12">
        <v>36</v>
      </c>
      <c r="P13" s="65">
        <v>660.6</v>
      </c>
    </row>
    <row r="14" spans="1:16" s="1417" customFormat="1" ht="9.1999999999999993" customHeight="1">
      <c r="A14" s="719" t="s">
        <v>1738</v>
      </c>
      <c r="B14" s="12">
        <v>805.3</v>
      </c>
      <c r="C14" s="12">
        <v>82.6</v>
      </c>
      <c r="D14" s="12">
        <v>0</v>
      </c>
      <c r="E14" s="12">
        <v>24.6</v>
      </c>
      <c r="F14" s="12">
        <v>698.1</v>
      </c>
      <c r="G14" s="12">
        <v>524.1</v>
      </c>
      <c r="H14" s="12">
        <v>174</v>
      </c>
      <c r="I14" s="12">
        <v>0</v>
      </c>
      <c r="J14" s="12">
        <v>805.3</v>
      </c>
      <c r="K14" s="12">
        <v>100.6</v>
      </c>
      <c r="L14" s="12">
        <v>39.299999999999997</v>
      </c>
      <c r="M14" s="12">
        <v>61.3</v>
      </c>
      <c r="N14" s="12">
        <v>11.6</v>
      </c>
      <c r="O14" s="12">
        <v>89</v>
      </c>
      <c r="P14" s="65">
        <v>894.3</v>
      </c>
    </row>
    <row r="15" spans="1:16" s="1417" customFormat="1" ht="9.1999999999999993" customHeight="1">
      <c r="A15" s="719" t="s">
        <v>1739</v>
      </c>
      <c r="B15" s="12">
        <v>924.4</v>
      </c>
      <c r="C15" s="12">
        <v>82.4</v>
      </c>
      <c r="D15" s="12">
        <v>0</v>
      </c>
      <c r="E15" s="12">
        <v>24.7</v>
      </c>
      <c r="F15" s="12">
        <v>817.3</v>
      </c>
      <c r="G15" s="12">
        <v>602.20000000000005</v>
      </c>
      <c r="H15" s="12">
        <v>215.1</v>
      </c>
      <c r="I15" s="12">
        <v>0</v>
      </c>
      <c r="J15" s="12">
        <v>924.4</v>
      </c>
      <c r="K15" s="12">
        <v>102.6</v>
      </c>
      <c r="L15" s="12">
        <v>42.2</v>
      </c>
      <c r="M15" s="12">
        <v>60.4</v>
      </c>
      <c r="N15" s="12">
        <v>9.8000000000000007</v>
      </c>
      <c r="O15" s="12">
        <v>92.8</v>
      </c>
      <c r="P15" s="65">
        <v>1017.2</v>
      </c>
    </row>
    <row r="16" spans="1:16" s="1417" customFormat="1" ht="9.1999999999999993" customHeight="1">
      <c r="A16" s="719" t="s">
        <v>1740</v>
      </c>
      <c r="B16" s="12">
        <v>1032.9000000000001</v>
      </c>
      <c r="C16" s="12">
        <v>49.6</v>
      </c>
      <c r="D16" s="12">
        <v>10.8</v>
      </c>
      <c r="E16" s="12">
        <v>27.2</v>
      </c>
      <c r="F16" s="12">
        <v>945.3</v>
      </c>
      <c r="G16" s="12">
        <v>719.1</v>
      </c>
      <c r="H16" s="12">
        <v>226.2</v>
      </c>
      <c r="I16" s="12">
        <v>52.9</v>
      </c>
      <c r="J16" s="12">
        <v>980</v>
      </c>
      <c r="K16" s="12">
        <v>76.400000000000006</v>
      </c>
      <c r="L16" s="12">
        <v>40</v>
      </c>
      <c r="M16" s="12">
        <v>36.4</v>
      </c>
      <c r="N16" s="12">
        <v>13.9</v>
      </c>
      <c r="O16" s="12">
        <v>62.5</v>
      </c>
      <c r="P16" s="65">
        <v>1042.5</v>
      </c>
    </row>
    <row r="17" spans="1:16" s="1417" customFormat="1" ht="9.1999999999999993" customHeight="1">
      <c r="A17" s="719" t="s">
        <v>1741</v>
      </c>
      <c r="B17" s="12">
        <v>1119.9000000000001</v>
      </c>
      <c r="C17" s="12">
        <v>52.1</v>
      </c>
      <c r="D17" s="12">
        <v>24.3</v>
      </c>
      <c r="E17" s="12">
        <v>31.7</v>
      </c>
      <c r="F17" s="12">
        <v>1011.8</v>
      </c>
      <c r="G17" s="12">
        <v>833.2</v>
      </c>
      <c r="H17" s="12">
        <v>178.6</v>
      </c>
      <c r="I17" s="12">
        <v>37.6</v>
      </c>
      <c r="J17" s="12">
        <v>1082.3</v>
      </c>
      <c r="K17" s="12">
        <v>118.5</v>
      </c>
      <c r="L17" s="12">
        <v>57</v>
      </c>
      <c r="M17" s="12">
        <v>61.5</v>
      </c>
      <c r="N17" s="12">
        <v>21.6</v>
      </c>
      <c r="O17" s="12">
        <v>96.9</v>
      </c>
      <c r="P17" s="65">
        <v>1179.2</v>
      </c>
    </row>
    <row r="18" spans="1:16" s="1417" customFormat="1" ht="9.1999999999999993" customHeight="1">
      <c r="A18" s="719" t="s">
        <v>1742</v>
      </c>
      <c r="B18" s="12">
        <v>1288.7</v>
      </c>
      <c r="C18" s="12">
        <v>57.7</v>
      </c>
      <c r="D18" s="12">
        <v>24.3</v>
      </c>
      <c r="E18" s="12">
        <v>34.299999999999997</v>
      </c>
      <c r="F18" s="12">
        <v>1172.4000000000001</v>
      </c>
      <c r="G18" s="12">
        <v>1041.7</v>
      </c>
      <c r="H18" s="12">
        <v>130.69999999999999</v>
      </c>
      <c r="I18" s="12">
        <v>54.9</v>
      </c>
      <c r="J18" s="12">
        <v>1233.8</v>
      </c>
      <c r="K18" s="12">
        <v>167.6</v>
      </c>
      <c r="L18" s="12">
        <v>93.7</v>
      </c>
      <c r="M18" s="12">
        <v>73.900000000000006</v>
      </c>
      <c r="N18" s="12">
        <v>18.399999999999999</v>
      </c>
      <c r="O18" s="12">
        <v>149.19999999999999</v>
      </c>
      <c r="P18" s="65">
        <v>1383</v>
      </c>
    </row>
    <row r="19" spans="1:16" s="1417" customFormat="1" ht="9.1999999999999993" customHeight="1">
      <c r="A19" s="719" t="s">
        <v>1743</v>
      </c>
      <c r="B19" s="12">
        <v>1368.1</v>
      </c>
      <c r="C19" s="12">
        <v>57.7</v>
      </c>
      <c r="D19" s="12">
        <v>24.3</v>
      </c>
      <c r="E19" s="12">
        <v>34.299999999999997</v>
      </c>
      <c r="F19" s="12">
        <v>1251.8</v>
      </c>
      <c r="G19" s="12">
        <v>1165.2</v>
      </c>
      <c r="H19" s="12">
        <v>86.6</v>
      </c>
      <c r="I19" s="12">
        <v>102.9</v>
      </c>
      <c r="J19" s="12">
        <v>1265.2</v>
      </c>
      <c r="K19" s="12">
        <v>209.2</v>
      </c>
      <c r="L19" s="12">
        <v>112.4</v>
      </c>
      <c r="M19" s="12">
        <v>96.8</v>
      </c>
      <c r="N19" s="12">
        <v>22.9</v>
      </c>
      <c r="O19" s="12">
        <v>186.3</v>
      </c>
      <c r="P19" s="65">
        <v>1451.5</v>
      </c>
    </row>
    <row r="20" spans="1:16" s="1417" customFormat="1" ht="9.1999999999999993" customHeight="1">
      <c r="A20" s="719" t="s">
        <v>1744</v>
      </c>
      <c r="B20" s="12">
        <v>1134.2</v>
      </c>
      <c r="C20" s="12">
        <v>57.7</v>
      </c>
      <c r="D20" s="12">
        <v>24.3</v>
      </c>
      <c r="E20" s="12">
        <v>34.299999999999997</v>
      </c>
      <c r="F20" s="12">
        <v>1017.9</v>
      </c>
      <c r="G20" s="12">
        <v>931.3</v>
      </c>
      <c r="H20" s="12">
        <v>125.6</v>
      </c>
      <c r="I20" s="12">
        <v>275.3</v>
      </c>
      <c r="J20" s="12">
        <v>858.9</v>
      </c>
      <c r="K20" s="12">
        <v>238.8</v>
      </c>
      <c r="L20" s="12">
        <v>91.7</v>
      </c>
      <c r="M20" s="12">
        <v>147.1</v>
      </c>
      <c r="N20" s="12">
        <v>107.6</v>
      </c>
      <c r="O20" s="12">
        <v>131.19999999999999</v>
      </c>
      <c r="P20" s="65">
        <v>990.1</v>
      </c>
    </row>
    <row r="21" spans="1:16" s="1417" customFormat="1" ht="9.1999999999999993" customHeight="1">
      <c r="A21" s="719" t="s">
        <v>872</v>
      </c>
      <c r="B21" s="12">
        <v>1498.2</v>
      </c>
      <c r="C21" s="12">
        <v>68.400000000000006</v>
      </c>
      <c r="D21" s="12">
        <v>31.5</v>
      </c>
      <c r="E21" s="12">
        <v>0</v>
      </c>
      <c r="F21" s="12">
        <v>1398.3</v>
      </c>
      <c r="G21" s="12">
        <v>1258.4000000000001</v>
      </c>
      <c r="H21" s="12">
        <v>139.9</v>
      </c>
      <c r="I21" s="12">
        <v>152.6</v>
      </c>
      <c r="J21" s="12">
        <v>1345.6</v>
      </c>
      <c r="K21" s="12">
        <v>372.5</v>
      </c>
      <c r="L21" s="12">
        <v>175.6</v>
      </c>
      <c r="M21" s="12">
        <v>196.9</v>
      </c>
      <c r="N21" s="12">
        <v>143.1</v>
      </c>
      <c r="O21" s="12">
        <v>229.4</v>
      </c>
      <c r="P21" s="65">
        <v>1575</v>
      </c>
    </row>
    <row r="22" spans="1:16" s="1417" customFormat="1" ht="9.1999999999999993" customHeight="1">
      <c r="A22" s="719" t="s">
        <v>875</v>
      </c>
      <c r="B22" s="12">
        <v>1809.3</v>
      </c>
      <c r="C22" s="12">
        <v>69.8</v>
      </c>
      <c r="D22" s="12">
        <v>29.2</v>
      </c>
      <c r="E22" s="12">
        <v>0</v>
      </c>
      <c r="F22" s="12">
        <v>1710.3</v>
      </c>
      <c r="G22" s="12">
        <v>1602.8</v>
      </c>
      <c r="H22" s="12">
        <v>107.5</v>
      </c>
      <c r="I22" s="12">
        <v>111</v>
      </c>
      <c r="J22" s="12">
        <v>1698.3</v>
      </c>
      <c r="K22" s="12">
        <v>423.4</v>
      </c>
      <c r="L22" s="12">
        <v>260</v>
      </c>
      <c r="M22" s="12">
        <v>163.4</v>
      </c>
      <c r="N22" s="12">
        <v>246.5</v>
      </c>
      <c r="O22" s="12">
        <v>176.9</v>
      </c>
      <c r="P22" s="65">
        <v>1875.2</v>
      </c>
    </row>
    <row r="23" spans="1:16" s="1417" customFormat="1" ht="9.1999999999999993" customHeight="1">
      <c r="A23" s="719" t="s">
        <v>876</v>
      </c>
      <c r="B23" s="12">
        <v>1673</v>
      </c>
      <c r="C23" s="12">
        <v>73.400000000000006</v>
      </c>
      <c r="D23" s="12">
        <v>19.899999999999999</v>
      </c>
      <c r="E23" s="12">
        <v>0</v>
      </c>
      <c r="F23" s="12">
        <v>1579.7</v>
      </c>
      <c r="G23" s="12">
        <v>1406.8</v>
      </c>
      <c r="H23" s="12">
        <v>172.9</v>
      </c>
      <c r="I23" s="12">
        <v>107.9</v>
      </c>
      <c r="J23" s="12">
        <v>1565.1</v>
      </c>
      <c r="K23" s="12">
        <v>456.8</v>
      </c>
      <c r="L23" s="12">
        <v>274.2</v>
      </c>
      <c r="M23" s="12">
        <v>182.6</v>
      </c>
      <c r="N23" s="12">
        <v>238.6</v>
      </c>
      <c r="O23" s="12">
        <v>218.2</v>
      </c>
      <c r="P23" s="65">
        <v>1783.3</v>
      </c>
    </row>
    <row r="24" spans="1:16" s="1417" customFormat="1" ht="9.1999999999999993" customHeight="1">
      <c r="A24" s="719" t="s">
        <v>877</v>
      </c>
      <c r="B24" s="12">
        <v>2139.1</v>
      </c>
      <c r="C24" s="12">
        <v>74.7</v>
      </c>
      <c r="D24" s="12">
        <v>29.3</v>
      </c>
      <c r="E24" s="12">
        <v>38.299999999999997</v>
      </c>
      <c r="F24" s="12">
        <v>1996.8</v>
      </c>
      <c r="G24" s="12">
        <v>1693</v>
      </c>
      <c r="H24" s="12">
        <v>303.8</v>
      </c>
      <c r="I24" s="12">
        <v>345.3</v>
      </c>
      <c r="J24" s="12">
        <v>1793.8</v>
      </c>
      <c r="K24" s="12">
        <v>666.5</v>
      </c>
      <c r="L24" s="12">
        <v>397.6</v>
      </c>
      <c r="M24" s="12">
        <v>268.89999999999998</v>
      </c>
      <c r="N24" s="12">
        <v>172.3</v>
      </c>
      <c r="O24" s="12">
        <v>494.2</v>
      </c>
      <c r="P24" s="65">
        <v>2288</v>
      </c>
    </row>
    <row r="25" spans="1:16" s="1417" customFormat="1" ht="9.1999999999999993" customHeight="1">
      <c r="A25" s="719" t="s">
        <v>878</v>
      </c>
      <c r="B25" s="12">
        <v>2223.3000000000002</v>
      </c>
      <c r="C25" s="12">
        <v>76</v>
      </c>
      <c r="D25" s="12">
        <v>43.5</v>
      </c>
      <c r="E25" s="12">
        <v>46.7</v>
      </c>
      <c r="F25" s="12">
        <v>2057.1</v>
      </c>
      <c r="G25" s="12">
        <v>1861.6</v>
      </c>
      <c r="H25" s="12">
        <v>195.5</v>
      </c>
      <c r="I25" s="12">
        <v>476.6</v>
      </c>
      <c r="J25" s="12">
        <v>1746.7</v>
      </c>
      <c r="K25" s="12">
        <v>602.70000000000005</v>
      </c>
      <c r="L25" s="12">
        <v>356.3</v>
      </c>
      <c r="M25" s="12">
        <v>246.4</v>
      </c>
      <c r="N25" s="12">
        <v>97.5</v>
      </c>
      <c r="O25" s="12">
        <v>505.2</v>
      </c>
      <c r="P25" s="65">
        <v>2251.9</v>
      </c>
    </row>
    <row r="26" spans="1:16" s="1417" customFormat="1" ht="9.1999999999999993" customHeight="1">
      <c r="A26" s="719" t="s">
        <v>879</v>
      </c>
      <c r="B26" s="12">
        <v>2285.9</v>
      </c>
      <c r="C26" s="12">
        <v>76</v>
      </c>
      <c r="D26" s="12">
        <v>10.5</v>
      </c>
      <c r="E26" s="12">
        <v>31.8</v>
      </c>
      <c r="F26" s="12">
        <v>2167.6</v>
      </c>
      <c r="G26" s="12">
        <v>1514.3</v>
      </c>
      <c r="H26" s="12">
        <v>653.29999999999995</v>
      </c>
      <c r="I26" s="12">
        <v>599.79999999999995</v>
      </c>
      <c r="J26" s="12">
        <v>1686.1</v>
      </c>
      <c r="K26" s="12">
        <v>799</v>
      </c>
      <c r="L26" s="12">
        <v>484.4</v>
      </c>
      <c r="M26" s="12">
        <v>314.60000000000002</v>
      </c>
      <c r="N26" s="12">
        <v>120.8</v>
      </c>
      <c r="O26" s="12">
        <v>678.2</v>
      </c>
      <c r="P26" s="65">
        <v>2364.3000000000002</v>
      </c>
    </row>
    <row r="27" spans="1:16" s="1417" customFormat="1" ht="9.1999999999999993" customHeight="1">
      <c r="A27" s="719" t="s">
        <v>880</v>
      </c>
      <c r="B27" s="12">
        <v>3050.9</v>
      </c>
      <c r="C27" s="12">
        <v>83.7</v>
      </c>
      <c r="D27" s="12">
        <v>7</v>
      </c>
      <c r="E27" s="12">
        <v>84.9</v>
      </c>
      <c r="F27" s="12">
        <v>2875.3</v>
      </c>
      <c r="G27" s="12">
        <v>1962</v>
      </c>
      <c r="H27" s="12">
        <v>913.3</v>
      </c>
      <c r="I27" s="12">
        <v>660</v>
      </c>
      <c r="J27" s="12">
        <v>2390.9</v>
      </c>
      <c r="K27" s="12">
        <v>860.3</v>
      </c>
      <c r="L27" s="12">
        <v>467.6</v>
      </c>
      <c r="M27" s="12">
        <v>392.7</v>
      </c>
      <c r="N27" s="12">
        <v>153.80000000000001</v>
      </c>
      <c r="O27" s="12">
        <v>706.5</v>
      </c>
      <c r="P27" s="65">
        <v>3097.4</v>
      </c>
    </row>
    <row r="28" spans="1:16" s="1417" customFormat="1" ht="9.1999999999999993" customHeight="1">
      <c r="A28" s="719" t="s">
        <v>881</v>
      </c>
      <c r="B28" s="12">
        <v>2349.6999999999998</v>
      </c>
      <c r="C28" s="12">
        <v>92</v>
      </c>
      <c r="D28" s="12">
        <v>10.3</v>
      </c>
      <c r="E28" s="12">
        <v>88.1</v>
      </c>
      <c r="F28" s="12">
        <v>2159.3000000000002</v>
      </c>
      <c r="G28" s="12">
        <v>976.9</v>
      </c>
      <c r="H28" s="12">
        <v>1182.4000000000001</v>
      </c>
      <c r="I28" s="12">
        <v>448.3</v>
      </c>
      <c r="J28" s="12">
        <v>1901.4</v>
      </c>
      <c r="K28" s="12">
        <v>902</v>
      </c>
      <c r="L28" s="12">
        <v>572</v>
      </c>
      <c r="M28" s="12">
        <v>330</v>
      </c>
      <c r="N28" s="12">
        <v>192</v>
      </c>
      <c r="O28" s="12">
        <v>710</v>
      </c>
      <c r="P28" s="65">
        <v>2611.4</v>
      </c>
    </row>
    <row r="29" spans="1:16" s="1417" customFormat="1" ht="9.1999999999999993" customHeight="1">
      <c r="A29" s="719" t="s">
        <v>882</v>
      </c>
      <c r="B29" s="12">
        <v>2006.2</v>
      </c>
      <c r="C29" s="12">
        <v>104.1</v>
      </c>
      <c r="D29" s="12">
        <v>2.1</v>
      </c>
      <c r="E29" s="12">
        <v>93.9</v>
      </c>
      <c r="F29" s="12">
        <v>1806.1</v>
      </c>
      <c r="G29" s="12">
        <v>1113.8</v>
      </c>
      <c r="H29" s="12">
        <v>692.3</v>
      </c>
      <c r="I29" s="12">
        <v>463.5</v>
      </c>
      <c r="J29" s="12">
        <v>1542.7</v>
      </c>
      <c r="K29" s="12">
        <v>1207.4000000000001</v>
      </c>
      <c r="L29" s="12">
        <v>741</v>
      </c>
      <c r="M29" s="12">
        <v>466.4</v>
      </c>
      <c r="N29" s="12">
        <v>210.3</v>
      </c>
      <c r="O29" s="12">
        <v>997.1</v>
      </c>
      <c r="P29" s="65">
        <v>2539.8000000000002</v>
      </c>
    </row>
    <row r="30" spans="1:16" s="1417" customFormat="1" ht="9.1999999999999993" customHeight="1">
      <c r="A30" s="719" t="s">
        <v>883</v>
      </c>
      <c r="B30" s="12">
        <v>1346.4</v>
      </c>
      <c r="C30" s="12">
        <v>112.4</v>
      </c>
      <c r="D30" s="12">
        <v>0.9</v>
      </c>
      <c r="E30" s="12">
        <v>103.5</v>
      </c>
      <c r="F30" s="12">
        <v>1129.5999999999999</v>
      </c>
      <c r="G30" s="12">
        <v>920.8</v>
      </c>
      <c r="H30" s="12">
        <v>208.8</v>
      </c>
      <c r="I30" s="12">
        <v>320.10000000000002</v>
      </c>
      <c r="J30" s="12">
        <v>1026.3</v>
      </c>
      <c r="K30" s="12">
        <v>1253.8</v>
      </c>
      <c r="L30" s="12">
        <v>958.1</v>
      </c>
      <c r="M30" s="12">
        <v>295.7</v>
      </c>
      <c r="N30" s="12">
        <v>382.5</v>
      </c>
      <c r="O30" s="12">
        <v>871.3</v>
      </c>
      <c r="P30" s="65">
        <v>1897.6</v>
      </c>
    </row>
    <row r="31" spans="1:16" s="1417" customFormat="1" ht="9.1999999999999993" customHeight="1">
      <c r="A31" s="719" t="s">
        <v>884</v>
      </c>
      <c r="B31" s="12">
        <v>2128.6</v>
      </c>
      <c r="C31" s="12">
        <v>134.80000000000001</v>
      </c>
      <c r="D31" s="12">
        <v>2</v>
      </c>
      <c r="E31" s="12">
        <v>143.19999999999999</v>
      </c>
      <c r="F31" s="12">
        <v>1848.6</v>
      </c>
      <c r="G31" s="12">
        <v>1500.7</v>
      </c>
      <c r="H31" s="12">
        <v>347.9</v>
      </c>
      <c r="I31" s="12">
        <v>643.5</v>
      </c>
      <c r="J31" s="12">
        <v>1485.1</v>
      </c>
      <c r="K31" s="12">
        <v>1614.7</v>
      </c>
      <c r="L31" s="12">
        <v>1158.2</v>
      </c>
      <c r="M31" s="12">
        <v>456.5</v>
      </c>
      <c r="N31" s="12">
        <v>499.8</v>
      </c>
      <c r="O31" s="12">
        <v>1114.9000000000001</v>
      </c>
      <c r="P31" s="65">
        <v>2600</v>
      </c>
    </row>
    <row r="32" spans="1:16" s="1417" customFormat="1" ht="9.1999999999999993" customHeight="1">
      <c r="A32" s="719" t="s">
        <v>885</v>
      </c>
      <c r="B32" s="12">
        <v>2795.8</v>
      </c>
      <c r="C32" s="12">
        <v>139.19999999999999</v>
      </c>
      <c r="D32" s="12">
        <v>2.6</v>
      </c>
      <c r="E32" s="12">
        <v>159.19999999999999</v>
      </c>
      <c r="F32" s="12">
        <v>2494.8000000000002</v>
      </c>
      <c r="G32" s="12">
        <v>1936.8</v>
      </c>
      <c r="H32" s="12">
        <v>558</v>
      </c>
      <c r="I32" s="12">
        <v>892.2</v>
      </c>
      <c r="J32" s="12">
        <v>1903.6</v>
      </c>
      <c r="K32" s="12">
        <v>1681.4</v>
      </c>
      <c r="L32" s="12">
        <v>1174</v>
      </c>
      <c r="M32" s="12">
        <v>507.4</v>
      </c>
      <c r="N32" s="12">
        <v>525.1</v>
      </c>
      <c r="O32" s="12">
        <v>1156.3</v>
      </c>
      <c r="P32" s="65">
        <v>3059.9</v>
      </c>
    </row>
    <row r="33" spans="1:16" s="1417" customFormat="1" ht="9.1999999999999993" customHeight="1">
      <c r="A33" s="719" t="s">
        <v>886</v>
      </c>
      <c r="B33" s="12">
        <v>5594.1</v>
      </c>
      <c r="C33" s="12">
        <v>150.69999999999999</v>
      </c>
      <c r="D33" s="12">
        <v>4.2</v>
      </c>
      <c r="E33" s="12">
        <v>175.7</v>
      </c>
      <c r="F33" s="12">
        <v>5263.5</v>
      </c>
      <c r="G33" s="12">
        <v>4808.2</v>
      </c>
      <c r="H33" s="12">
        <v>455.3</v>
      </c>
      <c r="I33" s="12">
        <v>1199.7</v>
      </c>
      <c r="J33" s="12">
        <v>4394.3999999999996</v>
      </c>
      <c r="K33" s="12">
        <v>1801.3</v>
      </c>
      <c r="L33" s="12">
        <v>1263.7</v>
      </c>
      <c r="M33" s="12">
        <v>537.6</v>
      </c>
      <c r="N33" s="12">
        <v>622.1</v>
      </c>
      <c r="O33" s="12">
        <v>1179.2</v>
      </c>
      <c r="P33" s="65">
        <v>5573.6</v>
      </c>
    </row>
    <row r="34" spans="1:16" s="1417" customFormat="1" ht="9.1999999999999993" customHeight="1">
      <c r="A34" s="719" t="s">
        <v>887</v>
      </c>
      <c r="B34" s="12">
        <v>6837.1</v>
      </c>
      <c r="C34" s="12">
        <v>176.7</v>
      </c>
      <c r="D34" s="12">
        <v>3.3</v>
      </c>
      <c r="E34" s="12">
        <v>200.2</v>
      </c>
      <c r="F34" s="12">
        <v>6456.9</v>
      </c>
      <c r="G34" s="12">
        <v>6207.4</v>
      </c>
      <c r="H34" s="12">
        <v>249.5</v>
      </c>
      <c r="I34" s="12">
        <v>1556.6</v>
      </c>
      <c r="J34" s="12">
        <v>5280.5</v>
      </c>
      <c r="K34" s="12">
        <v>1853.9</v>
      </c>
      <c r="L34" s="12">
        <v>1329.5</v>
      </c>
      <c r="M34" s="12">
        <v>524.4</v>
      </c>
      <c r="N34" s="12">
        <v>930.9</v>
      </c>
      <c r="O34" s="12">
        <v>923</v>
      </c>
      <c r="P34" s="65">
        <v>6203.5</v>
      </c>
    </row>
    <row r="35" spans="1:16" s="1417" customFormat="1" ht="9.1999999999999993" customHeight="1">
      <c r="A35" s="719" t="s">
        <v>888</v>
      </c>
      <c r="B35" s="12">
        <v>8979.4</v>
      </c>
      <c r="C35" s="12">
        <v>187.7</v>
      </c>
      <c r="D35" s="12">
        <v>11.5</v>
      </c>
      <c r="E35" s="12">
        <v>225.4</v>
      </c>
      <c r="F35" s="12">
        <v>8554.7999999999993</v>
      </c>
      <c r="G35" s="12">
        <v>7127.3</v>
      </c>
      <c r="H35" s="12">
        <v>1427.5</v>
      </c>
      <c r="I35" s="12">
        <v>1747.8</v>
      </c>
      <c r="J35" s="12">
        <v>7231.6</v>
      </c>
      <c r="K35" s="12">
        <v>3035</v>
      </c>
      <c r="L35" s="12">
        <v>2344.4</v>
      </c>
      <c r="M35" s="12">
        <v>690.6</v>
      </c>
      <c r="N35" s="12">
        <v>927.7</v>
      </c>
      <c r="O35" s="12">
        <v>2107.3000000000002</v>
      </c>
      <c r="P35" s="65">
        <v>9338.9</v>
      </c>
    </row>
    <row r="36" spans="1:16" s="1417" customFormat="1" ht="9.1999999999999993" customHeight="1">
      <c r="A36" s="719" t="s">
        <v>858</v>
      </c>
      <c r="B36" s="12">
        <v>15390</v>
      </c>
      <c r="C36" s="12">
        <v>275.5</v>
      </c>
      <c r="D36" s="12">
        <v>16.399999999999999</v>
      </c>
      <c r="E36" s="12">
        <v>321.5</v>
      </c>
      <c r="F36" s="12">
        <v>14776.6</v>
      </c>
      <c r="G36" s="12">
        <v>13329</v>
      </c>
      <c r="H36" s="12">
        <v>1447.6</v>
      </c>
      <c r="I36" s="12">
        <v>1828.5</v>
      </c>
      <c r="J36" s="12">
        <v>13561.5</v>
      </c>
      <c r="K36" s="12">
        <v>3880</v>
      </c>
      <c r="L36" s="12">
        <v>3075.4</v>
      </c>
      <c r="M36" s="12">
        <v>804.6</v>
      </c>
      <c r="N36" s="12">
        <v>1289.8</v>
      </c>
      <c r="O36" s="12">
        <v>2590.1999999999998</v>
      </c>
      <c r="P36" s="65">
        <v>16151.7</v>
      </c>
    </row>
    <row r="37" spans="1:16" s="1417" customFormat="1" ht="9.1999999999999993" customHeight="1">
      <c r="A37" s="719" t="s">
        <v>1573</v>
      </c>
      <c r="B37" s="12">
        <v>20182.2</v>
      </c>
      <c r="C37" s="12">
        <v>274.8</v>
      </c>
      <c r="D37" s="12">
        <v>3.6</v>
      </c>
      <c r="E37" s="12">
        <v>352.5</v>
      </c>
      <c r="F37" s="12">
        <v>19551.3</v>
      </c>
      <c r="G37" s="12">
        <v>19125.599999999999</v>
      </c>
      <c r="H37" s="12">
        <v>425.7</v>
      </c>
      <c r="I37" s="12">
        <v>1844.7</v>
      </c>
      <c r="J37" s="12">
        <v>18337.5</v>
      </c>
      <c r="K37" s="12">
        <v>4700.1000000000004</v>
      </c>
      <c r="L37" s="12">
        <v>4020.2</v>
      </c>
      <c r="M37" s="12">
        <v>679.9</v>
      </c>
      <c r="N37" s="12">
        <v>2245.1999999999998</v>
      </c>
      <c r="O37" s="12">
        <v>2454.9</v>
      </c>
      <c r="P37" s="65">
        <v>20792.400000000001</v>
      </c>
    </row>
    <row r="38" spans="1:16" s="1417" customFormat="1" ht="9.1999999999999993" customHeight="1">
      <c r="A38" s="719" t="s">
        <v>860</v>
      </c>
      <c r="B38" s="12">
        <v>28647.9</v>
      </c>
      <c r="C38" s="12">
        <v>316.10000000000002</v>
      </c>
      <c r="D38" s="12">
        <v>10</v>
      </c>
      <c r="E38" s="12">
        <v>388.5</v>
      </c>
      <c r="F38" s="12">
        <v>27933.3</v>
      </c>
      <c r="G38" s="12">
        <v>25926.5</v>
      </c>
      <c r="H38" s="12">
        <v>2006.8</v>
      </c>
      <c r="I38" s="12">
        <v>2264.1999999999998</v>
      </c>
      <c r="J38" s="12">
        <v>26383.7</v>
      </c>
      <c r="K38" s="12">
        <v>5577.1</v>
      </c>
      <c r="L38" s="12">
        <v>4840.7</v>
      </c>
      <c r="M38" s="12">
        <v>736.4</v>
      </c>
      <c r="N38" s="12">
        <v>2835.8</v>
      </c>
      <c r="O38" s="12">
        <v>2741.3</v>
      </c>
      <c r="P38" s="65">
        <v>29125</v>
      </c>
    </row>
    <row r="39" spans="1:16" s="1417" customFormat="1" ht="9.1999999999999993" customHeight="1">
      <c r="A39" s="719" t="s">
        <v>861</v>
      </c>
      <c r="B39" s="12">
        <v>35261.300000000003</v>
      </c>
      <c r="C39" s="12">
        <v>316.8</v>
      </c>
      <c r="D39" s="12">
        <v>1.5</v>
      </c>
      <c r="E39" s="12">
        <v>414.3</v>
      </c>
      <c r="F39" s="12">
        <v>34528.699999999997</v>
      </c>
      <c r="G39" s="12">
        <v>31584.2</v>
      </c>
      <c r="H39" s="12">
        <v>2944.5</v>
      </c>
      <c r="I39" s="12">
        <v>3157.4</v>
      </c>
      <c r="J39" s="12">
        <v>32103.9</v>
      </c>
      <c r="K39" s="12">
        <v>7487</v>
      </c>
      <c r="L39" s="12">
        <v>6552.8</v>
      </c>
      <c r="M39" s="12">
        <v>934.2</v>
      </c>
      <c r="N39" s="12">
        <v>3372.8</v>
      </c>
      <c r="O39" s="12">
        <v>4114.2</v>
      </c>
      <c r="P39" s="65">
        <v>36218.1</v>
      </c>
    </row>
    <row r="40" spans="1:16" s="1417" customFormat="1" ht="9.1999999999999993" customHeight="1">
      <c r="A40" s="719" t="s">
        <v>862</v>
      </c>
      <c r="B40" s="12">
        <v>35423</v>
      </c>
      <c r="C40" s="12">
        <v>324.39999999999998</v>
      </c>
      <c r="D40" s="12">
        <v>3.7</v>
      </c>
      <c r="E40" s="12">
        <v>450.1</v>
      </c>
      <c r="F40" s="12">
        <v>34644.800000000003</v>
      </c>
      <c r="G40" s="12">
        <v>28365.4</v>
      </c>
      <c r="H40" s="12">
        <v>6279.4</v>
      </c>
      <c r="I40" s="12">
        <v>3084.6</v>
      </c>
      <c r="J40" s="12">
        <v>32338.400000000001</v>
      </c>
      <c r="K40" s="12">
        <v>8440.1</v>
      </c>
      <c r="L40" s="12">
        <v>7771.3</v>
      </c>
      <c r="M40" s="12">
        <v>668.8</v>
      </c>
      <c r="N40" s="12">
        <v>3693</v>
      </c>
      <c r="O40" s="12">
        <v>4747.1000000000004</v>
      </c>
      <c r="P40" s="65">
        <v>37085.5</v>
      </c>
    </row>
    <row r="41" spans="1:16" s="1417" customFormat="1" ht="9.1999999999999993" customHeight="1">
      <c r="A41" s="719" t="s">
        <v>863</v>
      </c>
      <c r="B41" s="12">
        <v>34231.199999999997</v>
      </c>
      <c r="C41" s="12">
        <v>362.9</v>
      </c>
      <c r="D41" s="12">
        <v>9.6</v>
      </c>
      <c r="E41" s="12">
        <v>459.6</v>
      </c>
      <c r="F41" s="12">
        <v>33399.1</v>
      </c>
      <c r="G41" s="12">
        <v>27432.400000000001</v>
      </c>
      <c r="H41" s="12">
        <v>5966.7</v>
      </c>
      <c r="I41" s="12">
        <v>2766.6</v>
      </c>
      <c r="J41" s="12">
        <v>31464.6</v>
      </c>
      <c r="K41" s="12">
        <v>11039.1</v>
      </c>
      <c r="L41" s="12">
        <v>10502.1</v>
      </c>
      <c r="M41" s="12">
        <v>537</v>
      </c>
      <c r="N41" s="12">
        <v>4800.1000000000004</v>
      </c>
      <c r="O41" s="12">
        <v>6239</v>
      </c>
      <c r="P41" s="65">
        <v>37703.599999999999</v>
      </c>
    </row>
    <row r="42" spans="1:16" s="1417" customFormat="1" ht="9.1999999999999993" customHeight="1">
      <c r="A42" s="975" t="s">
        <v>769</v>
      </c>
      <c r="B42" s="311">
        <v>36909.800000000003</v>
      </c>
      <c r="C42" s="311">
        <v>366.1</v>
      </c>
      <c r="D42" s="311">
        <v>7.6</v>
      </c>
      <c r="E42" s="311">
        <v>451.4</v>
      </c>
      <c r="F42" s="311">
        <v>36084.699999999997</v>
      </c>
      <c r="G42" s="311">
        <v>26973.4</v>
      </c>
      <c r="H42" s="311">
        <v>9111.2999999999993</v>
      </c>
      <c r="I42" s="311">
        <v>2436.1999999999998</v>
      </c>
      <c r="J42" s="311">
        <v>34473.599999999999</v>
      </c>
      <c r="K42" s="311">
        <v>12456.7</v>
      </c>
      <c r="L42" s="311">
        <v>11528.9</v>
      </c>
      <c r="M42" s="311">
        <v>927.8</v>
      </c>
      <c r="N42" s="311">
        <v>6739.2</v>
      </c>
      <c r="O42" s="311">
        <v>5717.5</v>
      </c>
      <c r="P42" s="65">
        <v>40191.1</v>
      </c>
    </row>
    <row r="43" spans="1:16" s="1417" customFormat="1" ht="9.1999999999999993" customHeight="1">
      <c r="A43" s="975" t="s">
        <v>1574</v>
      </c>
      <c r="B43" s="311">
        <v>48393.1</v>
      </c>
      <c r="C43" s="311">
        <v>436.1</v>
      </c>
      <c r="D43" s="311">
        <v>5.7</v>
      </c>
      <c r="E43" s="311">
        <v>514.5</v>
      </c>
      <c r="F43" s="311">
        <v>47436.800000000003</v>
      </c>
      <c r="G43" s="311">
        <v>36016.300000000003</v>
      </c>
      <c r="H43" s="311">
        <v>11420.5</v>
      </c>
      <c r="I43" s="311">
        <v>2039.5</v>
      </c>
      <c r="J43" s="311">
        <v>46353.599999999999</v>
      </c>
      <c r="K43" s="311">
        <v>17720.900000000001</v>
      </c>
      <c r="L43" s="311">
        <v>16621.599999999999</v>
      </c>
      <c r="M43" s="311">
        <v>1099.3</v>
      </c>
      <c r="N43" s="311">
        <v>8501.7000000000007</v>
      </c>
      <c r="O43" s="311">
        <v>9219.2000000000007</v>
      </c>
      <c r="P43" s="65">
        <v>55572.800000000003</v>
      </c>
    </row>
    <row r="44" spans="1:16" s="1522" customFormat="1" ht="9.1999999999999993" customHeight="1">
      <c r="A44" s="1528" t="s">
        <v>205</v>
      </c>
      <c r="B44" s="311">
        <v>54138.6</v>
      </c>
      <c r="C44" s="311">
        <v>439.7</v>
      </c>
      <c r="D44" s="311">
        <v>3.6</v>
      </c>
      <c r="E44" s="311">
        <v>517</v>
      </c>
      <c r="F44" s="311">
        <v>53178.3</v>
      </c>
      <c r="G44" s="311">
        <v>48290.3</v>
      </c>
      <c r="H44" s="311">
        <v>4888</v>
      </c>
      <c r="I44" s="311">
        <v>1531</v>
      </c>
      <c r="J44" s="311">
        <v>52607.6</v>
      </c>
      <c r="K44" s="311">
        <v>23472.5</v>
      </c>
      <c r="L44" s="311">
        <v>20697</v>
      </c>
      <c r="M44" s="311">
        <v>2775.5</v>
      </c>
      <c r="N44" s="311">
        <v>11052.4</v>
      </c>
      <c r="O44" s="311">
        <v>12420.1</v>
      </c>
      <c r="P44" s="311">
        <v>65027.7</v>
      </c>
    </row>
    <row r="45" spans="1:16" s="1529" customFormat="1" ht="9.1999999999999993" customHeight="1">
      <c r="A45" s="1528" t="s">
        <v>206</v>
      </c>
      <c r="B45" s="311">
        <v>66647.8</v>
      </c>
      <c r="C45" s="311">
        <v>454.2</v>
      </c>
      <c r="D45" s="311">
        <v>11.1</v>
      </c>
      <c r="E45" s="311">
        <v>532.4</v>
      </c>
      <c r="F45" s="311">
        <v>65650.100000000006</v>
      </c>
      <c r="G45" s="311">
        <v>54364.9</v>
      </c>
      <c r="H45" s="311">
        <v>11285.2</v>
      </c>
      <c r="I45" s="311">
        <v>1363.1</v>
      </c>
      <c r="J45" s="311">
        <v>65284.7</v>
      </c>
      <c r="K45" s="311">
        <v>28208</v>
      </c>
      <c r="L45" s="311">
        <v>25956</v>
      </c>
      <c r="M45" s="311">
        <v>2252</v>
      </c>
      <c r="N45" s="311">
        <v>13025.2</v>
      </c>
      <c r="O45" s="311">
        <v>15182.8</v>
      </c>
      <c r="P45" s="311">
        <v>80467.5</v>
      </c>
    </row>
    <row r="46" spans="1:16" s="1523" customFormat="1" ht="9.1999999999999993" customHeight="1">
      <c r="A46" s="1528" t="s">
        <v>207</v>
      </c>
      <c r="B46" s="311">
        <v>76143.600000000006</v>
      </c>
      <c r="C46" s="311">
        <v>481.6</v>
      </c>
      <c r="D46" s="311">
        <v>3.1</v>
      </c>
      <c r="E46" s="311">
        <v>533.5</v>
      </c>
      <c r="F46" s="311">
        <v>75125.399999999994</v>
      </c>
      <c r="G46" s="311">
        <v>52972.4</v>
      </c>
      <c r="H46" s="311">
        <v>22153</v>
      </c>
      <c r="I46" s="311">
        <v>1178.3</v>
      </c>
      <c r="J46" s="311">
        <v>74965.3</v>
      </c>
      <c r="K46" s="311">
        <v>30047.1</v>
      </c>
      <c r="L46" s="311">
        <v>27194.9</v>
      </c>
      <c r="M46" s="311">
        <v>2852.2</v>
      </c>
      <c r="N46" s="311">
        <v>17214.3</v>
      </c>
      <c r="O46" s="311">
        <v>12832.8</v>
      </c>
      <c r="P46" s="311">
        <v>87798.1</v>
      </c>
    </row>
    <row r="47" spans="1:16" s="1531" customFormat="1" ht="9.1999999999999993" customHeight="1">
      <c r="A47" s="1530" t="s">
        <v>841</v>
      </c>
      <c r="B47" s="311">
        <v>81794.600000000006</v>
      </c>
      <c r="C47" s="311">
        <v>503.2</v>
      </c>
      <c r="D47" s="311">
        <v>0.8</v>
      </c>
      <c r="E47" s="311">
        <v>591.1</v>
      </c>
      <c r="F47" s="311">
        <v>80699.5</v>
      </c>
      <c r="G47" s="311">
        <v>56699.5</v>
      </c>
      <c r="H47" s="311">
        <v>24000</v>
      </c>
      <c r="I47" s="65">
        <v>700.2</v>
      </c>
      <c r="J47" s="311">
        <v>81094.399999999994</v>
      </c>
      <c r="K47" s="311">
        <v>25201.7</v>
      </c>
      <c r="L47" s="311">
        <v>23609.7</v>
      </c>
      <c r="M47" s="311">
        <v>1592</v>
      </c>
      <c r="N47" s="65">
        <v>17876.900000000001</v>
      </c>
      <c r="O47" s="311">
        <v>7324.8</v>
      </c>
      <c r="P47" s="311">
        <v>88419.199999999997</v>
      </c>
    </row>
    <row r="48" spans="1:16" s="1532" customFormat="1" ht="9.1999999999999993" customHeight="1">
      <c r="A48" s="1530" t="s">
        <v>1470</v>
      </c>
      <c r="B48" s="311">
        <v>88043</v>
      </c>
      <c r="C48" s="65">
        <v>482.2</v>
      </c>
      <c r="D48" s="65">
        <v>2</v>
      </c>
      <c r="E48" s="65">
        <v>592.70000000000005</v>
      </c>
      <c r="F48" s="311">
        <v>86966.1</v>
      </c>
      <c r="G48" s="65">
        <v>76752</v>
      </c>
      <c r="H48" s="65">
        <v>10214.1</v>
      </c>
      <c r="I48" s="65">
        <v>376.7</v>
      </c>
      <c r="J48" s="311">
        <v>87666.3</v>
      </c>
      <c r="K48" s="311">
        <v>21263.3</v>
      </c>
      <c r="L48" s="65">
        <v>20249.2</v>
      </c>
      <c r="M48" s="65">
        <v>1014.1</v>
      </c>
      <c r="N48" s="65">
        <v>17522.599999999999</v>
      </c>
      <c r="O48" s="311">
        <v>3740.7</v>
      </c>
      <c r="P48" s="311">
        <v>91407</v>
      </c>
    </row>
    <row r="49" spans="1:16" s="1532" customFormat="1" ht="9.1999999999999993" customHeight="1">
      <c r="A49" s="1530" t="s">
        <v>1454</v>
      </c>
      <c r="B49" s="311">
        <v>109076.8</v>
      </c>
      <c r="C49" s="65">
        <v>478.3</v>
      </c>
      <c r="D49" s="65">
        <v>55</v>
      </c>
      <c r="E49" s="65">
        <v>627.6</v>
      </c>
      <c r="F49" s="311">
        <v>107915.9</v>
      </c>
      <c r="G49" s="65">
        <v>96235.9</v>
      </c>
      <c r="H49" s="65">
        <v>11680</v>
      </c>
      <c r="I49" s="65">
        <v>865.3</v>
      </c>
      <c r="J49" s="311">
        <v>108211.5</v>
      </c>
      <c r="K49" s="311">
        <v>22289.200000000001</v>
      </c>
      <c r="L49" s="65">
        <v>20734.8</v>
      </c>
      <c r="M49" s="65">
        <v>1554.4</v>
      </c>
      <c r="N49" s="65">
        <v>21696.1</v>
      </c>
      <c r="O49" s="311">
        <v>593.10000000000218</v>
      </c>
      <c r="P49" s="311">
        <v>108804.6</v>
      </c>
    </row>
    <row r="50" spans="1:16" s="1531" customFormat="1" ht="9.1999999999999993" customHeight="1">
      <c r="A50" s="1530" t="s">
        <v>1032</v>
      </c>
      <c r="B50" s="65">
        <v>105444.2</v>
      </c>
      <c r="C50" s="65">
        <v>383.4</v>
      </c>
      <c r="D50" s="65">
        <v>637.1</v>
      </c>
      <c r="E50" s="65">
        <v>0</v>
      </c>
      <c r="F50" s="65">
        <v>104423.7</v>
      </c>
      <c r="G50" s="65">
        <v>100823.6</v>
      </c>
      <c r="H50" s="65">
        <v>3600.1</v>
      </c>
      <c r="I50" s="65">
        <v>1590</v>
      </c>
      <c r="J50" s="65">
        <v>103854.2</v>
      </c>
      <c r="K50" s="65">
        <v>25472.7</v>
      </c>
      <c r="L50" s="65">
        <v>23154.9</v>
      </c>
      <c r="M50" s="65">
        <v>2317.8000000000002</v>
      </c>
      <c r="N50" s="65">
        <v>21584.799999999999</v>
      </c>
      <c r="O50" s="65">
        <v>3887.9</v>
      </c>
      <c r="P50" s="65">
        <v>107742.1</v>
      </c>
    </row>
    <row r="51" spans="1:16" s="1532" customFormat="1" ht="9.1999999999999993" customHeight="1">
      <c r="A51" s="1530" t="s">
        <v>376</v>
      </c>
      <c r="B51" s="65">
        <v>133130</v>
      </c>
      <c r="C51" s="65">
        <v>405</v>
      </c>
      <c r="D51" s="65">
        <v>663.7</v>
      </c>
      <c r="E51" s="65">
        <v>0</v>
      </c>
      <c r="F51" s="65">
        <v>132061.29999999999</v>
      </c>
      <c r="G51" s="65">
        <v>124240.9</v>
      </c>
      <c r="H51" s="65">
        <v>7820.4</v>
      </c>
      <c r="I51" s="65">
        <v>1566.6</v>
      </c>
      <c r="J51" s="65">
        <v>131563.4</v>
      </c>
      <c r="K51" s="65">
        <v>33065.4</v>
      </c>
      <c r="L51" s="65">
        <v>31790.7</v>
      </c>
      <c r="M51" s="65">
        <v>1274.7</v>
      </c>
      <c r="N51" s="65">
        <v>25096</v>
      </c>
      <c r="O51" s="65">
        <v>7969.4</v>
      </c>
      <c r="P51" s="65">
        <v>139532.79999999999</v>
      </c>
    </row>
    <row r="52" spans="1:16" s="1417" customFormat="1" ht="9.1999999999999993" customHeight="1">
      <c r="A52" s="1533" t="s">
        <v>1325</v>
      </c>
      <c r="B52" s="262">
        <v>130213.9</v>
      </c>
      <c r="C52" s="262">
        <v>0</v>
      </c>
      <c r="D52" s="65">
        <v>587.5</v>
      </c>
      <c r="E52" s="262">
        <v>0</v>
      </c>
      <c r="F52" s="262">
        <v>129626.4</v>
      </c>
      <c r="G52" s="65">
        <v>123755.264</v>
      </c>
      <c r="H52" s="65">
        <v>5871.1360000000004</v>
      </c>
      <c r="I52" s="65">
        <v>3928.3</v>
      </c>
      <c r="J52" s="262">
        <v>126285.6</v>
      </c>
      <c r="K52" s="262">
        <v>35499.599999999999</v>
      </c>
      <c r="L52" s="65">
        <v>31681</v>
      </c>
      <c r="M52" s="65">
        <v>3818.6</v>
      </c>
      <c r="N52" s="65">
        <v>29875.7</v>
      </c>
      <c r="O52" s="262">
        <v>5623.9</v>
      </c>
      <c r="P52" s="262">
        <v>131909.5</v>
      </c>
    </row>
    <row r="53" spans="1:16" s="1417" customFormat="1" ht="9.1999999999999993" customHeight="1">
      <c r="A53" s="592" t="s">
        <v>363</v>
      </c>
      <c r="B53" s="262">
        <v>170314.2</v>
      </c>
      <c r="C53" s="262">
        <v>0</v>
      </c>
      <c r="D53" s="65">
        <v>630.6</v>
      </c>
      <c r="E53" s="262">
        <v>0</v>
      </c>
      <c r="F53" s="262">
        <v>169683.6</v>
      </c>
      <c r="G53" s="262">
        <v>142848.82800000001</v>
      </c>
      <c r="H53" s="262">
        <v>26834.772000000001</v>
      </c>
      <c r="I53" s="262">
        <v>5657.6</v>
      </c>
      <c r="J53" s="262">
        <v>164656.6</v>
      </c>
      <c r="K53" s="262">
        <v>42939.9</v>
      </c>
      <c r="L53" s="262">
        <v>38827.1</v>
      </c>
      <c r="M53" s="262">
        <v>4112.8</v>
      </c>
      <c r="N53" s="262">
        <v>36141.1</v>
      </c>
      <c r="O53" s="262">
        <v>6798.8</v>
      </c>
      <c r="P53" s="262">
        <v>171455.4</v>
      </c>
    </row>
    <row r="54" spans="1:16" s="1417" customFormat="1" ht="9.1999999999999993" customHeight="1">
      <c r="A54" s="719" t="s">
        <v>1466</v>
      </c>
      <c r="B54" s="65">
        <v>227849.72775517998</v>
      </c>
      <c r="C54" s="65">
        <v>3104.0977551799997</v>
      </c>
      <c r="D54" s="65">
        <v>555.33000000000004</v>
      </c>
      <c r="E54" s="65">
        <v>0</v>
      </c>
      <c r="F54" s="65">
        <v>224190.3</v>
      </c>
      <c r="G54" s="65">
        <v>201755.98345299999</v>
      </c>
      <c r="H54" s="65">
        <v>22434.286547</v>
      </c>
      <c r="I54" s="65">
        <v>5991.77</v>
      </c>
      <c r="J54" s="65">
        <v>218753.8</v>
      </c>
      <c r="K54" s="65">
        <v>55795.3</v>
      </c>
      <c r="L54" s="65">
        <v>56475.519999999997</v>
      </c>
      <c r="M54" s="65">
        <v>3594.9</v>
      </c>
      <c r="N54" s="65">
        <v>54401</v>
      </c>
      <c r="O54" s="65">
        <v>1394.3000000000102</v>
      </c>
      <c r="P54" s="65">
        <v>220148.1</v>
      </c>
    </row>
    <row r="55" spans="1:16" s="1417" customFormat="1" ht="9.1999999999999993" customHeight="1">
      <c r="A55" s="719" t="s">
        <v>1498</v>
      </c>
      <c r="B55" s="65">
        <v>215006.11893204</v>
      </c>
      <c r="C55" s="65">
        <v>3319.45893204</v>
      </c>
      <c r="D55" s="65">
        <v>6315.33</v>
      </c>
      <c r="E55" s="65">
        <v>0</v>
      </c>
      <c r="F55" s="65">
        <v>205371.33</v>
      </c>
      <c r="G55" s="65">
        <v>165992.707627</v>
      </c>
      <c r="H55" s="65">
        <v>39378.622372999998</v>
      </c>
      <c r="I55" s="65">
        <v>8673.7000000000007</v>
      </c>
      <c r="J55" s="65">
        <v>206332.41893203999</v>
      </c>
      <c r="K55" s="65">
        <v>63517.4</v>
      </c>
      <c r="L55" s="65">
        <v>58203.8</v>
      </c>
      <c r="M55" s="65">
        <v>5313.6</v>
      </c>
      <c r="N55" s="65">
        <v>53324.7</v>
      </c>
      <c r="O55" s="65">
        <v>10192.700000000001</v>
      </c>
      <c r="P55" s="65">
        <v>216525.11893204</v>
      </c>
    </row>
    <row r="56" spans="1:16" s="1417" customFormat="1" ht="9.1999999999999993" customHeight="1">
      <c r="A56" s="719" t="s">
        <v>932</v>
      </c>
      <c r="B56" s="65">
        <v>225052.13692242999</v>
      </c>
      <c r="C56" s="65">
        <v>5226.4369224299999</v>
      </c>
      <c r="D56" s="65">
        <v>6730.6</v>
      </c>
      <c r="E56" s="65">
        <v>0</v>
      </c>
      <c r="F56" s="65">
        <v>213095.09999999998</v>
      </c>
      <c r="G56" s="65">
        <v>165257.54891499999</v>
      </c>
      <c r="H56" s="65">
        <v>47837.551084999999</v>
      </c>
      <c r="I56" s="65">
        <v>8280.2999999999993</v>
      </c>
      <c r="J56" s="65">
        <v>216771.83692243</v>
      </c>
      <c r="K56" s="65">
        <v>59058</v>
      </c>
      <c r="L56" s="65">
        <v>55503.3</v>
      </c>
      <c r="M56" s="65">
        <v>3554.7</v>
      </c>
      <c r="N56" s="65">
        <v>54564.2</v>
      </c>
      <c r="O56" s="65">
        <v>4493.8000000000029</v>
      </c>
      <c r="P56" s="65">
        <v>221265.63692243001</v>
      </c>
    </row>
    <row r="57" spans="1:16" s="1417" customFormat="1" ht="9.1999999999999993" customHeight="1">
      <c r="A57" s="719" t="s">
        <v>1627</v>
      </c>
      <c r="B57" s="65">
        <v>392044.68225451</v>
      </c>
      <c r="C57" s="65">
        <v>9151.9822545099996</v>
      </c>
      <c r="D57" s="65">
        <v>7368.2</v>
      </c>
      <c r="E57" s="65">
        <v>0</v>
      </c>
      <c r="F57" s="65">
        <v>375524.5</v>
      </c>
      <c r="G57" s="65">
        <v>285681.96461168001</v>
      </c>
      <c r="H57" s="65">
        <v>89842.53538832</v>
      </c>
      <c r="I57" s="65">
        <v>9231.2000000000007</v>
      </c>
      <c r="J57" s="65">
        <v>382813.48225450999</v>
      </c>
      <c r="K57" s="65">
        <v>63932.2</v>
      </c>
      <c r="L57" s="65">
        <v>57144</v>
      </c>
      <c r="M57" s="65">
        <v>6788.2</v>
      </c>
      <c r="N57" s="65">
        <v>62973.5</v>
      </c>
      <c r="O57" s="65">
        <v>958.69999999999709</v>
      </c>
      <c r="P57" s="65">
        <v>383772.18225451</v>
      </c>
    </row>
    <row r="58" spans="1:16" s="1417" customFormat="1" ht="9.1999999999999993" customHeight="1">
      <c r="A58" s="719" t="s">
        <v>89</v>
      </c>
      <c r="B58" s="65">
        <v>473791.1</v>
      </c>
      <c r="C58" s="65">
        <v>14201.7</v>
      </c>
      <c r="D58" s="65">
        <v>6594.9</v>
      </c>
      <c r="E58" s="65">
        <v>0</v>
      </c>
      <c r="F58" s="65">
        <v>452994.5</v>
      </c>
      <c r="G58" s="65">
        <v>339940.04144638998</v>
      </c>
      <c r="H58" s="65">
        <v>113054.45855360999</v>
      </c>
      <c r="I58" s="65">
        <v>8569</v>
      </c>
      <c r="J58" s="65">
        <v>465222.1</v>
      </c>
      <c r="K58" s="65">
        <v>80302.5</v>
      </c>
      <c r="L58" s="65">
        <v>74079.899999999994</v>
      </c>
      <c r="M58" s="65">
        <v>6222.6</v>
      </c>
      <c r="N58" s="65">
        <v>77286.399999999994</v>
      </c>
      <c r="O58" s="65">
        <v>3016.1000000000058</v>
      </c>
      <c r="P58" s="65">
        <v>468238.19999999995</v>
      </c>
    </row>
    <row r="59" spans="1:16" s="1417" customFormat="1" ht="9.1999999999999993" customHeight="1">
      <c r="A59" s="719" t="s">
        <v>1858</v>
      </c>
      <c r="B59" s="65">
        <v>593753</v>
      </c>
      <c r="C59" s="65">
        <v>15882.8</v>
      </c>
      <c r="D59" s="65">
        <v>5469.3</v>
      </c>
      <c r="E59" s="65">
        <v>0</v>
      </c>
      <c r="F59" s="65">
        <v>572400.9</v>
      </c>
      <c r="G59" s="65">
        <v>426132.87371916004</v>
      </c>
      <c r="H59" s="65">
        <v>146268.02628083999</v>
      </c>
      <c r="I59" s="65">
        <v>7482.5</v>
      </c>
      <c r="J59" s="65">
        <v>586270.5</v>
      </c>
      <c r="K59" s="65">
        <v>93006.1</v>
      </c>
      <c r="L59" s="65">
        <v>87372.340000000011</v>
      </c>
      <c r="M59" s="65">
        <v>5633.76</v>
      </c>
      <c r="N59" s="65">
        <v>80056.700000000012</v>
      </c>
      <c r="O59" s="65">
        <v>12949.399999999994</v>
      </c>
      <c r="P59" s="65">
        <v>599219.9</v>
      </c>
    </row>
    <row r="60" spans="1:16" s="1417" customFormat="1" ht="9.1999999999999993" customHeight="1">
      <c r="A60" s="719" t="s">
        <v>1980</v>
      </c>
      <c r="B60" s="65">
        <v>726683.93</v>
      </c>
      <c r="C60" s="65">
        <v>19527.099999999999</v>
      </c>
      <c r="D60" s="65">
        <v>4095.9</v>
      </c>
      <c r="E60" s="65">
        <v>0</v>
      </c>
      <c r="F60" s="65">
        <v>703060.93</v>
      </c>
      <c r="G60" s="65">
        <v>517456.67892682005</v>
      </c>
      <c r="H60" s="65">
        <v>185604.25107318</v>
      </c>
      <c r="I60" s="65">
        <v>5995.97</v>
      </c>
      <c r="J60" s="65">
        <v>720687.96000000008</v>
      </c>
      <c r="K60" s="65">
        <v>120995.11</v>
      </c>
      <c r="L60" s="65">
        <v>114843.41</v>
      </c>
      <c r="M60" s="65">
        <v>6151.7</v>
      </c>
      <c r="N60" s="65">
        <v>94395.63</v>
      </c>
      <c r="O60" s="65">
        <v>26599.479999999996</v>
      </c>
      <c r="P60" s="65">
        <v>747287.44000000006</v>
      </c>
    </row>
    <row r="61" spans="1:16" s="1417" customFormat="1" ht="9.1999999999999993" customHeight="1">
      <c r="A61" s="719" t="s">
        <v>2159</v>
      </c>
      <c r="B61" s="65">
        <v>917630.90047060989</v>
      </c>
      <c r="C61" s="65">
        <v>28206.181776740003</v>
      </c>
      <c r="D61" s="65">
        <v>29.838400000000004</v>
      </c>
      <c r="E61" s="65">
        <v>2384.0881600000002</v>
      </c>
      <c r="F61" s="65">
        <v>887010.79213386984</v>
      </c>
      <c r="G61" s="65">
        <v>672458.1601839799</v>
      </c>
      <c r="H61" s="65">
        <v>214552.63194989</v>
      </c>
      <c r="I61" s="65">
        <v>4425.2452109500009</v>
      </c>
      <c r="J61" s="65">
        <v>913205.65525965986</v>
      </c>
      <c r="K61" s="65">
        <v>152199.83332362378</v>
      </c>
      <c r="L61" s="65">
        <v>144005.59332362379</v>
      </c>
      <c r="M61" s="65">
        <v>8194.24</v>
      </c>
      <c r="N61" s="65">
        <v>109383.40963409159</v>
      </c>
      <c r="O61" s="65">
        <v>42816.423689532196</v>
      </c>
      <c r="P61" s="65">
        <v>956022.07894919207</v>
      </c>
    </row>
    <row r="62" spans="1:16" s="1417" customFormat="1" ht="9.1999999999999993" customHeight="1">
      <c r="A62" s="719" t="s">
        <v>2262</v>
      </c>
      <c r="B62" s="65">
        <v>955657.73971067986</v>
      </c>
      <c r="C62" s="65">
        <v>25929.438226990002</v>
      </c>
      <c r="D62" s="65">
        <v>170.62933999999998</v>
      </c>
      <c r="E62" s="65">
        <v>2291.3082800000002</v>
      </c>
      <c r="F62" s="65">
        <v>927266.36386368982</v>
      </c>
      <c r="G62" s="65">
        <v>683870.35827257985</v>
      </c>
      <c r="H62" s="65">
        <v>243396.00559111001</v>
      </c>
      <c r="I62" s="65">
        <v>2849.0322149899994</v>
      </c>
      <c r="J62" s="65">
        <v>952808.70749568986</v>
      </c>
      <c r="K62" s="65">
        <v>152165.7633257861</v>
      </c>
      <c r="L62" s="65">
        <v>144417.6033257861</v>
      </c>
      <c r="M62" s="65">
        <v>7748.16</v>
      </c>
      <c r="N62" s="65">
        <v>90339.575064238627</v>
      </c>
      <c r="O62" s="65">
        <v>61826.188261547475</v>
      </c>
      <c r="P62" s="65">
        <v>1014634.8957572373</v>
      </c>
    </row>
    <row r="63" spans="1:16" s="1417" customFormat="1" ht="9.1999999999999993" customHeight="1">
      <c r="A63" s="719" t="s">
        <v>2574</v>
      </c>
      <c r="B63" s="2038">
        <v>1020106.31942692</v>
      </c>
      <c r="C63" s="65">
        <v>28078.52314474</v>
      </c>
      <c r="D63" s="65">
        <v>165.14273</v>
      </c>
      <c r="E63" s="65">
        <v>2466.3372199999999</v>
      </c>
      <c r="F63" s="65">
        <v>989396.31633218005</v>
      </c>
      <c r="G63" s="65">
        <v>737632.07076531998</v>
      </c>
      <c r="H63" s="65">
        <v>251764.24556686002</v>
      </c>
      <c r="I63" s="65">
        <v>1825.2256828300001</v>
      </c>
      <c r="J63" s="2038">
        <v>1018281.0937440901</v>
      </c>
      <c r="K63" s="65">
        <v>113188.89634090001</v>
      </c>
      <c r="L63" s="65">
        <v>102007.38248562046</v>
      </c>
      <c r="M63" s="65">
        <v>11181.513855279552</v>
      </c>
      <c r="N63" s="65">
        <v>77178.293227801594</v>
      </c>
      <c r="O63" s="65">
        <v>36010.603113098419</v>
      </c>
      <c r="P63" s="65">
        <v>1054291.6968571884</v>
      </c>
    </row>
    <row r="64" spans="1:16" s="1417" customFormat="1" ht="9.1999999999999993" customHeight="1">
      <c r="A64" s="719" t="s">
        <v>2693</v>
      </c>
      <c r="B64" s="2038">
        <v>937051.61449491815</v>
      </c>
      <c r="C64" s="65">
        <v>31837.00129041</v>
      </c>
      <c r="D64" s="65">
        <v>349.93385473200004</v>
      </c>
      <c r="E64" s="65">
        <v>2420.7545448560004</v>
      </c>
      <c r="F64" s="65">
        <v>902443.9248049201</v>
      </c>
      <c r="G64" s="65">
        <v>667902.16784919007</v>
      </c>
      <c r="H64" s="65">
        <v>234541.75695572997</v>
      </c>
      <c r="I64" s="65">
        <v>954.68284978999941</v>
      </c>
      <c r="J64" s="2038">
        <v>936096.93164512818</v>
      </c>
      <c r="K64" s="65">
        <v>136474.93673828334</v>
      </c>
      <c r="L64" s="65">
        <v>125515.26539331843</v>
      </c>
      <c r="M64" s="65">
        <v>10959.671344964911</v>
      </c>
      <c r="N64" s="65">
        <v>87788.760876004948</v>
      </c>
      <c r="O64" s="65">
        <v>48686.175862278396</v>
      </c>
      <c r="P64" s="65">
        <v>984783.10750740662</v>
      </c>
    </row>
    <row r="65" spans="1:16" s="1417" customFormat="1" ht="9.1999999999999993" customHeight="1">
      <c r="A65" s="719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</row>
    <row r="66" spans="1:16" s="1418" customFormat="1" ht="9.1999999999999993" customHeight="1">
      <c r="A66" s="1286" t="s">
        <v>2734</v>
      </c>
      <c r="B66" s="1463">
        <v>959984.49626662501</v>
      </c>
      <c r="C66" s="1463">
        <v>35596.099917410007</v>
      </c>
      <c r="D66" s="32">
        <v>360.73503427499998</v>
      </c>
      <c r="E66" s="1463">
        <v>2495.47439295</v>
      </c>
      <c r="F66" s="1463">
        <v>921532.18692199001</v>
      </c>
      <c r="G66" s="1463">
        <v>686212.07852370001</v>
      </c>
      <c r="H66" s="1463">
        <v>235320.10839829</v>
      </c>
      <c r="I66" s="1463">
        <v>964.64277948500057</v>
      </c>
      <c r="J66" s="1463">
        <v>959019.85348714003</v>
      </c>
      <c r="K66" s="1463">
        <v>143112.14165315666</v>
      </c>
      <c r="L66" s="1463">
        <v>131166.38268472353</v>
      </c>
      <c r="M66" s="1463">
        <v>11945.758968433131</v>
      </c>
      <c r="N66" s="1463">
        <v>91178.953676447709</v>
      </c>
      <c r="O66" s="1463">
        <v>51933.187976708956</v>
      </c>
      <c r="P66" s="1463">
        <v>1010953.041463849</v>
      </c>
    </row>
    <row r="67" spans="1:16" s="1418" customFormat="1" ht="9.1999999999999993" customHeight="1">
      <c r="A67" s="1286" t="s">
        <v>2735</v>
      </c>
      <c r="B67" s="1463">
        <v>969248.79370800988</v>
      </c>
      <c r="C67" s="1463">
        <v>33800.364396700003</v>
      </c>
      <c r="D67" s="32">
        <v>340.30196928000004</v>
      </c>
      <c r="E67" s="1463">
        <v>2506.0025203200003</v>
      </c>
      <c r="F67" s="1463">
        <v>932602.12482170993</v>
      </c>
      <c r="G67" s="1463">
        <v>686946.91490501992</v>
      </c>
      <c r="H67" s="1463">
        <v>245655.20991669002</v>
      </c>
      <c r="I67" s="1463">
        <v>1018.3778440900003</v>
      </c>
      <c r="J67" s="1463">
        <v>968230.41586391989</v>
      </c>
      <c r="K67" s="1463">
        <v>146334.37122427867</v>
      </c>
      <c r="L67" s="1463">
        <v>135579.90613867628</v>
      </c>
      <c r="M67" s="1463">
        <v>10754.465085602389</v>
      </c>
      <c r="N67" s="1463">
        <v>97205.264391524368</v>
      </c>
      <c r="O67" s="1463">
        <v>49129.106832754303</v>
      </c>
      <c r="P67" s="1463">
        <v>1017359.5226966742</v>
      </c>
    </row>
    <row r="68" spans="1:16" s="1418" customFormat="1" ht="9.1999999999999993" customHeight="1">
      <c r="A68" s="612" t="s">
        <v>2732</v>
      </c>
      <c r="B68" s="2022">
        <v>981758.63418573979</v>
      </c>
      <c r="C68" s="32">
        <v>35078.6728812</v>
      </c>
      <c r="D68" s="32">
        <v>341.32041971999996</v>
      </c>
      <c r="E68" s="32">
        <v>2513.5024456800002</v>
      </c>
      <c r="F68" s="32">
        <v>943825.13843913982</v>
      </c>
      <c r="G68" s="32">
        <v>681465.12803989975</v>
      </c>
      <c r="H68" s="32">
        <v>262360.01039924001</v>
      </c>
      <c r="I68" s="32">
        <v>1021.0176894099999</v>
      </c>
      <c r="J68" s="2022">
        <v>980737.61649632978</v>
      </c>
      <c r="K68" s="32">
        <v>143900.16373824596</v>
      </c>
      <c r="L68" s="32">
        <v>132961.97394885466</v>
      </c>
      <c r="M68" s="32">
        <v>10938.189789391283</v>
      </c>
      <c r="N68" s="32">
        <v>103864.112459475</v>
      </c>
      <c r="O68" s="32">
        <v>40036.051278770959</v>
      </c>
      <c r="P68" s="32">
        <v>1020773.6677751008</v>
      </c>
    </row>
    <row r="69" spans="1:16" s="1418" customFormat="1" ht="9.1999999999999993" customHeight="1">
      <c r="A69" s="1286" t="s">
        <v>2799</v>
      </c>
      <c r="B69" s="1463">
        <v>995780.93038498738</v>
      </c>
      <c r="C69" s="1463">
        <v>34750.572397459997</v>
      </c>
      <c r="D69" s="32">
        <v>341.98896699728994</v>
      </c>
      <c r="E69" s="1463">
        <v>2518.4256648003197</v>
      </c>
      <c r="F69" s="1463">
        <v>958169.9433557298</v>
      </c>
      <c r="G69" s="1463">
        <v>707281.3760235298</v>
      </c>
      <c r="H69" s="1463">
        <v>250888.56733219998</v>
      </c>
      <c r="I69" s="1463">
        <v>992.2456876816675</v>
      </c>
      <c r="J69" s="1463">
        <v>994788.68469730567</v>
      </c>
      <c r="K69" s="1463">
        <v>144952.12014910029</v>
      </c>
      <c r="L69" s="1463">
        <v>135216.21598590308</v>
      </c>
      <c r="M69" s="1463">
        <v>9735.9041631972013</v>
      </c>
      <c r="N69" s="1463">
        <v>99468.58271161915</v>
      </c>
      <c r="O69" s="1463">
        <v>45483.537437481136</v>
      </c>
      <c r="P69" s="1463">
        <v>1040272.2221347868</v>
      </c>
    </row>
    <row r="70" spans="1:16" s="1418" customFormat="1" ht="9.1999999999999993" customHeight="1">
      <c r="A70" s="1286" t="s">
        <v>2800</v>
      </c>
      <c r="B70" s="1463">
        <v>983714.70955206011</v>
      </c>
      <c r="C70" s="1463">
        <v>34275.516488779998</v>
      </c>
      <c r="D70" s="32">
        <v>657.682411</v>
      </c>
      <c r="E70" s="1463">
        <v>2496.381218</v>
      </c>
      <c r="F70" s="1463">
        <v>946285.1294342801</v>
      </c>
      <c r="G70" s="1463">
        <v>700456.8100400801</v>
      </c>
      <c r="H70" s="1463">
        <v>245828.31939420002</v>
      </c>
      <c r="I70" s="1463">
        <v>984.36045876000026</v>
      </c>
      <c r="J70" s="1463">
        <v>982730.34909330006</v>
      </c>
      <c r="K70" s="1463">
        <v>142027.85451719983</v>
      </c>
      <c r="L70" s="1463">
        <v>132101.00765776416</v>
      </c>
      <c r="M70" s="1463">
        <v>9926.8468594356546</v>
      </c>
      <c r="N70" s="1463">
        <v>98500.143675565996</v>
      </c>
      <c r="O70" s="1463">
        <v>43527.710841633831</v>
      </c>
      <c r="P70" s="1463">
        <v>1026258.0599349339</v>
      </c>
    </row>
    <row r="71" spans="1:16" s="1418" customFormat="1" ht="9.1999999999999993" customHeight="1">
      <c r="A71" s="612" t="s">
        <v>2796</v>
      </c>
      <c r="B71" s="2022">
        <v>986422.61895095394</v>
      </c>
      <c r="C71" s="32">
        <v>36334.474642559995</v>
      </c>
      <c r="D71" s="32">
        <v>212.323893056</v>
      </c>
      <c r="E71" s="32">
        <v>2494.8057434080001</v>
      </c>
      <c r="F71" s="32">
        <v>947381.01467193</v>
      </c>
      <c r="G71" s="32">
        <v>709166.14101391996</v>
      </c>
      <c r="H71" s="32">
        <v>238214.87365801001</v>
      </c>
      <c r="I71" s="32">
        <v>538.68557291999969</v>
      </c>
      <c r="J71" s="2022">
        <v>985883.93337803392</v>
      </c>
      <c r="K71" s="32">
        <v>148594.12993319589</v>
      </c>
      <c r="L71" s="32">
        <v>136917.80437514192</v>
      </c>
      <c r="M71" s="32">
        <v>11676.325558053959</v>
      </c>
      <c r="N71" s="32">
        <v>102532.78383153371</v>
      </c>
      <c r="O71" s="32">
        <v>46061.346101662173</v>
      </c>
      <c r="P71" s="32">
        <v>1031945.2794796961</v>
      </c>
    </row>
    <row r="72" spans="1:16" s="1418" customFormat="1" ht="9.1999999999999993" customHeight="1">
      <c r="A72" s="612" t="s">
        <v>2804</v>
      </c>
      <c r="B72" s="1463">
        <v>986957.74116810807</v>
      </c>
      <c r="C72" s="1463">
        <v>37011.506344190006</v>
      </c>
      <c r="D72" s="32">
        <v>211.99940467200003</v>
      </c>
      <c r="E72" s="1463">
        <v>2490.993004896</v>
      </c>
      <c r="F72" s="1463">
        <v>947243.24241435004</v>
      </c>
      <c r="G72" s="1463">
        <v>705637.74825563002</v>
      </c>
      <c r="H72" s="1463">
        <v>241605.49415872002</v>
      </c>
      <c r="I72" s="1463">
        <v>537.25737407999986</v>
      </c>
      <c r="J72" s="1463">
        <v>986420.48379402806</v>
      </c>
      <c r="K72" s="1463">
        <v>149438.18071037892</v>
      </c>
      <c r="L72" s="1463">
        <v>140238.5555299907</v>
      </c>
      <c r="M72" s="1463">
        <v>9199.6251803882242</v>
      </c>
      <c r="N72" s="1463">
        <v>107472.56558632775</v>
      </c>
      <c r="O72" s="1463">
        <v>41965.615124051168</v>
      </c>
      <c r="P72" s="1463">
        <v>1028386.0989180792</v>
      </c>
    </row>
    <row r="73" spans="1:16" s="1418" customFormat="1" ht="9.1999999999999993" customHeight="1">
      <c r="A73" s="612" t="s">
        <v>2805</v>
      </c>
      <c r="B73" s="1463">
        <v>1026876.9312867259</v>
      </c>
      <c r="C73" s="1463">
        <v>40509.924472260005</v>
      </c>
      <c r="D73" s="32">
        <v>205.668880704</v>
      </c>
      <c r="E73" s="1463">
        <v>2608.4037409919997</v>
      </c>
      <c r="F73" s="1463">
        <v>983552.93419276993</v>
      </c>
      <c r="G73" s="1463">
        <v>740801.88248290995</v>
      </c>
      <c r="H73" s="1463">
        <v>242751.05170986001</v>
      </c>
      <c r="I73" s="1463">
        <v>558.5058894799995</v>
      </c>
      <c r="J73" s="1463">
        <v>1026318.4253972459</v>
      </c>
      <c r="K73" s="1463">
        <v>152961.61550051277</v>
      </c>
      <c r="L73" s="1463">
        <v>142317.575021364</v>
      </c>
      <c r="M73" s="1463">
        <v>10644.040479148773</v>
      </c>
      <c r="N73" s="1463">
        <v>111051.63147983993</v>
      </c>
      <c r="O73" s="1463">
        <v>41909.98402067284</v>
      </c>
      <c r="P73" s="1463">
        <v>1068228.4094179187</v>
      </c>
    </row>
    <row r="74" spans="1:16" s="1418" customFormat="1" ht="9.1999999999999993" customHeight="1">
      <c r="A74" s="612" t="s">
        <v>2806</v>
      </c>
      <c r="B74" s="32">
        <v>1040534.7804178819</v>
      </c>
      <c r="C74" s="32">
        <v>41578.489612509999</v>
      </c>
      <c r="D74" s="32">
        <v>216.23565392</v>
      </c>
      <c r="E74" s="32">
        <v>2658.0351920319999</v>
      </c>
      <c r="F74" s="32">
        <v>996082.01995941997</v>
      </c>
      <c r="G74" s="32">
        <v>742625.39956475992</v>
      </c>
      <c r="H74" s="32">
        <v>253456.62039466001</v>
      </c>
      <c r="I74" s="32">
        <v>625.05648099999917</v>
      </c>
      <c r="J74" s="32">
        <v>1039909.7239368819</v>
      </c>
      <c r="K74" s="32">
        <v>159813.34717166796</v>
      </c>
      <c r="L74" s="32">
        <v>148920.44509798341</v>
      </c>
      <c r="M74" s="32">
        <v>10892.902073684561</v>
      </c>
      <c r="N74" s="32">
        <v>115083.46969172789</v>
      </c>
      <c r="O74" s="32">
        <v>44729.877479940071</v>
      </c>
      <c r="P74" s="32">
        <v>1084639.6014168221</v>
      </c>
    </row>
    <row r="75" spans="1:16" s="1418" customFormat="1" ht="9.1999999999999993" customHeight="1">
      <c r="A75" s="612" t="s">
        <v>2850</v>
      </c>
      <c r="B75" s="32">
        <v>1120460.7609061359</v>
      </c>
      <c r="C75" s="32">
        <v>42437.058987349999</v>
      </c>
      <c r="D75" s="32">
        <v>211.845606</v>
      </c>
      <c r="E75" s="32">
        <v>2624.2577674560002</v>
      </c>
      <c r="F75" s="32">
        <v>1075187.5985453299</v>
      </c>
      <c r="G75" s="32">
        <v>790652.91272631986</v>
      </c>
      <c r="H75" s="32">
        <v>284534.68581901002</v>
      </c>
      <c r="I75" s="32">
        <v>110.63805595999908</v>
      </c>
      <c r="J75" s="32">
        <v>1120350.1228501759</v>
      </c>
      <c r="K75" s="32">
        <v>160065.91252196269</v>
      </c>
      <c r="L75" s="32">
        <v>148689.57971614017</v>
      </c>
      <c r="M75" s="32">
        <v>11376.332805822525</v>
      </c>
      <c r="N75" s="32">
        <v>118512.04861619166</v>
      </c>
      <c r="O75" s="32">
        <v>41553.863905771024</v>
      </c>
      <c r="P75" s="32">
        <v>1161903.9867559469</v>
      </c>
    </row>
    <row r="76" spans="1:16" s="1418" customFormat="1" ht="9.1999999999999993" customHeight="1">
      <c r="A76" s="612" t="s">
        <v>2851</v>
      </c>
      <c r="B76" s="2022">
        <v>1189385.7655129901</v>
      </c>
      <c r="C76" s="32">
        <v>43517.377742309996</v>
      </c>
      <c r="D76" s="32">
        <v>417.22600499999999</v>
      </c>
      <c r="E76" s="32">
        <v>2668.1856736499999</v>
      </c>
      <c r="F76" s="32">
        <v>1142782.9760920301</v>
      </c>
      <c r="G76" s="32">
        <v>832861.3784831001</v>
      </c>
      <c r="H76" s="32">
        <v>309921.59760892997</v>
      </c>
      <c r="I76" s="32">
        <v>110.57924128000069</v>
      </c>
      <c r="J76" s="2022">
        <v>1189275.1862717101</v>
      </c>
      <c r="K76" s="32">
        <v>163677.61660466448</v>
      </c>
      <c r="L76" s="32">
        <v>154030.14944318036</v>
      </c>
      <c r="M76" s="32">
        <v>9647.46716148411</v>
      </c>
      <c r="N76" s="32">
        <v>125447.74400182988</v>
      </c>
      <c r="O76" s="32">
        <v>38229.872602834599</v>
      </c>
      <c r="P76" s="32">
        <v>1227505.0588745447</v>
      </c>
    </row>
    <row r="77" spans="1:16" s="1417" customFormat="1" ht="9.1999999999999993" customHeight="1">
      <c r="A77" s="719" t="s">
        <v>2853</v>
      </c>
      <c r="B77" s="2038">
        <v>1274213.6775962182</v>
      </c>
      <c r="C77" s="65">
        <v>44996.868751379996</v>
      </c>
      <c r="D77" s="65">
        <v>420.0736</v>
      </c>
      <c r="E77" s="65">
        <v>2674.4134487880001</v>
      </c>
      <c r="F77" s="65">
        <v>1226122.3217960503</v>
      </c>
      <c r="G77" s="65">
        <v>921000.69194712024</v>
      </c>
      <c r="H77" s="65">
        <v>305121.62984893</v>
      </c>
      <c r="I77" s="65">
        <v>109.63010012999916</v>
      </c>
      <c r="J77" s="2038">
        <v>1274104.0474960881</v>
      </c>
      <c r="K77" s="65">
        <v>175713.93548650961</v>
      </c>
      <c r="L77" s="65">
        <v>161285.73570967498</v>
      </c>
      <c r="M77" s="65">
        <v>14428.199776834637</v>
      </c>
      <c r="N77" s="65">
        <v>121468.94263705748</v>
      </c>
      <c r="O77" s="65">
        <v>54244.99284945213</v>
      </c>
      <c r="P77" s="65">
        <v>1328349.0403455403</v>
      </c>
    </row>
    <row r="78" spans="1:16" s="1417" customFormat="1" ht="9.1999999999999993" customHeight="1">
      <c r="A78" s="719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6" s="1418" customFormat="1" ht="9.1999999999999993" customHeight="1">
      <c r="A79" s="1286" t="s">
        <v>2900</v>
      </c>
      <c r="B79" s="1463">
        <v>1313924.88076351</v>
      </c>
      <c r="C79" s="1463">
        <v>50427.992151629995</v>
      </c>
      <c r="D79" s="32">
        <v>423.6365199</v>
      </c>
      <c r="E79" s="1463">
        <v>2697.0963221100001</v>
      </c>
      <c r="F79" s="1463">
        <v>1260376.1557698699</v>
      </c>
      <c r="G79" s="1463">
        <v>940832.63397797989</v>
      </c>
      <c r="H79" s="1463">
        <v>319543.52179188997</v>
      </c>
      <c r="I79" s="1463">
        <v>109.32776553000069</v>
      </c>
      <c r="J79" s="1463">
        <v>1313815.55299798</v>
      </c>
      <c r="K79" s="1463">
        <v>176358.24358297279</v>
      </c>
      <c r="L79" s="1463">
        <v>165743.62261029941</v>
      </c>
      <c r="M79" s="1463">
        <v>10614.620972673387</v>
      </c>
      <c r="N79" s="1463">
        <v>116405.79078841553</v>
      </c>
      <c r="O79" s="1463">
        <v>59952.452794557263</v>
      </c>
      <c r="P79" s="1463">
        <v>1373768.0057925372</v>
      </c>
    </row>
    <row r="80" spans="1:16" s="1418" customFormat="1" ht="9.1999999999999993" customHeight="1">
      <c r="A80" s="1286" t="s">
        <v>2901</v>
      </c>
      <c r="B80" s="1463">
        <v>1308037.6830267881</v>
      </c>
      <c r="C80" s="1463">
        <v>49955.70523182</v>
      </c>
      <c r="D80" s="32">
        <v>416.33843400000001</v>
      </c>
      <c r="E80" s="1463">
        <v>2661.2352701280001</v>
      </c>
      <c r="F80" s="1463">
        <v>1255004.4040908401</v>
      </c>
      <c r="G80" s="1463">
        <v>935899.17738943011</v>
      </c>
      <c r="H80" s="1463">
        <v>319105.22670140996</v>
      </c>
      <c r="I80" s="1463">
        <v>109.26951093000031</v>
      </c>
      <c r="J80" s="1463">
        <v>1307928.4135158581</v>
      </c>
      <c r="K80" s="1463">
        <v>178663.44314026085</v>
      </c>
      <c r="L80" s="1463">
        <v>166151.18484811473</v>
      </c>
      <c r="M80" s="1463">
        <v>12512.258292146116</v>
      </c>
      <c r="N80" s="1463">
        <v>106406.96019006598</v>
      </c>
      <c r="O80" s="1463">
        <v>72256.48295019487</v>
      </c>
      <c r="P80" s="1463">
        <v>1380184.8964660531</v>
      </c>
    </row>
    <row r="81" spans="1:16" s="1460" customFormat="1" ht="9.1999999999999993" customHeight="1">
      <c r="A81" s="333" t="s">
        <v>2887</v>
      </c>
      <c r="B81" s="2242">
        <v>1340199.5441872522</v>
      </c>
      <c r="C81" s="63">
        <v>48598.801779559995</v>
      </c>
      <c r="D81" s="63">
        <v>413.24913600000002</v>
      </c>
      <c r="E81" s="63">
        <v>2641.4884773120002</v>
      </c>
      <c r="F81" s="63">
        <v>1288546.0047943802</v>
      </c>
      <c r="G81" s="63">
        <v>961510.95522977016</v>
      </c>
      <c r="H81" s="63">
        <v>327035.04956461</v>
      </c>
      <c r="I81" s="63">
        <v>109.21125632999993</v>
      </c>
      <c r="J81" s="2242">
        <v>1340090.3329309223</v>
      </c>
      <c r="K81" s="63">
        <v>181714.65212745848</v>
      </c>
      <c r="L81" s="63">
        <v>169397.90330220043</v>
      </c>
      <c r="M81" s="63">
        <v>12316.748825258059</v>
      </c>
      <c r="N81" s="63">
        <v>111139.65140188433</v>
      </c>
      <c r="O81" s="63">
        <v>70575.000725574151</v>
      </c>
      <c r="P81" s="63">
        <v>1410665.3336564964</v>
      </c>
    </row>
    <row r="82" spans="1:16" ht="9.9499999999999993" customHeight="1">
      <c r="A82" s="4" t="s">
        <v>933</v>
      </c>
    </row>
  </sheetData>
  <mergeCells count="3">
    <mergeCell ref="K6:M6"/>
    <mergeCell ref="B5:J5"/>
    <mergeCell ref="A5:A10"/>
  </mergeCells>
  <phoneticPr fontId="20" type="noConversion"/>
  <pageMargins left="0.51181102362204722" right="0.51181102362204722" top="0.98425196850393704" bottom="0" header="0.51181102362204722" footer="0.19685039370078741"/>
  <pageSetup paperSize="9" firstPageNumber="139" orientation="portrait" useFirstPageNumber="1" r:id="rId1"/>
  <headerFooter alignWithMargins="0">
    <oddFooter>&amp;C&amp;"Times New Roman,Bold"&amp;10&amp;P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>
  <dimension ref="A1:L53"/>
  <sheetViews>
    <sheetView zoomScale="130" zoomScaleNormal="130" workbookViewId="0"/>
  </sheetViews>
  <sheetFormatPr defaultColWidth="10.6640625" defaultRowHeight="12.75"/>
  <cols>
    <col min="1" max="1" width="12.6640625" style="561" customWidth="1"/>
    <col min="2" max="2" width="11.83203125" style="561" customWidth="1"/>
    <col min="3" max="3" width="10.6640625" style="561" customWidth="1"/>
    <col min="4" max="4" width="11" style="561" customWidth="1"/>
    <col min="5" max="5" width="9.83203125" style="561" customWidth="1"/>
    <col min="6" max="6" width="12.5" style="561" customWidth="1"/>
    <col min="7" max="7" width="11.83203125" style="561" customWidth="1"/>
    <col min="8" max="8" width="12.83203125" style="561" customWidth="1"/>
    <col min="9" max="9" width="11.6640625" style="561" bestFit="1" customWidth="1"/>
    <col min="10" max="10" width="11" style="561" customWidth="1"/>
    <col min="11" max="11" width="10.6640625" style="561" customWidth="1"/>
    <col min="12" max="16384" width="10.6640625" style="561"/>
  </cols>
  <sheetData>
    <row r="1" spans="1:11" s="571" customFormat="1" ht="14.1" customHeight="1">
      <c r="A1" s="570" t="s">
        <v>2846</v>
      </c>
      <c r="K1" s="572"/>
    </row>
    <row r="2" spans="1:11" s="563" customFormat="1" ht="14.1" customHeight="1">
      <c r="A2" s="567"/>
      <c r="C2" s="565"/>
      <c r="D2" s="565"/>
      <c r="E2" s="565"/>
      <c r="F2" s="565"/>
      <c r="G2" s="565"/>
      <c r="H2" s="565"/>
      <c r="I2" s="565"/>
      <c r="J2" s="565"/>
      <c r="K2" s="566"/>
    </row>
    <row r="3" spans="1:11" s="563" customFormat="1" ht="14.1" customHeight="1">
      <c r="A3" s="568"/>
      <c r="B3" s="562"/>
      <c r="C3" s="565"/>
      <c r="D3" s="565"/>
      <c r="E3" s="565"/>
      <c r="F3" s="565"/>
      <c r="G3" s="565"/>
      <c r="H3" s="565"/>
      <c r="I3" s="565"/>
      <c r="J3" s="565"/>
      <c r="K3" s="566"/>
    </row>
    <row r="4" spans="1:11" s="563" customFormat="1" ht="14.1" customHeight="1">
      <c r="A4" s="569"/>
      <c r="B4" s="562"/>
      <c r="C4" s="565"/>
      <c r="D4" s="565"/>
      <c r="E4" s="565"/>
      <c r="F4" s="565"/>
      <c r="G4" s="565"/>
      <c r="H4" s="565"/>
      <c r="I4" s="565"/>
      <c r="J4" s="565"/>
      <c r="K4" s="566"/>
    </row>
    <row r="5" spans="1:11" s="564" customFormat="1" ht="9" customHeight="1">
      <c r="A5" s="2577" t="s">
        <v>177</v>
      </c>
      <c r="B5" s="2604" t="s">
        <v>2819</v>
      </c>
      <c r="C5" s="2579" t="s">
        <v>2283</v>
      </c>
      <c r="D5" s="2580"/>
      <c r="E5" s="2580"/>
      <c r="F5" s="2580"/>
      <c r="G5" s="2580"/>
      <c r="H5" s="2580"/>
      <c r="I5" s="2580"/>
      <c r="J5" s="2580"/>
      <c r="K5" s="2581"/>
    </row>
    <row r="6" spans="1:11" s="564" customFormat="1" ht="45">
      <c r="A6" s="2578"/>
      <c r="B6" s="2605"/>
      <c r="C6" s="2152" t="s">
        <v>2820</v>
      </c>
      <c r="D6" s="2152" t="s">
        <v>2821</v>
      </c>
      <c r="E6" s="2152" t="s">
        <v>2822</v>
      </c>
      <c r="F6" s="2152" t="s">
        <v>2823</v>
      </c>
      <c r="G6" s="2152" t="s">
        <v>2824</v>
      </c>
      <c r="H6" s="2152" t="s">
        <v>2825</v>
      </c>
      <c r="I6" s="2152" t="s">
        <v>2826</v>
      </c>
      <c r="J6" s="2152" t="s">
        <v>2827</v>
      </c>
      <c r="K6" s="2152" t="s">
        <v>2828</v>
      </c>
    </row>
    <row r="7" spans="1:11" s="1490" customFormat="1" ht="14.1" customHeight="1">
      <c r="A7" s="2153" t="s">
        <v>1665</v>
      </c>
      <c r="B7" s="2154">
        <v>16.600999999999999</v>
      </c>
      <c r="C7" s="2155">
        <v>71.599999999999994</v>
      </c>
      <c r="D7" s="2155">
        <v>8.1999999999999993</v>
      </c>
      <c r="E7" s="2155">
        <v>20.2</v>
      </c>
      <c r="F7" s="2155">
        <v>89.970430269748363</v>
      </c>
      <c r="G7" s="2155">
        <v>14.469007891090898</v>
      </c>
      <c r="H7" s="2155">
        <v>3.0474926075674373</v>
      </c>
      <c r="I7" s="2155">
        <v>10.367509504556153</v>
      </c>
      <c r="J7" s="2155">
        <v>10.029569730251644</v>
      </c>
      <c r="K7" s="2155">
        <v>13.777080441735562</v>
      </c>
    </row>
    <row r="8" spans="1:11" s="1490" customFormat="1" ht="14.1" customHeight="1">
      <c r="A8" s="1893" t="s">
        <v>1666</v>
      </c>
      <c r="B8" s="1495">
        <v>17.393999999999998</v>
      </c>
      <c r="C8" s="1894">
        <v>69.3</v>
      </c>
      <c r="D8" s="1894">
        <v>8.9</v>
      </c>
      <c r="E8" s="1894">
        <v>21.9</v>
      </c>
      <c r="F8" s="1894">
        <v>88.271817868230428</v>
      </c>
      <c r="G8" s="1894">
        <v>15.131654593538002</v>
      </c>
      <c r="H8" s="1894">
        <v>3.6334368172933194</v>
      </c>
      <c r="I8" s="1894">
        <v>10.411636196389559</v>
      </c>
      <c r="J8" s="1894">
        <v>11.728182131769575</v>
      </c>
      <c r="K8" s="1894">
        <v>15.476601126825344</v>
      </c>
    </row>
    <row r="9" spans="1:11" s="1490" customFormat="1" ht="14.1" customHeight="1">
      <c r="A9" s="1893" t="s">
        <v>1667</v>
      </c>
      <c r="B9" s="1495">
        <v>17.28</v>
      </c>
      <c r="C9" s="1894">
        <v>63.9</v>
      </c>
      <c r="D9" s="1894">
        <v>11.2</v>
      </c>
      <c r="E9" s="1894">
        <v>24.9</v>
      </c>
      <c r="F9" s="1894">
        <v>86.510416666666671</v>
      </c>
      <c r="G9" s="1894">
        <v>16.018518518518519</v>
      </c>
      <c r="H9" s="1894">
        <v>3.9872685185185186</v>
      </c>
      <c r="I9" s="1894">
        <v>10.943287037037038</v>
      </c>
      <c r="J9" s="1894">
        <v>13.495370370370372</v>
      </c>
      <c r="K9" s="1894">
        <v>17.494212962962962</v>
      </c>
    </row>
    <row r="10" spans="1:11" s="1490" customFormat="1" ht="14.1" customHeight="1">
      <c r="A10" s="1893" t="s">
        <v>1668</v>
      </c>
      <c r="B10" s="1495">
        <v>19.727</v>
      </c>
      <c r="C10" s="1894">
        <v>63.1</v>
      </c>
      <c r="D10" s="1894">
        <v>11.9</v>
      </c>
      <c r="E10" s="1894">
        <v>25</v>
      </c>
      <c r="F10" s="1894">
        <v>87.127508615446985</v>
      </c>
      <c r="G10" s="1894">
        <v>17.773160348672207</v>
      </c>
      <c r="H10" s="1894">
        <v>5.642013484057383</v>
      </c>
      <c r="I10" s="1894">
        <v>11.053111696736266</v>
      </c>
      <c r="J10" s="1894">
        <v>12.872491384553012</v>
      </c>
      <c r="K10" s="1894">
        <v>16.298398540441923</v>
      </c>
    </row>
    <row r="11" spans="1:11" s="1490" customFormat="1" ht="14.1" customHeight="1">
      <c r="A11" s="1893" t="s">
        <v>1669</v>
      </c>
      <c r="B11" s="1495">
        <v>26.128</v>
      </c>
      <c r="C11" s="1894">
        <v>64.3</v>
      </c>
      <c r="D11" s="1894">
        <v>12</v>
      </c>
      <c r="E11" s="1894">
        <v>23.7</v>
      </c>
      <c r="F11" s="1894">
        <v>88.363718208417737</v>
      </c>
      <c r="G11" s="1894">
        <v>15.81814089579113</v>
      </c>
      <c r="H11" s="1894">
        <v>5.1226648660814762</v>
      </c>
      <c r="I11" s="1894">
        <v>9.5656088228674321</v>
      </c>
      <c r="J11" s="1894">
        <v>11.636281791582265</v>
      </c>
      <c r="K11" s="1894">
        <v>15.998199414809813</v>
      </c>
    </row>
    <row r="12" spans="1:11" s="1490" customFormat="1" ht="14.1" customHeight="1">
      <c r="A12" s="1893" t="s">
        <v>1670</v>
      </c>
      <c r="B12" s="1495">
        <v>23.350999999999999</v>
      </c>
      <c r="C12" s="1894">
        <v>61.8</v>
      </c>
      <c r="D12" s="1894">
        <v>11.9</v>
      </c>
      <c r="E12" s="1894">
        <v>26.3</v>
      </c>
      <c r="F12" s="1894">
        <v>88.904115455440873</v>
      </c>
      <c r="G12" s="1894">
        <v>18.286154768532398</v>
      </c>
      <c r="H12" s="1894">
        <v>6.2781037214680318</v>
      </c>
      <c r="I12" s="1894">
        <v>9.4856751316860102</v>
      </c>
      <c r="J12" s="1894">
        <v>11.095884544559119</v>
      </c>
      <c r="K12" s="1894">
        <v>16.825831870155454</v>
      </c>
    </row>
    <row r="13" spans="1:11" s="1490" customFormat="1" ht="14.1" customHeight="1">
      <c r="A13" s="1893" t="s">
        <v>1671</v>
      </c>
      <c r="B13" s="1495">
        <v>27.306999999999999</v>
      </c>
      <c r="C13" s="1894">
        <v>60.9</v>
      </c>
      <c r="D13" s="1894">
        <v>12.4</v>
      </c>
      <c r="E13" s="1894">
        <v>26.7</v>
      </c>
      <c r="F13" s="1894">
        <v>89.109019665287292</v>
      </c>
      <c r="G13" s="1894">
        <v>17.607206943274615</v>
      </c>
      <c r="H13" s="1894">
        <v>6.6759438971692244</v>
      </c>
      <c r="I13" s="1894">
        <v>9.0672721280257811</v>
      </c>
      <c r="J13" s="1894">
        <v>10.89098033471271</v>
      </c>
      <c r="K13" s="1894">
        <v>16.523235800344235</v>
      </c>
    </row>
    <row r="14" spans="1:11" s="1490" customFormat="1" ht="14.1" customHeight="1">
      <c r="A14" s="1893" t="s">
        <v>1672</v>
      </c>
      <c r="B14" s="1495">
        <v>30.988</v>
      </c>
      <c r="C14" s="1894">
        <v>61</v>
      </c>
      <c r="D14" s="1894">
        <v>12.9</v>
      </c>
      <c r="E14" s="1894">
        <v>26.1</v>
      </c>
      <c r="F14" s="1894">
        <v>90.067122757196344</v>
      </c>
      <c r="G14" s="1894">
        <v>17.148573641409577</v>
      </c>
      <c r="H14" s="1894">
        <v>8.0256873628501353</v>
      </c>
      <c r="I14" s="1894">
        <v>9.6101716793597518</v>
      </c>
      <c r="J14" s="1894">
        <v>9.9651477991480562</v>
      </c>
      <c r="K14" s="1894">
        <v>15.912611333419388</v>
      </c>
    </row>
    <row r="15" spans="1:11" s="1490" customFormat="1" ht="14.1" customHeight="1">
      <c r="A15" s="1893" t="s">
        <v>1673</v>
      </c>
      <c r="B15" s="1495">
        <v>33.820999999999998</v>
      </c>
      <c r="C15" s="1894">
        <v>60.3</v>
      </c>
      <c r="D15" s="1894">
        <v>12.8</v>
      </c>
      <c r="E15" s="1894">
        <v>26.9</v>
      </c>
      <c r="F15" s="1894">
        <v>91.448713012055322</v>
      </c>
      <c r="G15" s="1894">
        <v>19.632119901661678</v>
      </c>
      <c r="H15" s="1894">
        <v>8.7112348567874189</v>
      </c>
      <c r="I15" s="1894">
        <v>10.76686117117384</v>
      </c>
      <c r="J15" s="1894">
        <v>8.5512869879446693</v>
      </c>
      <c r="K15" s="1894">
        <v>14.682621960249993</v>
      </c>
    </row>
    <row r="16" spans="1:11" s="1490" customFormat="1" ht="14.1" customHeight="1">
      <c r="A16" s="1893" t="s">
        <v>1674</v>
      </c>
      <c r="B16" s="1495">
        <v>39.29</v>
      </c>
      <c r="C16" s="1894">
        <v>61</v>
      </c>
      <c r="D16" s="1894">
        <v>12.6</v>
      </c>
      <c r="E16" s="1894">
        <v>26.4</v>
      </c>
      <c r="F16" s="1894">
        <v>90.134551916730132</v>
      </c>
      <c r="G16" s="1894">
        <v>18.662096978928663</v>
      </c>
      <c r="H16" s="1894">
        <v>7.9690276719979689</v>
      </c>
      <c r="I16" s="1894">
        <v>9.5658796648895663</v>
      </c>
      <c r="J16" s="1894">
        <v>9.8654480832698646</v>
      </c>
      <c r="K16" s="1894">
        <v>15.255140898705255</v>
      </c>
    </row>
    <row r="17" spans="1:11" s="1490" customFormat="1" ht="14.1" customHeight="1">
      <c r="A17" s="1893" t="s">
        <v>1675</v>
      </c>
      <c r="B17" s="1495">
        <v>46.587000000000003</v>
      </c>
      <c r="C17" s="1894">
        <v>51.2</v>
      </c>
      <c r="D17" s="1894">
        <v>15</v>
      </c>
      <c r="E17" s="1894">
        <v>33.799999999999997</v>
      </c>
      <c r="F17" s="1894">
        <v>86.607851975873089</v>
      </c>
      <c r="G17" s="1894">
        <v>21.860175585463757</v>
      </c>
      <c r="H17" s="1894">
        <v>7.7897267478051813</v>
      </c>
      <c r="I17" s="1894">
        <v>12.357524631334922</v>
      </c>
      <c r="J17" s="1894">
        <v>13.392148024126902</v>
      </c>
      <c r="K17" s="1894">
        <v>15.032090497349046</v>
      </c>
    </row>
    <row r="18" spans="1:11" s="1490" customFormat="1" ht="14.1" customHeight="1">
      <c r="A18" s="1893" t="s">
        <v>1676</v>
      </c>
      <c r="B18" s="1495">
        <v>55.734000000000002</v>
      </c>
      <c r="C18" s="1894">
        <v>51</v>
      </c>
      <c r="D18" s="1894">
        <v>15.7</v>
      </c>
      <c r="E18" s="1894">
        <v>33.299999999999997</v>
      </c>
      <c r="F18" s="1894">
        <v>89.437327304697305</v>
      </c>
      <c r="G18" s="1894">
        <v>19.017117020131337</v>
      </c>
      <c r="H18" s="1894">
        <v>7.0136720852621375</v>
      </c>
      <c r="I18" s="1894">
        <v>9.9077762227724548</v>
      </c>
      <c r="J18" s="1894">
        <v>10.562672695302687</v>
      </c>
      <c r="K18" s="1894">
        <v>12.152366598485663</v>
      </c>
    </row>
    <row r="19" spans="1:11" s="1490" customFormat="1" ht="14.1" customHeight="1">
      <c r="A19" s="1893" t="s">
        <v>1677</v>
      </c>
      <c r="B19" s="1495">
        <v>63.863999999999997</v>
      </c>
      <c r="C19" s="1894">
        <v>50.1</v>
      </c>
      <c r="D19" s="1894">
        <v>15.6</v>
      </c>
      <c r="E19" s="1894">
        <v>34.299999999999997</v>
      </c>
      <c r="F19" s="1894">
        <v>88.5365777276713</v>
      </c>
      <c r="G19" s="1894">
        <v>20.196041588375298</v>
      </c>
      <c r="H19" s="1894">
        <v>7.401666040335714</v>
      </c>
      <c r="I19" s="1894">
        <v>11.11424276587749</v>
      </c>
      <c r="J19" s="1894">
        <v>11.463422272328698</v>
      </c>
      <c r="K19" s="1894">
        <v>13.607039959914818</v>
      </c>
    </row>
    <row r="20" spans="1:11" s="1490" customFormat="1" ht="14.1" customHeight="1">
      <c r="A20" s="1893" t="s">
        <v>1678</v>
      </c>
      <c r="B20" s="1495">
        <v>76.906000000000006</v>
      </c>
      <c r="C20" s="1894">
        <v>50.2</v>
      </c>
      <c r="D20" s="1894">
        <v>16</v>
      </c>
      <c r="E20" s="1894">
        <v>33.799999999999997</v>
      </c>
      <c r="F20" s="1894">
        <v>90.112604998309621</v>
      </c>
      <c r="G20" s="1894">
        <v>19.812498374639169</v>
      </c>
      <c r="H20" s="1894">
        <v>7.1294827451694269</v>
      </c>
      <c r="I20" s="1894">
        <v>10.312589394845656</v>
      </c>
      <c r="J20" s="1894">
        <v>9.8873950016903756</v>
      </c>
      <c r="K20" s="1894">
        <v>12.138194679218786</v>
      </c>
    </row>
    <row r="21" spans="1:11" s="1490" customFormat="1" ht="14.1" customHeight="1">
      <c r="A21" s="1893" t="s">
        <v>727</v>
      </c>
      <c r="B21" s="1495">
        <v>89.27</v>
      </c>
      <c r="C21" s="1894">
        <v>49.6</v>
      </c>
      <c r="D21" s="1894">
        <v>16.3</v>
      </c>
      <c r="E21" s="1894">
        <v>34.1</v>
      </c>
      <c r="F21" s="1894">
        <v>88.629998879802841</v>
      </c>
      <c r="G21" s="1894">
        <v>21.748627758485494</v>
      </c>
      <c r="H21" s="1894">
        <v>8.8517979164332914</v>
      </c>
      <c r="I21" s="1894">
        <v>9.5104738433964364</v>
      </c>
      <c r="J21" s="1894">
        <v>11.370001120197154</v>
      </c>
      <c r="K21" s="1894">
        <v>13.226167805533773</v>
      </c>
    </row>
    <row r="22" spans="1:11" s="1490" customFormat="1" ht="14.1" customHeight="1">
      <c r="A22" s="1893" t="s">
        <v>728</v>
      </c>
      <c r="B22" s="1495">
        <v>103.416</v>
      </c>
      <c r="C22" s="1894">
        <v>50.6</v>
      </c>
      <c r="D22" s="1894">
        <v>15.9</v>
      </c>
      <c r="E22" s="1894">
        <v>33.5</v>
      </c>
      <c r="F22" s="1894">
        <v>92.125976638044406</v>
      </c>
      <c r="G22" s="1894">
        <v>18.4458884505299</v>
      </c>
      <c r="H22" s="1894">
        <v>7.7048038988164311</v>
      </c>
      <c r="I22" s="1894">
        <v>8.7355921714241518</v>
      </c>
      <c r="J22" s="1894">
        <v>7.8740233619555973</v>
      </c>
      <c r="K22" s="1894">
        <v>9.9104587297903617</v>
      </c>
    </row>
    <row r="23" spans="1:11" s="1490" customFormat="1" ht="14.1" customHeight="1">
      <c r="A23" s="1893" t="s">
        <v>729</v>
      </c>
      <c r="B23" s="1495">
        <v>120.37</v>
      </c>
      <c r="C23" s="1894">
        <v>47.7</v>
      </c>
      <c r="D23" s="1894">
        <v>17.5</v>
      </c>
      <c r="E23" s="1894">
        <v>34.799999999999997</v>
      </c>
      <c r="F23" s="1894">
        <v>90.434493644595833</v>
      </c>
      <c r="G23" s="1894">
        <v>20.830771786990113</v>
      </c>
      <c r="H23" s="1894">
        <v>7.2135914264351575</v>
      </c>
      <c r="I23" s="1894">
        <v>11.711389881199635</v>
      </c>
      <c r="J23" s="1894">
        <v>9.5655063554041693</v>
      </c>
      <c r="K23" s="1894">
        <v>11.530281631635789</v>
      </c>
    </row>
    <row r="24" spans="1:11" s="1490" customFormat="1" ht="14.1" customHeight="1">
      <c r="A24" s="1893" t="s">
        <v>732</v>
      </c>
      <c r="B24" s="1495">
        <v>149.48699999999999</v>
      </c>
      <c r="C24" s="1894">
        <v>45</v>
      </c>
      <c r="D24" s="1894">
        <v>20.399999999999999</v>
      </c>
      <c r="E24" s="1894">
        <v>34.6</v>
      </c>
      <c r="F24" s="1894">
        <v>89.158254563942023</v>
      </c>
      <c r="G24" s="1894">
        <v>21.151672051750321</v>
      </c>
      <c r="H24" s="1894">
        <v>6.9109688467893529</v>
      </c>
      <c r="I24" s="1894">
        <v>12.673342832487105</v>
      </c>
      <c r="J24" s="1894">
        <v>10.841745436057986</v>
      </c>
      <c r="K24" s="1894">
        <v>12.980392943868029</v>
      </c>
    </row>
    <row r="25" spans="1:11" s="1490" customFormat="1" ht="14.1" customHeight="1">
      <c r="A25" s="1893" t="s">
        <v>737</v>
      </c>
      <c r="B25" s="1495">
        <v>171.47399999999999</v>
      </c>
      <c r="C25" s="1894">
        <v>42.4</v>
      </c>
      <c r="D25" s="1894">
        <v>20.8</v>
      </c>
      <c r="E25" s="1894">
        <v>36.799999999999997</v>
      </c>
      <c r="F25" s="1894">
        <v>86.486581056020157</v>
      </c>
      <c r="G25" s="1894">
        <v>23.12478859768828</v>
      </c>
      <c r="H25" s="1894">
        <v>6.8634311907344552</v>
      </c>
      <c r="I25" s="1894">
        <v>14.876307778438713</v>
      </c>
      <c r="J25" s="1894">
        <v>13.513418943979847</v>
      </c>
      <c r="K25" s="1894">
        <v>15.736496495095468</v>
      </c>
    </row>
    <row r="26" spans="1:11" s="1490" customFormat="1" ht="14.1" customHeight="1">
      <c r="A26" s="1893" t="s">
        <v>738</v>
      </c>
      <c r="B26" s="1495">
        <v>199.27199999999999</v>
      </c>
      <c r="C26" s="1894">
        <v>42.1</v>
      </c>
      <c r="D26" s="1894">
        <v>21.2</v>
      </c>
      <c r="E26" s="1894">
        <v>36.700000000000003</v>
      </c>
      <c r="F26" s="1894">
        <v>85.336625316150787</v>
      </c>
      <c r="G26" s="1894">
        <v>22.403548918061745</v>
      </c>
      <c r="H26" s="1894">
        <v>6.7144405636516931</v>
      </c>
      <c r="I26" s="1894">
        <v>14.378337147215866</v>
      </c>
      <c r="J26" s="1894">
        <v>14.663374683849211</v>
      </c>
      <c r="K26" s="1894">
        <v>16.850335220201533</v>
      </c>
    </row>
    <row r="27" spans="1:11" s="1490" customFormat="1" ht="14.1" customHeight="1">
      <c r="A27" s="1893" t="s">
        <v>740</v>
      </c>
      <c r="B27" s="1495">
        <v>219.17500000000001</v>
      </c>
      <c r="C27" s="1894">
        <v>40.799999999999997</v>
      </c>
      <c r="D27" s="1894">
        <v>22.2</v>
      </c>
      <c r="E27" s="1894">
        <v>37</v>
      </c>
      <c r="F27" s="1894">
        <v>85.187635451123526</v>
      </c>
      <c r="G27" s="1894">
        <v>25.19949811794228</v>
      </c>
      <c r="H27" s="1894">
        <v>6.8757841907151827</v>
      </c>
      <c r="I27" s="1894">
        <v>15.193338656324853</v>
      </c>
      <c r="J27" s="1894">
        <v>14.81236454887647</v>
      </c>
      <c r="K27" s="1894">
        <v>17.383825710049049</v>
      </c>
    </row>
    <row r="28" spans="1:11" s="1490" customFormat="1" ht="14.1" customHeight="1">
      <c r="A28" s="1893" t="s">
        <v>741</v>
      </c>
      <c r="B28" s="1495">
        <v>248.91300000000001</v>
      </c>
      <c r="C28" s="1894">
        <v>40.5</v>
      </c>
      <c r="D28" s="1894">
        <v>22.3</v>
      </c>
      <c r="E28" s="1894">
        <v>37.200000000000003</v>
      </c>
      <c r="F28" s="1894">
        <v>86.169464833094295</v>
      </c>
      <c r="G28" s="1894">
        <v>27.325611759932183</v>
      </c>
      <c r="H28" s="1894">
        <v>7.0803855162245437</v>
      </c>
      <c r="I28" s="1894">
        <v>15.449976497812489</v>
      </c>
      <c r="J28" s="1894">
        <v>13.830535166905705</v>
      </c>
      <c r="K28" s="1894">
        <v>15.624736353665739</v>
      </c>
    </row>
    <row r="29" spans="1:11" s="1490" customFormat="1" ht="14.1" customHeight="1">
      <c r="A29" s="1893" t="s">
        <v>742</v>
      </c>
      <c r="B29" s="1495">
        <v>280.51299999999998</v>
      </c>
      <c r="C29" s="1894">
        <v>40.4</v>
      </c>
      <c r="D29" s="1894">
        <v>22.3</v>
      </c>
      <c r="E29" s="1894">
        <v>37.4</v>
      </c>
      <c r="F29" s="1894">
        <v>86.039149700726881</v>
      </c>
      <c r="G29" s="1894">
        <v>25.340715047074468</v>
      </c>
      <c r="H29" s="1894">
        <v>6.9130485931133316</v>
      </c>
      <c r="I29" s="1894">
        <v>14.759387265474327</v>
      </c>
      <c r="J29" s="1894">
        <v>13.960850299273117</v>
      </c>
      <c r="K29" s="1894">
        <v>15.981790505252876</v>
      </c>
    </row>
    <row r="30" spans="1:11" s="1490" customFormat="1" ht="14.1" customHeight="1">
      <c r="A30" s="1893" t="s">
        <v>743</v>
      </c>
      <c r="B30" s="1495">
        <v>300.84500000000003</v>
      </c>
      <c r="C30" s="1894">
        <v>38.799999999999997</v>
      </c>
      <c r="D30" s="1894">
        <v>21.9</v>
      </c>
      <c r="E30" s="1894">
        <v>39.299999999999997</v>
      </c>
      <c r="F30" s="1894">
        <v>86.226129734580923</v>
      </c>
      <c r="G30" s="1894">
        <v>24.839369110339209</v>
      </c>
      <c r="H30" s="1894">
        <v>7.5031993219099533</v>
      </c>
      <c r="I30" s="1894">
        <v>14.227259884658213</v>
      </c>
      <c r="J30" s="1894">
        <v>13.773870265419069</v>
      </c>
      <c r="K30" s="1894">
        <v>16.161146105137199</v>
      </c>
    </row>
    <row r="31" spans="1:11" s="1490" customFormat="1" ht="14.1" customHeight="1">
      <c r="A31" s="1893" t="s">
        <v>744</v>
      </c>
      <c r="B31" s="1495">
        <v>342.036</v>
      </c>
      <c r="C31" s="1894">
        <v>40.1</v>
      </c>
      <c r="D31" s="1894">
        <v>21.2</v>
      </c>
      <c r="E31" s="1894">
        <v>38.700000000000003</v>
      </c>
      <c r="F31" s="1894">
        <v>86.386520717117492</v>
      </c>
      <c r="G31" s="1894">
        <v>20.483516355003566</v>
      </c>
      <c r="H31" s="1894">
        <v>6.9840601574103305</v>
      </c>
      <c r="I31" s="1894">
        <v>12.098434082962028</v>
      </c>
      <c r="J31" s="1894">
        <v>13.613479282882505</v>
      </c>
      <c r="K31" s="1894">
        <v>17.14673309242302</v>
      </c>
    </row>
    <row r="32" spans="1:11" s="1490" customFormat="1" ht="14.1" customHeight="1">
      <c r="A32" s="1893" t="s">
        <v>745</v>
      </c>
      <c r="B32" s="1495">
        <v>379.488</v>
      </c>
      <c r="C32" s="1894">
        <v>39.6</v>
      </c>
      <c r="D32" s="1894">
        <v>21.5</v>
      </c>
      <c r="E32" s="1894">
        <v>38.9</v>
      </c>
      <c r="F32" s="1894">
        <v>84.827715237372459</v>
      </c>
      <c r="G32" s="1894">
        <v>24.314866346234925</v>
      </c>
      <c r="H32" s="1894">
        <v>6.9662281811282574</v>
      </c>
      <c r="I32" s="1894">
        <v>12.355594906821823</v>
      </c>
      <c r="J32" s="1894">
        <v>15.172284762627541</v>
      </c>
      <c r="K32" s="1894">
        <v>18.63089214942238</v>
      </c>
    </row>
    <row r="33" spans="1:11" s="1490" customFormat="1" ht="14.1" customHeight="1">
      <c r="A33" s="1893" t="s">
        <v>746</v>
      </c>
      <c r="B33" s="1495">
        <v>441.51900000000001</v>
      </c>
      <c r="C33" s="1894">
        <v>36.6</v>
      </c>
      <c r="D33" s="1894">
        <v>17.3</v>
      </c>
      <c r="E33" s="1894">
        <v>46.1</v>
      </c>
      <c r="F33" s="1894">
        <v>88.335372715204812</v>
      </c>
      <c r="G33" s="1894">
        <v>22.343023231299487</v>
      </c>
      <c r="H33" s="1894">
        <v>4.0911995781671564</v>
      </c>
      <c r="I33" s="1894">
        <v>15.104022068263506</v>
      </c>
      <c r="J33" s="1894">
        <v>11.664627284795186</v>
      </c>
      <c r="K33" s="1894">
        <v>26.906569139011303</v>
      </c>
    </row>
    <row r="34" spans="1:11" s="1490" customFormat="1" ht="14.1" customHeight="1">
      <c r="A34" s="1893" t="s">
        <v>748</v>
      </c>
      <c r="B34" s="1495">
        <v>459.44255104879028</v>
      </c>
      <c r="C34" s="1894">
        <v>37.4</v>
      </c>
      <c r="D34" s="1894">
        <v>17.5</v>
      </c>
      <c r="E34" s="1894">
        <v>45.1</v>
      </c>
      <c r="F34" s="1894">
        <v>90.510378504970461</v>
      </c>
      <c r="G34" s="1894">
        <v>20.246156754375143</v>
      </c>
      <c r="H34" s="1894">
        <v>3.7957699744062419</v>
      </c>
      <c r="I34" s="1894">
        <v>15.769081897506595</v>
      </c>
      <c r="J34" s="1894">
        <v>9.4896214950295477</v>
      </c>
      <c r="K34" s="1894">
        <v>24.19901222205937</v>
      </c>
    </row>
    <row r="35" spans="1:11" s="1490" customFormat="1" ht="14.1" customHeight="1">
      <c r="A35" s="1893" t="s">
        <v>895</v>
      </c>
      <c r="B35" s="1495">
        <v>492.23077906186245</v>
      </c>
      <c r="C35" s="1894">
        <v>36.5</v>
      </c>
      <c r="D35" s="1894">
        <v>17.600000000000001</v>
      </c>
      <c r="E35" s="1894">
        <v>45.9</v>
      </c>
      <c r="F35" s="1894">
        <v>91.438855703109184</v>
      </c>
      <c r="G35" s="1894">
        <v>21.409304690382132</v>
      </c>
      <c r="H35" s="1894">
        <v>2.9902722833068869</v>
      </c>
      <c r="I35" s="1894">
        <v>16.93388430190792</v>
      </c>
      <c r="J35" s="1894">
        <v>8.5611442968908058</v>
      </c>
      <c r="K35" s="1894">
        <v>23.768909268977627</v>
      </c>
    </row>
    <row r="36" spans="1:11" s="1490" customFormat="1" ht="14.1" customHeight="1">
      <c r="A36" s="1893" t="s">
        <v>873</v>
      </c>
      <c r="B36" s="1495">
        <v>536.74905489619096</v>
      </c>
      <c r="C36" s="1894">
        <v>35.9</v>
      </c>
      <c r="D36" s="1894">
        <v>17.3</v>
      </c>
      <c r="E36" s="1894">
        <v>46.8</v>
      </c>
      <c r="F36" s="1894">
        <v>88.250782633312596</v>
      </c>
      <c r="G36" s="1894">
        <v>24.53111225297998</v>
      </c>
      <c r="H36" s="1894">
        <v>2.7862424500354832</v>
      </c>
      <c r="I36" s="1894">
        <v>17.554976377535038</v>
      </c>
      <c r="J36" s="1894">
        <v>11.749217366687404</v>
      </c>
      <c r="K36" s="1894">
        <v>27.250818951452558</v>
      </c>
    </row>
    <row r="37" spans="1:11" s="1490" customFormat="1" ht="14.1" customHeight="1">
      <c r="A37" s="1893" t="s">
        <v>1601</v>
      </c>
      <c r="B37" s="1495">
        <v>589.41167320720297</v>
      </c>
      <c r="C37" s="1894">
        <v>35.200000000000003</v>
      </c>
      <c r="D37" s="1894">
        <v>17.100000000000001</v>
      </c>
      <c r="E37" s="1894">
        <v>47.7</v>
      </c>
      <c r="F37" s="1894">
        <v>88.4443345210492</v>
      </c>
      <c r="G37" s="1894">
        <v>26.451247631619822</v>
      </c>
      <c r="H37" s="1894">
        <v>2.9203396845545035</v>
      </c>
      <c r="I37" s="1894">
        <v>17.021392165152747</v>
      </c>
      <c r="J37" s="1894">
        <v>11.555665478950797</v>
      </c>
      <c r="K37" s="1894">
        <v>28.409912606336334</v>
      </c>
    </row>
    <row r="38" spans="1:11" s="1490" customFormat="1" ht="14.1" customHeight="1">
      <c r="A38" s="1893" t="s">
        <v>1683</v>
      </c>
      <c r="B38" s="1495">
        <v>654.08412841433403</v>
      </c>
      <c r="C38" s="1894">
        <v>33.6</v>
      </c>
      <c r="D38" s="1894">
        <v>16.7</v>
      </c>
      <c r="E38" s="1894">
        <v>49.7</v>
      </c>
      <c r="F38" s="1894">
        <v>91.016914184008073</v>
      </c>
      <c r="G38" s="1894">
        <v>26.851719975230253</v>
      </c>
      <c r="H38" s="1894">
        <v>2.6768727812500606</v>
      </c>
      <c r="I38" s="1894">
        <v>18.044009153091316</v>
      </c>
      <c r="J38" s="1894">
        <v>8.9830858159919238</v>
      </c>
      <c r="K38" s="1894">
        <v>29.02656253477771</v>
      </c>
    </row>
    <row r="39" spans="1:11" s="1490" customFormat="1" ht="14.1" customHeight="1">
      <c r="A39" s="1893" t="s">
        <v>1408</v>
      </c>
      <c r="B39" s="1495">
        <v>727.82696656927794</v>
      </c>
      <c r="C39" s="1894">
        <v>32.5</v>
      </c>
      <c r="D39" s="1894">
        <v>16.600000000000001</v>
      </c>
      <c r="E39" s="1894">
        <v>50.9</v>
      </c>
      <c r="F39" s="1894">
        <v>90.182756180835796</v>
      </c>
      <c r="G39" s="1894">
        <v>28.685189953024398</v>
      </c>
      <c r="H39" s="1894">
        <v>3.3861070188382714</v>
      </c>
      <c r="I39" s="1894">
        <v>17.681658938040353</v>
      </c>
      <c r="J39" s="1894">
        <v>9.8172438191642044</v>
      </c>
      <c r="K39" s="1894">
        <v>28.561231918843195</v>
      </c>
    </row>
    <row r="40" spans="1:11" s="1490" customFormat="1" ht="14.1" customHeight="1">
      <c r="A40" s="2156" t="s">
        <v>1441</v>
      </c>
      <c r="B40" s="1495">
        <v>815.65820103257693</v>
      </c>
      <c r="C40" s="1894">
        <v>31.7</v>
      </c>
      <c r="D40" s="1894">
        <v>16.8</v>
      </c>
      <c r="E40" s="1894">
        <v>51.5</v>
      </c>
      <c r="F40" s="1894">
        <v>90.168881708006424</v>
      </c>
      <c r="G40" s="1894">
        <v>30.315642298309154</v>
      </c>
      <c r="H40" s="1894">
        <v>4.0449057888320423</v>
      </c>
      <c r="I40" s="1894">
        <v>17.832583989193814</v>
      </c>
      <c r="J40" s="1894">
        <v>9.8311182919935813</v>
      </c>
      <c r="K40" s="1894">
        <v>33.218770099883763</v>
      </c>
    </row>
    <row r="41" spans="1:11" s="1490" customFormat="1" ht="14.1" customHeight="1">
      <c r="A41" s="1893" t="s">
        <v>1442</v>
      </c>
      <c r="B41" s="1495">
        <v>988.27152694157087</v>
      </c>
      <c r="C41" s="1894">
        <v>33</v>
      </c>
      <c r="D41" s="1894">
        <v>15.9</v>
      </c>
      <c r="E41" s="1894">
        <v>51.2</v>
      </c>
      <c r="F41" s="1894">
        <v>90.56637767783667</v>
      </c>
      <c r="G41" s="1894">
        <v>31.674362241102138</v>
      </c>
      <c r="H41" s="1894">
        <v>4.4803476365476458</v>
      </c>
      <c r="I41" s="1894">
        <v>16.874006328612897</v>
      </c>
      <c r="J41" s="1894">
        <v>9.4336223221633322</v>
      </c>
      <c r="K41" s="1894">
        <v>35.867278749406026</v>
      </c>
    </row>
    <row r="42" spans="1:11" s="1490" customFormat="1" ht="14.1" customHeight="1">
      <c r="A42" s="1893" t="s">
        <v>721</v>
      </c>
      <c r="B42" s="1495">
        <v>1192.773573865381</v>
      </c>
      <c r="C42" s="1894">
        <v>35.4</v>
      </c>
      <c r="D42" s="1894">
        <v>15.1</v>
      </c>
      <c r="E42" s="1894">
        <v>49.5</v>
      </c>
      <c r="F42" s="1894">
        <v>88.548621563217083</v>
      </c>
      <c r="G42" s="1894">
        <v>38.271246600302824</v>
      </c>
      <c r="H42" s="1894">
        <v>4.499172112447952</v>
      </c>
      <c r="I42" s="1894">
        <v>17.708522117508384</v>
      </c>
      <c r="J42" s="1894">
        <v>11.451378436782916</v>
      </c>
      <c r="K42" s="1894">
        <v>35.912441826583425</v>
      </c>
    </row>
    <row r="43" spans="1:11" s="1490" customFormat="1" ht="14.1" customHeight="1">
      <c r="A43" s="1893" t="s">
        <v>292</v>
      </c>
      <c r="B43" s="1495">
        <v>1366.9540672136725</v>
      </c>
      <c r="C43" s="1894">
        <v>37.1</v>
      </c>
      <c r="D43" s="1894">
        <v>14.9</v>
      </c>
      <c r="E43" s="1894">
        <v>48</v>
      </c>
      <c r="F43" s="1894">
        <v>86.03290723494635</v>
      </c>
      <c r="G43" s="1894">
        <v>37.987248809453895</v>
      </c>
      <c r="H43" s="1894">
        <v>4.6677500353745467</v>
      </c>
      <c r="I43" s="1894">
        <v>16.747043334574325</v>
      </c>
      <c r="J43" s="1894">
        <v>13.967092765053646</v>
      </c>
      <c r="K43" s="1894">
        <v>37.040881970195791</v>
      </c>
    </row>
    <row r="44" spans="1:11" s="1494" customFormat="1" ht="14.1" customHeight="1">
      <c r="A44" s="1893" t="s">
        <v>1195</v>
      </c>
      <c r="B44" s="1495">
        <v>1527.3435655751596</v>
      </c>
      <c r="C44" s="1894">
        <v>35.200000000000003</v>
      </c>
      <c r="D44" s="1894">
        <v>15</v>
      </c>
      <c r="E44" s="1894">
        <v>49.8</v>
      </c>
      <c r="F44" s="1894">
        <v>89.013293890334282</v>
      </c>
      <c r="G44" s="1894">
        <v>34.497087669742385</v>
      </c>
      <c r="H44" s="1894">
        <v>4.6849470637715083</v>
      </c>
      <c r="I44" s="1894">
        <v>16.082126858339201</v>
      </c>
      <c r="J44" s="1894">
        <v>10.986706109665706</v>
      </c>
      <c r="K44" s="1894">
        <v>39.471685508270497</v>
      </c>
    </row>
    <row r="45" spans="1:11" s="1494" customFormat="1" ht="14.1" customHeight="1">
      <c r="A45" s="1893" t="s">
        <v>428</v>
      </c>
      <c r="B45" s="1495">
        <v>1695.0111042007004</v>
      </c>
      <c r="C45" s="1894">
        <v>33.799999999999997</v>
      </c>
      <c r="D45" s="1894">
        <v>15.2</v>
      </c>
      <c r="E45" s="1894">
        <v>51</v>
      </c>
      <c r="F45" s="1894">
        <v>89.446549355019727</v>
      </c>
      <c r="G45" s="1894">
        <v>37.321357880252101</v>
      </c>
      <c r="H45" s="1894">
        <v>4.44749826164702</v>
      </c>
      <c r="I45" s="1894">
        <v>18.146561297240495</v>
      </c>
      <c r="J45" s="1894">
        <v>10.553450644980279</v>
      </c>
      <c r="K45" s="1894">
        <v>40.687733466735786</v>
      </c>
    </row>
    <row r="46" spans="1:11" s="1494" customFormat="1" ht="14.1" customHeight="1">
      <c r="A46" s="1893" t="s">
        <v>1828</v>
      </c>
      <c r="B46" s="1495">
        <v>1964.5395767162906</v>
      </c>
      <c r="C46" s="1894">
        <v>32.6</v>
      </c>
      <c r="D46" s="1894">
        <v>14.9</v>
      </c>
      <c r="E46" s="1894">
        <v>52.5</v>
      </c>
      <c r="F46" s="1894">
        <v>88.07723918856756</v>
      </c>
      <c r="G46" s="1894">
        <v>41.167806663871936</v>
      </c>
      <c r="H46" s="1894">
        <v>4.8346814920914039</v>
      </c>
      <c r="I46" s="1894">
        <v>18.682959867282229</v>
      </c>
      <c r="J46" s="1894">
        <v>11.92276081143244</v>
      </c>
      <c r="K46" s="1894">
        <v>45.734856422674397</v>
      </c>
    </row>
    <row r="47" spans="1:11" s="1494" customFormat="1" ht="14.1" customHeight="1">
      <c r="A47" s="1893" t="s">
        <v>1915</v>
      </c>
      <c r="B47" s="1495">
        <v>2130.149574364204</v>
      </c>
      <c r="C47" s="1894">
        <v>31.7</v>
      </c>
      <c r="D47" s="1894">
        <v>14.8</v>
      </c>
      <c r="E47" s="1894">
        <v>53.4</v>
      </c>
      <c r="F47" s="1894">
        <v>90.793916420350953</v>
      </c>
      <c r="G47" s="1894">
        <v>39.057470902522553</v>
      </c>
      <c r="H47" s="1894">
        <v>5.1758858410644315</v>
      </c>
      <c r="I47" s="1894">
        <v>22.795040468347313</v>
      </c>
      <c r="J47" s="1894">
        <v>9.2060835796490448</v>
      </c>
      <c r="K47" s="1894">
        <v>44.142550434194909</v>
      </c>
    </row>
    <row r="48" spans="1:11" s="1496" customFormat="1" ht="14.1" customHeight="1">
      <c r="A48" s="1893" t="s">
        <v>2019</v>
      </c>
      <c r="B48" s="1495">
        <v>2253.1631013304254</v>
      </c>
      <c r="C48" s="1894">
        <v>31.6</v>
      </c>
      <c r="D48" s="1894">
        <v>14.2</v>
      </c>
      <c r="E48" s="1894">
        <v>54.2</v>
      </c>
      <c r="F48" s="1894">
        <v>95.93</v>
      </c>
      <c r="G48" s="1894">
        <v>33.881986463978507</v>
      </c>
      <c r="H48" s="1894">
        <v>7.1234148132850406</v>
      </c>
      <c r="I48" s="1894">
        <v>21.604814426701836</v>
      </c>
      <c r="J48" s="1894">
        <v>4.07</v>
      </c>
      <c r="K48" s="1894">
        <v>40.11</v>
      </c>
    </row>
    <row r="49" spans="1:12" s="1496" customFormat="1" ht="14.1" customHeight="1">
      <c r="A49" s="1893" t="s">
        <v>2172</v>
      </c>
      <c r="B49" s="1495">
        <v>2674.4927536630962</v>
      </c>
      <c r="C49" s="1894">
        <v>29.65</v>
      </c>
      <c r="D49" s="1894">
        <v>14.49</v>
      </c>
      <c r="E49" s="1894">
        <v>58.86</v>
      </c>
      <c r="F49" s="1894">
        <v>86.57</v>
      </c>
      <c r="G49" s="1894">
        <v>46.817594260322494</v>
      </c>
      <c r="H49" s="1894">
        <v>6.339245771807418</v>
      </c>
      <c r="I49" s="1894">
        <v>25.094480609777779</v>
      </c>
      <c r="J49" s="1894">
        <v>13.43</v>
      </c>
      <c r="K49" s="1894">
        <v>46.44</v>
      </c>
    </row>
    <row r="50" spans="1:12" s="1496" customFormat="1" ht="14.1" customHeight="1">
      <c r="A50" s="1893" t="s">
        <v>2295</v>
      </c>
      <c r="B50" s="1495">
        <v>3044.9271219845873</v>
      </c>
      <c r="C50" s="1894">
        <v>28.57</v>
      </c>
      <c r="D50" s="1894">
        <v>14.87</v>
      </c>
      <c r="E50" s="1894">
        <v>56.56</v>
      </c>
      <c r="F50" s="1894">
        <v>83.37</v>
      </c>
      <c r="G50" s="1894">
        <v>53.901762795421028</v>
      </c>
      <c r="H50" s="1894">
        <v>8.5882789671960023</v>
      </c>
      <c r="I50" s="1894">
        <v>25.959580304249929</v>
      </c>
      <c r="J50" s="1894">
        <v>16.63</v>
      </c>
      <c r="K50" s="1894">
        <v>45.77</v>
      </c>
    </row>
    <row r="51" spans="1:12" s="1496" customFormat="1" ht="14.1" customHeight="1">
      <c r="A51" s="1893" t="s">
        <v>2738</v>
      </c>
      <c r="B51" s="1495">
        <v>3458.7929143370789</v>
      </c>
      <c r="C51" s="1894">
        <v>27.51</v>
      </c>
      <c r="D51" s="1894">
        <v>15.08</v>
      </c>
      <c r="E51" s="1894">
        <v>57.41</v>
      </c>
      <c r="F51" s="1894">
        <v>81.03</v>
      </c>
      <c r="G51" s="1894">
        <v>56.562259986118605</v>
      </c>
      <c r="H51" s="1894">
        <v>6.8336112121098065</v>
      </c>
      <c r="I51" s="1894">
        <v>26.846908735265057</v>
      </c>
      <c r="J51" s="1894">
        <v>18.97</v>
      </c>
      <c r="K51" s="1894">
        <v>48.89</v>
      </c>
    </row>
    <row r="52" spans="1:12" s="1494" customFormat="1" ht="14.1" customHeight="1">
      <c r="A52" s="2157" t="s">
        <v>2739</v>
      </c>
      <c r="B52" s="1498">
        <v>3767.0432004793756</v>
      </c>
      <c r="C52" s="2158">
        <v>27.65</v>
      </c>
      <c r="D52" s="2158">
        <v>14.27</v>
      </c>
      <c r="E52" s="2158">
        <v>58.08</v>
      </c>
      <c r="F52" s="2158">
        <v>81.900000000000006</v>
      </c>
      <c r="G52" s="2158">
        <v>50.152421014472601</v>
      </c>
      <c r="H52" s="2158">
        <v>6.2208330744722806</v>
      </c>
      <c r="I52" s="2158">
        <v>21.917033241172653</v>
      </c>
      <c r="J52" s="2158">
        <v>18.100000000000001</v>
      </c>
      <c r="K52" s="2158">
        <v>46.03</v>
      </c>
    </row>
    <row r="53" spans="1:12" s="1896" customFormat="1" ht="11.25">
      <c r="A53" s="2021" t="s">
        <v>2829</v>
      </c>
      <c r="B53" s="1887"/>
      <c r="C53" s="1887"/>
      <c r="D53" s="1887"/>
      <c r="E53" s="1887"/>
      <c r="F53" s="1887"/>
      <c r="G53" s="1887"/>
      <c r="H53" s="1887"/>
      <c r="I53" s="1887"/>
      <c r="J53" s="1887"/>
      <c r="K53" s="1887"/>
      <c r="L53" s="1887"/>
    </row>
  </sheetData>
  <mergeCells count="3">
    <mergeCell ref="A5:A6"/>
    <mergeCell ref="B5:B6"/>
    <mergeCell ref="C5:K5"/>
  </mergeCells>
  <pageMargins left="0.51181102362204722" right="0.51181102362204722" top="0.98425196850393704" bottom="0" header="0.51181102362204722" footer="0.19685039370078741"/>
  <pageSetup paperSize="9" firstPageNumber="140" orientation="portrait" useFirstPageNumber="1" r:id="rId1"/>
  <headerFooter alignWithMargins="0">
    <oddFooter>&amp;C&amp;"Times New Roman,Bold"&amp;10&amp;P</oddFooter>
  </headerFooter>
</worksheet>
</file>

<file path=xl/worksheets/sheet108.xml><?xml version="1.0" encoding="utf-8"?>
<worksheet xmlns="http://schemas.openxmlformats.org/spreadsheetml/2006/main" xmlns:r="http://schemas.openxmlformats.org/officeDocument/2006/relationships">
  <dimension ref="A1:M56"/>
  <sheetViews>
    <sheetView zoomScale="130" zoomScaleNormal="130" workbookViewId="0">
      <selection activeCell="A56" sqref="A56"/>
    </sheetView>
  </sheetViews>
  <sheetFormatPr defaultColWidth="10.6640625" defaultRowHeight="12.75"/>
  <cols>
    <col min="1" max="1" width="10.1640625" style="561" customWidth="1"/>
    <col min="2" max="2" width="14.6640625" style="561" customWidth="1"/>
    <col min="3" max="3" width="8.5" style="561" customWidth="1"/>
    <col min="4" max="4" width="10.83203125" style="561" customWidth="1"/>
    <col min="5" max="5" width="8.1640625" style="561" bestFit="1" customWidth="1"/>
    <col min="6" max="6" width="8.83203125" style="561" bestFit="1" customWidth="1"/>
    <col min="7" max="7" width="13.6640625" style="561" customWidth="1"/>
    <col min="8" max="8" width="12" style="561" customWidth="1"/>
    <col min="9" max="9" width="9.33203125" style="561" customWidth="1"/>
    <col min="10" max="10" width="9.1640625" style="561" customWidth="1"/>
    <col min="11" max="11" width="9.83203125" style="561" customWidth="1"/>
    <col min="12" max="12" width="10.1640625" style="561" customWidth="1"/>
    <col min="13" max="16384" width="10.6640625" style="561"/>
  </cols>
  <sheetData>
    <row r="1" spans="1:12" s="571" customFormat="1" ht="14.1" customHeight="1">
      <c r="A1" s="570" t="s">
        <v>2847</v>
      </c>
      <c r="L1" s="572"/>
    </row>
    <row r="2" spans="1:12" s="563" customFormat="1" ht="14.1" customHeight="1">
      <c r="A2" s="567"/>
      <c r="C2" s="565"/>
      <c r="D2" s="565"/>
      <c r="E2" s="565"/>
      <c r="F2" s="565"/>
      <c r="G2" s="565"/>
      <c r="H2" s="565"/>
      <c r="I2" s="565"/>
      <c r="J2" s="565"/>
      <c r="K2" s="565"/>
      <c r="L2" s="566"/>
    </row>
    <row r="3" spans="1:12" s="563" customFormat="1" ht="14.1" customHeight="1">
      <c r="A3" s="568"/>
      <c r="B3" s="562"/>
      <c r="C3" s="565"/>
      <c r="D3" s="565"/>
      <c r="E3" s="565"/>
      <c r="F3" s="565"/>
      <c r="G3" s="565"/>
      <c r="H3" s="565"/>
      <c r="I3" s="565"/>
      <c r="J3" s="565"/>
      <c r="K3" s="565"/>
      <c r="L3" s="566"/>
    </row>
    <row r="4" spans="1:12" s="563" customFormat="1" ht="14.1" customHeight="1">
      <c r="A4" s="1898"/>
      <c r="B4" s="562"/>
      <c r="C4" s="565"/>
      <c r="D4" s="565"/>
      <c r="E4" s="565"/>
      <c r="F4" s="565"/>
      <c r="G4" s="565"/>
      <c r="H4" s="565"/>
      <c r="I4" s="565"/>
      <c r="J4" s="565"/>
      <c r="K4" s="565"/>
      <c r="L4" s="2159"/>
    </row>
    <row r="5" spans="1:12" s="564" customFormat="1" ht="9" customHeight="1">
      <c r="A5" s="2607" t="s">
        <v>177</v>
      </c>
      <c r="B5" s="2609" t="s">
        <v>2839</v>
      </c>
      <c r="C5" s="2606" t="s">
        <v>2830</v>
      </c>
      <c r="D5" s="2606"/>
      <c r="E5" s="2606"/>
      <c r="F5" s="2606"/>
      <c r="G5" s="2611" t="s">
        <v>2837</v>
      </c>
      <c r="H5" s="2611" t="s">
        <v>2838</v>
      </c>
      <c r="I5" s="2604" t="s">
        <v>2840</v>
      </c>
      <c r="J5" s="2604" t="s">
        <v>2831</v>
      </c>
      <c r="K5" s="2604" t="s">
        <v>2832</v>
      </c>
      <c r="L5" s="2606" t="s">
        <v>2833</v>
      </c>
    </row>
    <row r="6" spans="1:12" s="564" customFormat="1" ht="28.5" customHeight="1">
      <c r="A6" s="2608"/>
      <c r="B6" s="2610"/>
      <c r="C6" s="2152" t="s">
        <v>1341</v>
      </c>
      <c r="D6" s="2152" t="s">
        <v>79</v>
      </c>
      <c r="E6" s="2152" t="s">
        <v>1570</v>
      </c>
      <c r="F6" s="2152" t="s">
        <v>1789</v>
      </c>
      <c r="G6" s="2612"/>
      <c r="H6" s="2612"/>
      <c r="I6" s="2605"/>
      <c r="J6" s="2605"/>
      <c r="K6" s="2605"/>
      <c r="L6" s="2606"/>
    </row>
    <row r="7" spans="1:12" s="1490" customFormat="1" ht="14.1" customHeight="1">
      <c r="A7" s="2153" t="s">
        <v>1665</v>
      </c>
      <c r="B7" s="2162" t="s">
        <v>1360</v>
      </c>
      <c r="C7" s="2163" t="s">
        <v>1360</v>
      </c>
      <c r="D7" s="2163" t="s">
        <v>1360</v>
      </c>
      <c r="E7" s="2163" t="s">
        <v>1360</v>
      </c>
      <c r="F7" s="2163" t="s">
        <v>1360</v>
      </c>
      <c r="G7" s="2162">
        <v>143.07961982403916</v>
      </c>
      <c r="H7" s="2162">
        <v>139.43891010346508</v>
      </c>
      <c r="I7" s="2162">
        <v>12.834676953365395</v>
      </c>
      <c r="J7" s="2162">
        <v>122.60180042607654</v>
      </c>
      <c r="K7" s="2162">
        <v>122.79898541923214</v>
      </c>
      <c r="L7" s="2162">
        <v>123.06042170229239</v>
      </c>
    </row>
    <row r="8" spans="1:12" s="1490" customFormat="1" ht="14.1" customHeight="1">
      <c r="A8" s="1893" t="s">
        <v>1666</v>
      </c>
      <c r="B8" s="1936">
        <v>3.4682779456193629</v>
      </c>
      <c r="C8" s="2057">
        <v>2.6264530317310744</v>
      </c>
      <c r="D8" s="2057">
        <v>0.56277056277056658</v>
      </c>
      <c r="E8" s="2057">
        <v>4.5280122793553375</v>
      </c>
      <c r="F8" s="2057">
        <v>10.475297060662953</v>
      </c>
      <c r="G8" s="1936">
        <v>148.04201872307235</v>
      </c>
      <c r="H8" s="1936">
        <v>143.1012075852903</v>
      </c>
      <c r="I8" s="1936">
        <v>13.175874634392832</v>
      </c>
      <c r="J8" s="1936">
        <v>108.43039550574082</v>
      </c>
      <c r="K8" s="1936">
        <v>108.6030712534417</v>
      </c>
      <c r="L8" s="1936">
        <v>108.83683805989595</v>
      </c>
    </row>
    <row r="9" spans="1:12" s="1490" customFormat="1" ht="14.1" customHeight="1">
      <c r="A9" s="1893" t="s">
        <v>1667</v>
      </c>
      <c r="B9" s="1936">
        <v>1.0102779724363558</v>
      </c>
      <c r="C9" s="2057">
        <v>-0.33061899222433055</v>
      </c>
      <c r="D9" s="2057">
        <v>-4.0809298321136538</v>
      </c>
      <c r="E9" s="2057">
        <v>11.967694566813506</v>
      </c>
      <c r="F9" s="2057">
        <v>8.8027172374751927</v>
      </c>
      <c r="G9" s="1936">
        <v>149.53765462818166</v>
      </c>
      <c r="H9" s="1936">
        <v>142.62808781491097</v>
      </c>
      <c r="I9" s="1936">
        <v>13.526142731291387</v>
      </c>
      <c r="J9" s="1936">
        <v>102.20208580247753</v>
      </c>
      <c r="K9" s="1936">
        <v>102.39075747707817</v>
      </c>
      <c r="L9" s="1936">
        <v>102.61077585623629</v>
      </c>
    </row>
    <row r="10" spans="1:12" s="1490" customFormat="1" ht="14.1" customHeight="1">
      <c r="A10" s="1893" t="s">
        <v>1668</v>
      </c>
      <c r="B10" s="1936">
        <v>3.1277100075157307</v>
      </c>
      <c r="C10" s="2057">
        <v>2.4448676208612454</v>
      </c>
      <c r="D10" s="2057">
        <v>0</v>
      </c>
      <c r="E10" s="2057">
        <v>11.540983606557376</v>
      </c>
      <c r="F10" s="2057">
        <v>5.4630593132153962</v>
      </c>
      <c r="G10" s="1936">
        <v>154.2147588169916</v>
      </c>
      <c r="H10" s="1936">
        <v>146.11515575215128</v>
      </c>
      <c r="I10" s="1936">
        <v>13.88572237244103</v>
      </c>
      <c r="J10" s="1936">
        <v>115.18928893904609</v>
      </c>
      <c r="K10" s="1936">
        <v>115.35920876000854</v>
      </c>
      <c r="L10" s="1936">
        <v>115.58401677056023</v>
      </c>
    </row>
    <row r="11" spans="1:12" s="1490" customFormat="1" ht="14.1" customHeight="1">
      <c r="A11" s="1893" t="s">
        <v>1669</v>
      </c>
      <c r="B11" s="1936">
        <v>2.1302836640879121</v>
      </c>
      <c r="C11" s="2057">
        <v>2.2845835581939014</v>
      </c>
      <c r="D11" s="2057">
        <v>3.0428148281123697</v>
      </c>
      <c r="E11" s="2057">
        <v>-2.1751910640799679</v>
      </c>
      <c r="F11" s="2057">
        <v>1.0113468179575875</v>
      </c>
      <c r="G11" s="1936">
        <v>157.49997063168257</v>
      </c>
      <c r="H11" s="1936">
        <v>149.45327857649434</v>
      </c>
      <c r="I11" s="1936">
        <v>14.2548610963904</v>
      </c>
      <c r="J11" s="1936">
        <v>152.74321640950086</v>
      </c>
      <c r="K11" s="1936">
        <v>152.97120880998963</v>
      </c>
      <c r="L11" s="1936">
        <v>153.30968983533066</v>
      </c>
    </row>
    <row r="12" spans="1:12" s="1490" customFormat="1" ht="14.1" customHeight="1">
      <c r="A12" s="1893" t="s">
        <v>1670</v>
      </c>
      <c r="B12" s="1936">
        <v>-1.5040070260182148</v>
      </c>
      <c r="C12" s="2057">
        <v>-1.3248915464884448</v>
      </c>
      <c r="D12" s="2057">
        <v>-4.7648083623693367</v>
      </c>
      <c r="E12" s="2057">
        <v>0.96153846153845279</v>
      </c>
      <c r="F12" s="2057">
        <v>8.449328449328533</v>
      </c>
      <c r="G12" s="1936">
        <v>155.13116000740544</v>
      </c>
      <c r="H12" s="1936">
        <v>147.47318472268452</v>
      </c>
      <c r="I12" s="1936">
        <v>14.633813022265036</v>
      </c>
      <c r="J12" s="1936">
        <v>132.97400094602793</v>
      </c>
      <c r="K12" s="1936">
        <v>133.25531290897314</v>
      </c>
      <c r="L12" s="1936">
        <v>133.73593496712246</v>
      </c>
    </row>
    <row r="13" spans="1:12" s="1490" customFormat="1" ht="14.1" customHeight="1">
      <c r="A13" s="1893" t="s">
        <v>1671</v>
      </c>
      <c r="B13" s="1936">
        <v>10.031208203299144</v>
      </c>
      <c r="C13" s="2057">
        <v>9.4700570342205452</v>
      </c>
      <c r="D13" s="2057">
        <v>10.363120826854484</v>
      </c>
      <c r="E13" s="2057">
        <v>11.071428571428555</v>
      </c>
      <c r="F13" s="2057">
        <v>6.0571943256022536</v>
      </c>
      <c r="G13" s="1936">
        <v>170.69268965594142</v>
      </c>
      <c r="H13" s="1936">
        <v>161.43897942610417</v>
      </c>
      <c r="I13" s="1936">
        <v>15.022838999999999</v>
      </c>
      <c r="J13" s="1936">
        <v>151.47491984260321</v>
      </c>
      <c r="K13" s="1936">
        <v>151.80053517181406</v>
      </c>
      <c r="L13" s="1936">
        <v>152.32806528779281</v>
      </c>
    </row>
    <row r="14" spans="1:12" s="1490" customFormat="1" ht="14.1" customHeight="1">
      <c r="A14" s="1893" t="s">
        <v>1672</v>
      </c>
      <c r="B14" s="1936">
        <v>4.4114667747163736</v>
      </c>
      <c r="C14" s="2057">
        <v>4.9223922717898603</v>
      </c>
      <c r="D14" s="2057">
        <v>4.5582628874523294</v>
      </c>
      <c r="E14" s="2057">
        <v>10.342979635584129</v>
      </c>
      <c r="F14" s="2057">
        <v>3.0997876857749418</v>
      </c>
      <c r="G14" s="1936">
        <v>178.22274094698301</v>
      </c>
      <c r="H14" s="1936">
        <v>169.38563927303116</v>
      </c>
      <c r="I14" s="1936">
        <v>15.338153487953711</v>
      </c>
      <c r="J14" s="1936">
        <v>155.40933982466751</v>
      </c>
      <c r="K14" s="1936">
        <v>155.71777129488879</v>
      </c>
      <c r="L14" s="1936">
        <v>156.33363120615991</v>
      </c>
    </row>
    <row r="15" spans="1:12" s="1490" customFormat="1" ht="14.1" customHeight="1">
      <c r="A15" s="1893" t="s">
        <v>1673</v>
      </c>
      <c r="B15" s="1936">
        <v>0.40747028862477919</v>
      </c>
      <c r="C15" s="2057">
        <v>0.50690529147054519</v>
      </c>
      <c r="D15" s="2057">
        <v>-1.0938490805326637</v>
      </c>
      <c r="E15" s="2057">
        <v>11.413307430791647</v>
      </c>
      <c r="F15" s="2057">
        <v>-6.1779242174637261E-2</v>
      </c>
      <c r="G15" s="1936">
        <v>178.94894566391466</v>
      </c>
      <c r="H15" s="1936">
        <v>170.24426404149733</v>
      </c>
      <c r="I15" s="1936">
        <v>15.660086114217599</v>
      </c>
      <c r="J15" s="1936">
        <v>155.65364914159241</v>
      </c>
      <c r="K15" s="1936">
        <v>155.97442792829798</v>
      </c>
      <c r="L15" s="1936">
        <v>156.60632071760466</v>
      </c>
    </row>
    <row r="16" spans="1:12" s="1490" customFormat="1" ht="14.1" customHeight="1">
      <c r="A16" s="1893" t="s">
        <v>1674</v>
      </c>
      <c r="B16" s="1936">
        <v>8.7975264505531641</v>
      </c>
      <c r="C16" s="2057">
        <v>9.0165199938242893</v>
      </c>
      <c r="D16" s="2057">
        <v>9.5367847411444302</v>
      </c>
      <c r="E16" s="2057">
        <v>8.5004359197907462</v>
      </c>
      <c r="F16" s="2057">
        <v>7.8096023078508097</v>
      </c>
      <c r="G16" s="1936">
        <v>194.69202649168355</v>
      </c>
      <c r="H16" s="1936">
        <v>185.59437214713796</v>
      </c>
      <c r="I16" s="1936">
        <v>15.988775786949599</v>
      </c>
      <c r="J16" s="1936">
        <v>158.53863631926166</v>
      </c>
      <c r="K16" s="1936">
        <v>158.79082936507368</v>
      </c>
      <c r="L16" s="1936">
        <v>159.39528565727591</v>
      </c>
    </row>
    <row r="17" spans="1:12" s="1490" customFormat="1" ht="14.1" customHeight="1">
      <c r="A17" s="1893" t="s">
        <v>1675</v>
      </c>
      <c r="B17" s="1936">
        <v>5.3818827708703481</v>
      </c>
      <c r="C17" s="2057">
        <v>5.6177123164802083</v>
      </c>
      <c r="D17" s="2057">
        <v>2.3558677202224061</v>
      </c>
      <c r="E17" s="2057">
        <v>8.7585375652872841</v>
      </c>
      <c r="F17" s="2057">
        <v>12.8058103975535</v>
      </c>
      <c r="G17" s="1936">
        <v>205.1701231216978</v>
      </c>
      <c r="H17" s="1936">
        <v>196.02053004994184</v>
      </c>
      <c r="I17" s="1936">
        <v>16.324364329852088</v>
      </c>
      <c r="J17" s="1936">
        <v>159.13563625498657</v>
      </c>
      <c r="K17" s="1936">
        <v>159.36142597221354</v>
      </c>
      <c r="L17" s="1936">
        <v>159.39660954388435</v>
      </c>
    </row>
    <row r="18" spans="1:12" s="1490" customFormat="1" ht="14.1" customHeight="1">
      <c r="A18" s="1893" t="s">
        <v>1676</v>
      </c>
      <c r="B18" s="1936">
        <v>4.5657493667625459</v>
      </c>
      <c r="C18" s="2057">
        <v>4.7029421788026724</v>
      </c>
      <c r="D18" s="2057">
        <v>2.7019902464742387</v>
      </c>
      <c r="E18" s="2057">
        <v>11.024214167544002</v>
      </c>
      <c r="F18" s="2057">
        <v>4.8103792415169693</v>
      </c>
      <c r="G18" s="1936">
        <v>214.53767671891268</v>
      </c>
      <c r="H18" s="1936">
        <v>205.23926223677316</v>
      </c>
      <c r="I18" s="1936">
        <v>16.666996543366267</v>
      </c>
      <c r="J18" s="1936">
        <v>167.65275023474979</v>
      </c>
      <c r="K18" s="1936">
        <v>167.86602364042034</v>
      </c>
      <c r="L18" s="1936">
        <v>167.91926678964978</v>
      </c>
    </row>
    <row r="19" spans="1:12" s="1490" customFormat="1" ht="14.1" customHeight="1">
      <c r="A19" s="1893" t="s">
        <v>1677</v>
      </c>
      <c r="B19" s="1936">
        <v>1.699751606347391</v>
      </c>
      <c r="C19" s="2057">
        <v>1.620917869154809</v>
      </c>
      <c r="D19" s="2057">
        <v>-0.6972963723476937</v>
      </c>
      <c r="E19" s="2057">
        <v>2.2487130858845887</v>
      </c>
      <c r="F19" s="2057">
        <v>5.8020694470894512</v>
      </c>
      <c r="G19" s="1936">
        <v>218.18428432516276</v>
      </c>
      <c r="H19" s="1936">
        <v>208.56602211289052</v>
      </c>
      <c r="I19" s="1936">
        <v>17.016820267150955</v>
      </c>
      <c r="J19" s="1936">
        <v>173.01540845373273</v>
      </c>
      <c r="K19" s="1936">
        <v>173.34131590765017</v>
      </c>
      <c r="L19" s="1936">
        <v>173.38628734351909</v>
      </c>
    </row>
    <row r="20" spans="1:12" s="1490" customFormat="1" ht="14.1" customHeight="1">
      <c r="A20" s="1893" t="s">
        <v>1678</v>
      </c>
      <c r="B20" s="1936">
        <v>7.6966552956137377</v>
      </c>
      <c r="C20" s="2057">
        <v>6.9759993167065346</v>
      </c>
      <c r="D20" s="2057">
        <v>6.5566708309998631</v>
      </c>
      <c r="E20" s="2057">
        <v>9.2209856915739294</v>
      </c>
      <c r="F20" s="2057">
        <v>6.6958660826783358</v>
      </c>
      <c r="G20" s="1936">
        <v>234.97717659887235</v>
      </c>
      <c r="H20" s="1936">
        <v>223.11558639036778</v>
      </c>
      <c r="I20" s="1936">
        <v>17.373986443872745</v>
      </c>
      <c r="J20" s="1936">
        <v>199.31720018004228</v>
      </c>
      <c r="K20" s="1936">
        <v>199.72539276616499</v>
      </c>
      <c r="L20" s="1936">
        <v>199.76582326993335</v>
      </c>
    </row>
    <row r="21" spans="1:12" s="1490" customFormat="1" ht="14.1" customHeight="1">
      <c r="A21" s="1893" t="s">
        <v>727</v>
      </c>
      <c r="B21" s="1936">
        <v>4.3276980170184061</v>
      </c>
      <c r="C21" s="2057">
        <v>5.1837362023193947</v>
      </c>
      <c r="D21" s="2057">
        <v>6.1653527390337644</v>
      </c>
      <c r="E21" s="2057">
        <v>5.070354196991758</v>
      </c>
      <c r="F21" s="2057">
        <v>4.5717820390260329</v>
      </c>
      <c r="G21" s="1936">
        <v>245.14627921098756</v>
      </c>
      <c r="H21" s="1936">
        <v>234.68130981510248</v>
      </c>
      <c r="I21" s="1936">
        <v>17.738649184335081</v>
      </c>
      <c r="J21" s="1936">
        <v>196.39078944915471</v>
      </c>
      <c r="K21" s="1936">
        <v>196.7298039070254</v>
      </c>
      <c r="L21" s="1936">
        <v>196.7553234898372</v>
      </c>
    </row>
    <row r="22" spans="1:12" s="1490" customFormat="1" ht="14.1" customHeight="1">
      <c r="A22" s="1893" t="s">
        <v>728</v>
      </c>
      <c r="B22" s="1936">
        <v>4.6350358406841252</v>
      </c>
      <c r="C22" s="2057">
        <v>4.4690299073933488</v>
      </c>
      <c r="D22" s="2057">
        <v>5.7654226961157775</v>
      </c>
      <c r="E22" s="2057">
        <v>2.7938120526437302</v>
      </c>
      <c r="F22" s="2057">
        <v>4.7160679716067904</v>
      </c>
      <c r="G22" s="1936">
        <v>256.50889711452038</v>
      </c>
      <c r="H22" s="1936">
        <v>245.16928773780188</v>
      </c>
      <c r="I22" s="1936">
        <v>18.110965833974284</v>
      </c>
      <c r="J22" s="1936">
        <v>199.36450484837493</v>
      </c>
      <c r="K22" s="1936">
        <v>199.73733976016493</v>
      </c>
      <c r="L22" s="1936">
        <v>199.77049777713901</v>
      </c>
    </row>
    <row r="23" spans="1:12" s="1490" customFormat="1" ht="14.1" customHeight="1">
      <c r="A23" s="1893" t="s">
        <v>729</v>
      </c>
      <c r="B23" s="1936">
        <v>6.3664303006370204</v>
      </c>
      <c r="C23" s="2057">
        <v>6.4267679061234162</v>
      </c>
      <c r="D23" s="2057">
        <v>2.1530928206235984</v>
      </c>
      <c r="E23" s="2057">
        <v>12.533692722371995</v>
      </c>
      <c r="F23" s="2057">
        <v>9.7673702048991089</v>
      </c>
      <c r="G23" s="1936">
        <v>272.83935726424903</v>
      </c>
      <c r="H23" s="1936">
        <v>260.92574883780628</v>
      </c>
      <c r="I23" s="1936">
        <v>18.491097</v>
      </c>
      <c r="J23" s="1936">
        <v>203.71738260762046</v>
      </c>
      <c r="K23" s="1936">
        <v>204.0807465857367</v>
      </c>
      <c r="L23" s="1936">
        <v>204.11764148430649</v>
      </c>
    </row>
    <row r="24" spans="1:12" s="1490" customFormat="1" ht="14.1" customHeight="1">
      <c r="A24" s="1893" t="s">
        <v>732</v>
      </c>
      <c r="B24" s="1936">
        <v>4.1080854223499017</v>
      </c>
      <c r="C24" s="2057">
        <v>4.5691170697571124</v>
      </c>
      <c r="D24" s="2057">
        <v>-1.0644297194417049</v>
      </c>
      <c r="E24" s="2057">
        <v>16.826347305389206</v>
      </c>
      <c r="F24" s="2057">
        <v>6.4561403508771775</v>
      </c>
      <c r="G24" s="1936">
        <v>284.04783112645481</v>
      </c>
      <c r="H24" s="1936">
        <v>272.84775176734604</v>
      </c>
      <c r="I24" s="1936">
        <v>18.91142165770653</v>
      </c>
      <c r="J24" s="1936">
        <v>185.17698363063803</v>
      </c>
      <c r="K24" s="1936">
        <v>185.51330418731331</v>
      </c>
      <c r="L24" s="1936">
        <v>185.57301192518349</v>
      </c>
    </row>
    <row r="25" spans="1:12" s="1490" customFormat="1" ht="14.1" customHeight="1">
      <c r="A25" s="1893" t="s">
        <v>737</v>
      </c>
      <c r="B25" s="1936">
        <v>3.8467501860580455</v>
      </c>
      <c r="C25" s="2057">
        <v>3.1322430059086628</v>
      </c>
      <c r="D25" s="2057">
        <v>-0.61987887424297128</v>
      </c>
      <c r="E25" s="2057">
        <v>4.7582436357423603</v>
      </c>
      <c r="F25" s="2057">
        <v>7.3390463634366085</v>
      </c>
      <c r="G25" s="1936">
        <v>294.97444159880553</v>
      </c>
      <c r="H25" s="1936">
        <v>281.3940063888578</v>
      </c>
      <c r="I25" s="1936">
        <v>19.341300795489392</v>
      </c>
      <c r="J25" s="1936">
        <v>194.19592260373665</v>
      </c>
      <c r="K25" s="1936">
        <v>194.56183640170758</v>
      </c>
      <c r="L25" s="1936">
        <v>194.62763519979521</v>
      </c>
    </row>
    <row r="26" spans="1:12" s="1490" customFormat="1" ht="14.1" customHeight="1">
      <c r="A26" s="1893" t="s">
        <v>738</v>
      </c>
      <c r="B26" s="1936">
        <v>8.2192394404049196</v>
      </c>
      <c r="C26" s="2057">
        <v>7.7186040990741418</v>
      </c>
      <c r="D26" s="2057">
        <v>7.6032406079724666</v>
      </c>
      <c r="E26" s="2057">
        <v>9.0271548560710784</v>
      </c>
      <c r="F26" s="2057">
        <v>7.6724667349027555</v>
      </c>
      <c r="G26" s="1936">
        <v>319.21909724180875</v>
      </c>
      <c r="H26" s="1936">
        <v>303.11369570053711</v>
      </c>
      <c r="I26" s="1936">
        <v>19.780951598060117</v>
      </c>
      <c r="J26" s="1936">
        <v>204.53476948180887</v>
      </c>
      <c r="K26" s="1936">
        <v>204.93127165698058</v>
      </c>
      <c r="L26" s="1936">
        <v>204.98207895097747</v>
      </c>
    </row>
    <row r="27" spans="1:12" s="1490" customFormat="1" ht="14.1" customHeight="1">
      <c r="A27" s="1893" t="s">
        <v>740</v>
      </c>
      <c r="B27" s="1936">
        <v>3.4684473386495966</v>
      </c>
      <c r="C27" s="2057">
        <v>2.6505245217595785</v>
      </c>
      <c r="D27" s="2057">
        <v>-0.33314455142084398</v>
      </c>
      <c r="E27" s="2057">
        <v>3.9640987284966371</v>
      </c>
      <c r="F27" s="2057">
        <v>5.9660063120270763</v>
      </c>
      <c r="G27" s="1936">
        <v>330.29104352455352</v>
      </c>
      <c r="H27" s="1936">
        <v>311.14779853389155</v>
      </c>
      <c r="I27" s="1936">
        <v>20.230596186997378</v>
      </c>
      <c r="J27" s="1936">
        <v>216.93527281985374</v>
      </c>
      <c r="K27" s="1936">
        <v>217.41205037622342</v>
      </c>
      <c r="L27" s="1936">
        <v>217.49311344839839</v>
      </c>
    </row>
    <row r="28" spans="1:12" s="1490" customFormat="1" ht="14.1" customHeight="1">
      <c r="A28" s="1893" t="s">
        <v>741</v>
      </c>
      <c r="B28" s="1936">
        <v>5.3376134471054115</v>
      </c>
      <c r="C28" s="2057">
        <v>5.5625672263250152</v>
      </c>
      <c r="D28" s="2057">
        <v>3.8111889930904255</v>
      </c>
      <c r="E28" s="2057">
        <v>8.8012070748313249</v>
      </c>
      <c r="F28" s="2057">
        <v>5.9012582456394682</v>
      </c>
      <c r="G28" s="1936">
        <v>347.92070267830491</v>
      </c>
      <c r="H28" s="1936">
        <v>328.45560400056962</v>
      </c>
      <c r="I28" s="1936">
        <v>20.690461732967886</v>
      </c>
      <c r="J28" s="1936">
        <v>217.90779192736522</v>
      </c>
      <c r="K28" s="1936">
        <v>218.21997296492174</v>
      </c>
      <c r="L28" s="1936">
        <v>218.29876234624558</v>
      </c>
    </row>
    <row r="29" spans="1:12" s="1490" customFormat="1" ht="14.1" customHeight="1">
      <c r="A29" s="1893" t="s">
        <v>742</v>
      </c>
      <c r="B29" s="1936">
        <v>5.2609668304254029</v>
      </c>
      <c r="C29" s="2057">
        <v>5.0959166765550918</v>
      </c>
      <c r="D29" s="2057">
        <v>4.3634497637566625</v>
      </c>
      <c r="E29" s="2057">
        <v>6.485752689818554</v>
      </c>
      <c r="F29" s="2057">
        <v>4.7870682908213382</v>
      </c>
      <c r="G29" s="1936">
        <v>366.22469544239351</v>
      </c>
      <c r="H29" s="1936">
        <v>345.19342789991441</v>
      </c>
      <c r="I29" s="1936">
        <v>21.160780570498172</v>
      </c>
      <c r="J29" s="1936">
        <v>232.47095967703012</v>
      </c>
      <c r="K29" s="1936">
        <v>232.85715021796582</v>
      </c>
      <c r="L29" s="1936">
        <v>232.94076958616418</v>
      </c>
    </row>
    <row r="30" spans="1:12" s="1490" customFormat="1" ht="14.1" customHeight="1">
      <c r="A30" s="1893" t="s">
        <v>743</v>
      </c>
      <c r="B30" s="1936">
        <v>2.9420811304708252</v>
      </c>
      <c r="C30" s="2057">
        <v>3.2098686943888453</v>
      </c>
      <c r="D30" s="2057">
        <v>0.85150546981363107</v>
      </c>
      <c r="E30" s="2057">
        <v>2.2850381094907846</v>
      </c>
      <c r="F30" s="2057">
        <v>6.6640307130173113</v>
      </c>
      <c r="G30" s="1936">
        <v>376.99932310212847</v>
      </c>
      <c r="H30" s="1936">
        <v>356.27368367716144</v>
      </c>
      <c r="I30" s="1936">
        <v>21.641790315355255</v>
      </c>
      <c r="J30" s="1936">
        <v>224.38372882893324</v>
      </c>
      <c r="K30" s="1936">
        <v>224.83310042101368</v>
      </c>
      <c r="L30" s="1936">
        <v>224.91946926808905</v>
      </c>
    </row>
    <row r="31" spans="1:12" s="1490" customFormat="1" ht="14.1" customHeight="1">
      <c r="A31" s="1893" t="s">
        <v>744</v>
      </c>
      <c r="B31" s="1936">
        <v>4.4837201138097811</v>
      </c>
      <c r="C31" s="2057">
        <v>4.4808708384574913</v>
      </c>
      <c r="D31" s="2057">
        <v>2.8401826484018216</v>
      </c>
      <c r="E31" s="2057">
        <v>6.012673242505258</v>
      </c>
      <c r="F31" s="2057">
        <v>5.3926516707762318</v>
      </c>
      <c r="G31" s="1936">
        <v>393.90291758098533</v>
      </c>
      <c r="H31" s="1936">
        <v>372.23784727414971</v>
      </c>
      <c r="I31" s="1936">
        <v>22.133733984595548</v>
      </c>
      <c r="J31" s="1936">
        <v>227.40693495753919</v>
      </c>
      <c r="K31" s="1936">
        <v>228.13037192302616</v>
      </c>
      <c r="L31" s="1936">
        <v>228.21048786305113</v>
      </c>
    </row>
    <row r="32" spans="1:12" s="1490" customFormat="1" ht="14.1" customHeight="1">
      <c r="A32" s="1893" t="s">
        <v>745</v>
      </c>
      <c r="B32" s="1936">
        <v>6.1155098574136986</v>
      </c>
      <c r="C32" s="2057">
        <v>6.0035502747354741</v>
      </c>
      <c r="D32" s="2057">
        <v>4.8929935174496109</v>
      </c>
      <c r="E32" s="2057">
        <v>8.7459290068719042</v>
      </c>
      <c r="F32" s="2057">
        <v>5.6788263997622721</v>
      </c>
      <c r="G32" s="1936">
        <v>417.99208933429065</v>
      </c>
      <c r="H32" s="1936">
        <v>394.58533357684632</v>
      </c>
      <c r="I32" s="1936">
        <v>22.636860119342582</v>
      </c>
      <c r="J32" s="1936">
        <v>242.72875255790868</v>
      </c>
      <c r="K32" s="1936">
        <v>243.56825601449293</v>
      </c>
      <c r="L32" s="1936">
        <v>243.65262211424417</v>
      </c>
    </row>
    <row r="33" spans="1:12" s="1490" customFormat="1" ht="14.1" customHeight="1">
      <c r="A33" s="1893" t="s">
        <v>746</v>
      </c>
      <c r="B33" s="1936">
        <v>5.6284311524220385</v>
      </c>
      <c r="C33" s="2057">
        <v>4.7754316049675651</v>
      </c>
      <c r="D33" s="2057">
        <v>5.4774844670548646</v>
      </c>
      <c r="E33" s="2057">
        <v>3.2095015428407834</v>
      </c>
      <c r="F33" s="2057">
        <v>5.3068228684990686</v>
      </c>
      <c r="G33" s="1936">
        <v>441.51848630504168</v>
      </c>
      <c r="H33" s="1936">
        <v>413.4284863050417</v>
      </c>
      <c r="I33" s="1936">
        <v>23.151423000000001</v>
      </c>
      <c r="J33" s="1936">
        <v>258.77985624206775</v>
      </c>
      <c r="K33" s="1936">
        <v>259.77683482842127</v>
      </c>
      <c r="L33" s="1936">
        <v>298.22293146090772</v>
      </c>
    </row>
    <row r="34" spans="1:12" s="1490" customFormat="1" ht="14.1" customHeight="1">
      <c r="A34" s="1893" t="s">
        <v>748</v>
      </c>
      <c r="B34" s="1936">
        <v>0.12015387503258523</v>
      </c>
      <c r="C34" s="2057">
        <v>0.16048762779039502</v>
      </c>
      <c r="D34" s="2057">
        <v>3.0823506562236673</v>
      </c>
      <c r="E34" s="2057">
        <v>0.86405083725895793</v>
      </c>
      <c r="F34" s="2057">
        <v>-1.7766431952193784</v>
      </c>
      <c r="G34" s="1936">
        <v>442.04898787532238</v>
      </c>
      <c r="H34" s="1936">
        <v>414.09198787532239</v>
      </c>
      <c r="I34" s="1936">
        <v>23.465807331902884</v>
      </c>
      <c r="J34" s="1936">
        <v>254.5523171124176</v>
      </c>
      <c r="K34" s="1936">
        <v>254.21717467454408</v>
      </c>
      <c r="L34" s="1936">
        <v>291.99541204119106</v>
      </c>
    </row>
    <row r="35" spans="1:12" s="1490" customFormat="1" ht="14.1" customHeight="1">
      <c r="A35" s="1893" t="s">
        <v>895</v>
      </c>
      <c r="B35" s="1936">
        <v>3.9451118047920488</v>
      </c>
      <c r="C35" s="2057">
        <v>3.769048245466712</v>
      </c>
      <c r="D35" s="2057">
        <v>3.3286362042199045</v>
      </c>
      <c r="E35" s="2057">
        <v>3.0937916637654439</v>
      </c>
      <c r="F35" s="2057">
        <v>3.6787639823618719</v>
      </c>
      <c r="G35" s="1936">
        <v>459.48831467895548</v>
      </c>
      <c r="H35" s="1936">
        <v>429.69931467895549</v>
      </c>
      <c r="I35" s="1936">
        <v>23.784460840181925</v>
      </c>
      <c r="J35" s="1936">
        <v>261.29443331331277</v>
      </c>
      <c r="K35" s="1936">
        <v>260.93574658322592</v>
      </c>
      <c r="L35" s="1936">
        <v>301.03147661674751</v>
      </c>
    </row>
    <row r="36" spans="1:12" s="1490" customFormat="1" ht="14.1" customHeight="1">
      <c r="A36" s="1893" t="s">
        <v>873</v>
      </c>
      <c r="B36" s="1936">
        <v>4.6826007592378289</v>
      </c>
      <c r="C36" s="2057">
        <v>4.411224934330626</v>
      </c>
      <c r="D36" s="2057">
        <v>4.8098548092446975</v>
      </c>
      <c r="E36" s="2057">
        <v>1.4325514577976861</v>
      </c>
      <c r="F36" s="2057">
        <v>6.8194690812093199</v>
      </c>
      <c r="G36" s="1936">
        <v>481.0043179907214</v>
      </c>
      <c r="H36" s="1936">
        <v>448.65431799072138</v>
      </c>
      <c r="I36" s="1936">
        <v>24.107441498040878</v>
      </c>
      <c r="J36" s="1936">
        <v>293.20726324063151</v>
      </c>
      <c r="K36" s="1936">
        <v>292.28740747923405</v>
      </c>
      <c r="L36" s="1936">
        <v>338.6590850057878</v>
      </c>
    </row>
    <row r="37" spans="1:12" s="1490" customFormat="1" ht="14.1" customHeight="1">
      <c r="A37" s="1893" t="s">
        <v>1601</v>
      </c>
      <c r="B37" s="1936">
        <v>3.479103943248802</v>
      </c>
      <c r="C37" s="2057">
        <v>3.2342584507817533</v>
      </c>
      <c r="D37" s="2057">
        <v>3.4973559347854604</v>
      </c>
      <c r="E37" s="2057">
        <v>3.0123824564676198</v>
      </c>
      <c r="F37" s="2057">
        <v>3.3279402382570851</v>
      </c>
      <c r="G37" s="1936">
        <v>497.73895818513353</v>
      </c>
      <c r="H37" s="1936">
        <v>463.16495818513351</v>
      </c>
      <c r="I37" s="1936">
        <v>24.434808065929573</v>
      </c>
      <c r="J37" s="1936">
        <v>327.83127925144947</v>
      </c>
      <c r="K37" s="1936">
        <v>328.74150195806084</v>
      </c>
      <c r="L37" s="1936">
        <v>383.08477321735813</v>
      </c>
    </row>
    <row r="38" spans="1:12" s="1490" customFormat="1" ht="14.1" customHeight="1">
      <c r="A38" s="1893" t="s">
        <v>1683</v>
      </c>
      <c r="B38" s="1936">
        <v>3.3645496902769025</v>
      </c>
      <c r="C38" s="2057">
        <v>3.7286228741645346</v>
      </c>
      <c r="D38" s="2057">
        <v>1.7822114460602165</v>
      </c>
      <c r="E38" s="2057">
        <v>4.4712058545203632</v>
      </c>
      <c r="F38" s="2057">
        <v>5.6282506163097139</v>
      </c>
      <c r="G38" s="1936">
        <v>514.48563276113896</v>
      </c>
      <c r="H38" s="1936">
        <v>480.43463276113903</v>
      </c>
      <c r="I38" s="1936">
        <v>24.766620102234317</v>
      </c>
      <c r="J38" s="1936">
        <v>349.54863837860307</v>
      </c>
      <c r="K38" s="1936">
        <v>352.19690364332433</v>
      </c>
      <c r="L38" s="1936">
        <v>419.61033833285109</v>
      </c>
    </row>
    <row r="39" spans="1:12" s="1490" customFormat="1" ht="14.1" customHeight="1">
      <c r="A39" s="1893" t="s">
        <v>1408</v>
      </c>
      <c r="B39" s="1936">
        <v>3.4116642182362824</v>
      </c>
      <c r="C39" s="2057">
        <v>2.7508352440852559</v>
      </c>
      <c r="D39" s="2057">
        <v>0.97321991308734823</v>
      </c>
      <c r="E39" s="2057">
        <v>3.9439863740707466</v>
      </c>
      <c r="F39" s="2057">
        <v>4.5113628010434752</v>
      </c>
      <c r="G39" s="1936">
        <v>532.03815500201733</v>
      </c>
      <c r="H39" s="1936">
        <v>493.65059796392399</v>
      </c>
      <c r="I39" s="1936">
        <v>25.102937974113441</v>
      </c>
      <c r="J39" s="1936">
        <v>410.07235273136217</v>
      </c>
      <c r="K39" s="1936">
        <v>414.25957833718735</v>
      </c>
      <c r="L39" s="1936">
        <v>486.93626572740231</v>
      </c>
    </row>
    <row r="40" spans="1:12" s="1490" customFormat="1" ht="14.1" customHeight="1">
      <c r="A40" s="2156" t="s">
        <v>1441</v>
      </c>
      <c r="B40" s="1936">
        <v>6.1045889160869109</v>
      </c>
      <c r="C40" s="2057">
        <v>5.7954656167547896</v>
      </c>
      <c r="D40" s="2057">
        <v>5.8242602653737094</v>
      </c>
      <c r="E40" s="2057">
        <v>1.7436678946857569</v>
      </c>
      <c r="F40" s="2057">
        <v>7.3498972077044726</v>
      </c>
      <c r="G40" s="1936">
        <v>564.51689724162384</v>
      </c>
      <c r="H40" s="1936">
        <v>522.25994863582764</v>
      </c>
      <c r="I40" s="1936">
        <v>25.44382286848003</v>
      </c>
      <c r="J40" s="1936">
        <v>491.3467170837194</v>
      </c>
      <c r="K40" s="1936">
        <v>496.13381305894268</v>
      </c>
      <c r="L40" s="1936">
        <v>606.26117644475892</v>
      </c>
    </row>
    <row r="41" spans="1:12" s="1490" customFormat="1" ht="14.1" customHeight="1">
      <c r="A41" s="1893" t="s">
        <v>1442</v>
      </c>
      <c r="B41" s="1936">
        <v>4.5331333121547885</v>
      </c>
      <c r="C41" s="2057">
        <v>3.9046473625588911</v>
      </c>
      <c r="D41" s="2057">
        <v>3.0193511304962897</v>
      </c>
      <c r="E41" s="2057">
        <v>-0.59069702776913857</v>
      </c>
      <c r="F41" s="2057">
        <v>6.0019797722246153</v>
      </c>
      <c r="G41" s="1936">
        <v>590.1072007632265</v>
      </c>
      <c r="H41" s="1936">
        <v>542.65235794593787</v>
      </c>
      <c r="I41" s="1936">
        <v>25.78933680313374</v>
      </c>
      <c r="J41" s="1936">
        <v>496.52279870290909</v>
      </c>
      <c r="K41" s="1936">
        <v>502.42592801941805</v>
      </c>
      <c r="L41" s="1936">
        <v>627.77192939496592</v>
      </c>
    </row>
    <row r="42" spans="1:12" s="1490" customFormat="1" ht="14.1" customHeight="1">
      <c r="A42" s="1893" t="s">
        <v>721</v>
      </c>
      <c r="B42" s="1936">
        <v>4.8164038739245711</v>
      </c>
      <c r="C42" s="2057">
        <v>4.2581200573090472</v>
      </c>
      <c r="D42" s="2057">
        <v>2.0117877579005778</v>
      </c>
      <c r="E42" s="2057">
        <v>3.9997149414045623</v>
      </c>
      <c r="F42" s="2057">
        <v>5.8258035907371379</v>
      </c>
      <c r="G42" s="1936">
        <v>618.52914684109442</v>
      </c>
      <c r="H42" s="1936">
        <v>565.75914684109432</v>
      </c>
      <c r="I42" s="1936">
        <v>26.139542638043832</v>
      </c>
      <c r="J42" s="1936">
        <v>609.5348258194947</v>
      </c>
      <c r="K42" s="1936">
        <v>614.19402765183997</v>
      </c>
      <c r="L42" s="1936">
        <v>758.63352594611138</v>
      </c>
    </row>
    <row r="43" spans="1:12" s="1490" customFormat="1" ht="14.1" customHeight="1">
      <c r="A43" s="1893" t="s">
        <v>292</v>
      </c>
      <c r="B43" s="1936">
        <v>3.4218166837037529</v>
      </c>
      <c r="C43" s="2057">
        <v>3.8487596288558237</v>
      </c>
      <c r="D43" s="2057">
        <v>4.5104907782202162</v>
      </c>
      <c r="E43" s="2057">
        <v>4.3319180387349121</v>
      </c>
      <c r="F43" s="2057">
        <v>3.4248214216030988</v>
      </c>
      <c r="G43" s="1936">
        <v>639.69408038127358</v>
      </c>
      <c r="H43" s="1936">
        <v>587.53385648127357</v>
      </c>
      <c r="I43" s="1936">
        <v>26.495000000000001</v>
      </c>
      <c r="J43" s="1936">
        <v>713.90442399604933</v>
      </c>
      <c r="K43" s="1936">
        <v>717.84716807778818</v>
      </c>
      <c r="L43" s="1936">
        <v>878.62922591508197</v>
      </c>
    </row>
    <row r="44" spans="1:12" s="1494" customFormat="1" ht="14.1" customHeight="1">
      <c r="A44" s="1893" t="s">
        <v>1195</v>
      </c>
      <c r="B44" s="1936">
        <v>4.7812348768541284</v>
      </c>
      <c r="C44" s="2057">
        <v>4.6129530682506985</v>
      </c>
      <c r="D44" s="2057">
        <v>4.6296264688027406</v>
      </c>
      <c r="E44" s="2057">
        <v>3.0046038147206673</v>
      </c>
      <c r="F44" s="2057">
        <v>5.0114625866515041</v>
      </c>
      <c r="G44" s="1936">
        <v>670.2793568576343</v>
      </c>
      <c r="H44" s="1936">
        <v>614.6365175408381</v>
      </c>
      <c r="I44" s="1936">
        <v>26.870999999999999</v>
      </c>
      <c r="J44" s="1936">
        <v>702.04500578853037</v>
      </c>
      <c r="K44" s="1936">
        <v>707.69476015856276</v>
      </c>
      <c r="L44" s="1936">
        <v>902.02238105632705</v>
      </c>
    </row>
    <row r="45" spans="1:12" s="1494" customFormat="1" ht="14.1" customHeight="1">
      <c r="A45" s="1893" t="s">
        <v>428</v>
      </c>
      <c r="B45" s="1936">
        <v>4.1288570376271707</v>
      </c>
      <c r="C45" s="2057">
        <v>3.7639190072351849</v>
      </c>
      <c r="D45" s="2057">
        <v>1.0960491653515021</v>
      </c>
      <c r="E45" s="2057">
        <v>2.6723580100502744</v>
      </c>
      <c r="F45" s="2057">
        <v>5.7273791025855019</v>
      </c>
      <c r="G45" s="1936">
        <v>697.95423325501292</v>
      </c>
      <c r="H45" s="1936">
        <v>637.77093824996609</v>
      </c>
      <c r="I45" s="1936">
        <v>27.25</v>
      </c>
      <c r="J45" s="1936">
        <v>708.08277107853962</v>
      </c>
      <c r="K45" s="1936">
        <v>713.54639385171322</v>
      </c>
      <c r="L45" s="1936">
        <v>921.45843592747042</v>
      </c>
    </row>
    <row r="46" spans="1:12" s="1494" customFormat="1" ht="14.1" customHeight="1">
      <c r="A46" s="1893" t="s">
        <v>1828</v>
      </c>
      <c r="B46" s="1936">
        <v>5.9889492410728025</v>
      </c>
      <c r="C46" s="2057">
        <v>5.716116179981098</v>
      </c>
      <c r="D46" s="2057">
        <v>4.5461167099043678</v>
      </c>
      <c r="E46" s="2057">
        <v>7.054956365300626</v>
      </c>
      <c r="F46" s="2057">
        <v>6.2156007322671627</v>
      </c>
      <c r="G46" s="1936">
        <v>739.75435801057461</v>
      </c>
      <c r="H46" s="1936">
        <v>674.22666604248968</v>
      </c>
      <c r="I46" s="1936">
        <v>27.631</v>
      </c>
      <c r="J46" s="1936">
        <v>725.21636229237197</v>
      </c>
      <c r="K46" s="1936">
        <v>737.30676200454911</v>
      </c>
      <c r="L46" s="1936">
        <v>970.42721209903959</v>
      </c>
    </row>
    <row r="47" spans="1:12" s="1494" customFormat="1" ht="14.1" customHeight="1">
      <c r="A47" s="1893" t="s">
        <v>1915</v>
      </c>
      <c r="B47" s="1936">
        <v>3.3229054377301992</v>
      </c>
      <c r="C47" s="2057">
        <v>2.9726936457495174</v>
      </c>
      <c r="D47" s="2057">
        <v>1.1000000000000001</v>
      </c>
      <c r="E47" s="2057">
        <v>1.45</v>
      </c>
      <c r="F47" s="2057">
        <v>4.63</v>
      </c>
      <c r="G47" s="1936">
        <v>764.33569579875405</v>
      </c>
      <c r="H47" s="1936">
        <v>694.26935930188358</v>
      </c>
      <c r="I47" s="1936">
        <v>28.013000000000002</v>
      </c>
      <c r="J47" s="1936">
        <v>765.91374459221652</v>
      </c>
      <c r="K47" s="1936">
        <v>778.22593229716995</v>
      </c>
      <c r="L47" s="1936">
        <v>1033.4969461060873</v>
      </c>
    </row>
    <row r="48" spans="1:12" s="1496" customFormat="1" ht="14.1" customHeight="1">
      <c r="A48" s="1893" t="s">
        <v>2019</v>
      </c>
      <c r="B48" s="1936">
        <v>0.5886785035338562</v>
      </c>
      <c r="C48" s="2057">
        <v>0.20429964861905647</v>
      </c>
      <c r="D48" s="2057">
        <v>0.23</v>
      </c>
      <c r="E48" s="2057">
        <v>-6.36</v>
      </c>
      <c r="F48" s="2057">
        <v>2.35</v>
      </c>
      <c r="G48" s="1936">
        <v>768.83517573475717</v>
      </c>
      <c r="H48" s="1936">
        <v>695.68774916340715</v>
      </c>
      <c r="I48" s="1936">
        <v>28.393999999999998</v>
      </c>
      <c r="J48" s="1936">
        <v>747.7915916011217</v>
      </c>
      <c r="K48" s="1936">
        <v>759.07711784818878</v>
      </c>
      <c r="L48" s="1936">
        <v>1017.3458363715633</v>
      </c>
    </row>
    <row r="49" spans="1:13" s="1496" customFormat="1" ht="14.1" customHeight="1">
      <c r="A49" s="1893" t="s">
        <v>2172</v>
      </c>
      <c r="B49" s="1936">
        <v>8.2234994835563668</v>
      </c>
      <c r="C49" s="2057">
        <v>7.7423076904237709</v>
      </c>
      <c r="D49" s="2057">
        <v>5.2</v>
      </c>
      <c r="E49" s="2057">
        <v>12.4</v>
      </c>
      <c r="F49" s="2057">
        <v>8.09</v>
      </c>
      <c r="G49" s="1936">
        <v>832.06033244070454</v>
      </c>
      <c r="H49" s="1936">
        <v>749.55003526822168</v>
      </c>
      <c r="I49" s="1936">
        <v>28.771999999999998</v>
      </c>
      <c r="J49" s="1936">
        <v>876.93514881087196</v>
      </c>
      <c r="K49" s="1936">
        <v>887.09807347866581</v>
      </c>
      <c r="L49" s="1936">
        <v>1166.3938242334725</v>
      </c>
    </row>
    <row r="50" spans="1:13" s="1496" customFormat="1" ht="14.1" customHeight="1">
      <c r="A50" s="1893" t="s">
        <v>2295</v>
      </c>
      <c r="B50" s="1936">
        <v>6.7009954542145636</v>
      </c>
      <c r="C50" s="2057">
        <v>6.349950560109531</v>
      </c>
      <c r="D50" s="2057">
        <v>2.82</v>
      </c>
      <c r="E50" s="2057">
        <v>9.57</v>
      </c>
      <c r="F50" s="2057">
        <v>7.24</v>
      </c>
      <c r="G50" s="1936">
        <v>887.81665749387878</v>
      </c>
      <c r="H50" s="1936">
        <v>797.14609193103729</v>
      </c>
      <c r="I50" s="1936">
        <v>29.146000000000001</v>
      </c>
      <c r="J50" s="1936">
        <v>1002.4590990754982</v>
      </c>
      <c r="K50" s="1936">
        <v>1009.9044506780846</v>
      </c>
      <c r="L50" s="1936">
        <v>1294.5737463196799</v>
      </c>
    </row>
    <row r="51" spans="1:13" s="1496" customFormat="1" ht="14.1" customHeight="1">
      <c r="A51" s="1893" t="s">
        <v>2635</v>
      </c>
      <c r="B51" s="1936">
        <v>6.9912124375561859</v>
      </c>
      <c r="C51" s="2057">
        <v>6.7468007976656699</v>
      </c>
      <c r="D51" s="2057">
        <v>5.0599999999999996</v>
      </c>
      <c r="E51" s="2057">
        <v>7.72</v>
      </c>
      <c r="F51" s="2057">
        <v>7.27</v>
      </c>
      <c r="G51" s="1936">
        <v>949.88580607528638</v>
      </c>
      <c r="H51" s="1936">
        <v>850.92795082000123</v>
      </c>
      <c r="I51" s="1936">
        <v>29.515000000000001</v>
      </c>
      <c r="J51" s="1936">
        <v>1038.8728121277491</v>
      </c>
      <c r="K51" s="1936">
        <v>1050.8828548495692</v>
      </c>
      <c r="L51" s="1936">
        <v>1349.6735484833268</v>
      </c>
    </row>
    <row r="52" spans="1:13" s="1494" customFormat="1" ht="14.1" customHeight="1">
      <c r="A52" s="2157" t="s">
        <v>2739</v>
      </c>
      <c r="B52" s="2098">
        <v>2.2754495824163712</v>
      </c>
      <c r="C52" s="2099">
        <v>2.2701523400050467</v>
      </c>
      <c r="D52" s="2099">
        <v>2.59</v>
      </c>
      <c r="E52" s="2099">
        <v>3.23</v>
      </c>
      <c r="F52" s="2099">
        <v>1.99</v>
      </c>
      <c r="G52" s="2098">
        <v>971.49997868305877</v>
      </c>
      <c r="H52" s="2098">
        <v>870.24531160729839</v>
      </c>
      <c r="I52" s="2098">
        <v>29.960999999999999</v>
      </c>
      <c r="J52" s="2098">
        <v>1084.9552252642434</v>
      </c>
      <c r="K52" s="2098">
        <v>1097.4292485743931</v>
      </c>
      <c r="L52" s="2098">
        <v>1387.9141536471275</v>
      </c>
    </row>
    <row r="53" spans="1:13" s="1896" customFormat="1" ht="11.25">
      <c r="A53" s="2164" t="s">
        <v>2834</v>
      </c>
      <c r="B53" s="1887"/>
      <c r="C53" s="1887"/>
      <c r="D53" s="1887"/>
      <c r="E53" s="1887"/>
      <c r="F53" s="1887"/>
      <c r="G53" s="1887"/>
      <c r="H53" s="1887"/>
      <c r="I53" s="1887"/>
      <c r="J53" s="1887"/>
      <c r="K53" s="1887"/>
      <c r="L53" s="2160"/>
    </row>
    <row r="54" spans="1:13">
      <c r="A54" s="2164" t="s">
        <v>2835</v>
      </c>
      <c r="K54" s="2161"/>
      <c r="L54" s="2160"/>
      <c r="M54" s="2161"/>
    </row>
    <row r="55" spans="1:13">
      <c r="A55" s="2164" t="s">
        <v>2836</v>
      </c>
    </row>
    <row r="56" spans="1:13">
      <c r="A56" s="2021" t="s">
        <v>2872</v>
      </c>
    </row>
  </sheetData>
  <mergeCells count="9">
    <mergeCell ref="J5:J6"/>
    <mergeCell ref="K5:K6"/>
    <mergeCell ref="L5:L6"/>
    <mergeCell ref="A5:A6"/>
    <mergeCell ref="B5:B6"/>
    <mergeCell ref="C5:F5"/>
    <mergeCell ref="G5:G6"/>
    <mergeCell ref="H5:H6"/>
    <mergeCell ref="I5:I6"/>
  </mergeCells>
  <pageMargins left="0.51181102362204722" right="0.51181102362204722" top="0.98425196850393704" bottom="0" header="0.51181102362204722" footer="0.19685039370078741"/>
  <pageSetup paperSize="9" firstPageNumber="141" orientation="portrait" useFirstPageNumber="1" r:id="rId1"/>
  <headerFooter alignWithMargins="0">
    <oddFooter>&amp;C&amp;"Times New Roman,Bold"&amp;10&amp;P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>
  <sheetPr codeName="Sheet92"/>
  <dimension ref="A1:K106"/>
  <sheetViews>
    <sheetView tabSelected="1" topLeftCell="B1" workbookViewId="0">
      <selection activeCell="O47" sqref="O47"/>
    </sheetView>
  </sheetViews>
  <sheetFormatPr defaultRowHeight="15.75"/>
  <cols>
    <col min="1" max="1" width="5.33203125" style="38" customWidth="1"/>
    <col min="2" max="2" width="43.33203125" style="38" customWidth="1"/>
    <col min="3" max="3" width="2.33203125" style="38" customWidth="1"/>
    <col min="4" max="4" width="21.6640625" style="38" customWidth="1"/>
    <col min="5" max="7" width="9.33203125" style="38"/>
    <col min="8" max="9" width="10.33203125" style="38" customWidth="1"/>
    <col min="10" max="10" width="1.6640625" style="38" customWidth="1"/>
    <col min="11" max="16384" width="9.33203125" style="38"/>
  </cols>
  <sheetData>
    <row r="1" spans="1:10" ht="18.75">
      <c r="A1" s="1717" t="s">
        <v>1417</v>
      </c>
      <c r="B1" s="1717"/>
      <c r="C1" s="1717"/>
      <c r="D1" s="1717"/>
      <c r="E1" s="1717"/>
      <c r="F1" s="1717"/>
      <c r="G1" s="1717"/>
      <c r="H1" s="1717"/>
      <c r="I1" s="1717"/>
      <c r="J1" s="1717"/>
    </row>
    <row r="2" spans="1:10">
      <c r="A2" s="1718" t="s">
        <v>2902</v>
      </c>
      <c r="B2" s="1718"/>
      <c r="C2" s="1718"/>
      <c r="D2" s="1718"/>
      <c r="E2" s="1718"/>
      <c r="F2" s="1718"/>
      <c r="G2" s="1718"/>
      <c r="H2" s="1718"/>
      <c r="I2" s="1718"/>
      <c r="J2" s="1718"/>
    </row>
    <row r="4" spans="1:10" s="267" customFormat="1" ht="21.75" customHeight="1">
      <c r="A4" s="1679" t="s">
        <v>1418</v>
      </c>
      <c r="B4" s="1680"/>
      <c r="C4" s="1680"/>
      <c r="D4" s="1680"/>
      <c r="E4" s="1680"/>
      <c r="F4" s="1680"/>
      <c r="G4" s="1680"/>
      <c r="H4" s="1680"/>
      <c r="I4" s="1680"/>
      <c r="J4" s="1680"/>
    </row>
    <row r="5" spans="1:10" s="1684" customFormat="1" ht="15">
      <c r="A5" s="1682"/>
      <c r="B5" s="1683"/>
      <c r="C5" s="1683"/>
      <c r="D5" s="1683"/>
      <c r="E5" s="1683"/>
      <c r="F5" s="1683"/>
      <c r="G5" s="1683"/>
      <c r="H5" s="1683"/>
      <c r="I5" s="1683"/>
      <c r="J5" s="1683"/>
    </row>
    <row r="6" spans="1:10" s="267" customFormat="1" ht="15">
      <c r="D6" s="1681" t="s">
        <v>2016</v>
      </c>
    </row>
    <row r="7" spans="1:10" s="267" customFormat="1" ht="15">
      <c r="B7" s="268" t="s">
        <v>2011</v>
      </c>
    </row>
    <row r="8" spans="1:10" s="267" customFormat="1" ht="15">
      <c r="B8" s="267" t="s">
        <v>2807</v>
      </c>
    </row>
    <row r="9" spans="1:10" s="267" customFormat="1" ht="15">
      <c r="B9" s="267" t="s">
        <v>2012</v>
      </c>
      <c r="D9" s="1685" t="s">
        <v>2808</v>
      </c>
    </row>
    <row r="10" spans="1:10" s="267" customFormat="1" ht="9" customHeight="1"/>
    <row r="11" spans="1:10" s="267" customFormat="1" ht="15">
      <c r="B11" s="268" t="s">
        <v>2013</v>
      </c>
    </row>
    <row r="12" spans="1:10" s="267" customFormat="1" ht="15">
      <c r="B12" s="267" t="s">
        <v>2809</v>
      </c>
    </row>
    <row r="13" spans="1:10" s="267" customFormat="1" ht="15">
      <c r="B13" s="267" t="s">
        <v>2170</v>
      </c>
      <c r="C13" s="267" t="s">
        <v>990</v>
      </c>
      <c r="D13" s="1686" t="s">
        <v>2810</v>
      </c>
    </row>
    <row r="14" spans="1:10" s="267" customFormat="1" ht="9" customHeight="1"/>
    <row r="15" spans="1:10" s="267" customFormat="1" ht="15">
      <c r="B15" s="268" t="s">
        <v>2013</v>
      </c>
    </row>
    <row r="16" spans="1:10" s="267" customFormat="1" ht="15">
      <c r="B16" s="267" t="s">
        <v>2156</v>
      </c>
    </row>
    <row r="17" spans="2:4" s="267" customFormat="1" ht="15">
      <c r="B17" s="267" t="s">
        <v>2014</v>
      </c>
      <c r="D17" s="1686" t="s">
        <v>2123</v>
      </c>
    </row>
    <row r="18" spans="2:4" s="267" customFormat="1" ht="9" customHeight="1"/>
    <row r="19" spans="2:4" s="267" customFormat="1" ht="15">
      <c r="B19" s="268" t="s">
        <v>2013</v>
      </c>
    </row>
    <row r="20" spans="2:4" s="267" customFormat="1" ht="15">
      <c r="B20" s="267" t="s">
        <v>2155</v>
      </c>
    </row>
    <row r="21" spans="2:4" s="267" customFormat="1" ht="15">
      <c r="B21" s="267" t="s">
        <v>2014</v>
      </c>
      <c r="D21" s="1686" t="s">
        <v>2123</v>
      </c>
    </row>
    <row r="22" spans="2:4" s="267" customFormat="1" ht="9" customHeight="1"/>
    <row r="23" spans="2:4" s="267" customFormat="1" ht="15">
      <c r="B23" s="268" t="s">
        <v>2013</v>
      </c>
    </row>
    <row r="24" spans="2:4" s="267" customFormat="1" ht="15">
      <c r="B24" s="267" t="s">
        <v>1838</v>
      </c>
    </row>
    <row r="25" spans="2:4" s="267" customFormat="1" ht="15">
      <c r="B25" s="267" t="s">
        <v>2015</v>
      </c>
      <c r="D25" s="1685" t="s">
        <v>2221</v>
      </c>
    </row>
    <row r="26" spans="2:4" s="267" customFormat="1" ht="9" customHeight="1"/>
    <row r="27" spans="2:4" s="267" customFormat="1" ht="15">
      <c r="B27" s="268" t="s">
        <v>2013</v>
      </c>
    </row>
    <row r="28" spans="2:4" s="267" customFormat="1" ht="15">
      <c r="B28" s="267" t="s">
        <v>2220</v>
      </c>
      <c r="D28" s="1685" t="s">
        <v>2221</v>
      </c>
    </row>
    <row r="29" spans="2:4" s="267" customFormat="1" ht="9" customHeight="1"/>
    <row r="30" spans="2:4" s="267" customFormat="1" ht="15">
      <c r="B30" s="268" t="s">
        <v>2013</v>
      </c>
    </row>
    <row r="31" spans="2:4" s="267" customFormat="1" ht="15">
      <c r="B31" s="267" t="s">
        <v>2541</v>
      </c>
      <c r="D31" s="1686" t="s">
        <v>2603</v>
      </c>
    </row>
    <row r="32" spans="2:4" s="267" customFormat="1" ht="9" customHeight="1"/>
    <row r="33" spans="1:10" s="267" customFormat="1" ht="15"/>
    <row r="34" spans="1:10" s="267" customFormat="1" ht="15"/>
    <row r="35" spans="1:10" s="267" customFormat="1" ht="22.5" customHeight="1">
      <c r="A35" s="1679" t="s">
        <v>2167</v>
      </c>
      <c r="B35" s="1680"/>
      <c r="C35" s="1680"/>
      <c r="D35" s="1680"/>
      <c r="E35" s="1680"/>
      <c r="F35" s="1680"/>
      <c r="G35" s="1680"/>
      <c r="H35" s="1680"/>
      <c r="I35" s="1680"/>
      <c r="J35" s="1680"/>
    </row>
    <row r="36" spans="1:10" s="267" customFormat="1" ht="15"/>
    <row r="37" spans="1:10" s="267" customFormat="1" ht="15">
      <c r="A37" s="881">
        <v>1</v>
      </c>
      <c r="B37" s="267" t="s">
        <v>1599</v>
      </c>
      <c r="C37" s="267" t="s">
        <v>1360</v>
      </c>
      <c r="D37" s="267" t="s">
        <v>2341</v>
      </c>
      <c r="F37" s="1684"/>
      <c r="G37" s="1684"/>
    </row>
    <row r="38" spans="1:10" s="267" customFormat="1" ht="15">
      <c r="A38" s="882">
        <v>2</v>
      </c>
      <c r="B38" s="267" t="s">
        <v>159</v>
      </c>
      <c r="C38" s="267" t="s">
        <v>1360</v>
      </c>
      <c r="D38" s="267" t="s">
        <v>2542</v>
      </c>
    </row>
    <row r="39" spans="1:10" s="267" customFormat="1" ht="15">
      <c r="A39" s="881">
        <v>3</v>
      </c>
      <c r="B39" s="267" t="s">
        <v>2871</v>
      </c>
      <c r="C39" s="267" t="s">
        <v>1360</v>
      </c>
      <c r="D39" s="267" t="s">
        <v>2675</v>
      </c>
    </row>
    <row r="40" spans="1:10" s="267" customFormat="1" ht="15">
      <c r="A40" s="882">
        <v>4</v>
      </c>
      <c r="B40" s="267" t="s">
        <v>1241</v>
      </c>
      <c r="C40" s="267" t="s">
        <v>1360</v>
      </c>
      <c r="D40" s="68" t="s">
        <v>2748</v>
      </c>
    </row>
    <row r="41" spans="1:10" s="267" customFormat="1" ht="15">
      <c r="A41" s="881">
        <v>5</v>
      </c>
      <c r="B41" s="267" t="s">
        <v>1886</v>
      </c>
      <c r="C41" s="267" t="s">
        <v>1360</v>
      </c>
      <c r="D41" s="267" t="s">
        <v>2017</v>
      </c>
    </row>
    <row r="42" spans="1:10" s="267" customFormat="1" ht="15">
      <c r="A42" s="882">
        <v>6</v>
      </c>
      <c r="B42" s="267" t="s">
        <v>297</v>
      </c>
      <c r="C42" s="267" t="s">
        <v>1360</v>
      </c>
      <c r="D42" s="267" t="s">
        <v>2861</v>
      </c>
    </row>
    <row r="43" spans="1:10" s="267" customFormat="1" ht="15">
      <c r="A43" s="881">
        <v>7</v>
      </c>
      <c r="B43" s="267" t="s">
        <v>1746</v>
      </c>
      <c r="C43" s="267" t="s">
        <v>1360</v>
      </c>
      <c r="D43" s="1684" t="s">
        <v>1389</v>
      </c>
    </row>
    <row r="44" spans="1:10" s="267" customFormat="1" ht="15">
      <c r="A44" s="882">
        <v>8</v>
      </c>
      <c r="B44" s="267" t="s">
        <v>1747</v>
      </c>
      <c r="C44" s="267" t="s">
        <v>1360</v>
      </c>
      <c r="D44" s="267" t="s">
        <v>2193</v>
      </c>
    </row>
    <row r="45" spans="1:10" s="267" customFormat="1" ht="15">
      <c r="A45" s="881">
        <v>9</v>
      </c>
      <c r="B45" s="267" t="s">
        <v>1832</v>
      </c>
      <c r="C45" s="267" t="s">
        <v>1360</v>
      </c>
      <c r="D45" s="267" t="s">
        <v>2903</v>
      </c>
      <c r="F45" s="1684"/>
    </row>
    <row r="46" spans="1:10" s="267" customFormat="1" ht="15">
      <c r="A46" s="882">
        <v>10</v>
      </c>
      <c r="B46" s="267" t="s">
        <v>997</v>
      </c>
      <c r="C46" s="1684" t="s">
        <v>1360</v>
      </c>
      <c r="D46" s="267" t="s">
        <v>2904</v>
      </c>
      <c r="G46" s="1684"/>
    </row>
    <row r="47" spans="1:10" s="267" customFormat="1" ht="15">
      <c r="A47" s="881">
        <v>11</v>
      </c>
      <c r="B47" s="267" t="s">
        <v>1831</v>
      </c>
      <c r="C47" s="1684" t="s">
        <v>1360</v>
      </c>
      <c r="D47" s="267" t="s">
        <v>2905</v>
      </c>
    </row>
    <row r="48" spans="1:10" s="267" customFormat="1" ht="15">
      <c r="A48" s="882">
        <v>12</v>
      </c>
      <c r="B48" s="267" t="s">
        <v>1887</v>
      </c>
      <c r="C48" s="267" t="s">
        <v>1360</v>
      </c>
      <c r="D48" s="68" t="s">
        <v>2906</v>
      </c>
    </row>
    <row r="49" spans="1:11" s="267" customFormat="1" ht="15">
      <c r="A49" s="881">
        <v>13</v>
      </c>
      <c r="B49" s="267" t="s">
        <v>1888</v>
      </c>
      <c r="C49" s="267" t="s">
        <v>1360</v>
      </c>
      <c r="D49" s="2150" t="s">
        <v>2813</v>
      </c>
      <c r="E49" s="1684"/>
    </row>
    <row r="50" spans="1:11" s="1684" customFormat="1" ht="15">
      <c r="A50" s="1702">
        <v>14</v>
      </c>
      <c r="B50" s="267" t="s">
        <v>1919</v>
      </c>
      <c r="C50" s="267" t="s">
        <v>1360</v>
      </c>
      <c r="D50" s="267" t="s">
        <v>2862</v>
      </c>
    </row>
    <row r="51" spans="1:11" s="267" customFormat="1" ht="15">
      <c r="A51" s="881">
        <v>15</v>
      </c>
      <c r="B51" s="267" t="s">
        <v>1973</v>
      </c>
      <c r="C51" s="267" t="s">
        <v>1360</v>
      </c>
      <c r="D51" s="267" t="s">
        <v>1918</v>
      </c>
    </row>
    <row r="52" spans="1:11" s="267" customFormat="1" ht="15">
      <c r="A52" s="1702">
        <v>16</v>
      </c>
      <c r="B52" s="267" t="s">
        <v>1974</v>
      </c>
      <c r="C52" s="267" t="s">
        <v>1360</v>
      </c>
      <c r="D52" s="267" t="s">
        <v>2192</v>
      </c>
    </row>
    <row r="53" spans="1:11" s="267" customFormat="1" ht="15">
      <c r="A53" s="881">
        <v>17</v>
      </c>
      <c r="B53" s="267" t="s">
        <v>1966</v>
      </c>
      <c r="C53" s="267" t="s">
        <v>1360</v>
      </c>
      <c r="D53" s="68" t="s">
        <v>2907</v>
      </c>
      <c r="E53" s="1684"/>
      <c r="F53" s="1684"/>
      <c r="G53" s="1684"/>
    </row>
    <row r="54" spans="1:11" s="267" customFormat="1" ht="22.5" customHeight="1">
      <c r="A54" s="1679" t="s">
        <v>2168</v>
      </c>
      <c r="B54" s="1680"/>
      <c r="C54" s="1680"/>
      <c r="D54" s="1680"/>
      <c r="E54" s="1680"/>
      <c r="F54" s="1680"/>
      <c r="G54" s="1680"/>
      <c r="H54" s="1680"/>
      <c r="I54" s="1680"/>
      <c r="J54" s="1680"/>
    </row>
    <row r="55" spans="1:11" s="267" customFormat="1" ht="14.45" customHeight="1">
      <c r="A55" s="1702">
        <v>18</v>
      </c>
      <c r="B55" s="267" t="s">
        <v>2194</v>
      </c>
      <c r="C55" s="1684" t="s">
        <v>1360</v>
      </c>
      <c r="D55" s="267" t="s">
        <v>869</v>
      </c>
    </row>
    <row r="56" spans="1:11" s="267" customFormat="1" ht="14.45" customHeight="1">
      <c r="A56" s="881">
        <v>19</v>
      </c>
      <c r="B56" s="267" t="s">
        <v>2195</v>
      </c>
      <c r="C56" s="267" t="s">
        <v>1360</v>
      </c>
      <c r="D56" s="267" t="s">
        <v>868</v>
      </c>
    </row>
    <row r="57" spans="1:11" s="267" customFormat="1" ht="14.45" customHeight="1">
      <c r="A57" s="1702">
        <v>20</v>
      </c>
      <c r="B57" s="267" t="s">
        <v>2196</v>
      </c>
      <c r="C57" s="267" t="s">
        <v>1360</v>
      </c>
      <c r="D57" s="267" t="s">
        <v>2165</v>
      </c>
    </row>
    <row r="58" spans="1:11" s="1684" customFormat="1" ht="14.45" customHeight="1">
      <c r="A58" s="881">
        <v>21</v>
      </c>
      <c r="B58" s="267" t="s">
        <v>1982</v>
      </c>
      <c r="C58" s="267" t="s">
        <v>1360</v>
      </c>
      <c r="D58" s="267" t="s">
        <v>2677</v>
      </c>
      <c r="K58" s="267"/>
    </row>
    <row r="59" spans="1:11" s="267" customFormat="1" ht="14.45" customHeight="1">
      <c r="A59" s="1702">
        <v>22</v>
      </c>
      <c r="B59" s="267" t="s">
        <v>1983</v>
      </c>
      <c r="C59" s="267" t="s">
        <v>1360</v>
      </c>
      <c r="D59" s="267" t="s">
        <v>2908</v>
      </c>
      <c r="E59" s="1684"/>
      <c r="F59" s="1684"/>
      <c r="G59" s="1684"/>
    </row>
    <row r="60" spans="1:11" s="267" customFormat="1" ht="14.45" customHeight="1">
      <c r="A60" s="881">
        <v>23</v>
      </c>
      <c r="B60" s="267" t="s">
        <v>1984</v>
      </c>
      <c r="C60" s="267" t="s">
        <v>1360</v>
      </c>
      <c r="D60" s="267" t="s">
        <v>2863</v>
      </c>
    </row>
    <row r="61" spans="1:11" s="267" customFormat="1" ht="14.45" customHeight="1">
      <c r="A61" s="1702">
        <v>24</v>
      </c>
      <c r="B61" s="267" t="s">
        <v>2086</v>
      </c>
      <c r="C61" s="267" t="s">
        <v>1360</v>
      </c>
      <c r="D61" s="267" t="s">
        <v>2909</v>
      </c>
      <c r="E61" s="1684"/>
      <c r="F61" s="1684"/>
    </row>
    <row r="62" spans="1:11" s="267" customFormat="1" ht="14.45" customHeight="1">
      <c r="A62" s="881">
        <v>25</v>
      </c>
      <c r="B62" s="267" t="s">
        <v>2678</v>
      </c>
      <c r="C62" s="267" t="s">
        <v>1360</v>
      </c>
      <c r="D62" s="267" t="s">
        <v>2679</v>
      </c>
      <c r="E62" s="38"/>
      <c r="F62" s="38"/>
      <c r="G62" s="38"/>
    </row>
    <row r="63" spans="1:11" s="267" customFormat="1" ht="14.45" customHeight="1">
      <c r="A63" s="1702">
        <v>26</v>
      </c>
      <c r="B63" s="267" t="s">
        <v>2278</v>
      </c>
      <c r="C63" s="267" t="s">
        <v>1360</v>
      </c>
      <c r="D63" s="267" t="s">
        <v>2749</v>
      </c>
    </row>
    <row r="64" spans="1:11" s="267" customFormat="1" ht="14.45" customHeight="1">
      <c r="A64" s="881">
        <v>27</v>
      </c>
      <c r="B64" s="267" t="s">
        <v>2279</v>
      </c>
      <c r="C64" s="267" t="s">
        <v>1360</v>
      </c>
      <c r="D64" s="267" t="s">
        <v>1981</v>
      </c>
    </row>
    <row r="65" spans="1:11" s="267" customFormat="1" ht="14.45" customHeight="1">
      <c r="A65" s="1702">
        <v>28</v>
      </c>
      <c r="B65" s="267" t="s">
        <v>2162</v>
      </c>
      <c r="C65" s="267" t="s">
        <v>1360</v>
      </c>
      <c r="D65" s="267" t="s">
        <v>2166</v>
      </c>
    </row>
    <row r="66" spans="1:11" s="1620" customFormat="1" ht="14.45" customHeight="1">
      <c r="A66" s="881">
        <v>29</v>
      </c>
      <c r="B66" s="267" t="s">
        <v>2212</v>
      </c>
      <c r="C66" s="267" t="s">
        <v>1360</v>
      </c>
      <c r="D66" s="267" t="s">
        <v>2909</v>
      </c>
      <c r="E66" s="267"/>
      <c r="F66" s="267"/>
      <c r="G66" s="267"/>
      <c r="H66" s="267"/>
      <c r="I66" s="267"/>
      <c r="J66" s="267"/>
      <c r="K66" s="267"/>
    </row>
    <row r="67" spans="1:11" s="267" customFormat="1" ht="14.45" customHeight="1">
      <c r="A67" s="1702">
        <v>30</v>
      </c>
      <c r="B67" s="267" t="s">
        <v>2214</v>
      </c>
      <c r="C67" s="267" t="s">
        <v>1360</v>
      </c>
      <c r="D67" s="38" t="s">
        <v>2864</v>
      </c>
    </row>
    <row r="68" spans="1:11" s="267" customFormat="1" ht="14.45" customHeight="1">
      <c r="A68" s="881">
        <v>31</v>
      </c>
      <c r="B68" s="267" t="s">
        <v>2544</v>
      </c>
      <c r="C68" s="267" t="s">
        <v>1360</v>
      </c>
      <c r="D68" s="267" t="s">
        <v>2910</v>
      </c>
    </row>
    <row r="69" spans="1:11" s="267" customFormat="1" ht="14.45" customHeight="1">
      <c r="A69" s="1702">
        <v>32</v>
      </c>
      <c r="B69" s="267" t="s">
        <v>2543</v>
      </c>
      <c r="C69" s="267" t="s">
        <v>1360</v>
      </c>
      <c r="D69" s="267" t="s">
        <v>2910</v>
      </c>
    </row>
    <row r="70" spans="1:11" s="267" customFormat="1" ht="14.45" customHeight="1">
      <c r="A70" s="881">
        <v>33</v>
      </c>
      <c r="B70" s="267" t="s">
        <v>2662</v>
      </c>
      <c r="C70" s="267" t="s">
        <v>1360</v>
      </c>
      <c r="D70" s="267" t="s">
        <v>2122</v>
      </c>
    </row>
    <row r="71" spans="1:11" s="267" customFormat="1" ht="14.45" customHeight="1">
      <c r="A71" s="1702">
        <v>34</v>
      </c>
      <c r="B71" s="267" t="s">
        <v>2663</v>
      </c>
      <c r="C71" s="267" t="s">
        <v>1360</v>
      </c>
      <c r="D71" s="1684" t="s">
        <v>2161</v>
      </c>
    </row>
    <row r="72" spans="1:11" s="267" customFormat="1" ht="14.45" customHeight="1">
      <c r="A72" s="881">
        <v>35</v>
      </c>
      <c r="B72" s="267" t="s">
        <v>2664</v>
      </c>
      <c r="C72" s="267" t="s">
        <v>1360</v>
      </c>
      <c r="D72" s="267" t="s">
        <v>1559</v>
      </c>
    </row>
    <row r="73" spans="1:11" s="267" customFormat="1" ht="14.45" customHeight="1">
      <c r="A73" s="1702">
        <v>36</v>
      </c>
      <c r="B73" s="267" t="s">
        <v>2665</v>
      </c>
      <c r="C73" s="267" t="s">
        <v>1360</v>
      </c>
      <c r="D73" s="267" t="s">
        <v>2911</v>
      </c>
    </row>
    <row r="74" spans="1:11" s="267" customFormat="1" ht="14.45" customHeight="1">
      <c r="A74" s="881">
        <v>37</v>
      </c>
      <c r="B74" s="267" t="s">
        <v>2546</v>
      </c>
      <c r="C74" s="267" t="s">
        <v>1360</v>
      </c>
      <c r="D74" s="267" t="s">
        <v>2166</v>
      </c>
    </row>
    <row r="75" spans="1:11" s="267" customFormat="1" ht="14.45" customHeight="1">
      <c r="A75" s="1702">
        <v>38</v>
      </c>
      <c r="B75" s="38" t="s">
        <v>2547</v>
      </c>
      <c r="C75" s="267" t="s">
        <v>1360</v>
      </c>
      <c r="D75" s="267" t="s">
        <v>2908</v>
      </c>
    </row>
    <row r="76" spans="1:11" s="267" customFormat="1" ht="14.45" customHeight="1">
      <c r="A76" s="881">
        <v>39</v>
      </c>
      <c r="B76" s="267" t="s">
        <v>2548</v>
      </c>
      <c r="C76" s="267" t="s">
        <v>1360</v>
      </c>
      <c r="D76" s="267" t="s">
        <v>1559</v>
      </c>
    </row>
    <row r="77" spans="1:11" s="267" customFormat="1" ht="14.45" customHeight="1">
      <c r="A77" s="1702">
        <v>40</v>
      </c>
      <c r="B77" s="267" t="s">
        <v>2213</v>
      </c>
      <c r="C77" s="267" t="s">
        <v>1360</v>
      </c>
      <c r="D77" s="267" t="s">
        <v>2814</v>
      </c>
    </row>
    <row r="78" spans="1:11" s="267" customFormat="1" ht="14.45" customHeight="1">
      <c r="A78" s="881">
        <v>41</v>
      </c>
      <c r="B78" s="267" t="s">
        <v>2605</v>
      </c>
      <c r="C78" s="267" t="s">
        <v>1360</v>
      </c>
      <c r="D78" s="68" t="s">
        <v>2749</v>
      </c>
    </row>
    <row r="79" spans="1:11" s="267" customFormat="1" ht="14.45" customHeight="1">
      <c r="A79" s="1702">
        <v>42</v>
      </c>
      <c r="B79" s="38" t="s">
        <v>2545</v>
      </c>
      <c r="C79" s="267" t="s">
        <v>1360</v>
      </c>
      <c r="D79" s="68" t="s">
        <v>2912</v>
      </c>
    </row>
    <row r="80" spans="1:11" s="267" customFormat="1" ht="14.45" customHeight="1">
      <c r="A80" s="881">
        <v>43</v>
      </c>
      <c r="B80" s="267" t="s">
        <v>2604</v>
      </c>
      <c r="C80" s="267" t="s">
        <v>1360</v>
      </c>
      <c r="D80" s="267" t="s">
        <v>2913</v>
      </c>
    </row>
    <row r="81" spans="1:10" s="267" customFormat="1" ht="14.45" customHeight="1">
      <c r="A81" s="1702">
        <v>44</v>
      </c>
      <c r="B81" s="267" t="s">
        <v>2606</v>
      </c>
      <c r="C81" s="267" t="s">
        <v>1360</v>
      </c>
      <c r="D81" s="68" t="s">
        <v>2749</v>
      </c>
    </row>
    <row r="82" spans="1:10" s="267" customFormat="1" ht="14.45" customHeight="1">
      <c r="A82" s="881">
        <v>45</v>
      </c>
      <c r="B82" s="267" t="s">
        <v>2697</v>
      </c>
      <c r="C82" s="267" t="s">
        <v>1360</v>
      </c>
      <c r="D82" s="267" t="s">
        <v>1976</v>
      </c>
      <c r="E82" s="38"/>
    </row>
    <row r="83" spans="1:10" s="267" customFormat="1" ht="14.45" customHeight="1">
      <c r="A83" s="1702">
        <v>46</v>
      </c>
      <c r="B83" s="267" t="s">
        <v>2698</v>
      </c>
      <c r="C83" s="267" t="s">
        <v>1360</v>
      </c>
      <c r="D83" s="267" t="s">
        <v>2914</v>
      </c>
      <c r="F83" s="38"/>
    </row>
    <row r="84" spans="1:10" s="267" customFormat="1" ht="14.45" customHeight="1">
      <c r="A84" s="881">
        <v>47</v>
      </c>
      <c r="B84" s="267" t="s">
        <v>2699</v>
      </c>
      <c r="C84" s="267" t="s">
        <v>1360</v>
      </c>
      <c r="D84" s="267" t="s">
        <v>868</v>
      </c>
    </row>
    <row r="85" spans="1:10" s="267" customFormat="1" ht="14.45" customHeight="1">
      <c r="A85" s="1702">
        <v>48</v>
      </c>
      <c r="B85" s="267" t="s">
        <v>2700</v>
      </c>
      <c r="C85" s="267" t="s">
        <v>1360</v>
      </c>
      <c r="D85" s="267" t="s">
        <v>1977</v>
      </c>
      <c r="G85" s="38"/>
    </row>
    <row r="86" spans="1:10" s="267" customFormat="1" ht="14.45" customHeight="1">
      <c r="A86" s="881">
        <v>49</v>
      </c>
      <c r="B86" s="267" t="s">
        <v>2701</v>
      </c>
      <c r="C86" s="267" t="s">
        <v>1360</v>
      </c>
      <c r="D86" s="267" t="s">
        <v>2914</v>
      </c>
    </row>
    <row r="87" spans="1:10" s="267" customFormat="1" ht="14.45" customHeight="1">
      <c r="A87" s="1702">
        <v>50</v>
      </c>
      <c r="B87" s="267" t="s">
        <v>2918</v>
      </c>
      <c r="C87" s="267" t="s">
        <v>1360</v>
      </c>
      <c r="D87" s="267" t="s">
        <v>1559</v>
      </c>
    </row>
    <row r="88" spans="1:10" s="267" customFormat="1" ht="14.45" customHeight="1">
      <c r="A88" s="881">
        <v>51</v>
      </c>
      <c r="B88" s="267" t="s">
        <v>2607</v>
      </c>
      <c r="C88" s="267" t="s">
        <v>1360</v>
      </c>
      <c r="D88" s="267" t="s">
        <v>2211</v>
      </c>
      <c r="F88" s="38"/>
    </row>
    <row r="89" spans="1:10" s="267" customFormat="1" ht="14.45" customHeight="1">
      <c r="A89" s="1702">
        <v>52</v>
      </c>
      <c r="B89" s="267" t="s">
        <v>2608</v>
      </c>
      <c r="C89" s="267" t="s">
        <v>1360</v>
      </c>
      <c r="D89" s="267" t="s">
        <v>2676</v>
      </c>
      <c r="F89" s="38"/>
    </row>
    <row r="90" spans="1:10" s="267" customFormat="1" ht="14.45" customHeight="1">
      <c r="A90" s="881">
        <v>53</v>
      </c>
      <c r="B90" s="267" t="s">
        <v>2702</v>
      </c>
      <c r="C90" s="267" t="s">
        <v>1360</v>
      </c>
      <c r="D90" s="267" t="s">
        <v>2914</v>
      </c>
      <c r="H90" s="38"/>
      <c r="I90" s="38"/>
      <c r="J90" s="38"/>
    </row>
    <row r="91" spans="1:10" s="267" customFormat="1" ht="14.45" customHeight="1">
      <c r="A91" s="1702">
        <v>54</v>
      </c>
      <c r="B91" s="267" t="s">
        <v>2703</v>
      </c>
      <c r="C91" s="267" t="s">
        <v>1360</v>
      </c>
      <c r="D91" s="267" t="s">
        <v>2915</v>
      </c>
      <c r="I91" s="38"/>
      <c r="J91" s="38"/>
    </row>
    <row r="92" spans="1:10" s="267" customFormat="1" ht="14.45" customHeight="1">
      <c r="A92" s="881">
        <v>55</v>
      </c>
      <c r="B92" s="267" t="s">
        <v>2707</v>
      </c>
      <c r="C92" s="267" t="s">
        <v>1360</v>
      </c>
      <c r="D92" s="267" t="s">
        <v>1975</v>
      </c>
      <c r="F92" s="38"/>
    </row>
    <row r="93" spans="1:10" s="267" customFormat="1" ht="14.45" customHeight="1">
      <c r="A93" s="1702">
        <v>56</v>
      </c>
      <c r="B93" s="267" t="s">
        <v>2704</v>
      </c>
      <c r="C93" s="267" t="s">
        <v>1360</v>
      </c>
      <c r="D93" s="267" t="s">
        <v>2211</v>
      </c>
      <c r="F93" s="38"/>
    </row>
    <row r="94" spans="1:10" s="267" customFormat="1" ht="14.45" customHeight="1">
      <c r="A94" s="881">
        <v>57</v>
      </c>
      <c r="B94" s="267" t="s">
        <v>2705</v>
      </c>
      <c r="C94" s="267" t="s">
        <v>1360</v>
      </c>
      <c r="D94" s="68" t="s">
        <v>2912</v>
      </c>
      <c r="H94" s="1684"/>
    </row>
    <row r="95" spans="1:10" s="267" customFormat="1" ht="14.45" customHeight="1">
      <c r="A95" s="1702">
        <v>58</v>
      </c>
      <c r="B95" s="267" t="s">
        <v>2845</v>
      </c>
      <c r="C95" s="267" t="s">
        <v>1360</v>
      </c>
      <c r="D95" s="267" t="s">
        <v>2165</v>
      </c>
      <c r="E95" s="38"/>
      <c r="F95" s="38"/>
      <c r="G95" s="38"/>
    </row>
    <row r="96" spans="1:10" s="267" customFormat="1" ht="14.45" customHeight="1">
      <c r="A96" s="881">
        <v>59</v>
      </c>
      <c r="B96" s="267" t="s">
        <v>2856</v>
      </c>
      <c r="C96" s="267" t="s">
        <v>1360</v>
      </c>
      <c r="D96" s="267" t="s">
        <v>1978</v>
      </c>
      <c r="E96" s="38"/>
      <c r="F96" s="38"/>
      <c r="G96" s="38"/>
    </row>
    <row r="97" spans="1:11" s="267" customFormat="1" ht="14.45" customHeight="1">
      <c r="A97" s="1702">
        <v>60</v>
      </c>
      <c r="B97" s="267" t="s">
        <v>2857</v>
      </c>
      <c r="C97" s="267" t="s">
        <v>1360</v>
      </c>
      <c r="D97" s="267" t="s">
        <v>1837</v>
      </c>
      <c r="E97" s="38"/>
      <c r="F97" s="38"/>
      <c r="G97" s="38"/>
    </row>
    <row r="98" spans="1:11" s="267" customFormat="1" ht="14.45" customHeight="1">
      <c r="A98" s="881">
        <v>61</v>
      </c>
      <c r="B98" s="267" t="s">
        <v>2916</v>
      </c>
      <c r="C98" s="267" t="s">
        <v>1360</v>
      </c>
      <c r="D98" s="267" t="s">
        <v>2165</v>
      </c>
      <c r="E98" s="38"/>
      <c r="F98" s="38"/>
      <c r="G98" s="38"/>
    </row>
    <row r="99" spans="1:11" s="267" customFormat="1" ht="14.45" customHeight="1">
      <c r="A99" s="1702">
        <v>62</v>
      </c>
      <c r="B99" s="267" t="s">
        <v>2858</v>
      </c>
      <c r="C99" s="267" t="s">
        <v>1360</v>
      </c>
      <c r="D99" s="267" t="s">
        <v>2919</v>
      </c>
      <c r="E99" s="38"/>
      <c r="F99" s="38"/>
      <c r="G99" s="38"/>
    </row>
    <row r="100" spans="1:11" s="267" customFormat="1" ht="14.45" customHeight="1">
      <c r="A100" s="881">
        <v>63</v>
      </c>
      <c r="B100" s="267" t="s">
        <v>2684</v>
      </c>
      <c r="C100" s="267" t="s">
        <v>1360</v>
      </c>
      <c r="D100" s="267" t="s">
        <v>2865</v>
      </c>
      <c r="F100" s="38"/>
      <c r="H100" s="38"/>
    </row>
    <row r="101" spans="1:11" s="267" customFormat="1" ht="14.45" customHeight="1">
      <c r="A101" s="1702">
        <v>64</v>
      </c>
      <c r="B101" s="267" t="s">
        <v>2685</v>
      </c>
      <c r="C101" s="267" t="s">
        <v>1360</v>
      </c>
      <c r="D101" s="267" t="s">
        <v>2686</v>
      </c>
      <c r="F101" s="38"/>
      <c r="G101" s="38"/>
      <c r="H101" s="38"/>
    </row>
    <row r="102" spans="1:11" s="267" customFormat="1" ht="14.45" customHeight="1">
      <c r="A102" s="881">
        <v>65</v>
      </c>
      <c r="B102" s="267" t="s">
        <v>2706</v>
      </c>
      <c r="C102" s="267" t="s">
        <v>1360</v>
      </c>
      <c r="D102" s="267" t="s">
        <v>2917</v>
      </c>
      <c r="E102" s="38"/>
      <c r="F102" s="38"/>
      <c r="G102" s="38"/>
      <c r="H102" s="38"/>
      <c r="I102" s="38"/>
      <c r="J102" s="38"/>
    </row>
    <row r="103" spans="1:11" ht="14.45" customHeight="1">
      <c r="A103" s="1702">
        <v>66</v>
      </c>
      <c r="B103" s="267" t="s">
        <v>2708</v>
      </c>
      <c r="C103" s="267" t="s">
        <v>1360</v>
      </c>
      <c r="D103" s="267" t="s">
        <v>2917</v>
      </c>
      <c r="H103" s="267"/>
      <c r="K103" s="267"/>
    </row>
    <row r="104" spans="1:11" ht="14.45" customHeight="1">
      <c r="A104" s="881">
        <v>67</v>
      </c>
      <c r="B104" s="267" t="s">
        <v>2815</v>
      </c>
      <c r="C104" s="267" t="s">
        <v>1360</v>
      </c>
      <c r="D104" s="267" t="s">
        <v>2917</v>
      </c>
      <c r="K104" s="267"/>
    </row>
    <row r="105" spans="1:11" ht="14.45" customHeight="1">
      <c r="A105" s="1702">
        <v>68</v>
      </c>
      <c r="B105" s="267" t="s">
        <v>2816</v>
      </c>
      <c r="C105" s="267" t="s">
        <v>1360</v>
      </c>
      <c r="D105" s="2150" t="s">
        <v>2817</v>
      </c>
      <c r="K105" s="267"/>
    </row>
    <row r="106" spans="1:11">
      <c r="A106" s="881">
        <v>69</v>
      </c>
      <c r="B106" s="267" t="s">
        <v>2859</v>
      </c>
      <c r="D106" s="267" t="s">
        <v>2860</v>
      </c>
      <c r="K106" s="267"/>
    </row>
  </sheetData>
  <phoneticPr fontId="20" type="noConversion"/>
  <printOptions horizontalCentered="1"/>
  <pageMargins left="0.51181102362204722" right="0.51181102362204722" top="0.78740157480314965" bottom="0.19685039370078741" header="0.51181102362204722" footer="0.39370078740157483"/>
  <pageSetup paperSize="9" firstPageNumber="142" orientation="portrait" useFirstPageNumber="1" r:id="rId1"/>
  <headerFooter alignWithMargins="0">
    <oddFooter>&amp;C&amp;"Times New Roman,Bold"&amp;10&amp;P</oddFooter>
  </headerFooter>
  <rowBreaks count="1" manualBreakCount="1">
    <brk id="5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AK92"/>
  <sheetViews>
    <sheetView topLeftCell="A63" zoomScale="115" zoomScaleNormal="115" workbookViewId="0">
      <selection activeCell="I74" sqref="A1:XFD1048576"/>
    </sheetView>
  </sheetViews>
  <sheetFormatPr defaultRowHeight="9" customHeight="1"/>
  <cols>
    <col min="1" max="1" width="9" customWidth="1"/>
    <col min="2" max="2" width="8.1640625" customWidth="1"/>
    <col min="3" max="3" width="8.33203125" customWidth="1"/>
    <col min="4" max="4" width="7.33203125" customWidth="1"/>
    <col min="5" max="5" width="8.33203125" customWidth="1"/>
    <col min="6" max="6" width="7" customWidth="1"/>
    <col min="7" max="7" width="7.6640625" customWidth="1"/>
    <col min="8" max="8" width="6.83203125" bestFit="1" customWidth="1"/>
    <col min="9" max="9" width="8.5" customWidth="1"/>
    <col min="10" max="10" width="7.1640625" customWidth="1"/>
    <col min="11" max="11" width="7.83203125" customWidth="1"/>
    <col min="12" max="12" width="8.5" customWidth="1"/>
    <col min="13" max="13" width="8.33203125" customWidth="1"/>
    <col min="14" max="14" width="7.5" customWidth="1"/>
    <col min="15" max="15" width="8.33203125" customWidth="1"/>
    <col min="16" max="16" width="8.5" customWidth="1"/>
    <col min="17" max="37" width="9.33203125" style="49"/>
  </cols>
  <sheetData>
    <row r="1" spans="1:37" s="461" customFormat="1" ht="14.1" customHeight="1">
      <c r="A1" s="458" t="s">
        <v>1708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60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</row>
    <row r="2" spans="1:37" s="461" customFormat="1" ht="14.1" customHeight="1">
      <c r="A2" s="462" t="s">
        <v>1464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4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</row>
    <row r="3" spans="1:37" s="46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4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</row>
    <row r="4" spans="1:37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7"/>
      <c r="Q4" s="471"/>
      <c r="R4" s="471"/>
      <c r="S4" s="471"/>
      <c r="T4" s="471"/>
      <c r="U4" s="471"/>
      <c r="V4" s="471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</row>
    <row r="5" spans="1:37" s="41" customFormat="1" ht="9" customHeight="1">
      <c r="A5" s="2445" t="s">
        <v>1358</v>
      </c>
      <c r="B5" s="2103"/>
      <c r="C5" s="2104" t="s">
        <v>1351</v>
      </c>
      <c r="D5" s="2105"/>
      <c r="E5" s="2105"/>
      <c r="F5" s="2105"/>
      <c r="G5" s="2105"/>
      <c r="H5" s="2105"/>
      <c r="I5" s="2105" t="s">
        <v>1507</v>
      </c>
      <c r="J5" s="2105"/>
      <c r="K5" s="2105"/>
      <c r="L5" s="2105"/>
      <c r="M5" s="2105" t="s">
        <v>1508</v>
      </c>
      <c r="N5" s="2105"/>
      <c r="O5" s="2105"/>
      <c r="P5" s="30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s="41" customFormat="1" ht="9" customHeight="1">
      <c r="A6" s="2428"/>
      <c r="B6" s="112" t="s">
        <v>405</v>
      </c>
      <c r="C6" s="112"/>
      <c r="D6" s="112"/>
      <c r="E6" s="112"/>
      <c r="F6" s="112"/>
      <c r="G6" s="112" t="s">
        <v>1343</v>
      </c>
      <c r="H6" s="112"/>
      <c r="I6" s="112"/>
      <c r="J6" s="112"/>
      <c r="K6" s="112"/>
      <c r="L6" s="112"/>
      <c r="M6" s="112"/>
      <c r="N6" s="112"/>
      <c r="O6" s="112"/>
      <c r="P6" s="112" t="s">
        <v>1341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s="41" customFormat="1" ht="9" customHeight="1">
      <c r="A7" s="2428"/>
      <c r="B7" s="112" t="s">
        <v>1509</v>
      </c>
      <c r="C7" s="112" t="s">
        <v>1341</v>
      </c>
      <c r="D7" s="112" t="s">
        <v>1336</v>
      </c>
      <c r="E7" s="112"/>
      <c r="F7" s="112" t="s">
        <v>1332</v>
      </c>
      <c r="G7" s="112" t="s">
        <v>1355</v>
      </c>
      <c r="H7" s="112" t="s">
        <v>1524</v>
      </c>
      <c r="I7" s="112" t="s">
        <v>1341</v>
      </c>
      <c r="J7" s="112"/>
      <c r="K7" s="112" t="s">
        <v>1510</v>
      </c>
      <c r="L7" s="112" t="s">
        <v>1345</v>
      </c>
      <c r="M7" s="112" t="s">
        <v>1341</v>
      </c>
      <c r="N7" s="112"/>
      <c r="O7" s="112" t="s">
        <v>1755</v>
      </c>
      <c r="P7" s="112" t="s">
        <v>1349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</row>
    <row r="8" spans="1:37" s="41" customFormat="1" ht="9" customHeight="1">
      <c r="A8" s="2428"/>
      <c r="B8" s="112" t="s">
        <v>1511</v>
      </c>
      <c r="C8" s="112" t="s">
        <v>733</v>
      </c>
      <c r="D8" s="112" t="s">
        <v>1340</v>
      </c>
      <c r="E8" s="112" t="s">
        <v>1843</v>
      </c>
      <c r="F8" s="112" t="s">
        <v>1351</v>
      </c>
      <c r="G8" s="112" t="s">
        <v>1351</v>
      </c>
      <c r="H8" s="112" t="s">
        <v>1351</v>
      </c>
      <c r="I8" s="112" t="s">
        <v>734</v>
      </c>
      <c r="J8" s="112" t="s">
        <v>1512</v>
      </c>
      <c r="K8" s="112" t="s">
        <v>1513</v>
      </c>
      <c r="L8" s="112" t="s">
        <v>1514</v>
      </c>
      <c r="M8" s="112" t="s">
        <v>735</v>
      </c>
      <c r="N8" s="112" t="s">
        <v>1332</v>
      </c>
      <c r="O8" s="112" t="s">
        <v>1515</v>
      </c>
      <c r="P8" s="2106" t="s">
        <v>736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1:37" s="51" customFormat="1" ht="9.6" customHeight="1">
      <c r="A9" s="2429"/>
      <c r="B9" s="424">
        <v>1</v>
      </c>
      <c r="C9" s="424">
        <v>2</v>
      </c>
      <c r="D9" s="424">
        <v>3</v>
      </c>
      <c r="E9" s="424">
        <v>4</v>
      </c>
      <c r="F9" s="424">
        <v>5</v>
      </c>
      <c r="G9" s="424">
        <v>6</v>
      </c>
      <c r="H9" s="424">
        <v>7</v>
      </c>
      <c r="I9" s="424">
        <v>8</v>
      </c>
      <c r="J9" s="424">
        <v>9</v>
      </c>
      <c r="K9" s="424">
        <v>10</v>
      </c>
      <c r="L9" s="424">
        <v>11</v>
      </c>
      <c r="M9" s="424">
        <v>12</v>
      </c>
      <c r="N9" s="424">
        <v>13</v>
      </c>
      <c r="O9" s="424">
        <v>14</v>
      </c>
      <c r="P9" s="424">
        <v>15</v>
      </c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</row>
    <row r="10" spans="1:37" s="48" customFormat="1" ht="8.4499999999999993" customHeight="1">
      <c r="A10" s="625" t="s">
        <v>1359</v>
      </c>
      <c r="B10" s="627">
        <v>120.3</v>
      </c>
      <c r="C10" s="627">
        <v>91.4</v>
      </c>
      <c r="D10" s="627">
        <v>61.5</v>
      </c>
      <c r="E10" s="627">
        <v>10.9</v>
      </c>
      <c r="F10" s="627">
        <v>0</v>
      </c>
      <c r="G10" s="627">
        <v>19</v>
      </c>
      <c r="H10" s="627">
        <v>0</v>
      </c>
      <c r="I10" s="627">
        <v>11.3</v>
      </c>
      <c r="J10" s="627">
        <v>10</v>
      </c>
      <c r="K10" s="627">
        <v>0.9</v>
      </c>
      <c r="L10" s="627">
        <v>0.4</v>
      </c>
      <c r="M10" s="627">
        <v>4.5999999999999996</v>
      </c>
      <c r="N10" s="627">
        <v>0</v>
      </c>
      <c r="O10" s="627">
        <v>4.5999999999999996</v>
      </c>
      <c r="P10" s="627">
        <v>227.6</v>
      </c>
      <c r="Q10" s="280"/>
      <c r="R10" s="280"/>
      <c r="S10" s="280"/>
      <c r="T10" s="280"/>
      <c r="U10" s="280"/>
      <c r="V10" s="280"/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</row>
    <row r="11" spans="1:37" s="48" customFormat="1" ht="8.4499999999999993" customHeight="1">
      <c r="A11" s="625" t="s">
        <v>1361</v>
      </c>
      <c r="B11" s="627">
        <v>152.19999999999999</v>
      </c>
      <c r="C11" s="627">
        <v>104.4</v>
      </c>
      <c r="D11" s="627">
        <v>70.7</v>
      </c>
      <c r="E11" s="627">
        <v>15.3</v>
      </c>
      <c r="F11" s="627">
        <v>0</v>
      </c>
      <c r="G11" s="627">
        <v>18.399999999999999</v>
      </c>
      <c r="H11" s="627">
        <v>0</v>
      </c>
      <c r="I11" s="627">
        <v>13.5</v>
      </c>
      <c r="J11" s="627">
        <v>10</v>
      </c>
      <c r="K11" s="627">
        <v>3</v>
      </c>
      <c r="L11" s="627">
        <v>0.5</v>
      </c>
      <c r="M11" s="627">
        <v>9.3000000000000007</v>
      </c>
      <c r="N11" s="627">
        <v>0</v>
      </c>
      <c r="O11" s="627">
        <v>9.3000000000000007</v>
      </c>
      <c r="P11" s="627">
        <v>279.39999999999998</v>
      </c>
      <c r="Q11" s="280"/>
      <c r="R11" s="280"/>
      <c r="S11" s="280"/>
      <c r="T11" s="280"/>
      <c r="U11" s="280"/>
      <c r="V11" s="280"/>
      <c r="W11" s="280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</row>
    <row r="12" spans="1:37" s="48" customFormat="1" ht="8.4499999999999993" customHeight="1">
      <c r="A12" s="625" t="s">
        <v>1362</v>
      </c>
      <c r="B12" s="627">
        <v>165.1</v>
      </c>
      <c r="C12" s="627">
        <v>135.6</v>
      </c>
      <c r="D12" s="627">
        <v>86.5</v>
      </c>
      <c r="E12" s="627">
        <v>4.8</v>
      </c>
      <c r="F12" s="627">
        <v>0</v>
      </c>
      <c r="G12" s="627">
        <v>44.3</v>
      </c>
      <c r="H12" s="627">
        <v>0</v>
      </c>
      <c r="I12" s="627">
        <v>15.8</v>
      </c>
      <c r="J12" s="627">
        <v>10</v>
      </c>
      <c r="K12" s="627">
        <v>5</v>
      </c>
      <c r="L12" s="627">
        <v>0.8</v>
      </c>
      <c r="M12" s="627">
        <v>15.3</v>
      </c>
      <c r="N12" s="627">
        <v>0</v>
      </c>
      <c r="O12" s="627">
        <v>15.3</v>
      </c>
      <c r="P12" s="627">
        <v>331.8</v>
      </c>
      <c r="Q12" s="280"/>
      <c r="R12" s="280"/>
      <c r="S12" s="280"/>
      <c r="T12" s="280"/>
      <c r="U12" s="280"/>
      <c r="V12" s="280"/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</row>
    <row r="13" spans="1:37" s="48" customFormat="1" ht="8.4499999999999993" customHeight="1">
      <c r="A13" s="625" t="s">
        <v>1363</v>
      </c>
      <c r="B13" s="627">
        <v>178.2</v>
      </c>
      <c r="C13" s="627">
        <v>147.69999999999999</v>
      </c>
      <c r="D13" s="627">
        <v>95.2</v>
      </c>
      <c r="E13" s="627">
        <v>10.8</v>
      </c>
      <c r="F13" s="627">
        <v>0</v>
      </c>
      <c r="G13" s="627">
        <v>41.7</v>
      </c>
      <c r="H13" s="627">
        <v>0</v>
      </c>
      <c r="I13" s="627">
        <v>18.5</v>
      </c>
      <c r="J13" s="627">
        <v>10</v>
      </c>
      <c r="K13" s="627">
        <v>7.7</v>
      </c>
      <c r="L13" s="627">
        <v>0.8</v>
      </c>
      <c r="M13" s="627">
        <v>10.8</v>
      </c>
      <c r="N13" s="627">
        <v>0</v>
      </c>
      <c r="O13" s="627">
        <v>10.8</v>
      </c>
      <c r="P13" s="627">
        <v>355.2</v>
      </c>
      <c r="Q13" s="280"/>
      <c r="R13" s="280"/>
      <c r="S13" s="280"/>
      <c r="T13" s="280"/>
      <c r="U13" s="280"/>
      <c r="V13" s="280"/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</row>
    <row r="14" spans="1:37" s="48" customFormat="1" ht="8.4499999999999993" customHeight="1">
      <c r="A14" s="625" t="s">
        <v>1364</v>
      </c>
      <c r="B14" s="627">
        <v>258.10000000000002</v>
      </c>
      <c r="C14" s="627">
        <v>168.2</v>
      </c>
      <c r="D14" s="627">
        <v>98.6</v>
      </c>
      <c r="E14" s="627">
        <v>12.1</v>
      </c>
      <c r="F14" s="627">
        <v>0</v>
      </c>
      <c r="G14" s="627">
        <v>57.5</v>
      </c>
      <c r="H14" s="627">
        <v>0</v>
      </c>
      <c r="I14" s="627">
        <v>20</v>
      </c>
      <c r="J14" s="627">
        <v>10</v>
      </c>
      <c r="K14" s="627">
        <v>10</v>
      </c>
      <c r="L14" s="627">
        <v>0</v>
      </c>
      <c r="M14" s="627">
        <v>13.2</v>
      </c>
      <c r="N14" s="627">
        <v>0</v>
      </c>
      <c r="O14" s="627">
        <v>13.2</v>
      </c>
      <c r="P14" s="627">
        <v>459.5</v>
      </c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80"/>
    </row>
    <row r="15" spans="1:37" s="48" customFormat="1" ht="8.4499999999999993" customHeight="1">
      <c r="A15" s="625" t="s">
        <v>1365</v>
      </c>
      <c r="B15" s="627">
        <v>315.60000000000002</v>
      </c>
      <c r="C15" s="627">
        <v>192</v>
      </c>
      <c r="D15" s="627">
        <v>117.7</v>
      </c>
      <c r="E15" s="627">
        <v>10.7</v>
      </c>
      <c r="F15" s="627">
        <v>0</v>
      </c>
      <c r="G15" s="627">
        <v>63.6</v>
      </c>
      <c r="H15" s="627">
        <v>0</v>
      </c>
      <c r="I15" s="627">
        <v>29</v>
      </c>
      <c r="J15" s="627">
        <v>10</v>
      </c>
      <c r="K15" s="627">
        <v>15</v>
      </c>
      <c r="L15" s="627">
        <v>4</v>
      </c>
      <c r="M15" s="627">
        <v>16.399999999999999</v>
      </c>
      <c r="N15" s="627">
        <v>0</v>
      </c>
      <c r="O15" s="627">
        <v>16.399999999999999</v>
      </c>
      <c r="P15" s="627">
        <v>553</v>
      </c>
      <c r="Q15" s="280"/>
      <c r="R15" s="280"/>
      <c r="S15" s="280"/>
      <c r="T15" s="280"/>
      <c r="U15" s="280"/>
      <c r="V15" s="280"/>
      <c r="W15" s="280"/>
      <c r="X15" s="280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280"/>
      <c r="AJ15" s="280"/>
      <c r="AK15" s="280"/>
    </row>
    <row r="16" spans="1:37" s="48" customFormat="1" ht="8.4499999999999993" customHeight="1">
      <c r="A16" s="625" t="s">
        <v>1366</v>
      </c>
      <c r="B16" s="627">
        <v>367.2</v>
      </c>
      <c r="C16" s="627">
        <v>205.1</v>
      </c>
      <c r="D16" s="627">
        <v>99.8</v>
      </c>
      <c r="E16" s="627">
        <v>5.3</v>
      </c>
      <c r="F16" s="627">
        <v>0</v>
      </c>
      <c r="G16" s="627">
        <v>100</v>
      </c>
      <c r="H16" s="627">
        <v>0</v>
      </c>
      <c r="I16" s="627">
        <v>37.5</v>
      </c>
      <c r="J16" s="627">
        <v>10</v>
      </c>
      <c r="K16" s="627">
        <v>15</v>
      </c>
      <c r="L16" s="627">
        <v>12.5</v>
      </c>
      <c r="M16" s="627">
        <v>14.1</v>
      </c>
      <c r="N16" s="627">
        <v>0</v>
      </c>
      <c r="O16" s="627">
        <v>14.1</v>
      </c>
      <c r="P16" s="627">
        <v>623.9</v>
      </c>
      <c r="Q16" s="280"/>
      <c r="R16" s="280"/>
      <c r="S16" s="280"/>
      <c r="T16" s="280"/>
      <c r="U16" s="280"/>
      <c r="V16" s="280"/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</row>
    <row r="17" spans="1:37" s="48" customFormat="1" ht="8.4499999999999993" customHeight="1">
      <c r="A17" s="625" t="s">
        <v>1367</v>
      </c>
      <c r="B17" s="627">
        <v>391</v>
      </c>
      <c r="C17" s="627">
        <v>179.5</v>
      </c>
      <c r="D17" s="627">
        <v>74.3</v>
      </c>
      <c r="E17" s="627">
        <v>14.1</v>
      </c>
      <c r="F17" s="627">
        <v>0</v>
      </c>
      <c r="G17" s="627">
        <v>91.1</v>
      </c>
      <c r="H17" s="627">
        <v>0</v>
      </c>
      <c r="I17" s="627">
        <v>46</v>
      </c>
      <c r="J17" s="627">
        <v>10</v>
      </c>
      <c r="K17" s="627">
        <v>18</v>
      </c>
      <c r="L17" s="627">
        <v>18</v>
      </c>
      <c r="M17" s="627">
        <v>11</v>
      </c>
      <c r="N17" s="627">
        <v>0</v>
      </c>
      <c r="O17" s="627">
        <v>11</v>
      </c>
      <c r="P17" s="627">
        <v>627.5</v>
      </c>
      <c r="Q17" s="280"/>
      <c r="R17" s="280"/>
      <c r="S17" s="280"/>
      <c r="T17" s="280"/>
      <c r="U17" s="280"/>
      <c r="V17" s="280"/>
      <c r="W17" s="280"/>
      <c r="X17" s="280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</row>
    <row r="18" spans="1:37" s="48" customFormat="1" ht="8.4499999999999993" customHeight="1">
      <c r="A18" s="625" t="s">
        <v>1368</v>
      </c>
      <c r="B18" s="627">
        <v>449.3</v>
      </c>
      <c r="C18" s="627">
        <v>264.3</v>
      </c>
      <c r="D18" s="627">
        <v>146.80000000000001</v>
      </c>
      <c r="E18" s="627">
        <v>31.9</v>
      </c>
      <c r="F18" s="627">
        <v>0</v>
      </c>
      <c r="G18" s="627">
        <v>85.6</v>
      </c>
      <c r="H18" s="627">
        <v>0</v>
      </c>
      <c r="I18" s="627">
        <v>53</v>
      </c>
      <c r="J18" s="627">
        <v>10</v>
      </c>
      <c r="K18" s="627">
        <v>20</v>
      </c>
      <c r="L18" s="627">
        <v>23</v>
      </c>
      <c r="M18" s="627">
        <v>40.799999999999997</v>
      </c>
      <c r="N18" s="627">
        <v>0</v>
      </c>
      <c r="O18" s="627">
        <v>40.799999999999997</v>
      </c>
      <c r="P18" s="627">
        <v>807.4</v>
      </c>
      <c r="Q18" s="280"/>
      <c r="R18" s="280"/>
      <c r="S18" s="280"/>
      <c r="T18" s="280"/>
      <c r="U18" s="280"/>
      <c r="V18" s="280"/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</row>
    <row r="19" spans="1:37" s="48" customFormat="1" ht="8.4499999999999993" customHeight="1">
      <c r="A19" s="625" t="s">
        <v>1369</v>
      </c>
      <c r="B19" s="627">
        <v>509.5</v>
      </c>
      <c r="C19" s="627">
        <v>386.5</v>
      </c>
      <c r="D19" s="627">
        <v>239</v>
      </c>
      <c r="E19" s="627">
        <v>44.4</v>
      </c>
      <c r="F19" s="627">
        <v>0</v>
      </c>
      <c r="G19" s="627">
        <v>103.1</v>
      </c>
      <c r="H19" s="627">
        <v>0</v>
      </c>
      <c r="I19" s="627">
        <v>63.7</v>
      </c>
      <c r="J19" s="627">
        <v>10</v>
      </c>
      <c r="K19" s="627">
        <v>22</v>
      </c>
      <c r="L19" s="627">
        <v>31.7</v>
      </c>
      <c r="M19" s="627">
        <v>29.9</v>
      </c>
      <c r="N19" s="627">
        <v>0</v>
      </c>
      <c r="O19" s="627">
        <v>29.9</v>
      </c>
      <c r="P19" s="627">
        <v>989.6</v>
      </c>
      <c r="Q19" s="280"/>
      <c r="R19" s="280"/>
      <c r="S19" s="280"/>
      <c r="T19" s="280"/>
      <c r="U19" s="280"/>
      <c r="V19" s="280"/>
      <c r="W19" s="280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</row>
    <row r="20" spans="1:37" s="48" customFormat="1" ht="8.4499999999999993" customHeight="1">
      <c r="A20" s="625" t="s">
        <v>1370</v>
      </c>
      <c r="B20" s="627">
        <v>568.70000000000005</v>
      </c>
      <c r="C20" s="627">
        <v>432.7</v>
      </c>
      <c r="D20" s="627">
        <v>277.60000000000002</v>
      </c>
      <c r="E20" s="627">
        <v>65.599999999999994</v>
      </c>
      <c r="F20" s="627">
        <v>0</v>
      </c>
      <c r="G20" s="627">
        <v>89.5</v>
      </c>
      <c r="H20" s="627">
        <v>0</v>
      </c>
      <c r="I20" s="627">
        <v>82</v>
      </c>
      <c r="J20" s="627">
        <v>10</v>
      </c>
      <c r="K20" s="627">
        <v>22.5</v>
      </c>
      <c r="L20" s="627">
        <v>49.5</v>
      </c>
      <c r="M20" s="627">
        <v>47.3</v>
      </c>
      <c r="N20" s="627">
        <v>0</v>
      </c>
      <c r="O20" s="627">
        <v>47.3</v>
      </c>
      <c r="P20" s="627">
        <v>1130.7</v>
      </c>
      <c r="Q20" s="280"/>
      <c r="R20" s="280"/>
      <c r="S20" s="280"/>
      <c r="T20" s="280"/>
      <c r="U20" s="280"/>
      <c r="V20" s="280"/>
      <c r="W20" s="280"/>
      <c r="X20" s="280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</row>
    <row r="21" spans="1:37" s="48" customFormat="1" ht="8.4499999999999993" customHeight="1">
      <c r="A21" s="625" t="s">
        <v>1371</v>
      </c>
      <c r="B21" s="627">
        <v>612.1</v>
      </c>
      <c r="C21" s="627">
        <v>395</v>
      </c>
      <c r="D21" s="627">
        <v>297.7</v>
      </c>
      <c r="E21" s="627">
        <v>46.6</v>
      </c>
      <c r="F21" s="627">
        <v>0</v>
      </c>
      <c r="G21" s="627">
        <v>50.7</v>
      </c>
      <c r="H21" s="627">
        <v>0</v>
      </c>
      <c r="I21" s="627">
        <v>95.7</v>
      </c>
      <c r="J21" s="627">
        <v>10</v>
      </c>
      <c r="K21" s="627">
        <v>23</v>
      </c>
      <c r="L21" s="627">
        <v>62.7</v>
      </c>
      <c r="M21" s="627">
        <v>190.8</v>
      </c>
      <c r="N21" s="627">
        <v>52.9</v>
      </c>
      <c r="O21" s="627">
        <v>137.9</v>
      </c>
      <c r="P21" s="627">
        <v>1293.5999999999999</v>
      </c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  <c r="AK21" s="280"/>
    </row>
    <row r="22" spans="1:37" s="48" customFormat="1" ht="8.4499999999999993" customHeight="1">
      <c r="A22" s="625" t="s">
        <v>1372</v>
      </c>
      <c r="B22" s="627">
        <v>642.6</v>
      </c>
      <c r="C22" s="627">
        <v>422.7</v>
      </c>
      <c r="D22" s="627">
        <v>313.60000000000002</v>
      </c>
      <c r="E22" s="627">
        <v>41.7</v>
      </c>
      <c r="F22" s="627">
        <v>0</v>
      </c>
      <c r="G22" s="627">
        <v>67.400000000000006</v>
      </c>
      <c r="H22" s="627">
        <v>0</v>
      </c>
      <c r="I22" s="627">
        <v>165.4</v>
      </c>
      <c r="J22" s="627">
        <v>10</v>
      </c>
      <c r="K22" s="627">
        <v>23.7</v>
      </c>
      <c r="L22" s="627">
        <v>131.69999999999999</v>
      </c>
      <c r="M22" s="627">
        <v>173.9</v>
      </c>
      <c r="N22" s="627">
        <v>37.6</v>
      </c>
      <c r="O22" s="627">
        <v>136.30000000000001</v>
      </c>
      <c r="P22" s="627">
        <v>1404.6</v>
      </c>
      <c r="Q22" s="280"/>
      <c r="R22" s="280"/>
      <c r="S22" s="280"/>
      <c r="T22" s="280"/>
      <c r="U22" s="280"/>
      <c r="V22" s="280"/>
      <c r="W22" s="280"/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0"/>
    </row>
    <row r="23" spans="1:37" s="48" customFormat="1" ht="8.4499999999999993" customHeight="1">
      <c r="A23" s="625" t="s">
        <v>372</v>
      </c>
      <c r="B23" s="627">
        <v>740.4</v>
      </c>
      <c r="C23" s="627">
        <v>469.2</v>
      </c>
      <c r="D23" s="627">
        <v>263.39999999999998</v>
      </c>
      <c r="E23" s="627">
        <v>70.3</v>
      </c>
      <c r="F23" s="627">
        <v>47.4</v>
      </c>
      <c r="G23" s="627">
        <v>88.1</v>
      </c>
      <c r="H23" s="627">
        <v>0</v>
      </c>
      <c r="I23" s="627">
        <v>282.2</v>
      </c>
      <c r="J23" s="627">
        <v>10</v>
      </c>
      <c r="K23" s="627">
        <v>23.7</v>
      </c>
      <c r="L23" s="627">
        <v>248.5</v>
      </c>
      <c r="M23" s="627">
        <v>170</v>
      </c>
      <c r="N23" s="627">
        <v>7.5</v>
      </c>
      <c r="O23" s="627">
        <v>162.5</v>
      </c>
      <c r="P23" s="627">
        <v>1661.8</v>
      </c>
      <c r="Q23" s="280"/>
      <c r="R23" s="280"/>
      <c r="S23" s="280"/>
      <c r="T23" s="280"/>
      <c r="U23" s="280"/>
      <c r="V23" s="280"/>
      <c r="W23" s="280"/>
      <c r="X23" s="280"/>
      <c r="Y23" s="280"/>
      <c r="Z23" s="280"/>
      <c r="AA23" s="280"/>
      <c r="AB23" s="280"/>
      <c r="AC23" s="280"/>
      <c r="AD23" s="280"/>
      <c r="AE23" s="280"/>
      <c r="AF23" s="280"/>
      <c r="AG23" s="280"/>
      <c r="AH23" s="280"/>
      <c r="AI23" s="280"/>
      <c r="AJ23" s="280"/>
      <c r="AK23" s="280"/>
    </row>
    <row r="24" spans="1:37" s="48" customFormat="1" ht="8.4499999999999993" customHeight="1">
      <c r="A24" s="625" t="s">
        <v>373</v>
      </c>
      <c r="B24" s="627">
        <v>927.1</v>
      </c>
      <c r="C24" s="627">
        <v>514.1</v>
      </c>
      <c r="D24" s="627">
        <v>265.5</v>
      </c>
      <c r="E24" s="627">
        <v>88.4</v>
      </c>
      <c r="F24" s="627">
        <v>48</v>
      </c>
      <c r="G24" s="627">
        <v>112.2</v>
      </c>
      <c r="H24" s="627">
        <v>0</v>
      </c>
      <c r="I24" s="627">
        <v>246.7</v>
      </c>
      <c r="J24" s="627">
        <v>10</v>
      </c>
      <c r="K24" s="627">
        <v>30</v>
      </c>
      <c r="L24" s="627">
        <v>206.7</v>
      </c>
      <c r="M24" s="627">
        <v>312.8</v>
      </c>
      <c r="N24" s="627">
        <v>54.9</v>
      </c>
      <c r="O24" s="627">
        <v>257.89999999999998</v>
      </c>
      <c r="P24" s="627">
        <v>2000.7</v>
      </c>
      <c r="Q24" s="280"/>
      <c r="R24" s="280"/>
      <c r="S24" s="280"/>
      <c r="T24" s="280"/>
      <c r="U24" s="280"/>
      <c r="V24" s="280"/>
      <c r="W24" s="280"/>
      <c r="X24" s="280"/>
      <c r="Y24" s="280"/>
      <c r="Z24" s="280"/>
      <c r="AA24" s="280"/>
      <c r="AB24" s="280"/>
      <c r="AC24" s="280"/>
      <c r="AD24" s="280"/>
      <c r="AE24" s="280"/>
      <c r="AF24" s="280"/>
      <c r="AG24" s="280"/>
      <c r="AH24" s="280"/>
      <c r="AI24" s="280"/>
      <c r="AJ24" s="280"/>
      <c r="AK24" s="280"/>
    </row>
    <row r="25" spans="1:37" s="48" customFormat="1" ht="8.4499999999999993" customHeight="1">
      <c r="A25" s="625" t="s">
        <v>374</v>
      </c>
      <c r="B25" s="627">
        <v>971.2</v>
      </c>
      <c r="C25" s="627">
        <v>504.1</v>
      </c>
      <c r="D25" s="627">
        <v>240</v>
      </c>
      <c r="E25" s="627">
        <v>133.69999999999999</v>
      </c>
      <c r="F25" s="627">
        <v>49.6</v>
      </c>
      <c r="G25" s="627">
        <v>80.8</v>
      </c>
      <c r="H25" s="627">
        <v>0</v>
      </c>
      <c r="I25" s="627">
        <v>265.5</v>
      </c>
      <c r="J25" s="627">
        <v>10</v>
      </c>
      <c r="K25" s="627">
        <v>40</v>
      </c>
      <c r="L25" s="627">
        <v>215.5</v>
      </c>
      <c r="M25" s="627">
        <v>515.20000000000005</v>
      </c>
      <c r="N25" s="627">
        <v>225.7</v>
      </c>
      <c r="O25" s="627">
        <v>289.5</v>
      </c>
      <c r="P25" s="627">
        <v>2256</v>
      </c>
      <c r="Q25" s="280"/>
      <c r="R25" s="280"/>
      <c r="S25" s="280"/>
      <c r="T25" s="280"/>
      <c r="U25" s="280"/>
      <c r="V25" s="280"/>
      <c r="W25" s="280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</row>
    <row r="26" spans="1:37" s="48" customFormat="1" ht="8.4499999999999993" customHeight="1">
      <c r="A26" s="625" t="s">
        <v>375</v>
      </c>
      <c r="B26" s="627">
        <v>1024.0999999999999</v>
      </c>
      <c r="C26" s="627">
        <v>456.7</v>
      </c>
      <c r="D26" s="627">
        <v>164.7</v>
      </c>
      <c r="E26" s="627">
        <v>161.5</v>
      </c>
      <c r="F26" s="627">
        <v>29.1</v>
      </c>
      <c r="G26" s="627">
        <v>101.4</v>
      </c>
      <c r="H26" s="627">
        <v>0</v>
      </c>
      <c r="I26" s="627">
        <v>378</v>
      </c>
      <c r="J26" s="627">
        <v>10</v>
      </c>
      <c r="K26" s="627">
        <v>45</v>
      </c>
      <c r="L26" s="627">
        <v>323</v>
      </c>
      <c r="M26" s="627">
        <v>493.8</v>
      </c>
      <c r="N26" s="627">
        <v>123.5</v>
      </c>
      <c r="O26" s="627">
        <v>370.3</v>
      </c>
      <c r="P26" s="627">
        <v>2352.6</v>
      </c>
      <c r="Q26" s="280"/>
      <c r="R26" s="280"/>
      <c r="S26" s="280"/>
      <c r="T26" s="280"/>
      <c r="U26" s="280"/>
      <c r="V26" s="280"/>
      <c r="W26" s="280"/>
      <c r="X26" s="280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</row>
    <row r="27" spans="1:37" s="48" customFormat="1" ht="8.4499999999999993" customHeight="1">
      <c r="A27" s="625" t="s">
        <v>379</v>
      </c>
      <c r="B27" s="627">
        <v>1256.4000000000001</v>
      </c>
      <c r="C27" s="627">
        <v>540.9</v>
      </c>
      <c r="D27" s="627">
        <v>163.4</v>
      </c>
      <c r="E27" s="627">
        <v>202.9</v>
      </c>
      <c r="F27" s="627">
        <v>34.700000000000003</v>
      </c>
      <c r="G27" s="627">
        <v>139.9</v>
      </c>
      <c r="H27" s="627">
        <v>0</v>
      </c>
      <c r="I27" s="627">
        <v>427.8</v>
      </c>
      <c r="J27" s="627">
        <v>10</v>
      </c>
      <c r="K27" s="627">
        <v>47.5</v>
      </c>
      <c r="L27" s="627">
        <v>370.3</v>
      </c>
      <c r="M27" s="627">
        <v>425.8</v>
      </c>
      <c r="N27" s="627">
        <v>76.3</v>
      </c>
      <c r="O27" s="627">
        <v>349.5</v>
      </c>
      <c r="P27" s="627">
        <v>2650.9</v>
      </c>
      <c r="Q27" s="280"/>
      <c r="R27" s="280"/>
      <c r="S27" s="280"/>
      <c r="T27" s="280"/>
      <c r="U27" s="280"/>
      <c r="V27" s="280"/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</row>
    <row r="28" spans="1:37" s="48" customFormat="1" ht="8.4499999999999993" customHeight="1">
      <c r="A28" s="625" t="s">
        <v>380</v>
      </c>
      <c r="B28" s="627">
        <v>1426.8</v>
      </c>
      <c r="C28" s="627">
        <v>652.5</v>
      </c>
      <c r="D28" s="627">
        <v>178.7</v>
      </c>
      <c r="E28" s="627">
        <v>291.39999999999998</v>
      </c>
      <c r="F28" s="627">
        <v>50.9</v>
      </c>
      <c r="G28" s="627">
        <v>131.5</v>
      </c>
      <c r="H28" s="627">
        <v>0</v>
      </c>
      <c r="I28" s="627">
        <v>526</v>
      </c>
      <c r="J28" s="627">
        <v>10</v>
      </c>
      <c r="K28" s="627">
        <v>50</v>
      </c>
      <c r="L28" s="627">
        <v>466</v>
      </c>
      <c r="M28" s="627">
        <v>519.1</v>
      </c>
      <c r="N28" s="627">
        <v>57</v>
      </c>
      <c r="O28" s="627">
        <v>462.1</v>
      </c>
      <c r="P28" s="627">
        <v>3124.4</v>
      </c>
      <c r="Q28" s="280"/>
      <c r="R28" s="280"/>
      <c r="S28" s="280"/>
      <c r="T28" s="280"/>
      <c r="U28" s="280"/>
      <c r="V28" s="280"/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</row>
    <row r="29" spans="1:37" s="48" customFormat="1" ht="8.4499999999999993" customHeight="1">
      <c r="A29" s="625" t="s">
        <v>381</v>
      </c>
      <c r="B29" s="627">
        <v>1712.2</v>
      </c>
      <c r="C29" s="627">
        <v>660.4</v>
      </c>
      <c r="D29" s="627">
        <v>183.8</v>
      </c>
      <c r="E29" s="627">
        <v>241.1</v>
      </c>
      <c r="F29" s="627">
        <v>71.5</v>
      </c>
      <c r="G29" s="627">
        <v>164</v>
      </c>
      <c r="H29" s="627">
        <v>0</v>
      </c>
      <c r="I29" s="627">
        <v>690</v>
      </c>
      <c r="J29" s="627">
        <v>10</v>
      </c>
      <c r="K29" s="627">
        <v>70</v>
      </c>
      <c r="L29" s="627">
        <v>610</v>
      </c>
      <c r="M29" s="627">
        <v>759.6</v>
      </c>
      <c r="N29" s="627">
        <v>273.8</v>
      </c>
      <c r="O29" s="627">
        <v>485.8</v>
      </c>
      <c r="P29" s="627">
        <v>3822.2</v>
      </c>
      <c r="Q29" s="280"/>
      <c r="R29" s="280"/>
      <c r="S29" s="280"/>
      <c r="T29" s="280"/>
      <c r="U29" s="280"/>
      <c r="V29" s="280"/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</row>
    <row r="30" spans="1:37" s="48" customFormat="1" ht="8.4499999999999993" customHeight="1">
      <c r="A30" s="625" t="s">
        <v>382</v>
      </c>
      <c r="B30" s="627">
        <v>1908.7</v>
      </c>
      <c r="C30" s="627">
        <v>791.5</v>
      </c>
      <c r="D30" s="627">
        <v>163</v>
      </c>
      <c r="E30" s="627">
        <v>306.60000000000002</v>
      </c>
      <c r="F30" s="627">
        <v>68.599999999999994</v>
      </c>
      <c r="G30" s="627">
        <v>253.3</v>
      </c>
      <c r="H30" s="627">
        <v>0</v>
      </c>
      <c r="I30" s="627">
        <v>789.6</v>
      </c>
      <c r="J30" s="627">
        <v>10</v>
      </c>
      <c r="K30" s="627">
        <v>85</v>
      </c>
      <c r="L30" s="627">
        <v>694.6</v>
      </c>
      <c r="M30" s="627">
        <v>662.3</v>
      </c>
      <c r="N30" s="627">
        <v>408</v>
      </c>
      <c r="O30" s="627">
        <v>254.3</v>
      </c>
      <c r="P30" s="627">
        <v>4152.1000000000004</v>
      </c>
      <c r="Q30" s="280"/>
      <c r="R30" s="280"/>
      <c r="S30" s="280"/>
      <c r="T30" s="280"/>
      <c r="U30" s="280"/>
      <c r="V30" s="280"/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</row>
    <row r="31" spans="1:37" s="48" customFormat="1" ht="8.4499999999999993" customHeight="1">
      <c r="A31" s="625" t="s">
        <v>383</v>
      </c>
      <c r="B31" s="627">
        <v>2213.9</v>
      </c>
      <c r="C31" s="627">
        <v>624.9</v>
      </c>
      <c r="D31" s="627">
        <v>71.599999999999994</v>
      </c>
      <c r="E31" s="627">
        <v>281.5</v>
      </c>
      <c r="F31" s="627">
        <v>61</v>
      </c>
      <c r="G31" s="627">
        <v>210.8</v>
      </c>
      <c r="H31" s="627">
        <v>0</v>
      </c>
      <c r="I31" s="627">
        <v>694.8</v>
      </c>
      <c r="J31" s="627">
        <v>10</v>
      </c>
      <c r="K31" s="627">
        <v>105</v>
      </c>
      <c r="L31" s="627">
        <v>579.79999999999995</v>
      </c>
      <c r="M31" s="627">
        <v>1073.8</v>
      </c>
      <c r="N31" s="627">
        <v>538.79999999999995</v>
      </c>
      <c r="O31" s="627">
        <v>535</v>
      </c>
      <c r="P31" s="627">
        <v>4607.3999999999996</v>
      </c>
      <c r="Q31" s="280"/>
      <c r="R31" s="280"/>
      <c r="S31" s="280"/>
      <c r="T31" s="280"/>
      <c r="U31" s="280"/>
      <c r="V31" s="280"/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</row>
    <row r="32" spans="1:37" s="48" customFormat="1" ht="8.4499999999999993" customHeight="1">
      <c r="A32" s="625" t="s">
        <v>384</v>
      </c>
      <c r="B32" s="627">
        <v>2617.5</v>
      </c>
      <c r="C32" s="627">
        <v>808.5</v>
      </c>
      <c r="D32" s="627">
        <v>0</v>
      </c>
      <c r="E32" s="627">
        <v>533.1</v>
      </c>
      <c r="F32" s="627">
        <v>50.4</v>
      </c>
      <c r="G32" s="627">
        <v>225</v>
      </c>
      <c r="H32" s="627">
        <v>0</v>
      </c>
      <c r="I32" s="627">
        <v>893.4</v>
      </c>
      <c r="J32" s="627">
        <v>10</v>
      </c>
      <c r="K32" s="627">
        <v>125</v>
      </c>
      <c r="L32" s="627">
        <v>758.4</v>
      </c>
      <c r="M32" s="627">
        <v>1106.9000000000001</v>
      </c>
      <c r="N32" s="627">
        <v>609.6</v>
      </c>
      <c r="O32" s="627">
        <v>497.3</v>
      </c>
      <c r="P32" s="627">
        <v>5426.3</v>
      </c>
      <c r="Q32" s="280"/>
      <c r="R32" s="280"/>
      <c r="S32" s="280"/>
      <c r="T32" s="280"/>
      <c r="U32" s="280"/>
      <c r="V32" s="280"/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</row>
    <row r="33" spans="1:37" s="48" customFormat="1" ht="8.4499999999999993" customHeight="1">
      <c r="A33" s="625" t="s">
        <v>385</v>
      </c>
      <c r="B33" s="627">
        <v>2963.3</v>
      </c>
      <c r="C33" s="627">
        <v>1108.9000000000001</v>
      </c>
      <c r="D33" s="627">
        <v>0</v>
      </c>
      <c r="E33" s="627">
        <v>705.6</v>
      </c>
      <c r="F33" s="627">
        <v>59.5</v>
      </c>
      <c r="G33" s="627">
        <v>343.8</v>
      </c>
      <c r="H33" s="627">
        <v>0</v>
      </c>
      <c r="I33" s="627">
        <v>1149.5</v>
      </c>
      <c r="J33" s="627">
        <v>10</v>
      </c>
      <c r="K33" s="627">
        <v>142.5</v>
      </c>
      <c r="L33" s="627">
        <v>997</v>
      </c>
      <c r="M33" s="627">
        <v>996.6</v>
      </c>
      <c r="N33" s="627">
        <v>388.8</v>
      </c>
      <c r="O33" s="627">
        <v>607.79999999999995</v>
      </c>
      <c r="P33" s="627">
        <v>6218.3</v>
      </c>
      <c r="Q33" s="280"/>
      <c r="R33" s="280"/>
      <c r="S33" s="280"/>
      <c r="T33" s="280"/>
      <c r="U33" s="280"/>
      <c r="V33" s="280"/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</row>
    <row r="34" spans="1:37" s="48" customFormat="1" ht="8.4499999999999993" customHeight="1">
      <c r="A34" s="625" t="s">
        <v>386</v>
      </c>
      <c r="B34" s="627">
        <v>3554.4</v>
      </c>
      <c r="C34" s="627">
        <v>1135.0999999999999</v>
      </c>
      <c r="D34" s="627">
        <v>0</v>
      </c>
      <c r="E34" s="627">
        <v>744.7</v>
      </c>
      <c r="F34" s="627">
        <v>65.3</v>
      </c>
      <c r="G34" s="627">
        <v>325.10000000000002</v>
      </c>
      <c r="H34" s="627">
        <v>0</v>
      </c>
      <c r="I34" s="627">
        <v>1266.3</v>
      </c>
      <c r="J34" s="627">
        <v>10</v>
      </c>
      <c r="K34" s="627">
        <v>157.5</v>
      </c>
      <c r="L34" s="627">
        <v>1098.8</v>
      </c>
      <c r="M34" s="627">
        <v>977.8</v>
      </c>
      <c r="N34" s="627">
        <v>398.2</v>
      </c>
      <c r="O34" s="627">
        <v>579.6</v>
      </c>
      <c r="P34" s="627">
        <v>6933.6</v>
      </c>
      <c r="Q34" s="280"/>
      <c r="R34" s="280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</row>
    <row r="35" spans="1:37" s="48" customFormat="1" ht="8.4499999999999993" customHeight="1">
      <c r="A35" s="625" t="s">
        <v>387</v>
      </c>
      <c r="B35" s="627">
        <v>4035.6</v>
      </c>
      <c r="C35" s="627">
        <v>1227.0999999999999</v>
      </c>
      <c r="D35" s="627">
        <v>0</v>
      </c>
      <c r="E35" s="627">
        <v>833.8</v>
      </c>
      <c r="F35" s="627">
        <v>85.3</v>
      </c>
      <c r="G35" s="627">
        <v>308</v>
      </c>
      <c r="H35" s="627">
        <v>0</v>
      </c>
      <c r="I35" s="627">
        <v>2431.9</v>
      </c>
      <c r="J35" s="627">
        <v>10</v>
      </c>
      <c r="K35" s="627">
        <v>172.5</v>
      </c>
      <c r="L35" s="627">
        <v>2249.4</v>
      </c>
      <c r="M35" s="627">
        <v>1105.7</v>
      </c>
      <c r="N35" s="627">
        <v>234.8</v>
      </c>
      <c r="O35" s="627">
        <v>870.9</v>
      </c>
      <c r="P35" s="627">
        <v>8800.2999999999993</v>
      </c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</row>
    <row r="36" spans="1:37" s="48" customFormat="1" ht="8.4499999999999993" customHeight="1">
      <c r="A36" s="625" t="s">
        <v>388</v>
      </c>
      <c r="B36" s="627">
        <v>5234.5</v>
      </c>
      <c r="C36" s="627">
        <v>1499.4</v>
      </c>
      <c r="D36" s="627">
        <v>0</v>
      </c>
      <c r="E36" s="627">
        <v>958.1</v>
      </c>
      <c r="F36" s="627">
        <v>146.6</v>
      </c>
      <c r="G36" s="627">
        <v>394.7</v>
      </c>
      <c r="H36" s="627">
        <v>0</v>
      </c>
      <c r="I36" s="627">
        <v>2846.9</v>
      </c>
      <c r="J36" s="627">
        <v>10</v>
      </c>
      <c r="K36" s="627">
        <v>187.5</v>
      </c>
      <c r="L36" s="627">
        <v>2649.4</v>
      </c>
      <c r="M36" s="627">
        <v>1798</v>
      </c>
      <c r="N36" s="627">
        <v>496.9</v>
      </c>
      <c r="O36" s="627">
        <v>1301.0999999999999</v>
      </c>
      <c r="P36" s="627">
        <v>11378.8</v>
      </c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</row>
    <row r="37" spans="1:37" s="48" customFormat="1" ht="8.4499999999999993" customHeight="1">
      <c r="A37" s="625" t="s">
        <v>391</v>
      </c>
      <c r="B37" s="627">
        <v>6183.8</v>
      </c>
      <c r="C37" s="627">
        <v>1633.9</v>
      </c>
      <c r="D37" s="627">
        <v>0</v>
      </c>
      <c r="E37" s="627">
        <v>1049.4000000000001</v>
      </c>
      <c r="F37" s="627">
        <v>217.7</v>
      </c>
      <c r="G37" s="627">
        <v>366.8</v>
      </c>
      <c r="H37" s="627">
        <v>0</v>
      </c>
      <c r="I37" s="627">
        <v>3060</v>
      </c>
      <c r="J37" s="627">
        <v>10</v>
      </c>
      <c r="K37" s="627">
        <v>202.5</v>
      </c>
      <c r="L37" s="627">
        <v>2847.5</v>
      </c>
      <c r="M37" s="627">
        <v>1976.7</v>
      </c>
      <c r="N37" s="627">
        <v>674.4</v>
      </c>
      <c r="O37" s="627">
        <v>1302.3</v>
      </c>
      <c r="P37" s="627">
        <v>12854.4</v>
      </c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</row>
    <row r="38" spans="1:37" s="48" customFormat="1" ht="8.4499999999999993" customHeight="1">
      <c r="A38" s="625" t="s">
        <v>392</v>
      </c>
      <c r="B38" s="627">
        <v>6962.1</v>
      </c>
      <c r="C38" s="627">
        <v>2602.8000000000002</v>
      </c>
      <c r="D38" s="627">
        <v>266.89999999999998</v>
      </c>
      <c r="E38" s="627">
        <v>1364.3</v>
      </c>
      <c r="F38" s="627">
        <v>302.10000000000002</v>
      </c>
      <c r="G38" s="627">
        <v>669.5</v>
      </c>
      <c r="H38" s="627">
        <v>0</v>
      </c>
      <c r="I38" s="627">
        <v>3509</v>
      </c>
      <c r="J38" s="627">
        <v>10</v>
      </c>
      <c r="K38" s="627">
        <v>222.5</v>
      </c>
      <c r="L38" s="627">
        <v>3276.5</v>
      </c>
      <c r="M38" s="627">
        <v>2850.8</v>
      </c>
      <c r="N38" s="627">
        <v>897.6</v>
      </c>
      <c r="O38" s="627">
        <v>1953.2</v>
      </c>
      <c r="P38" s="627">
        <v>15924.7</v>
      </c>
      <c r="Q38" s="280"/>
      <c r="R38" s="280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</row>
    <row r="39" spans="1:37" s="48" customFormat="1" ht="8.4499999999999993" customHeight="1">
      <c r="A39" s="625" t="s">
        <v>416</v>
      </c>
      <c r="B39" s="627">
        <v>8707.9</v>
      </c>
      <c r="C39" s="627">
        <v>2938.1</v>
      </c>
      <c r="D39" s="627">
        <v>0</v>
      </c>
      <c r="E39" s="627">
        <v>2032.9</v>
      </c>
      <c r="F39" s="627">
        <v>309.2</v>
      </c>
      <c r="G39" s="627">
        <v>596</v>
      </c>
      <c r="H39" s="627">
        <v>0</v>
      </c>
      <c r="I39" s="627">
        <v>4305.8</v>
      </c>
      <c r="J39" s="627">
        <v>10</v>
      </c>
      <c r="K39" s="627">
        <v>262.5</v>
      </c>
      <c r="L39" s="627">
        <v>4033.3</v>
      </c>
      <c r="M39" s="627">
        <v>3417.2</v>
      </c>
      <c r="N39" s="627">
        <v>1247.4000000000001</v>
      </c>
      <c r="O39" s="627">
        <v>2169.8000000000002</v>
      </c>
      <c r="P39" s="627">
        <v>19369</v>
      </c>
      <c r="Q39" s="280"/>
      <c r="R39" s="280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</row>
    <row r="40" spans="1:37" s="48" customFormat="1" ht="8.4499999999999993" customHeight="1">
      <c r="A40" s="625" t="s">
        <v>394</v>
      </c>
      <c r="B40" s="627">
        <v>10526.4</v>
      </c>
      <c r="C40" s="627">
        <v>3705.3</v>
      </c>
      <c r="D40" s="627">
        <v>0</v>
      </c>
      <c r="E40" s="627">
        <v>2522</v>
      </c>
      <c r="F40" s="627">
        <v>306.89999999999998</v>
      </c>
      <c r="G40" s="627">
        <v>876.4</v>
      </c>
      <c r="H40" s="627">
        <v>0</v>
      </c>
      <c r="I40" s="627">
        <v>5037.3</v>
      </c>
      <c r="J40" s="627">
        <v>10</v>
      </c>
      <c r="K40" s="627">
        <v>372.5</v>
      </c>
      <c r="L40" s="627">
        <v>4654.8</v>
      </c>
      <c r="M40" s="627">
        <v>4064.7</v>
      </c>
      <c r="N40" s="627">
        <v>1440.9</v>
      </c>
      <c r="O40" s="627">
        <v>2623.8</v>
      </c>
      <c r="P40" s="627">
        <v>23333.7</v>
      </c>
      <c r="Q40" s="280"/>
      <c r="R40" s="280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</row>
    <row r="41" spans="1:37" s="48" customFormat="1" ht="8.4499999999999993" customHeight="1">
      <c r="A41" s="625" t="s">
        <v>395</v>
      </c>
      <c r="B41" s="627">
        <v>12608.4</v>
      </c>
      <c r="C41" s="627">
        <v>4514.7</v>
      </c>
      <c r="D41" s="627">
        <v>101.2</v>
      </c>
      <c r="E41" s="627">
        <v>3528.7</v>
      </c>
      <c r="F41" s="627">
        <v>235.9</v>
      </c>
      <c r="G41" s="627">
        <v>648.9</v>
      </c>
      <c r="H41" s="627">
        <v>0</v>
      </c>
      <c r="I41" s="627">
        <v>7998.6</v>
      </c>
      <c r="J41" s="627">
        <v>10</v>
      </c>
      <c r="K41" s="627">
        <v>520</v>
      </c>
      <c r="L41" s="627">
        <v>7468.6</v>
      </c>
      <c r="M41" s="627">
        <v>4710.7</v>
      </c>
      <c r="N41" s="627">
        <v>1592.6</v>
      </c>
      <c r="O41" s="627">
        <v>3118.1</v>
      </c>
      <c r="P41" s="627">
        <v>29832.400000000001</v>
      </c>
      <c r="Q41" s="280"/>
      <c r="R41" s="280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</row>
    <row r="42" spans="1:37" s="48" customFormat="1" ht="8.4499999999999993" customHeight="1">
      <c r="A42" s="625" t="s">
        <v>396</v>
      </c>
      <c r="B42" s="627">
        <v>14786.7</v>
      </c>
      <c r="C42" s="627">
        <v>4306.5</v>
      </c>
      <c r="D42" s="627">
        <v>0</v>
      </c>
      <c r="E42" s="627">
        <v>3139.3</v>
      </c>
      <c r="F42" s="627">
        <v>230.1</v>
      </c>
      <c r="G42" s="627">
        <v>937.1</v>
      </c>
      <c r="H42" s="627">
        <v>0</v>
      </c>
      <c r="I42" s="627">
        <v>9822.5</v>
      </c>
      <c r="J42" s="627">
        <v>10</v>
      </c>
      <c r="K42" s="627">
        <v>720</v>
      </c>
      <c r="L42" s="627">
        <v>9092.5</v>
      </c>
      <c r="M42" s="627">
        <v>6651.5</v>
      </c>
      <c r="N42" s="627">
        <v>1614.6</v>
      </c>
      <c r="O42" s="627">
        <v>5036.8999999999996</v>
      </c>
      <c r="P42" s="627">
        <v>35567.199999999997</v>
      </c>
      <c r="Q42" s="280"/>
      <c r="R42" s="280"/>
      <c r="S42" s="280"/>
      <c r="T42" s="280"/>
      <c r="U42" s="280"/>
      <c r="V42" s="280"/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</row>
    <row r="43" spans="1:37" s="48" customFormat="1" ht="8.4499999999999993" customHeight="1">
      <c r="A43" s="625" t="s">
        <v>397</v>
      </c>
      <c r="B43" s="627">
        <v>17673.099999999999</v>
      </c>
      <c r="C43" s="627">
        <v>6924.5</v>
      </c>
      <c r="D43" s="627">
        <v>0</v>
      </c>
      <c r="E43" s="627">
        <v>5469.1</v>
      </c>
      <c r="F43" s="627">
        <v>153.80000000000001</v>
      </c>
      <c r="G43" s="627">
        <v>1301.5999999999999</v>
      </c>
      <c r="H43" s="627">
        <v>0</v>
      </c>
      <c r="I43" s="627">
        <v>10837</v>
      </c>
      <c r="J43" s="627">
        <v>10</v>
      </c>
      <c r="K43" s="627">
        <v>920</v>
      </c>
      <c r="L43" s="627">
        <v>9907</v>
      </c>
      <c r="M43" s="627">
        <v>12167.4</v>
      </c>
      <c r="N43" s="627">
        <v>2110.3000000000002</v>
      </c>
      <c r="O43" s="627">
        <v>10057.1</v>
      </c>
      <c r="P43" s="627">
        <v>47602</v>
      </c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</row>
    <row r="44" spans="1:37" s="48" customFormat="1" ht="8.4499999999999993" customHeight="1">
      <c r="A44" s="625" t="s">
        <v>398</v>
      </c>
      <c r="B44" s="627">
        <v>21519.1</v>
      </c>
      <c r="C44" s="627">
        <v>7037</v>
      </c>
      <c r="D44" s="627">
        <v>0</v>
      </c>
      <c r="E44" s="627">
        <v>5565.4</v>
      </c>
      <c r="F44" s="627">
        <v>150.4</v>
      </c>
      <c r="G44" s="627">
        <v>1321.2</v>
      </c>
      <c r="H44" s="627">
        <v>0</v>
      </c>
      <c r="I44" s="627">
        <v>12342.8</v>
      </c>
      <c r="J44" s="627">
        <v>10</v>
      </c>
      <c r="K44" s="627">
        <v>1220</v>
      </c>
      <c r="L44" s="627">
        <v>11112.8</v>
      </c>
      <c r="M44" s="627">
        <v>13908.1</v>
      </c>
      <c r="N44" s="627">
        <v>3007</v>
      </c>
      <c r="O44" s="627">
        <v>10901.1</v>
      </c>
      <c r="P44" s="627">
        <v>54807</v>
      </c>
      <c r="Q44" s="280"/>
      <c r="R44" s="280"/>
      <c r="S44" s="280"/>
      <c r="T44" s="280"/>
      <c r="U44" s="280"/>
      <c r="V44" s="280"/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</row>
    <row r="45" spans="1:37" s="48" customFormat="1" ht="8.4499999999999993" customHeight="1">
      <c r="A45" s="625" t="s">
        <v>399</v>
      </c>
      <c r="B45" s="627">
        <v>24531.5</v>
      </c>
      <c r="C45" s="627">
        <v>8344.7999999999993</v>
      </c>
      <c r="D45" s="627">
        <v>0</v>
      </c>
      <c r="E45" s="627">
        <v>7016.5</v>
      </c>
      <c r="F45" s="627">
        <v>190</v>
      </c>
      <c r="G45" s="627">
        <v>1138.3</v>
      </c>
      <c r="H45" s="627">
        <v>0</v>
      </c>
      <c r="I45" s="627">
        <v>14214.8</v>
      </c>
      <c r="J45" s="627">
        <v>10</v>
      </c>
      <c r="K45" s="627">
        <v>1420</v>
      </c>
      <c r="L45" s="627">
        <v>12784.8</v>
      </c>
      <c r="M45" s="627">
        <v>11729.6</v>
      </c>
      <c r="N45" s="627">
        <v>2894.6</v>
      </c>
      <c r="O45" s="627">
        <v>8835</v>
      </c>
      <c r="P45" s="627">
        <v>58820.7</v>
      </c>
      <c r="Q45" s="280"/>
      <c r="R45" s="280"/>
      <c r="S45" s="280"/>
      <c r="T45" s="280"/>
      <c r="U45" s="280"/>
      <c r="V45" s="280"/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</row>
    <row r="46" spans="1:37" s="48" customFormat="1" ht="8.4499999999999993" customHeight="1">
      <c r="A46" s="625" t="s">
        <v>417</v>
      </c>
      <c r="B46" s="627">
        <v>27492.799999999999</v>
      </c>
      <c r="C46" s="627">
        <v>8135.1</v>
      </c>
      <c r="D46" s="627">
        <v>0</v>
      </c>
      <c r="E46" s="627">
        <v>6698.8</v>
      </c>
      <c r="F46" s="627">
        <v>237.9</v>
      </c>
      <c r="G46" s="627">
        <v>1198.4000000000001</v>
      </c>
      <c r="H46" s="627">
        <v>0</v>
      </c>
      <c r="I46" s="627">
        <v>16581.2</v>
      </c>
      <c r="J46" s="627">
        <v>10</v>
      </c>
      <c r="K46" s="627">
        <v>1490</v>
      </c>
      <c r="L46" s="627">
        <v>15081.2</v>
      </c>
      <c r="M46" s="627">
        <v>10116.5</v>
      </c>
      <c r="N46" s="627">
        <v>2528.6999999999998</v>
      </c>
      <c r="O46" s="627">
        <v>7587.8</v>
      </c>
      <c r="P46" s="627">
        <v>62325.599999999999</v>
      </c>
      <c r="Q46" s="280"/>
      <c r="R46" s="280"/>
      <c r="S46" s="280"/>
      <c r="T46" s="280"/>
      <c r="U46" s="280"/>
      <c r="V46" s="280"/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</row>
    <row r="47" spans="1:37" s="48" customFormat="1" ht="8.4499999999999993" customHeight="1">
      <c r="A47" s="624" t="s">
        <v>401</v>
      </c>
      <c r="B47" s="627">
        <v>30171</v>
      </c>
      <c r="C47" s="627">
        <v>11231.5</v>
      </c>
      <c r="D47" s="627">
        <v>0</v>
      </c>
      <c r="E47" s="627">
        <v>9272.6</v>
      </c>
      <c r="F47" s="627">
        <v>375.2</v>
      </c>
      <c r="G47" s="627">
        <v>1583.7</v>
      </c>
      <c r="H47" s="627">
        <v>0</v>
      </c>
      <c r="I47" s="627">
        <v>16310</v>
      </c>
      <c r="J47" s="627">
        <v>10</v>
      </c>
      <c r="K47" s="627">
        <v>1690</v>
      </c>
      <c r="L47" s="627">
        <v>14610</v>
      </c>
      <c r="M47" s="627">
        <v>10425.1</v>
      </c>
      <c r="N47" s="627">
        <v>2061</v>
      </c>
      <c r="O47" s="627">
        <v>8364.1</v>
      </c>
      <c r="P47" s="627">
        <v>68137.600000000006</v>
      </c>
      <c r="Q47" s="280"/>
      <c r="R47" s="280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</row>
    <row r="48" spans="1:37" s="626" customFormat="1" ht="8.4499999999999993" customHeight="1">
      <c r="A48" s="624" t="s">
        <v>402</v>
      </c>
      <c r="B48" s="627">
        <v>33782.9</v>
      </c>
      <c r="C48" s="627">
        <v>12384.3</v>
      </c>
      <c r="D48" s="627">
        <v>0</v>
      </c>
      <c r="E48" s="627">
        <v>10543.1</v>
      </c>
      <c r="F48" s="627">
        <v>171.7</v>
      </c>
      <c r="G48" s="627">
        <v>1669.5</v>
      </c>
      <c r="H48" s="627">
        <v>0</v>
      </c>
      <c r="I48" s="627">
        <v>21563.4</v>
      </c>
      <c r="J48" s="627">
        <v>10</v>
      </c>
      <c r="K48" s="627">
        <v>2057.5</v>
      </c>
      <c r="L48" s="627">
        <v>19495.900000000001</v>
      </c>
      <c r="M48" s="627">
        <v>12159.2</v>
      </c>
      <c r="N48" s="627">
        <v>1867.9</v>
      </c>
      <c r="O48" s="627">
        <v>10291.299999999999</v>
      </c>
      <c r="P48" s="627">
        <v>79889.8</v>
      </c>
    </row>
    <row r="49" spans="1:37" s="261" customFormat="1" ht="8.4499999999999993" customHeight="1">
      <c r="A49" s="624" t="s">
        <v>403</v>
      </c>
      <c r="B49" s="627">
        <v>38294.699999999997</v>
      </c>
      <c r="C49" s="627">
        <v>13985.4</v>
      </c>
      <c r="D49" s="627">
        <v>0</v>
      </c>
      <c r="E49" s="627">
        <v>11857.7</v>
      </c>
      <c r="F49" s="627">
        <v>54.8</v>
      </c>
      <c r="G49" s="627">
        <v>2072.9</v>
      </c>
      <c r="H49" s="627">
        <v>0</v>
      </c>
      <c r="I49" s="627">
        <v>22419.5</v>
      </c>
      <c r="J49" s="627">
        <v>10</v>
      </c>
      <c r="K49" s="627">
        <v>2557.5</v>
      </c>
      <c r="L49" s="627">
        <v>19852</v>
      </c>
      <c r="M49" s="627">
        <v>13070.9</v>
      </c>
      <c r="N49" s="627">
        <v>1476.2</v>
      </c>
      <c r="O49" s="627">
        <v>11594.7</v>
      </c>
      <c r="P49" s="627">
        <v>87770.5</v>
      </c>
      <c r="Q49" s="626"/>
      <c r="R49" s="626"/>
      <c r="S49" s="626"/>
      <c r="T49" s="626"/>
      <c r="U49" s="626"/>
      <c r="V49" s="626"/>
      <c r="W49" s="626"/>
      <c r="X49" s="626"/>
      <c r="Y49" s="626"/>
      <c r="Z49" s="626"/>
      <c r="AA49" s="626"/>
      <c r="AB49" s="626"/>
      <c r="AC49" s="626"/>
      <c r="AD49" s="626"/>
      <c r="AE49" s="626"/>
      <c r="AF49" s="626"/>
      <c r="AG49" s="626"/>
      <c r="AH49" s="626"/>
      <c r="AI49" s="626"/>
      <c r="AJ49" s="626"/>
      <c r="AK49" s="626"/>
    </row>
    <row r="50" spans="1:37" s="261" customFormat="1" ht="8.4499999999999993" customHeight="1">
      <c r="A50" s="624" t="s">
        <v>404</v>
      </c>
      <c r="B50" s="627">
        <v>45650</v>
      </c>
      <c r="C50" s="627">
        <v>15593.7</v>
      </c>
      <c r="D50" s="627">
        <v>0</v>
      </c>
      <c r="E50" s="627">
        <v>12880.9</v>
      </c>
      <c r="F50" s="627">
        <v>240</v>
      </c>
      <c r="G50" s="627">
        <v>2472.8000000000002</v>
      </c>
      <c r="H50" s="627">
        <v>0</v>
      </c>
      <c r="I50" s="627">
        <v>24370.9</v>
      </c>
      <c r="J50" s="627">
        <v>10</v>
      </c>
      <c r="K50" s="627">
        <v>2967.5</v>
      </c>
      <c r="L50" s="627">
        <v>21393.4</v>
      </c>
      <c r="M50" s="627">
        <v>13481.9</v>
      </c>
      <c r="N50" s="627">
        <v>1123.0999999999999</v>
      </c>
      <c r="O50" s="627">
        <v>12358.8</v>
      </c>
      <c r="P50" s="627">
        <v>99096.5</v>
      </c>
      <c r="Q50" s="626"/>
      <c r="R50" s="626"/>
      <c r="S50" s="626"/>
      <c r="T50" s="626"/>
      <c r="U50" s="626"/>
      <c r="V50" s="626"/>
      <c r="W50" s="626"/>
      <c r="X50" s="626"/>
      <c r="Y50" s="626"/>
      <c r="Z50" s="626"/>
      <c r="AA50" s="626"/>
      <c r="AB50" s="626"/>
      <c r="AC50" s="626"/>
      <c r="AD50" s="626"/>
      <c r="AE50" s="626"/>
      <c r="AF50" s="626"/>
      <c r="AG50" s="626"/>
      <c r="AH50" s="626"/>
      <c r="AI50" s="626"/>
      <c r="AJ50" s="626"/>
      <c r="AK50" s="626"/>
    </row>
    <row r="51" spans="1:37" s="261" customFormat="1" ht="8.4499999999999993" customHeight="1">
      <c r="A51" s="624" t="s">
        <v>1558</v>
      </c>
      <c r="B51" s="627">
        <v>52412</v>
      </c>
      <c r="C51" s="627">
        <v>18533</v>
      </c>
      <c r="D51" s="627">
        <v>0</v>
      </c>
      <c r="E51" s="627">
        <v>15984.7</v>
      </c>
      <c r="F51" s="627">
        <v>378.4</v>
      </c>
      <c r="G51" s="1066">
        <v>2169.9</v>
      </c>
      <c r="H51" s="627">
        <v>0</v>
      </c>
      <c r="I51" s="627">
        <v>27516.9</v>
      </c>
      <c r="J51" s="627">
        <v>10</v>
      </c>
      <c r="K51" s="1066">
        <v>3621.7</v>
      </c>
      <c r="L51" s="627">
        <v>23885.200000000001</v>
      </c>
      <c r="M51" s="627">
        <v>15352.4</v>
      </c>
      <c r="N51" s="627">
        <v>799.9</v>
      </c>
      <c r="O51" s="1066">
        <v>14552.5</v>
      </c>
      <c r="P51" s="627">
        <v>113814.3</v>
      </c>
      <c r="Q51" s="626"/>
      <c r="R51" s="626"/>
      <c r="S51" s="626"/>
      <c r="T51" s="626"/>
      <c r="U51" s="626"/>
      <c r="V51" s="626"/>
      <c r="W51" s="626"/>
      <c r="X51" s="626"/>
      <c r="Y51" s="626"/>
      <c r="Z51" s="626"/>
      <c r="AA51" s="626"/>
      <c r="AB51" s="626"/>
      <c r="AC51" s="626"/>
      <c r="AD51" s="626"/>
      <c r="AE51" s="626"/>
      <c r="AF51" s="626"/>
      <c r="AG51" s="626"/>
      <c r="AH51" s="626"/>
      <c r="AI51" s="626"/>
      <c r="AJ51" s="626"/>
      <c r="AK51" s="626"/>
    </row>
    <row r="52" spans="1:37" s="261" customFormat="1" ht="8.4499999999999993" customHeight="1">
      <c r="A52" s="624" t="s">
        <v>1314</v>
      </c>
      <c r="B52" s="627">
        <v>60567.199999999997</v>
      </c>
      <c r="C52" s="627">
        <v>18583.5</v>
      </c>
      <c r="D52" s="671">
        <v>0</v>
      </c>
      <c r="E52" s="1067">
        <v>16152.1</v>
      </c>
      <c r="F52" s="1067">
        <v>181</v>
      </c>
      <c r="G52" s="1068">
        <v>2250.4</v>
      </c>
      <c r="H52" s="627">
        <v>0</v>
      </c>
      <c r="I52" s="627">
        <v>31932.5</v>
      </c>
      <c r="J52" s="1067">
        <v>3000</v>
      </c>
      <c r="K52" s="1068">
        <v>904.6</v>
      </c>
      <c r="L52" s="627">
        <v>28027.9</v>
      </c>
      <c r="M52" s="627">
        <v>15709.1</v>
      </c>
      <c r="N52" s="627">
        <v>519.20000000000005</v>
      </c>
      <c r="O52" s="1068">
        <v>15189.9</v>
      </c>
      <c r="P52" s="627">
        <v>126792.3</v>
      </c>
      <c r="Q52" s="626"/>
      <c r="R52" s="626"/>
      <c r="S52" s="626"/>
      <c r="T52" s="626"/>
      <c r="U52" s="626"/>
      <c r="V52" s="626"/>
      <c r="W52" s="626"/>
      <c r="X52" s="626"/>
      <c r="Y52" s="626"/>
      <c r="Z52" s="626"/>
      <c r="AA52" s="626"/>
      <c r="AB52" s="626"/>
      <c r="AC52" s="626"/>
      <c r="AD52" s="626"/>
      <c r="AE52" s="626"/>
      <c r="AF52" s="626"/>
      <c r="AG52" s="626"/>
      <c r="AH52" s="626"/>
      <c r="AI52" s="626"/>
      <c r="AJ52" s="626"/>
      <c r="AK52" s="626"/>
    </row>
    <row r="53" spans="1:37" s="261" customFormat="1" ht="8.4499999999999993" customHeight="1">
      <c r="A53" s="624" t="s">
        <v>1315</v>
      </c>
      <c r="B53" s="627">
        <v>61608.515897999998</v>
      </c>
      <c r="C53" s="627">
        <v>19990.3</v>
      </c>
      <c r="D53" s="671">
        <v>461.7</v>
      </c>
      <c r="E53" s="1067">
        <v>15690.3</v>
      </c>
      <c r="F53" s="1067">
        <v>157.6</v>
      </c>
      <c r="G53" s="1068">
        <v>3680.7</v>
      </c>
      <c r="H53" s="627">
        <v>0</v>
      </c>
      <c r="I53" s="627">
        <v>30704.6</v>
      </c>
      <c r="J53" s="1067">
        <v>3000</v>
      </c>
      <c r="K53" s="1068">
        <v>1054.0999999999999</v>
      </c>
      <c r="L53" s="627">
        <v>26650.5</v>
      </c>
      <c r="M53" s="627">
        <v>14005</v>
      </c>
      <c r="N53" s="627">
        <v>219.1</v>
      </c>
      <c r="O53" s="1068">
        <v>13785.9</v>
      </c>
      <c r="P53" s="627">
        <v>126308.41589800001</v>
      </c>
      <c r="Q53" s="626"/>
      <c r="R53" s="626"/>
      <c r="S53" s="626"/>
      <c r="T53" s="626"/>
      <c r="U53" s="626"/>
      <c r="V53" s="626"/>
      <c r="W53" s="626"/>
      <c r="X53" s="626"/>
      <c r="Y53" s="626"/>
      <c r="Z53" s="626"/>
      <c r="AA53" s="626"/>
      <c r="AB53" s="626"/>
      <c r="AC53" s="626"/>
      <c r="AD53" s="626"/>
      <c r="AE53" s="626"/>
      <c r="AF53" s="626"/>
      <c r="AG53" s="626"/>
      <c r="AH53" s="626"/>
      <c r="AI53" s="626"/>
      <c r="AJ53" s="626"/>
      <c r="AK53" s="626"/>
    </row>
    <row r="54" spans="1:37" s="261" customFormat="1" ht="8.4499999999999993" customHeight="1">
      <c r="A54" s="624" t="s">
        <v>195</v>
      </c>
      <c r="B54" s="627">
        <v>67502.7</v>
      </c>
      <c r="C54" s="627">
        <v>27745.7</v>
      </c>
      <c r="D54" s="671">
        <v>753</v>
      </c>
      <c r="E54" s="1067">
        <v>24227</v>
      </c>
      <c r="F54" s="1067">
        <v>80.2</v>
      </c>
      <c r="G54" s="1068">
        <v>2685.5</v>
      </c>
      <c r="H54" s="627">
        <v>0</v>
      </c>
      <c r="I54" s="627">
        <v>32191.1</v>
      </c>
      <c r="J54" s="1067">
        <v>3000</v>
      </c>
      <c r="K54" s="1068">
        <v>1114.5999999999999</v>
      </c>
      <c r="L54" s="627">
        <v>28076.5</v>
      </c>
      <c r="M54" s="627">
        <v>17213</v>
      </c>
      <c r="N54" s="627">
        <v>785.1</v>
      </c>
      <c r="O54" s="1068">
        <v>16427.900000000001</v>
      </c>
      <c r="P54" s="627">
        <v>144652.5</v>
      </c>
      <c r="Q54" s="626"/>
      <c r="R54" s="626"/>
      <c r="S54" s="626"/>
      <c r="T54" s="626"/>
      <c r="U54" s="626"/>
      <c r="V54" s="626"/>
      <c r="W54" s="626"/>
      <c r="X54" s="626"/>
      <c r="Y54" s="626"/>
      <c r="Z54" s="626"/>
      <c r="AA54" s="626"/>
      <c r="AB54" s="626"/>
      <c r="AC54" s="626"/>
      <c r="AD54" s="626"/>
      <c r="AE54" s="626"/>
      <c r="AF54" s="626"/>
      <c r="AG54" s="626"/>
      <c r="AH54" s="626"/>
      <c r="AI54" s="626"/>
      <c r="AJ54" s="626"/>
      <c r="AK54" s="626"/>
    </row>
    <row r="55" spans="1:37" s="261" customFormat="1" ht="8.4499999999999993" customHeight="1">
      <c r="A55" s="624" t="s">
        <v>1032</v>
      </c>
      <c r="B55" s="627">
        <v>73557.100000000006</v>
      </c>
      <c r="C55" s="627">
        <v>23108.5</v>
      </c>
      <c r="D55" s="671">
        <v>0</v>
      </c>
      <c r="E55" s="1067">
        <v>20234</v>
      </c>
      <c r="F55" s="1067">
        <v>126.4</v>
      </c>
      <c r="G55" s="1068">
        <v>2748.1</v>
      </c>
      <c r="H55" s="627">
        <v>0</v>
      </c>
      <c r="I55" s="627">
        <v>28004.1</v>
      </c>
      <c r="J55" s="1067">
        <v>3000</v>
      </c>
      <c r="K55" s="1068">
        <v>1487.4</v>
      </c>
      <c r="L55" s="627">
        <v>23516.7</v>
      </c>
      <c r="M55" s="627">
        <v>18154.8</v>
      </c>
      <c r="N55" s="627">
        <v>1463.6</v>
      </c>
      <c r="O55" s="1068">
        <v>16691.2</v>
      </c>
      <c r="P55" s="627">
        <v>142824.5</v>
      </c>
      <c r="Q55" s="626"/>
      <c r="R55" s="626"/>
      <c r="S55" s="626"/>
      <c r="T55" s="626"/>
      <c r="U55" s="626"/>
      <c r="V55" s="626"/>
      <c r="W55" s="626"/>
      <c r="X55" s="626"/>
      <c r="Y55" s="626"/>
      <c r="Z55" s="626"/>
      <c r="AA55" s="626"/>
      <c r="AB55" s="626"/>
      <c r="AC55" s="626"/>
      <c r="AD55" s="626"/>
      <c r="AE55" s="626"/>
      <c r="AF55" s="626"/>
      <c r="AG55" s="626"/>
      <c r="AH55" s="626"/>
      <c r="AI55" s="626"/>
      <c r="AJ55" s="626"/>
      <c r="AK55" s="626"/>
    </row>
    <row r="56" spans="1:37" s="261" customFormat="1" ht="8.4499999999999993" customHeight="1">
      <c r="A56" s="624" t="s">
        <v>376</v>
      </c>
      <c r="B56" s="627">
        <v>83834.899999999994</v>
      </c>
      <c r="C56" s="627">
        <v>27073.1</v>
      </c>
      <c r="D56" s="671">
        <v>0</v>
      </c>
      <c r="E56" s="1067">
        <v>22907.3</v>
      </c>
      <c r="F56" s="1067">
        <v>9.9</v>
      </c>
      <c r="G56" s="1068">
        <v>4155.8999999999996</v>
      </c>
      <c r="H56" s="627">
        <v>0</v>
      </c>
      <c r="I56" s="627">
        <v>36261.4</v>
      </c>
      <c r="J56" s="1067">
        <v>3000</v>
      </c>
      <c r="K56" s="1068">
        <v>1920.3</v>
      </c>
      <c r="L56" s="627">
        <v>31341.1</v>
      </c>
      <c r="M56" s="627">
        <v>20805</v>
      </c>
      <c r="N56" s="627">
        <v>1556.7</v>
      </c>
      <c r="O56" s="1068">
        <v>19248.3</v>
      </c>
      <c r="P56" s="627">
        <v>167974.39999999999</v>
      </c>
      <c r="Q56" s="626"/>
      <c r="R56" s="626"/>
      <c r="S56" s="626"/>
      <c r="T56" s="626"/>
      <c r="U56" s="626"/>
      <c r="V56" s="626"/>
      <c r="W56" s="626"/>
      <c r="X56" s="626"/>
      <c r="Y56" s="626"/>
      <c r="Z56" s="626"/>
      <c r="AA56" s="626"/>
      <c r="AB56" s="626"/>
      <c r="AC56" s="626"/>
      <c r="AD56" s="626"/>
      <c r="AE56" s="626"/>
      <c r="AF56" s="626"/>
      <c r="AG56" s="626"/>
      <c r="AH56" s="626"/>
      <c r="AI56" s="626"/>
      <c r="AJ56" s="626"/>
      <c r="AK56" s="626"/>
    </row>
    <row r="57" spans="1:37" s="261" customFormat="1" ht="8.4499999999999993" customHeight="1">
      <c r="A57" s="592" t="s">
        <v>259</v>
      </c>
      <c r="B57" s="627">
        <v>83834.8</v>
      </c>
      <c r="C57" s="627">
        <v>27073.1</v>
      </c>
      <c r="D57" s="671">
        <v>0</v>
      </c>
      <c r="E57" s="1067">
        <v>22907.3</v>
      </c>
      <c r="F57" s="1067">
        <v>9.9</v>
      </c>
      <c r="G57" s="1068">
        <v>4155.8999999999996</v>
      </c>
      <c r="H57" s="627">
        <v>0</v>
      </c>
      <c r="I57" s="627">
        <v>36261.4</v>
      </c>
      <c r="J57" s="1067">
        <v>3000</v>
      </c>
      <c r="K57" s="1068">
        <v>1920.3</v>
      </c>
      <c r="L57" s="627">
        <v>31341.1</v>
      </c>
      <c r="M57" s="627">
        <v>20805</v>
      </c>
      <c r="N57" s="627">
        <v>1556.7</v>
      </c>
      <c r="O57" s="1068">
        <v>19248.3</v>
      </c>
      <c r="P57" s="627">
        <v>167974.3</v>
      </c>
      <c r="Q57" s="626"/>
      <c r="R57" s="626"/>
      <c r="S57" s="626"/>
      <c r="T57" s="626"/>
      <c r="U57" s="626"/>
      <c r="V57" s="626"/>
      <c r="W57" s="626"/>
      <c r="X57" s="626"/>
      <c r="Y57" s="626"/>
      <c r="Z57" s="626"/>
      <c r="AA57" s="626"/>
      <c r="AB57" s="626"/>
      <c r="AC57" s="626"/>
      <c r="AD57" s="626"/>
      <c r="AE57" s="626"/>
      <c r="AF57" s="626"/>
      <c r="AG57" s="626"/>
      <c r="AH57" s="626"/>
      <c r="AI57" s="626"/>
      <c r="AJ57" s="626"/>
      <c r="AK57" s="626"/>
    </row>
    <row r="58" spans="1:37" s="261" customFormat="1" ht="8.4499999999999993" customHeight="1">
      <c r="A58" s="592" t="s">
        <v>1844</v>
      </c>
      <c r="B58" s="627">
        <v>90913.06</v>
      </c>
      <c r="C58" s="627">
        <v>31491.05</v>
      </c>
      <c r="D58" s="671">
        <v>3122.54</v>
      </c>
      <c r="E58" s="1067">
        <v>22597.7</v>
      </c>
      <c r="F58" s="1067">
        <v>12.31</v>
      </c>
      <c r="G58" s="1067">
        <v>5758.5</v>
      </c>
      <c r="H58" s="627">
        <v>0</v>
      </c>
      <c r="I58" s="627">
        <v>25234.3</v>
      </c>
      <c r="J58" s="1067">
        <v>3000</v>
      </c>
      <c r="K58" s="1067">
        <v>11343.7</v>
      </c>
      <c r="L58" s="627">
        <v>10890.6</v>
      </c>
      <c r="M58" s="627">
        <v>25169.73</v>
      </c>
      <c r="N58" s="627">
        <v>3916.03</v>
      </c>
      <c r="O58" s="1067">
        <v>21253.7</v>
      </c>
      <c r="P58" s="627">
        <v>172808.14</v>
      </c>
      <c r="Q58" s="626"/>
      <c r="R58" s="626"/>
      <c r="S58" s="626"/>
      <c r="T58" s="626"/>
      <c r="U58" s="626"/>
      <c r="V58" s="626"/>
      <c r="W58" s="626"/>
      <c r="X58" s="626"/>
      <c r="Y58" s="626"/>
      <c r="Z58" s="626"/>
      <c r="AA58" s="626"/>
      <c r="AB58" s="626"/>
      <c r="AC58" s="626"/>
      <c r="AD58" s="626"/>
      <c r="AE58" s="626"/>
      <c r="AF58" s="626"/>
      <c r="AG58" s="626"/>
      <c r="AH58" s="626"/>
      <c r="AI58" s="626"/>
      <c r="AJ58" s="626"/>
      <c r="AK58" s="626"/>
    </row>
    <row r="59" spans="1:37" s="261" customFormat="1" ht="8.4499999999999993" customHeight="1">
      <c r="A59" s="305" t="s">
        <v>363</v>
      </c>
      <c r="B59" s="627">
        <v>112827.1</v>
      </c>
      <c r="C59" s="627">
        <v>35700.5</v>
      </c>
      <c r="D59" s="671">
        <v>3929.2</v>
      </c>
      <c r="E59" s="1067">
        <v>23857.3</v>
      </c>
      <c r="F59" s="1067">
        <v>6.7</v>
      </c>
      <c r="G59" s="1067">
        <v>7907.3</v>
      </c>
      <c r="H59" s="627">
        <v>0</v>
      </c>
      <c r="I59" s="627">
        <v>35730.6</v>
      </c>
      <c r="J59" s="1067">
        <v>3000</v>
      </c>
      <c r="K59" s="1067">
        <v>11576.7</v>
      </c>
      <c r="L59" s="627">
        <v>21153.9</v>
      </c>
      <c r="M59" s="627">
        <v>28191.7</v>
      </c>
      <c r="N59" s="627">
        <v>5650.9</v>
      </c>
      <c r="O59" s="1067">
        <v>22540.799999999999</v>
      </c>
      <c r="P59" s="627">
        <v>212449.9</v>
      </c>
      <c r="Q59" s="626"/>
      <c r="R59" s="626"/>
      <c r="S59" s="626"/>
      <c r="T59" s="626"/>
      <c r="U59" s="626"/>
      <c r="V59" s="626"/>
      <c r="W59" s="626"/>
      <c r="X59" s="626"/>
      <c r="Y59" s="626"/>
      <c r="Z59" s="626"/>
      <c r="AA59" s="626"/>
      <c r="AB59" s="626"/>
      <c r="AC59" s="626"/>
      <c r="AD59" s="626"/>
      <c r="AE59" s="626"/>
      <c r="AF59" s="626"/>
      <c r="AG59" s="626"/>
      <c r="AH59" s="626"/>
      <c r="AI59" s="626"/>
      <c r="AJ59" s="626"/>
      <c r="AK59" s="626"/>
    </row>
    <row r="60" spans="1:37" s="310" customFormat="1" ht="8.4499999999999993" customHeight="1">
      <c r="A60" s="601" t="s">
        <v>1466</v>
      </c>
      <c r="B60" s="710">
        <v>140774.53737999999</v>
      </c>
      <c r="C60" s="710">
        <v>54803.524106409997</v>
      </c>
      <c r="D60" s="711">
        <v>0</v>
      </c>
      <c r="E60" s="710">
        <v>45848.69630186</v>
      </c>
      <c r="F60" s="710">
        <v>3.2576291799993515</v>
      </c>
      <c r="G60" s="710">
        <v>8951.5701753700014</v>
      </c>
      <c r="H60" s="710">
        <v>0</v>
      </c>
      <c r="I60" s="710">
        <v>46708.214025969995</v>
      </c>
      <c r="J60" s="710">
        <v>3000</v>
      </c>
      <c r="K60" s="710">
        <v>12042.027004489999</v>
      </c>
      <c r="L60" s="710">
        <v>31666.18702148</v>
      </c>
      <c r="M60" s="710">
        <v>40042.129720089993</v>
      </c>
      <c r="N60" s="710">
        <v>5988.5172499999999</v>
      </c>
      <c r="O60" s="710">
        <v>34053.612470089996</v>
      </c>
      <c r="P60" s="710">
        <v>282328.40523246996</v>
      </c>
    </row>
    <row r="61" spans="1:37" s="310" customFormat="1" ht="8.4499999999999993" customHeight="1">
      <c r="A61" s="601" t="s">
        <v>1498</v>
      </c>
      <c r="B61" s="710">
        <v>158978.20563700001</v>
      </c>
      <c r="C61" s="710">
        <v>59617.129197089998</v>
      </c>
      <c r="D61" s="711">
        <v>0</v>
      </c>
      <c r="E61" s="710">
        <v>51113.720491419997</v>
      </c>
      <c r="F61" s="710">
        <v>48.197356519999502</v>
      </c>
      <c r="G61" s="710">
        <v>8455.2113491500004</v>
      </c>
      <c r="H61" s="710">
        <v>0</v>
      </c>
      <c r="I61" s="710">
        <v>45061.570751799998</v>
      </c>
      <c r="J61" s="710">
        <v>3000</v>
      </c>
      <c r="K61" s="710">
        <v>12361.32700449</v>
      </c>
      <c r="L61" s="710">
        <v>29700.24374731</v>
      </c>
      <c r="M61" s="601">
        <v>32968.653827280003</v>
      </c>
      <c r="N61" s="601">
        <v>8625.5503559999997</v>
      </c>
      <c r="O61" s="601">
        <v>24343.103471280003</v>
      </c>
      <c r="P61" s="601">
        <v>296625.55941316998</v>
      </c>
    </row>
    <row r="62" spans="1:37" s="627" customFormat="1" ht="8.4499999999999993" customHeight="1">
      <c r="A62" s="601" t="s">
        <v>3</v>
      </c>
      <c r="B62" s="671">
        <v>165363.1</v>
      </c>
      <c r="C62" s="671">
        <v>68866.12034619</v>
      </c>
      <c r="D62" s="1067">
        <v>0</v>
      </c>
      <c r="E62" s="671">
        <v>60335.191275339996</v>
      </c>
      <c r="F62" s="671">
        <v>40.4</v>
      </c>
      <c r="G62" s="671">
        <v>8490.5290708500015</v>
      </c>
      <c r="H62" s="671">
        <v>0</v>
      </c>
      <c r="I62" s="671">
        <v>50427.342530180002</v>
      </c>
      <c r="J62" s="671">
        <v>3000</v>
      </c>
      <c r="K62" s="671">
        <v>13815.242530179999</v>
      </c>
      <c r="L62" s="671">
        <v>33612.1</v>
      </c>
      <c r="M62" s="671">
        <v>35036.018748849994</v>
      </c>
      <c r="N62" s="671">
        <v>8239.9</v>
      </c>
      <c r="O62" s="671">
        <v>26796.118748849996</v>
      </c>
      <c r="P62" s="671">
        <v>319692.58162522002</v>
      </c>
      <c r="Q62" s="2145"/>
      <c r="R62" s="2146"/>
      <c r="S62" s="2146"/>
      <c r="T62" s="2146"/>
      <c r="U62" s="2146"/>
      <c r="V62" s="2146"/>
      <c r="W62" s="2146"/>
      <c r="X62" s="2146"/>
      <c r="Y62" s="2146"/>
      <c r="Z62" s="2146"/>
      <c r="AA62" s="2146"/>
      <c r="AB62" s="2146"/>
      <c r="AC62" s="2146"/>
      <c r="AD62" s="2146"/>
      <c r="AE62" s="2146"/>
      <c r="AF62" s="2146"/>
      <c r="AG62" s="2146"/>
      <c r="AH62" s="2146"/>
      <c r="AI62" s="2146"/>
      <c r="AJ62" s="2146"/>
      <c r="AK62" s="2146"/>
    </row>
    <row r="63" spans="1:37" s="310" customFormat="1" ht="8.4499999999999993" customHeight="1">
      <c r="A63" s="601" t="s">
        <v>1627</v>
      </c>
      <c r="B63" s="883">
        <v>200845.658662</v>
      </c>
      <c r="C63" s="883">
        <v>120927.7884666</v>
      </c>
      <c r="D63" s="884">
        <v>2372.7961586000001</v>
      </c>
      <c r="E63" s="883">
        <v>110024.29651172001</v>
      </c>
      <c r="F63" s="883">
        <v>77.440269719999307</v>
      </c>
      <c r="G63" s="883">
        <v>8453.2555265600022</v>
      </c>
      <c r="H63" s="883">
        <v>0</v>
      </c>
      <c r="I63" s="883">
        <v>85303.684507280006</v>
      </c>
      <c r="J63" s="883">
        <v>3000</v>
      </c>
      <c r="K63" s="883">
        <v>15665.61011043</v>
      </c>
      <c r="L63" s="883">
        <v>66638.074396850003</v>
      </c>
      <c r="M63" s="883">
        <v>48749.367496699997</v>
      </c>
      <c r="N63" s="883">
        <v>9153.7131199999985</v>
      </c>
      <c r="O63" s="883">
        <v>39595.654376699997</v>
      </c>
      <c r="P63" s="883">
        <v>455826.49913258001</v>
      </c>
    </row>
    <row r="64" spans="1:37" s="310" customFormat="1" ht="8.4499999999999993" customHeight="1">
      <c r="A64" s="601" t="s">
        <v>89</v>
      </c>
      <c r="B64" s="710">
        <v>230746.30192280997</v>
      </c>
      <c r="C64" s="710">
        <v>123724.14792005002</v>
      </c>
      <c r="D64" s="711">
        <v>184.51521268998874</v>
      </c>
      <c r="E64" s="710">
        <v>117729.82158840002</v>
      </c>
      <c r="F64" s="710">
        <v>65.714552180000311</v>
      </c>
      <c r="G64" s="710">
        <v>5744.0965667799992</v>
      </c>
      <c r="H64" s="710">
        <v>0</v>
      </c>
      <c r="I64" s="710">
        <v>105822.57335585001</v>
      </c>
      <c r="J64" s="710">
        <v>3000</v>
      </c>
      <c r="K64" s="710">
        <v>16492.20377806</v>
      </c>
      <c r="L64" s="710">
        <v>86330.369577789999</v>
      </c>
      <c r="M64" s="710">
        <v>74604.835185340082</v>
      </c>
      <c r="N64" s="710">
        <v>8503.2651999999998</v>
      </c>
      <c r="O64" s="710">
        <v>66101.569985340087</v>
      </c>
      <c r="P64" s="710">
        <v>534897.85838405008</v>
      </c>
    </row>
    <row r="65" spans="1:37" s="310" customFormat="1" ht="8.4499999999999993" customHeight="1">
      <c r="A65" s="601" t="s">
        <v>1858</v>
      </c>
      <c r="B65" s="1065">
        <v>268667.26453794003</v>
      </c>
      <c r="C65" s="1065">
        <v>191456.75434324</v>
      </c>
      <c r="D65" s="1234">
        <v>23500.847746380023</v>
      </c>
      <c r="E65" s="1065">
        <v>156213.95132913999</v>
      </c>
      <c r="F65" s="1065">
        <v>28.992662880000115</v>
      </c>
      <c r="G65" s="1065">
        <v>11712.96260484</v>
      </c>
      <c r="H65" s="1065">
        <v>0</v>
      </c>
      <c r="I65" s="1065">
        <v>110775.13341710001</v>
      </c>
      <c r="J65" s="1065">
        <v>3000</v>
      </c>
      <c r="K65" s="1065">
        <v>18999.509398060003</v>
      </c>
      <c r="L65" s="1065">
        <v>88775.624019039999</v>
      </c>
      <c r="M65" s="1065">
        <v>84381.427164819906</v>
      </c>
      <c r="N65" s="1065">
        <v>7453.50774</v>
      </c>
      <c r="O65" s="1065">
        <v>76927.919424819906</v>
      </c>
      <c r="P65" s="1065">
        <v>655280.57946309994</v>
      </c>
    </row>
    <row r="66" spans="1:37" s="310" customFormat="1" ht="8.4499999999999993" customHeight="1">
      <c r="A66" s="601" t="s">
        <v>1980</v>
      </c>
      <c r="B66" s="1065">
        <v>317372.38489696005</v>
      </c>
      <c r="C66" s="1065">
        <v>239347.96766034994</v>
      </c>
      <c r="D66" s="1234">
        <v>33813.099451639944</v>
      </c>
      <c r="E66" s="1065">
        <v>192239.16817545</v>
      </c>
      <c r="F66" s="1065">
        <v>8.8096026000003818</v>
      </c>
      <c r="G66" s="1065">
        <v>13286.890430659998</v>
      </c>
      <c r="H66" s="1065">
        <v>0</v>
      </c>
      <c r="I66" s="1065">
        <v>118248.21110223001</v>
      </c>
      <c r="J66" s="1065">
        <v>3000</v>
      </c>
      <c r="K66" s="1065">
        <v>20544.84985006</v>
      </c>
      <c r="L66" s="1065">
        <v>94703.361252170012</v>
      </c>
      <c r="M66" s="1065">
        <v>112013.29681519981</v>
      </c>
      <c r="N66" s="1065">
        <v>5987.1587999999992</v>
      </c>
      <c r="O66" s="1065">
        <v>106026.1380151998</v>
      </c>
      <c r="P66" s="1065">
        <v>786981.86047473981</v>
      </c>
    </row>
    <row r="67" spans="1:37" s="310" customFormat="1" ht="8.4499999999999993" customHeight="1">
      <c r="A67" s="601" t="s">
        <v>2159</v>
      </c>
      <c r="B67" s="1065">
        <v>383383.72985265998</v>
      </c>
      <c r="C67" s="1065">
        <v>278690.91182425991</v>
      </c>
      <c r="D67" s="1234">
        <v>115018.4562489799</v>
      </c>
      <c r="E67" s="1065">
        <v>154006.12404008</v>
      </c>
      <c r="F67" s="1065">
        <v>3.1943309500007628</v>
      </c>
      <c r="G67" s="1065">
        <v>9663.1372042500007</v>
      </c>
      <c r="H67" s="1065">
        <v>0</v>
      </c>
      <c r="I67" s="1065">
        <v>139195.62153613</v>
      </c>
      <c r="J67" s="1065">
        <v>3000</v>
      </c>
      <c r="K67" s="1065">
        <v>21668.832750060003</v>
      </c>
      <c r="L67" s="1065">
        <v>114526.78878607</v>
      </c>
      <c r="M67" s="1065">
        <v>180259.44369611013</v>
      </c>
      <c r="N67" s="1065">
        <v>4422.0508799999998</v>
      </c>
      <c r="O67" s="1065">
        <v>175837.39281611014</v>
      </c>
      <c r="P67" s="1065">
        <v>981529.70690916001</v>
      </c>
    </row>
    <row r="68" spans="1:37" s="310" customFormat="1" ht="8.4499999999999993" customHeight="1">
      <c r="A68" s="601" t="s">
        <v>2262</v>
      </c>
      <c r="B68" s="1065">
        <v>424828.40063175</v>
      </c>
      <c r="C68" s="1065">
        <v>338588.32136329007</v>
      </c>
      <c r="D68" s="1234">
        <v>106272.09723108003</v>
      </c>
      <c r="E68" s="1065">
        <v>211593.09641270005</v>
      </c>
      <c r="F68" s="1065">
        <v>235.10543498999976</v>
      </c>
      <c r="G68" s="1065">
        <v>20488.022284520001</v>
      </c>
      <c r="H68" s="1065">
        <v>0</v>
      </c>
      <c r="I68" s="1065">
        <v>128664.14382493001</v>
      </c>
      <c r="J68" s="1065">
        <v>5000</v>
      </c>
      <c r="K68" s="1065">
        <v>21734.999884830002</v>
      </c>
      <c r="L68" s="1065">
        <v>101929.14394010001</v>
      </c>
      <c r="M68" s="1065">
        <v>156598.56161900988</v>
      </c>
      <c r="N68" s="1065">
        <v>2613.9267799999998</v>
      </c>
      <c r="O68" s="1065">
        <v>153984.63483900987</v>
      </c>
      <c r="P68" s="1065">
        <v>1048679.42743898</v>
      </c>
    </row>
    <row r="69" spans="1:37" s="310" customFormat="1" ht="8.4499999999999993" customHeight="1">
      <c r="A69" s="601" t="s">
        <v>2574</v>
      </c>
      <c r="B69" s="1065">
        <v>488192.84531499998</v>
      </c>
      <c r="C69" s="1065">
        <v>311245.93080116989</v>
      </c>
      <c r="D69" s="1234">
        <v>89497.802038999842</v>
      </c>
      <c r="E69" s="1065">
        <v>208135.06086750005</v>
      </c>
      <c r="F69" s="1065">
        <v>56.500742829999922</v>
      </c>
      <c r="G69" s="1065">
        <v>13556.567151840001</v>
      </c>
      <c r="H69" s="1065">
        <v>0</v>
      </c>
      <c r="I69" s="1065">
        <v>173512.20073144999</v>
      </c>
      <c r="J69" s="1065">
        <v>5000</v>
      </c>
      <c r="K69" s="1065">
        <v>25974.792904830003</v>
      </c>
      <c r="L69" s="1065">
        <v>142537.40782661998</v>
      </c>
      <c r="M69" s="1065">
        <v>180406.38219185016</v>
      </c>
      <c r="N69" s="1065">
        <v>1768.7249400000001</v>
      </c>
      <c r="O69" s="1065">
        <v>178637.65725185018</v>
      </c>
      <c r="P69" s="1065">
        <v>1153357.3590394701</v>
      </c>
    </row>
    <row r="70" spans="1:37" s="310" customFormat="1" ht="8.4499999999999993" customHeight="1">
      <c r="A70" s="601" t="s">
        <v>2693</v>
      </c>
      <c r="B70" s="1065">
        <v>505320.34886074997</v>
      </c>
      <c r="C70" s="1065">
        <v>259476.06825047918</v>
      </c>
      <c r="D70" s="1234">
        <v>65653.699967379231</v>
      </c>
      <c r="E70" s="1065">
        <v>185381.91265406995</v>
      </c>
      <c r="F70" s="1065">
        <v>83.635375889999395</v>
      </c>
      <c r="G70" s="1065">
        <v>8356.8202531399984</v>
      </c>
      <c r="H70" s="1065">
        <v>0</v>
      </c>
      <c r="I70" s="1065">
        <v>195281.71081799999</v>
      </c>
      <c r="J70" s="1065">
        <v>5000</v>
      </c>
      <c r="K70" s="1065">
        <v>32769.744923830003</v>
      </c>
      <c r="L70" s="1065">
        <v>157511.96589416999</v>
      </c>
      <c r="M70" s="1065">
        <v>112789.13880939074</v>
      </c>
      <c r="N70" s="1065">
        <v>871.0474739</v>
      </c>
      <c r="O70" s="1065">
        <v>111918.09133549074</v>
      </c>
      <c r="P70" s="1065">
        <v>1072867.2667386199</v>
      </c>
    </row>
    <row r="71" spans="1:37" s="1071" customFormat="1" ht="8.4499999999999993" customHeight="1">
      <c r="A71" s="894"/>
      <c r="B71" s="1070"/>
      <c r="C71" s="1070"/>
      <c r="D71" s="765"/>
      <c r="E71" s="1070"/>
      <c r="F71" s="1070"/>
      <c r="G71" s="1070"/>
      <c r="H71" s="1070"/>
      <c r="I71" s="1070"/>
      <c r="J71" s="1070"/>
      <c r="K71" s="1070"/>
      <c r="L71" s="1070"/>
      <c r="M71" s="1070"/>
      <c r="N71" s="1070"/>
      <c r="O71" s="1070"/>
      <c r="P71" s="1070"/>
      <c r="Q71" s="2147"/>
      <c r="R71" s="2148"/>
      <c r="S71" s="2148"/>
      <c r="T71" s="2148"/>
      <c r="U71" s="2148"/>
      <c r="V71" s="2148"/>
      <c r="W71" s="2148"/>
      <c r="X71" s="2148"/>
      <c r="Y71" s="2148"/>
      <c r="Z71" s="2148"/>
      <c r="AA71" s="2148"/>
      <c r="AB71" s="2148"/>
      <c r="AC71" s="2148"/>
      <c r="AD71" s="2148"/>
      <c r="AE71" s="2148"/>
      <c r="AF71" s="2148"/>
      <c r="AG71" s="2148"/>
      <c r="AH71" s="2148"/>
      <c r="AI71" s="2148"/>
      <c r="AJ71" s="2148"/>
      <c r="AK71" s="2148"/>
    </row>
    <row r="72" spans="1:37" s="278" customFormat="1" ht="8.4499999999999993" customHeight="1">
      <c r="A72" s="621" t="s">
        <v>2734</v>
      </c>
      <c r="B72" s="1063">
        <v>500923.11218075</v>
      </c>
      <c r="C72" s="1063">
        <v>292080.18905039993</v>
      </c>
      <c r="D72" s="1064">
        <v>137536.10097457003</v>
      </c>
      <c r="E72" s="1063">
        <v>146086.74307116997</v>
      </c>
      <c r="F72" s="1064">
        <v>66.709252610000604</v>
      </c>
      <c r="G72" s="1064">
        <v>8390.6357520499932</v>
      </c>
      <c r="H72" s="1063">
        <v>0</v>
      </c>
      <c r="I72" s="1063">
        <v>214041.39635820003</v>
      </c>
      <c r="J72" s="1063">
        <v>5000</v>
      </c>
      <c r="K72" s="1064">
        <v>32769.744923830003</v>
      </c>
      <c r="L72" s="1064">
        <v>176271.65143437003</v>
      </c>
      <c r="M72" s="1064">
        <v>88311.256374800083</v>
      </c>
      <c r="N72" s="1064">
        <v>897.93352687499998</v>
      </c>
      <c r="O72" s="1063">
        <v>87413.322847925083</v>
      </c>
      <c r="P72" s="1063">
        <v>1095355.95396415</v>
      </c>
    </row>
    <row r="73" spans="1:37" s="278" customFormat="1" ht="8.4499999999999993" customHeight="1">
      <c r="A73" s="621" t="s">
        <v>2886</v>
      </c>
      <c r="B73" s="1063">
        <v>485609.30503375002</v>
      </c>
      <c r="C73" s="1063">
        <v>322837.02732355037</v>
      </c>
      <c r="D73" s="1064">
        <v>175870.29927345007</v>
      </c>
      <c r="E73" s="1063">
        <v>139530.56296456035</v>
      </c>
      <c r="F73" s="1064">
        <v>116.65603609000016</v>
      </c>
      <c r="G73" s="1064">
        <v>7319.5090494499964</v>
      </c>
      <c r="H73" s="1063">
        <v>0</v>
      </c>
      <c r="I73" s="1063">
        <v>217446.6556804</v>
      </c>
      <c r="J73" s="1063">
        <v>5000</v>
      </c>
      <c r="K73" s="1064">
        <v>32769.744923830003</v>
      </c>
      <c r="L73" s="1064">
        <v>179676.91075657</v>
      </c>
      <c r="M73" s="1064">
        <v>81273.261031349568</v>
      </c>
      <c r="N73" s="1064">
        <v>901.72180800000012</v>
      </c>
      <c r="O73" s="1063">
        <v>80371.539223349566</v>
      </c>
      <c r="P73" s="1063">
        <v>1107166.24906905</v>
      </c>
    </row>
    <row r="74" spans="1:37" s="278" customFormat="1" ht="8.4499999999999993" customHeight="1">
      <c r="A74" s="621" t="s">
        <v>2732</v>
      </c>
      <c r="B74" s="1063">
        <v>552052.19474775007</v>
      </c>
      <c r="C74" s="1063">
        <v>287042.39555687964</v>
      </c>
      <c r="D74" s="1064">
        <v>121273.60036778977</v>
      </c>
      <c r="E74" s="1063">
        <v>158357.20478504986</v>
      </c>
      <c r="F74" s="1064">
        <v>116.59722240999984</v>
      </c>
      <c r="G74" s="1064">
        <v>7294.9931816299995</v>
      </c>
      <c r="H74" s="1063">
        <v>0</v>
      </c>
      <c r="I74" s="1063">
        <v>215223.63291419999</v>
      </c>
      <c r="J74" s="1063">
        <v>5000</v>
      </c>
      <c r="K74" s="1063">
        <v>32769.744923830003</v>
      </c>
      <c r="L74" s="1063">
        <v>177453.88799036999</v>
      </c>
      <c r="M74" s="1063">
        <v>71623.32868793016</v>
      </c>
      <c r="N74" s="1063">
        <v>904.42046700000003</v>
      </c>
      <c r="O74" s="1063">
        <v>70718.908220930156</v>
      </c>
      <c r="P74" s="1063">
        <v>1125941.5519067599</v>
      </c>
    </row>
    <row r="75" spans="1:37" s="278" customFormat="1" ht="8.4499999999999993" customHeight="1">
      <c r="A75" s="621" t="s">
        <v>2799</v>
      </c>
      <c r="B75" s="1063">
        <v>525793.76376473997</v>
      </c>
      <c r="C75" s="1063">
        <v>315749.84971192002</v>
      </c>
      <c r="D75" s="1064">
        <v>150299.40217035994</v>
      </c>
      <c r="E75" s="1063">
        <v>158155.07288779007</v>
      </c>
      <c r="F75" s="1064">
        <v>86.053724440000536</v>
      </c>
      <c r="G75" s="1064">
        <v>7209.3209293299969</v>
      </c>
      <c r="H75" s="1063">
        <v>0</v>
      </c>
      <c r="I75" s="1063">
        <v>221867.93918081999</v>
      </c>
      <c r="J75" s="1063">
        <v>5000</v>
      </c>
      <c r="K75" s="1064">
        <v>32769.744923830003</v>
      </c>
      <c r="L75" s="1064">
        <v>184098.19425698998</v>
      </c>
      <c r="M75" s="1064">
        <v>63910.271093449701</v>
      </c>
      <c r="N75" s="1064">
        <v>906.19196324166694</v>
      </c>
      <c r="O75" s="1063">
        <v>63004.079130208032</v>
      </c>
      <c r="P75" s="1063">
        <v>1127321.8237509297</v>
      </c>
    </row>
    <row r="76" spans="1:37" s="278" customFormat="1" ht="8.4499999999999993" customHeight="1">
      <c r="A76" s="621" t="s">
        <v>2800</v>
      </c>
      <c r="B76" s="1063">
        <v>511932.83719374996</v>
      </c>
      <c r="C76" s="1063">
        <v>331766.79114851006</v>
      </c>
      <c r="D76" s="1064">
        <v>163337.1048375401</v>
      </c>
      <c r="E76" s="1063">
        <v>160923.78426962</v>
      </c>
      <c r="F76" s="1064">
        <v>86.100633760000235</v>
      </c>
      <c r="G76" s="1064">
        <v>7419.80140758999</v>
      </c>
      <c r="H76" s="1063">
        <v>0</v>
      </c>
      <c r="I76" s="1063">
        <v>212306.67404083002</v>
      </c>
      <c r="J76" s="1063">
        <v>5000</v>
      </c>
      <c r="K76" s="1064">
        <v>32769.744923830003</v>
      </c>
      <c r="L76" s="1064">
        <v>174536.92911700002</v>
      </c>
      <c r="M76" s="1064">
        <v>62235.259131109895</v>
      </c>
      <c r="N76" s="1064">
        <v>898.25982499999998</v>
      </c>
      <c r="O76" s="1063">
        <v>61336.999306109894</v>
      </c>
      <c r="P76" s="1063">
        <v>1118241.5615141999</v>
      </c>
    </row>
    <row r="77" spans="1:37" s="278" customFormat="1" ht="8.4499999999999993" customHeight="1">
      <c r="A77" s="618" t="s">
        <v>2796</v>
      </c>
      <c r="B77" s="1063">
        <v>503797.85966034996</v>
      </c>
      <c r="C77" s="1063">
        <v>398206.97479963984</v>
      </c>
      <c r="D77" s="1064">
        <v>241779.89976621981</v>
      </c>
      <c r="E77" s="1063">
        <v>148730.37228443008</v>
      </c>
      <c r="F77" s="1064">
        <v>85.93609507999993</v>
      </c>
      <c r="G77" s="1064">
        <v>7610.766653910001</v>
      </c>
      <c r="H77" s="1063">
        <v>0</v>
      </c>
      <c r="I77" s="1063">
        <v>214114.47424921</v>
      </c>
      <c r="J77" s="1063">
        <v>5000</v>
      </c>
      <c r="K77" s="1063">
        <v>32769.744923830003</v>
      </c>
      <c r="L77" s="1063">
        <v>176344.72932538</v>
      </c>
      <c r="M77" s="1063">
        <v>9111.6386182002316</v>
      </c>
      <c r="N77" s="1063">
        <v>452.74947783999977</v>
      </c>
      <c r="O77" s="1063">
        <v>8658.889140360232</v>
      </c>
      <c r="P77" s="1063">
        <v>1125230.9473274001</v>
      </c>
    </row>
    <row r="78" spans="1:37" s="278" customFormat="1" ht="8.4499999999999993" customHeight="1">
      <c r="A78" s="618" t="s">
        <v>2804</v>
      </c>
      <c r="B78" s="1063">
        <v>505715.70140194998</v>
      </c>
      <c r="C78" s="1063">
        <v>397911.88577107008</v>
      </c>
      <c r="D78" s="1064">
        <v>241312.20312511019</v>
      </c>
      <c r="E78" s="1063">
        <v>147919.76214972991</v>
      </c>
      <c r="F78" s="1064">
        <v>85.199820000000003</v>
      </c>
      <c r="G78" s="1064">
        <v>8594.720676229992</v>
      </c>
      <c r="H78" s="1063">
        <v>0</v>
      </c>
      <c r="I78" s="1063">
        <v>215595.29628819003</v>
      </c>
      <c r="J78" s="1063">
        <v>5000</v>
      </c>
      <c r="K78" s="1064">
        <v>32769.744923830003</v>
      </c>
      <c r="L78" s="1064">
        <v>177825.55136436003</v>
      </c>
      <c r="M78" s="1064">
        <v>12118.281698070321</v>
      </c>
      <c r="N78" s="1064">
        <v>452.05755407999982</v>
      </c>
      <c r="O78" s="1063">
        <v>11666.224143990321</v>
      </c>
      <c r="P78" s="1063">
        <v>1131341.1651592802</v>
      </c>
    </row>
    <row r="79" spans="1:37" s="278" customFormat="1" ht="8.4499999999999993" customHeight="1">
      <c r="A79" s="618" t="s">
        <v>2805</v>
      </c>
      <c r="B79" s="1063">
        <v>521502.79042334994</v>
      </c>
      <c r="C79" s="1063">
        <v>389955.36507872015</v>
      </c>
      <c r="D79" s="1064">
        <v>213945.80010196034</v>
      </c>
      <c r="E79" s="1063">
        <v>168210.09153165983</v>
      </c>
      <c r="F79" s="1064">
        <v>85.141005319999692</v>
      </c>
      <c r="G79" s="1064">
        <v>7714.3324397800006</v>
      </c>
      <c r="H79" s="1063">
        <v>0</v>
      </c>
      <c r="I79" s="1063">
        <v>281683.0910435</v>
      </c>
      <c r="J79" s="1063">
        <v>5000</v>
      </c>
      <c r="K79" s="1064">
        <v>40140.904253829998</v>
      </c>
      <c r="L79" s="1064">
        <v>236542.18678967</v>
      </c>
      <c r="M79" s="1064">
        <v>-15688.778459919966</v>
      </c>
      <c r="N79" s="1064">
        <v>473.36488415999975</v>
      </c>
      <c r="O79" s="1063">
        <v>-16162.143344079966</v>
      </c>
      <c r="P79" s="1063">
        <v>1177452.4680856499</v>
      </c>
    </row>
    <row r="80" spans="1:37" s="278" customFormat="1" ht="8.4499999999999993" customHeight="1">
      <c r="A80" s="618" t="s">
        <v>2806</v>
      </c>
      <c r="B80" s="1063">
        <v>535280.97719274997</v>
      </c>
      <c r="C80" s="1063">
        <v>295370.73721667012</v>
      </c>
      <c r="D80" s="1064">
        <v>162307.30018291998</v>
      </c>
      <c r="E80" s="1063">
        <v>124911.17907802013</v>
      </c>
      <c r="F80" s="1064">
        <v>142.68463763999938</v>
      </c>
      <c r="G80" s="1064">
        <v>8009.5733180900006</v>
      </c>
      <c r="H80" s="1063">
        <v>0</v>
      </c>
      <c r="I80" s="1063">
        <v>299208.01666297001</v>
      </c>
      <c r="J80" s="1063">
        <v>5000</v>
      </c>
      <c r="K80" s="1063">
        <v>40140.904253829998</v>
      </c>
      <c r="L80" s="1063">
        <v>254067.11240914001</v>
      </c>
      <c r="M80" s="1063">
        <v>65570.326649319963</v>
      </c>
      <c r="N80" s="1063">
        <v>482.37184335999979</v>
      </c>
      <c r="O80" s="1063">
        <v>65087.954805959962</v>
      </c>
      <c r="P80" s="1063">
        <v>1195430.0577217098</v>
      </c>
    </row>
    <row r="81" spans="1:37" s="278" customFormat="1" ht="8.4499999999999993" customHeight="1">
      <c r="A81" s="618" t="s">
        <v>2850</v>
      </c>
      <c r="B81" s="1063">
        <v>539169.69548494997</v>
      </c>
      <c r="C81" s="1063">
        <v>345737.20751029981</v>
      </c>
      <c r="D81" s="1064">
        <v>204332.9997030097</v>
      </c>
      <c r="E81" s="1063">
        <v>133139.78913530009</v>
      </c>
      <c r="F81" s="1063">
        <v>110.63805595999908</v>
      </c>
      <c r="G81" s="1063">
        <v>8153.7806160300042</v>
      </c>
      <c r="H81" s="1063">
        <v>0</v>
      </c>
      <c r="I81" s="1063">
        <v>292133.19770954998</v>
      </c>
      <c r="J81" s="1063">
        <v>5000</v>
      </c>
      <c r="K81" s="1063">
        <v>40140.904253829998</v>
      </c>
      <c r="L81" s="1063">
        <v>246992.29345571998</v>
      </c>
      <c r="M81" s="1063">
        <v>114418.91641195014</v>
      </c>
      <c r="N81" s="1063">
        <v>0</v>
      </c>
      <c r="O81" s="1063">
        <v>114418.91641195014</v>
      </c>
      <c r="P81" s="1063">
        <v>1291459.0171167497</v>
      </c>
    </row>
    <row r="82" spans="1:37" s="278" customFormat="1" ht="8.4499999999999993" customHeight="1">
      <c r="A82" s="618" t="s">
        <v>2851</v>
      </c>
      <c r="B82" s="1063">
        <v>561701.54676998989</v>
      </c>
      <c r="C82" s="1063">
        <v>364253.97593052004</v>
      </c>
      <c r="D82" s="1064">
        <v>164504.80004827</v>
      </c>
      <c r="E82" s="1063">
        <v>191969.45921432006</v>
      </c>
      <c r="F82" s="1063">
        <v>110.57924128000069</v>
      </c>
      <c r="G82" s="1063">
        <v>7669.1374266500006</v>
      </c>
      <c r="H82" s="1063">
        <v>0</v>
      </c>
      <c r="I82" s="1063">
        <v>296377.37782691995</v>
      </c>
      <c r="J82" s="1063">
        <v>5000</v>
      </c>
      <c r="K82" s="1063">
        <v>40798.302294640001</v>
      </c>
      <c r="L82" s="1063">
        <v>250579.07553227997</v>
      </c>
      <c r="M82" s="1063">
        <v>124972.06695499027</v>
      </c>
      <c r="N82" s="1063">
        <v>0</v>
      </c>
      <c r="O82" s="1063">
        <v>124972.06695499027</v>
      </c>
      <c r="P82" s="1063">
        <v>1347304.9674824202</v>
      </c>
    </row>
    <row r="83" spans="1:37" s="310" customFormat="1" ht="8.4499999999999993" customHeight="1">
      <c r="A83" s="601" t="s">
        <v>2852</v>
      </c>
      <c r="B83" s="1065">
        <v>581790.10901875002</v>
      </c>
      <c r="C83" s="1065">
        <v>445357.24394033029</v>
      </c>
      <c r="D83" s="1234">
        <v>141171.80036667996</v>
      </c>
      <c r="E83" s="1065">
        <v>296536.61092084035</v>
      </c>
      <c r="F83" s="1065">
        <v>109.63010012999916</v>
      </c>
      <c r="G83" s="1065">
        <v>7539.202552680008</v>
      </c>
      <c r="H83" s="1065">
        <v>0</v>
      </c>
      <c r="I83" s="1065">
        <v>295357.30133679998</v>
      </c>
      <c r="J83" s="1065">
        <v>5000</v>
      </c>
      <c r="K83" s="1065">
        <v>40798.302294640001</v>
      </c>
      <c r="L83" s="1065">
        <v>249558.99904215999</v>
      </c>
      <c r="M83" s="1065">
        <v>90601.405949720007</v>
      </c>
      <c r="N83" s="1065">
        <v>0</v>
      </c>
      <c r="O83" s="1065">
        <v>90601.405949720007</v>
      </c>
      <c r="P83" s="1065">
        <v>1413106.0602456003</v>
      </c>
    </row>
    <row r="84" spans="1:37" s="1071" customFormat="1" ht="8.4499999999999993" customHeight="1">
      <c r="A84" s="894"/>
      <c r="B84" s="1070"/>
      <c r="C84" s="1070"/>
      <c r="D84" s="765"/>
      <c r="E84" s="1070"/>
      <c r="F84" s="1070"/>
      <c r="G84" s="1070"/>
      <c r="H84" s="1070"/>
      <c r="I84" s="1070"/>
      <c r="J84" s="1070"/>
      <c r="K84" s="1070"/>
      <c r="L84" s="1070"/>
      <c r="M84" s="1070"/>
      <c r="N84" s="1070"/>
      <c r="O84" s="1070"/>
      <c r="P84" s="1070"/>
      <c r="Q84" s="2147"/>
      <c r="R84" s="2148"/>
      <c r="S84" s="2148"/>
      <c r="T84" s="2148"/>
      <c r="U84" s="2148"/>
      <c r="V84" s="2148"/>
      <c r="W84" s="2148"/>
      <c r="X84" s="2148"/>
      <c r="Y84" s="2148"/>
      <c r="Z84" s="2148"/>
      <c r="AA84" s="2148"/>
      <c r="AB84" s="2148"/>
      <c r="AC84" s="2148"/>
      <c r="AD84" s="2148"/>
      <c r="AE84" s="2148"/>
      <c r="AF84" s="2148"/>
      <c r="AG84" s="2148"/>
      <c r="AH84" s="2148"/>
      <c r="AI84" s="2148"/>
      <c r="AJ84" s="2148"/>
      <c r="AK84" s="2148"/>
    </row>
    <row r="85" spans="1:37" s="278" customFormat="1" ht="8.4499999999999993" customHeight="1">
      <c r="A85" s="621" t="s">
        <v>2883</v>
      </c>
      <c r="B85" s="1063">
        <v>584233.12323575001</v>
      </c>
      <c r="C85" s="1063">
        <v>510420.02317163994</v>
      </c>
      <c r="D85" s="1064">
        <v>196556.6002976</v>
      </c>
      <c r="E85" s="1063">
        <v>305760.69333388994</v>
      </c>
      <c r="F85" s="1064">
        <v>109.32776553000069</v>
      </c>
      <c r="G85" s="1064">
        <v>7993.4017746199952</v>
      </c>
      <c r="H85" s="1063">
        <v>0</v>
      </c>
      <c r="I85" s="1063">
        <v>307257.75467847998</v>
      </c>
      <c r="J85" s="1063">
        <v>5000</v>
      </c>
      <c r="K85" s="1064">
        <v>40798.302294640001</v>
      </c>
      <c r="L85" s="1064">
        <v>261459.45238383999</v>
      </c>
      <c r="M85" s="1064">
        <v>48184.830104070192</v>
      </c>
      <c r="N85" s="1064">
        <v>0</v>
      </c>
      <c r="O85" s="1063">
        <v>48184.830104070192</v>
      </c>
      <c r="P85" s="1063">
        <v>1450095.7311899401</v>
      </c>
    </row>
    <row r="86" spans="1:37" s="278" customFormat="1" ht="8.4499999999999993" customHeight="1">
      <c r="A86" s="621" t="s">
        <v>2884</v>
      </c>
      <c r="B86" s="1063">
        <v>582857.65439575003</v>
      </c>
      <c r="C86" s="1063">
        <v>513353.90414184006</v>
      </c>
      <c r="D86" s="1064">
        <v>207989.00001348008</v>
      </c>
      <c r="E86" s="1063">
        <v>297322.27589083998</v>
      </c>
      <c r="F86" s="1064">
        <v>109.26951093000031</v>
      </c>
      <c r="G86" s="1064">
        <v>7933.3587265900042</v>
      </c>
      <c r="H86" s="1063">
        <v>0</v>
      </c>
      <c r="I86" s="1063">
        <v>298625.93496369995</v>
      </c>
      <c r="J86" s="1063">
        <v>5000</v>
      </c>
      <c r="K86" s="1064">
        <v>40798.302294640001</v>
      </c>
      <c r="L86" s="1064">
        <v>252827.63266905997</v>
      </c>
      <c r="M86" s="1064">
        <v>49715.571763220418</v>
      </c>
      <c r="N86" s="1064">
        <v>0</v>
      </c>
      <c r="O86" s="1063">
        <v>49715.571763220418</v>
      </c>
      <c r="P86" s="1063">
        <v>1444553.0652645105</v>
      </c>
    </row>
    <row r="87" spans="1:37" s="575" customFormat="1" ht="8.4499999999999993" customHeight="1">
      <c r="A87" s="2195" t="s">
        <v>2885</v>
      </c>
      <c r="B87" s="2199">
        <v>610276.58334475011</v>
      </c>
      <c r="C87" s="2199">
        <v>504416.76093606005</v>
      </c>
      <c r="D87" s="2200">
        <v>213387.39995429997</v>
      </c>
      <c r="E87" s="2199">
        <v>282857.36125018005</v>
      </c>
      <c r="F87" s="2200">
        <v>109.21125632999993</v>
      </c>
      <c r="G87" s="2200">
        <v>8062.7884752499976</v>
      </c>
      <c r="H87" s="2199">
        <v>0</v>
      </c>
      <c r="I87" s="2199">
        <v>295805.95350339002</v>
      </c>
      <c r="J87" s="2199">
        <v>5000</v>
      </c>
      <c r="K87" s="2199">
        <v>40798.302294640001</v>
      </c>
      <c r="L87" s="2199">
        <v>250007.65120875003</v>
      </c>
      <c r="M87" s="2199">
        <v>72244.765073630027</v>
      </c>
      <c r="N87" s="2199">
        <v>0</v>
      </c>
      <c r="O87" s="2199">
        <v>72244.765073630027</v>
      </c>
      <c r="P87" s="2199">
        <v>1482744.0628578302</v>
      </c>
    </row>
    <row r="88" spans="1:37" ht="4.5" customHeight="1"/>
    <row r="89" spans="1:37" ht="9.6" customHeight="1">
      <c r="A89" s="278" t="s">
        <v>2791</v>
      </c>
      <c r="B89" s="395"/>
      <c r="C89" s="394"/>
      <c r="D89" s="394"/>
      <c r="E89" s="395"/>
      <c r="F89" s="395"/>
      <c r="G89" s="395"/>
      <c r="H89" s="395"/>
      <c r="I89" s="395"/>
      <c r="J89" s="395"/>
      <c r="K89" s="395"/>
      <c r="L89" s="395"/>
    </row>
    <row r="90" spans="1:37" s="51" customFormat="1" ht="9" customHeight="1">
      <c r="A90" s="278" t="s">
        <v>1883</v>
      </c>
      <c r="Q90" s="58"/>
      <c r="R90" s="58"/>
      <c r="S90" s="58"/>
      <c r="T90" s="58"/>
      <c r="U90" s="58"/>
      <c r="V90" s="58"/>
      <c r="W90" s="58"/>
      <c r="X90" s="58"/>
      <c r="Y90" s="58"/>
      <c r="Z90" s="58"/>
      <c r="AA90" s="58"/>
      <c r="AB90" s="58"/>
      <c r="AC90" s="58"/>
      <c r="AD90" s="58"/>
      <c r="AE90" s="58"/>
      <c r="AF90" s="58"/>
      <c r="AG90" s="58"/>
      <c r="AH90" s="58"/>
      <c r="AI90" s="58"/>
      <c r="AJ90" s="58"/>
      <c r="AK90" s="58"/>
    </row>
    <row r="91" spans="1:37" s="51" customFormat="1" ht="9" customHeight="1">
      <c r="A91" s="278" t="s">
        <v>2792</v>
      </c>
      <c r="Q91" s="58"/>
      <c r="R91" s="58"/>
      <c r="S91" s="58"/>
      <c r="T91" s="58"/>
      <c r="U91" s="58"/>
      <c r="V91" s="58"/>
      <c r="W91" s="58"/>
      <c r="X91" s="58"/>
      <c r="Y91" s="58"/>
      <c r="Z91" s="58"/>
      <c r="AA91" s="58"/>
      <c r="AB91" s="58"/>
      <c r="AC91" s="58"/>
      <c r="AD91" s="58"/>
      <c r="AE91" s="58"/>
      <c r="AF91" s="58"/>
      <c r="AG91" s="58"/>
      <c r="AH91" s="58"/>
      <c r="AI91" s="58"/>
      <c r="AJ91" s="58"/>
      <c r="AK91" s="58"/>
    </row>
    <row r="92" spans="1:37" s="406" customFormat="1" ht="9" customHeight="1">
      <c r="A92" s="278"/>
      <c r="Q92" s="278"/>
      <c r="R92" s="278"/>
      <c r="S92" s="278"/>
      <c r="T92" s="278"/>
      <c r="U92" s="278"/>
      <c r="V92" s="278"/>
      <c r="W92" s="278"/>
      <c r="X92" s="278"/>
      <c r="Y92" s="278"/>
      <c r="Z92" s="278"/>
      <c r="AA92" s="278"/>
      <c r="AB92" s="278"/>
      <c r="AC92" s="278"/>
      <c r="AD92" s="278"/>
      <c r="AE92" s="278"/>
      <c r="AF92" s="278"/>
      <c r="AG92" s="278"/>
      <c r="AH92" s="278"/>
      <c r="AI92" s="278"/>
      <c r="AJ92" s="278"/>
      <c r="AK92" s="278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9" orientation="portrait" useFirstPageNumber="1" r:id="rId1"/>
  <headerFooter alignWithMargins="0">
    <oddFooter>&amp;C&amp;"Times New Roman,Bold"&amp;10&amp;P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42"/>
  <sheetViews>
    <sheetView topLeftCell="A95" zoomScale="115" zoomScaleNormal="115" workbookViewId="0">
      <selection activeCell="L133" sqref="L133"/>
    </sheetView>
  </sheetViews>
  <sheetFormatPr defaultRowHeight="9" customHeight="1"/>
  <cols>
    <col min="1" max="1" width="9.33203125" style="1997" customWidth="1"/>
    <col min="2" max="2" width="8.5" style="1997" customWidth="1"/>
    <col min="3" max="12" width="9.1640625" style="1997" customWidth="1"/>
    <col min="13" max="14" width="9.5" style="1997" customWidth="1"/>
    <col min="15" max="15" width="9.1640625" style="1997" customWidth="1"/>
    <col min="16" max="16" width="10.1640625" style="1997" customWidth="1"/>
    <col min="17" max="17" width="9.33203125" style="1997" customWidth="1"/>
    <col min="18" max="19" width="9.1640625" style="1997" customWidth="1"/>
    <col min="20" max="20" width="11" style="1997" customWidth="1"/>
    <col min="21" max="23" width="9.83203125" style="1997" customWidth="1"/>
    <col min="24" max="26" width="9.1640625" style="1997" customWidth="1"/>
    <col min="27" max="27" width="11.33203125" style="1997" customWidth="1"/>
    <col min="28" max="16384" width="9.33203125" style="1997"/>
  </cols>
  <sheetData>
    <row r="1" spans="1:27" s="1976" customFormat="1" ht="14.1" customHeight="1">
      <c r="A1" s="1973" t="s">
        <v>2371</v>
      </c>
      <c r="B1" s="1974"/>
      <c r="C1" s="1974"/>
      <c r="D1" s="1974"/>
      <c r="E1" s="1974"/>
      <c r="F1" s="1974"/>
      <c r="G1" s="1974"/>
      <c r="H1" s="1974"/>
      <c r="I1" s="1974"/>
      <c r="J1" s="1974"/>
      <c r="K1" s="1974"/>
      <c r="L1" s="1974"/>
      <c r="M1" s="1974"/>
      <c r="N1" s="1974"/>
      <c r="O1" s="1974"/>
      <c r="P1" s="1974"/>
      <c r="Q1" s="1974"/>
      <c r="R1" s="1974"/>
      <c r="S1" s="1974"/>
      <c r="T1" s="1975"/>
      <c r="U1" s="1974"/>
      <c r="V1" s="1974"/>
      <c r="W1" s="1974"/>
      <c r="X1" s="1974"/>
      <c r="Y1" s="1974"/>
      <c r="Z1" s="1974"/>
      <c r="AA1" s="1975"/>
    </row>
    <row r="2" spans="1:27" s="1976" customFormat="1" ht="14.1" customHeight="1">
      <c r="A2" s="1977" t="s">
        <v>1707</v>
      </c>
      <c r="B2" s="1978"/>
      <c r="C2" s="1978"/>
      <c r="D2" s="1978"/>
      <c r="E2" s="1978"/>
      <c r="F2" s="1978"/>
      <c r="G2" s="1978"/>
      <c r="H2" s="1978"/>
      <c r="I2" s="1978"/>
      <c r="J2" s="1978"/>
      <c r="K2" s="1978"/>
      <c r="L2" s="1978"/>
      <c r="M2" s="1978"/>
      <c r="N2" s="1978"/>
      <c r="O2" s="1978"/>
      <c r="P2" s="1978"/>
      <c r="Q2" s="1978"/>
      <c r="R2" s="1978"/>
      <c r="S2" s="1978"/>
      <c r="T2" s="1979"/>
      <c r="U2" s="1978"/>
      <c r="V2" s="1978"/>
      <c r="W2" s="1978"/>
      <c r="X2" s="1978"/>
      <c r="Y2" s="1978"/>
      <c r="Z2" s="1978"/>
      <c r="AA2" s="1979"/>
    </row>
    <row r="3" spans="1:27" s="1976" customFormat="1" ht="14.1" customHeight="1">
      <c r="A3" s="1977"/>
      <c r="B3" s="1978"/>
      <c r="C3" s="1978"/>
      <c r="D3" s="1978"/>
      <c r="E3" s="1978"/>
      <c r="F3" s="1978"/>
      <c r="G3" s="1978"/>
      <c r="H3" s="1978"/>
      <c r="I3" s="1978"/>
      <c r="J3" s="1978"/>
      <c r="K3" s="1978"/>
      <c r="L3" s="1978"/>
      <c r="M3" s="1978"/>
      <c r="N3" s="1978"/>
      <c r="O3" s="1978"/>
      <c r="P3" s="1978"/>
      <c r="Q3" s="1978"/>
      <c r="R3" s="1978"/>
      <c r="S3" s="1978"/>
      <c r="T3" s="1979"/>
      <c r="U3" s="1978"/>
      <c r="V3" s="1978"/>
      <c r="W3" s="1978"/>
      <c r="X3" s="1978"/>
      <c r="Y3" s="1978"/>
      <c r="Z3" s="1978"/>
      <c r="AA3" s="1979"/>
    </row>
    <row r="4" spans="1:27" s="1976" customFormat="1" ht="14.1" customHeight="1">
      <c r="A4" s="1980" t="s">
        <v>280</v>
      </c>
      <c r="B4" s="1981"/>
      <c r="C4" s="1981"/>
      <c r="D4" s="1981"/>
      <c r="E4" s="1981"/>
      <c r="F4" s="1981"/>
      <c r="G4" s="1981"/>
      <c r="H4" s="1981"/>
      <c r="I4" s="1981"/>
      <c r="J4" s="1981"/>
      <c r="K4" s="1981"/>
      <c r="L4" s="1981"/>
      <c r="M4" s="1981"/>
      <c r="N4" s="1981"/>
      <c r="O4" s="1981"/>
      <c r="P4" s="1981"/>
      <c r="Q4" s="1981"/>
      <c r="R4" s="1981"/>
      <c r="S4" s="1981"/>
      <c r="T4" s="1982"/>
      <c r="U4" s="1981"/>
      <c r="V4" s="1981"/>
      <c r="W4" s="1981"/>
      <c r="X4" s="1981"/>
      <c r="Y4" s="1981"/>
      <c r="Z4" s="1981"/>
      <c r="AA4" s="1982"/>
    </row>
    <row r="5" spans="1:27" s="1983" customFormat="1" ht="12.75" customHeight="1">
      <c r="A5" s="2450" t="s">
        <v>1788</v>
      </c>
      <c r="B5" s="2451" t="s">
        <v>2372</v>
      </c>
      <c r="C5" s="2452"/>
      <c r="D5" s="2452"/>
      <c r="E5" s="2452"/>
      <c r="F5" s="2452"/>
      <c r="G5" s="2453"/>
      <c r="H5" s="2451" t="s">
        <v>2373</v>
      </c>
      <c r="I5" s="2452"/>
      <c r="J5" s="2452"/>
      <c r="K5" s="2452"/>
      <c r="L5" s="2452"/>
      <c r="M5" s="2452"/>
      <c r="N5" s="2452"/>
      <c r="O5" s="2452"/>
      <c r="P5" s="2452"/>
      <c r="Q5" s="2453"/>
      <c r="R5" s="2446" t="s">
        <v>2374</v>
      </c>
      <c r="S5" s="2446" t="s">
        <v>661</v>
      </c>
      <c r="T5" s="2447" t="s">
        <v>2375</v>
      </c>
    </row>
    <row r="6" spans="1:27" s="1983" customFormat="1" ht="12.75" customHeight="1">
      <c r="A6" s="2450"/>
      <c r="B6" s="2447" t="s">
        <v>2376</v>
      </c>
      <c r="C6" s="2447" t="s">
        <v>2377</v>
      </c>
      <c r="D6" s="2447" t="s">
        <v>2378</v>
      </c>
      <c r="E6" s="2447" t="s">
        <v>2379</v>
      </c>
      <c r="F6" s="2447" t="s">
        <v>2380</v>
      </c>
      <c r="G6" s="2447" t="s">
        <v>2381</v>
      </c>
      <c r="H6" s="2447" t="s">
        <v>2382</v>
      </c>
      <c r="I6" s="2450" t="s">
        <v>2383</v>
      </c>
      <c r="J6" s="2450"/>
      <c r="K6" s="2450"/>
      <c r="L6" s="2446" t="s">
        <v>2384</v>
      </c>
      <c r="M6" s="2451" t="s">
        <v>2385</v>
      </c>
      <c r="N6" s="2452"/>
      <c r="O6" s="2453"/>
      <c r="P6" s="2446" t="s">
        <v>2386</v>
      </c>
      <c r="Q6" s="2447" t="s">
        <v>2387</v>
      </c>
      <c r="R6" s="2446"/>
      <c r="S6" s="2446"/>
      <c r="T6" s="2448"/>
    </row>
    <row r="7" spans="1:27" s="1983" customFormat="1" ht="24.75" customHeight="1">
      <c r="A7" s="2450"/>
      <c r="B7" s="2449"/>
      <c r="C7" s="2449"/>
      <c r="D7" s="2449"/>
      <c r="E7" s="2449"/>
      <c r="F7" s="2449"/>
      <c r="G7" s="2449"/>
      <c r="H7" s="2449"/>
      <c r="I7" s="2090" t="s">
        <v>2388</v>
      </c>
      <c r="J7" s="1984" t="s">
        <v>2389</v>
      </c>
      <c r="K7" s="2090" t="s">
        <v>2390</v>
      </c>
      <c r="L7" s="2446"/>
      <c r="M7" s="2090" t="s">
        <v>658</v>
      </c>
      <c r="N7" s="1984" t="s">
        <v>2391</v>
      </c>
      <c r="O7" s="2090" t="s">
        <v>2392</v>
      </c>
      <c r="P7" s="2446"/>
      <c r="Q7" s="2449"/>
      <c r="R7" s="2446"/>
      <c r="S7" s="2446"/>
      <c r="T7" s="2449"/>
    </row>
    <row r="8" spans="1:27" s="1986" customFormat="1">
      <c r="A8" s="2450"/>
      <c r="B8" s="1985">
        <v>1</v>
      </c>
      <c r="C8" s="1985">
        <v>2</v>
      </c>
      <c r="D8" s="1985">
        <v>3</v>
      </c>
      <c r="E8" s="1985">
        <v>4</v>
      </c>
      <c r="F8" s="1985">
        <v>5</v>
      </c>
      <c r="G8" s="1985">
        <v>6</v>
      </c>
      <c r="H8" s="1985">
        <v>7</v>
      </c>
      <c r="I8" s="1985">
        <v>8</v>
      </c>
      <c r="J8" s="1985">
        <v>9</v>
      </c>
      <c r="K8" s="1985">
        <v>10</v>
      </c>
      <c r="L8" s="1985">
        <v>11</v>
      </c>
      <c r="M8" s="1985">
        <v>12</v>
      </c>
      <c r="N8" s="1985">
        <v>13</v>
      </c>
      <c r="O8" s="1985">
        <v>14</v>
      </c>
      <c r="P8" s="1985">
        <v>15</v>
      </c>
      <c r="Q8" s="1985">
        <v>16</v>
      </c>
      <c r="R8" s="1985">
        <v>17</v>
      </c>
      <c r="S8" s="1985">
        <v>18</v>
      </c>
      <c r="T8" s="1985">
        <v>19</v>
      </c>
    </row>
    <row r="9" spans="1:27" s="1990" customFormat="1" ht="8.85" customHeight="1">
      <c r="A9" s="1987">
        <v>38913</v>
      </c>
      <c r="B9" s="1988">
        <v>19696.879199649997</v>
      </c>
      <c r="C9" s="1989">
        <v>55682.726016410001</v>
      </c>
      <c r="D9" s="1989">
        <v>476.5093035750001</v>
      </c>
      <c r="E9" s="1989">
        <v>62299.629785498</v>
      </c>
      <c r="F9" s="1989">
        <v>437.75063510000001</v>
      </c>
      <c r="G9" s="1989">
        <v>138593.49494023301</v>
      </c>
      <c r="H9" s="1989">
        <v>86389.968900000007</v>
      </c>
      <c r="I9" s="1989">
        <v>7757.57753847</v>
      </c>
      <c r="J9" s="1989">
        <v>1892.9605384700001</v>
      </c>
      <c r="K9" s="1989">
        <v>5864.6170000000002</v>
      </c>
      <c r="L9" s="1989">
        <v>13035.924719118213</v>
      </c>
      <c r="M9" s="1989">
        <v>635039.62998564774</v>
      </c>
      <c r="N9" s="1989">
        <v>606902.98938346992</v>
      </c>
      <c r="O9" s="1989">
        <v>28136.640602177875</v>
      </c>
      <c r="P9" s="1989">
        <v>741.27572926999994</v>
      </c>
      <c r="Q9" s="1989">
        <v>742964.37687250588</v>
      </c>
      <c r="R9" s="1989">
        <v>0</v>
      </c>
      <c r="S9" s="1989">
        <v>48811.614204717021</v>
      </c>
      <c r="T9" s="1989">
        <v>930369.48601745593</v>
      </c>
    </row>
    <row r="10" spans="1:27" s="1983" customFormat="1" ht="9" hidden="1" customHeight="1">
      <c r="A10" s="1991"/>
      <c r="B10" s="1992"/>
      <c r="C10" s="1992"/>
      <c r="D10" s="1992"/>
      <c r="E10" s="1992"/>
      <c r="F10" s="1992"/>
      <c r="G10" s="1992"/>
      <c r="H10" s="1992"/>
      <c r="I10" s="1992"/>
      <c r="J10" s="1992"/>
      <c r="K10" s="1992"/>
      <c r="L10" s="1992"/>
      <c r="M10" s="1992"/>
      <c r="N10" s="1992"/>
      <c r="O10" s="1992"/>
      <c r="P10" s="1992"/>
      <c r="Q10" s="1992"/>
      <c r="R10" s="1992"/>
      <c r="S10" s="1992"/>
      <c r="T10" s="1992"/>
    </row>
    <row r="11" spans="1:27" s="1983" customFormat="1" ht="9" hidden="1" customHeight="1">
      <c r="A11" s="1991">
        <v>38944</v>
      </c>
      <c r="B11" s="1992">
        <v>16768.419698303132</v>
      </c>
      <c r="C11" s="1992">
        <v>50720.956936160001</v>
      </c>
      <c r="D11" s="1992">
        <v>502.79766287689387</v>
      </c>
      <c r="E11" s="1992">
        <v>59962.873555447179</v>
      </c>
      <c r="F11" s="1992">
        <v>1243.6642504255083</v>
      </c>
      <c r="G11" s="1992">
        <v>129198.71210321272</v>
      </c>
      <c r="H11" s="1992">
        <v>87573.69</v>
      </c>
      <c r="I11" s="1992">
        <v>7508.7920513248846</v>
      </c>
      <c r="J11" s="1992">
        <v>1228.4340740356197</v>
      </c>
      <c r="K11" s="1992">
        <v>6280.3579772892654</v>
      </c>
      <c r="L11" s="1992">
        <v>11067.911269947397</v>
      </c>
      <c r="M11" s="1992">
        <v>639763.74199402402</v>
      </c>
      <c r="N11" s="1992">
        <v>609629.36420548917</v>
      </c>
      <c r="O11" s="1992">
        <v>30134.377788534872</v>
      </c>
      <c r="P11" s="1992">
        <v>724.97179224000024</v>
      </c>
      <c r="Q11" s="1992">
        <v>746639.1071075364</v>
      </c>
      <c r="R11" s="1992">
        <v>0</v>
      </c>
      <c r="S11" s="1992">
        <v>57705.326770702311</v>
      </c>
      <c r="T11" s="1992">
        <v>933543.14598145138</v>
      </c>
    </row>
    <row r="12" spans="1:27" s="1983" customFormat="1" ht="9" hidden="1" customHeight="1">
      <c r="A12" s="1991">
        <v>38975</v>
      </c>
      <c r="B12" s="1992">
        <v>17568.98775640691</v>
      </c>
      <c r="C12" s="1992">
        <v>46374.042932570002</v>
      </c>
      <c r="D12" s="1992">
        <v>611.02698991026068</v>
      </c>
      <c r="E12" s="1992">
        <v>60402.929474622571</v>
      </c>
      <c r="F12" s="1992">
        <v>1432.2838785788315</v>
      </c>
      <c r="G12" s="1992">
        <v>126389.27103208858</v>
      </c>
      <c r="H12" s="1992">
        <v>87438.709999999992</v>
      </c>
      <c r="I12" s="1992">
        <v>7512.2916076730708</v>
      </c>
      <c r="J12" s="1992">
        <v>1230.8760876635233</v>
      </c>
      <c r="K12" s="1992">
        <v>6281.4155200095474</v>
      </c>
      <c r="L12" s="1992">
        <v>11078.25626916398</v>
      </c>
      <c r="M12" s="1992">
        <v>651979.07314654754</v>
      </c>
      <c r="N12" s="1992">
        <v>619678.98572736047</v>
      </c>
      <c r="O12" s="1992">
        <v>32300.087419187123</v>
      </c>
      <c r="P12" s="1992">
        <v>1069.74417217</v>
      </c>
      <c r="Q12" s="1992">
        <v>759078.07519555464</v>
      </c>
      <c r="R12" s="1992">
        <v>0</v>
      </c>
      <c r="S12" s="1992">
        <v>56808.835051996852</v>
      </c>
      <c r="T12" s="1992">
        <v>942276.18127964006</v>
      </c>
    </row>
    <row r="13" spans="1:27" s="1983" customFormat="1" ht="9" hidden="1" customHeight="1">
      <c r="A13" s="1991">
        <v>39005</v>
      </c>
      <c r="B13" s="1992">
        <v>22668.442642120001</v>
      </c>
      <c r="C13" s="1992">
        <v>43773.590489959992</v>
      </c>
      <c r="D13" s="1992">
        <v>891.76271014249994</v>
      </c>
      <c r="E13" s="1992">
        <v>60113.377991522393</v>
      </c>
      <c r="F13" s="1992">
        <v>2468.3745952500003</v>
      </c>
      <c r="G13" s="1992">
        <v>129915.54842899489</v>
      </c>
      <c r="H13" s="1992">
        <v>88943.900000000009</v>
      </c>
      <c r="I13" s="1992">
        <v>9545.2472000000016</v>
      </c>
      <c r="J13" s="1992">
        <v>2508.5</v>
      </c>
      <c r="K13" s="1992">
        <v>7036.7472000000007</v>
      </c>
      <c r="L13" s="1992">
        <v>10898.304931239152</v>
      </c>
      <c r="M13" s="1992">
        <v>659675.59931322339</v>
      </c>
      <c r="N13" s="1992">
        <v>629281.62670274929</v>
      </c>
      <c r="O13" s="1992">
        <v>30393.972610474051</v>
      </c>
      <c r="P13" s="1992">
        <v>1391.85878258</v>
      </c>
      <c r="Q13" s="1992">
        <v>770454.91022704251</v>
      </c>
      <c r="R13" s="1992">
        <v>0</v>
      </c>
      <c r="S13" s="1992">
        <v>63872.746997860253</v>
      </c>
      <c r="T13" s="1992">
        <v>964243.20565389772</v>
      </c>
    </row>
    <row r="14" spans="1:27" s="1983" customFormat="1" ht="9" hidden="1" customHeight="1">
      <c r="A14" s="1991">
        <v>39036</v>
      </c>
      <c r="B14" s="1992">
        <v>20258.311925270547</v>
      </c>
      <c r="C14" s="1992">
        <v>47475.140581719999</v>
      </c>
      <c r="D14" s="1992">
        <v>876.70654515372019</v>
      </c>
      <c r="E14" s="1992">
        <v>54483.473478787608</v>
      </c>
      <c r="F14" s="1992">
        <v>1716.7152508653562</v>
      </c>
      <c r="G14" s="1992">
        <v>124810.34778179723</v>
      </c>
      <c r="H14" s="1992">
        <v>87205.393999999986</v>
      </c>
      <c r="I14" s="1992">
        <v>9382.9952669158301</v>
      </c>
      <c r="J14" s="1992">
        <v>2327.4612342549894</v>
      </c>
      <c r="K14" s="1992">
        <v>7055.5340326608402</v>
      </c>
      <c r="L14" s="1992">
        <v>9700.6525309446006</v>
      </c>
      <c r="M14" s="1992">
        <v>668804.96777234343</v>
      </c>
      <c r="N14" s="1992">
        <v>636758.27633511368</v>
      </c>
      <c r="O14" s="1992">
        <v>32046.691437229758</v>
      </c>
      <c r="P14" s="1992">
        <v>1775.322718189999</v>
      </c>
      <c r="Q14" s="1992">
        <v>776869.33228839387</v>
      </c>
      <c r="R14" s="1992">
        <v>0</v>
      </c>
      <c r="S14" s="1992">
        <v>61703.409223165807</v>
      </c>
      <c r="T14" s="1992">
        <v>963383.08929335698</v>
      </c>
    </row>
    <row r="15" spans="1:27" s="1983" customFormat="1" ht="9" hidden="1" customHeight="1">
      <c r="A15" s="1991">
        <v>39066</v>
      </c>
      <c r="B15" s="1992">
        <v>19242.198399479992</v>
      </c>
      <c r="C15" s="1992">
        <v>38336.014268029998</v>
      </c>
      <c r="D15" s="1992">
        <v>698.0885317999257</v>
      </c>
      <c r="E15" s="1992">
        <v>56856.311592403727</v>
      </c>
      <c r="F15" s="1992">
        <v>2215.7236478771438</v>
      </c>
      <c r="G15" s="1992">
        <v>117348.33643959078</v>
      </c>
      <c r="H15" s="1992">
        <v>88699.47</v>
      </c>
      <c r="I15" s="1992">
        <v>8334.9268809608984</v>
      </c>
      <c r="J15" s="1992">
        <v>2126.224357226045</v>
      </c>
      <c r="K15" s="1992">
        <v>6208.7025237348525</v>
      </c>
      <c r="L15" s="1992">
        <v>9979.9782015561632</v>
      </c>
      <c r="M15" s="1992">
        <v>677020.26776510663</v>
      </c>
      <c r="N15" s="1992">
        <v>642525.90408151574</v>
      </c>
      <c r="O15" s="1992">
        <v>34494.363683590884</v>
      </c>
      <c r="P15" s="1992">
        <v>2165.6828169000005</v>
      </c>
      <c r="Q15" s="1992">
        <v>786200.32566452364</v>
      </c>
      <c r="R15" s="1992">
        <v>0</v>
      </c>
      <c r="S15" s="1992">
        <v>79305.035155091799</v>
      </c>
      <c r="T15" s="1992">
        <v>982853.69725920621</v>
      </c>
    </row>
    <row r="16" spans="1:27" s="1983" customFormat="1" ht="9" hidden="1" customHeight="1">
      <c r="A16" s="1991">
        <v>39097</v>
      </c>
      <c r="B16" s="1992">
        <v>19191.921818009992</v>
      </c>
      <c r="C16" s="1992">
        <v>41662.972218800001</v>
      </c>
      <c r="D16" s="1992">
        <v>596.09088361400006</v>
      </c>
      <c r="E16" s="1992">
        <v>55796.804506008695</v>
      </c>
      <c r="F16" s="1992">
        <v>2076.1880364199997</v>
      </c>
      <c r="G16" s="1992">
        <v>119323.97746285269</v>
      </c>
      <c r="H16" s="1992">
        <v>87816.950000000012</v>
      </c>
      <c r="I16" s="1992">
        <v>8265.8180000000011</v>
      </c>
      <c r="J16" s="1992">
        <v>2398.7760000000003</v>
      </c>
      <c r="K16" s="1992">
        <v>5867.0420000000004</v>
      </c>
      <c r="L16" s="1992">
        <v>10819.984955177501</v>
      </c>
      <c r="M16" s="1992">
        <v>697665.93107965018</v>
      </c>
      <c r="N16" s="1992">
        <v>667234.95509492338</v>
      </c>
      <c r="O16" s="1992">
        <v>30430.975984726807</v>
      </c>
      <c r="P16" s="1992">
        <v>2147.2738537099999</v>
      </c>
      <c r="Q16" s="1992">
        <v>806715.95788853779</v>
      </c>
      <c r="R16" s="1992">
        <v>0</v>
      </c>
      <c r="S16" s="1992">
        <v>55943.313411681702</v>
      </c>
      <c r="T16" s="1992">
        <v>981983.24876307219</v>
      </c>
    </row>
    <row r="17" spans="1:20" s="1983" customFormat="1" ht="9" hidden="1" customHeight="1">
      <c r="A17" s="1991">
        <v>39128</v>
      </c>
      <c r="B17" s="1992">
        <v>18974.066202209993</v>
      </c>
      <c r="C17" s="1992">
        <v>47122.342948309997</v>
      </c>
      <c r="D17" s="1992">
        <v>700.22360323275007</v>
      </c>
      <c r="E17" s="1992">
        <v>52654.601461649727</v>
      </c>
      <c r="F17" s="1992">
        <v>1880.9999319999999</v>
      </c>
      <c r="G17" s="1992">
        <v>121332.23414740247</v>
      </c>
      <c r="H17" s="1992">
        <v>86974.890000000014</v>
      </c>
      <c r="I17" s="1992">
        <v>8345.027</v>
      </c>
      <c r="J17" s="1992">
        <v>2446.4360000000001</v>
      </c>
      <c r="K17" s="1992">
        <v>5898.5910000000003</v>
      </c>
      <c r="L17" s="1992">
        <v>7212.8099868912104</v>
      </c>
      <c r="M17" s="1992">
        <v>710343.40940397512</v>
      </c>
      <c r="N17" s="1992">
        <v>676981.33887361246</v>
      </c>
      <c r="O17" s="1992">
        <v>33362.070530362682</v>
      </c>
      <c r="P17" s="1992">
        <v>2511.79663084</v>
      </c>
      <c r="Q17" s="1992">
        <v>815387.93302170641</v>
      </c>
      <c r="R17" s="1992">
        <v>0</v>
      </c>
      <c r="S17" s="1992">
        <v>55125.406044661548</v>
      </c>
      <c r="T17" s="1992">
        <v>991845.5732137704</v>
      </c>
    </row>
    <row r="18" spans="1:20" s="1983" customFormat="1" ht="9" hidden="1" customHeight="1">
      <c r="A18" s="1991">
        <v>39156</v>
      </c>
      <c r="B18" s="1992">
        <v>23953.591027669998</v>
      </c>
      <c r="C18" s="1992">
        <v>50133.644003810005</v>
      </c>
      <c r="D18" s="1992">
        <v>760.48374234025016</v>
      </c>
      <c r="E18" s="1992">
        <v>54271.75367069045</v>
      </c>
      <c r="F18" s="1992">
        <v>1725.2043456000001</v>
      </c>
      <c r="G18" s="1992">
        <v>130844.67679011069</v>
      </c>
      <c r="H18" s="1992">
        <v>87668.329999999987</v>
      </c>
      <c r="I18" s="1992">
        <v>7413.1659999999983</v>
      </c>
      <c r="J18" s="1992">
        <v>2163.527</v>
      </c>
      <c r="K18" s="1992">
        <v>5249.6389999999983</v>
      </c>
      <c r="L18" s="1992">
        <v>8637.6372515217208</v>
      </c>
      <c r="M18" s="1992">
        <v>716312.42736139824</v>
      </c>
      <c r="N18" s="1992">
        <v>679549.02016077319</v>
      </c>
      <c r="O18" s="1992">
        <v>36763.407200625028</v>
      </c>
      <c r="P18" s="1992">
        <v>2587.3741370499997</v>
      </c>
      <c r="Q18" s="1992">
        <v>822618.93474996998</v>
      </c>
      <c r="R18" s="1992">
        <v>0</v>
      </c>
      <c r="S18" s="1992">
        <v>64771.393959289489</v>
      </c>
      <c r="T18" s="1992">
        <v>1018235.0054993702</v>
      </c>
    </row>
    <row r="19" spans="1:20" s="1983" customFormat="1" ht="9" hidden="1" customHeight="1">
      <c r="A19" s="1991">
        <v>39187</v>
      </c>
      <c r="B19" s="1992">
        <v>19555.878653279997</v>
      </c>
      <c r="C19" s="1992">
        <v>44516.570418820003</v>
      </c>
      <c r="D19" s="1992">
        <v>803.67971297275017</v>
      </c>
      <c r="E19" s="1992">
        <v>55955.205550228275</v>
      </c>
      <c r="F19" s="1992">
        <v>2022.0031559999998</v>
      </c>
      <c r="G19" s="1992">
        <v>122853.33749130103</v>
      </c>
      <c r="H19" s="1992">
        <v>88905.250000000015</v>
      </c>
      <c r="I19" s="1992">
        <v>8612.0079999999998</v>
      </c>
      <c r="J19" s="1992">
        <v>2093.8330000000001</v>
      </c>
      <c r="K19" s="1992">
        <v>6518.1749999999993</v>
      </c>
      <c r="L19" s="1992">
        <v>8964.9267212356608</v>
      </c>
      <c r="M19" s="1992">
        <v>718294.76018108032</v>
      </c>
      <c r="N19" s="1992">
        <v>687538.86180289881</v>
      </c>
      <c r="O19" s="1992">
        <v>30755.898378181522</v>
      </c>
      <c r="P19" s="1992">
        <v>2387.4346273900005</v>
      </c>
      <c r="Q19" s="1992">
        <v>827164.37952970597</v>
      </c>
      <c r="R19" s="1992">
        <v>0</v>
      </c>
      <c r="S19" s="1992">
        <v>68698.839362994433</v>
      </c>
      <c r="T19" s="1992">
        <v>1018716.5563840014</v>
      </c>
    </row>
    <row r="20" spans="1:20" s="1983" customFormat="1" ht="9" hidden="1" customHeight="1">
      <c r="A20" s="1991">
        <v>39217</v>
      </c>
      <c r="B20" s="1992">
        <v>19941.503208829999</v>
      </c>
      <c r="C20" s="1992">
        <v>48213.144572489997</v>
      </c>
      <c r="D20" s="1992">
        <v>754.20748271275011</v>
      </c>
      <c r="E20" s="1992">
        <v>54784.332437198093</v>
      </c>
      <c r="F20" s="1992">
        <v>1520.6936106000001</v>
      </c>
      <c r="G20" s="1992">
        <v>125213.88131183085</v>
      </c>
      <c r="H20" s="1992">
        <v>91909.719999999987</v>
      </c>
      <c r="I20" s="1992">
        <v>8385.8209999999999</v>
      </c>
      <c r="J20" s="1992">
        <v>2169.6390000000001</v>
      </c>
      <c r="K20" s="1992">
        <v>6216.1819999999989</v>
      </c>
      <c r="L20" s="1992">
        <v>10213.687864991702</v>
      </c>
      <c r="M20" s="1992">
        <v>722913.37051661708</v>
      </c>
      <c r="N20" s="1992">
        <v>688742.05297565204</v>
      </c>
      <c r="O20" s="1992">
        <v>34171.317540965028</v>
      </c>
      <c r="P20" s="1992">
        <v>2351.3652372857496</v>
      </c>
      <c r="Q20" s="1992">
        <v>835773.9646188945</v>
      </c>
      <c r="R20" s="1992">
        <v>0</v>
      </c>
      <c r="S20" s="1992">
        <v>68286.43301184538</v>
      </c>
      <c r="T20" s="1992">
        <v>1029274.2789425707</v>
      </c>
    </row>
    <row r="21" spans="1:20" s="1983" customFormat="1" ht="9" hidden="1" customHeight="1">
      <c r="A21" s="1991">
        <v>39248</v>
      </c>
      <c r="B21" s="1992">
        <v>19822.430153400001</v>
      </c>
      <c r="C21" s="1992">
        <v>56104.213695060003</v>
      </c>
      <c r="D21" s="1992">
        <v>659.67399981649976</v>
      </c>
      <c r="E21" s="1992">
        <v>53484.9469084394</v>
      </c>
      <c r="F21" s="1992">
        <v>421.52293718999999</v>
      </c>
      <c r="G21" s="1992">
        <v>130492.78769390592</v>
      </c>
      <c r="H21" s="1992">
        <v>96854.739999999991</v>
      </c>
      <c r="I21" s="1992">
        <v>9857.7570000000014</v>
      </c>
      <c r="J21" s="1992">
        <v>2435.3440000000001</v>
      </c>
      <c r="K21" s="1992">
        <v>7422.4130000000005</v>
      </c>
      <c r="L21" s="1992">
        <v>11400.067349794905</v>
      </c>
      <c r="M21" s="1992">
        <v>727355.38566756854</v>
      </c>
      <c r="N21" s="1992">
        <v>689281.94884444377</v>
      </c>
      <c r="O21" s="1992">
        <v>38073.436823124823</v>
      </c>
      <c r="P21" s="1992">
        <v>2241.6561137170002</v>
      </c>
      <c r="Q21" s="1992">
        <v>847709.60613108042</v>
      </c>
      <c r="R21" s="1992">
        <v>0</v>
      </c>
      <c r="S21" s="1992">
        <v>68324.399898987685</v>
      </c>
      <c r="T21" s="1992">
        <v>1046526.793723974</v>
      </c>
    </row>
    <row r="22" spans="1:20" s="1990" customFormat="1" ht="8.4499999999999993" customHeight="1">
      <c r="A22" s="1993">
        <v>39278</v>
      </c>
      <c r="B22" s="1988">
        <v>23431.563178127999</v>
      </c>
      <c r="C22" s="1988">
        <v>60335.191275339996</v>
      </c>
      <c r="D22" s="1988">
        <v>539.93871256450007</v>
      </c>
      <c r="E22" s="1988">
        <v>56783.519749793471</v>
      </c>
      <c r="F22" s="1988">
        <v>174.8858094</v>
      </c>
      <c r="G22" s="1988">
        <v>141265.09872522595</v>
      </c>
      <c r="H22" s="1988">
        <v>111002.99299999999</v>
      </c>
      <c r="I22" s="1988">
        <v>8459.8535000000011</v>
      </c>
      <c r="J22" s="1988">
        <v>2112.3000000000002</v>
      </c>
      <c r="K22" s="1988">
        <v>6347.5535</v>
      </c>
      <c r="L22" s="1988">
        <v>10772.295125481616</v>
      </c>
      <c r="M22" s="1988">
        <v>722900.14640519989</v>
      </c>
      <c r="N22" s="1988">
        <v>694399.07155857899</v>
      </c>
      <c r="O22" s="1988">
        <v>28501.07484662093</v>
      </c>
      <c r="P22" s="1988">
        <v>1734.5669751625092</v>
      </c>
      <c r="Q22" s="1988">
        <v>854869.85500584403</v>
      </c>
      <c r="R22" s="1988">
        <v>0</v>
      </c>
      <c r="S22" s="1988">
        <v>63534.61099280676</v>
      </c>
      <c r="T22" s="1988">
        <v>1059669.5647238768</v>
      </c>
    </row>
    <row r="23" spans="1:20" s="1983" customFormat="1" ht="9" hidden="1" customHeight="1">
      <c r="A23" s="1991">
        <v>39583</v>
      </c>
      <c r="B23" s="1992">
        <v>24887.66173473699</v>
      </c>
      <c r="C23" s="1992">
        <v>68001.550580129115</v>
      </c>
      <c r="D23" s="1992">
        <v>710.69294873175022</v>
      </c>
      <c r="E23" s="1992">
        <v>64849.701096484961</v>
      </c>
      <c r="F23" s="1992">
        <v>1437.22249063</v>
      </c>
      <c r="G23" s="1992">
        <v>159886.8288507128</v>
      </c>
      <c r="H23" s="1992">
        <v>137965.69999999998</v>
      </c>
      <c r="I23" s="1992">
        <v>9395.8866841399995</v>
      </c>
      <c r="J23" s="1992">
        <v>1096.9000000000001</v>
      </c>
      <c r="K23" s="1992">
        <v>8298.9866841399999</v>
      </c>
      <c r="L23" s="1992">
        <v>8877.3916644002475</v>
      </c>
      <c r="M23" s="1992">
        <v>795664.91954602976</v>
      </c>
      <c r="N23" s="1992">
        <v>758641.36543267267</v>
      </c>
      <c r="O23" s="1992">
        <v>37023.554113357066</v>
      </c>
      <c r="P23" s="1992">
        <v>2452.80379937</v>
      </c>
      <c r="Q23" s="1992">
        <v>954356.70169393986</v>
      </c>
      <c r="R23" s="1992">
        <v>0</v>
      </c>
      <c r="S23" s="1992">
        <v>101418.8059233309</v>
      </c>
      <c r="T23" s="1992">
        <v>1215662.3364679834</v>
      </c>
    </row>
    <row r="24" spans="1:20" s="1983" customFormat="1" ht="9" hidden="1" customHeight="1">
      <c r="A24" s="1991">
        <v>39614</v>
      </c>
      <c r="B24" s="1992">
        <v>24845.202402514002</v>
      </c>
      <c r="C24" s="1992">
        <v>83435.681810129259</v>
      </c>
      <c r="D24" s="1992">
        <v>745.21514456474972</v>
      </c>
      <c r="E24" s="1992">
        <v>61877.063607185992</v>
      </c>
      <c r="F24" s="1992">
        <v>791.3535899100001</v>
      </c>
      <c r="G24" s="1992">
        <v>171694.51655430399</v>
      </c>
      <c r="H24" s="1992">
        <v>145644.1</v>
      </c>
      <c r="I24" s="1992">
        <v>10301.301529020002</v>
      </c>
      <c r="J24" s="1992">
        <v>1096.2</v>
      </c>
      <c r="K24" s="1992">
        <v>9205.1015290200012</v>
      </c>
      <c r="L24" s="1992">
        <v>9718.7702088701917</v>
      </c>
      <c r="M24" s="1992">
        <v>806912.75398449239</v>
      </c>
      <c r="N24" s="1992">
        <v>765898.81497970724</v>
      </c>
      <c r="O24" s="1992">
        <v>41013.939004785097</v>
      </c>
      <c r="P24" s="1992">
        <v>2436.7157483599995</v>
      </c>
      <c r="Q24" s="1992">
        <v>975013.64147074264</v>
      </c>
      <c r="R24" s="1992">
        <v>0</v>
      </c>
      <c r="S24" s="1992">
        <v>92302.375754432738</v>
      </c>
      <c r="T24" s="1992">
        <v>1239010.5337794793</v>
      </c>
    </row>
    <row r="25" spans="1:20" s="1990" customFormat="1" ht="8.4499999999999993" customHeight="1">
      <c r="A25" s="1993">
        <v>39644</v>
      </c>
      <c r="B25" s="1988">
        <v>30353.971786665996</v>
      </c>
      <c r="C25" s="1988">
        <v>110024.29651172001</v>
      </c>
      <c r="D25" s="1988">
        <v>688.07762990025003</v>
      </c>
      <c r="E25" s="1988">
        <v>59753.663323973502</v>
      </c>
      <c r="F25" s="1988">
        <v>368.78980799999999</v>
      </c>
      <c r="G25" s="1988">
        <v>201188.79906025977</v>
      </c>
      <c r="H25" s="1988">
        <v>137031.6</v>
      </c>
      <c r="I25" s="1988">
        <v>11232.559297919999</v>
      </c>
      <c r="J25" s="1988">
        <v>1162</v>
      </c>
      <c r="K25" s="1988">
        <v>10070.559297919999</v>
      </c>
      <c r="L25" s="1988">
        <v>10592.169154773675</v>
      </c>
      <c r="M25" s="1988">
        <v>805307.51728475734</v>
      </c>
      <c r="N25" s="1988">
        <v>779262.52581455722</v>
      </c>
      <c r="O25" s="1988">
        <v>26044.991470200159</v>
      </c>
      <c r="P25" s="1988">
        <v>3490.3832290400001</v>
      </c>
      <c r="Q25" s="1988">
        <v>967654.22896649095</v>
      </c>
      <c r="R25" s="1988">
        <v>0</v>
      </c>
      <c r="S25" s="1988">
        <v>97944.897085748278</v>
      </c>
      <c r="T25" s="1988">
        <v>1266787.9251124992</v>
      </c>
    </row>
    <row r="26" spans="1:20" s="1983" customFormat="1" ht="9" hidden="1" customHeight="1">
      <c r="A26" s="1991"/>
      <c r="B26" s="1992"/>
      <c r="C26" s="1992"/>
      <c r="D26" s="1992"/>
      <c r="E26" s="1992"/>
      <c r="F26" s="1992"/>
      <c r="G26" s="1992"/>
      <c r="H26" s="1992"/>
      <c r="I26" s="1992"/>
      <c r="J26" s="1992"/>
      <c r="K26" s="1992"/>
      <c r="L26" s="1992"/>
      <c r="M26" s="1992"/>
      <c r="N26" s="1992"/>
      <c r="O26" s="1992"/>
      <c r="P26" s="1992"/>
      <c r="Q26" s="1992"/>
      <c r="R26" s="1992"/>
      <c r="S26" s="1992"/>
      <c r="T26" s="1992"/>
    </row>
    <row r="27" spans="1:20" s="1983" customFormat="1" ht="9" hidden="1" customHeight="1">
      <c r="A27" s="1991">
        <v>39675</v>
      </c>
      <c r="B27" s="1992">
        <v>24795.324548265005</v>
      </c>
      <c r="C27" s="1992">
        <v>111081.17999639</v>
      </c>
      <c r="D27" s="1992">
        <v>655.74223985274875</v>
      </c>
      <c r="E27" s="1992">
        <v>70172.576629358489</v>
      </c>
      <c r="F27" s="1992">
        <v>336.98455000000001</v>
      </c>
      <c r="G27" s="1992">
        <v>207041.80796386625</v>
      </c>
      <c r="H27" s="1992">
        <v>137031.6</v>
      </c>
      <c r="I27" s="1992">
        <v>12080.105306889998</v>
      </c>
      <c r="J27" s="1992">
        <v>1155.4000000000001</v>
      </c>
      <c r="K27" s="1992">
        <v>10924.705306889999</v>
      </c>
      <c r="L27" s="1992">
        <v>11981.025075508353</v>
      </c>
      <c r="M27" s="1992">
        <v>809596.33954259008</v>
      </c>
      <c r="N27" s="1992">
        <v>779707.32415447955</v>
      </c>
      <c r="O27" s="1992">
        <v>29889.015388110565</v>
      </c>
      <c r="P27" s="1992">
        <v>3630.8036349399995</v>
      </c>
      <c r="Q27" s="1992">
        <v>974319.87355992838</v>
      </c>
      <c r="R27" s="1992">
        <v>0</v>
      </c>
      <c r="S27" s="1992">
        <v>114734.40554797508</v>
      </c>
      <c r="T27" s="1992">
        <v>1296096.0870717696</v>
      </c>
    </row>
    <row r="28" spans="1:20" s="1983" customFormat="1" ht="9" hidden="1" customHeight="1">
      <c r="A28" s="1991">
        <v>39706</v>
      </c>
      <c r="B28" s="1992">
        <v>24427.18004631899</v>
      </c>
      <c r="C28" s="1992">
        <v>102775.05100848999</v>
      </c>
      <c r="D28" s="1992">
        <v>617.15055199374956</v>
      </c>
      <c r="E28" s="1992">
        <v>69781.267884541492</v>
      </c>
      <c r="F28" s="1992">
        <v>1669.0563260399999</v>
      </c>
      <c r="G28" s="1992">
        <v>199269.70581738424</v>
      </c>
      <c r="H28" s="1992">
        <v>137530.6</v>
      </c>
      <c r="I28" s="1992">
        <v>13094.84460054</v>
      </c>
      <c r="J28" s="1992">
        <v>1128.4000000000001</v>
      </c>
      <c r="K28" s="1992">
        <v>11966.44460054</v>
      </c>
      <c r="L28" s="1992">
        <v>10668.307391943032</v>
      </c>
      <c r="M28" s="1992">
        <v>829430.85552120837</v>
      </c>
      <c r="N28" s="1992">
        <v>795852.51796585298</v>
      </c>
      <c r="O28" s="1992">
        <v>33578.337555355334</v>
      </c>
      <c r="P28" s="1992">
        <v>2815.5334630799998</v>
      </c>
      <c r="Q28" s="1992">
        <v>993540.14097677136</v>
      </c>
      <c r="R28" s="1992">
        <v>0</v>
      </c>
      <c r="S28" s="1992">
        <v>113276.64008886342</v>
      </c>
      <c r="T28" s="1992">
        <v>1306086.4868830191</v>
      </c>
    </row>
    <row r="29" spans="1:20" s="1983" customFormat="1" ht="9" hidden="1" customHeight="1">
      <c r="A29" s="1991">
        <v>39736</v>
      </c>
      <c r="B29" s="1992">
        <v>27908.089533951006</v>
      </c>
      <c r="C29" s="1992">
        <v>80387.234119389992</v>
      </c>
      <c r="D29" s="1992">
        <v>1128.7766945692501</v>
      </c>
      <c r="E29" s="1992">
        <v>69119.602313699987</v>
      </c>
      <c r="F29" s="1992">
        <v>1099.2423640000002</v>
      </c>
      <c r="G29" s="1992">
        <v>179642.94502561024</v>
      </c>
      <c r="H29" s="1992">
        <v>140721.1</v>
      </c>
      <c r="I29" s="1992">
        <v>12480.161506800388</v>
      </c>
      <c r="J29" s="1992">
        <v>898.47628981999992</v>
      </c>
      <c r="K29" s="1992">
        <v>11581.685216980388</v>
      </c>
      <c r="L29" s="1992">
        <v>11337.156004683851</v>
      </c>
      <c r="M29" s="1992">
        <v>852136.1572596312</v>
      </c>
      <c r="N29" s="1992">
        <v>824528.87504192349</v>
      </c>
      <c r="O29" s="1992">
        <v>27607.282217707703</v>
      </c>
      <c r="P29" s="1992">
        <v>2771.9818386700003</v>
      </c>
      <c r="Q29" s="1992">
        <v>1019446.5566097854</v>
      </c>
      <c r="R29" s="1992">
        <v>0</v>
      </c>
      <c r="S29" s="1992">
        <v>122574.81164190723</v>
      </c>
      <c r="T29" s="1992">
        <v>1321664.313277303</v>
      </c>
    </row>
    <row r="30" spans="1:20" s="1983" customFormat="1" ht="9" hidden="1" customHeight="1">
      <c r="A30" s="1991">
        <v>39767</v>
      </c>
      <c r="B30" s="1992">
        <v>24287.912238656008</v>
      </c>
      <c r="C30" s="1992">
        <v>80313.356687449996</v>
      </c>
      <c r="D30" s="1992">
        <v>1187.6313193967499</v>
      </c>
      <c r="E30" s="1992">
        <v>71827.027957679762</v>
      </c>
      <c r="F30" s="1992">
        <v>2245.00920344</v>
      </c>
      <c r="G30" s="1992">
        <v>179860.93740662251</v>
      </c>
      <c r="H30" s="1992">
        <v>140721.1</v>
      </c>
      <c r="I30" s="1992">
        <v>13124.803299629999</v>
      </c>
      <c r="J30" s="1992">
        <v>880.8</v>
      </c>
      <c r="K30" s="1992">
        <v>12244.00329963</v>
      </c>
      <c r="L30" s="1992">
        <v>12113.908073680763</v>
      </c>
      <c r="M30" s="1992">
        <v>861343.22162160382</v>
      </c>
      <c r="N30" s="1992">
        <v>830428.31398102909</v>
      </c>
      <c r="O30" s="1992">
        <v>30914.907640574726</v>
      </c>
      <c r="P30" s="1992">
        <v>2607.9744387000001</v>
      </c>
      <c r="Q30" s="1992">
        <v>1029911.0074336146</v>
      </c>
      <c r="R30" s="1992">
        <v>0</v>
      </c>
      <c r="S30" s="1992">
        <v>115590.42777635102</v>
      </c>
      <c r="T30" s="1992">
        <v>1325362.3726165881</v>
      </c>
    </row>
    <row r="31" spans="1:20" s="1983" customFormat="1" ht="9" hidden="1" customHeight="1">
      <c r="A31" s="1991">
        <v>39797</v>
      </c>
      <c r="B31" s="1992">
        <v>26943.698852959853</v>
      </c>
      <c r="C31" s="1992">
        <v>77378.748342899999</v>
      </c>
      <c r="D31" s="1992">
        <v>909.34085603100004</v>
      </c>
      <c r="E31" s="1992">
        <v>76643.929327396982</v>
      </c>
      <c r="F31" s="1992">
        <v>1216.88815604</v>
      </c>
      <c r="G31" s="1992">
        <v>183092.60553532784</v>
      </c>
      <c r="H31" s="1992">
        <v>142711.9</v>
      </c>
      <c r="I31" s="1992">
        <v>13804.798739280001</v>
      </c>
      <c r="J31" s="1992">
        <v>1129</v>
      </c>
      <c r="K31" s="1992">
        <v>12675.798739280001</v>
      </c>
      <c r="L31" s="1992">
        <v>13095.44260607847</v>
      </c>
      <c r="M31" s="1992">
        <v>879560.15054117411</v>
      </c>
      <c r="N31" s="1992">
        <v>843850.57310820848</v>
      </c>
      <c r="O31" s="1992">
        <v>35709.577432965612</v>
      </c>
      <c r="P31" s="1992">
        <v>1860.1156059100003</v>
      </c>
      <c r="Q31" s="1992">
        <v>1051032.4074924425</v>
      </c>
      <c r="R31" s="1992">
        <v>0</v>
      </c>
      <c r="S31" s="1992">
        <v>112492.9494487209</v>
      </c>
      <c r="T31" s="1992">
        <v>1346617.9624764915</v>
      </c>
    </row>
    <row r="32" spans="1:20" s="1983" customFormat="1" ht="9" hidden="1" customHeight="1">
      <c r="A32" s="1991">
        <v>39828</v>
      </c>
      <c r="B32" s="1992">
        <v>26826.142900938026</v>
      </c>
      <c r="C32" s="1992">
        <v>61896.944920629998</v>
      </c>
      <c r="D32" s="1992">
        <v>858.47510075974981</v>
      </c>
      <c r="E32" s="1992">
        <v>81017.612733094502</v>
      </c>
      <c r="F32" s="1992">
        <v>735.60024465000015</v>
      </c>
      <c r="G32" s="1992">
        <v>171334.77590007227</v>
      </c>
      <c r="H32" s="1992">
        <v>144289.90000000002</v>
      </c>
      <c r="I32" s="1992">
        <v>12860.652508126765</v>
      </c>
      <c r="J32" s="1992">
        <v>1581.07</v>
      </c>
      <c r="K32" s="1992">
        <v>11279.582508126765</v>
      </c>
      <c r="L32" s="1992">
        <v>12851.678283577286</v>
      </c>
      <c r="M32" s="1992">
        <v>904245.06599346444</v>
      </c>
      <c r="N32" s="1992">
        <v>875041.68171161052</v>
      </c>
      <c r="O32" s="1992">
        <v>29203.384281853894</v>
      </c>
      <c r="P32" s="1992">
        <v>1578.8341198899975</v>
      </c>
      <c r="Q32" s="1992">
        <v>1075826.1309050585</v>
      </c>
      <c r="R32" s="1992">
        <v>0</v>
      </c>
      <c r="S32" s="1992">
        <v>96971.929203249834</v>
      </c>
      <c r="T32" s="1992">
        <v>1344132.8360083804</v>
      </c>
    </row>
    <row r="33" spans="1:27" s="1983" customFormat="1" ht="9" hidden="1" customHeight="1">
      <c r="A33" s="1991">
        <v>39859</v>
      </c>
      <c r="B33" s="1992">
        <v>25850.212069761408</v>
      </c>
      <c r="C33" s="1992">
        <v>60165.630200079991</v>
      </c>
      <c r="D33" s="1992">
        <v>787.41312889825053</v>
      </c>
      <c r="E33" s="1992">
        <v>77739.815890523983</v>
      </c>
      <c r="F33" s="1992">
        <v>997.77994979000005</v>
      </c>
      <c r="G33" s="1992">
        <v>165540.85123905365</v>
      </c>
      <c r="H33" s="1992">
        <v>143465.69999999998</v>
      </c>
      <c r="I33" s="1992">
        <v>11535.03762089</v>
      </c>
      <c r="J33" s="1992">
        <v>1520.2</v>
      </c>
      <c r="K33" s="1992">
        <v>10014.837620889999</v>
      </c>
      <c r="L33" s="1992">
        <v>12509.681731907247</v>
      </c>
      <c r="M33" s="1992">
        <v>915122.41400242096</v>
      </c>
      <c r="N33" s="1992">
        <v>882024.40215903125</v>
      </c>
      <c r="O33" s="1992">
        <v>33098.011843389671</v>
      </c>
      <c r="P33" s="1992">
        <v>914.78207765000013</v>
      </c>
      <c r="Q33" s="1992">
        <v>1083547.6154328682</v>
      </c>
      <c r="R33" s="1992">
        <v>0</v>
      </c>
      <c r="S33" s="1992">
        <v>92093.483424770209</v>
      </c>
      <c r="T33" s="1992">
        <v>1341181.950096692</v>
      </c>
    </row>
    <row r="34" spans="1:27" s="1983" customFormat="1" ht="9" hidden="1" customHeight="1">
      <c r="A34" s="1991">
        <v>39887</v>
      </c>
      <c r="B34" s="1992">
        <v>28694.558525456006</v>
      </c>
      <c r="C34" s="1992">
        <v>68762.946794939999</v>
      </c>
      <c r="D34" s="1992">
        <v>834.22891140424986</v>
      </c>
      <c r="E34" s="1992">
        <v>78520.134610501409</v>
      </c>
      <c r="F34" s="1992">
        <v>610.92821378999997</v>
      </c>
      <c r="G34" s="1992">
        <v>177422.79705609166</v>
      </c>
      <c r="H34" s="1992">
        <v>143438</v>
      </c>
      <c r="I34" s="1992">
        <v>12250.409472329999</v>
      </c>
      <c r="J34" s="1992">
        <v>1477.9</v>
      </c>
      <c r="K34" s="1992">
        <v>10772.509472329999</v>
      </c>
      <c r="L34" s="1992">
        <v>12214.114837341018</v>
      </c>
      <c r="M34" s="1992">
        <v>931335.57066977245</v>
      </c>
      <c r="N34" s="1992">
        <v>893262.22274401085</v>
      </c>
      <c r="O34" s="1992">
        <v>38073.347925761562</v>
      </c>
      <c r="P34" s="1992">
        <v>1921.6510045790001</v>
      </c>
      <c r="Q34" s="1992">
        <v>1101159.7459840225</v>
      </c>
      <c r="R34" s="1992">
        <v>0</v>
      </c>
      <c r="S34" s="1992">
        <v>90104.041985206219</v>
      </c>
      <c r="T34" s="1992">
        <v>1368686.5850253205</v>
      </c>
    </row>
    <row r="35" spans="1:27" s="1983" customFormat="1" ht="9" hidden="1" customHeight="1">
      <c r="A35" s="1991">
        <v>39918</v>
      </c>
      <c r="B35" s="1992">
        <v>27737.088768373997</v>
      </c>
      <c r="C35" s="1992">
        <v>59675.413108289998</v>
      </c>
      <c r="D35" s="1992">
        <v>871.82894742725045</v>
      </c>
      <c r="E35" s="1992">
        <v>84312.366614016995</v>
      </c>
      <c r="F35" s="1992">
        <v>1108.551741</v>
      </c>
      <c r="G35" s="1992">
        <v>173705.24917910824</v>
      </c>
      <c r="H35" s="1992">
        <v>144698.00000000003</v>
      </c>
      <c r="I35" s="1992">
        <v>12206.610737920002</v>
      </c>
      <c r="J35" s="1992">
        <v>1093.5</v>
      </c>
      <c r="K35" s="1992">
        <v>11113.110737920002</v>
      </c>
      <c r="L35" s="1992">
        <v>14598.200327511213</v>
      </c>
      <c r="M35" s="1992">
        <v>938668.43213373714</v>
      </c>
      <c r="N35" s="1992">
        <v>909101.86289341527</v>
      </c>
      <c r="O35" s="1992">
        <v>29566.569240321878</v>
      </c>
      <c r="P35" s="1992">
        <v>1421.6076798500001</v>
      </c>
      <c r="Q35" s="1992">
        <v>1111592.8508790184</v>
      </c>
      <c r="R35" s="1992">
        <v>0</v>
      </c>
      <c r="S35" s="1992">
        <v>114478.28736451465</v>
      </c>
      <c r="T35" s="1992">
        <v>1399776.3874226413</v>
      </c>
    </row>
    <row r="36" spans="1:27" s="1983" customFormat="1" ht="9" hidden="1" customHeight="1">
      <c r="A36" s="1991">
        <v>39948</v>
      </c>
      <c r="B36" s="1992">
        <v>27764.202675040997</v>
      </c>
      <c r="C36" s="1992">
        <v>74853.633559369991</v>
      </c>
      <c r="D36" s="1992">
        <v>758.51954548925028</v>
      </c>
      <c r="E36" s="1992">
        <v>78973.962920095932</v>
      </c>
      <c r="F36" s="1992">
        <v>648.4063329999999</v>
      </c>
      <c r="G36" s="1992">
        <v>182998.72503299615</v>
      </c>
      <c r="H36" s="1992">
        <v>144755.1</v>
      </c>
      <c r="I36" s="1992">
        <v>12349.704491040324</v>
      </c>
      <c r="J36" s="1992">
        <v>1049.3845015500001</v>
      </c>
      <c r="K36" s="1992">
        <v>11300.319989490325</v>
      </c>
      <c r="L36" s="1992">
        <v>13280.613643611223</v>
      </c>
      <c r="M36" s="1992">
        <v>947003.73647546466</v>
      </c>
      <c r="N36" s="1992">
        <v>913427.91600993357</v>
      </c>
      <c r="O36" s="1992">
        <v>33575.820465531098</v>
      </c>
      <c r="P36" s="1992">
        <v>1883.5822975999999</v>
      </c>
      <c r="Q36" s="1992">
        <v>1119272.7369077164</v>
      </c>
      <c r="R36" s="1992">
        <v>0</v>
      </c>
      <c r="S36" s="1992">
        <v>99176.433574137816</v>
      </c>
      <c r="T36" s="1992">
        <v>1401447.8955148503</v>
      </c>
    </row>
    <row r="37" spans="1:27" s="1983" customFormat="1" ht="9" hidden="1" customHeight="1">
      <c r="A37" s="1991">
        <v>39979</v>
      </c>
      <c r="B37" s="1992">
        <v>27267.064781603</v>
      </c>
      <c r="C37" s="1992">
        <v>75304.830977730002</v>
      </c>
      <c r="D37" s="1992">
        <v>886.06447774175047</v>
      </c>
      <c r="E37" s="1992">
        <v>86361.778884025494</v>
      </c>
      <c r="F37" s="1992">
        <v>502.93138551999999</v>
      </c>
      <c r="G37" s="1992">
        <v>190322.67050662023</v>
      </c>
      <c r="H37" s="1992">
        <v>137770.06199999998</v>
      </c>
      <c r="I37" s="1992">
        <v>11915.25580619</v>
      </c>
      <c r="J37" s="1992">
        <v>1090.4000000000001</v>
      </c>
      <c r="K37" s="1992">
        <v>10824.85580619</v>
      </c>
      <c r="L37" s="1992">
        <v>13408.110967946079</v>
      </c>
      <c r="M37" s="1992">
        <v>962221.19811059593</v>
      </c>
      <c r="N37" s="1992">
        <v>924156.16443534999</v>
      </c>
      <c r="O37" s="1992">
        <v>38065.033675245904</v>
      </c>
      <c r="P37" s="1992">
        <v>1927.7121000500001</v>
      </c>
      <c r="Q37" s="1992">
        <v>1127242.3389847819</v>
      </c>
      <c r="R37" s="1992">
        <v>0</v>
      </c>
      <c r="S37" s="1992">
        <v>103613.75527032299</v>
      </c>
      <c r="T37" s="1992">
        <v>1421178.7647617252</v>
      </c>
    </row>
    <row r="38" spans="1:27" s="1990" customFormat="1" ht="8.4499999999999993" customHeight="1">
      <c r="A38" s="1993">
        <v>40009</v>
      </c>
      <c r="B38" s="1988">
        <v>34872.066018842001</v>
      </c>
      <c r="C38" s="1988">
        <v>117729.82158840002</v>
      </c>
      <c r="D38" s="1988">
        <v>852.06153805899964</v>
      </c>
      <c r="E38" s="1988">
        <v>77062.173868911035</v>
      </c>
      <c r="F38" s="1988">
        <v>180.63154604999997</v>
      </c>
      <c r="G38" s="1988">
        <v>230696.75456026205</v>
      </c>
      <c r="H38" s="1988">
        <v>152256.024</v>
      </c>
      <c r="I38" s="1988">
        <v>12441.618955298094</v>
      </c>
      <c r="J38" s="1988">
        <v>1083.5204343599999</v>
      </c>
      <c r="K38" s="1988">
        <v>11358.098520938094</v>
      </c>
      <c r="L38" s="1988">
        <v>12329.456814118774</v>
      </c>
      <c r="M38" s="1988">
        <v>968439.07766568358</v>
      </c>
      <c r="N38" s="1988">
        <v>941182.10997874907</v>
      </c>
      <c r="O38" s="1988">
        <v>27256.96768693456</v>
      </c>
      <c r="P38" s="1988">
        <v>2388.1952785799999</v>
      </c>
      <c r="Q38" s="1988">
        <v>1147854.3727136804</v>
      </c>
      <c r="R38" s="1988">
        <v>0</v>
      </c>
      <c r="S38" s="1988">
        <v>108431.08036682903</v>
      </c>
      <c r="T38" s="1988">
        <v>1486982.2076407713</v>
      </c>
    </row>
    <row r="39" spans="1:27" s="1983" customFormat="1" ht="3.95" hidden="1" customHeight="1">
      <c r="A39" s="1991"/>
      <c r="B39" s="1992"/>
      <c r="C39" s="1992"/>
      <c r="D39" s="1992"/>
      <c r="E39" s="1992"/>
      <c r="F39" s="1992"/>
      <c r="G39" s="1992"/>
      <c r="H39" s="1992"/>
      <c r="I39" s="1992"/>
      <c r="J39" s="1992"/>
      <c r="K39" s="1992"/>
      <c r="L39" s="1992"/>
      <c r="M39" s="1992"/>
      <c r="N39" s="1992"/>
      <c r="O39" s="1992"/>
      <c r="P39" s="1992"/>
      <c r="Q39" s="1992"/>
      <c r="R39" s="1992"/>
      <c r="S39" s="1992"/>
      <c r="T39" s="1992"/>
    </row>
    <row r="40" spans="1:27" s="1983" customFormat="1" ht="9" hidden="1" customHeight="1">
      <c r="A40" s="1991">
        <v>40040</v>
      </c>
      <c r="B40" s="1992">
        <v>28620.984005429</v>
      </c>
      <c r="C40" s="1992">
        <v>116223.28943935997</v>
      </c>
      <c r="D40" s="1992">
        <v>1067.7368022844998</v>
      </c>
      <c r="E40" s="1992">
        <v>87145.384037492739</v>
      </c>
      <c r="F40" s="1992">
        <v>523.89440996000008</v>
      </c>
      <c r="G40" s="1992">
        <v>233581.28869452619</v>
      </c>
      <c r="H40" s="1992">
        <v>152261.5</v>
      </c>
      <c r="I40" s="1992">
        <v>11795.26283591532</v>
      </c>
      <c r="J40" s="1992">
        <v>1039.11043436</v>
      </c>
      <c r="K40" s="1992">
        <v>10756.15240155532</v>
      </c>
      <c r="L40" s="1992">
        <v>11258.951521160912</v>
      </c>
      <c r="M40" s="1992">
        <v>969352.75093412295</v>
      </c>
      <c r="N40" s="1992">
        <v>938940.95917709533</v>
      </c>
      <c r="O40" s="1992">
        <v>30411.791757027586</v>
      </c>
      <c r="P40" s="1992">
        <v>2702.71206106</v>
      </c>
      <c r="Q40" s="1992">
        <v>1147371.1773522592</v>
      </c>
      <c r="R40" s="1992">
        <v>0</v>
      </c>
      <c r="S40" s="1992">
        <v>114905.1164501802</v>
      </c>
      <c r="T40" s="1992">
        <v>1495857.5824969658</v>
      </c>
    </row>
    <row r="41" spans="1:27" s="1983" customFormat="1" ht="9" hidden="1" customHeight="1">
      <c r="A41" s="1991">
        <v>40071</v>
      </c>
      <c r="B41" s="1992">
        <v>28048.964145628994</v>
      </c>
      <c r="C41" s="1992">
        <v>115635.22001479</v>
      </c>
      <c r="D41" s="1992">
        <v>1003.3903809557496</v>
      </c>
      <c r="E41" s="1992">
        <v>86589.577132301783</v>
      </c>
      <c r="F41" s="1992">
        <v>1374.430863</v>
      </c>
      <c r="G41" s="1992">
        <v>232651.58253667649</v>
      </c>
      <c r="H41" s="1992">
        <v>148761.5</v>
      </c>
      <c r="I41" s="1992">
        <v>10601.596645980002</v>
      </c>
      <c r="J41" s="1992">
        <v>1035.7</v>
      </c>
      <c r="K41" s="1992">
        <v>9565.8966459800013</v>
      </c>
      <c r="L41" s="1992">
        <v>11893.170767731892</v>
      </c>
      <c r="M41" s="1992">
        <v>986496.09690419759</v>
      </c>
      <c r="N41" s="1992">
        <v>952000.73765416199</v>
      </c>
      <c r="O41" s="1992">
        <v>34495.359250035559</v>
      </c>
      <c r="P41" s="1992">
        <v>2851.8629416435001</v>
      </c>
      <c r="Q41" s="1992">
        <v>1160604.227259553</v>
      </c>
      <c r="R41" s="1992">
        <v>0</v>
      </c>
      <c r="S41" s="1992">
        <v>130064.80430242624</v>
      </c>
      <c r="T41" s="1992">
        <v>1523320.6140986558</v>
      </c>
    </row>
    <row r="42" spans="1:27" s="1994" customFormat="1" ht="8.4499999999999993" hidden="1" customHeight="1">
      <c r="A42" s="1991">
        <v>40101</v>
      </c>
      <c r="B42" s="1992">
        <v>38317.57431539899</v>
      </c>
      <c r="C42" s="1992">
        <v>118321.36089204001</v>
      </c>
      <c r="D42" s="1992">
        <v>1195.0470246397497</v>
      </c>
      <c r="E42" s="1992">
        <v>94257.414294237155</v>
      </c>
      <c r="F42" s="1992">
        <v>543.09507881000002</v>
      </c>
      <c r="G42" s="1992">
        <v>252634.49160512592</v>
      </c>
      <c r="H42" s="1992">
        <v>143816.1</v>
      </c>
      <c r="I42" s="1992">
        <v>12031.531005340326</v>
      </c>
      <c r="J42" s="1992">
        <v>1158.8076752100001</v>
      </c>
      <c r="K42" s="1992">
        <v>10872.723330130326</v>
      </c>
      <c r="L42" s="1992">
        <v>12090.449592820631</v>
      </c>
      <c r="M42" s="1992">
        <v>1007788.9245179037</v>
      </c>
      <c r="N42" s="1992">
        <v>978837.84186185361</v>
      </c>
      <c r="O42" s="1992">
        <v>28951.082656050065</v>
      </c>
      <c r="P42" s="1992">
        <v>3242.2603236095001</v>
      </c>
      <c r="Q42" s="1992">
        <v>1178969.265439674</v>
      </c>
      <c r="R42" s="1992">
        <v>0</v>
      </c>
      <c r="S42" s="1992">
        <v>126831.3425742539</v>
      </c>
      <c r="T42" s="1992">
        <v>1558435.0996190538</v>
      </c>
    </row>
    <row r="43" spans="1:27" s="1983" customFormat="1" ht="8.25" hidden="1" customHeight="1">
      <c r="A43" s="1991">
        <v>40132</v>
      </c>
      <c r="B43" s="1992">
        <v>32612.028642038989</v>
      </c>
      <c r="C43" s="1992">
        <v>137815.14602762001</v>
      </c>
      <c r="D43" s="1992">
        <v>1199.0177308674999</v>
      </c>
      <c r="E43" s="1992">
        <v>85960.252982242338</v>
      </c>
      <c r="F43" s="1992">
        <v>533.15868732000001</v>
      </c>
      <c r="G43" s="1992">
        <v>258119.60407008883</v>
      </c>
      <c r="H43" s="1992">
        <v>143811.72400000002</v>
      </c>
      <c r="I43" s="1992">
        <v>11704.604195249998</v>
      </c>
      <c r="J43" s="1992">
        <v>1147.9716752100001</v>
      </c>
      <c r="K43" s="1992">
        <v>10556.632520039999</v>
      </c>
      <c r="L43" s="1992">
        <v>11468.550616661607</v>
      </c>
      <c r="M43" s="1992">
        <v>1018368.5115447979</v>
      </c>
      <c r="N43" s="1992">
        <v>985583.27383770153</v>
      </c>
      <c r="O43" s="1992">
        <v>32785.237707096436</v>
      </c>
      <c r="P43" s="1992">
        <v>3583.5330838099999</v>
      </c>
      <c r="Q43" s="1992">
        <v>1188936.9234405195</v>
      </c>
      <c r="R43" s="1992">
        <v>0</v>
      </c>
      <c r="S43" s="1992">
        <v>123067.51336800665</v>
      </c>
      <c r="T43" s="1992">
        <v>1570124.0408786149</v>
      </c>
    </row>
    <row r="44" spans="1:27" s="1983" customFormat="1" ht="8.25" hidden="1" customHeight="1">
      <c r="A44" s="1991">
        <v>40162</v>
      </c>
      <c r="B44" s="1992">
        <v>31798.983188368999</v>
      </c>
      <c r="C44" s="1992">
        <v>119931.55070517998</v>
      </c>
      <c r="D44" s="1992">
        <v>966.79816827349941</v>
      </c>
      <c r="E44" s="1992">
        <v>102221.64061969199</v>
      </c>
      <c r="F44" s="1992">
        <v>436.63105753999997</v>
      </c>
      <c r="G44" s="1992">
        <v>255355.60373905447</v>
      </c>
      <c r="H44" s="1992">
        <v>145908.71400000001</v>
      </c>
      <c r="I44" s="1992">
        <v>12108.111092329998</v>
      </c>
      <c r="J44" s="1992">
        <v>1150.66767521</v>
      </c>
      <c r="K44" s="1992">
        <v>10957.443417119999</v>
      </c>
      <c r="L44" s="1992">
        <v>11709.303430759392</v>
      </c>
      <c r="M44" s="1992">
        <v>1011620.7584547126</v>
      </c>
      <c r="N44" s="1992">
        <v>974611.934128316</v>
      </c>
      <c r="O44" s="1992">
        <v>37008.824326396607</v>
      </c>
      <c r="P44" s="1992">
        <v>3929.5392251974499</v>
      </c>
      <c r="Q44" s="1992">
        <v>1185276.4262029994</v>
      </c>
      <c r="R44" s="1992">
        <v>0</v>
      </c>
      <c r="S44" s="1992">
        <v>163674.29754261294</v>
      </c>
      <c r="T44" s="1992">
        <v>1604306.3274846668</v>
      </c>
    </row>
    <row r="45" spans="1:27" s="1994" customFormat="1" ht="8.4499999999999993" hidden="1" customHeight="1">
      <c r="A45" s="1991">
        <v>40193</v>
      </c>
      <c r="B45" s="1992">
        <v>34086.785090998994</v>
      </c>
      <c r="C45" s="1992">
        <v>100564.55775903002</v>
      </c>
      <c r="D45" s="1992">
        <v>801.82467373374971</v>
      </c>
      <c r="E45" s="1992">
        <v>96242.470755357412</v>
      </c>
      <c r="F45" s="1992">
        <v>992.42216703000008</v>
      </c>
      <c r="G45" s="1992">
        <v>232688.06044615016</v>
      </c>
      <c r="H45" s="1992">
        <v>147992.90000000002</v>
      </c>
      <c r="I45" s="1992">
        <v>11513.739316410001</v>
      </c>
      <c r="J45" s="1992">
        <v>1012.4535989499999</v>
      </c>
      <c r="K45" s="1992">
        <v>10501.285717460001</v>
      </c>
      <c r="L45" s="1992">
        <v>13259.441628881483</v>
      </c>
      <c r="M45" s="1992">
        <v>1055272.9222921738</v>
      </c>
      <c r="N45" s="1992">
        <v>1026008.5517395642</v>
      </c>
      <c r="O45" s="1992">
        <v>29264.370552609729</v>
      </c>
      <c r="P45" s="1992">
        <v>3480.1470546634891</v>
      </c>
      <c r="Q45" s="1992">
        <v>1231519.1502921288</v>
      </c>
      <c r="R45" s="1992">
        <v>0</v>
      </c>
      <c r="S45" s="1992">
        <v>151461.08615502823</v>
      </c>
      <c r="T45" s="1992">
        <v>1615668.2968933072</v>
      </c>
    </row>
    <row r="46" spans="1:27" s="2139" customFormat="1" ht="8.25" hidden="1" customHeight="1">
      <c r="A46" s="2088" t="s">
        <v>2371</v>
      </c>
      <c r="B46" s="2137"/>
      <c r="C46" s="2137"/>
      <c r="D46" s="2137"/>
      <c r="E46" s="2137"/>
      <c r="F46" s="2137"/>
      <c r="G46" s="2137"/>
      <c r="H46" s="2137"/>
      <c r="I46" s="2137"/>
      <c r="J46" s="2137"/>
      <c r="K46" s="2137"/>
      <c r="L46" s="2137"/>
      <c r="M46" s="2137"/>
      <c r="N46" s="2137"/>
      <c r="O46" s="2137"/>
      <c r="P46" s="2137"/>
      <c r="Q46" s="2137"/>
      <c r="R46" s="2137"/>
      <c r="S46" s="2137"/>
      <c r="T46" s="2138"/>
      <c r="U46" s="2137"/>
      <c r="V46" s="2137"/>
      <c r="W46" s="2137"/>
      <c r="X46" s="2137"/>
      <c r="Y46" s="2137"/>
      <c r="Z46" s="2137"/>
      <c r="AA46" s="2138"/>
    </row>
    <row r="47" spans="1:27" s="2139" customFormat="1" ht="8.25" hidden="1" customHeight="1">
      <c r="A47" s="2088" t="s">
        <v>2402</v>
      </c>
      <c r="B47" s="2137"/>
      <c r="C47" s="2137"/>
      <c r="D47" s="2137"/>
      <c r="E47" s="2137"/>
      <c r="F47" s="2137"/>
      <c r="G47" s="2137"/>
      <c r="H47" s="2137"/>
      <c r="I47" s="2137"/>
      <c r="J47" s="2137"/>
      <c r="K47" s="2137"/>
      <c r="L47" s="2137"/>
      <c r="M47" s="2137"/>
      <c r="N47" s="2137"/>
      <c r="O47" s="2137"/>
      <c r="P47" s="2137"/>
      <c r="Q47" s="2137"/>
      <c r="R47" s="2137"/>
      <c r="S47" s="2137"/>
      <c r="T47" s="2138"/>
      <c r="U47" s="2137"/>
      <c r="V47" s="2137"/>
      <c r="W47" s="2137"/>
      <c r="X47" s="2137"/>
      <c r="Y47" s="2137"/>
      <c r="Z47" s="2137"/>
      <c r="AA47" s="2138"/>
    </row>
    <row r="48" spans="1:27" s="2139" customFormat="1" ht="8.25" hidden="1" customHeight="1">
      <c r="A48" s="2088"/>
      <c r="B48" s="2137"/>
      <c r="C48" s="2137"/>
      <c r="D48" s="2137"/>
      <c r="E48" s="2137"/>
      <c r="F48" s="2137"/>
      <c r="G48" s="2137"/>
      <c r="H48" s="2137"/>
      <c r="I48" s="2137"/>
      <c r="J48" s="2137"/>
      <c r="K48" s="2137"/>
      <c r="L48" s="2137"/>
      <c r="M48" s="2137"/>
      <c r="N48" s="2137"/>
      <c r="O48" s="2137"/>
      <c r="P48" s="2137"/>
      <c r="Q48" s="2137"/>
      <c r="R48" s="2137"/>
      <c r="S48" s="2137"/>
      <c r="T48" s="2138"/>
      <c r="U48" s="2137"/>
      <c r="V48" s="2137"/>
      <c r="W48" s="2137"/>
      <c r="X48" s="2137"/>
      <c r="Y48" s="2137"/>
      <c r="Z48" s="2137"/>
      <c r="AA48" s="2138"/>
    </row>
    <row r="49" spans="1:27" s="2139" customFormat="1" ht="8.25" hidden="1" customHeight="1">
      <c r="A49" s="2089" t="s">
        <v>280</v>
      </c>
      <c r="B49" s="2140"/>
      <c r="C49" s="2140"/>
      <c r="D49" s="2140"/>
      <c r="E49" s="2140"/>
      <c r="F49" s="2140"/>
      <c r="G49" s="2140"/>
      <c r="H49" s="2140"/>
      <c r="I49" s="2140"/>
      <c r="J49" s="2140"/>
      <c r="K49" s="2140"/>
      <c r="L49" s="2140"/>
      <c r="M49" s="2140"/>
      <c r="N49" s="2140"/>
      <c r="O49" s="2140"/>
      <c r="P49" s="2140"/>
      <c r="Q49" s="2140"/>
      <c r="R49" s="2140"/>
      <c r="S49" s="2140"/>
      <c r="T49" s="2141"/>
      <c r="U49" s="2140"/>
      <c r="V49" s="2140"/>
      <c r="W49" s="2140"/>
      <c r="X49" s="2140"/>
      <c r="Y49" s="2140"/>
      <c r="Z49" s="2140"/>
      <c r="AA49" s="2141"/>
    </row>
    <row r="50" spans="1:27" s="1983" customFormat="1" ht="8.25" hidden="1" customHeight="1">
      <c r="A50" s="2450" t="s">
        <v>1788</v>
      </c>
      <c r="B50" s="2451" t="s">
        <v>2372</v>
      </c>
      <c r="C50" s="2452"/>
      <c r="D50" s="2452"/>
      <c r="E50" s="2452"/>
      <c r="F50" s="2452"/>
      <c r="G50" s="2453"/>
      <c r="H50" s="2451" t="s">
        <v>2373</v>
      </c>
      <c r="I50" s="2452"/>
      <c r="J50" s="2452"/>
      <c r="K50" s="2452"/>
      <c r="L50" s="2452"/>
      <c r="M50" s="2452"/>
      <c r="N50" s="2452"/>
      <c r="O50" s="2452"/>
      <c r="P50" s="2452"/>
      <c r="Q50" s="2453"/>
      <c r="R50" s="2446" t="s">
        <v>2374</v>
      </c>
      <c r="S50" s="2446" t="s">
        <v>661</v>
      </c>
      <c r="T50" s="2447" t="s">
        <v>2375</v>
      </c>
    </row>
    <row r="51" spans="1:27" s="1983" customFormat="1" ht="8.25" hidden="1" customHeight="1">
      <c r="A51" s="2450"/>
      <c r="B51" s="2447" t="s">
        <v>2376</v>
      </c>
      <c r="C51" s="2447" t="s">
        <v>2377</v>
      </c>
      <c r="D51" s="2447" t="s">
        <v>2378</v>
      </c>
      <c r="E51" s="2447" t="s">
        <v>2379</v>
      </c>
      <c r="F51" s="2447" t="s">
        <v>2380</v>
      </c>
      <c r="G51" s="2447" t="s">
        <v>2381</v>
      </c>
      <c r="H51" s="2447" t="s">
        <v>2382</v>
      </c>
      <c r="I51" s="2450" t="s">
        <v>2383</v>
      </c>
      <c r="J51" s="2450"/>
      <c r="K51" s="2450"/>
      <c r="L51" s="2446" t="s">
        <v>2384</v>
      </c>
      <c r="M51" s="2451" t="s">
        <v>2385</v>
      </c>
      <c r="N51" s="2452"/>
      <c r="O51" s="2453"/>
      <c r="P51" s="2446" t="s">
        <v>2386</v>
      </c>
      <c r="Q51" s="2447" t="s">
        <v>2387</v>
      </c>
      <c r="R51" s="2446"/>
      <c r="S51" s="2446"/>
      <c r="T51" s="2448"/>
    </row>
    <row r="52" spans="1:27" s="1983" customFormat="1" ht="8.25" hidden="1" customHeight="1">
      <c r="A52" s="2450"/>
      <c r="B52" s="2449"/>
      <c r="C52" s="2449"/>
      <c r="D52" s="2449"/>
      <c r="E52" s="2449"/>
      <c r="F52" s="2449"/>
      <c r="G52" s="2449"/>
      <c r="H52" s="2449"/>
      <c r="I52" s="2136" t="s">
        <v>2388</v>
      </c>
      <c r="J52" s="1984" t="s">
        <v>2389</v>
      </c>
      <c r="K52" s="2136" t="s">
        <v>2390</v>
      </c>
      <c r="L52" s="2446"/>
      <c r="M52" s="2136" t="s">
        <v>658</v>
      </c>
      <c r="N52" s="1984" t="s">
        <v>2391</v>
      </c>
      <c r="O52" s="2136" t="s">
        <v>2392</v>
      </c>
      <c r="P52" s="2446"/>
      <c r="Q52" s="2449"/>
      <c r="R52" s="2446"/>
      <c r="S52" s="2446"/>
      <c r="T52" s="2449"/>
    </row>
    <row r="53" spans="1:27" s="1986" customFormat="1" hidden="1">
      <c r="A53" s="2450"/>
      <c r="B53" s="1985">
        <v>1</v>
      </c>
      <c r="C53" s="1985">
        <v>2</v>
      </c>
      <c r="D53" s="1985">
        <v>3</v>
      </c>
      <c r="E53" s="1985">
        <v>4</v>
      </c>
      <c r="F53" s="1985">
        <v>5</v>
      </c>
      <c r="G53" s="1985">
        <v>6</v>
      </c>
      <c r="H53" s="1985">
        <v>7</v>
      </c>
      <c r="I53" s="1985">
        <v>8</v>
      </c>
      <c r="J53" s="1985">
        <v>9</v>
      </c>
      <c r="K53" s="1985">
        <v>10</v>
      </c>
      <c r="L53" s="1985">
        <v>11</v>
      </c>
      <c r="M53" s="1985">
        <v>12</v>
      </c>
      <c r="N53" s="1985">
        <v>13</v>
      </c>
      <c r="O53" s="1985">
        <v>14</v>
      </c>
      <c r="P53" s="1985">
        <v>15</v>
      </c>
      <c r="Q53" s="1985">
        <v>16</v>
      </c>
      <c r="R53" s="1985">
        <v>17</v>
      </c>
      <c r="S53" s="1985">
        <v>18</v>
      </c>
      <c r="T53" s="1985">
        <v>19</v>
      </c>
    </row>
    <row r="54" spans="1:27" s="1983" customFormat="1" ht="8.25" hidden="1" customHeight="1">
      <c r="A54" s="1991">
        <v>40224</v>
      </c>
      <c r="B54" s="1992">
        <v>31713.951228749</v>
      </c>
      <c r="C54" s="1992">
        <v>125171.49256471</v>
      </c>
      <c r="D54" s="1992">
        <v>974.20187962224952</v>
      </c>
      <c r="E54" s="1992">
        <v>96420.484052210333</v>
      </c>
      <c r="F54" s="1992">
        <v>519.02810086</v>
      </c>
      <c r="G54" s="1992">
        <v>254799.15782615158</v>
      </c>
      <c r="H54" s="1992">
        <v>147992.90000000002</v>
      </c>
      <c r="I54" s="1992">
        <v>11949.06724151</v>
      </c>
      <c r="J54" s="1992">
        <v>1165.9813989500001</v>
      </c>
      <c r="K54" s="1992">
        <v>10783.08584256</v>
      </c>
      <c r="L54" s="1992">
        <v>10778.51368382558</v>
      </c>
      <c r="M54" s="1992">
        <v>1065061.5658770325</v>
      </c>
      <c r="N54" s="1992">
        <v>1029938.9018030191</v>
      </c>
      <c r="O54" s="1992">
        <v>35122.664074013366</v>
      </c>
      <c r="P54" s="1992">
        <v>3422.9897885359997</v>
      </c>
      <c r="Q54" s="1992">
        <v>1239205.036590904</v>
      </c>
      <c r="R54" s="1992">
        <v>0</v>
      </c>
      <c r="S54" s="1992">
        <v>128199.08653371567</v>
      </c>
      <c r="T54" s="1992">
        <v>1622203.2809507714</v>
      </c>
    </row>
    <row r="55" spans="1:27" s="1983" customFormat="1" ht="8.25" hidden="1" customHeight="1">
      <c r="A55" s="1991">
        <v>40252</v>
      </c>
      <c r="B55" s="1992">
        <v>31046.646240888997</v>
      </c>
      <c r="C55" s="1992">
        <v>105913.29807053</v>
      </c>
      <c r="D55" s="1992">
        <v>964.28321558775019</v>
      </c>
      <c r="E55" s="1992">
        <v>98854.750299355466</v>
      </c>
      <c r="F55" s="1992">
        <v>671.0639475800001</v>
      </c>
      <c r="G55" s="1992">
        <v>237450.04177394224</v>
      </c>
      <c r="H55" s="1992">
        <v>148007.70000000001</v>
      </c>
      <c r="I55" s="1992">
        <v>12706.15034319</v>
      </c>
      <c r="J55" s="1992">
        <v>1088.7</v>
      </c>
      <c r="K55" s="1992">
        <v>11617.450343189999</v>
      </c>
      <c r="L55" s="1992">
        <v>18900.605323923854</v>
      </c>
      <c r="M55" s="1992">
        <v>1076519.1322899996</v>
      </c>
      <c r="N55" s="1992">
        <v>1044990.0085876419</v>
      </c>
      <c r="O55" s="1992">
        <v>31529.123702357771</v>
      </c>
      <c r="P55" s="1992">
        <v>3176.2126884507502</v>
      </c>
      <c r="Q55" s="1992">
        <v>1259309.8006455642</v>
      </c>
      <c r="R55" s="1992">
        <v>0</v>
      </c>
      <c r="S55" s="1992">
        <v>151193.42467722291</v>
      </c>
      <c r="T55" s="1992">
        <v>1647953.2670967295</v>
      </c>
    </row>
    <row r="56" spans="1:27" s="1983" customFormat="1" ht="8.4499999999999993" hidden="1" customHeight="1">
      <c r="A56" s="1991">
        <v>40283</v>
      </c>
      <c r="B56" s="1992">
        <v>31590.584578728995</v>
      </c>
      <c r="C56" s="1992">
        <v>108853.23668011001</v>
      </c>
      <c r="D56" s="1992">
        <v>1262.3407544777504</v>
      </c>
      <c r="E56" s="1992">
        <v>91598.762473433919</v>
      </c>
      <c r="F56" s="1992">
        <v>712.68581984999992</v>
      </c>
      <c r="G56" s="1992">
        <v>234017.61030660069</v>
      </c>
      <c r="H56" s="1992">
        <v>148008.90000000002</v>
      </c>
      <c r="I56" s="1992">
        <v>13116.456669520001</v>
      </c>
      <c r="J56" s="1992">
        <v>1094.3824596700001</v>
      </c>
      <c r="K56" s="1992">
        <v>12022.074209850001</v>
      </c>
      <c r="L56" s="1992">
        <v>9597.3139055875981</v>
      </c>
      <c r="M56" s="1992">
        <v>1100081.4987048088</v>
      </c>
      <c r="N56" s="1992">
        <v>1068153.695348497</v>
      </c>
      <c r="O56" s="1992">
        <v>31927.803356311724</v>
      </c>
      <c r="P56" s="1992">
        <v>2452.1888216500001</v>
      </c>
      <c r="Q56" s="1992">
        <v>1273256.3581015666</v>
      </c>
      <c r="R56" s="1992">
        <v>0</v>
      </c>
      <c r="S56" s="1992">
        <v>169999.47185265028</v>
      </c>
      <c r="T56" s="1992">
        <v>1677273.4402608178</v>
      </c>
    </row>
    <row r="57" spans="1:27" s="1983" customFormat="1" ht="8.25" hidden="1" customHeight="1">
      <c r="A57" s="1991">
        <v>40313</v>
      </c>
      <c r="B57" s="1992">
        <v>32985.400988628993</v>
      </c>
      <c r="C57" s="1992">
        <v>123473.06322304999</v>
      </c>
      <c r="D57" s="1992">
        <v>1317.2095007182506</v>
      </c>
      <c r="E57" s="1992">
        <v>87847.742061473269</v>
      </c>
      <c r="F57" s="1992">
        <v>1367.5974034400001</v>
      </c>
      <c r="G57" s="1992">
        <v>246991.01317731049</v>
      </c>
      <c r="H57" s="1992">
        <v>148012.30000000002</v>
      </c>
      <c r="I57" s="1992">
        <v>12991.75732085</v>
      </c>
      <c r="J57" s="1992">
        <v>1093.45060143</v>
      </c>
      <c r="K57" s="1992">
        <v>11898.306719419999</v>
      </c>
      <c r="L57" s="1992">
        <v>9387.6208640608638</v>
      </c>
      <c r="M57" s="1992">
        <v>1111896.9053536437</v>
      </c>
      <c r="N57" s="1992">
        <v>1075527.3767091706</v>
      </c>
      <c r="O57" s="1992">
        <v>36369.528644472957</v>
      </c>
      <c r="P57" s="1992">
        <v>2222.0053014762002</v>
      </c>
      <c r="Q57" s="1992">
        <v>1284510.5888400308</v>
      </c>
      <c r="R57" s="1992">
        <v>0</v>
      </c>
      <c r="S57" s="1992">
        <v>144167.88185693888</v>
      </c>
      <c r="T57" s="1992">
        <v>1675669.4838742802</v>
      </c>
    </row>
    <row r="58" spans="1:27" s="1983" customFormat="1" ht="8.25" hidden="1" customHeight="1">
      <c r="A58" s="1991">
        <v>40344</v>
      </c>
      <c r="B58" s="1992">
        <v>32523.852479345253</v>
      </c>
      <c r="C58" s="1992">
        <v>123646.02554371001</v>
      </c>
      <c r="D58" s="1992">
        <v>965.44817836175014</v>
      </c>
      <c r="E58" s="1992">
        <v>89257.490506316826</v>
      </c>
      <c r="F58" s="1992">
        <v>457.98508745999993</v>
      </c>
      <c r="G58" s="1992">
        <v>246850.80179519384</v>
      </c>
      <c r="H58" s="1992">
        <v>144433.90000000002</v>
      </c>
      <c r="I58" s="1992">
        <v>13049.7480762</v>
      </c>
      <c r="J58" s="1992">
        <v>1094.2640200800001</v>
      </c>
      <c r="K58" s="1992">
        <v>11955.48405612</v>
      </c>
      <c r="L58" s="1992">
        <v>9446.3334186149514</v>
      </c>
      <c r="M58" s="1992">
        <v>1129360.2937775727</v>
      </c>
      <c r="N58" s="1992">
        <v>1088599.1069475829</v>
      </c>
      <c r="O58" s="1992">
        <v>40761.186829989885</v>
      </c>
      <c r="P58" s="1992">
        <v>2710.854375381</v>
      </c>
      <c r="Q58" s="1992">
        <v>1299001.1296477686</v>
      </c>
      <c r="R58" s="1992">
        <v>0</v>
      </c>
      <c r="S58" s="1992">
        <v>150678.37056710661</v>
      </c>
      <c r="T58" s="1992">
        <v>1696530.3020100691</v>
      </c>
    </row>
    <row r="59" spans="1:27" s="1990" customFormat="1" ht="8.4499999999999993" customHeight="1">
      <c r="A59" s="1993">
        <v>40374</v>
      </c>
      <c r="B59" s="1988">
        <v>41129.87280457899</v>
      </c>
      <c r="C59" s="1988">
        <v>156213.95132913999</v>
      </c>
      <c r="D59" s="1988">
        <v>788.69858320949993</v>
      </c>
      <c r="E59" s="1988">
        <v>88693.806127222924</v>
      </c>
      <c r="F59" s="1988">
        <v>90.063297980000002</v>
      </c>
      <c r="G59" s="1988">
        <v>286916.3921421314</v>
      </c>
      <c r="H59" s="1988">
        <v>142157.69999999998</v>
      </c>
      <c r="I59" s="1988">
        <v>11382.95933052</v>
      </c>
      <c r="J59" s="1988">
        <v>996.62867697999991</v>
      </c>
      <c r="K59" s="1988">
        <v>10386.330653540001</v>
      </c>
      <c r="L59" s="1988">
        <v>9569.907462245701</v>
      </c>
      <c r="M59" s="1988">
        <v>1146699.2038779212</v>
      </c>
      <c r="N59" s="1988">
        <v>1117321.0223590338</v>
      </c>
      <c r="O59" s="1988">
        <v>29378.181518887475</v>
      </c>
      <c r="P59" s="1988">
        <v>3523.5801673199999</v>
      </c>
      <c r="Q59" s="1988">
        <v>1313333.3508380072</v>
      </c>
      <c r="R59" s="1988">
        <v>0</v>
      </c>
      <c r="S59" s="1988">
        <v>157128.9695125641</v>
      </c>
      <c r="T59" s="1988">
        <v>1757378.7124927028</v>
      </c>
    </row>
    <row r="60" spans="1:27" s="1983" customFormat="1" ht="3.95" customHeight="1">
      <c r="A60" s="1991"/>
      <c r="B60" s="1992"/>
      <c r="C60" s="1992"/>
      <c r="D60" s="1992"/>
      <c r="E60" s="1992"/>
      <c r="F60" s="1992"/>
      <c r="G60" s="1992"/>
      <c r="H60" s="1992"/>
      <c r="I60" s="1992"/>
      <c r="J60" s="1992"/>
      <c r="K60" s="1992"/>
      <c r="L60" s="1992"/>
      <c r="M60" s="1992"/>
      <c r="N60" s="1992"/>
      <c r="O60" s="1992"/>
      <c r="P60" s="1992"/>
      <c r="Q60" s="1992"/>
      <c r="R60" s="1992"/>
      <c r="S60" s="1992"/>
      <c r="T60" s="1992"/>
    </row>
    <row r="61" spans="1:27" s="1983" customFormat="1" ht="8.25" hidden="1" customHeight="1">
      <c r="A61" s="1991">
        <v>40405</v>
      </c>
      <c r="B61" s="1992">
        <v>33113.721717868983</v>
      </c>
      <c r="C61" s="1992">
        <v>146441.19171860986</v>
      </c>
      <c r="D61" s="1992">
        <v>834.20443173450053</v>
      </c>
      <c r="E61" s="1992">
        <v>89492.466894660203</v>
      </c>
      <c r="F61" s="1992">
        <v>173.19009057999997</v>
      </c>
      <c r="G61" s="1992">
        <v>270054.77485345362</v>
      </c>
      <c r="H61" s="1992">
        <v>142151.35000000003</v>
      </c>
      <c r="I61" s="1992">
        <v>11696.914359859999</v>
      </c>
      <c r="J61" s="1992">
        <v>1540.3086769800002</v>
      </c>
      <c r="K61" s="1992">
        <v>10156.605682879999</v>
      </c>
      <c r="L61" s="1992">
        <v>11992.728927165965</v>
      </c>
      <c r="M61" s="1992">
        <v>1155418.3334214292</v>
      </c>
      <c r="N61" s="1992">
        <v>1120822.7265521269</v>
      </c>
      <c r="O61" s="1992">
        <v>34595.606869302304</v>
      </c>
      <c r="P61" s="1992">
        <v>4096.8838213599993</v>
      </c>
      <c r="Q61" s="1992">
        <v>1325356.2105298152</v>
      </c>
      <c r="R61" s="1992">
        <v>0</v>
      </c>
      <c r="S61" s="1992">
        <v>166506.47756658396</v>
      </c>
      <c r="T61" s="1992">
        <v>1761917.4629498529</v>
      </c>
    </row>
    <row r="62" spans="1:27" s="1983" customFormat="1" ht="8.25" hidden="1" customHeight="1">
      <c r="A62" s="1991">
        <v>40436</v>
      </c>
      <c r="B62" s="1992">
        <v>34118.834659789005</v>
      </c>
      <c r="C62" s="1992">
        <v>122091.95549497999</v>
      </c>
      <c r="D62" s="1992">
        <v>946.92003693699974</v>
      </c>
      <c r="E62" s="1992">
        <v>93716.288077765959</v>
      </c>
      <c r="F62" s="1992">
        <v>662.64192085000013</v>
      </c>
      <c r="G62" s="1992">
        <v>251536.64019032195</v>
      </c>
      <c r="H62" s="1992">
        <v>142731.35000000003</v>
      </c>
      <c r="I62" s="1992">
        <v>11546.683051220003</v>
      </c>
      <c r="J62" s="1992">
        <v>1741.55847698</v>
      </c>
      <c r="K62" s="1992">
        <v>9805.1245742400024</v>
      </c>
      <c r="L62" s="1992">
        <v>11293.923362248264</v>
      </c>
      <c r="M62" s="1992">
        <v>1192194.6293440382</v>
      </c>
      <c r="N62" s="1992">
        <v>1152532.5561810725</v>
      </c>
      <c r="O62" s="1992">
        <v>39662.07316296576</v>
      </c>
      <c r="P62" s="1992">
        <v>3323.083850902</v>
      </c>
      <c r="Q62" s="1992">
        <v>1361089.6696084086</v>
      </c>
      <c r="R62" s="1992">
        <v>0</v>
      </c>
      <c r="S62" s="1992">
        <v>169230.63843776099</v>
      </c>
      <c r="T62" s="1992">
        <v>1781856.9482364915</v>
      </c>
    </row>
    <row r="63" spans="1:27" s="1983" customFormat="1" ht="8.4499999999999993" customHeight="1">
      <c r="A63" s="1991">
        <v>40466</v>
      </c>
      <c r="B63" s="1992">
        <v>41210.819211369002</v>
      </c>
      <c r="C63" s="1992">
        <v>99806.502780340001</v>
      </c>
      <c r="D63" s="1992">
        <v>1356.6567526919996</v>
      </c>
      <c r="E63" s="1992">
        <v>96206.16128018008</v>
      </c>
      <c r="F63" s="1992">
        <v>417.19731934999999</v>
      </c>
      <c r="G63" s="1992">
        <v>238997.33734393111</v>
      </c>
      <c r="H63" s="1992">
        <v>142681.35</v>
      </c>
      <c r="I63" s="1992">
        <v>12185.12792936</v>
      </c>
      <c r="J63" s="1992">
        <v>1722.56950063</v>
      </c>
      <c r="K63" s="1992">
        <v>10462.558428730001</v>
      </c>
      <c r="L63" s="1992">
        <v>12712.568870994484</v>
      </c>
      <c r="M63" s="1992">
        <v>1209012.384229952</v>
      </c>
      <c r="N63" s="1992">
        <v>1176854.206578369</v>
      </c>
      <c r="O63" s="1992">
        <v>32158.177651582904</v>
      </c>
      <c r="P63" s="1992">
        <v>3888.3217286963504</v>
      </c>
      <c r="Q63" s="1992">
        <v>1380479.7527590028</v>
      </c>
      <c r="R63" s="1992">
        <v>0</v>
      </c>
      <c r="S63" s="1992">
        <v>188747.03123358646</v>
      </c>
      <c r="T63" s="1992">
        <v>1808224.1213365204</v>
      </c>
    </row>
    <row r="64" spans="1:27" s="1983" customFormat="1" ht="8.25" hidden="1" customHeight="1">
      <c r="A64" s="1991">
        <v>40497</v>
      </c>
      <c r="B64" s="1992">
        <v>36775.315053448991</v>
      </c>
      <c r="C64" s="1992">
        <v>99210.481360030026</v>
      </c>
      <c r="D64" s="1992">
        <v>1741.2425198695005</v>
      </c>
      <c r="E64" s="1992">
        <v>96999.592604367004</v>
      </c>
      <c r="F64" s="1992">
        <v>655.81392791999986</v>
      </c>
      <c r="G64" s="1992">
        <v>235382.44546563554</v>
      </c>
      <c r="H64" s="1992">
        <v>142731.35</v>
      </c>
      <c r="I64" s="1992">
        <v>10850.072719220003</v>
      </c>
      <c r="J64" s="1992">
        <v>994.78050063000001</v>
      </c>
      <c r="K64" s="1992">
        <v>9855.2922185900024</v>
      </c>
      <c r="L64" s="1992">
        <v>13287.537431096962</v>
      </c>
      <c r="M64" s="1992">
        <v>1220242.3610133117</v>
      </c>
      <c r="N64" s="1992">
        <v>1183840.3065013832</v>
      </c>
      <c r="O64" s="1992">
        <v>36402.054511928422</v>
      </c>
      <c r="P64" s="1992">
        <v>3994.6339856988502</v>
      </c>
      <c r="Q64" s="1992">
        <v>1391105.9551493274</v>
      </c>
      <c r="R64" s="1992">
        <v>0</v>
      </c>
      <c r="S64" s="1992">
        <v>185547.40624774431</v>
      </c>
      <c r="T64" s="1992">
        <v>1812035.8068627072</v>
      </c>
    </row>
    <row r="65" spans="1:20" s="1983" customFormat="1" ht="8.25" hidden="1" customHeight="1">
      <c r="A65" s="1991">
        <v>40527</v>
      </c>
      <c r="B65" s="1992">
        <v>36509.57158103901</v>
      </c>
      <c r="C65" s="1992">
        <v>114560.16606536</v>
      </c>
      <c r="D65" s="1992">
        <v>1695.7538585470002</v>
      </c>
      <c r="E65" s="1992">
        <v>100631.34232307143</v>
      </c>
      <c r="F65" s="1992">
        <v>453.94864487999996</v>
      </c>
      <c r="G65" s="1992">
        <v>253850.78247289741</v>
      </c>
      <c r="H65" s="1992">
        <v>136231.34999999998</v>
      </c>
      <c r="I65" s="1992">
        <v>12185.179614779998</v>
      </c>
      <c r="J65" s="1992">
        <v>1603.5825006300001</v>
      </c>
      <c r="K65" s="1992">
        <v>10581.597114149998</v>
      </c>
      <c r="L65" s="1992">
        <v>13241.585156269171</v>
      </c>
      <c r="M65" s="1992">
        <v>1246728.5382883365</v>
      </c>
      <c r="N65" s="1992">
        <v>1206362.3085309109</v>
      </c>
      <c r="O65" s="1992">
        <v>40366.229757425703</v>
      </c>
      <c r="P65" s="1992">
        <v>5573.4217409138482</v>
      </c>
      <c r="Q65" s="1992">
        <v>1413960.0748002992</v>
      </c>
      <c r="R65" s="1992">
        <v>0</v>
      </c>
      <c r="S65" s="1992">
        <v>174874.62341520449</v>
      </c>
      <c r="T65" s="1992">
        <v>1842685.480688401</v>
      </c>
    </row>
    <row r="66" spans="1:20" s="1983" customFormat="1" ht="8.4499999999999993" customHeight="1">
      <c r="A66" s="1991">
        <v>40558</v>
      </c>
      <c r="B66" s="1992">
        <v>35123.519751298983</v>
      </c>
      <c r="C66" s="1992">
        <v>92217.93621177999</v>
      </c>
      <c r="D66" s="1992">
        <v>1380.2499576069999</v>
      </c>
      <c r="E66" s="1992">
        <v>103159.12455363238</v>
      </c>
      <c r="F66" s="1992">
        <v>538.75765385999989</v>
      </c>
      <c r="G66" s="1992">
        <v>232419.58812817835</v>
      </c>
      <c r="H66" s="1992">
        <v>132231.35</v>
      </c>
      <c r="I66" s="1992">
        <v>11340.702833210004</v>
      </c>
      <c r="J66" s="1992">
        <v>678.59935351000013</v>
      </c>
      <c r="K66" s="1992">
        <v>10662.103479700003</v>
      </c>
      <c r="L66" s="1992">
        <v>11612.699949686707</v>
      </c>
      <c r="M66" s="1992">
        <v>1278245.6738226861</v>
      </c>
      <c r="N66" s="1992">
        <v>1246597.3463642802</v>
      </c>
      <c r="O66" s="1992">
        <v>31648.327458405845</v>
      </c>
      <c r="P66" s="1992">
        <v>5287.9272040487513</v>
      </c>
      <c r="Q66" s="1992">
        <v>1438718.3538096314</v>
      </c>
      <c r="R66" s="1992">
        <v>0</v>
      </c>
      <c r="S66" s="1992">
        <v>189166.28606940384</v>
      </c>
      <c r="T66" s="1992">
        <v>1860304.2280072137</v>
      </c>
    </row>
    <row r="67" spans="1:20" s="1983" customFormat="1" ht="8.25" hidden="1" customHeight="1">
      <c r="A67" s="1991">
        <v>40589</v>
      </c>
      <c r="B67" s="1992">
        <v>36301.389725779009</v>
      </c>
      <c r="C67" s="1992">
        <v>96665.534080040001</v>
      </c>
      <c r="D67" s="1992">
        <v>1336.2048227495002</v>
      </c>
      <c r="E67" s="1992">
        <v>101679.52958532432</v>
      </c>
      <c r="F67" s="1992">
        <v>1427.17791859</v>
      </c>
      <c r="G67" s="1992">
        <v>237409.83613248283</v>
      </c>
      <c r="H67" s="1992">
        <v>132231.35</v>
      </c>
      <c r="I67" s="1992">
        <v>11514.930933169999</v>
      </c>
      <c r="J67" s="1992">
        <v>978.93028630000003</v>
      </c>
      <c r="K67" s="1992">
        <v>10536.000646869999</v>
      </c>
      <c r="L67" s="1992">
        <v>19979.941139926159</v>
      </c>
      <c r="M67" s="1992">
        <v>1270588.7233741826</v>
      </c>
      <c r="N67" s="1992">
        <v>1234220.7163141696</v>
      </c>
      <c r="O67" s="1992">
        <v>36368.007060012991</v>
      </c>
      <c r="P67" s="1992">
        <v>5848.4873951516493</v>
      </c>
      <c r="Q67" s="1992">
        <v>1440163.4328424304</v>
      </c>
      <c r="R67" s="1992">
        <v>0</v>
      </c>
      <c r="S67" s="1992">
        <v>190005.76221252495</v>
      </c>
      <c r="T67" s="1992">
        <v>1867579.0311874382</v>
      </c>
    </row>
    <row r="68" spans="1:20" s="1983" customFormat="1" ht="8.25" hidden="1" customHeight="1">
      <c r="A68" s="1991">
        <v>40617</v>
      </c>
      <c r="B68" s="1992">
        <v>38557.844787749003</v>
      </c>
      <c r="C68" s="1992">
        <v>110232.73144104001</v>
      </c>
      <c r="D68" s="1992">
        <v>1558.4339210095</v>
      </c>
      <c r="E68" s="1992">
        <v>105841.10069469541</v>
      </c>
      <c r="F68" s="1992">
        <v>1160.2095717199998</v>
      </c>
      <c r="G68" s="1992">
        <v>257350.32041621397</v>
      </c>
      <c r="H68" s="1992">
        <v>130231.35</v>
      </c>
      <c r="I68" s="1992">
        <v>11189.436774010001</v>
      </c>
      <c r="J68" s="1992">
        <v>882.59027508000008</v>
      </c>
      <c r="K68" s="1992">
        <v>10306.846498930001</v>
      </c>
      <c r="L68" s="1992">
        <v>20242.227828477797</v>
      </c>
      <c r="M68" s="1992">
        <v>1288990.2067134304</v>
      </c>
      <c r="N68" s="1992">
        <v>1249720.8361506995</v>
      </c>
      <c r="O68" s="1992">
        <v>39269.370562730779</v>
      </c>
      <c r="P68" s="1992">
        <v>5279.3002729156497</v>
      </c>
      <c r="Q68" s="1992">
        <v>1455932.5215888338</v>
      </c>
      <c r="R68" s="1992">
        <v>0</v>
      </c>
      <c r="S68" s="1992">
        <v>188715.05827046203</v>
      </c>
      <c r="T68" s="1992">
        <v>1901997.9002755098</v>
      </c>
    </row>
    <row r="69" spans="1:20" s="1983" customFormat="1" ht="8.4499999999999993" customHeight="1">
      <c r="A69" s="1991">
        <v>40648</v>
      </c>
      <c r="B69" s="1992">
        <v>36919.483404998995</v>
      </c>
      <c r="C69" s="1992">
        <v>120187.44273384998</v>
      </c>
      <c r="D69" s="1992">
        <v>1599.0014359469999</v>
      </c>
      <c r="E69" s="1992">
        <v>109820.854117422</v>
      </c>
      <c r="F69" s="1992">
        <v>565.03065641000001</v>
      </c>
      <c r="G69" s="1992">
        <v>269091.81234862795</v>
      </c>
      <c r="H69" s="1992">
        <v>126331.35</v>
      </c>
      <c r="I69" s="1992">
        <v>11814.050059280004</v>
      </c>
      <c r="J69" s="1992">
        <v>876.49698476000003</v>
      </c>
      <c r="K69" s="1992">
        <v>10937.553074520003</v>
      </c>
      <c r="L69" s="1992">
        <v>22162.7423516245</v>
      </c>
      <c r="M69" s="1992">
        <v>1311580.6426747967</v>
      </c>
      <c r="N69" s="1992">
        <v>1279996.2089713796</v>
      </c>
      <c r="O69" s="1992">
        <v>31584.433703417137</v>
      </c>
      <c r="P69" s="1992">
        <v>4857.6521622279997</v>
      </c>
      <c r="Q69" s="1992">
        <v>1476746.4372479292</v>
      </c>
      <c r="R69" s="1992">
        <v>0</v>
      </c>
      <c r="S69" s="1992">
        <v>188693.8487283373</v>
      </c>
      <c r="T69" s="1992">
        <v>1934532.0983248944</v>
      </c>
    </row>
    <row r="70" spans="1:20" s="1983" customFormat="1" ht="8.25" hidden="1" customHeight="1">
      <c r="A70" s="1991">
        <v>40678</v>
      </c>
      <c r="B70" s="1992">
        <v>38935.082194909002</v>
      </c>
      <c r="C70" s="1992">
        <v>152045.31433011999</v>
      </c>
      <c r="D70" s="1992">
        <v>2283.6689709069997</v>
      </c>
      <c r="E70" s="1992">
        <v>114688.10478751827</v>
      </c>
      <c r="F70" s="1992">
        <v>493.71965243999995</v>
      </c>
      <c r="G70" s="1992">
        <v>308445.88993589423</v>
      </c>
      <c r="H70" s="1992">
        <v>124331.35000000002</v>
      </c>
      <c r="I70" s="1992">
        <v>11400.076773350003</v>
      </c>
      <c r="J70" s="1992">
        <v>876.49698476000003</v>
      </c>
      <c r="K70" s="1992">
        <v>10523.579788590003</v>
      </c>
      <c r="L70" s="1992">
        <v>22377.415092018178</v>
      </c>
      <c r="M70" s="1992">
        <v>1322861.6323518152</v>
      </c>
      <c r="N70" s="1992">
        <v>1285226.1195385051</v>
      </c>
      <c r="O70" s="1992">
        <v>37635.512813310197</v>
      </c>
      <c r="P70" s="1992">
        <v>5064.5371545019989</v>
      </c>
      <c r="Q70" s="1992">
        <v>1486035.0113716854</v>
      </c>
      <c r="R70" s="1992">
        <v>0</v>
      </c>
      <c r="S70" s="1992">
        <v>188810.08317999559</v>
      </c>
      <c r="T70" s="1992">
        <v>1983290.9844875752</v>
      </c>
    </row>
    <row r="71" spans="1:20" s="1983" customFormat="1" ht="8.25" hidden="1" customHeight="1">
      <c r="A71" s="1991">
        <v>40709</v>
      </c>
      <c r="B71" s="1992">
        <v>39049.541496568992</v>
      </c>
      <c r="C71" s="1992">
        <v>191997.79588244998</v>
      </c>
      <c r="D71" s="1992">
        <v>2116.0677896882494</v>
      </c>
      <c r="E71" s="1992">
        <v>112206.89865102008</v>
      </c>
      <c r="F71" s="1992">
        <v>476.15409320000003</v>
      </c>
      <c r="G71" s="1992">
        <v>345846.45791292726</v>
      </c>
      <c r="H71" s="1992">
        <v>128374.3</v>
      </c>
      <c r="I71" s="1992">
        <v>10642.045948210003</v>
      </c>
      <c r="J71" s="1992">
        <v>876.49698476000003</v>
      </c>
      <c r="K71" s="1992">
        <v>9765.5489634500027</v>
      </c>
      <c r="L71" s="1992">
        <v>11667.250013659932</v>
      </c>
      <c r="M71" s="1992">
        <v>1358482.9663300898</v>
      </c>
      <c r="N71" s="1992">
        <v>1315787.9743698896</v>
      </c>
      <c r="O71" s="1992">
        <v>42694.991960200277</v>
      </c>
      <c r="P71" s="1992">
        <v>4945.6449055854991</v>
      </c>
      <c r="Q71" s="1992">
        <v>1514112.2071975453</v>
      </c>
      <c r="R71" s="1992">
        <v>0</v>
      </c>
      <c r="S71" s="1992">
        <v>175365.70436922894</v>
      </c>
      <c r="T71" s="1992">
        <v>2035324.3694797016</v>
      </c>
    </row>
    <row r="72" spans="1:20" s="1990" customFormat="1" ht="8.4499999999999993" customHeight="1">
      <c r="A72" s="1993">
        <v>40739</v>
      </c>
      <c r="B72" s="1988">
        <v>47292.02360718001</v>
      </c>
      <c r="C72" s="1988">
        <v>192239.16817545</v>
      </c>
      <c r="D72" s="1988">
        <v>1336.9384950544995</v>
      </c>
      <c r="E72" s="1988">
        <v>112504.51114554991</v>
      </c>
      <c r="F72" s="1988">
        <v>74.092019570000019</v>
      </c>
      <c r="G72" s="1988">
        <v>353446.73344280443</v>
      </c>
      <c r="H72" s="1988">
        <v>142497.9</v>
      </c>
      <c r="I72" s="1988">
        <v>10922.683871924501</v>
      </c>
      <c r="J72" s="1988">
        <v>852.91678677000004</v>
      </c>
      <c r="K72" s="1988">
        <v>10069.767085154501</v>
      </c>
      <c r="L72" s="1988">
        <v>12811.869842771519</v>
      </c>
      <c r="M72" s="1988">
        <v>1369249.333140498</v>
      </c>
      <c r="N72" s="1988">
        <v>1338931.8378692549</v>
      </c>
      <c r="O72" s="1988">
        <v>30317.495271243217</v>
      </c>
      <c r="P72" s="1988">
        <v>7153.4022929690054</v>
      </c>
      <c r="Q72" s="1988">
        <v>1542635.189148163</v>
      </c>
      <c r="R72" s="1988">
        <v>0</v>
      </c>
      <c r="S72" s="1988">
        <v>179724.38906548987</v>
      </c>
      <c r="T72" s="1988">
        <v>2075806.3116564571</v>
      </c>
    </row>
    <row r="73" spans="1:20" s="1983" customFormat="1" ht="3.95" customHeight="1">
      <c r="A73" s="1991"/>
      <c r="B73" s="1992"/>
      <c r="C73" s="1992"/>
      <c r="D73" s="1992"/>
      <c r="E73" s="1992"/>
      <c r="F73" s="1992"/>
      <c r="G73" s="1992"/>
      <c r="H73" s="1992"/>
      <c r="I73" s="1992"/>
      <c r="J73" s="1992"/>
      <c r="K73" s="1992"/>
      <c r="L73" s="1992"/>
      <c r="M73" s="1992"/>
      <c r="N73" s="1992"/>
      <c r="O73" s="1992"/>
      <c r="P73" s="1992"/>
      <c r="Q73" s="1992"/>
      <c r="R73" s="1992"/>
      <c r="S73" s="1992"/>
      <c r="T73" s="1992"/>
    </row>
    <row r="74" spans="1:20" s="1983" customFormat="1" ht="8.25" hidden="1" customHeight="1">
      <c r="A74" s="1991">
        <v>40770</v>
      </c>
      <c r="B74" s="1992">
        <v>40841.421970879011</v>
      </c>
      <c r="C74" s="1992">
        <v>108726.15343488999</v>
      </c>
      <c r="D74" s="1992">
        <v>1130.6033095094999</v>
      </c>
      <c r="E74" s="1992">
        <v>114988.85455025767</v>
      </c>
      <c r="F74" s="1992">
        <v>370.29991747999992</v>
      </c>
      <c r="G74" s="1992">
        <v>266057.33318301616</v>
      </c>
      <c r="H74" s="1992">
        <v>147898</v>
      </c>
      <c r="I74" s="1992">
        <v>10441.465922614501</v>
      </c>
      <c r="J74" s="1992">
        <v>1006.3017244200001</v>
      </c>
      <c r="K74" s="1992">
        <v>9435.1641981945013</v>
      </c>
      <c r="L74" s="1992">
        <v>12603.838411982149</v>
      </c>
      <c r="M74" s="1992">
        <v>1369507.0351290512</v>
      </c>
      <c r="N74" s="1992">
        <v>1333539.1823016545</v>
      </c>
      <c r="O74" s="1992">
        <v>35967.852827396688</v>
      </c>
      <c r="P74" s="1992">
        <v>5318.237625533885</v>
      </c>
      <c r="Q74" s="1992">
        <v>1545768.5770891819</v>
      </c>
      <c r="R74" s="1992">
        <v>0</v>
      </c>
      <c r="S74" s="1992">
        <v>276550.65113757475</v>
      </c>
      <c r="T74" s="1992">
        <v>2088376.5614097728</v>
      </c>
    </row>
    <row r="75" spans="1:20" s="1983" customFormat="1" ht="8.25" hidden="1" customHeight="1">
      <c r="A75" s="1991">
        <v>40801</v>
      </c>
      <c r="B75" s="1992">
        <v>40426.223778559011</v>
      </c>
      <c r="C75" s="1992">
        <v>127898.14250240001</v>
      </c>
      <c r="D75" s="1992">
        <v>1176.7644189044997</v>
      </c>
      <c r="E75" s="1992">
        <v>114721.08187784741</v>
      </c>
      <c r="F75" s="1992">
        <v>450.91834225999997</v>
      </c>
      <c r="G75" s="1992">
        <v>284673.13091997092</v>
      </c>
      <c r="H75" s="1992">
        <v>142422.84999999998</v>
      </c>
      <c r="I75" s="1992">
        <v>9286.8071565800001</v>
      </c>
      <c r="J75" s="1992">
        <v>1006.3019452200001</v>
      </c>
      <c r="K75" s="1992">
        <v>8280.5052113599995</v>
      </c>
      <c r="L75" s="1992">
        <v>13631.130729053204</v>
      </c>
      <c r="M75" s="1992">
        <v>1392142.1758144279</v>
      </c>
      <c r="N75" s="1992">
        <v>1350651.9382609392</v>
      </c>
      <c r="O75" s="1992">
        <v>41490.237553488696</v>
      </c>
      <c r="P75" s="1992">
        <v>5508.4305969410007</v>
      </c>
      <c r="Q75" s="1992">
        <v>1562991.3942970019</v>
      </c>
      <c r="R75" s="1992">
        <v>0</v>
      </c>
      <c r="S75" s="1992">
        <v>269815.78097711632</v>
      </c>
      <c r="T75" s="1992">
        <v>2117480.3061940894</v>
      </c>
    </row>
    <row r="76" spans="1:20" s="1983" customFormat="1" ht="8.4499999999999993" customHeight="1">
      <c r="A76" s="1991">
        <v>40831</v>
      </c>
      <c r="B76" s="1992">
        <v>43973.465396569023</v>
      </c>
      <c r="C76" s="1992">
        <v>159351.28357145001</v>
      </c>
      <c r="D76" s="1992">
        <v>2029.9526389795008</v>
      </c>
      <c r="E76" s="1992">
        <v>117119.51440675686</v>
      </c>
      <c r="F76" s="1992">
        <v>713.66296001000012</v>
      </c>
      <c r="G76" s="1992">
        <v>323187.87897376542</v>
      </c>
      <c r="H76" s="1992">
        <v>139088.4</v>
      </c>
      <c r="I76" s="1992">
        <v>8147.022038600001</v>
      </c>
      <c r="J76" s="1992">
        <v>1006.2488990200001</v>
      </c>
      <c r="K76" s="1992">
        <v>7140.773139580001</v>
      </c>
      <c r="L76" s="1992">
        <v>14062.931284665809</v>
      </c>
      <c r="M76" s="1992">
        <v>1409634.3712001941</v>
      </c>
      <c r="N76" s="1992">
        <v>1375574.496799273</v>
      </c>
      <c r="O76" s="1992">
        <v>34059.874400921261</v>
      </c>
      <c r="P76" s="1992">
        <v>4452.784806599002</v>
      </c>
      <c r="Q76" s="1992">
        <v>1575385.5093300589</v>
      </c>
      <c r="R76" s="1992">
        <v>0</v>
      </c>
      <c r="S76" s="1992">
        <v>240952.9688365671</v>
      </c>
      <c r="T76" s="1992">
        <v>2139526.3571403911</v>
      </c>
    </row>
    <row r="77" spans="1:20" s="1983" customFormat="1" ht="8.25" hidden="1" customHeight="1">
      <c r="A77" s="1991">
        <v>40862</v>
      </c>
      <c r="B77" s="1992">
        <v>47258.016781410013</v>
      </c>
      <c r="C77" s="1992">
        <v>117769.28077573</v>
      </c>
      <c r="D77" s="1992">
        <v>2181.9209130469999</v>
      </c>
      <c r="E77" s="1992">
        <v>119075.69118988361</v>
      </c>
      <c r="F77" s="1992">
        <v>692.23166318000006</v>
      </c>
      <c r="G77" s="1992">
        <v>286977.1413232506</v>
      </c>
      <c r="H77" s="1992">
        <v>135188.40000000002</v>
      </c>
      <c r="I77" s="1992">
        <v>10656.680822180002</v>
      </c>
      <c r="J77" s="1992">
        <v>1006.2488990200001</v>
      </c>
      <c r="K77" s="1992">
        <v>9650.431923160002</v>
      </c>
      <c r="L77" s="1992">
        <v>14339.791441321417</v>
      </c>
      <c r="M77" s="1992">
        <v>1414542.1380385191</v>
      </c>
      <c r="N77" s="1992">
        <v>1375278.9864075156</v>
      </c>
      <c r="O77" s="1992">
        <v>39263.151631003435</v>
      </c>
      <c r="P77" s="1992">
        <v>4413.6190696075</v>
      </c>
      <c r="Q77" s="1992">
        <v>1579140.6293716279</v>
      </c>
      <c r="R77" s="1992">
        <v>0</v>
      </c>
      <c r="S77" s="1992">
        <v>287757.60649400705</v>
      </c>
      <c r="T77" s="1992">
        <v>2153875.3771888856</v>
      </c>
    </row>
    <row r="78" spans="1:20" s="1983" customFormat="1" ht="8.25" hidden="1" customHeight="1">
      <c r="A78" s="1991">
        <v>40892</v>
      </c>
      <c r="B78" s="1992">
        <v>45830.585801180001</v>
      </c>
      <c r="C78" s="1992">
        <v>109537.62486175007</v>
      </c>
      <c r="D78" s="1992">
        <v>1921.2837190625003</v>
      </c>
      <c r="E78" s="1992">
        <v>134017.48633161894</v>
      </c>
      <c r="F78" s="1992">
        <v>471.07199513999996</v>
      </c>
      <c r="G78" s="1992">
        <v>291778.05270875152</v>
      </c>
      <c r="H78" s="1992">
        <v>129718.85000000003</v>
      </c>
      <c r="I78" s="1992">
        <v>10509.51371223</v>
      </c>
      <c r="J78" s="1992">
        <v>876.40430545000004</v>
      </c>
      <c r="K78" s="1992">
        <v>9633.1094067800004</v>
      </c>
      <c r="L78" s="1992">
        <v>14042.125286690367</v>
      </c>
      <c r="M78" s="1992">
        <v>1426759.0437068068</v>
      </c>
      <c r="N78" s="1992">
        <v>1382652.3601552285</v>
      </c>
      <c r="O78" s="1992">
        <v>44106.683551578295</v>
      </c>
      <c r="P78" s="1992">
        <v>3696.8939233680003</v>
      </c>
      <c r="Q78" s="1992">
        <v>1584726.4266290953</v>
      </c>
      <c r="R78" s="1992">
        <v>0</v>
      </c>
      <c r="S78" s="1992">
        <v>312589.37118868658</v>
      </c>
      <c r="T78" s="1992">
        <v>2189093.8505265336</v>
      </c>
    </row>
    <row r="79" spans="1:20" s="1983" customFormat="1" ht="8.4499999999999993" customHeight="1">
      <c r="A79" s="1991">
        <v>40923</v>
      </c>
      <c r="B79" s="1992">
        <v>45456.127119072007</v>
      </c>
      <c r="C79" s="1992">
        <v>116637.63353535</v>
      </c>
      <c r="D79" s="1992">
        <v>1281.1861623470002</v>
      </c>
      <c r="E79" s="1992">
        <v>127673.05344235107</v>
      </c>
      <c r="F79" s="1992">
        <v>458.30420690000005</v>
      </c>
      <c r="G79" s="1992">
        <v>291506.30446602008</v>
      </c>
      <c r="H79" s="1992">
        <v>125909.845</v>
      </c>
      <c r="I79" s="1992">
        <v>10376.928745640003</v>
      </c>
      <c r="J79" s="1992">
        <v>1006.1974763800001</v>
      </c>
      <c r="K79" s="1992">
        <v>9370.7312692600026</v>
      </c>
      <c r="L79" s="1992">
        <v>15554.13596098947</v>
      </c>
      <c r="M79" s="1992">
        <v>1450801.9088860331</v>
      </c>
      <c r="N79" s="1992">
        <v>1416672.2865503053</v>
      </c>
      <c r="O79" s="1992">
        <v>34129.622335727727</v>
      </c>
      <c r="P79" s="1992">
        <v>5885.4707560580009</v>
      </c>
      <c r="Q79" s="1992">
        <v>1608528.2893487206</v>
      </c>
      <c r="R79" s="1992">
        <v>0</v>
      </c>
      <c r="S79" s="1992">
        <v>305311.91405744781</v>
      </c>
      <c r="T79" s="1992">
        <v>2205346.5078721885</v>
      </c>
    </row>
    <row r="80" spans="1:20" s="1983" customFormat="1" ht="8.25" hidden="1" customHeight="1">
      <c r="A80" s="1991">
        <v>40954</v>
      </c>
      <c r="B80" s="1992">
        <v>44053.104276730002</v>
      </c>
      <c r="C80" s="1992">
        <v>192255.36834587</v>
      </c>
      <c r="D80" s="1992">
        <v>1314.2846180270003</v>
      </c>
      <c r="E80" s="1992">
        <v>132136.63963750238</v>
      </c>
      <c r="F80" s="1992">
        <v>830.66462555999999</v>
      </c>
      <c r="G80" s="1992">
        <v>370590.06150368939</v>
      </c>
      <c r="H80" s="1992">
        <v>124957.35</v>
      </c>
      <c r="I80" s="1992">
        <v>9706.814675839998</v>
      </c>
      <c r="J80" s="1992">
        <v>1006.1974763800001</v>
      </c>
      <c r="K80" s="1992">
        <v>8700.6171994599972</v>
      </c>
      <c r="L80" s="1992">
        <v>14160.102950662915</v>
      </c>
      <c r="M80" s="1992">
        <v>1473895.3212476831</v>
      </c>
      <c r="N80" s="1992">
        <v>1434129.6267932609</v>
      </c>
      <c r="O80" s="1992">
        <v>39765.694454422199</v>
      </c>
      <c r="P80" s="1992">
        <v>5390.5712190069999</v>
      </c>
      <c r="Q80" s="1992">
        <v>1628110.1600931929</v>
      </c>
      <c r="R80" s="1992">
        <v>0</v>
      </c>
      <c r="S80" s="1992">
        <v>258176.06468090057</v>
      </c>
      <c r="T80" s="1992">
        <v>2256876.2862777826</v>
      </c>
    </row>
    <row r="81" spans="1:20" s="1983" customFormat="1" ht="8.25" hidden="1" customHeight="1">
      <c r="A81" s="1991">
        <v>40983</v>
      </c>
      <c r="B81" s="1992">
        <v>48754.725071250017</v>
      </c>
      <c r="C81" s="1992">
        <v>132031.64634924001</v>
      </c>
      <c r="D81" s="1992">
        <v>1268.2998223200002</v>
      </c>
      <c r="E81" s="1992">
        <v>129594.94539266161</v>
      </c>
      <c r="F81" s="1992">
        <v>1727.5243400300001</v>
      </c>
      <c r="G81" s="1992">
        <v>313377.14097550162</v>
      </c>
      <c r="H81" s="1992">
        <v>130023.1</v>
      </c>
      <c r="I81" s="1992">
        <v>10518.6309138659</v>
      </c>
      <c r="J81" s="1992">
        <v>1006.1974763800001</v>
      </c>
      <c r="K81" s="1992">
        <v>9512.433437485899</v>
      </c>
      <c r="L81" s="1992">
        <v>15850.200142703812</v>
      </c>
      <c r="M81" s="1992">
        <v>1528392.7765539815</v>
      </c>
      <c r="N81" s="1992">
        <v>1482962.9148652852</v>
      </c>
      <c r="O81" s="1992">
        <v>45429.861688696335</v>
      </c>
      <c r="P81" s="1992">
        <v>5141.9967921675016</v>
      </c>
      <c r="Q81" s="1992">
        <v>1689926.7044027185</v>
      </c>
      <c r="R81" s="1992">
        <v>0</v>
      </c>
      <c r="S81" s="1992">
        <v>291325.16370240541</v>
      </c>
      <c r="T81" s="1992">
        <v>2294629.0090806256</v>
      </c>
    </row>
    <row r="82" spans="1:20" s="1983" customFormat="1" ht="8.4499999999999993" customHeight="1">
      <c r="A82" s="1991">
        <v>41014</v>
      </c>
      <c r="B82" s="1992">
        <v>43590.158781449994</v>
      </c>
      <c r="C82" s="1992">
        <v>136879.14198868</v>
      </c>
      <c r="D82" s="1992">
        <v>1345.90314060375</v>
      </c>
      <c r="E82" s="1992">
        <v>138605.56158186705</v>
      </c>
      <c r="F82" s="1992">
        <v>786.51850941999987</v>
      </c>
      <c r="G82" s="1992">
        <v>321207.28400202078</v>
      </c>
      <c r="H82" s="1992">
        <v>151732.1</v>
      </c>
      <c r="I82" s="1992">
        <v>10272.582525505903</v>
      </c>
      <c r="J82" s="1992">
        <v>1006.1974763800001</v>
      </c>
      <c r="K82" s="1992">
        <v>9266.3850491259018</v>
      </c>
      <c r="L82" s="1992">
        <v>15783.479102950991</v>
      </c>
      <c r="M82" s="1992">
        <v>1566419.4505507969</v>
      </c>
      <c r="N82" s="1992">
        <v>1531642.6714063277</v>
      </c>
      <c r="O82" s="1992">
        <v>34776.779144469256</v>
      </c>
      <c r="P82" s="1992">
        <v>5757.4482543249997</v>
      </c>
      <c r="Q82" s="1992">
        <v>1749965.0604335787</v>
      </c>
      <c r="R82" s="1992">
        <v>0</v>
      </c>
      <c r="S82" s="1992">
        <v>266944.877298148</v>
      </c>
      <c r="T82" s="1992">
        <v>2338117.2217337475</v>
      </c>
    </row>
    <row r="83" spans="1:20" s="1983" customFormat="1" ht="8.25" hidden="1" customHeight="1">
      <c r="A83" s="1991">
        <v>41044</v>
      </c>
      <c r="B83" s="1992">
        <v>46510.211401439999</v>
      </c>
      <c r="C83" s="1992">
        <v>140262.17052303001</v>
      </c>
      <c r="D83" s="1992">
        <v>1165.5484520147381</v>
      </c>
      <c r="E83" s="1992">
        <v>135911.65461093761</v>
      </c>
      <c r="F83" s="1992">
        <v>461.89555761000003</v>
      </c>
      <c r="G83" s="1992">
        <v>324311.48054503236</v>
      </c>
      <c r="H83" s="1992">
        <v>188584.59999999998</v>
      </c>
      <c r="I83" s="1992">
        <v>10820.487846915899</v>
      </c>
      <c r="J83" s="1992">
        <v>1006.1503260500001</v>
      </c>
      <c r="K83" s="1992">
        <v>9814.3375208658999</v>
      </c>
      <c r="L83" s="1992">
        <v>15674.659104829394</v>
      </c>
      <c r="M83" s="1992">
        <v>1596522.1633443139</v>
      </c>
      <c r="N83" s="1992">
        <v>1556218.8332054028</v>
      </c>
      <c r="O83" s="1992">
        <v>40303.330138911049</v>
      </c>
      <c r="P83" s="1992">
        <v>5375.0064625810001</v>
      </c>
      <c r="Q83" s="1992">
        <v>1816976.9167586402</v>
      </c>
      <c r="R83" s="1992">
        <v>0</v>
      </c>
      <c r="S83" s="1992">
        <v>210435.82123451267</v>
      </c>
      <c r="T83" s="1992">
        <v>2351724.2185381851</v>
      </c>
    </row>
    <row r="84" spans="1:20" s="1983" customFormat="1" ht="8.25" hidden="1" customHeight="1">
      <c r="A84" s="1991">
        <v>41075</v>
      </c>
      <c r="B84" s="1992">
        <v>44594.808244299995</v>
      </c>
      <c r="C84" s="1992">
        <v>150150.1638068</v>
      </c>
      <c r="D84" s="1992">
        <v>2260.1510304802509</v>
      </c>
      <c r="E84" s="1992">
        <v>144869.65258032255</v>
      </c>
      <c r="F84" s="1992">
        <v>876.50302877000001</v>
      </c>
      <c r="G84" s="1992">
        <v>342751.27869067277</v>
      </c>
      <c r="H84" s="1992">
        <v>194994.59999999998</v>
      </c>
      <c r="I84" s="1992">
        <v>10265.172938387554</v>
      </c>
      <c r="J84" s="1992">
        <v>1006.1503260500001</v>
      </c>
      <c r="K84" s="1992">
        <v>9259.0226123375542</v>
      </c>
      <c r="L84" s="1992">
        <v>15451.143671068701</v>
      </c>
      <c r="M84" s="1992">
        <v>1636148.7721598996</v>
      </c>
      <c r="N84" s="1992">
        <v>1591073.2398437019</v>
      </c>
      <c r="O84" s="1992">
        <v>45075.532316197648</v>
      </c>
      <c r="P84" s="1992">
        <v>5294.3096669759998</v>
      </c>
      <c r="Q84" s="1992">
        <v>1862153.9984363317</v>
      </c>
      <c r="R84" s="1992">
        <v>10000</v>
      </c>
      <c r="S84" s="1992">
        <v>168412.22458760149</v>
      </c>
      <c r="T84" s="1992">
        <v>2383317.5017146063</v>
      </c>
    </row>
    <row r="85" spans="1:20" s="1990" customFormat="1" ht="8.4499999999999993" customHeight="1">
      <c r="A85" s="1993">
        <v>41105</v>
      </c>
      <c r="B85" s="1988">
        <v>55901.051822580012</v>
      </c>
      <c r="C85" s="1988">
        <v>154006.12404008</v>
      </c>
      <c r="D85" s="1988">
        <v>999.91803626000012</v>
      </c>
      <c r="E85" s="1988">
        <v>145840.44949061074</v>
      </c>
      <c r="F85" s="1988">
        <v>66.80956261</v>
      </c>
      <c r="G85" s="1988">
        <v>356814.35295214073</v>
      </c>
      <c r="H85" s="1988">
        <v>186369.1</v>
      </c>
      <c r="I85" s="1988">
        <v>9202.5273615316546</v>
      </c>
      <c r="J85" s="1988">
        <v>1006.56234124</v>
      </c>
      <c r="K85" s="1988">
        <v>8195.9650202916546</v>
      </c>
      <c r="L85" s="1988">
        <v>14013.256382406509</v>
      </c>
      <c r="M85" s="1988">
        <v>1687856.2712754379</v>
      </c>
      <c r="N85" s="1988">
        <v>1656879.955521269</v>
      </c>
      <c r="O85" s="1988">
        <v>30976.315754168936</v>
      </c>
      <c r="P85" s="1988">
        <v>5318.2697967530003</v>
      </c>
      <c r="Q85" s="1988">
        <v>1902759.424816129</v>
      </c>
      <c r="R85" s="1988">
        <v>49080</v>
      </c>
      <c r="S85" s="1988">
        <v>188011.50662741801</v>
      </c>
      <c r="T85" s="1988">
        <v>2496665.2843956877</v>
      </c>
    </row>
    <row r="86" spans="1:20" s="1983" customFormat="1" ht="3.95" customHeight="1">
      <c r="A86" s="1991" t="s">
        <v>2405</v>
      </c>
      <c r="B86" s="1992"/>
      <c r="C86" s="1992"/>
      <c r="D86" s="1992"/>
      <c r="E86" s="1992"/>
      <c r="F86" s="1992"/>
      <c r="G86" s="1992"/>
      <c r="H86" s="1992"/>
      <c r="I86" s="1992"/>
      <c r="J86" s="1992"/>
      <c r="K86" s="1992"/>
      <c r="L86" s="1992"/>
      <c r="M86" s="1992"/>
      <c r="N86" s="1992"/>
      <c r="O86" s="1992"/>
      <c r="P86" s="1992"/>
      <c r="Q86" s="1992"/>
      <c r="R86" s="1992"/>
      <c r="S86" s="1992"/>
      <c r="T86" s="1992"/>
    </row>
    <row r="87" spans="1:20" s="1983" customFormat="1" ht="8.25" hidden="1" customHeight="1">
      <c r="A87" s="1991">
        <v>41136</v>
      </c>
      <c r="B87" s="1992">
        <v>48907.132303784005</v>
      </c>
      <c r="C87" s="1992">
        <v>129050.49095789999</v>
      </c>
      <c r="D87" s="1992">
        <v>990.66145157624976</v>
      </c>
      <c r="E87" s="1992">
        <v>156432.15006367245</v>
      </c>
      <c r="F87" s="1992">
        <v>595.36572640999987</v>
      </c>
      <c r="G87" s="1992">
        <v>335975.8005033427</v>
      </c>
      <c r="H87" s="1992">
        <v>186449.1</v>
      </c>
      <c r="I87" s="1992">
        <v>9403.1409236799991</v>
      </c>
      <c r="J87" s="1992">
        <v>1006.6</v>
      </c>
      <c r="K87" s="1992">
        <v>8396.5409236799987</v>
      </c>
      <c r="L87" s="1992">
        <v>14814.947496410759</v>
      </c>
      <c r="M87" s="1992">
        <v>1706137.5650577946</v>
      </c>
      <c r="N87" s="1992">
        <v>1668625.9124175627</v>
      </c>
      <c r="O87" s="1992">
        <v>37511.652640231885</v>
      </c>
      <c r="P87" s="1992">
        <v>3029.1205736644997</v>
      </c>
      <c r="Q87" s="1992">
        <v>1919833.8740515497</v>
      </c>
      <c r="R87" s="1992">
        <v>49080</v>
      </c>
      <c r="S87" s="1992">
        <v>199932.83077900985</v>
      </c>
      <c r="T87" s="1992">
        <v>2504822.5053339023</v>
      </c>
    </row>
    <row r="88" spans="1:20" s="1983" customFormat="1" ht="8.25" hidden="1" customHeight="1">
      <c r="A88" s="1991">
        <v>41167</v>
      </c>
      <c r="B88" s="1992">
        <v>47216.835312170013</v>
      </c>
      <c r="C88" s="1992">
        <v>122225.97256282999</v>
      </c>
      <c r="D88" s="1992">
        <v>1143.8585511487499</v>
      </c>
      <c r="E88" s="1992">
        <v>148510.22937616313</v>
      </c>
      <c r="F88" s="1992">
        <v>586.75557461999995</v>
      </c>
      <c r="G88" s="1992">
        <v>319683.65137693187</v>
      </c>
      <c r="H88" s="1992">
        <v>187277.9</v>
      </c>
      <c r="I88" s="1992">
        <v>9393.2321225700016</v>
      </c>
      <c r="J88" s="1992">
        <v>1006.6</v>
      </c>
      <c r="K88" s="1992">
        <v>8386.6321225700012</v>
      </c>
      <c r="L88" s="1992">
        <v>15050.536319246736</v>
      </c>
      <c r="M88" s="1992">
        <v>1760130.4169617461</v>
      </c>
      <c r="N88" s="1992">
        <v>1715099.2748499776</v>
      </c>
      <c r="O88" s="1992">
        <v>45031.142111768429</v>
      </c>
      <c r="P88" s="1992">
        <v>2849.8539656349999</v>
      </c>
      <c r="Q88" s="1992">
        <v>1974701.9393691977</v>
      </c>
      <c r="R88" s="1992">
        <v>49080</v>
      </c>
      <c r="S88" s="1992">
        <v>205145.24402896783</v>
      </c>
      <c r="T88" s="1992">
        <v>2548610.8347750972</v>
      </c>
    </row>
    <row r="89" spans="1:20" s="1983" customFormat="1" ht="8.4499999999999993" customHeight="1">
      <c r="A89" s="1991">
        <v>41197</v>
      </c>
      <c r="B89" s="1992">
        <v>64271.527716990022</v>
      </c>
      <c r="C89" s="1992">
        <v>102481.67359487995</v>
      </c>
      <c r="D89" s="1992">
        <v>1350.6891147849997</v>
      </c>
      <c r="E89" s="1992">
        <v>155322.75785959192</v>
      </c>
      <c r="F89" s="1992">
        <v>868.89330368999993</v>
      </c>
      <c r="G89" s="1992">
        <v>324295.54158993688</v>
      </c>
      <c r="H89" s="1992">
        <v>187077.9</v>
      </c>
      <c r="I89" s="1992">
        <v>9993.070772680001</v>
      </c>
      <c r="J89" s="1992">
        <v>1006.0830198000001</v>
      </c>
      <c r="K89" s="1992">
        <v>8986.9877528800007</v>
      </c>
      <c r="L89" s="1992">
        <v>14849.582730074953</v>
      </c>
      <c r="M89" s="1992">
        <v>1760670.6484748782</v>
      </c>
      <c r="N89" s="1992">
        <v>1727080.3519707045</v>
      </c>
      <c r="O89" s="1992">
        <v>33590.296504173573</v>
      </c>
      <c r="P89" s="1992">
        <v>3475.8167799040002</v>
      </c>
      <c r="Q89" s="1992">
        <v>1976067.018757537</v>
      </c>
      <c r="R89" s="1992">
        <v>49080</v>
      </c>
      <c r="S89" s="1992">
        <v>247344.40989497709</v>
      </c>
      <c r="T89" s="1992">
        <v>2596786.9702424509</v>
      </c>
    </row>
    <row r="90" spans="1:20" s="1983" customFormat="1" ht="8.25" hidden="1" customHeight="1">
      <c r="A90" s="1991">
        <v>41228</v>
      </c>
      <c r="B90" s="1992">
        <v>52324.842128390017</v>
      </c>
      <c r="C90" s="1992">
        <v>116470.44398744009</v>
      </c>
      <c r="D90" s="1992">
        <v>1709.18185765</v>
      </c>
      <c r="E90" s="1992">
        <v>156286.18249003371</v>
      </c>
      <c r="F90" s="1992">
        <v>751.33684197000002</v>
      </c>
      <c r="G90" s="1992">
        <v>327541.98730548378</v>
      </c>
      <c r="H90" s="1992">
        <v>186927.80000000002</v>
      </c>
      <c r="I90" s="1992">
        <v>10510.84141234</v>
      </c>
      <c r="J90" s="1992">
        <v>1006.0830198000001</v>
      </c>
      <c r="K90" s="1992">
        <v>9504.7583925399995</v>
      </c>
      <c r="L90" s="1992">
        <v>14989.284792154949</v>
      </c>
      <c r="M90" s="1992">
        <v>1819924.9639471527</v>
      </c>
      <c r="N90" s="1992">
        <v>1780261.706912121</v>
      </c>
      <c r="O90" s="1992">
        <v>39663.257035031653</v>
      </c>
      <c r="P90" s="1992">
        <v>2960.5822190836902</v>
      </c>
      <c r="Q90" s="1992">
        <v>2035313.4723707316</v>
      </c>
      <c r="R90" s="1992">
        <v>49080</v>
      </c>
      <c r="S90" s="1992">
        <v>195312.87255698009</v>
      </c>
      <c r="T90" s="1992">
        <v>2607248.3322331957</v>
      </c>
    </row>
    <row r="91" spans="1:20" s="1983" customFormat="1" ht="8.25" hidden="1" customHeight="1">
      <c r="A91" s="1991">
        <v>41258</v>
      </c>
      <c r="B91" s="1992">
        <v>50674.635390740012</v>
      </c>
      <c r="C91" s="1992">
        <v>138781.62188679999</v>
      </c>
      <c r="D91" s="1992">
        <v>1480.6956611540002</v>
      </c>
      <c r="E91" s="1992">
        <v>159453.51900490487</v>
      </c>
      <c r="F91" s="1992">
        <v>879.27109633000009</v>
      </c>
      <c r="G91" s="1992">
        <v>351269.74303992884</v>
      </c>
      <c r="H91" s="1992">
        <v>180227.80000000002</v>
      </c>
      <c r="I91" s="1992">
        <v>10147.30524118</v>
      </c>
      <c r="J91" s="1992">
        <v>1006.0830198000001</v>
      </c>
      <c r="K91" s="1992">
        <v>9141.2222213799996</v>
      </c>
      <c r="L91" s="1992">
        <v>15804.063432773901</v>
      </c>
      <c r="M91" s="1992">
        <v>1861810.2915311987</v>
      </c>
      <c r="N91" s="1992">
        <v>1815375.5671502538</v>
      </c>
      <c r="O91" s="1992">
        <v>46434.724380944877</v>
      </c>
      <c r="P91" s="1992">
        <v>2984.0861173409994</v>
      </c>
      <c r="Q91" s="1992">
        <v>2070973.5463224933</v>
      </c>
      <c r="R91" s="1992">
        <v>49080</v>
      </c>
      <c r="S91" s="1992">
        <v>188305.38187303496</v>
      </c>
      <c r="T91" s="1992">
        <v>2659628.6712354571</v>
      </c>
    </row>
    <row r="92" spans="1:20" s="1983" customFormat="1" ht="8.4499999999999993" customHeight="1">
      <c r="A92" s="1991">
        <v>41289</v>
      </c>
      <c r="B92" s="1992">
        <v>52619.411225460019</v>
      </c>
      <c r="C92" s="1992">
        <v>129993.49660968992</v>
      </c>
      <c r="D92" s="1992">
        <v>1346.5564484924998</v>
      </c>
      <c r="E92" s="1992">
        <v>155527.83684552155</v>
      </c>
      <c r="F92" s="1992">
        <v>287.67185446000002</v>
      </c>
      <c r="G92" s="1992">
        <v>339774.97298362397</v>
      </c>
      <c r="H92" s="1992">
        <v>180427.9</v>
      </c>
      <c r="I92" s="1992">
        <v>10119.3687125</v>
      </c>
      <c r="J92" s="1992">
        <v>1006.0830198000001</v>
      </c>
      <c r="K92" s="1992">
        <v>9113.2856926999993</v>
      </c>
      <c r="L92" s="1992">
        <v>17091.998508477376</v>
      </c>
      <c r="M92" s="1992">
        <v>1900517.2252228858</v>
      </c>
      <c r="N92" s="1992">
        <v>1870600.3969489469</v>
      </c>
      <c r="O92" s="1992">
        <v>29916.828273938936</v>
      </c>
      <c r="P92" s="1992">
        <v>3172.2546217690006</v>
      </c>
      <c r="Q92" s="1992">
        <v>2111328.7470656321</v>
      </c>
      <c r="R92" s="1992">
        <v>49080</v>
      </c>
      <c r="S92" s="1992">
        <v>189387.20648491429</v>
      </c>
      <c r="T92" s="1992">
        <v>2689570.9265341703</v>
      </c>
    </row>
    <row r="93" spans="1:20" s="1983" customFormat="1" ht="8.25" hidden="1" customHeight="1">
      <c r="A93" s="1991">
        <v>41320</v>
      </c>
      <c r="B93" s="1992">
        <v>51328.658994370016</v>
      </c>
      <c r="C93" s="1992">
        <v>149886.75385167007</v>
      </c>
      <c r="D93" s="1992">
        <v>1414.2066096340002</v>
      </c>
      <c r="E93" s="1992">
        <v>159276.39857958833</v>
      </c>
      <c r="F93" s="1992">
        <v>471.25429048000001</v>
      </c>
      <c r="G93" s="1992">
        <v>362377.27232574247</v>
      </c>
      <c r="H93" s="1992">
        <v>169690.6</v>
      </c>
      <c r="I93" s="1992">
        <v>10093.13099568</v>
      </c>
      <c r="J93" s="1992">
        <v>1135.9230198</v>
      </c>
      <c r="K93" s="1992">
        <v>8957.2079758799991</v>
      </c>
      <c r="L93" s="1992">
        <v>16953.511055765437</v>
      </c>
      <c r="M93" s="1992">
        <v>1948355.9449586361</v>
      </c>
      <c r="N93" s="1992">
        <v>1906730.8968027879</v>
      </c>
      <c r="O93" s="1992">
        <v>41625.048155848148</v>
      </c>
      <c r="P93" s="1992">
        <v>3243.1797095064003</v>
      </c>
      <c r="Q93" s="1992">
        <v>2148336.3667195877</v>
      </c>
      <c r="R93" s="1992">
        <v>45300</v>
      </c>
      <c r="S93" s="1992">
        <v>191039.4732582143</v>
      </c>
      <c r="T93" s="1992">
        <v>2747053.1123035448</v>
      </c>
    </row>
    <row r="94" spans="1:20" s="1983" customFormat="1" ht="8.25" hidden="1" customHeight="1">
      <c r="A94" s="1991">
        <v>41348</v>
      </c>
      <c r="B94" s="1992">
        <v>52250.156118820014</v>
      </c>
      <c r="C94" s="1992">
        <v>184052.27798719995</v>
      </c>
      <c r="D94" s="1992">
        <v>1615.0967292039995</v>
      </c>
      <c r="E94" s="1992">
        <v>152926.97032688736</v>
      </c>
      <c r="F94" s="1992">
        <v>1505.6610290899998</v>
      </c>
      <c r="G94" s="1992">
        <v>392350.16219120129</v>
      </c>
      <c r="H94" s="1992">
        <v>160093.6</v>
      </c>
      <c r="I94" s="1992">
        <v>9247.3505926800008</v>
      </c>
      <c r="J94" s="1992">
        <v>1006.0790198000001</v>
      </c>
      <c r="K94" s="1992">
        <v>8241.2715728800013</v>
      </c>
      <c r="L94" s="1992">
        <v>17287.59789985649</v>
      </c>
      <c r="M94" s="1992">
        <v>1961880.0371508168</v>
      </c>
      <c r="N94" s="1992">
        <v>1911036.6953590494</v>
      </c>
      <c r="O94" s="1992">
        <v>50843.341791767445</v>
      </c>
      <c r="P94" s="1992">
        <v>4341.2713019250004</v>
      </c>
      <c r="Q94" s="1992">
        <v>2152849.8569452786</v>
      </c>
      <c r="R94" s="1992">
        <v>31481.674999999999</v>
      </c>
      <c r="S94" s="1992">
        <v>192083.7947277675</v>
      </c>
      <c r="T94" s="1992">
        <v>2768765.4888642472</v>
      </c>
    </row>
    <row r="95" spans="1:20" s="1983" customFormat="1" ht="8.4499999999999993" customHeight="1">
      <c r="A95" s="1991">
        <v>41379</v>
      </c>
      <c r="B95" s="1992">
        <v>52039.875977160016</v>
      </c>
      <c r="C95" s="1992">
        <v>172301.41109295012</v>
      </c>
      <c r="D95" s="1992">
        <v>1562.80946303875</v>
      </c>
      <c r="E95" s="1992">
        <v>155077.4775224551</v>
      </c>
      <c r="F95" s="1992">
        <v>750.90456749999998</v>
      </c>
      <c r="G95" s="1992">
        <v>381732.47862310399</v>
      </c>
      <c r="H95" s="1992">
        <v>157143.6</v>
      </c>
      <c r="I95" s="1992">
        <v>10243.929576980001</v>
      </c>
      <c r="J95" s="1992">
        <v>1206.0790198</v>
      </c>
      <c r="K95" s="1992">
        <v>9037.8505571800015</v>
      </c>
      <c r="L95" s="1992">
        <v>16831.348441873546</v>
      </c>
      <c r="M95" s="1992">
        <v>1950709.9804810416</v>
      </c>
      <c r="N95" s="1992">
        <v>1915732.9264552633</v>
      </c>
      <c r="O95" s="1992">
        <v>34977.054025778329</v>
      </c>
      <c r="P95" s="1992">
        <v>6501.6050323636</v>
      </c>
      <c r="Q95" s="1992">
        <v>2141430.4635322588</v>
      </c>
      <c r="R95" s="1992">
        <v>31481.674999999999</v>
      </c>
      <c r="S95" s="1992">
        <v>194640.37321322877</v>
      </c>
      <c r="T95" s="1992">
        <v>2749284.9903685912</v>
      </c>
    </row>
    <row r="96" spans="1:20" s="1983" customFormat="1" ht="8.25" hidden="1" customHeight="1">
      <c r="A96" s="1991">
        <v>41409</v>
      </c>
      <c r="B96" s="1992">
        <v>54621.725675150003</v>
      </c>
      <c r="C96" s="1992">
        <v>143848.54965158008</v>
      </c>
      <c r="D96" s="1992">
        <v>1511.5543421027496</v>
      </c>
      <c r="E96" s="1992">
        <v>151445.19651850342</v>
      </c>
      <c r="F96" s="1992">
        <v>793.18462900999998</v>
      </c>
      <c r="G96" s="1992">
        <v>352220.21081634623</v>
      </c>
      <c r="H96" s="1992">
        <v>185134.9</v>
      </c>
      <c r="I96" s="1992">
        <v>9750.13142539</v>
      </c>
      <c r="J96" s="1992">
        <v>1053.6569550700001</v>
      </c>
      <c r="K96" s="1992">
        <v>8696.4744703199995</v>
      </c>
      <c r="L96" s="1992">
        <v>17506.662528614535</v>
      </c>
      <c r="M96" s="1992">
        <v>1976700.2065933251</v>
      </c>
      <c r="N96" s="1992">
        <v>1931704.1434754783</v>
      </c>
      <c r="O96" s="1992">
        <v>44996.063117846839</v>
      </c>
      <c r="P96" s="1992">
        <v>7510.4815931547</v>
      </c>
      <c r="Q96" s="1992">
        <v>2196602.3821404846</v>
      </c>
      <c r="R96" s="1992">
        <v>31481.674999999999</v>
      </c>
      <c r="S96" s="1992">
        <v>206768.35179149651</v>
      </c>
      <c r="T96" s="1992">
        <v>2787072.6197483269</v>
      </c>
    </row>
    <row r="97" spans="1:20" s="1983" customFormat="1" ht="8.25" hidden="1" customHeight="1">
      <c r="A97" s="1991">
        <v>41440</v>
      </c>
      <c r="B97" s="1992">
        <v>53219.952165090013</v>
      </c>
      <c r="C97" s="1992">
        <v>158036.1048720901</v>
      </c>
      <c r="D97" s="1992">
        <v>1311.0160723525005</v>
      </c>
      <c r="E97" s="1992">
        <v>146131.84356684858</v>
      </c>
      <c r="F97" s="1992">
        <v>868.09200000999999</v>
      </c>
      <c r="G97" s="1992">
        <v>359567.00867639121</v>
      </c>
      <c r="H97" s="1992">
        <v>190969.9</v>
      </c>
      <c r="I97" s="1992">
        <v>9339.1177838699987</v>
      </c>
      <c r="J97" s="1992">
        <v>1053.6616495400001</v>
      </c>
      <c r="K97" s="1992">
        <v>8285.4561343299993</v>
      </c>
      <c r="L97" s="1992">
        <v>18034.358761776082</v>
      </c>
      <c r="M97" s="1992">
        <v>1993976.2283962888</v>
      </c>
      <c r="N97" s="1992">
        <v>1939940.8256177404</v>
      </c>
      <c r="O97" s="1992">
        <v>54035.402778548378</v>
      </c>
      <c r="P97" s="1992">
        <v>7615.9919032762009</v>
      </c>
      <c r="Q97" s="1992">
        <v>2219935.5968452115</v>
      </c>
      <c r="R97" s="1992">
        <v>24318.625</v>
      </c>
      <c r="S97" s="1992">
        <v>208814.44320980977</v>
      </c>
      <c r="T97" s="1992">
        <v>2812635.6737314123</v>
      </c>
    </row>
    <row r="98" spans="1:20" s="1990" customFormat="1" ht="8.4499999999999993" customHeight="1">
      <c r="A98" s="1993">
        <v>41470</v>
      </c>
      <c r="B98" s="1988">
        <v>63082.488793020013</v>
      </c>
      <c r="C98" s="1988">
        <v>211593.09641270005</v>
      </c>
      <c r="D98" s="1988">
        <v>1092.8111314477501</v>
      </c>
      <c r="E98" s="1988">
        <v>144663.05334058736</v>
      </c>
      <c r="F98" s="1988">
        <v>165.70472636</v>
      </c>
      <c r="G98" s="1988">
        <v>420597.15440411511</v>
      </c>
      <c r="H98" s="1988">
        <v>213894.59999999998</v>
      </c>
      <c r="I98" s="1988">
        <v>10048.539479670002</v>
      </c>
      <c r="J98" s="1988">
        <v>853.65695507000009</v>
      </c>
      <c r="K98" s="1988">
        <v>9194.8825246000015</v>
      </c>
      <c r="L98" s="1988">
        <v>17614.920521987082</v>
      </c>
      <c r="M98" s="1988">
        <v>1993022.8767434447</v>
      </c>
      <c r="N98" s="1988">
        <v>1959009.1795665887</v>
      </c>
      <c r="O98" s="1988">
        <v>34013.697176856032</v>
      </c>
      <c r="P98" s="1988">
        <v>6409.8988537510004</v>
      </c>
      <c r="Q98" s="1988">
        <v>2240990.835598853</v>
      </c>
      <c r="R98" s="1988">
        <v>0</v>
      </c>
      <c r="S98" s="1988">
        <v>225938.83561146175</v>
      </c>
      <c r="T98" s="1988">
        <v>2887526.8256144295</v>
      </c>
    </row>
    <row r="99" spans="1:20" s="1983" customFormat="1" ht="3.95" customHeight="1">
      <c r="A99" s="1991" t="s">
        <v>2405</v>
      </c>
      <c r="B99" s="1992"/>
      <c r="C99" s="1992"/>
      <c r="D99" s="1992"/>
      <c r="E99" s="1992"/>
      <c r="F99" s="1992"/>
      <c r="G99" s="1992"/>
      <c r="H99" s="1992"/>
      <c r="I99" s="1992"/>
      <c r="J99" s="1992"/>
      <c r="K99" s="1992"/>
      <c r="L99" s="1992"/>
      <c r="M99" s="1992"/>
      <c r="N99" s="1992"/>
      <c r="O99" s="1992"/>
      <c r="P99" s="1992"/>
      <c r="Q99" s="1992"/>
      <c r="R99" s="1992"/>
      <c r="S99" s="1992"/>
      <c r="T99" s="1992"/>
    </row>
    <row r="100" spans="1:20" s="1983" customFormat="1" ht="8.25" hidden="1" customHeight="1">
      <c r="A100" s="1991">
        <v>41501</v>
      </c>
      <c r="B100" s="1992">
        <v>54997.194128889998</v>
      </c>
      <c r="C100" s="1992">
        <v>149122.37322736013</v>
      </c>
      <c r="D100" s="1992">
        <v>1678.5200363387503</v>
      </c>
      <c r="E100" s="1992">
        <v>152942.50061392316</v>
      </c>
      <c r="F100" s="1992">
        <v>593.53321648000008</v>
      </c>
      <c r="G100" s="1992">
        <v>359334.12122299202</v>
      </c>
      <c r="H100" s="1992">
        <v>238894.8</v>
      </c>
      <c r="I100" s="1992">
        <v>9513.8025150200028</v>
      </c>
      <c r="J100" s="1992">
        <v>798.46173427000008</v>
      </c>
      <c r="K100" s="1992">
        <v>8715.3407807500025</v>
      </c>
      <c r="L100" s="1992">
        <v>18473.248296329584</v>
      </c>
      <c r="M100" s="1992">
        <v>2012688.4000335757</v>
      </c>
      <c r="N100" s="1992">
        <v>1966738.9645272917</v>
      </c>
      <c r="O100" s="1992">
        <v>45949.435506283895</v>
      </c>
      <c r="P100" s="1992">
        <v>5085.2805199968006</v>
      </c>
      <c r="Q100" s="1992">
        <v>2284655.5313649224</v>
      </c>
      <c r="R100" s="1992">
        <v>0</v>
      </c>
      <c r="S100" s="1992">
        <v>298783.28021218971</v>
      </c>
      <c r="T100" s="1992">
        <v>2942772.9328001039</v>
      </c>
    </row>
    <row r="101" spans="1:20" s="1983" customFormat="1" ht="8.25" hidden="1" customHeight="1">
      <c r="A101" s="1991">
        <v>41532</v>
      </c>
      <c r="B101" s="1992">
        <v>53244.150226630016</v>
      </c>
      <c r="C101" s="1992">
        <v>135079.03836664002</v>
      </c>
      <c r="D101" s="1992">
        <v>2705.4124161750005</v>
      </c>
      <c r="E101" s="1992">
        <v>149201.65703963285</v>
      </c>
      <c r="F101" s="1992">
        <v>273.65078500000004</v>
      </c>
      <c r="G101" s="1992">
        <v>340503.90883407788</v>
      </c>
      <c r="H101" s="1992">
        <v>268043.8</v>
      </c>
      <c r="I101" s="1992">
        <v>10484.166932310003</v>
      </c>
      <c r="J101" s="1992">
        <v>1053.6569550700001</v>
      </c>
      <c r="K101" s="1992">
        <v>9430.5099772400026</v>
      </c>
      <c r="L101" s="1992">
        <v>19856.409422687524</v>
      </c>
      <c r="M101" s="1992">
        <v>2057509.2363997181</v>
      </c>
      <c r="N101" s="1992">
        <v>2000256.3853829927</v>
      </c>
      <c r="O101" s="1992">
        <v>57252.851016725443</v>
      </c>
      <c r="P101" s="1992">
        <v>3994.4533030175999</v>
      </c>
      <c r="Q101" s="1992">
        <v>2359888.0660577333</v>
      </c>
      <c r="R101" s="1992">
        <v>0</v>
      </c>
      <c r="S101" s="1992">
        <v>291463.31223863806</v>
      </c>
      <c r="T101" s="1992">
        <v>2991855.287130449</v>
      </c>
    </row>
    <row r="102" spans="1:20" s="1983" customFormat="1" ht="9.1999999999999993" customHeight="1">
      <c r="A102" s="1991">
        <v>41562</v>
      </c>
      <c r="B102" s="1992">
        <v>59132.511989749997</v>
      </c>
      <c r="C102" s="1992">
        <v>143910.23422067997</v>
      </c>
      <c r="D102" s="1992">
        <v>3773.5343315262508</v>
      </c>
      <c r="E102" s="1992">
        <v>145982.8026323134</v>
      </c>
      <c r="F102" s="1992">
        <v>629.58178499999997</v>
      </c>
      <c r="G102" s="1992">
        <v>353428.66495926963</v>
      </c>
      <c r="H102" s="1992">
        <v>277428.8</v>
      </c>
      <c r="I102" s="1992">
        <v>11162.249548170003</v>
      </c>
      <c r="J102" s="1992">
        <v>1053.6569550700001</v>
      </c>
      <c r="K102" s="1992">
        <v>10108.592593100002</v>
      </c>
      <c r="L102" s="1992">
        <v>17835.844376826775</v>
      </c>
      <c r="M102" s="1992">
        <v>2088148.3694684524</v>
      </c>
      <c r="N102" s="1992">
        <v>2049391.1036463021</v>
      </c>
      <c r="O102" s="1992">
        <v>38757.265822150395</v>
      </c>
      <c r="P102" s="1992">
        <v>2829.3959647472002</v>
      </c>
      <c r="Q102" s="1992">
        <v>2397404.6593581964</v>
      </c>
      <c r="R102" s="1992">
        <v>0</v>
      </c>
      <c r="S102" s="1992">
        <v>266895.48292835098</v>
      </c>
      <c r="T102" s="1992">
        <v>3017728.807245817</v>
      </c>
    </row>
    <row r="103" spans="1:20" s="1994" customFormat="1" ht="8.25" hidden="1" customHeight="1">
      <c r="A103" s="1995" t="s">
        <v>2495</v>
      </c>
      <c r="B103" s="1992">
        <v>58202.388822339999</v>
      </c>
      <c r="C103" s="1992">
        <v>106811.19917503002</v>
      </c>
      <c r="D103" s="1992">
        <v>4069.7702120102481</v>
      </c>
      <c r="E103" s="1992">
        <v>151828.74760172289</v>
      </c>
      <c r="F103" s="1992">
        <v>767.90761650000002</v>
      </c>
      <c r="G103" s="1992">
        <v>321680.01342760312</v>
      </c>
      <c r="H103" s="1992">
        <v>315640.2</v>
      </c>
      <c r="I103" s="1992">
        <v>10917.808409180001</v>
      </c>
      <c r="J103" s="1992">
        <v>1053.6769550700001</v>
      </c>
      <c r="K103" s="1992">
        <v>9864.13145411</v>
      </c>
      <c r="L103" s="1992">
        <v>19151.757723761326</v>
      </c>
      <c r="M103" s="1992">
        <v>2140247.8550348221</v>
      </c>
      <c r="N103" s="1992">
        <v>2091098.0124488228</v>
      </c>
      <c r="O103" s="1992">
        <v>49149.842585999198</v>
      </c>
      <c r="P103" s="1992">
        <v>1354.6175175380001</v>
      </c>
      <c r="Q103" s="1992">
        <v>2487312.2386853015</v>
      </c>
      <c r="R103" s="1992">
        <v>0</v>
      </c>
      <c r="S103" s="1992">
        <v>249050.43538470918</v>
      </c>
      <c r="T103" s="1992">
        <v>3058042.687497614</v>
      </c>
    </row>
    <row r="104" spans="1:20" s="1994" customFormat="1" ht="8.25" hidden="1" customHeight="1">
      <c r="A104" s="1995" t="s">
        <v>2496</v>
      </c>
      <c r="B104" s="1992">
        <v>56142.590038929993</v>
      </c>
      <c r="C104" s="1992">
        <v>94483.933715889943</v>
      </c>
      <c r="D104" s="1992">
        <v>3928.4995122089999</v>
      </c>
      <c r="E104" s="1992">
        <v>146446.85868406564</v>
      </c>
      <c r="F104" s="1992">
        <v>800.54066380000006</v>
      </c>
      <c r="G104" s="1992">
        <v>301802.42261489463</v>
      </c>
      <c r="H104" s="1992">
        <v>319039</v>
      </c>
      <c r="I104" s="1992">
        <v>10255.205769560001</v>
      </c>
      <c r="J104" s="1992">
        <v>1053.6769550700001</v>
      </c>
      <c r="K104" s="1992">
        <v>9201.5288144900005</v>
      </c>
      <c r="L104" s="1992">
        <v>20588.436556351324</v>
      </c>
      <c r="M104" s="1992">
        <v>2191705.7288663131</v>
      </c>
      <c r="N104" s="1992">
        <v>2131739.3093199274</v>
      </c>
      <c r="O104" s="1992">
        <v>59966.419546385812</v>
      </c>
      <c r="P104" s="1992">
        <v>707.557214058</v>
      </c>
      <c r="Q104" s="1992">
        <v>2542295.9284062823</v>
      </c>
      <c r="R104" s="1992">
        <v>0</v>
      </c>
      <c r="S104" s="1992">
        <v>262505.31323571038</v>
      </c>
      <c r="T104" s="1992">
        <v>3106603.6642568875</v>
      </c>
    </row>
    <row r="105" spans="1:20" s="1994" customFormat="1" ht="9.1999999999999993" customHeight="1">
      <c r="A105" s="1996" t="s">
        <v>2497</v>
      </c>
      <c r="B105" s="1992">
        <v>58456.066875592114</v>
      </c>
      <c r="C105" s="1992">
        <v>141687.77393251011</v>
      </c>
      <c r="D105" s="1992">
        <v>3033.2880777027508</v>
      </c>
      <c r="E105" s="1992">
        <v>130273.05468581471</v>
      </c>
      <c r="F105" s="1992">
        <v>427.97295050000002</v>
      </c>
      <c r="G105" s="1992">
        <v>333878.15652211971</v>
      </c>
      <c r="H105" s="1992">
        <v>272090.40000000002</v>
      </c>
      <c r="I105" s="1992">
        <v>9667.0125610600007</v>
      </c>
      <c r="J105" s="1992">
        <v>1053.47172032</v>
      </c>
      <c r="K105" s="1992">
        <v>8613.5408407400009</v>
      </c>
      <c r="L105" s="1992">
        <v>22142.929307505525</v>
      </c>
      <c r="M105" s="1992">
        <v>2230179.3082386367</v>
      </c>
      <c r="N105" s="1992">
        <v>2191593.5540591921</v>
      </c>
      <c r="O105" s="1992">
        <v>38585.754179444593</v>
      </c>
      <c r="P105" s="1992">
        <v>215.77002650999998</v>
      </c>
      <c r="Q105" s="1992">
        <v>2534295.4201337122</v>
      </c>
      <c r="R105" s="1992">
        <v>0</v>
      </c>
      <c r="S105" s="1992">
        <v>235137.95478645127</v>
      </c>
      <c r="T105" s="1992">
        <v>3103311.5314422832</v>
      </c>
    </row>
    <row r="106" spans="1:20" s="1994" customFormat="1" ht="8.25" hidden="1" customHeight="1">
      <c r="A106" s="1996" t="s">
        <v>2570</v>
      </c>
      <c r="B106" s="1992">
        <v>55471.931473682103</v>
      </c>
      <c r="C106" s="1992">
        <v>159514.57674061996</v>
      </c>
      <c r="D106" s="1992">
        <v>2883.6317924765003</v>
      </c>
      <c r="E106" s="1992">
        <v>109992.6705388609</v>
      </c>
      <c r="F106" s="1992">
        <v>1121.75161647</v>
      </c>
      <c r="G106" s="1992">
        <v>328984.56216210948</v>
      </c>
      <c r="H106" s="1992">
        <v>262442.59999999998</v>
      </c>
      <c r="I106" s="1992">
        <v>10875.06941217</v>
      </c>
      <c r="J106" s="1992">
        <v>1053.47172032</v>
      </c>
      <c r="K106" s="1992">
        <v>9821.59769185</v>
      </c>
      <c r="L106" s="1992">
        <v>22700.131080107694</v>
      </c>
      <c r="M106" s="1992">
        <v>2274245.4228762034</v>
      </c>
      <c r="N106" s="1992">
        <v>2224245.3206706848</v>
      </c>
      <c r="O106" s="1992">
        <v>50000.102205518429</v>
      </c>
      <c r="P106" s="1992">
        <v>117.29787398000001</v>
      </c>
      <c r="Q106" s="1992">
        <v>2570380.5212424612</v>
      </c>
      <c r="R106" s="1992">
        <v>0</v>
      </c>
      <c r="S106" s="1992">
        <v>204792.72495100927</v>
      </c>
      <c r="T106" s="1992">
        <v>3104157.8083555801</v>
      </c>
    </row>
    <row r="107" spans="1:20" s="1994" customFormat="1" ht="8.25" hidden="1" customHeight="1">
      <c r="A107" s="1996" t="s">
        <v>2571</v>
      </c>
      <c r="B107" s="1992">
        <v>61143.299277142083</v>
      </c>
      <c r="C107" s="1992">
        <v>177039.74536291984</v>
      </c>
      <c r="D107" s="1992">
        <v>3307.5822988254986</v>
      </c>
      <c r="E107" s="1992">
        <v>112311.57398008756</v>
      </c>
      <c r="F107" s="1992">
        <v>1361.5650345199999</v>
      </c>
      <c r="G107" s="1992">
        <v>355163.76595349493</v>
      </c>
      <c r="H107" s="1992">
        <v>259835.80000000002</v>
      </c>
      <c r="I107" s="1992">
        <v>11687.35266932</v>
      </c>
      <c r="J107" s="1992">
        <v>1053.47172032</v>
      </c>
      <c r="K107" s="1992">
        <v>10633.880949</v>
      </c>
      <c r="L107" s="1992">
        <v>23352.447988643213</v>
      </c>
      <c r="M107" s="1992">
        <v>2304303.4956768206</v>
      </c>
      <c r="N107" s="1992">
        <v>2242051.4781357851</v>
      </c>
      <c r="O107" s="1992">
        <v>62252.01754103545</v>
      </c>
      <c r="P107" s="1992">
        <v>105.96666363999998</v>
      </c>
      <c r="Q107" s="1992">
        <v>2599285.0629984238</v>
      </c>
      <c r="R107" s="1992">
        <v>0</v>
      </c>
      <c r="S107" s="1992">
        <v>218822.64747156802</v>
      </c>
      <c r="T107" s="1992">
        <v>3173271.4764234866</v>
      </c>
    </row>
    <row r="108" spans="1:20" s="1994" customFormat="1" ht="9.1999999999999993" customHeight="1">
      <c r="A108" s="1996" t="s">
        <v>2532</v>
      </c>
      <c r="B108" s="1992">
        <v>57470.702733359998</v>
      </c>
      <c r="C108" s="1992">
        <v>145983.87070073007</v>
      </c>
      <c r="D108" s="1992">
        <v>3431.73178304775</v>
      </c>
      <c r="E108" s="1992">
        <v>107587.97673255033</v>
      </c>
      <c r="F108" s="1992">
        <v>96.467448499999989</v>
      </c>
      <c r="G108" s="1992">
        <v>314570.74939818814</v>
      </c>
      <c r="H108" s="1992">
        <v>283770.60000000003</v>
      </c>
      <c r="I108" s="1992">
        <v>11536.021664870002</v>
      </c>
      <c r="J108" s="1992">
        <v>1053.5731363499999</v>
      </c>
      <c r="K108" s="1992">
        <v>10482.448528520003</v>
      </c>
      <c r="L108" s="1992">
        <v>23674.472679644499</v>
      </c>
      <c r="M108" s="1992">
        <v>2329031.3724285467</v>
      </c>
      <c r="N108" s="1992">
        <v>2290148.4717557728</v>
      </c>
      <c r="O108" s="1992">
        <v>38882.900672773947</v>
      </c>
      <c r="P108" s="1992">
        <v>94.876179360000009</v>
      </c>
      <c r="Q108" s="1992">
        <v>2648107.3429524209</v>
      </c>
      <c r="R108" s="1992">
        <v>0</v>
      </c>
      <c r="S108" s="1992">
        <v>228433.23229327315</v>
      </c>
      <c r="T108" s="1992">
        <v>3191111.3246438825</v>
      </c>
    </row>
    <row r="109" spans="1:20" s="1994" customFormat="1" ht="8.25" hidden="1" customHeight="1">
      <c r="A109" s="1996" t="s">
        <v>2572</v>
      </c>
      <c r="B109" s="1992">
        <v>61869.250815609987</v>
      </c>
      <c r="C109" s="1992">
        <v>164961.40929509007</v>
      </c>
      <c r="D109" s="1992">
        <v>3386.2130392240001</v>
      </c>
      <c r="E109" s="1992">
        <v>102430.81730092467</v>
      </c>
      <c r="F109" s="1992">
        <v>794.23261649999995</v>
      </c>
      <c r="G109" s="1992">
        <v>333441.92306734872</v>
      </c>
      <c r="H109" s="1992">
        <v>276000.60000000003</v>
      </c>
      <c r="I109" s="1992">
        <v>11578.214132229999</v>
      </c>
      <c r="J109" s="1992">
        <v>1051.18671539</v>
      </c>
      <c r="K109" s="1992">
        <v>10527.027416839999</v>
      </c>
      <c r="L109" s="1992">
        <v>23641.464666849122</v>
      </c>
      <c r="M109" s="1992">
        <v>2365586.6786538567</v>
      </c>
      <c r="N109" s="1992">
        <v>2313306.4704436008</v>
      </c>
      <c r="O109" s="1992">
        <v>52280.208210256125</v>
      </c>
      <c r="P109" s="1992">
        <v>121.73053695999999</v>
      </c>
      <c r="Q109" s="1992">
        <v>2676928.6879898957</v>
      </c>
      <c r="R109" s="1992">
        <v>0</v>
      </c>
      <c r="S109" s="1992">
        <v>222145.59792887449</v>
      </c>
      <c r="T109" s="1992">
        <v>3232516.2089861189</v>
      </c>
    </row>
    <row r="110" spans="1:20" s="1994" customFormat="1" ht="8.25" hidden="1" customHeight="1">
      <c r="A110" s="1996" t="s">
        <v>2573</v>
      </c>
      <c r="B110" s="1992">
        <v>58365.484757389997</v>
      </c>
      <c r="C110" s="1992">
        <v>186022.66780714996</v>
      </c>
      <c r="D110" s="1992">
        <v>2710.7062777552492</v>
      </c>
      <c r="E110" s="1992">
        <v>113009.41914790099</v>
      </c>
      <c r="F110" s="1992">
        <v>649.22337256000003</v>
      </c>
      <c r="G110" s="1992">
        <v>360757.50136275619</v>
      </c>
      <c r="H110" s="1992">
        <v>284950.60000000003</v>
      </c>
      <c r="I110" s="1992">
        <v>11070.041907389999</v>
      </c>
      <c r="J110" s="1992">
        <v>1053.5777299199999</v>
      </c>
      <c r="K110" s="1992">
        <v>10016.464177469999</v>
      </c>
      <c r="L110" s="1992">
        <v>24500.578224865672</v>
      </c>
      <c r="M110" s="1992">
        <v>2413479.0866379379</v>
      </c>
      <c r="N110" s="1992">
        <v>2347877.2780537936</v>
      </c>
      <c r="O110" s="1992">
        <v>65601.80858414431</v>
      </c>
      <c r="P110" s="1992">
        <v>99.827725839999999</v>
      </c>
      <c r="Q110" s="1992">
        <v>2734100.1344960337</v>
      </c>
      <c r="R110" s="1992">
        <v>0</v>
      </c>
      <c r="S110" s="1992">
        <v>228384.62316107505</v>
      </c>
      <c r="T110" s="1992">
        <v>3323242.2590198652</v>
      </c>
    </row>
    <row r="111" spans="1:20" s="1965" customFormat="1" ht="8.25" customHeight="1">
      <c r="A111" s="2031" t="s">
        <v>2574</v>
      </c>
      <c r="B111" s="1988">
        <v>72207.413901170017</v>
      </c>
      <c r="C111" s="1988">
        <v>208135.06086750005</v>
      </c>
      <c r="D111" s="1988">
        <v>2684.9579020840006</v>
      </c>
      <c r="E111" s="1988">
        <v>110396.26079736601</v>
      </c>
      <c r="F111" s="1988">
        <v>36.8116165</v>
      </c>
      <c r="G111" s="1988">
        <v>393460.50508462009</v>
      </c>
      <c r="H111" s="1988">
        <v>287540.60000000003</v>
      </c>
      <c r="I111" s="1988">
        <v>11050.792013334001</v>
      </c>
      <c r="J111" s="1988">
        <v>1047.4796596799999</v>
      </c>
      <c r="K111" s="1988">
        <v>10003.312353654001</v>
      </c>
      <c r="L111" s="1988">
        <v>26601.265660912348</v>
      </c>
      <c r="M111" s="1988">
        <v>2437987.8542541317</v>
      </c>
      <c r="N111" s="1988">
        <v>2399814.500836431</v>
      </c>
      <c r="O111" s="1988">
        <v>38173.353417700542</v>
      </c>
      <c r="P111" s="1988">
        <v>107.67764145000001</v>
      </c>
      <c r="Q111" s="1988">
        <v>2763288.1895698281</v>
      </c>
      <c r="R111" s="1988">
        <v>0</v>
      </c>
      <c r="S111" s="1988">
        <v>289003.20878661523</v>
      </c>
      <c r="T111" s="1988">
        <v>3445751.9034410631</v>
      </c>
    </row>
    <row r="112" spans="1:20" s="1994" customFormat="1" ht="6" customHeight="1">
      <c r="A112" s="1991" t="s">
        <v>2405</v>
      </c>
      <c r="B112" s="1992"/>
      <c r="C112" s="1992"/>
      <c r="D112" s="1992"/>
      <c r="E112" s="1992"/>
      <c r="F112" s="1992"/>
      <c r="G112" s="1992"/>
      <c r="H112" s="1992"/>
      <c r="I112" s="1992"/>
      <c r="J112" s="1992"/>
      <c r="K112" s="1992"/>
      <c r="L112" s="1992"/>
      <c r="M112" s="1992"/>
      <c r="N112" s="1992"/>
      <c r="O112" s="1992"/>
      <c r="P112" s="1992"/>
      <c r="Q112" s="1992"/>
      <c r="R112" s="1992"/>
      <c r="S112" s="1992"/>
      <c r="T112" s="1992"/>
    </row>
    <row r="113" spans="1:20" s="1994" customFormat="1" ht="8.4499999999999993" hidden="1" customHeight="1">
      <c r="A113" s="621" t="s">
        <v>2639</v>
      </c>
      <c r="B113" s="1992">
        <v>61400.416336370006</v>
      </c>
      <c r="C113" s="1992">
        <v>113665.89832516009</v>
      </c>
      <c r="D113" s="1992">
        <v>2521.6448066087501</v>
      </c>
      <c r="E113" s="1992">
        <v>124940.14262418711</v>
      </c>
      <c r="F113" s="1992">
        <v>396.39161645000001</v>
      </c>
      <c r="G113" s="1992">
        <v>302924.4937087759</v>
      </c>
      <c r="H113" s="1992">
        <v>292310.60000000003</v>
      </c>
      <c r="I113" s="1992">
        <v>11953.549319686001</v>
      </c>
      <c r="J113" s="1992">
        <v>1047.4796596799999</v>
      </c>
      <c r="K113" s="1992">
        <v>10906.069660006</v>
      </c>
      <c r="L113" s="1992">
        <v>25717.107597619772</v>
      </c>
      <c r="M113" s="1992">
        <v>2468567.7647733828</v>
      </c>
      <c r="N113" s="1992">
        <v>2416559.8090275764</v>
      </c>
      <c r="O113" s="1992">
        <v>52007.955745806248</v>
      </c>
      <c r="P113" s="1992">
        <v>105.76435934</v>
      </c>
      <c r="Q113" s="1992">
        <v>2798654.7860500286</v>
      </c>
      <c r="R113" s="1992">
        <v>0</v>
      </c>
      <c r="S113" s="1992">
        <v>373402.05660690635</v>
      </c>
      <c r="T113" s="1992">
        <v>3474981.3363657109</v>
      </c>
    </row>
    <row r="114" spans="1:20" s="1994" customFormat="1" ht="8.4499999999999993" hidden="1" customHeight="1">
      <c r="A114" s="621" t="s">
        <v>2780</v>
      </c>
      <c r="B114" s="1992">
        <v>60327.510145070017</v>
      </c>
      <c r="C114" s="1992">
        <v>169365.82941563003</v>
      </c>
      <c r="D114" s="1992">
        <v>3001.0015357212492</v>
      </c>
      <c r="E114" s="1992">
        <v>146433.19782313256</v>
      </c>
      <c r="F114" s="1992">
        <v>501.61611649999998</v>
      </c>
      <c r="G114" s="1992">
        <v>379629.15503605385</v>
      </c>
      <c r="H114" s="1992">
        <v>292145.59999999998</v>
      </c>
      <c r="I114" s="1992">
        <v>12535.593524998496</v>
      </c>
      <c r="J114" s="1992">
        <v>1039.3796287800001</v>
      </c>
      <c r="K114" s="1992">
        <v>11496.213896218496</v>
      </c>
      <c r="L114" s="1992">
        <v>53021.823297545598</v>
      </c>
      <c r="M114" s="1992">
        <v>2515664.0951955724</v>
      </c>
      <c r="N114" s="1992">
        <v>2448971.8559461879</v>
      </c>
      <c r="O114" s="1992">
        <v>66692.239249384496</v>
      </c>
      <c r="P114" s="1992">
        <v>92.132336760000001</v>
      </c>
      <c r="Q114" s="1992">
        <v>2873459.2443548767</v>
      </c>
      <c r="R114" s="1992">
        <v>0</v>
      </c>
      <c r="S114" s="1992">
        <v>308175.03273815429</v>
      </c>
      <c r="T114" s="1992">
        <v>3561263.4321290846</v>
      </c>
    </row>
    <row r="115" spans="1:20" s="1994" customFormat="1" ht="8.4499999999999993" customHeight="1">
      <c r="A115" s="621" t="s">
        <v>2633</v>
      </c>
      <c r="B115" s="1992">
        <v>66716.21965347002</v>
      </c>
      <c r="C115" s="1992">
        <v>98530.565130740055</v>
      </c>
      <c r="D115" s="1992">
        <v>4059.3576241417504</v>
      </c>
      <c r="E115" s="1992">
        <v>127113.61728035175</v>
      </c>
      <c r="F115" s="1992">
        <v>1066.7321135</v>
      </c>
      <c r="G115" s="1992">
        <v>297486.49180220359</v>
      </c>
      <c r="H115" s="1992">
        <v>290085.59999999998</v>
      </c>
      <c r="I115" s="1992">
        <v>11947.159985975501</v>
      </c>
      <c r="J115" s="1992">
        <v>1041.4330759700001</v>
      </c>
      <c r="K115" s="1992">
        <v>10905.7269100055</v>
      </c>
      <c r="L115" s="1992">
        <v>25772.792171394758</v>
      </c>
      <c r="M115" s="1992">
        <v>2615225.8795103156</v>
      </c>
      <c r="N115" s="1992">
        <v>2571915.9671297572</v>
      </c>
      <c r="O115" s="1992">
        <v>43309.912380558351</v>
      </c>
      <c r="P115" s="1992">
        <v>107.42768907000001</v>
      </c>
      <c r="Q115" s="1992">
        <v>2943138.8593567559</v>
      </c>
      <c r="R115" s="1992">
        <v>0</v>
      </c>
      <c r="S115" s="1992">
        <v>343493.06705383532</v>
      </c>
      <c r="T115" s="1992">
        <v>3584118.4182127947</v>
      </c>
    </row>
    <row r="116" spans="1:20" s="1994" customFormat="1" ht="8.4499999999999993" hidden="1" customHeight="1">
      <c r="A116" s="621" t="s">
        <v>2673</v>
      </c>
      <c r="B116" s="1992">
        <v>72218.024197079983</v>
      </c>
      <c r="C116" s="1992">
        <v>89115.408102080008</v>
      </c>
      <c r="D116" s="1992">
        <v>4486.01208792325</v>
      </c>
      <c r="E116" s="1992">
        <v>133640.35670618166</v>
      </c>
      <c r="F116" s="1992">
        <v>1260.2509315000002</v>
      </c>
      <c r="G116" s="1992">
        <v>300720.05202476488</v>
      </c>
      <c r="H116" s="1992">
        <v>293515.59999999998</v>
      </c>
      <c r="I116" s="1992">
        <v>10714.426267826</v>
      </c>
      <c r="J116" s="1992">
        <v>1041.4330759700001</v>
      </c>
      <c r="K116" s="1992">
        <v>9672.9931918559996</v>
      </c>
      <c r="L116" s="1992">
        <v>26261.897579759796</v>
      </c>
      <c r="M116" s="1992">
        <v>2661019.1665908229</v>
      </c>
      <c r="N116" s="1992">
        <v>2603844.2916174675</v>
      </c>
      <c r="O116" s="1992">
        <v>57174.874973355494</v>
      </c>
      <c r="P116" s="1992">
        <v>94.488729979999988</v>
      </c>
      <c r="Q116" s="1992">
        <v>2991605.5791683886</v>
      </c>
      <c r="R116" s="1992">
        <v>0</v>
      </c>
      <c r="S116" s="1992">
        <v>331609.43753210286</v>
      </c>
      <c r="T116" s="1992">
        <v>3623935.0687252562</v>
      </c>
    </row>
    <row r="117" spans="1:20" s="1994" customFormat="1" ht="8.4499999999999993" hidden="1" customHeight="1">
      <c r="A117" s="621" t="s">
        <v>2674</v>
      </c>
      <c r="B117" s="1992">
        <v>65903.940277469999</v>
      </c>
      <c r="C117" s="1992">
        <v>138249.47754131997</v>
      </c>
      <c r="D117" s="1992">
        <v>3966.9580728974997</v>
      </c>
      <c r="E117" s="1992">
        <v>138643.43086905326</v>
      </c>
      <c r="F117" s="1992">
        <v>247.89561649999999</v>
      </c>
      <c r="G117" s="1992">
        <v>347011.7023772407</v>
      </c>
      <c r="H117" s="1992">
        <v>304083.3</v>
      </c>
      <c r="I117" s="1992">
        <v>11007.375343632499</v>
      </c>
      <c r="J117" s="1992">
        <v>1034.8407929499999</v>
      </c>
      <c r="K117" s="1992">
        <v>9972.5345506824997</v>
      </c>
      <c r="L117" s="1992">
        <v>27824.957747136621</v>
      </c>
      <c r="M117" s="1992">
        <v>2716348.5380138895</v>
      </c>
      <c r="N117" s="1992">
        <v>2645476.245528101</v>
      </c>
      <c r="O117" s="1992">
        <v>70872.292485788494</v>
      </c>
      <c r="P117" s="1992">
        <v>55.475933650000002</v>
      </c>
      <c r="Q117" s="1992">
        <v>3059319.6470383089</v>
      </c>
      <c r="R117" s="1992">
        <v>0</v>
      </c>
      <c r="S117" s="1992">
        <v>320881.35241348943</v>
      </c>
      <c r="T117" s="1992">
        <v>3727212.701829039</v>
      </c>
    </row>
    <row r="118" spans="1:20" s="1994" customFormat="1" ht="8.4499999999999993" customHeight="1">
      <c r="A118" s="618" t="s">
        <v>2671</v>
      </c>
      <c r="B118" s="1992">
        <v>67525.057794099979</v>
      </c>
      <c r="C118" s="1992">
        <v>132581.36882161006</v>
      </c>
      <c r="D118" s="1992">
        <v>3927.0590886205005</v>
      </c>
      <c r="E118" s="1992">
        <v>134558.2693378448</v>
      </c>
      <c r="F118" s="1992">
        <v>106.83961649999999</v>
      </c>
      <c r="G118" s="1992">
        <v>338698.59465867531</v>
      </c>
      <c r="H118" s="1992">
        <v>306399.2</v>
      </c>
      <c r="I118" s="1992">
        <v>12031.512132419999</v>
      </c>
      <c r="J118" s="1992">
        <v>1035.673</v>
      </c>
      <c r="K118" s="1992">
        <v>10995.839132419998</v>
      </c>
      <c r="L118" s="1992">
        <v>35808.631097640391</v>
      </c>
      <c r="M118" s="1992">
        <v>2747148.3845200576</v>
      </c>
      <c r="N118" s="1992">
        <v>2704033.9315798362</v>
      </c>
      <c r="O118" s="1992">
        <v>43114.452940221214</v>
      </c>
      <c r="P118" s="1992">
        <v>146.59294685999998</v>
      </c>
      <c r="Q118" s="1992">
        <v>3101534.3206969779</v>
      </c>
      <c r="R118" s="1992">
        <v>0</v>
      </c>
      <c r="S118" s="1992">
        <v>333898.59518314066</v>
      </c>
      <c r="T118" s="1992">
        <v>3774131.5105387936</v>
      </c>
    </row>
    <row r="119" spans="1:20" s="1994" customFormat="1" ht="8.4499999999999993" hidden="1" customHeight="1">
      <c r="A119" s="618" t="s">
        <v>2682</v>
      </c>
      <c r="B119" s="1992">
        <v>64079.374624829004</v>
      </c>
      <c r="C119" s="1992">
        <v>126766.97030795008</v>
      </c>
      <c r="D119" s="1992">
        <v>3910.7184281550012</v>
      </c>
      <c r="E119" s="1992">
        <v>136966.77823698669</v>
      </c>
      <c r="F119" s="1992">
        <v>141.7401165</v>
      </c>
      <c r="G119" s="1992">
        <v>331865.58171442075</v>
      </c>
      <c r="H119" s="1992">
        <v>307003.5</v>
      </c>
      <c r="I119" s="1992">
        <v>12158.446377714999</v>
      </c>
      <c r="J119" s="1992">
        <v>1035.6731059700001</v>
      </c>
      <c r="K119" s="1992">
        <v>11122.773271745</v>
      </c>
      <c r="L119" s="1992">
        <v>35150.031881597417</v>
      </c>
      <c r="M119" s="1992">
        <v>2792527.7778957253</v>
      </c>
      <c r="N119" s="1992">
        <v>2734942.1488882457</v>
      </c>
      <c r="O119" s="1992">
        <v>57585.62900747978</v>
      </c>
      <c r="P119" s="1992">
        <v>126.29558748000001</v>
      </c>
      <c r="Q119" s="1992">
        <v>3146966.0517425179</v>
      </c>
      <c r="R119" s="1992">
        <v>0</v>
      </c>
      <c r="S119" s="1992">
        <v>342518.393204569</v>
      </c>
      <c r="T119" s="1992">
        <v>3821350.0266615073</v>
      </c>
    </row>
    <row r="120" spans="1:20" s="1994" customFormat="1" ht="8.4499999999999993" hidden="1" customHeight="1">
      <c r="A120" s="618" t="s">
        <v>2683</v>
      </c>
      <c r="B120" s="1992">
        <v>69565.172780033012</v>
      </c>
      <c r="C120" s="1992">
        <v>150799.59399650001</v>
      </c>
      <c r="D120" s="1992">
        <v>3894.5995888612515</v>
      </c>
      <c r="E120" s="1992">
        <v>143286.89461785188</v>
      </c>
      <c r="F120" s="1992">
        <v>181.69961649999999</v>
      </c>
      <c r="G120" s="1992">
        <v>367727.96059974615</v>
      </c>
      <c r="H120" s="1992">
        <v>306875.09999999998</v>
      </c>
      <c r="I120" s="1992">
        <v>10688.128366704001</v>
      </c>
      <c r="J120" s="1992">
        <v>1035.6731059700001</v>
      </c>
      <c r="K120" s="1992">
        <v>9652.4552607340011</v>
      </c>
      <c r="L120" s="1992">
        <v>36563.707673082303</v>
      </c>
      <c r="M120" s="1992">
        <v>2821562.9115721118</v>
      </c>
      <c r="N120" s="1992">
        <v>2749112.9297636882</v>
      </c>
      <c r="O120" s="1992">
        <v>72449.981808423501</v>
      </c>
      <c r="P120" s="1992">
        <v>104.29991525999999</v>
      </c>
      <c r="Q120" s="1992">
        <v>3175794.1475271578</v>
      </c>
      <c r="R120" s="1992">
        <v>0</v>
      </c>
      <c r="S120" s="1992">
        <v>320702.06006451882</v>
      </c>
      <c r="T120" s="1992">
        <v>3864224.1681914227</v>
      </c>
    </row>
    <row r="121" spans="1:20" s="1994" customFormat="1" ht="8.4499999999999993" customHeight="1">
      <c r="A121" s="618" t="s">
        <v>2680</v>
      </c>
      <c r="B121" s="1992">
        <v>65316.684845057018</v>
      </c>
      <c r="C121" s="1992">
        <v>139300.39117297006</v>
      </c>
      <c r="D121" s="1992">
        <v>3506.6580953018497</v>
      </c>
      <c r="E121" s="1992">
        <v>150131.94764099817</v>
      </c>
      <c r="F121" s="1992">
        <v>698.88161649999995</v>
      </c>
      <c r="G121" s="1992">
        <v>358954.56337082712</v>
      </c>
      <c r="H121" s="1992">
        <v>309320.09999999998</v>
      </c>
      <c r="I121" s="1992">
        <v>11836.481667084001</v>
      </c>
      <c r="J121" s="1992">
        <v>1035.72655556</v>
      </c>
      <c r="K121" s="1992">
        <v>10800.755111524</v>
      </c>
      <c r="L121" s="1992">
        <v>36515.334994810655</v>
      </c>
      <c r="M121" s="1992">
        <v>2839284.9545699726</v>
      </c>
      <c r="N121" s="1992">
        <v>2795655.9724534811</v>
      </c>
      <c r="O121" s="1992">
        <v>43628.982116491592</v>
      </c>
      <c r="P121" s="1992">
        <v>88.341703989999999</v>
      </c>
      <c r="Q121" s="1992">
        <v>3197045.212935857</v>
      </c>
      <c r="R121" s="1992">
        <v>0</v>
      </c>
      <c r="S121" s="1992">
        <v>337358.55114503176</v>
      </c>
      <c r="T121" s="1992">
        <v>3893358.3274517157</v>
      </c>
    </row>
    <row r="122" spans="1:20" s="1994" customFormat="1" ht="8.4499999999999993" hidden="1" customHeight="1">
      <c r="A122" s="618" t="s">
        <v>2695</v>
      </c>
      <c r="B122" s="1992">
        <v>70780.556795750002</v>
      </c>
      <c r="C122" s="1992">
        <v>149059.93866397004</v>
      </c>
      <c r="D122" s="1992">
        <v>3705.7697269812506</v>
      </c>
      <c r="E122" s="1992">
        <v>141429.10628743371</v>
      </c>
      <c r="F122" s="1992">
        <v>364.59641649999998</v>
      </c>
      <c r="G122" s="1992">
        <v>365339.96789063496</v>
      </c>
      <c r="H122" s="1992">
        <v>310945.09999999998</v>
      </c>
      <c r="I122" s="1992">
        <v>11837.185116437</v>
      </c>
      <c r="J122" s="1992">
        <v>1029.72655556</v>
      </c>
      <c r="K122" s="1992">
        <v>10807.458560876999</v>
      </c>
      <c r="L122" s="1992">
        <v>39010.137100184518</v>
      </c>
      <c r="M122" s="1992">
        <v>2869797.4780675163</v>
      </c>
      <c r="N122" s="1992">
        <v>2811249.6577648055</v>
      </c>
      <c r="O122" s="1992">
        <v>58547.820302710941</v>
      </c>
      <c r="P122" s="1992">
        <v>173.96923923</v>
      </c>
      <c r="Q122" s="1992">
        <v>3231763.8695233674</v>
      </c>
      <c r="R122" s="1992">
        <v>0</v>
      </c>
      <c r="S122" s="1992">
        <v>324882.25148313039</v>
      </c>
      <c r="T122" s="1992">
        <v>3921986.0888971328</v>
      </c>
    </row>
    <row r="123" spans="1:20" s="1994" customFormat="1" ht="8.4499999999999993" hidden="1" customHeight="1">
      <c r="A123" s="618" t="s">
        <v>2696</v>
      </c>
      <c r="B123" s="1992">
        <v>69096.36727267901</v>
      </c>
      <c r="C123" s="1992">
        <v>143769.89757756004</v>
      </c>
      <c r="D123" s="1992">
        <v>3206.40217528125</v>
      </c>
      <c r="E123" s="1992">
        <v>141689.87356822152</v>
      </c>
      <c r="F123" s="1992">
        <v>445.21661649999999</v>
      </c>
      <c r="G123" s="1992">
        <v>358207.75721024181</v>
      </c>
      <c r="H123" s="1992">
        <v>356051.19999999995</v>
      </c>
      <c r="I123" s="1992">
        <v>11116.881552481002</v>
      </c>
      <c r="J123" s="1992">
        <v>1021.12658056</v>
      </c>
      <c r="K123" s="1992">
        <v>10095.754971921002</v>
      </c>
      <c r="L123" s="1992">
        <v>37591.720249796665</v>
      </c>
      <c r="M123" s="1992">
        <v>2911412.0740701486</v>
      </c>
      <c r="N123" s="1992">
        <v>2836067.757379551</v>
      </c>
      <c r="O123" s="1992">
        <v>75344.316690597523</v>
      </c>
      <c r="P123" s="1992">
        <v>151.89226651000001</v>
      </c>
      <c r="Q123" s="1992">
        <v>3316323.7681389363</v>
      </c>
      <c r="R123" s="1992">
        <v>0</v>
      </c>
      <c r="S123" s="1992">
        <v>372555.07712138467</v>
      </c>
      <c r="T123" s="1992">
        <v>4047086.6024705628</v>
      </c>
    </row>
    <row r="124" spans="1:20" s="1965" customFormat="1" ht="8.4499999999999993" customHeight="1">
      <c r="A124" s="601" t="s">
        <v>2693</v>
      </c>
      <c r="B124" s="1988">
        <v>82116.008428296991</v>
      </c>
      <c r="C124" s="1988">
        <v>185381.91265406995</v>
      </c>
      <c r="D124" s="1988">
        <v>2703.3785122337504</v>
      </c>
      <c r="E124" s="1988">
        <v>133670.56488802959</v>
      </c>
      <c r="F124" s="1988">
        <v>99.581165249999998</v>
      </c>
      <c r="G124" s="1988">
        <v>403971.44564788026</v>
      </c>
      <c r="H124" s="1988">
        <v>375886.29999999993</v>
      </c>
      <c r="I124" s="1988">
        <v>10691.647777393999</v>
      </c>
      <c r="J124" s="1988">
        <v>1029.5113906699999</v>
      </c>
      <c r="K124" s="1988">
        <v>9662.1363867239997</v>
      </c>
      <c r="L124" s="1988">
        <v>41387.708215387764</v>
      </c>
      <c r="M124" s="1988">
        <v>2906637.8124325201</v>
      </c>
      <c r="N124" s="1988">
        <v>2866191.3911537011</v>
      </c>
      <c r="O124" s="1988">
        <v>40446.421278818867</v>
      </c>
      <c r="P124" s="1988">
        <v>100.99333802</v>
      </c>
      <c r="Q124" s="1988">
        <v>3334704.4617633214</v>
      </c>
      <c r="R124" s="1988">
        <v>0</v>
      </c>
      <c r="S124" s="1988">
        <v>369622.6027342676</v>
      </c>
      <c r="T124" s="1988">
        <v>4108298.5101454696</v>
      </c>
    </row>
    <row r="125" spans="1:20" s="1994" customFormat="1" ht="6" customHeight="1">
      <c r="A125" s="894"/>
      <c r="B125" s="1992"/>
      <c r="C125" s="1992"/>
      <c r="D125" s="1992"/>
      <c r="E125" s="1992"/>
      <c r="F125" s="1992"/>
      <c r="G125" s="1992"/>
      <c r="H125" s="1992"/>
      <c r="I125" s="1992"/>
      <c r="J125" s="1992"/>
      <c r="K125" s="1992"/>
      <c r="L125" s="1992"/>
      <c r="M125" s="1992"/>
      <c r="N125" s="1992"/>
      <c r="O125" s="1992"/>
      <c r="P125" s="1992"/>
      <c r="Q125" s="1992"/>
      <c r="R125" s="1992"/>
      <c r="S125" s="1992"/>
      <c r="T125" s="1992"/>
    </row>
    <row r="126" spans="1:20" s="1994" customFormat="1" ht="8.4499999999999993" customHeight="1">
      <c r="A126" s="621" t="s">
        <v>2734</v>
      </c>
      <c r="B126" s="1992">
        <v>73329.831686188511</v>
      </c>
      <c r="C126" s="1992">
        <v>146086.74307116997</v>
      </c>
      <c r="D126" s="1992">
        <v>3666.5631099349998</v>
      </c>
      <c r="E126" s="1992">
        <v>139337.30070913167</v>
      </c>
      <c r="F126" s="1992">
        <v>595.40037763000009</v>
      </c>
      <c r="G126" s="1992">
        <v>363015.83895405516</v>
      </c>
      <c r="H126" s="1992">
        <v>375768.19999999995</v>
      </c>
      <c r="I126" s="1992">
        <v>11061.953397734</v>
      </c>
      <c r="J126" s="1992">
        <v>1015.11144067</v>
      </c>
      <c r="K126" s="1992">
        <v>10046.841957064</v>
      </c>
      <c r="L126" s="1992">
        <v>42324.244147808662</v>
      </c>
      <c r="M126" s="1992">
        <v>2938981.210507255</v>
      </c>
      <c r="N126" s="1992">
        <v>2880881.0722138444</v>
      </c>
      <c r="O126" s="1992">
        <v>58100.13829341068</v>
      </c>
      <c r="P126" s="1992">
        <v>108.27783408999998</v>
      </c>
      <c r="Q126" s="1992">
        <v>3368243.8858868876</v>
      </c>
      <c r="R126" s="1992">
        <v>4.9999999991996447E-3</v>
      </c>
      <c r="S126" s="1992">
        <v>382877.84966752911</v>
      </c>
      <c r="T126" s="1992">
        <v>4114137.5795084718</v>
      </c>
    </row>
    <row r="127" spans="1:20" s="1994" customFormat="1" ht="8.4499999999999993" customHeight="1">
      <c r="A127" s="621" t="s">
        <v>2886</v>
      </c>
      <c r="B127" s="1992">
        <v>72309.510760542515</v>
      </c>
      <c r="C127" s="1992">
        <v>139530.56296456035</v>
      </c>
      <c r="D127" s="1992">
        <v>3815.7225360512507</v>
      </c>
      <c r="E127" s="1992">
        <v>142449.26216619744</v>
      </c>
      <c r="F127" s="1992">
        <v>433.97038155999996</v>
      </c>
      <c r="G127" s="1992">
        <v>358539.02880891151</v>
      </c>
      <c r="H127" s="1992">
        <v>376921.39999999997</v>
      </c>
      <c r="I127" s="1992">
        <v>11646.733877172002</v>
      </c>
      <c r="J127" s="1992">
        <v>1016.21912765</v>
      </c>
      <c r="K127" s="1992">
        <v>10630.514749522003</v>
      </c>
      <c r="L127" s="1992">
        <v>43030.608225752003</v>
      </c>
      <c r="M127" s="1992">
        <v>3012650.2733899504</v>
      </c>
      <c r="N127" s="1992">
        <v>2938209.7383866343</v>
      </c>
      <c r="O127" s="1992">
        <v>74440.535003316123</v>
      </c>
      <c r="P127" s="1992">
        <v>69.386522030000009</v>
      </c>
      <c r="Q127" s="1992">
        <v>3444318.4020149047</v>
      </c>
      <c r="R127" s="1992">
        <v>0</v>
      </c>
      <c r="S127" s="1992">
        <v>376856.88206770504</v>
      </c>
      <c r="T127" s="1992">
        <v>4179714.312891521</v>
      </c>
    </row>
    <row r="128" spans="1:20" s="1994" customFormat="1" ht="8.4499999999999993" customHeight="1">
      <c r="A128" s="621" t="s">
        <v>2732</v>
      </c>
      <c r="B128" s="1992">
        <v>96048.789123205512</v>
      </c>
      <c r="C128" s="1992">
        <v>158357.20478504986</v>
      </c>
      <c r="D128" s="1992">
        <v>4285.6178503374995</v>
      </c>
      <c r="E128" s="1992">
        <v>139536.74493078847</v>
      </c>
      <c r="F128" s="1992">
        <v>444.24581649999999</v>
      </c>
      <c r="G128" s="1992">
        <v>398672.60250588128</v>
      </c>
      <c r="H128" s="1992">
        <v>376921.49999999994</v>
      </c>
      <c r="I128" s="1992">
        <v>10096.477736620003</v>
      </c>
      <c r="J128" s="1992">
        <v>1018.5186163600001</v>
      </c>
      <c r="K128" s="1992">
        <v>9077.9591202600022</v>
      </c>
      <c r="L128" s="1992">
        <v>42690.398009122349</v>
      </c>
      <c r="M128" s="1992">
        <v>3034545.9731098115</v>
      </c>
      <c r="N128" s="1992">
        <v>2988755.079614684</v>
      </c>
      <c r="O128" s="1992">
        <v>45790.893495127522</v>
      </c>
      <c r="P128" s="1992">
        <v>77.800957119999993</v>
      </c>
      <c r="Q128" s="1992">
        <v>3464332.1498126737</v>
      </c>
      <c r="R128" s="1992">
        <v>0</v>
      </c>
      <c r="S128" s="1992">
        <v>375191.49759606301</v>
      </c>
      <c r="T128" s="1992">
        <v>4238196.2499146182</v>
      </c>
    </row>
    <row r="129" spans="1:20" s="1994" customFormat="1" ht="8.4499999999999993" customHeight="1">
      <c r="A129" s="621" t="s">
        <v>2799</v>
      </c>
      <c r="B129" s="1992">
        <v>81381.746968675492</v>
      </c>
      <c r="C129" s="1992">
        <v>158155.07288779007</v>
      </c>
      <c r="D129" s="1992">
        <v>6152.9102219980505</v>
      </c>
      <c r="E129" s="1992">
        <v>138752.96426536224</v>
      </c>
      <c r="F129" s="1992">
        <v>619.91121649999991</v>
      </c>
      <c r="G129" s="1992">
        <v>385062.60556032584</v>
      </c>
      <c r="H129" s="1992">
        <v>376689.5</v>
      </c>
      <c r="I129" s="1992">
        <v>11169.955300480002</v>
      </c>
      <c r="J129" s="1992">
        <v>1011.5264885700001</v>
      </c>
      <c r="K129" s="1992">
        <v>10158.428811910002</v>
      </c>
      <c r="L129" s="1992">
        <v>45150.716303147397</v>
      </c>
      <c r="M129" s="1992">
        <v>3071120.5459319563</v>
      </c>
      <c r="N129" s="1992">
        <v>3010040.6464617304</v>
      </c>
      <c r="O129" s="1992">
        <v>61079.899470225915</v>
      </c>
      <c r="P129" s="1992">
        <v>46.245661739999989</v>
      </c>
      <c r="Q129" s="1992">
        <v>3504176.963197324</v>
      </c>
      <c r="R129" s="1992">
        <v>0</v>
      </c>
      <c r="S129" s="1992">
        <v>365761.87788728694</v>
      </c>
      <c r="T129" s="1992">
        <v>4255001.4466449367</v>
      </c>
    </row>
    <row r="130" spans="1:20" s="1994" customFormat="1" ht="8.4499999999999993" customHeight="1">
      <c r="A130" s="621" t="s">
        <v>2800</v>
      </c>
      <c r="B130" s="1992">
        <v>80678.665750370012</v>
      </c>
      <c r="C130" s="1992">
        <v>160923.78426962</v>
      </c>
      <c r="D130" s="1992">
        <v>4020.0630921400007</v>
      </c>
      <c r="E130" s="1992">
        <v>137908.32708423981</v>
      </c>
      <c r="F130" s="1992">
        <v>288.86121650000001</v>
      </c>
      <c r="G130" s="1992">
        <v>383819.70141286979</v>
      </c>
      <c r="H130" s="1992">
        <v>376769.5</v>
      </c>
      <c r="I130" s="1992">
        <v>10986.626665669002</v>
      </c>
      <c r="J130" s="1992">
        <v>1011.5264885700001</v>
      </c>
      <c r="K130" s="1992">
        <v>9975.1001770990024</v>
      </c>
      <c r="L130" s="1992">
        <v>44226.294277418114</v>
      </c>
      <c r="M130" s="1992">
        <v>3120502.6754624099</v>
      </c>
      <c r="N130" s="1992">
        <v>3043261.1566299722</v>
      </c>
      <c r="O130" s="1992">
        <v>77241.518832437665</v>
      </c>
      <c r="P130" s="1992">
        <v>99.464340820000018</v>
      </c>
      <c r="Q130" s="1992">
        <v>3552584.5607463168</v>
      </c>
      <c r="R130" s="1992">
        <v>0</v>
      </c>
      <c r="S130" s="1992">
        <v>368845.949938201</v>
      </c>
      <c r="T130" s="1992">
        <v>4305250.2120973878</v>
      </c>
    </row>
    <row r="131" spans="1:20" s="1994" customFormat="1" ht="8.4499999999999993" customHeight="1">
      <c r="A131" s="618" t="s">
        <v>2796</v>
      </c>
      <c r="B131" s="1992">
        <v>78959.178290249009</v>
      </c>
      <c r="C131" s="1992">
        <v>148730.37228443008</v>
      </c>
      <c r="D131" s="1992">
        <v>3793.0402581951012</v>
      </c>
      <c r="E131" s="1992">
        <v>144669.88950434077</v>
      </c>
      <c r="F131" s="1992">
        <v>382.47601650000001</v>
      </c>
      <c r="G131" s="1992">
        <v>376534.95635371498</v>
      </c>
      <c r="H131" s="1992">
        <v>376455.30000000005</v>
      </c>
      <c r="I131" s="1992">
        <v>11163.188201665002</v>
      </c>
      <c r="J131" s="1992">
        <v>933.19004392000011</v>
      </c>
      <c r="K131" s="1992">
        <v>10229.998157745002</v>
      </c>
      <c r="L131" s="1992">
        <v>45824.137664848327</v>
      </c>
      <c r="M131" s="1992">
        <v>3159211.7221541093</v>
      </c>
      <c r="N131" s="1992">
        <v>3113552.6133059282</v>
      </c>
      <c r="O131" s="1992">
        <v>45659.108848181066</v>
      </c>
      <c r="P131" s="1992">
        <v>131.20017066</v>
      </c>
      <c r="Q131" s="1992">
        <v>3592785.5481912829</v>
      </c>
      <c r="R131" s="1992">
        <v>0</v>
      </c>
      <c r="S131" s="1992">
        <v>407746.90296052175</v>
      </c>
      <c r="T131" s="1992">
        <v>4377067.4075055197</v>
      </c>
    </row>
    <row r="132" spans="1:20" s="1994" customFormat="1" ht="8.4499999999999993" customHeight="1">
      <c r="A132" s="618" t="s">
        <v>2804</v>
      </c>
      <c r="B132" s="1992">
        <v>74603.034269347001</v>
      </c>
      <c r="C132" s="1992">
        <v>147919.76214972991</v>
      </c>
      <c r="D132" s="1992">
        <v>3617.5073502762684</v>
      </c>
      <c r="E132" s="1992">
        <v>145704.21933920262</v>
      </c>
      <c r="F132" s="1992">
        <v>680.89601649999997</v>
      </c>
      <c r="G132" s="1992">
        <v>372525.41912505584</v>
      </c>
      <c r="H132" s="1992">
        <v>376455.30000000005</v>
      </c>
      <c r="I132" s="1992">
        <v>11445.795813103001</v>
      </c>
      <c r="J132" s="1992">
        <v>939.1902124400001</v>
      </c>
      <c r="K132" s="1992">
        <v>10506.605600663001</v>
      </c>
      <c r="L132" s="1992">
        <v>44813.478569336818</v>
      </c>
      <c r="M132" s="1992">
        <v>3182947.4408380939</v>
      </c>
      <c r="N132" s="1992">
        <v>3121008.9625795172</v>
      </c>
      <c r="O132" s="1992">
        <v>61938.478258576564</v>
      </c>
      <c r="P132" s="1992">
        <v>116.45402089999999</v>
      </c>
      <c r="Q132" s="1992">
        <v>3615778.4692414338</v>
      </c>
      <c r="R132" s="1992">
        <v>0</v>
      </c>
      <c r="S132" s="1992">
        <v>412432.60085342685</v>
      </c>
      <c r="T132" s="1992">
        <v>4400736.489219917</v>
      </c>
    </row>
    <row r="133" spans="1:20" s="1994" customFormat="1" ht="8.4499999999999993" customHeight="1">
      <c r="A133" s="618" t="s">
        <v>2805</v>
      </c>
      <c r="B133" s="1992">
        <v>77011.325259867022</v>
      </c>
      <c r="C133" s="1992">
        <v>168210.09153165983</v>
      </c>
      <c r="D133" s="1992">
        <v>4842.8382434501891</v>
      </c>
      <c r="E133" s="1992">
        <v>148083.09370476258</v>
      </c>
      <c r="F133" s="1992">
        <v>1103.8680165000001</v>
      </c>
      <c r="G133" s="1992">
        <v>399251.21675623965</v>
      </c>
      <c r="H133" s="1992">
        <v>363280.30000000005</v>
      </c>
      <c r="I133" s="1992">
        <v>12319.440538229004</v>
      </c>
      <c r="J133" s="1992">
        <v>983.11556814000005</v>
      </c>
      <c r="K133" s="1992">
        <v>11336.324970089005</v>
      </c>
      <c r="L133" s="1992">
        <v>42302.632805297617</v>
      </c>
      <c r="M133" s="1992">
        <v>3234792.4058278711</v>
      </c>
      <c r="N133" s="1992">
        <v>3156608.7973753754</v>
      </c>
      <c r="O133" s="1992">
        <v>78183.60845249574</v>
      </c>
      <c r="P133" s="1992">
        <v>35.683552299999995</v>
      </c>
      <c r="Q133" s="1992">
        <v>3652730.462723698</v>
      </c>
      <c r="R133" s="1992">
        <v>0</v>
      </c>
      <c r="S133" s="1992">
        <v>413805.42624712712</v>
      </c>
      <c r="T133" s="1992">
        <v>4465787.1057270644</v>
      </c>
    </row>
    <row r="134" spans="1:20" s="1994" customFormat="1" ht="8.4499999999999993" customHeight="1">
      <c r="A134" s="618" t="s">
        <v>2806</v>
      </c>
      <c r="B134" s="1992">
        <v>84201.545397787006</v>
      </c>
      <c r="C134" s="1992">
        <v>124911.17907802013</v>
      </c>
      <c r="D134" s="1992">
        <v>4806.3133543534095</v>
      </c>
      <c r="E134" s="1992">
        <v>154954.44139950455</v>
      </c>
      <c r="F134" s="1992">
        <v>686.87474769999994</v>
      </c>
      <c r="G134" s="1992">
        <v>369560.35397736513</v>
      </c>
      <c r="H134" s="1992">
        <v>407245.50000000006</v>
      </c>
      <c r="I134" s="1992">
        <v>11890.19966518</v>
      </c>
      <c r="J134" s="1992">
        <v>933.72781377000001</v>
      </c>
      <c r="K134" s="1992">
        <v>10956.47185141</v>
      </c>
      <c r="L134" s="1992">
        <v>42585.838777594327</v>
      </c>
      <c r="M134" s="1992">
        <v>3276793.6963342554</v>
      </c>
      <c r="N134" s="1992">
        <v>3196622.4792219033</v>
      </c>
      <c r="O134" s="1992">
        <v>80171.21711235214</v>
      </c>
      <c r="P134" s="1992">
        <v>52.592417810000001</v>
      </c>
      <c r="Q134" s="1992">
        <v>3738567.8271948397</v>
      </c>
      <c r="R134" s="1992">
        <v>0</v>
      </c>
      <c r="S134" s="1992">
        <v>466222.18071148306</v>
      </c>
      <c r="T134" s="1992">
        <v>4574350.3618836878</v>
      </c>
    </row>
    <row r="135" spans="1:20" s="1994" customFormat="1" ht="8.4499999999999993" customHeight="1">
      <c r="A135" s="618" t="s">
        <v>2850</v>
      </c>
      <c r="B135" s="1992">
        <v>73635.917097457001</v>
      </c>
      <c r="C135" s="1992">
        <v>133139.78913530009</v>
      </c>
      <c r="D135" s="1992">
        <v>4194.6365179023605</v>
      </c>
      <c r="E135" s="1992">
        <v>155829.87045847031</v>
      </c>
      <c r="F135" s="1992">
        <v>759.18601649999994</v>
      </c>
      <c r="G135" s="1992">
        <v>367559.39922562975</v>
      </c>
      <c r="H135" s="1992">
        <v>473895.50000000006</v>
      </c>
      <c r="I135" s="1992">
        <v>11906.408804510002</v>
      </c>
      <c r="J135" s="1992">
        <v>933.72774156000003</v>
      </c>
      <c r="K135" s="1992">
        <v>10972.681062950001</v>
      </c>
      <c r="L135" s="1992">
        <v>42918.323627317368</v>
      </c>
      <c r="M135" s="1992">
        <v>3285018.4308257438</v>
      </c>
      <c r="N135" s="1992">
        <v>3183335.5735534178</v>
      </c>
      <c r="O135" s="1992">
        <v>101682.85727232581</v>
      </c>
      <c r="P135" s="1992">
        <v>41.405545590000003</v>
      </c>
      <c r="Q135" s="1992">
        <v>3813780.0688031614</v>
      </c>
      <c r="R135" s="1992">
        <v>0</v>
      </c>
      <c r="S135" s="1992">
        <v>480410.78249872971</v>
      </c>
      <c r="T135" s="1992">
        <v>4661750.2505275207</v>
      </c>
    </row>
    <row r="136" spans="1:20" s="1994" customFormat="1" ht="8.4499999999999993" customHeight="1">
      <c r="A136" s="618" t="s">
        <v>2851</v>
      </c>
      <c r="B136" s="1992">
        <v>79014.915955467004</v>
      </c>
      <c r="C136" s="1992">
        <v>191969.45921432006</v>
      </c>
      <c r="D136" s="1992">
        <v>4390.7522540460368</v>
      </c>
      <c r="E136" s="1992">
        <v>159246.14909106845</v>
      </c>
      <c r="F136" s="1992">
        <v>208.96664085</v>
      </c>
      <c r="G136" s="1992">
        <v>434830.24315575155</v>
      </c>
      <c r="H136" s="1992">
        <v>509473.60000000003</v>
      </c>
      <c r="I136" s="1992">
        <v>10657.484635500003</v>
      </c>
      <c r="J136" s="1992">
        <v>933.72766935000004</v>
      </c>
      <c r="K136" s="1992">
        <v>9723.756966150002</v>
      </c>
      <c r="L136" s="1992">
        <v>41840.653561532163</v>
      </c>
      <c r="M136" s="1992">
        <v>3291252.2577526579</v>
      </c>
      <c r="N136" s="1992">
        <v>3172976.892962533</v>
      </c>
      <c r="O136" s="1992">
        <v>118275.36479012502</v>
      </c>
      <c r="P136" s="1992">
        <v>40.715259549999999</v>
      </c>
      <c r="Q136" s="1992">
        <v>3853264.7112092399</v>
      </c>
      <c r="R136" s="1992">
        <v>0</v>
      </c>
      <c r="S136" s="1992">
        <v>425904.77427720919</v>
      </c>
      <c r="T136" s="1992">
        <v>4713999.7286422011</v>
      </c>
    </row>
    <row r="137" spans="1:20" s="1965" customFormat="1" ht="8.4499999999999993" customHeight="1">
      <c r="A137" s="601" t="s">
        <v>2852</v>
      </c>
      <c r="B137" s="1988">
        <v>91393.699059056991</v>
      </c>
      <c r="C137" s="1988">
        <v>296536.61092084035</v>
      </c>
      <c r="D137" s="1988">
        <v>4686.6611251028189</v>
      </c>
      <c r="E137" s="1988">
        <v>171011.35776610681</v>
      </c>
      <c r="F137" s="1988">
        <v>15.5240165</v>
      </c>
      <c r="G137" s="1988">
        <v>563643.85288760695</v>
      </c>
      <c r="H137" s="1988">
        <v>535393.60000000009</v>
      </c>
      <c r="I137" s="1988">
        <v>9654.3311734300005</v>
      </c>
      <c r="J137" s="1988">
        <v>982.70395756000016</v>
      </c>
      <c r="K137" s="1988">
        <v>8671.6272158699994</v>
      </c>
      <c r="L137" s="1988">
        <v>44419.217370159189</v>
      </c>
      <c r="M137" s="1988">
        <v>3273376.3082205425</v>
      </c>
      <c r="N137" s="1988">
        <v>3209791.030286938</v>
      </c>
      <c r="O137" s="1988">
        <v>63585.277933604666</v>
      </c>
      <c r="P137" s="1988">
        <v>15.916595299999999</v>
      </c>
      <c r="Q137" s="1988">
        <v>3862859.373359432</v>
      </c>
      <c r="R137" s="1988">
        <v>0</v>
      </c>
      <c r="S137" s="1988">
        <v>410817.99859095598</v>
      </c>
      <c r="T137" s="1988">
        <v>4837321.2248379942</v>
      </c>
    </row>
    <row r="138" spans="1:20" s="1994" customFormat="1" ht="6" customHeight="1">
      <c r="A138" s="894"/>
      <c r="B138" s="1992"/>
      <c r="C138" s="1992"/>
      <c r="D138" s="1992"/>
      <c r="E138" s="1992"/>
      <c r="F138" s="1992"/>
      <c r="G138" s="1992"/>
      <c r="H138" s="1992"/>
      <c r="I138" s="1992"/>
      <c r="J138" s="1992"/>
      <c r="K138" s="1992"/>
      <c r="L138" s="1992"/>
      <c r="M138" s="1992"/>
      <c r="N138" s="1992"/>
      <c r="O138" s="1992"/>
      <c r="P138" s="1992"/>
      <c r="Q138" s="1992"/>
      <c r="R138" s="1992"/>
      <c r="S138" s="1992"/>
      <c r="T138" s="1992"/>
    </row>
    <row r="139" spans="1:20" s="1994" customFormat="1" ht="8.4499999999999993" customHeight="1">
      <c r="A139" s="621" t="s">
        <v>2883</v>
      </c>
      <c r="B139" s="1992">
        <v>79622.852989366977</v>
      </c>
      <c r="C139" s="1992">
        <v>305760.69333388994</v>
      </c>
      <c r="D139" s="1992">
        <v>4062.153709667889</v>
      </c>
      <c r="E139" s="1992">
        <v>172280.34317794492</v>
      </c>
      <c r="F139" s="1992">
        <v>206.82401649999997</v>
      </c>
      <c r="G139" s="1992">
        <v>561932.8672273698</v>
      </c>
      <c r="H139" s="1992">
        <v>535443.5</v>
      </c>
      <c r="I139" s="1992">
        <v>11364.060585678501</v>
      </c>
      <c r="J139" s="1992">
        <v>978.7039875600002</v>
      </c>
      <c r="K139" s="1992">
        <v>10385.3565981185</v>
      </c>
      <c r="L139" s="1992">
        <v>46324.063727098983</v>
      </c>
      <c r="M139" s="1992">
        <v>3272434.079592966</v>
      </c>
      <c r="N139" s="1992">
        <v>3192505.0803807266</v>
      </c>
      <c r="O139" s="1992">
        <v>79928.999212239185</v>
      </c>
      <c r="P139" s="1992">
        <v>15.746695360000007</v>
      </c>
      <c r="Q139" s="1992">
        <v>3865581.4506011037</v>
      </c>
      <c r="R139" s="1992">
        <v>0</v>
      </c>
      <c r="S139" s="1992">
        <v>434455.57403048209</v>
      </c>
      <c r="T139" s="1992">
        <v>4861969.8918589558</v>
      </c>
    </row>
    <row r="140" spans="1:20" s="1994" customFormat="1" ht="8.4499999999999993" customHeight="1">
      <c r="A140" s="621" t="s">
        <v>2884</v>
      </c>
      <c r="B140" s="1992">
        <v>82206.701232446998</v>
      </c>
      <c r="C140" s="1992">
        <v>297322.27589083998</v>
      </c>
      <c r="D140" s="1992">
        <v>4185.5029776956671</v>
      </c>
      <c r="E140" s="1992">
        <v>174468.90305495518</v>
      </c>
      <c r="F140" s="1992">
        <v>293.12401650000004</v>
      </c>
      <c r="G140" s="1992">
        <v>558476.50717243773</v>
      </c>
      <c r="H140" s="1992">
        <v>535293.6</v>
      </c>
      <c r="I140" s="1992">
        <v>9816.5068418249975</v>
      </c>
      <c r="J140" s="1992">
        <v>972.71154434000016</v>
      </c>
      <c r="K140" s="1992">
        <v>8843.7952974849977</v>
      </c>
      <c r="L140" s="1992">
        <v>49559.847455130075</v>
      </c>
      <c r="M140" s="1992">
        <v>3324365.2152091195</v>
      </c>
      <c r="N140" s="1992">
        <v>3226571.8588244426</v>
      </c>
      <c r="O140" s="1992">
        <v>97793.356384677012</v>
      </c>
      <c r="P140" s="1992">
        <v>9.0371076099999978</v>
      </c>
      <c r="Q140" s="1992">
        <v>3919044.2066136845</v>
      </c>
      <c r="R140" s="1992">
        <v>0</v>
      </c>
      <c r="S140" s="1992">
        <v>436592.29682324216</v>
      </c>
      <c r="T140" s="1992">
        <v>4914113.0106093641</v>
      </c>
    </row>
    <row r="141" spans="1:20" s="1967" customFormat="1" ht="8.4499999999999993" customHeight="1">
      <c r="A141" s="2195" t="s">
        <v>2885</v>
      </c>
      <c r="B141" s="2203">
        <v>78794.927362397022</v>
      </c>
      <c r="C141" s="2203">
        <v>282857.36125018005</v>
      </c>
      <c r="D141" s="2203">
        <v>4244.2423010407038</v>
      </c>
      <c r="E141" s="2203">
        <v>177455.42769233778</v>
      </c>
      <c r="F141" s="2203">
        <v>131.00401649999995</v>
      </c>
      <c r="G141" s="2203">
        <v>543482.96262245555</v>
      </c>
      <c r="H141" s="2203">
        <v>563033.59999999998</v>
      </c>
      <c r="I141" s="2203">
        <v>10855.19098686</v>
      </c>
      <c r="J141" s="2203">
        <v>831.67381790000002</v>
      </c>
      <c r="K141" s="2203">
        <v>10023.517168959999</v>
      </c>
      <c r="L141" s="2203">
        <v>53446.336811227397</v>
      </c>
      <c r="M141" s="2203">
        <v>3410234.7829676364</v>
      </c>
      <c r="N141" s="2203">
        <v>3339662.9383795201</v>
      </c>
      <c r="O141" s="2203">
        <v>70571.844588116248</v>
      </c>
      <c r="P141" s="2203">
        <v>14.982134079999993</v>
      </c>
      <c r="Q141" s="2203">
        <v>4037584.8928998038</v>
      </c>
      <c r="R141" s="2203">
        <v>3.5989800001407276E-3</v>
      </c>
      <c r="S141" s="2203">
        <v>484130.04333561868</v>
      </c>
      <c r="T141" s="2203">
        <v>5065197.9024568573</v>
      </c>
    </row>
    <row r="142" spans="1:20" s="1983" customFormat="1" ht="9" customHeight="1"/>
  </sheetData>
  <mergeCells count="36">
    <mergeCell ref="A5:A8"/>
    <mergeCell ref="B5:G5"/>
    <mergeCell ref="H5:Q5"/>
    <mergeCell ref="R5:R7"/>
    <mergeCell ref="S5:S7"/>
    <mergeCell ref="M6:O6"/>
    <mergeCell ref="P6:P7"/>
    <mergeCell ref="Q6:Q7"/>
    <mergeCell ref="T5:T7"/>
    <mergeCell ref="B6:B7"/>
    <mergeCell ref="C6:C7"/>
    <mergeCell ref="D6:D7"/>
    <mergeCell ref="E6:E7"/>
    <mergeCell ref="F6:F7"/>
    <mergeCell ref="G6:G7"/>
    <mergeCell ref="H6:H7"/>
    <mergeCell ref="I6:K6"/>
    <mergeCell ref="L6:L7"/>
    <mergeCell ref="A50:A53"/>
    <mergeCell ref="B50:G50"/>
    <mergeCell ref="H50:Q50"/>
    <mergeCell ref="R50:R52"/>
    <mergeCell ref="L51:L52"/>
    <mergeCell ref="M51:O51"/>
    <mergeCell ref="P51:P52"/>
    <mergeCell ref="Q51:Q52"/>
    <mergeCell ref="S50:S52"/>
    <mergeCell ref="T50:T52"/>
    <mergeCell ref="B51:B52"/>
    <mergeCell ref="C51:C52"/>
    <mergeCell ref="D51:D52"/>
    <mergeCell ref="E51:E52"/>
    <mergeCell ref="F51:F52"/>
    <mergeCell ref="G51:G52"/>
    <mergeCell ref="H51:H52"/>
    <mergeCell ref="I51:K51"/>
  </mergeCells>
  <pageMargins left="0.51181102362204722" right="0.51181102362204722" top="0.98425196850393704" bottom="0" header="0.51181102362204722" footer="0.19685039370078741"/>
  <pageSetup paperSize="9" firstPageNumber="10" orientation="landscape" useFirstPageNumber="1" r:id="rId1"/>
  <headerFooter alignWithMargins="0">
    <oddFooter>&amp;C&amp;"Times New Roman,Bold"&amp;10&amp;P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R141"/>
  <sheetViews>
    <sheetView workbookViewId="0">
      <selection activeCell="I86" sqref="I86"/>
    </sheetView>
  </sheetViews>
  <sheetFormatPr defaultRowHeight="9" customHeight="1"/>
  <cols>
    <col min="1" max="1" width="10.33203125" style="1997" customWidth="1"/>
    <col min="2" max="2" width="9.6640625" style="1997" customWidth="1"/>
    <col min="3" max="11" width="10.33203125" style="1997" customWidth="1"/>
    <col min="12" max="12" width="11" style="1997" customWidth="1"/>
    <col min="13" max="17" width="10.33203125" style="1997" customWidth="1"/>
    <col min="18" max="18" width="11.5" style="1997" customWidth="1"/>
    <col min="19" max="16384" width="9.33203125" style="1997"/>
  </cols>
  <sheetData>
    <row r="1" spans="1:18" s="1976" customFormat="1" ht="14.1" customHeight="1">
      <c r="A1" s="1973" t="s">
        <v>2401</v>
      </c>
      <c r="B1" s="1974"/>
      <c r="C1" s="1974"/>
      <c r="D1" s="1974"/>
      <c r="E1" s="1974"/>
      <c r="F1" s="1974"/>
      <c r="G1" s="1974"/>
      <c r="H1" s="1974"/>
      <c r="I1" s="1974"/>
      <c r="J1" s="1974"/>
      <c r="K1" s="1974"/>
      <c r="L1" s="1974"/>
      <c r="M1" s="1974"/>
      <c r="N1" s="1974"/>
      <c r="O1" s="1974"/>
      <c r="P1" s="1974"/>
      <c r="Q1" s="1998"/>
      <c r="R1" s="1999"/>
    </row>
    <row r="2" spans="1:18" s="1976" customFormat="1" ht="14.1" customHeight="1">
      <c r="A2" s="1977" t="s">
        <v>2404</v>
      </c>
      <c r="B2" s="1978"/>
      <c r="C2" s="1978"/>
      <c r="D2" s="1978"/>
      <c r="E2" s="1978"/>
      <c r="F2" s="1978"/>
      <c r="G2" s="1978"/>
      <c r="H2" s="1978"/>
      <c r="I2" s="1978"/>
      <c r="J2" s="1978"/>
      <c r="K2" s="1978"/>
      <c r="L2" s="1978"/>
      <c r="M2" s="1978"/>
      <c r="N2" s="1978"/>
      <c r="O2" s="1978"/>
      <c r="P2" s="1978"/>
      <c r="Q2" s="2000"/>
      <c r="R2" s="2001"/>
    </row>
    <row r="3" spans="1:18" s="1976" customFormat="1" ht="14.1" customHeight="1">
      <c r="A3" s="1977"/>
      <c r="B3" s="1978"/>
      <c r="C3" s="1978"/>
      <c r="D3" s="1978"/>
      <c r="E3" s="1978"/>
      <c r="F3" s="1978"/>
      <c r="G3" s="1978"/>
      <c r="H3" s="1978"/>
      <c r="I3" s="1978"/>
      <c r="J3" s="1978"/>
      <c r="K3" s="1978"/>
      <c r="L3" s="1978"/>
      <c r="M3" s="1978"/>
      <c r="N3" s="1978"/>
      <c r="O3" s="1978"/>
      <c r="P3" s="1978"/>
      <c r="Q3" s="2000"/>
      <c r="R3" s="2001"/>
    </row>
    <row r="4" spans="1:18" s="1976" customFormat="1" ht="14.1" customHeight="1">
      <c r="A4" s="1980" t="s">
        <v>280</v>
      </c>
      <c r="B4" s="1981"/>
      <c r="C4" s="1981"/>
      <c r="D4" s="1981"/>
      <c r="E4" s="1981"/>
      <c r="F4" s="1981"/>
      <c r="G4" s="1981"/>
      <c r="H4" s="1981"/>
      <c r="I4" s="1981"/>
      <c r="J4" s="1981"/>
      <c r="K4" s="1981"/>
      <c r="L4" s="1981"/>
      <c r="M4" s="1981"/>
      <c r="N4" s="1981"/>
      <c r="O4" s="1981"/>
      <c r="P4" s="1981"/>
      <c r="Q4" s="2002"/>
      <c r="R4" s="2003"/>
    </row>
    <row r="5" spans="1:18" s="1983" customFormat="1" ht="12.75" customHeight="1">
      <c r="A5" s="2450" t="s">
        <v>1788</v>
      </c>
      <c r="B5" s="2450" t="s">
        <v>1351</v>
      </c>
      <c r="C5" s="2450"/>
      <c r="D5" s="2450"/>
      <c r="E5" s="2450"/>
      <c r="F5" s="2450"/>
      <c r="G5" s="2450"/>
      <c r="H5" s="2450"/>
      <c r="I5" s="2450"/>
      <c r="J5" s="2450"/>
      <c r="K5" s="2450"/>
      <c r="L5" s="2450"/>
      <c r="M5" s="2446" t="s">
        <v>2393</v>
      </c>
      <c r="N5" s="2446" t="s">
        <v>2394</v>
      </c>
      <c r="O5" s="2450" t="s">
        <v>1508</v>
      </c>
      <c r="P5" s="2450"/>
      <c r="Q5" s="2450"/>
      <c r="R5" s="2446" t="s">
        <v>2395</v>
      </c>
    </row>
    <row r="6" spans="1:18" s="1983" customFormat="1">
      <c r="A6" s="2450"/>
      <c r="B6" s="2454" t="s">
        <v>406</v>
      </c>
      <c r="C6" s="2455"/>
      <c r="D6" s="2455" t="s">
        <v>2396</v>
      </c>
      <c r="E6" s="2455"/>
      <c r="F6" s="2455" t="s">
        <v>1232</v>
      </c>
      <c r="G6" s="2455"/>
      <c r="H6" s="2455" t="s">
        <v>2397</v>
      </c>
      <c r="I6" s="2455"/>
      <c r="J6" s="2455" t="s">
        <v>2398</v>
      </c>
      <c r="K6" s="2455"/>
      <c r="L6" s="2447" t="s">
        <v>2399</v>
      </c>
      <c r="M6" s="2446"/>
      <c r="N6" s="2446"/>
      <c r="O6" s="2446" t="s">
        <v>2400</v>
      </c>
      <c r="P6" s="2446" t="s">
        <v>2245</v>
      </c>
      <c r="Q6" s="2446" t="s">
        <v>1508</v>
      </c>
      <c r="R6" s="2446"/>
    </row>
    <row r="7" spans="1:18" s="1983" customFormat="1">
      <c r="A7" s="2450"/>
      <c r="B7" s="2004" t="s">
        <v>1770</v>
      </c>
      <c r="C7" s="2005" t="s">
        <v>1332</v>
      </c>
      <c r="D7" s="2005" t="s">
        <v>1770</v>
      </c>
      <c r="E7" s="2005" t="s">
        <v>1332</v>
      </c>
      <c r="F7" s="2005" t="s">
        <v>1770</v>
      </c>
      <c r="G7" s="2005" t="s">
        <v>1332</v>
      </c>
      <c r="H7" s="2005" t="s">
        <v>1770</v>
      </c>
      <c r="I7" s="2005" t="s">
        <v>1332</v>
      </c>
      <c r="J7" s="2005" t="s">
        <v>1770</v>
      </c>
      <c r="K7" s="2005" t="s">
        <v>1332</v>
      </c>
      <c r="L7" s="2449"/>
      <c r="M7" s="2447"/>
      <c r="N7" s="2447"/>
      <c r="O7" s="2447"/>
      <c r="P7" s="2447"/>
      <c r="Q7" s="2447"/>
      <c r="R7" s="2446"/>
    </row>
    <row r="8" spans="1:18" s="1983" customFormat="1">
      <c r="A8" s="2450"/>
      <c r="B8" s="2006">
        <v>1</v>
      </c>
      <c r="C8" s="2006">
        <v>2</v>
      </c>
      <c r="D8" s="2006">
        <v>3</v>
      </c>
      <c r="E8" s="2006">
        <v>4</v>
      </c>
      <c r="F8" s="2006">
        <v>5</v>
      </c>
      <c r="G8" s="2006">
        <v>6</v>
      </c>
      <c r="H8" s="2006">
        <v>7</v>
      </c>
      <c r="I8" s="2006">
        <v>8</v>
      </c>
      <c r="J8" s="2006">
        <v>9</v>
      </c>
      <c r="K8" s="2006">
        <v>10</v>
      </c>
      <c r="L8" s="2006">
        <v>11</v>
      </c>
      <c r="M8" s="2006">
        <v>12</v>
      </c>
      <c r="N8" s="2006">
        <v>13</v>
      </c>
      <c r="O8" s="2006">
        <v>14</v>
      </c>
      <c r="P8" s="2006">
        <v>15</v>
      </c>
      <c r="Q8" s="2006">
        <v>16</v>
      </c>
      <c r="R8" s="2006">
        <v>17</v>
      </c>
    </row>
    <row r="9" spans="1:18" s="1990" customFormat="1">
      <c r="A9" s="1987">
        <v>38913</v>
      </c>
      <c r="B9" s="1988">
        <f>'[1]ODC-ALL'!DC$563</f>
        <v>73769.563131969378</v>
      </c>
      <c r="C9" s="1988">
        <f>'[1]ODC-ALL'!DC$564</f>
        <v>11569.338079664834</v>
      </c>
      <c r="D9" s="1988">
        <f>'[1]ODC-ALL'!DC$566</f>
        <v>295416.03642370994</v>
      </c>
      <c r="E9" s="1988">
        <f>'[1]ODC-ALL'!DC$567</f>
        <v>5431.4972165544768</v>
      </c>
      <c r="F9" s="1988">
        <f>'[1]ODC-ALL'!DC$569</f>
        <v>221012.15630765</v>
      </c>
      <c r="G9" s="1988">
        <f>'[1]ODC-ALL'!DC$570</f>
        <v>29709.651482820005</v>
      </c>
      <c r="H9" s="1988">
        <f>'[1]ODC-ALL'!DC$572</f>
        <v>82412.965295119997</v>
      </c>
      <c r="I9" s="1988">
        <f>'[1]ODC-ALL'!DC$573</f>
        <v>3746.3953477963778</v>
      </c>
      <c r="J9" s="1988">
        <f>'[1]ODC-ALL'!DC$575</f>
        <v>5208.5489809600003</v>
      </c>
      <c r="K9" s="1988">
        <f>'[1]ODC-ALL'!DC$576</f>
        <v>824.46131988000002</v>
      </c>
      <c r="L9" s="1988">
        <f>SUM(B9:K9)</f>
        <v>729100.61358612508</v>
      </c>
      <c r="M9" s="1988">
        <f>'[1]DCS-L'!DD$99</f>
        <v>4783.2510000000002</v>
      </c>
      <c r="N9" s="1988">
        <f>'[1]DCS-L'!DD$100</f>
        <v>2043.4739488200034</v>
      </c>
      <c r="O9" s="1988">
        <f>'[1]DCS-L'!DD$102</f>
        <v>79808.806742129993</v>
      </c>
      <c r="P9" s="1988">
        <f>'[1]DCS-L'!DD$103</f>
        <v>21720.372955284136</v>
      </c>
      <c r="Q9" s="1988">
        <f>'[1]DCS-L'!DD$104</f>
        <v>92912.994167456724</v>
      </c>
      <c r="R9" s="1988">
        <f>L9+M9+N9+O9+P9+Q9</f>
        <v>930369.51239981595</v>
      </c>
    </row>
    <row r="10" spans="1:18" s="1983" customFormat="1" ht="3.95" hidden="1" customHeight="1">
      <c r="A10" s="1991"/>
      <c r="B10" s="1992"/>
      <c r="C10" s="1992"/>
      <c r="D10" s="1992"/>
      <c r="E10" s="1992"/>
      <c r="F10" s="1992"/>
      <c r="G10" s="1992"/>
      <c r="H10" s="1992"/>
      <c r="I10" s="1992"/>
      <c r="J10" s="1992"/>
      <c r="K10" s="1992"/>
      <c r="L10" s="1992"/>
      <c r="M10" s="1992"/>
      <c r="N10" s="1992"/>
      <c r="O10" s="1992"/>
      <c r="P10" s="1992"/>
      <c r="Q10" s="1992"/>
      <c r="R10" s="1992"/>
    </row>
    <row r="11" spans="1:18" s="1983" customFormat="1" hidden="1">
      <c r="A11" s="1991">
        <v>38944</v>
      </c>
      <c r="B11" s="1992">
        <v>63923.934762436715</v>
      </c>
      <c r="C11" s="1992">
        <v>10535.583544385849</v>
      </c>
      <c r="D11" s="1992">
        <v>292943.89007848455</v>
      </c>
      <c r="E11" s="1992">
        <v>5862.8137540473272</v>
      </c>
      <c r="F11" s="1992">
        <v>234123.32001101153</v>
      </c>
      <c r="G11" s="1992">
        <v>28381.994188680364</v>
      </c>
      <c r="H11" s="1992">
        <v>84095.100692214852</v>
      </c>
      <c r="I11" s="1992">
        <v>3994.4656301001883</v>
      </c>
      <c r="J11" s="1992">
        <v>5539.5621292150445</v>
      </c>
      <c r="K11" s="1992">
        <v>764.8904502040001</v>
      </c>
      <c r="L11" s="1992">
        <f t="shared" ref="L11:L77" si="0">SUM(B11:K11)</f>
        <v>730165.55524078035</v>
      </c>
      <c r="M11" s="1992">
        <v>3491.0509999999999</v>
      </c>
      <c r="N11" s="1992">
        <v>1965.7741005198764</v>
      </c>
      <c r="O11" s="1992">
        <v>80440.955347052077</v>
      </c>
      <c r="P11" s="1992">
        <v>31877.239756160303</v>
      </c>
      <c r="Q11" s="1992">
        <v>85602.58279474733</v>
      </c>
      <c r="R11" s="1992">
        <f t="shared" ref="R11:R77" si="1">L11+M11+N11+O11+P11+Q11</f>
        <v>933543.15823925985</v>
      </c>
    </row>
    <row r="12" spans="1:18" s="1983" customFormat="1" hidden="1">
      <c r="A12" s="1991">
        <v>38975</v>
      </c>
      <c r="B12" s="1992">
        <v>60071.874878855226</v>
      </c>
      <c r="C12" s="1992">
        <v>10923.185521818537</v>
      </c>
      <c r="D12" s="1992">
        <v>297142.42575475492</v>
      </c>
      <c r="E12" s="1992">
        <v>6019.4885437610628</v>
      </c>
      <c r="F12" s="1992">
        <v>235621.4429668943</v>
      </c>
      <c r="G12" s="1992">
        <v>29462.572179380557</v>
      </c>
      <c r="H12" s="1992">
        <v>78982.839285311173</v>
      </c>
      <c r="I12" s="1992">
        <v>4129.6267755709578</v>
      </c>
      <c r="J12" s="1992">
        <v>5767.4176281682212</v>
      </c>
      <c r="K12" s="1992">
        <v>778.74245918949987</v>
      </c>
      <c r="L12" s="1992">
        <f t="shared" si="0"/>
        <v>728899.61599370453</v>
      </c>
      <c r="M12" s="1992">
        <v>3491.0509999999999</v>
      </c>
      <c r="N12" s="1992">
        <v>2054.7224735103578</v>
      </c>
      <c r="O12" s="1992">
        <v>82473.329227446011</v>
      </c>
      <c r="P12" s="1992">
        <v>29806.952682641368</v>
      </c>
      <c r="Q12" s="1992">
        <v>95550.531024644646</v>
      </c>
      <c r="R12" s="1992">
        <f t="shared" si="1"/>
        <v>942276.20240194676</v>
      </c>
    </row>
    <row r="13" spans="1:18" s="1983" customFormat="1" hidden="1">
      <c r="A13" s="1991">
        <v>39005</v>
      </c>
      <c r="B13" s="1992">
        <v>61717.847323514601</v>
      </c>
      <c r="C13" s="1992">
        <v>12182.939409185301</v>
      </c>
      <c r="D13" s="1992">
        <v>293380.55068398657</v>
      </c>
      <c r="E13" s="1992">
        <v>5845.1629228376287</v>
      </c>
      <c r="F13" s="1992">
        <v>244126.63841798995</v>
      </c>
      <c r="G13" s="1992">
        <v>26970.875885192501</v>
      </c>
      <c r="H13" s="1992">
        <v>79432.960416043003</v>
      </c>
      <c r="I13" s="1992">
        <v>4792.2388123345036</v>
      </c>
      <c r="J13" s="1992">
        <v>5902.2448243499994</v>
      </c>
      <c r="K13" s="1992">
        <v>780.00987987050007</v>
      </c>
      <c r="L13" s="1992">
        <f t="shared" si="0"/>
        <v>735131.46857530449</v>
      </c>
      <c r="M13" s="1992">
        <v>14750.300999999999</v>
      </c>
      <c r="N13" s="1992">
        <v>2092.6</v>
      </c>
      <c r="O13" s="1992">
        <v>84116.107737129991</v>
      </c>
      <c r="P13" s="1992">
        <v>31896.075611273165</v>
      </c>
      <c r="Q13" s="1992">
        <v>96256.6755008279</v>
      </c>
      <c r="R13" s="1992">
        <f t="shared" si="1"/>
        <v>964243.2284245356</v>
      </c>
    </row>
    <row r="14" spans="1:18" s="1983" customFormat="1" hidden="1">
      <c r="A14" s="1991">
        <v>39036</v>
      </c>
      <c r="B14" s="1992">
        <v>62475.514393725396</v>
      </c>
      <c r="C14" s="1992">
        <v>10618.833540751673</v>
      </c>
      <c r="D14" s="1992">
        <v>292986.17161854979</v>
      </c>
      <c r="E14" s="1992">
        <v>6010.06381761588</v>
      </c>
      <c r="F14" s="1992">
        <v>251281.22176568018</v>
      </c>
      <c r="G14" s="1992">
        <v>29195.221924570513</v>
      </c>
      <c r="H14" s="1992">
        <v>76870.839396849231</v>
      </c>
      <c r="I14" s="1992">
        <v>4639.20448346577</v>
      </c>
      <c r="J14" s="1992">
        <v>6304.236043590502</v>
      </c>
      <c r="K14" s="1992">
        <v>801.68154255099989</v>
      </c>
      <c r="L14" s="1992">
        <f t="shared" si="0"/>
        <v>741182.98852735001</v>
      </c>
      <c r="M14" s="1992">
        <v>8596.1009999999987</v>
      </c>
      <c r="N14" s="1992">
        <v>2012.958134056832</v>
      </c>
      <c r="O14" s="1992">
        <v>87017.709195959149</v>
      </c>
      <c r="P14" s="1992">
        <v>30013.196868799561</v>
      </c>
      <c r="Q14" s="1992">
        <v>94560.139246044695</v>
      </c>
      <c r="R14" s="1992">
        <f t="shared" si="1"/>
        <v>963383.09297221026</v>
      </c>
    </row>
    <row r="15" spans="1:18" s="1983" customFormat="1" hidden="1">
      <c r="A15" s="1991">
        <v>39066</v>
      </c>
      <c r="B15" s="1992">
        <v>61497.094335412301</v>
      </c>
      <c r="C15" s="1992">
        <v>10457.422211738443</v>
      </c>
      <c r="D15" s="1992">
        <v>290695.77905036684</v>
      </c>
      <c r="E15" s="1992">
        <v>5982.1983551537696</v>
      </c>
      <c r="F15" s="1992">
        <v>257112.79147277903</v>
      </c>
      <c r="G15" s="1992">
        <v>30105.366708332847</v>
      </c>
      <c r="H15" s="1992">
        <v>76797.474091305718</v>
      </c>
      <c r="I15" s="1992">
        <v>4619.4369352226731</v>
      </c>
      <c r="J15" s="1992">
        <v>5948.6791103100313</v>
      </c>
      <c r="K15" s="1992">
        <v>749.68950335949989</v>
      </c>
      <c r="L15" s="1992">
        <f t="shared" si="0"/>
        <v>743965.93177398131</v>
      </c>
      <c r="M15" s="1992">
        <v>5269.93</v>
      </c>
      <c r="N15" s="1992">
        <v>2012.1174508343395</v>
      </c>
      <c r="O15" s="1992">
        <v>88656.473218224623</v>
      </c>
      <c r="P15" s="1992">
        <v>29226.571627246398</v>
      </c>
      <c r="Q15" s="1992">
        <v>113722.6767734497</v>
      </c>
      <c r="R15" s="1992">
        <f t="shared" si="1"/>
        <v>982853.70084373653</v>
      </c>
    </row>
    <row r="16" spans="1:18" s="1983" customFormat="1" hidden="1">
      <c r="A16" s="1991">
        <v>39097</v>
      </c>
      <c r="B16" s="1992">
        <v>64533.829133944593</v>
      </c>
      <c r="C16" s="1992">
        <v>9608.9560464064816</v>
      </c>
      <c r="D16" s="1992">
        <v>298345.67909909249</v>
      </c>
      <c r="E16" s="1992">
        <v>5786.6449041226824</v>
      </c>
      <c r="F16" s="1992">
        <v>255651.89620814996</v>
      </c>
      <c r="G16" s="1992">
        <v>30577.970309680502</v>
      </c>
      <c r="H16" s="1992">
        <v>80104.58184252007</v>
      </c>
      <c r="I16" s="1992">
        <v>4586.7696223675366</v>
      </c>
      <c r="J16" s="1992">
        <v>5904.7711376000025</v>
      </c>
      <c r="K16" s="1992">
        <v>635.64559568250002</v>
      </c>
      <c r="L16" s="1992">
        <f t="shared" si="0"/>
        <v>755736.74389956694</v>
      </c>
      <c r="M16" s="1992">
        <v>17187.45</v>
      </c>
      <c r="N16" s="1992">
        <v>1993.3000000000002</v>
      </c>
      <c r="O16" s="1992">
        <v>92457.45328912999</v>
      </c>
      <c r="P16" s="1992">
        <v>29269.243905276984</v>
      </c>
      <c r="Q16" s="1992">
        <v>85339.053389516586</v>
      </c>
      <c r="R16" s="1992">
        <f t="shared" si="1"/>
        <v>981983.24448349047</v>
      </c>
    </row>
    <row r="17" spans="1:18" s="1983" customFormat="1" hidden="1">
      <c r="A17" s="1991">
        <v>39128</v>
      </c>
      <c r="B17" s="1992">
        <v>64801.370503644604</v>
      </c>
      <c r="C17" s="1992">
        <v>10656.713068169838</v>
      </c>
      <c r="D17" s="1992">
        <v>295910.04860616749</v>
      </c>
      <c r="E17" s="1992">
        <v>5836.8271026932871</v>
      </c>
      <c r="F17" s="1992">
        <v>261510.07570060005</v>
      </c>
      <c r="G17" s="1992">
        <v>30552.982091075999</v>
      </c>
      <c r="H17" s="1992">
        <v>81801.061264290009</v>
      </c>
      <c r="I17" s="1992">
        <v>4355.3621424869925</v>
      </c>
      <c r="J17" s="1992">
        <v>5695.8752203399999</v>
      </c>
      <c r="K17" s="1992">
        <v>809.48911541000007</v>
      </c>
      <c r="L17" s="1992">
        <f t="shared" si="0"/>
        <v>761929.80481487815</v>
      </c>
      <c r="M17" s="1992">
        <v>16745.53</v>
      </c>
      <c r="N17" s="1992">
        <v>2040.2</v>
      </c>
      <c r="O17" s="1992">
        <v>93047.911031759999</v>
      </c>
      <c r="P17" s="1992">
        <v>31277.900692911568</v>
      </c>
      <c r="Q17" s="1992">
        <v>86804.243901375259</v>
      </c>
      <c r="R17" s="1992">
        <f t="shared" si="1"/>
        <v>991845.59044092498</v>
      </c>
    </row>
    <row r="18" spans="1:18" s="1983" customFormat="1" hidden="1">
      <c r="A18" s="1991">
        <v>39156</v>
      </c>
      <c r="B18" s="1992">
        <v>65042.608785704593</v>
      </c>
      <c r="C18" s="1992">
        <v>10008.757235881789</v>
      </c>
      <c r="D18" s="1992">
        <v>296276.77152605989</v>
      </c>
      <c r="E18" s="1992">
        <v>5812.8775265031063</v>
      </c>
      <c r="F18" s="1992">
        <v>269081.45163733</v>
      </c>
      <c r="G18" s="1992">
        <v>30180.651858714002</v>
      </c>
      <c r="H18" s="1992">
        <v>86422.999034611013</v>
      </c>
      <c r="I18" s="1992">
        <v>4448.8217031663189</v>
      </c>
      <c r="J18" s="1992">
        <v>5831.2340584699987</v>
      </c>
      <c r="K18" s="1992">
        <v>640.06875998400005</v>
      </c>
      <c r="L18" s="1992">
        <f t="shared" si="0"/>
        <v>773746.2421264248</v>
      </c>
      <c r="M18" s="1992">
        <v>16693.25</v>
      </c>
      <c r="N18" s="1992">
        <v>2114.6999999999998</v>
      </c>
      <c r="O18" s="1992">
        <v>94751.430331759999</v>
      </c>
      <c r="P18" s="1992">
        <v>29439.054478282491</v>
      </c>
      <c r="Q18" s="1992">
        <v>101490.33431696476</v>
      </c>
      <c r="R18" s="1992">
        <f t="shared" si="1"/>
        <v>1018235.0112534319</v>
      </c>
    </row>
    <row r="19" spans="1:18" s="1983" customFormat="1" hidden="1">
      <c r="A19" s="1991">
        <v>39187</v>
      </c>
      <c r="B19" s="1992">
        <v>67593.631502354605</v>
      </c>
      <c r="C19" s="1992">
        <v>10998.1534462786</v>
      </c>
      <c r="D19" s="1992">
        <v>297931.72688341548</v>
      </c>
      <c r="E19" s="1992">
        <v>5801.3976887010995</v>
      </c>
      <c r="F19" s="1992">
        <v>281216.61229303997</v>
      </c>
      <c r="G19" s="1992">
        <v>30428.329620699002</v>
      </c>
      <c r="H19" s="1992">
        <v>79677.818058279809</v>
      </c>
      <c r="I19" s="1992">
        <v>3636.1579731368711</v>
      </c>
      <c r="J19" s="1992">
        <v>5691.3453618200001</v>
      </c>
      <c r="K19" s="1992">
        <v>745.10349664500006</v>
      </c>
      <c r="L19" s="1992">
        <f t="shared" si="0"/>
        <v>783720.27632437041</v>
      </c>
      <c r="M19" s="1992">
        <v>15819.125</v>
      </c>
      <c r="N19" s="1992">
        <v>2222</v>
      </c>
      <c r="O19" s="1992">
        <v>95447.608408129992</v>
      </c>
      <c r="P19" s="1992">
        <v>30313.018242250182</v>
      </c>
      <c r="Q19" s="1992">
        <v>91194.55260616506</v>
      </c>
      <c r="R19" s="1992">
        <f t="shared" si="1"/>
        <v>1018716.5805809157</v>
      </c>
    </row>
    <row r="20" spans="1:18" s="1983" customFormat="1" hidden="1">
      <c r="A20" s="1991">
        <v>39217</v>
      </c>
      <c r="B20" s="1992">
        <v>64391.701737794589</v>
      </c>
      <c r="C20" s="1992">
        <v>11267.861041447701</v>
      </c>
      <c r="D20" s="1992">
        <v>294194.3455106336</v>
      </c>
      <c r="E20" s="1992">
        <v>5842.4100166988064</v>
      </c>
      <c r="F20" s="1992">
        <v>286080.87718059181</v>
      </c>
      <c r="G20" s="1992">
        <v>30170.675222094495</v>
      </c>
      <c r="H20" s="1992">
        <v>85475.782412534973</v>
      </c>
      <c r="I20" s="1992">
        <v>4679.8916049305708</v>
      </c>
      <c r="J20" s="1992">
        <v>5678.8182537599996</v>
      </c>
      <c r="K20" s="1992">
        <v>940.48018934999982</v>
      </c>
      <c r="L20" s="1992">
        <f t="shared" si="0"/>
        <v>788722.84316983656</v>
      </c>
      <c r="M20" s="1992">
        <v>17125</v>
      </c>
      <c r="N20" s="1992">
        <v>2200.9328325300003</v>
      </c>
      <c r="O20" s="1992">
        <v>96850.473208130003</v>
      </c>
      <c r="P20" s="1992">
        <v>32480.286563410969</v>
      </c>
      <c r="Q20" s="1992">
        <v>91894.725460848407</v>
      </c>
      <c r="R20" s="1992">
        <f t="shared" si="1"/>
        <v>1029274.261234756</v>
      </c>
    </row>
    <row r="21" spans="1:18" s="1983" customFormat="1" hidden="1">
      <c r="A21" s="1991">
        <v>39248</v>
      </c>
      <c r="B21" s="1992">
        <v>65174.687098879593</v>
      </c>
      <c r="C21" s="1992">
        <v>10497.711796512704</v>
      </c>
      <c r="D21" s="1992">
        <v>291964.08052991348</v>
      </c>
      <c r="E21" s="1992">
        <v>5679.1789773138025</v>
      </c>
      <c r="F21" s="1992">
        <v>290978.58490174008</v>
      </c>
      <c r="G21" s="1992">
        <v>30294.175002524</v>
      </c>
      <c r="H21" s="1992">
        <v>88624.570416790026</v>
      </c>
      <c r="I21" s="1992">
        <v>4148.8225004188107</v>
      </c>
      <c r="J21" s="1992">
        <v>5729.5702672899988</v>
      </c>
      <c r="K21" s="1992">
        <v>740.60962000999996</v>
      </c>
      <c r="L21" s="1992">
        <f t="shared" si="0"/>
        <v>793831.99111139262</v>
      </c>
      <c r="M21" s="1992">
        <v>16798.98</v>
      </c>
      <c r="N21" s="1992">
        <v>2163.88100231</v>
      </c>
      <c r="O21" s="1992">
        <v>97264.974808130006</v>
      </c>
      <c r="P21" s="1992">
        <v>32456.448550460751</v>
      </c>
      <c r="Q21" s="1992">
        <v>104010.48778420234</v>
      </c>
      <c r="R21" s="1992">
        <f t="shared" si="1"/>
        <v>1046526.7632564956</v>
      </c>
    </row>
    <row r="22" spans="1:18" s="1990" customFormat="1">
      <c r="A22" s="1993">
        <v>39278</v>
      </c>
      <c r="B22" s="1988">
        <v>71929.332891219252</v>
      </c>
      <c r="C22" s="1988">
        <v>10283.034608885579</v>
      </c>
      <c r="D22" s="1988">
        <v>296814.72009335802</v>
      </c>
      <c r="E22" s="1988">
        <v>5772.5437963337699</v>
      </c>
      <c r="F22" s="1988">
        <v>293642.67070098</v>
      </c>
      <c r="G22" s="1988">
        <v>29194.853358700002</v>
      </c>
      <c r="H22" s="1988">
        <v>103159.82678415003</v>
      </c>
      <c r="I22" s="1988">
        <v>6177.1648667032741</v>
      </c>
      <c r="J22" s="1988">
        <v>5351.5041492199998</v>
      </c>
      <c r="K22" s="1988">
        <v>908.82618121000007</v>
      </c>
      <c r="L22" s="1988">
        <f t="shared" si="0"/>
        <v>823234.47743076005</v>
      </c>
      <c r="M22" s="1988">
        <v>8327.68</v>
      </c>
      <c r="N22" s="1988">
        <v>2227.89023374</v>
      </c>
      <c r="O22" s="1988">
        <v>98705.747450130017</v>
      </c>
      <c r="P22" s="1988">
        <v>35207.753525598324</v>
      </c>
      <c r="Q22" s="1988">
        <v>91965.984306444967</v>
      </c>
      <c r="R22" s="1988">
        <f t="shared" si="1"/>
        <v>1059669.5329466735</v>
      </c>
    </row>
    <row r="23" spans="1:18" s="1983" customFormat="1" hidden="1">
      <c r="A23" s="1991">
        <v>39583</v>
      </c>
      <c r="B23" s="1992">
        <v>70681.304723301379</v>
      </c>
      <c r="C23" s="1992">
        <v>9848.9471654834997</v>
      </c>
      <c r="D23" s="1992">
        <v>357653.93724339898</v>
      </c>
      <c r="E23" s="1992">
        <v>5869.8916907673265</v>
      </c>
      <c r="F23" s="1992">
        <v>329909.15416893497</v>
      </c>
      <c r="G23" s="1992">
        <v>31383.578987452067</v>
      </c>
      <c r="H23" s="1992">
        <v>122884.49559314951</v>
      </c>
      <c r="I23" s="1992">
        <v>9323.3917838888719</v>
      </c>
      <c r="J23" s="1992">
        <v>6879.1578578999997</v>
      </c>
      <c r="K23" s="1992">
        <v>1386.6270683849502</v>
      </c>
      <c r="L23" s="1992">
        <f t="shared" si="0"/>
        <v>945820.48628266167</v>
      </c>
      <c r="M23" s="1992">
        <v>970.39786871000001</v>
      </c>
      <c r="N23" s="1992">
        <v>2608.7251902799999</v>
      </c>
      <c r="O23" s="1992">
        <v>102309.52763976</v>
      </c>
      <c r="P23" s="1992">
        <v>45860.6050926264</v>
      </c>
      <c r="Q23" s="1992">
        <v>118092.59609463569</v>
      </c>
      <c r="R23" s="1992">
        <f t="shared" si="1"/>
        <v>1215662.3381686737</v>
      </c>
    </row>
    <row r="24" spans="1:18" s="1983" customFormat="1" hidden="1">
      <c r="A24" s="1991">
        <v>39614</v>
      </c>
      <c r="B24" s="1992">
        <v>73100.642019404724</v>
      </c>
      <c r="C24" s="1992">
        <v>10370.207300882666</v>
      </c>
      <c r="D24" s="1992">
        <v>371881.56874076644</v>
      </c>
      <c r="E24" s="1992">
        <v>6066.185883417329</v>
      </c>
      <c r="F24" s="1992">
        <v>332726.32692335692</v>
      </c>
      <c r="G24" s="1992">
        <v>32513.271842149996</v>
      </c>
      <c r="H24" s="1992">
        <v>129375.36349154952</v>
      </c>
      <c r="I24" s="1992">
        <v>9271.1376502290314</v>
      </c>
      <c r="J24" s="1992">
        <v>6577.4668774599995</v>
      </c>
      <c r="K24" s="1992">
        <v>1271.2006223600006</v>
      </c>
      <c r="L24" s="1992">
        <f t="shared" si="0"/>
        <v>973153.37135157664</v>
      </c>
      <c r="M24" s="1992">
        <v>986.89786871000001</v>
      </c>
      <c r="N24" s="1992">
        <v>2655.2062743000001</v>
      </c>
      <c r="O24" s="1992">
        <v>102959.79767814999</v>
      </c>
      <c r="P24" s="1992">
        <v>46751.31342354251</v>
      </c>
      <c r="Q24" s="1992">
        <v>112504.09943528139</v>
      </c>
      <c r="R24" s="1992">
        <f t="shared" si="1"/>
        <v>1239010.6860315606</v>
      </c>
    </row>
    <row r="25" spans="1:18" s="1990" customFormat="1">
      <c r="A25" s="1993">
        <v>39644</v>
      </c>
      <c r="B25" s="1988">
        <v>84760.75704490568</v>
      </c>
      <c r="C25" s="1988">
        <v>10139.515441189349</v>
      </c>
      <c r="D25" s="1988">
        <v>391294.59344908502</v>
      </c>
      <c r="E25" s="1988">
        <v>5874.0083328590272</v>
      </c>
      <c r="F25" s="1988">
        <v>334232.35008284904</v>
      </c>
      <c r="G25" s="1988">
        <v>32726.739319482258</v>
      </c>
      <c r="H25" s="1988">
        <v>134268.99689922863</v>
      </c>
      <c r="I25" s="1988">
        <v>10460.870394645255</v>
      </c>
      <c r="J25" s="1988">
        <v>6800.6511635200004</v>
      </c>
      <c r="K25" s="1988">
        <v>1264.45985247</v>
      </c>
      <c r="L25" s="1988">
        <f t="shared" si="0"/>
        <v>1011822.9419802342</v>
      </c>
      <c r="M25" s="1988">
        <v>473.27786871000001</v>
      </c>
      <c r="N25" s="1988">
        <v>2507.9283262100003</v>
      </c>
      <c r="O25" s="1988">
        <v>104817.05232587</v>
      </c>
      <c r="P25" s="1988">
        <v>46787.397031850145</v>
      </c>
      <c r="Q25" s="1988">
        <v>100379.37327300599</v>
      </c>
      <c r="R25" s="1988">
        <f t="shared" si="1"/>
        <v>1266787.9708058804</v>
      </c>
    </row>
    <row r="26" spans="1:18" s="1983" customFormat="1" ht="3.95" hidden="1" customHeight="1">
      <c r="A26" s="1991"/>
      <c r="B26" s="1992"/>
      <c r="C26" s="1992"/>
      <c r="D26" s="1992"/>
      <c r="E26" s="1992"/>
      <c r="F26" s="1992"/>
      <c r="G26" s="1992"/>
      <c r="H26" s="1992"/>
      <c r="I26" s="1992"/>
      <c r="J26" s="1992"/>
      <c r="K26" s="1992"/>
      <c r="L26" s="1992"/>
      <c r="M26" s="1992"/>
      <c r="N26" s="1992"/>
      <c r="O26" s="1992"/>
      <c r="P26" s="1992"/>
      <c r="Q26" s="1992"/>
      <c r="R26" s="1992"/>
    </row>
    <row r="27" spans="1:18" s="1983" customFormat="1" hidden="1">
      <c r="A27" s="1991">
        <v>39675</v>
      </c>
      <c r="B27" s="1992">
        <v>78158.507467384392</v>
      </c>
      <c r="C27" s="1992">
        <v>10918.343892361874</v>
      </c>
      <c r="D27" s="1992">
        <v>398354.51045359066</v>
      </c>
      <c r="E27" s="1992">
        <v>6110.5812252843089</v>
      </c>
      <c r="F27" s="1992">
        <v>332688.80895054986</v>
      </c>
      <c r="G27" s="1992">
        <v>32531.906715699992</v>
      </c>
      <c r="H27" s="1992">
        <v>137342.88748244179</v>
      </c>
      <c r="I27" s="1992">
        <v>11867.845253797659</v>
      </c>
      <c r="J27" s="1992">
        <v>6873.8008652900007</v>
      </c>
      <c r="K27" s="1992">
        <v>951.95449548000033</v>
      </c>
      <c r="L27" s="1992">
        <f t="shared" si="0"/>
        <v>1015799.1468018806</v>
      </c>
      <c r="M27" s="1992">
        <v>70.777868709999993</v>
      </c>
      <c r="N27" s="1992">
        <v>2528.8254586299995</v>
      </c>
      <c r="O27" s="1992">
        <v>104846.54609244001</v>
      </c>
      <c r="P27" s="1992">
        <v>64544.309562774535</v>
      </c>
      <c r="Q27" s="1992">
        <v>108306.47013369964</v>
      </c>
      <c r="R27" s="1992">
        <f t="shared" si="1"/>
        <v>1296096.0759181348</v>
      </c>
    </row>
    <row r="28" spans="1:18" s="1983" customFormat="1" hidden="1">
      <c r="A28" s="1991">
        <v>39706</v>
      </c>
      <c r="B28" s="1992">
        <v>74625.395169945026</v>
      </c>
      <c r="C28" s="1992">
        <v>12275.893052581852</v>
      </c>
      <c r="D28" s="1992">
        <v>405569.32926635264</v>
      </c>
      <c r="E28" s="1992">
        <v>6390.8932913788722</v>
      </c>
      <c r="F28" s="1992">
        <v>331876.87300668703</v>
      </c>
      <c r="G28" s="1992">
        <v>31442.623845089998</v>
      </c>
      <c r="H28" s="1992">
        <v>136748.78092697044</v>
      </c>
      <c r="I28" s="1992">
        <v>10872.436760965153</v>
      </c>
      <c r="J28" s="1992">
        <v>7050.6918764699994</v>
      </c>
      <c r="K28" s="1992">
        <v>1121.819724370501</v>
      </c>
      <c r="L28" s="1992">
        <f t="shared" si="0"/>
        <v>1017974.7369208115</v>
      </c>
      <c r="M28" s="1992">
        <v>494.4</v>
      </c>
      <c r="N28" s="1992">
        <v>2190.1076539800001</v>
      </c>
      <c r="O28" s="1992">
        <v>104351.96862584999</v>
      </c>
      <c r="P28" s="1992">
        <v>61334.621898251826</v>
      </c>
      <c r="Q28" s="1992">
        <v>119740.65916567495</v>
      </c>
      <c r="R28" s="1992">
        <f t="shared" si="1"/>
        <v>1306086.4942645684</v>
      </c>
    </row>
    <row r="29" spans="1:18" s="1983" customFormat="1" hidden="1">
      <c r="A29" s="1991">
        <v>39736</v>
      </c>
      <c r="B29" s="1992">
        <v>79916.098911838286</v>
      </c>
      <c r="C29" s="1992">
        <v>10814.738109075079</v>
      </c>
      <c r="D29" s="1992">
        <v>420667.44782464043</v>
      </c>
      <c r="E29" s="1992">
        <v>6117.6087700752469</v>
      </c>
      <c r="F29" s="1992">
        <v>333645.63255970197</v>
      </c>
      <c r="G29" s="1992">
        <v>30443.459720680003</v>
      </c>
      <c r="H29" s="1992">
        <v>134747.22092408949</v>
      </c>
      <c r="I29" s="1992">
        <v>11274.3859295702</v>
      </c>
      <c r="J29" s="1992">
        <v>7881.8136925699973</v>
      </c>
      <c r="K29" s="1992">
        <v>1283.5701880862503</v>
      </c>
      <c r="L29" s="1992">
        <f t="shared" si="0"/>
        <v>1036791.9766303269</v>
      </c>
      <c r="M29" s="1992">
        <v>742.59299999999996</v>
      </c>
      <c r="N29" s="1992">
        <v>2129.4199075699999</v>
      </c>
      <c r="O29" s="1992">
        <v>105251.72119746999</v>
      </c>
      <c r="P29" s="1992">
        <v>62608.462664168241</v>
      </c>
      <c r="Q29" s="1992">
        <v>114140.16029685239</v>
      </c>
      <c r="R29" s="1992">
        <f t="shared" si="1"/>
        <v>1321664.3336963877</v>
      </c>
    </row>
    <row r="30" spans="1:18" s="1983" customFormat="1" hidden="1">
      <c r="A30" s="1991">
        <v>39767</v>
      </c>
      <c r="B30" s="1992">
        <v>76523.921973753779</v>
      </c>
      <c r="C30" s="1992">
        <v>11173.824509277289</v>
      </c>
      <c r="D30" s="1992">
        <v>425187.00703611231</v>
      </c>
      <c r="E30" s="1992">
        <v>6460.0664317540868</v>
      </c>
      <c r="F30" s="1992">
        <v>331098.7017959549</v>
      </c>
      <c r="G30" s="1992">
        <v>30945.776441134494</v>
      </c>
      <c r="H30" s="1992">
        <v>138064.74833082239</v>
      </c>
      <c r="I30" s="1992">
        <v>12826.941613995401</v>
      </c>
      <c r="J30" s="1992">
        <v>7401.9310624399986</v>
      </c>
      <c r="K30" s="1992">
        <v>1375.5674115128747</v>
      </c>
      <c r="L30" s="1992">
        <f t="shared" si="0"/>
        <v>1041058.4866067576</v>
      </c>
      <c r="M30" s="1992">
        <v>524.21561978</v>
      </c>
      <c r="N30" s="1992">
        <v>2190.4775405300002</v>
      </c>
      <c r="O30" s="1992">
        <v>104830.04102875</v>
      </c>
      <c r="P30" s="1992">
        <v>61446.311360416534</v>
      </c>
      <c r="Q30" s="1992">
        <v>115312.84367111725</v>
      </c>
      <c r="R30" s="1992">
        <f t="shared" si="1"/>
        <v>1325362.3758273514</v>
      </c>
    </row>
    <row r="31" spans="1:18" s="1983" customFormat="1" hidden="1">
      <c r="A31" s="1991">
        <v>39797</v>
      </c>
      <c r="B31" s="1992">
        <v>74242.648519562586</v>
      </c>
      <c r="C31" s="1992">
        <v>13385.118258958122</v>
      </c>
      <c r="D31" s="1992">
        <v>432131.20051471901</v>
      </c>
      <c r="E31" s="1992">
        <v>6545.0648500777515</v>
      </c>
      <c r="F31" s="1992">
        <v>331420.76103931252</v>
      </c>
      <c r="G31" s="1992">
        <v>31462.655096514398</v>
      </c>
      <c r="H31" s="1992">
        <v>141489.64700531249</v>
      </c>
      <c r="I31" s="1992">
        <v>13944.339115558247</v>
      </c>
      <c r="J31" s="1992">
        <v>7388.4519058900005</v>
      </c>
      <c r="K31" s="1992">
        <v>1204.6836394269999</v>
      </c>
      <c r="L31" s="1992">
        <f t="shared" si="0"/>
        <v>1053214.5699453321</v>
      </c>
      <c r="M31" s="1992">
        <v>574.62561067000001</v>
      </c>
      <c r="N31" s="1992">
        <v>2183.4490746000001</v>
      </c>
      <c r="O31" s="1992">
        <v>105423.97176874999</v>
      </c>
      <c r="P31" s="1992">
        <v>60472.459169002788</v>
      </c>
      <c r="Q31" s="1992">
        <v>124749.23214717515</v>
      </c>
      <c r="R31" s="1992">
        <f t="shared" si="1"/>
        <v>1346618.3077155298</v>
      </c>
    </row>
    <row r="32" spans="1:18" s="1983" customFormat="1" hidden="1">
      <c r="A32" s="1991">
        <v>39828</v>
      </c>
      <c r="B32" s="1992">
        <v>78498.420365599537</v>
      </c>
      <c r="C32" s="1992">
        <v>13027.582047658054</v>
      </c>
      <c r="D32" s="1992">
        <v>438830.19871263881</v>
      </c>
      <c r="E32" s="1992">
        <v>6572.1180960658212</v>
      </c>
      <c r="F32" s="1992">
        <v>338859.29737488</v>
      </c>
      <c r="G32" s="1992">
        <v>32688.438539706509</v>
      </c>
      <c r="H32" s="1992">
        <v>137088.04516580951</v>
      </c>
      <c r="I32" s="1992">
        <v>11767.032937549908</v>
      </c>
      <c r="J32" s="1992">
        <v>7423.2185778500016</v>
      </c>
      <c r="K32" s="1992">
        <v>1196.8596652763749</v>
      </c>
      <c r="L32" s="1992">
        <f t="shared" si="0"/>
        <v>1065951.2114830345</v>
      </c>
      <c r="M32" s="1992">
        <v>880.93561066999996</v>
      </c>
      <c r="N32" s="1992">
        <v>2189.6664596199998</v>
      </c>
      <c r="O32" s="1992">
        <v>113731.97515999</v>
      </c>
      <c r="P32" s="1992">
        <v>57644.231788157616</v>
      </c>
      <c r="Q32" s="1992">
        <v>103734.83669495895</v>
      </c>
      <c r="R32" s="1992">
        <f t="shared" si="1"/>
        <v>1344132.8571964309</v>
      </c>
    </row>
    <row r="33" spans="1:18" s="1983" customFormat="1" hidden="1">
      <c r="A33" s="1991">
        <v>39859</v>
      </c>
      <c r="B33" s="1992">
        <v>75097.773808575221</v>
      </c>
      <c r="C33" s="1992">
        <v>13579.080363885987</v>
      </c>
      <c r="D33" s="1992">
        <v>442429.88560194219</v>
      </c>
      <c r="E33" s="1992">
        <v>6750.6394394658664</v>
      </c>
      <c r="F33" s="1992">
        <v>339881.18637040001</v>
      </c>
      <c r="G33" s="1992">
        <v>31444.936166230003</v>
      </c>
      <c r="H33" s="1992">
        <v>130566.14761100485</v>
      </c>
      <c r="I33" s="1992">
        <v>12189.226945259692</v>
      </c>
      <c r="J33" s="1992">
        <v>7344.1798656800001</v>
      </c>
      <c r="K33" s="1992">
        <v>1233.1562886402053</v>
      </c>
      <c r="L33" s="1992">
        <f t="shared" si="0"/>
        <v>1060516.2124610839</v>
      </c>
      <c r="M33" s="1992">
        <v>828.57337067000003</v>
      </c>
      <c r="N33" s="1992">
        <v>2135.72684355</v>
      </c>
      <c r="O33" s="1992">
        <v>113830.36729151</v>
      </c>
      <c r="P33" s="1992">
        <v>57562.970163206774</v>
      </c>
      <c r="Q33" s="1992">
        <v>106308.06580620135</v>
      </c>
      <c r="R33" s="1992">
        <f t="shared" si="1"/>
        <v>1341181.9159362223</v>
      </c>
    </row>
    <row r="34" spans="1:18" s="1983" customFormat="1" hidden="1">
      <c r="A34" s="1991">
        <v>39887</v>
      </c>
      <c r="B34" s="1992">
        <v>78049.527373983219</v>
      </c>
      <c r="C34" s="1992">
        <v>14674.88172154377</v>
      </c>
      <c r="D34" s="1992">
        <v>444454.95289331983</v>
      </c>
      <c r="E34" s="1992">
        <v>7846.7615416536382</v>
      </c>
      <c r="F34" s="1992">
        <v>340913.62497752195</v>
      </c>
      <c r="G34" s="1992">
        <v>32412.601231096</v>
      </c>
      <c r="H34" s="1992">
        <v>139420.45518404458</v>
      </c>
      <c r="I34" s="1992">
        <v>13809.584478413441</v>
      </c>
      <c r="J34" s="1992">
        <v>7397.0653426334984</v>
      </c>
      <c r="K34" s="1992">
        <v>1458.7654236428248</v>
      </c>
      <c r="L34" s="1992">
        <f t="shared" si="0"/>
        <v>1080438.2201678529</v>
      </c>
      <c r="M34" s="1992">
        <v>917.50959689000001</v>
      </c>
      <c r="N34" s="1992">
        <v>2115.3088491399999</v>
      </c>
      <c r="O34" s="1992">
        <v>113857.88154652002</v>
      </c>
      <c r="P34" s="1992">
        <v>57584.489616521678</v>
      </c>
      <c r="Q34" s="1992">
        <v>113773.19360770873</v>
      </c>
      <c r="R34" s="1992">
        <f t="shared" si="1"/>
        <v>1368686.6033846333</v>
      </c>
    </row>
    <row r="35" spans="1:18" s="1983" customFormat="1" hidden="1">
      <c r="A35" s="1991">
        <v>39918</v>
      </c>
      <c r="B35" s="1992">
        <v>80453.58005530994</v>
      </c>
      <c r="C35" s="1992">
        <v>13722.764412734596</v>
      </c>
      <c r="D35" s="1992">
        <v>452672.30185441632</v>
      </c>
      <c r="E35" s="1992">
        <v>7126.7453582308817</v>
      </c>
      <c r="F35" s="1992">
        <v>352950.95316108997</v>
      </c>
      <c r="G35" s="1992">
        <v>33915.916220900996</v>
      </c>
      <c r="H35" s="1992">
        <v>132753.37590626616</v>
      </c>
      <c r="I35" s="1992">
        <v>12919.057023195641</v>
      </c>
      <c r="J35" s="1992">
        <v>8972.2281420699983</v>
      </c>
      <c r="K35" s="1992">
        <v>1771.896677029775</v>
      </c>
      <c r="L35" s="1992">
        <f t="shared" si="0"/>
        <v>1097258.8188112441</v>
      </c>
      <c r="M35" s="1992">
        <v>4628.6273742699996</v>
      </c>
      <c r="N35" s="1992">
        <v>2138.3788018199998</v>
      </c>
      <c r="O35" s="1992">
        <v>117655.44626152002</v>
      </c>
      <c r="P35" s="1992">
        <v>55906.893911309307</v>
      </c>
      <c r="Q35" s="1992">
        <v>122188.21990995909</v>
      </c>
      <c r="R35" s="1992">
        <f t="shared" si="1"/>
        <v>1399776.3850701225</v>
      </c>
    </row>
    <row r="36" spans="1:18" s="1983" customFormat="1" hidden="1">
      <c r="A36" s="1991">
        <v>39948</v>
      </c>
      <c r="B36" s="1992">
        <v>78043.782910579961</v>
      </c>
      <c r="C36" s="1992">
        <v>13305.677604787592</v>
      </c>
      <c r="D36" s="1992">
        <v>448469.39547046606</v>
      </c>
      <c r="E36" s="1992">
        <v>7403.0389743225223</v>
      </c>
      <c r="F36" s="1992">
        <v>345962.54643972864</v>
      </c>
      <c r="G36" s="1992">
        <v>34992.453229514402</v>
      </c>
      <c r="H36" s="1992">
        <v>143573.23479730147</v>
      </c>
      <c r="I36" s="1992">
        <v>14330.543736973921</v>
      </c>
      <c r="J36" s="1992">
        <v>8584.2095797860002</v>
      </c>
      <c r="K36" s="1992">
        <v>1264.7623141997651</v>
      </c>
      <c r="L36" s="1992">
        <f t="shared" si="0"/>
        <v>1095929.6450576603</v>
      </c>
      <c r="M36" s="1992">
        <v>2439.5461372300001</v>
      </c>
      <c r="N36" s="1992">
        <v>2695.5822199200002</v>
      </c>
      <c r="O36" s="1992">
        <v>117806.75393652001</v>
      </c>
      <c r="P36" s="1992">
        <v>55254.293573680763</v>
      </c>
      <c r="Q36" s="1992">
        <v>127322.08696755298</v>
      </c>
      <c r="R36" s="1992">
        <f t="shared" si="1"/>
        <v>1401447.9078925641</v>
      </c>
    </row>
    <row r="37" spans="1:18" s="1983" customFormat="1" hidden="1">
      <c r="A37" s="1991">
        <v>39979</v>
      </c>
      <c r="B37" s="1992">
        <v>81281.032800892426</v>
      </c>
      <c r="C37" s="1992">
        <v>13081.120443989616</v>
      </c>
      <c r="D37" s="1992">
        <v>445552.49601307855</v>
      </c>
      <c r="E37" s="1992">
        <v>6916.0511715767334</v>
      </c>
      <c r="F37" s="1992">
        <v>357720.78435774735</v>
      </c>
      <c r="G37" s="1992">
        <v>37491.462596963596</v>
      </c>
      <c r="H37" s="1992">
        <v>145819.08042918899</v>
      </c>
      <c r="I37" s="1992">
        <v>12516.33862369173</v>
      </c>
      <c r="J37" s="1992">
        <v>8796.4773324160014</v>
      </c>
      <c r="K37" s="1992">
        <v>1660.0263662037855</v>
      </c>
      <c r="L37" s="1992">
        <f t="shared" si="0"/>
        <v>1110834.8701357488</v>
      </c>
      <c r="M37" s="1992">
        <v>2579.2466703199998</v>
      </c>
      <c r="N37" s="1992">
        <v>2882.6132674699998</v>
      </c>
      <c r="O37" s="1992">
        <v>117944.63810839001</v>
      </c>
      <c r="P37" s="1992">
        <v>54759.496816844185</v>
      </c>
      <c r="Q37" s="1992">
        <v>132177.88394641274</v>
      </c>
      <c r="R37" s="1992">
        <f t="shared" si="1"/>
        <v>1421178.7489451854</v>
      </c>
    </row>
    <row r="38" spans="1:18" s="1990" customFormat="1">
      <c r="A38" s="1993">
        <v>40009</v>
      </c>
      <c r="B38" s="1988">
        <v>99971.847237850598</v>
      </c>
      <c r="C38" s="1988">
        <v>13721.117709924099</v>
      </c>
      <c r="D38" s="1988">
        <v>462333.83780849242</v>
      </c>
      <c r="E38" s="1988">
        <v>7151.358065214099</v>
      </c>
      <c r="F38" s="1988">
        <v>380750.22321905615</v>
      </c>
      <c r="G38" s="1988">
        <v>39017.06984824656</v>
      </c>
      <c r="H38" s="1988">
        <v>161545.09966419524</v>
      </c>
      <c r="I38" s="1988">
        <v>13215.480989782051</v>
      </c>
      <c r="J38" s="1988">
        <v>9156.9225330783465</v>
      </c>
      <c r="K38" s="1988">
        <v>1227.2858073382752</v>
      </c>
      <c r="L38" s="1988">
        <f t="shared" si="0"/>
        <v>1188090.2428831779</v>
      </c>
      <c r="M38" s="1988">
        <v>2757.6242560300002</v>
      </c>
      <c r="N38" s="1988">
        <v>2954.2588921699999</v>
      </c>
      <c r="O38" s="1988">
        <v>117449.02539002002</v>
      </c>
      <c r="P38" s="1988">
        <v>58425.398760972806</v>
      </c>
      <c r="Q38" s="1988">
        <v>117305.64366128076</v>
      </c>
      <c r="R38" s="1988">
        <f t="shared" si="1"/>
        <v>1486982.1938436516</v>
      </c>
    </row>
    <row r="39" spans="1:18" s="1983" customFormat="1" ht="3.95" hidden="1" customHeight="1">
      <c r="A39" s="1991"/>
      <c r="B39" s="1992"/>
      <c r="C39" s="1992"/>
      <c r="D39" s="1992"/>
      <c r="E39" s="1992"/>
      <c r="F39" s="1992"/>
      <c r="G39" s="1992"/>
      <c r="H39" s="1992"/>
      <c r="I39" s="1992"/>
      <c r="J39" s="1992"/>
      <c r="K39" s="1992"/>
      <c r="L39" s="1992"/>
      <c r="M39" s="1992"/>
      <c r="N39" s="1992"/>
      <c r="O39" s="1992"/>
      <c r="P39" s="1992"/>
      <c r="Q39" s="1992"/>
      <c r="R39" s="1992"/>
    </row>
    <row r="40" spans="1:18" s="1983" customFormat="1" hidden="1">
      <c r="A40" s="1991">
        <v>40040</v>
      </c>
      <c r="B40" s="1992">
        <v>83289.587245122937</v>
      </c>
      <c r="C40" s="1992">
        <v>13488.450301582219</v>
      </c>
      <c r="D40" s="1992">
        <v>468364.12736382673</v>
      </c>
      <c r="E40" s="1992">
        <v>7321.4040973445872</v>
      </c>
      <c r="F40" s="1992">
        <v>391714.29066210066</v>
      </c>
      <c r="G40" s="1992">
        <v>35348.833301871498</v>
      </c>
      <c r="H40" s="1992">
        <v>159055.71658254554</v>
      </c>
      <c r="I40" s="1992">
        <v>13771.116277928088</v>
      </c>
      <c r="J40" s="1992">
        <v>9030.7538233059968</v>
      </c>
      <c r="K40" s="1992">
        <v>1212.0019773561851</v>
      </c>
      <c r="L40" s="1992">
        <f t="shared" si="0"/>
        <v>1182596.2816329843</v>
      </c>
      <c r="M40" s="1992">
        <v>1894.0683345699999</v>
      </c>
      <c r="N40" s="1992">
        <v>3063.1062823299999</v>
      </c>
      <c r="O40" s="1992">
        <v>119472.27936002001</v>
      </c>
      <c r="P40" s="1992">
        <v>81172.316877591496</v>
      </c>
      <c r="Q40" s="1992">
        <v>107659.53874000521</v>
      </c>
      <c r="R40" s="1992">
        <f t="shared" si="1"/>
        <v>1495857.5912275007</v>
      </c>
    </row>
    <row r="41" spans="1:18" s="1983" customFormat="1" hidden="1">
      <c r="A41" s="1991">
        <v>40071</v>
      </c>
      <c r="B41" s="1992">
        <v>84849.667367965609</v>
      </c>
      <c r="C41" s="1992">
        <v>13484.740064609568</v>
      </c>
      <c r="D41" s="1992">
        <v>483864.06176289922</v>
      </c>
      <c r="E41" s="1992">
        <v>7212.033699491697</v>
      </c>
      <c r="F41" s="1992">
        <v>397934.81697262591</v>
      </c>
      <c r="G41" s="1992">
        <v>35572.086461847095</v>
      </c>
      <c r="H41" s="1992">
        <v>149734.61593695229</v>
      </c>
      <c r="I41" s="1992">
        <v>15451.874376471689</v>
      </c>
      <c r="J41" s="1992">
        <v>9911.497419909103</v>
      </c>
      <c r="K41" s="1992">
        <v>1579.0952844104925</v>
      </c>
      <c r="L41" s="1992">
        <f t="shared" si="0"/>
        <v>1199594.4893471824</v>
      </c>
      <c r="M41" s="1992">
        <v>1575.9921397000001</v>
      </c>
      <c r="N41" s="1992">
        <v>3117.4836435500006</v>
      </c>
      <c r="O41" s="1992">
        <v>119609.81029902</v>
      </c>
      <c r="P41" s="1992">
        <v>77444.098196410618</v>
      </c>
      <c r="Q41" s="1992">
        <v>121978.74892758694</v>
      </c>
      <c r="R41" s="1992">
        <f t="shared" si="1"/>
        <v>1523320.6225534501</v>
      </c>
    </row>
    <row r="42" spans="1:18" s="1983" customFormat="1" hidden="1">
      <c r="A42" s="1991">
        <v>40101</v>
      </c>
      <c r="B42" s="1992">
        <v>94712.399536061595</v>
      </c>
      <c r="C42" s="1992">
        <v>18696.31197477696</v>
      </c>
      <c r="D42" s="1992">
        <v>501302.75093496178</v>
      </c>
      <c r="E42" s="1992">
        <v>7472.4133170140067</v>
      </c>
      <c r="F42" s="1992">
        <v>398322.89744028158</v>
      </c>
      <c r="G42" s="1992">
        <v>34361.215162042405</v>
      </c>
      <c r="H42" s="1992">
        <v>151018.00178015151</v>
      </c>
      <c r="I42" s="1992">
        <v>18844.62106336841</v>
      </c>
      <c r="J42" s="1992">
        <v>11396.116786732497</v>
      </c>
      <c r="K42" s="1992">
        <v>1601.842741964635</v>
      </c>
      <c r="L42" s="1992">
        <f t="shared" si="0"/>
        <v>1237728.5707373554</v>
      </c>
      <c r="M42" s="1992">
        <v>2457.14362106</v>
      </c>
      <c r="N42" s="1992">
        <v>3102.4436435500002</v>
      </c>
      <c r="O42" s="1992">
        <v>121253.44414015001</v>
      </c>
      <c r="P42" s="1992">
        <v>75911.39995766124</v>
      </c>
      <c r="Q42" s="1992">
        <v>117982.10425236601</v>
      </c>
      <c r="R42" s="1992">
        <f t="shared" si="1"/>
        <v>1558435.1063521428</v>
      </c>
    </row>
    <row r="43" spans="1:18" s="1983" customFormat="1" hidden="1">
      <c r="A43" s="1991">
        <v>40132</v>
      </c>
      <c r="B43" s="1992">
        <v>90248.116080549633</v>
      </c>
      <c r="C43" s="1992">
        <v>20368.500657688379</v>
      </c>
      <c r="D43" s="1992">
        <v>511879.54204758711</v>
      </c>
      <c r="E43" s="1992">
        <v>7854.5397929986257</v>
      </c>
      <c r="F43" s="1992">
        <v>401860.71262576507</v>
      </c>
      <c r="G43" s="1992">
        <v>31334.772609495012</v>
      </c>
      <c r="H43" s="1992">
        <v>151488.64202441002</v>
      </c>
      <c r="I43" s="1992">
        <v>19174.087804957748</v>
      </c>
      <c r="J43" s="1992">
        <v>11093.346695980003</v>
      </c>
      <c r="K43" s="1992">
        <v>1658.9819373889025</v>
      </c>
      <c r="L43" s="1992">
        <f t="shared" si="0"/>
        <v>1246961.2422768206</v>
      </c>
      <c r="M43" s="1992">
        <v>1946.11081173</v>
      </c>
      <c r="N43" s="1992">
        <v>3154.7566056799997</v>
      </c>
      <c r="O43" s="1992">
        <v>121586.14380515002</v>
      </c>
      <c r="P43" s="1992">
        <v>76197.723912264948</v>
      </c>
      <c r="Q43" s="1992">
        <v>120278.07466969779</v>
      </c>
      <c r="R43" s="1992">
        <f t="shared" si="1"/>
        <v>1570124.0520813433</v>
      </c>
    </row>
    <row r="44" spans="1:18" s="1983" customFormat="1" hidden="1">
      <c r="A44" s="1991">
        <v>40162</v>
      </c>
      <c r="B44" s="1992">
        <v>92109.692751590628</v>
      </c>
      <c r="C44" s="1992">
        <v>20911.876499554135</v>
      </c>
      <c r="D44" s="1992">
        <v>513877.45168167446</v>
      </c>
      <c r="E44" s="1992">
        <v>8401.2530595206736</v>
      </c>
      <c r="F44" s="1992">
        <v>400353.52432067599</v>
      </c>
      <c r="G44" s="1992">
        <v>30679.248111995999</v>
      </c>
      <c r="H44" s="1992">
        <v>168134.1728841766</v>
      </c>
      <c r="I44" s="1992">
        <v>21358.002700635203</v>
      </c>
      <c r="J44" s="1992">
        <v>10640.101512021452</v>
      </c>
      <c r="K44" s="1992">
        <v>1888.1889849503025</v>
      </c>
      <c r="L44" s="1992">
        <f t="shared" si="0"/>
        <v>1268353.5125067953</v>
      </c>
      <c r="M44" s="1992">
        <v>1354.4376743099999</v>
      </c>
      <c r="N44" s="1992">
        <v>3123.3387908499999</v>
      </c>
      <c r="O44" s="1992">
        <v>122119.70124287003</v>
      </c>
      <c r="P44" s="1992">
        <v>74097.095152609472</v>
      </c>
      <c r="Q44" s="1992">
        <v>135258.23428073811</v>
      </c>
      <c r="R44" s="1992">
        <f t="shared" si="1"/>
        <v>1604306.3196481729</v>
      </c>
    </row>
    <row r="45" spans="1:18" s="1994" customFormat="1" hidden="1">
      <c r="A45" s="1991">
        <v>40193</v>
      </c>
      <c r="B45" s="1992">
        <v>101156.58455645967</v>
      </c>
      <c r="C45" s="1992">
        <v>15747.483831689206</v>
      </c>
      <c r="D45" s="1992">
        <v>525717.51574275782</v>
      </c>
      <c r="E45" s="1992">
        <v>8457.8456577730485</v>
      </c>
      <c r="F45" s="1992">
        <v>399688.57283423003</v>
      </c>
      <c r="G45" s="1992">
        <v>31518.585637811993</v>
      </c>
      <c r="H45" s="1992">
        <v>168035.45250199854</v>
      </c>
      <c r="I45" s="1992">
        <v>20044.650520679446</v>
      </c>
      <c r="J45" s="1992">
        <v>11555.781289330003</v>
      </c>
      <c r="K45" s="1992">
        <v>1573.7976807096877</v>
      </c>
      <c r="L45" s="1992">
        <f t="shared" si="0"/>
        <v>1283496.2702534397</v>
      </c>
      <c r="M45" s="1992">
        <v>1871.5160275999999</v>
      </c>
      <c r="N45" s="1992">
        <v>3091.8693749099998</v>
      </c>
      <c r="O45" s="1992">
        <v>124472.21593466002</v>
      </c>
      <c r="P45" s="1992">
        <v>71881.224796054477</v>
      </c>
      <c r="Q45" s="1992">
        <v>130855.21772455682</v>
      </c>
      <c r="R45" s="1992">
        <f t="shared" si="1"/>
        <v>1615668.3141112209</v>
      </c>
    </row>
    <row r="46" spans="1:18" s="1976" customFormat="1" ht="8.85" hidden="1" customHeight="1">
      <c r="A46" s="1977" t="s">
        <v>2401</v>
      </c>
      <c r="B46" s="1978"/>
      <c r="C46" s="1978"/>
      <c r="D46" s="1978"/>
      <c r="E46" s="1978"/>
      <c r="F46" s="1978"/>
      <c r="G46" s="1978"/>
      <c r="H46" s="1978"/>
      <c r="I46" s="1978"/>
      <c r="J46" s="1978"/>
      <c r="K46" s="1978"/>
      <c r="L46" s="1978"/>
      <c r="M46" s="1978"/>
      <c r="N46" s="1978"/>
      <c r="O46" s="1978"/>
      <c r="P46" s="1978"/>
      <c r="Q46" s="2000"/>
      <c r="R46" s="2001"/>
    </row>
    <row r="47" spans="1:18" s="1976" customFormat="1" ht="8.85" hidden="1" customHeight="1">
      <c r="A47" s="1977" t="s">
        <v>2403</v>
      </c>
      <c r="B47" s="1978"/>
      <c r="C47" s="1978"/>
      <c r="D47" s="1978"/>
      <c r="E47" s="1978"/>
      <c r="F47" s="1978"/>
      <c r="G47" s="1978"/>
      <c r="H47" s="1978"/>
      <c r="I47" s="1978"/>
      <c r="J47" s="1978"/>
      <c r="K47" s="1978"/>
      <c r="L47" s="1978"/>
      <c r="M47" s="1978"/>
      <c r="N47" s="1978"/>
      <c r="O47" s="1978"/>
      <c r="P47" s="1978"/>
      <c r="Q47" s="2000"/>
      <c r="R47" s="2001"/>
    </row>
    <row r="48" spans="1:18" s="1976" customFormat="1" ht="8.85" hidden="1" customHeight="1">
      <c r="A48" s="1977"/>
      <c r="B48" s="1978"/>
      <c r="C48" s="1978"/>
      <c r="D48" s="1978"/>
      <c r="E48" s="1978"/>
      <c r="F48" s="1978"/>
      <c r="G48" s="1978"/>
      <c r="H48" s="1978"/>
      <c r="I48" s="1978"/>
      <c r="J48" s="1978"/>
      <c r="K48" s="1978"/>
      <c r="L48" s="1978"/>
      <c r="M48" s="1978"/>
      <c r="N48" s="1978"/>
      <c r="O48" s="1978"/>
      <c r="P48" s="1978"/>
      <c r="Q48" s="2000"/>
      <c r="R48" s="2001"/>
    </row>
    <row r="49" spans="1:18" s="1976" customFormat="1" ht="8.85" hidden="1" customHeight="1">
      <c r="A49" s="1980" t="s">
        <v>280</v>
      </c>
      <c r="B49" s="1981"/>
      <c r="C49" s="1981"/>
      <c r="D49" s="1981"/>
      <c r="E49" s="1981"/>
      <c r="F49" s="1981"/>
      <c r="G49" s="1981"/>
      <c r="H49" s="1981"/>
      <c r="I49" s="1981"/>
      <c r="J49" s="1981"/>
      <c r="K49" s="1981"/>
      <c r="L49" s="1981"/>
      <c r="M49" s="1981"/>
      <c r="N49" s="1981"/>
      <c r="O49" s="1981"/>
      <c r="P49" s="1981"/>
      <c r="Q49" s="2002"/>
      <c r="R49" s="2003"/>
    </row>
    <row r="50" spans="1:18" s="1983" customFormat="1" ht="8.85" hidden="1" customHeight="1">
      <c r="A50" s="2450" t="s">
        <v>1788</v>
      </c>
      <c r="B50" s="2450" t="s">
        <v>1351</v>
      </c>
      <c r="C50" s="2450"/>
      <c r="D50" s="2450"/>
      <c r="E50" s="2450"/>
      <c r="F50" s="2450"/>
      <c r="G50" s="2450"/>
      <c r="H50" s="2450"/>
      <c r="I50" s="2450"/>
      <c r="J50" s="2450"/>
      <c r="K50" s="2450"/>
      <c r="L50" s="2450"/>
      <c r="M50" s="2446" t="s">
        <v>2393</v>
      </c>
      <c r="N50" s="2446" t="s">
        <v>2394</v>
      </c>
      <c r="O50" s="2450" t="s">
        <v>1508</v>
      </c>
      <c r="P50" s="2450"/>
      <c r="Q50" s="2450"/>
      <c r="R50" s="2446" t="s">
        <v>2395</v>
      </c>
    </row>
    <row r="51" spans="1:18" s="1983" customFormat="1" hidden="1">
      <c r="A51" s="2450"/>
      <c r="B51" s="2454" t="s">
        <v>406</v>
      </c>
      <c r="C51" s="2455"/>
      <c r="D51" s="2455" t="s">
        <v>2396</v>
      </c>
      <c r="E51" s="2455"/>
      <c r="F51" s="2455" t="s">
        <v>1232</v>
      </c>
      <c r="G51" s="2455"/>
      <c r="H51" s="2455" t="s">
        <v>2397</v>
      </c>
      <c r="I51" s="2455"/>
      <c r="J51" s="2455" t="s">
        <v>2398</v>
      </c>
      <c r="K51" s="2455"/>
      <c r="L51" s="2447" t="s">
        <v>2399</v>
      </c>
      <c r="M51" s="2446"/>
      <c r="N51" s="2446"/>
      <c r="O51" s="2446" t="s">
        <v>2400</v>
      </c>
      <c r="P51" s="2446" t="s">
        <v>2245</v>
      </c>
      <c r="Q51" s="2446" t="s">
        <v>1508</v>
      </c>
      <c r="R51" s="2446"/>
    </row>
    <row r="52" spans="1:18" s="1983" customFormat="1" hidden="1">
      <c r="A52" s="2450"/>
      <c r="B52" s="2004" t="s">
        <v>1770</v>
      </c>
      <c r="C52" s="2005" t="s">
        <v>1332</v>
      </c>
      <c r="D52" s="2005" t="s">
        <v>1770</v>
      </c>
      <c r="E52" s="2005" t="s">
        <v>1332</v>
      </c>
      <c r="F52" s="2005" t="s">
        <v>1770</v>
      </c>
      <c r="G52" s="2005" t="s">
        <v>1332</v>
      </c>
      <c r="H52" s="2005" t="s">
        <v>1770</v>
      </c>
      <c r="I52" s="2005" t="s">
        <v>1332</v>
      </c>
      <c r="J52" s="2005" t="s">
        <v>1770</v>
      </c>
      <c r="K52" s="2005" t="s">
        <v>1332</v>
      </c>
      <c r="L52" s="2449"/>
      <c r="M52" s="2447"/>
      <c r="N52" s="2447"/>
      <c r="O52" s="2447"/>
      <c r="P52" s="2447"/>
      <c r="Q52" s="2447"/>
      <c r="R52" s="2446"/>
    </row>
    <row r="53" spans="1:18" s="1983" customFormat="1" hidden="1">
      <c r="A53" s="2450"/>
      <c r="B53" s="2006">
        <v>1</v>
      </c>
      <c r="C53" s="2006">
        <v>2</v>
      </c>
      <c r="D53" s="2006">
        <v>3</v>
      </c>
      <c r="E53" s="2006">
        <v>4</v>
      </c>
      <c r="F53" s="2006">
        <v>5</v>
      </c>
      <c r="G53" s="2006">
        <v>6</v>
      </c>
      <c r="H53" s="2006">
        <v>7</v>
      </c>
      <c r="I53" s="2006">
        <v>8</v>
      </c>
      <c r="J53" s="2006">
        <v>9</v>
      </c>
      <c r="K53" s="2006">
        <v>10</v>
      </c>
      <c r="L53" s="2006">
        <v>11</v>
      </c>
      <c r="M53" s="2006">
        <v>12</v>
      </c>
      <c r="N53" s="2006">
        <v>13</v>
      </c>
      <c r="O53" s="2006">
        <v>14</v>
      </c>
      <c r="P53" s="2006">
        <v>15</v>
      </c>
      <c r="Q53" s="2006">
        <v>16</v>
      </c>
      <c r="R53" s="2006">
        <v>17</v>
      </c>
    </row>
    <row r="54" spans="1:18" s="1983" customFormat="1" hidden="1">
      <c r="A54" s="1991">
        <v>40224</v>
      </c>
      <c r="B54" s="1992">
        <v>99775.254457755698</v>
      </c>
      <c r="C54" s="1992">
        <v>17242.668929499749</v>
      </c>
      <c r="D54" s="1992">
        <v>523024.42186154798</v>
      </c>
      <c r="E54" s="1992">
        <v>8635.4437000664639</v>
      </c>
      <c r="F54" s="1992">
        <v>404822.61671004997</v>
      </c>
      <c r="G54" s="1992">
        <v>32518.959422723005</v>
      </c>
      <c r="H54" s="1992">
        <v>162934.94935849938</v>
      </c>
      <c r="I54" s="1992">
        <v>20941.637958817922</v>
      </c>
      <c r="J54" s="1992">
        <v>10940.305445840009</v>
      </c>
      <c r="K54" s="1992">
        <v>2077.9547214446375</v>
      </c>
      <c r="L54" s="1992">
        <f t="shared" si="0"/>
        <v>1282914.2125662449</v>
      </c>
      <c r="M54" s="1992">
        <v>1628.81128545</v>
      </c>
      <c r="N54" s="1992">
        <v>3124.5850635300003</v>
      </c>
      <c r="O54" s="1992">
        <v>124707.52963666001</v>
      </c>
      <c r="P54" s="1992">
        <v>70825.009584498563</v>
      </c>
      <c r="Q54" s="1992">
        <v>139003.13894369439</v>
      </c>
      <c r="R54" s="1992">
        <f t="shared" si="1"/>
        <v>1622203.2870800777</v>
      </c>
    </row>
    <row r="55" spans="1:18" s="1983" customFormat="1" hidden="1">
      <c r="A55" s="1991">
        <v>40252</v>
      </c>
      <c r="B55" s="1992">
        <v>96833.040064492336</v>
      </c>
      <c r="C55" s="1992">
        <v>16168.298894891683</v>
      </c>
      <c r="D55" s="1992">
        <v>532932.0410407536</v>
      </c>
      <c r="E55" s="1992">
        <v>8874.2127142442223</v>
      </c>
      <c r="F55" s="1992">
        <v>403458.13832579</v>
      </c>
      <c r="G55" s="1992">
        <v>33473.875768271006</v>
      </c>
      <c r="H55" s="1992">
        <v>174722.57139205636</v>
      </c>
      <c r="I55" s="1992">
        <v>22698.746885731442</v>
      </c>
      <c r="J55" s="1992">
        <v>11952.635600140011</v>
      </c>
      <c r="K55" s="1992">
        <v>2442.2919126668367</v>
      </c>
      <c r="L55" s="1992">
        <f t="shared" si="0"/>
        <v>1303555.8525990373</v>
      </c>
      <c r="M55" s="1992">
        <v>1302.1707266300002</v>
      </c>
      <c r="N55" s="1992">
        <v>3115.3399172500003</v>
      </c>
      <c r="O55" s="1992">
        <v>125807.79546566</v>
      </c>
      <c r="P55" s="1992">
        <v>70260.560364637131</v>
      </c>
      <c r="Q55" s="1992">
        <v>143911.53999275115</v>
      </c>
      <c r="R55" s="1992">
        <f t="shared" si="1"/>
        <v>1647953.2590659654</v>
      </c>
    </row>
    <row r="56" spans="1:18" s="1983" customFormat="1" hidden="1">
      <c r="A56" s="1991">
        <v>40283</v>
      </c>
      <c r="B56" s="1992">
        <v>105730.00002945229</v>
      </c>
      <c r="C56" s="1992">
        <v>15987.267157985381</v>
      </c>
      <c r="D56" s="1992">
        <v>549299.64638759906</v>
      </c>
      <c r="E56" s="1992">
        <v>8981.059884769862</v>
      </c>
      <c r="F56" s="1992">
        <v>408719.88478419994</v>
      </c>
      <c r="G56" s="1992">
        <v>25645.302866909002</v>
      </c>
      <c r="H56" s="1992">
        <v>172059.12272623851</v>
      </c>
      <c r="I56" s="1992">
        <v>23667.389239305816</v>
      </c>
      <c r="J56" s="1992">
        <v>10987.1392418825</v>
      </c>
      <c r="K56" s="1992">
        <v>2292.7678441559374</v>
      </c>
      <c r="L56" s="1992">
        <f t="shared" si="0"/>
        <v>1323369.5801624984</v>
      </c>
      <c r="M56" s="1992">
        <v>2247.72707021</v>
      </c>
      <c r="N56" s="1992">
        <v>3047.5103532200001</v>
      </c>
      <c r="O56" s="1992">
        <v>125347.79795704002</v>
      </c>
      <c r="P56" s="1992">
        <v>70743.829299807971</v>
      </c>
      <c r="Q56" s="1992">
        <v>152517.00528710967</v>
      </c>
      <c r="R56" s="1992">
        <f t="shared" si="1"/>
        <v>1677273.4501298859</v>
      </c>
    </row>
    <row r="57" spans="1:18" s="1983" customFormat="1" hidden="1">
      <c r="A57" s="1991">
        <v>40313</v>
      </c>
      <c r="B57" s="1992">
        <v>100428.67891247821</v>
      </c>
      <c r="C57" s="1992">
        <v>16016.382267683985</v>
      </c>
      <c r="D57" s="1992">
        <v>551686.89312981989</v>
      </c>
      <c r="E57" s="1992">
        <v>8932.2543331418583</v>
      </c>
      <c r="F57" s="1992">
        <v>410685.99964919005</v>
      </c>
      <c r="G57" s="1992">
        <v>24169.039107407341</v>
      </c>
      <c r="H57" s="1992">
        <v>176856.29001856732</v>
      </c>
      <c r="I57" s="1992">
        <v>24240.323171969219</v>
      </c>
      <c r="J57" s="1992">
        <v>10270.767938061997</v>
      </c>
      <c r="K57" s="1992">
        <v>2277.0131839640371</v>
      </c>
      <c r="L57" s="1992">
        <f t="shared" si="0"/>
        <v>1325563.6417122839</v>
      </c>
      <c r="M57" s="1992">
        <v>1985.8463639200002</v>
      </c>
      <c r="N57" s="1992">
        <v>3021.0807508400003</v>
      </c>
      <c r="O57" s="1992">
        <v>125479.42121404002</v>
      </c>
      <c r="P57" s="1992">
        <v>71533.299013690354</v>
      </c>
      <c r="Q57" s="1992">
        <v>148086.20153052991</v>
      </c>
      <c r="R57" s="1992">
        <f t="shared" si="1"/>
        <v>1675669.4905853043</v>
      </c>
    </row>
    <row r="58" spans="1:18" s="1983" customFormat="1" hidden="1">
      <c r="A58" s="1991">
        <v>40344</v>
      </c>
      <c r="B58" s="1992">
        <v>101539.95741730297</v>
      </c>
      <c r="C58" s="1992">
        <v>16203.109788578653</v>
      </c>
      <c r="D58" s="1992">
        <v>557757.28841692209</v>
      </c>
      <c r="E58" s="1992">
        <v>8847.0541888894622</v>
      </c>
      <c r="F58" s="1992">
        <v>415608.87358136696</v>
      </c>
      <c r="G58" s="1992">
        <v>25845.027885668005</v>
      </c>
      <c r="H58" s="1992">
        <v>173243.84667287697</v>
      </c>
      <c r="I58" s="1992">
        <v>24986.351944089452</v>
      </c>
      <c r="J58" s="1992">
        <v>10342.166118935545</v>
      </c>
      <c r="K58" s="1992">
        <v>1944.1631128424374</v>
      </c>
      <c r="L58" s="1992">
        <f t="shared" si="0"/>
        <v>1336317.8391274724</v>
      </c>
      <c r="M58" s="1992">
        <v>1402.54049218</v>
      </c>
      <c r="N58" s="1992">
        <v>2412.1207508400003</v>
      </c>
      <c r="O58" s="1992">
        <v>125620.03671404002</v>
      </c>
      <c r="P58" s="1992">
        <v>71292.325572822156</v>
      </c>
      <c r="Q58" s="1992">
        <v>159485.49040216891</v>
      </c>
      <c r="R58" s="1992">
        <f t="shared" si="1"/>
        <v>1696530.3530595235</v>
      </c>
    </row>
    <row r="59" spans="1:18" s="1990" customFormat="1">
      <c r="A59" s="1993">
        <v>40374</v>
      </c>
      <c r="B59" s="1988">
        <v>115579.68382602921</v>
      </c>
      <c r="C59" s="1988">
        <v>14109.494167787452</v>
      </c>
      <c r="D59" s="1988">
        <v>580319.74054920429</v>
      </c>
      <c r="E59" s="1988">
        <v>9386.1772252763858</v>
      </c>
      <c r="F59" s="1988">
        <v>424742.36522311007</v>
      </c>
      <c r="G59" s="1988">
        <v>25472.661468608003</v>
      </c>
      <c r="H59" s="1988">
        <v>195023.93855927695</v>
      </c>
      <c r="I59" s="1988">
        <v>28357.444153506094</v>
      </c>
      <c r="J59" s="1988">
        <v>11051.086695369997</v>
      </c>
      <c r="K59" s="1988">
        <v>2726.9096440553558</v>
      </c>
      <c r="L59" s="1988">
        <f t="shared" si="0"/>
        <v>1406769.5015122239</v>
      </c>
      <c r="M59" s="1988">
        <v>1932.9886875899999</v>
      </c>
      <c r="N59" s="1988">
        <v>4.1189999999999998</v>
      </c>
      <c r="O59" s="1988">
        <v>129485.04956404002</v>
      </c>
      <c r="P59" s="1988">
        <v>68466.477656420437</v>
      </c>
      <c r="Q59" s="1988">
        <v>150720.58675100989</v>
      </c>
      <c r="R59" s="1988">
        <f t="shared" si="1"/>
        <v>1757378.723171284</v>
      </c>
    </row>
    <row r="60" spans="1:18" s="1983" customFormat="1" ht="3.95" customHeight="1">
      <c r="A60" s="1991"/>
      <c r="B60" s="1992"/>
      <c r="C60" s="1992"/>
      <c r="D60" s="1992"/>
      <c r="E60" s="1992"/>
      <c r="F60" s="1992"/>
      <c r="G60" s="1992"/>
      <c r="H60" s="1992"/>
      <c r="I60" s="1992"/>
      <c r="J60" s="1992"/>
      <c r="K60" s="1992"/>
      <c r="L60" s="1992"/>
      <c r="M60" s="1992"/>
      <c r="N60" s="1992"/>
      <c r="O60" s="1992"/>
      <c r="P60" s="1992"/>
      <c r="Q60" s="1992"/>
      <c r="R60" s="1992"/>
    </row>
    <row r="61" spans="1:18" s="1983" customFormat="1" hidden="1">
      <c r="A61" s="1991">
        <v>40405</v>
      </c>
      <c r="B61" s="1992">
        <v>105436.42273582233</v>
      </c>
      <c r="C61" s="1992">
        <v>14578.1254826194</v>
      </c>
      <c r="D61" s="1992">
        <v>584641.35124900716</v>
      </c>
      <c r="E61" s="1992">
        <v>9361.4060811478121</v>
      </c>
      <c r="F61" s="1992">
        <v>423573.1848936</v>
      </c>
      <c r="G61" s="1992">
        <v>26033.182815928994</v>
      </c>
      <c r="H61" s="1992">
        <v>191402.42652374849</v>
      </c>
      <c r="I61" s="1992">
        <v>29780.738333104164</v>
      </c>
      <c r="J61" s="1992">
        <v>11185.508327740003</v>
      </c>
      <c r="K61" s="1992">
        <v>2905.0173856224869</v>
      </c>
      <c r="L61" s="1992">
        <f t="shared" si="0"/>
        <v>1398897.363828341</v>
      </c>
      <c r="M61" s="1992">
        <v>1612.44748194</v>
      </c>
      <c r="N61" s="1992">
        <v>17.848982149999998</v>
      </c>
      <c r="O61" s="1992">
        <v>129262.52800210001</v>
      </c>
      <c r="P61" s="1992">
        <v>100962.1261589815</v>
      </c>
      <c r="Q61" s="1992">
        <v>131165.15156958665</v>
      </c>
      <c r="R61" s="1992">
        <f t="shared" si="1"/>
        <v>1761917.4660230994</v>
      </c>
    </row>
    <row r="62" spans="1:18" s="1983" customFormat="1" hidden="1">
      <c r="A62" s="1991">
        <v>40436</v>
      </c>
      <c r="B62" s="1992">
        <v>105690.09913551807</v>
      </c>
      <c r="C62" s="1992">
        <v>15344.946253690727</v>
      </c>
      <c r="D62" s="1992">
        <v>594534.83658252924</v>
      </c>
      <c r="E62" s="1992">
        <v>8972.2721115820787</v>
      </c>
      <c r="F62" s="1992">
        <v>428652.03026526002</v>
      </c>
      <c r="G62" s="1992">
        <v>26159.893663723</v>
      </c>
      <c r="H62" s="1992">
        <v>187435.29975569149</v>
      </c>
      <c r="I62" s="1992">
        <v>31128.20984965008</v>
      </c>
      <c r="J62" s="1992">
        <v>11469.243258760003</v>
      </c>
      <c r="K62" s="1992">
        <v>2275.2774196741771</v>
      </c>
      <c r="L62" s="1992">
        <f t="shared" si="0"/>
        <v>1411662.1082960791</v>
      </c>
      <c r="M62" s="1992">
        <v>1352.4258890799999</v>
      </c>
      <c r="N62" s="1992">
        <v>4.7461463699999999</v>
      </c>
      <c r="O62" s="1992">
        <v>129459.7645121</v>
      </c>
      <c r="P62" s="1992">
        <v>101043.59934067231</v>
      </c>
      <c r="Q62" s="1992">
        <v>138334.3130823918</v>
      </c>
      <c r="R62" s="1992">
        <f t="shared" si="1"/>
        <v>1781856.9572666932</v>
      </c>
    </row>
    <row r="63" spans="1:18" s="1983" customFormat="1">
      <c r="A63" s="1991">
        <v>40466</v>
      </c>
      <c r="B63" s="1992">
        <v>109996.51001160879</v>
      </c>
      <c r="C63" s="1992">
        <v>14828.438968734319</v>
      </c>
      <c r="D63" s="1992">
        <v>610728.11950136826</v>
      </c>
      <c r="E63" s="1992">
        <v>9344.4124129483043</v>
      </c>
      <c r="F63" s="1992">
        <v>429426.64941319131</v>
      </c>
      <c r="G63" s="1992">
        <v>25756.826144620558</v>
      </c>
      <c r="H63" s="1992">
        <v>194902.76620788712</v>
      </c>
      <c r="I63" s="1992">
        <v>35565.069198091995</v>
      </c>
      <c r="J63" s="1992">
        <v>11675.9513182715</v>
      </c>
      <c r="K63" s="1992">
        <v>2690.036710809537</v>
      </c>
      <c r="L63" s="1992">
        <f t="shared" si="0"/>
        <v>1444914.7798875314</v>
      </c>
      <c r="M63" s="1992">
        <v>2006.14047996</v>
      </c>
      <c r="N63" s="1992">
        <v>4.7510489400000004</v>
      </c>
      <c r="O63" s="1992">
        <v>132767.10656100998</v>
      </c>
      <c r="P63" s="1992">
        <v>94270.617021530197</v>
      </c>
      <c r="Q63" s="1992">
        <v>134260.72600233505</v>
      </c>
      <c r="R63" s="1992">
        <f t="shared" si="1"/>
        <v>1808224.1210013067</v>
      </c>
    </row>
    <row r="64" spans="1:18" s="1983" customFormat="1" hidden="1">
      <c r="A64" s="1991">
        <v>40497</v>
      </c>
      <c r="B64" s="1992">
        <v>101437.69870977536</v>
      </c>
      <c r="C64" s="1992">
        <v>16775.753359687504</v>
      </c>
      <c r="D64" s="1992">
        <v>611441.35225336591</v>
      </c>
      <c r="E64" s="1992">
        <v>9521.4619156221979</v>
      </c>
      <c r="F64" s="1992">
        <v>439590.30849279993</v>
      </c>
      <c r="G64" s="1992">
        <v>25008.771243141004</v>
      </c>
      <c r="H64" s="1992">
        <v>195029.87915138315</v>
      </c>
      <c r="I64" s="1992">
        <v>34998.376556204094</v>
      </c>
      <c r="J64" s="1992">
        <v>10782.906424360001</v>
      </c>
      <c r="K64" s="1992">
        <v>2292.0018257462875</v>
      </c>
      <c r="L64" s="1992">
        <f t="shared" si="0"/>
        <v>1446878.5099320856</v>
      </c>
      <c r="M64" s="1992">
        <v>1827.31774479</v>
      </c>
      <c r="N64" s="1992">
        <v>20.081250000000001</v>
      </c>
      <c r="O64" s="1992">
        <v>133339.72227611</v>
      </c>
      <c r="P64" s="1992">
        <v>92149.720851370439</v>
      </c>
      <c r="Q64" s="1992">
        <v>137820.47392852569</v>
      </c>
      <c r="R64" s="1992">
        <f t="shared" si="1"/>
        <v>1812035.8259828817</v>
      </c>
    </row>
    <row r="65" spans="1:18" s="1983" customFormat="1" hidden="1">
      <c r="A65" s="1991">
        <v>40527</v>
      </c>
      <c r="B65" s="1992">
        <v>103028.08558875424</v>
      </c>
      <c r="C65" s="1992">
        <v>19526.144295502905</v>
      </c>
      <c r="D65" s="1992">
        <v>615005.3644484299</v>
      </c>
      <c r="E65" s="1992">
        <v>10005.051089092985</v>
      </c>
      <c r="F65" s="1992">
        <v>442802.21134169999</v>
      </c>
      <c r="G65" s="1992">
        <v>22597.269888063001</v>
      </c>
      <c r="H65" s="1992">
        <v>200319.67865927346</v>
      </c>
      <c r="I65" s="1992">
        <v>37922.176709553096</v>
      </c>
      <c r="J65" s="1992">
        <v>12680.240843810005</v>
      </c>
      <c r="K65" s="1992">
        <v>2239.5131264508377</v>
      </c>
      <c r="L65" s="1992">
        <f t="shared" si="0"/>
        <v>1466125.7359906302</v>
      </c>
      <c r="M65" s="1992">
        <v>986.56361345000005</v>
      </c>
      <c r="N65" s="1992">
        <v>32.877952139999998</v>
      </c>
      <c r="O65" s="1992">
        <v>135241.44836147001</v>
      </c>
      <c r="P65" s="1992">
        <v>89753.114484910388</v>
      </c>
      <c r="Q65" s="1992">
        <v>150545.75040227032</v>
      </c>
      <c r="R65" s="1992">
        <f t="shared" si="1"/>
        <v>1842685.4908048711</v>
      </c>
    </row>
    <row r="66" spans="1:18" s="1983" customFormat="1">
      <c r="A66" s="1991">
        <v>40558</v>
      </c>
      <c r="B66" s="1992">
        <v>105496.03101390564</v>
      </c>
      <c r="C66" s="1992">
        <v>17540.489871026093</v>
      </c>
      <c r="D66" s="1992">
        <v>629675.14083675039</v>
      </c>
      <c r="E66" s="1992">
        <v>9646.4875313657813</v>
      </c>
      <c r="F66" s="1992">
        <v>455907.49892725999</v>
      </c>
      <c r="G66" s="1992">
        <v>23802.14657162776</v>
      </c>
      <c r="H66" s="1992">
        <v>198950.19476098701</v>
      </c>
      <c r="I66" s="1992">
        <v>35415.685479143038</v>
      </c>
      <c r="J66" s="1992">
        <v>12187.727310809998</v>
      </c>
      <c r="K66" s="1992">
        <v>1904.6873806783726</v>
      </c>
      <c r="L66" s="1992">
        <f t="shared" si="0"/>
        <v>1490526.0896835544</v>
      </c>
      <c r="M66" s="1992">
        <v>2043.5261363699999</v>
      </c>
      <c r="N66" s="1992">
        <v>0</v>
      </c>
      <c r="O66" s="1992">
        <v>138112.25093923998</v>
      </c>
      <c r="P66" s="1992">
        <v>85751.697177516238</v>
      </c>
      <c r="Q66" s="1992">
        <v>143870.64933800435</v>
      </c>
      <c r="R66" s="1992">
        <f t="shared" si="1"/>
        <v>1860304.213274685</v>
      </c>
    </row>
    <row r="67" spans="1:18" s="1983" customFormat="1" hidden="1">
      <c r="A67" s="1991">
        <v>40589</v>
      </c>
      <c r="B67" s="1992">
        <v>103253.94258065151</v>
      </c>
      <c r="C67" s="1992">
        <v>17232.532998831313</v>
      </c>
      <c r="D67" s="1992">
        <v>634295.97633165726</v>
      </c>
      <c r="E67" s="1992">
        <v>9761.0741074245925</v>
      </c>
      <c r="F67" s="1992">
        <v>461163.92387617705</v>
      </c>
      <c r="G67" s="1992">
        <v>18927.262850711493</v>
      </c>
      <c r="H67" s="1992">
        <v>196433.92465320649</v>
      </c>
      <c r="I67" s="1992">
        <v>35157.708122177799</v>
      </c>
      <c r="J67" s="1992">
        <v>11706.778956409999</v>
      </c>
      <c r="K67" s="1992">
        <v>1573.0756864904049</v>
      </c>
      <c r="L67" s="1992">
        <f t="shared" si="0"/>
        <v>1489506.2001637379</v>
      </c>
      <c r="M67" s="1992">
        <v>2859.3314393999999</v>
      </c>
      <c r="N67" s="1992">
        <v>0</v>
      </c>
      <c r="O67" s="1992">
        <v>138462.89259923997</v>
      </c>
      <c r="P67" s="1992">
        <v>84789.622575797432</v>
      </c>
      <c r="Q67" s="1992">
        <v>151961.0027855571</v>
      </c>
      <c r="R67" s="1992">
        <f t="shared" si="1"/>
        <v>1867579.0495637325</v>
      </c>
    </row>
    <row r="68" spans="1:18" s="1983" customFormat="1" hidden="1">
      <c r="A68" s="1991">
        <v>40617</v>
      </c>
      <c r="B68" s="1992">
        <v>112901.46353609931</v>
      </c>
      <c r="C68" s="1992">
        <v>16080.113323671634</v>
      </c>
      <c r="D68" s="1992">
        <v>635636.04887464992</v>
      </c>
      <c r="E68" s="1992">
        <v>9669.7382447928358</v>
      </c>
      <c r="F68" s="1992">
        <v>458909.87038961798</v>
      </c>
      <c r="G68" s="1992">
        <v>21115.862506584006</v>
      </c>
      <c r="H68" s="1992">
        <v>207234.8851626385</v>
      </c>
      <c r="I68" s="1992">
        <v>37239.35984363281</v>
      </c>
      <c r="J68" s="1992">
        <v>12199.264989089996</v>
      </c>
      <c r="K68" s="1992">
        <v>2404.0833059425422</v>
      </c>
      <c r="L68" s="1992">
        <f t="shared" si="0"/>
        <v>1513390.6901767196</v>
      </c>
      <c r="M68" s="1992">
        <v>2275.3625054099998</v>
      </c>
      <c r="N68" s="1992">
        <v>0</v>
      </c>
      <c r="O68" s="1992">
        <v>139081.87450424</v>
      </c>
      <c r="P68" s="1992">
        <v>85204.102941874764</v>
      </c>
      <c r="Q68" s="1992">
        <v>162045.86887109122</v>
      </c>
      <c r="R68" s="1992">
        <f t="shared" si="1"/>
        <v>1901997.8989993355</v>
      </c>
    </row>
    <row r="69" spans="1:18" s="1983" customFormat="1">
      <c r="A69" s="1991">
        <v>40648</v>
      </c>
      <c r="B69" s="1992">
        <v>107687.32910011781</v>
      </c>
      <c r="C69" s="1992">
        <v>15278.662139281223</v>
      </c>
      <c r="D69" s="1992">
        <v>637097.37464935228</v>
      </c>
      <c r="E69" s="1992">
        <v>9755.963737022701</v>
      </c>
      <c r="F69" s="1992">
        <v>471582.35336461908</v>
      </c>
      <c r="G69" s="1992">
        <v>20755.039315851005</v>
      </c>
      <c r="H69" s="1992">
        <v>223048.64487454205</v>
      </c>
      <c r="I69" s="1992">
        <v>41942.797670856249</v>
      </c>
      <c r="J69" s="1992">
        <v>12128.552831439998</v>
      </c>
      <c r="K69" s="1992">
        <v>2467.2837225009475</v>
      </c>
      <c r="L69" s="1992">
        <f t="shared" si="0"/>
        <v>1541744.0014055835</v>
      </c>
      <c r="M69" s="1992">
        <v>2730.3164288400003</v>
      </c>
      <c r="N69" s="1992">
        <v>0</v>
      </c>
      <c r="O69" s="1992">
        <v>140521.78183923999</v>
      </c>
      <c r="P69" s="1992">
        <v>84366.107568052612</v>
      </c>
      <c r="Q69" s="1992">
        <v>165169.89063413779</v>
      </c>
      <c r="R69" s="1992">
        <f t="shared" si="1"/>
        <v>1934532.0978758535</v>
      </c>
    </row>
    <row r="70" spans="1:18" s="1983" customFormat="1" hidden="1">
      <c r="A70" s="1991">
        <v>40678</v>
      </c>
      <c r="B70" s="1992">
        <v>118415.87431200509</v>
      </c>
      <c r="C70" s="1992">
        <v>18047.718702325477</v>
      </c>
      <c r="D70" s="1992">
        <v>652076.55813471228</v>
      </c>
      <c r="E70" s="1992">
        <v>10090.747872644257</v>
      </c>
      <c r="F70" s="1992">
        <v>472607.38158952602</v>
      </c>
      <c r="G70" s="1992">
        <v>19964.547881790506</v>
      </c>
      <c r="H70" s="1992">
        <v>235890.46695323149</v>
      </c>
      <c r="I70" s="1992">
        <v>40804.352205748051</v>
      </c>
      <c r="J70" s="1992">
        <v>11708.411248059998</v>
      </c>
      <c r="K70" s="1992">
        <v>2187.526550616798</v>
      </c>
      <c r="L70" s="1992">
        <f t="shared" si="0"/>
        <v>1581793.5854506597</v>
      </c>
      <c r="M70" s="1992">
        <v>2654.42372725</v>
      </c>
      <c r="N70" s="1992">
        <v>0</v>
      </c>
      <c r="O70" s="1992">
        <v>140394.74588223998</v>
      </c>
      <c r="P70" s="1992">
        <v>84599.543394844877</v>
      </c>
      <c r="Q70" s="1992">
        <v>173848.66510235492</v>
      </c>
      <c r="R70" s="1992">
        <f t="shared" si="1"/>
        <v>1983290.9635573495</v>
      </c>
    </row>
    <row r="71" spans="1:18" s="1983" customFormat="1" hidden="1">
      <c r="A71" s="1991">
        <v>40709</v>
      </c>
      <c r="B71" s="1992">
        <v>123690.28091197528</v>
      </c>
      <c r="C71" s="1992">
        <v>17448.618112782802</v>
      </c>
      <c r="D71" s="1992">
        <v>671579.424351266</v>
      </c>
      <c r="E71" s="1992">
        <v>10358.609990522245</v>
      </c>
      <c r="F71" s="1992">
        <v>480366.94217413798</v>
      </c>
      <c r="G71" s="1992">
        <v>19669.391464188495</v>
      </c>
      <c r="H71" s="1992">
        <v>240324.93336856749</v>
      </c>
      <c r="I71" s="1992">
        <v>45608.678883321358</v>
      </c>
      <c r="J71" s="1992">
        <v>12299.728956549998</v>
      </c>
      <c r="K71" s="1992">
        <v>1831.8827920105225</v>
      </c>
      <c r="L71" s="1992">
        <f t="shared" si="0"/>
        <v>1623178.4910053222</v>
      </c>
      <c r="M71" s="1992">
        <v>2955.7054649400002</v>
      </c>
      <c r="N71" s="1992">
        <v>0</v>
      </c>
      <c r="O71" s="1992">
        <v>140315.73015323997</v>
      </c>
      <c r="P71" s="1992">
        <v>85757.615751484875</v>
      </c>
      <c r="Q71" s="1992">
        <v>183116.81829229873</v>
      </c>
      <c r="R71" s="1992">
        <f t="shared" si="1"/>
        <v>2035324.360667286</v>
      </c>
    </row>
    <row r="72" spans="1:18" s="1990" customFormat="1">
      <c r="A72" s="1993">
        <v>40739</v>
      </c>
      <c r="B72" s="1988">
        <v>141377.34382764096</v>
      </c>
      <c r="C72" s="1988">
        <v>17912.637746191431</v>
      </c>
      <c r="D72" s="1988">
        <v>702459.38743388781</v>
      </c>
      <c r="E72" s="1988">
        <v>10011.816535172982</v>
      </c>
      <c r="F72" s="1988">
        <v>489602.76726538013</v>
      </c>
      <c r="G72" s="1988">
        <v>17789.033989992498</v>
      </c>
      <c r="H72" s="1988">
        <v>248844.5470217187</v>
      </c>
      <c r="I72" s="1988">
        <v>46872.817949935386</v>
      </c>
      <c r="J72" s="1988">
        <v>12150.19685312301</v>
      </c>
      <c r="K72" s="1988">
        <v>1809.3162533103</v>
      </c>
      <c r="L72" s="1988">
        <f t="shared" si="0"/>
        <v>1688829.8648763529</v>
      </c>
      <c r="M72" s="1988">
        <v>3261.5032812499999</v>
      </c>
      <c r="N72" s="1988">
        <v>0</v>
      </c>
      <c r="O72" s="1988">
        <v>141598.56429523998</v>
      </c>
      <c r="P72" s="1988">
        <v>80937.461259951</v>
      </c>
      <c r="Q72" s="1988">
        <v>161178.90447835356</v>
      </c>
      <c r="R72" s="1988">
        <f t="shared" si="1"/>
        <v>2075806.2981911474</v>
      </c>
    </row>
    <row r="73" spans="1:18" s="1983" customFormat="1" ht="3.95" customHeight="1">
      <c r="A73" s="1991"/>
      <c r="B73" s="1992"/>
      <c r="C73" s="1992"/>
      <c r="D73" s="1992"/>
      <c r="E73" s="1992"/>
      <c r="F73" s="1992"/>
      <c r="G73" s="1992"/>
      <c r="H73" s="1992"/>
      <c r="I73" s="1992"/>
      <c r="J73" s="1992"/>
      <c r="K73" s="1992"/>
      <c r="L73" s="1992"/>
      <c r="M73" s="1992"/>
      <c r="N73" s="1992"/>
      <c r="O73" s="1992"/>
      <c r="P73" s="1992"/>
      <c r="Q73" s="1992"/>
      <c r="R73" s="1992"/>
    </row>
    <row r="74" spans="1:18" s="1983" customFormat="1" hidden="1">
      <c r="A74" s="1991">
        <v>40770</v>
      </c>
      <c r="B74" s="1992">
        <v>125437.94529848699</v>
      </c>
      <c r="C74" s="1992">
        <v>16404.23013544692</v>
      </c>
      <c r="D74" s="1992">
        <v>707486.23637694109</v>
      </c>
      <c r="E74" s="1992">
        <v>10815.976564277626</v>
      </c>
      <c r="F74" s="1992">
        <v>491236.67116650997</v>
      </c>
      <c r="G74" s="1992">
        <v>17491.968323396999</v>
      </c>
      <c r="H74" s="1992">
        <v>243304.50512072793</v>
      </c>
      <c r="I74" s="1992">
        <v>48645.064668786858</v>
      </c>
      <c r="J74" s="1992">
        <v>12464.337361909998</v>
      </c>
      <c r="K74" s="1992">
        <v>2283.8902018423651</v>
      </c>
      <c r="L74" s="1992">
        <f t="shared" si="0"/>
        <v>1675570.8252183269</v>
      </c>
      <c r="M74" s="1992">
        <v>3113.5831531500003</v>
      </c>
      <c r="N74" s="1992">
        <v>0</v>
      </c>
      <c r="O74" s="1992">
        <v>141664.82320623999</v>
      </c>
      <c r="P74" s="1992">
        <v>118768.83538399042</v>
      </c>
      <c r="Q74" s="1992">
        <v>149258.45497216319</v>
      </c>
      <c r="R74" s="1992">
        <f t="shared" si="1"/>
        <v>2088376.5219338704</v>
      </c>
    </row>
    <row r="75" spans="1:18" s="1983" customFormat="1" hidden="1">
      <c r="A75" s="1991">
        <v>40801</v>
      </c>
      <c r="B75" s="1992">
        <v>126208.70595932173</v>
      </c>
      <c r="C75" s="1992">
        <v>17225.118220530789</v>
      </c>
      <c r="D75" s="1992">
        <v>729221.59154639055</v>
      </c>
      <c r="E75" s="1992">
        <v>11819.14179612358</v>
      </c>
      <c r="F75" s="1992">
        <v>498563.894707311</v>
      </c>
      <c r="G75" s="1992">
        <v>17493.518132152749</v>
      </c>
      <c r="H75" s="1992">
        <v>243788.9949862631</v>
      </c>
      <c r="I75" s="1992">
        <v>45002.769905053603</v>
      </c>
      <c r="J75" s="1992">
        <v>12487.860801369998</v>
      </c>
      <c r="K75" s="1992">
        <v>1918.9299081448776</v>
      </c>
      <c r="L75" s="1992">
        <f t="shared" si="0"/>
        <v>1703730.525962662</v>
      </c>
      <c r="M75" s="1992">
        <v>1466.8750619</v>
      </c>
      <c r="N75" s="1992">
        <v>0</v>
      </c>
      <c r="O75" s="1992">
        <v>142122.31715324</v>
      </c>
      <c r="P75" s="1992">
        <v>118165.39396748424</v>
      </c>
      <c r="Q75" s="1992">
        <v>151995.20744736886</v>
      </c>
      <c r="R75" s="1992">
        <f t="shared" si="1"/>
        <v>2117480.3195926547</v>
      </c>
    </row>
    <row r="76" spans="1:18" s="1983" customFormat="1">
      <c r="A76" s="1991">
        <v>40831</v>
      </c>
      <c r="B76" s="1992">
        <v>131002.0019533435</v>
      </c>
      <c r="C76" s="1992">
        <v>19040.613250877581</v>
      </c>
      <c r="D76" s="1992">
        <v>749580.83846082329</v>
      </c>
      <c r="E76" s="1992">
        <v>12064.242108276769</v>
      </c>
      <c r="F76" s="1992">
        <v>497655.40374405921</v>
      </c>
      <c r="G76" s="1992">
        <v>16699.279536045698</v>
      </c>
      <c r="H76" s="1992">
        <v>246600.76043736434</v>
      </c>
      <c r="I76" s="1992">
        <v>44227.414152950092</v>
      </c>
      <c r="J76" s="1992">
        <v>12689.631711560001</v>
      </c>
      <c r="K76" s="1992">
        <v>1454.8551432852175</v>
      </c>
      <c r="L76" s="1992">
        <f t="shared" si="0"/>
        <v>1731015.0404985854</v>
      </c>
      <c r="M76" s="1992">
        <v>1215.7890162000001</v>
      </c>
      <c r="N76" s="1992">
        <v>0</v>
      </c>
      <c r="O76" s="1992">
        <v>143456.05717306002</v>
      </c>
      <c r="P76" s="1992">
        <v>115205.81920000956</v>
      </c>
      <c r="Q76" s="1992">
        <v>148633.63273896731</v>
      </c>
      <c r="R76" s="1992">
        <f t="shared" si="1"/>
        <v>2139526.3386268225</v>
      </c>
    </row>
    <row r="77" spans="1:18" s="1983" customFormat="1" hidden="1">
      <c r="A77" s="1991">
        <v>40862</v>
      </c>
      <c r="B77" s="1992">
        <v>129766.89345587036</v>
      </c>
      <c r="C77" s="1992">
        <v>19196.389929223551</v>
      </c>
      <c r="D77" s="1992">
        <v>747091.07994725357</v>
      </c>
      <c r="E77" s="1992">
        <v>12325.782678547521</v>
      </c>
      <c r="F77" s="1992">
        <v>494786.95774218679</v>
      </c>
      <c r="G77" s="1992">
        <v>17103.075916777201</v>
      </c>
      <c r="H77" s="1992">
        <v>256558.54543204</v>
      </c>
      <c r="I77" s="1992">
        <v>49242.784039709448</v>
      </c>
      <c r="J77" s="1992">
        <v>12740.064231650002</v>
      </c>
      <c r="K77" s="1992">
        <v>1526.2144884323</v>
      </c>
      <c r="L77" s="1992">
        <f t="shared" si="0"/>
        <v>1740337.7878616906</v>
      </c>
      <c r="M77" s="1992">
        <v>1519.3077127700001</v>
      </c>
      <c r="N77" s="1992">
        <v>0</v>
      </c>
      <c r="O77" s="1992">
        <v>143691.61680905998</v>
      </c>
      <c r="P77" s="1992">
        <v>114503.38704023755</v>
      </c>
      <c r="Q77" s="1992">
        <v>153823.28302506488</v>
      </c>
      <c r="R77" s="1992">
        <f t="shared" si="1"/>
        <v>2153875.3824488232</v>
      </c>
    </row>
    <row r="78" spans="1:18" s="1983" customFormat="1" hidden="1">
      <c r="A78" s="1991">
        <v>40892</v>
      </c>
      <c r="B78" s="1992">
        <v>138517.52466097396</v>
      </c>
      <c r="C78" s="1992">
        <v>20115.154376887302</v>
      </c>
      <c r="D78" s="1992">
        <v>753349.15041723638</v>
      </c>
      <c r="E78" s="1992">
        <v>13259.450074723052</v>
      </c>
      <c r="F78" s="1992">
        <v>497523.14137103572</v>
      </c>
      <c r="G78" s="1992">
        <v>18766.215751290249</v>
      </c>
      <c r="H78" s="1992">
        <v>258414.10526078698</v>
      </c>
      <c r="I78" s="1992">
        <v>53092.131258993752</v>
      </c>
      <c r="J78" s="1992">
        <v>12741.61361887</v>
      </c>
      <c r="K78" s="1992">
        <v>1514.9545121216001</v>
      </c>
      <c r="L78" s="1992">
        <f t="shared" ref="L78:L84" si="2">SUM(B78:K78)</f>
        <v>1767293.4413029193</v>
      </c>
      <c r="M78" s="1992">
        <v>1367.38893558</v>
      </c>
      <c r="N78" s="1992">
        <v>0</v>
      </c>
      <c r="O78" s="1992">
        <v>145012.82432605996</v>
      </c>
      <c r="P78" s="1992">
        <v>112525.53884076275</v>
      </c>
      <c r="Q78" s="1992">
        <v>162894.64424749478</v>
      </c>
      <c r="R78" s="1992">
        <f t="shared" ref="R78:R84" si="3">L78+M78+N78+O78+P78+Q78</f>
        <v>2189093.8376528169</v>
      </c>
    </row>
    <row r="79" spans="1:18" s="1983" customFormat="1">
      <c r="A79" s="1991">
        <v>40923</v>
      </c>
      <c r="B79" s="1992">
        <v>133207.07934177577</v>
      </c>
      <c r="C79" s="1992">
        <v>21538.318088511547</v>
      </c>
      <c r="D79" s="1992">
        <v>770941.6213121356</v>
      </c>
      <c r="E79" s="1992">
        <v>13675.839172102465</v>
      </c>
      <c r="F79" s="1992">
        <v>500102.02044652577</v>
      </c>
      <c r="G79" s="1992">
        <v>20424.523824879801</v>
      </c>
      <c r="H79" s="1992">
        <v>265209.3247471127</v>
      </c>
      <c r="I79" s="1992">
        <v>48940.938820851254</v>
      </c>
      <c r="J79" s="1992">
        <v>13901.080417529996</v>
      </c>
      <c r="K79" s="1992">
        <v>1807.8505228144852</v>
      </c>
      <c r="L79" s="1992">
        <f t="shared" si="2"/>
        <v>1789748.5966942396</v>
      </c>
      <c r="M79" s="1992">
        <v>1527.7302188800002</v>
      </c>
      <c r="N79" s="1992">
        <v>0</v>
      </c>
      <c r="O79" s="1992">
        <v>151882.76613095999</v>
      </c>
      <c r="P79" s="1992">
        <v>106858.73020466082</v>
      </c>
      <c r="Q79" s="1992">
        <v>155328.70413668387</v>
      </c>
      <c r="R79" s="1992">
        <f t="shared" si="3"/>
        <v>2205346.5273854248</v>
      </c>
    </row>
    <row r="80" spans="1:18" s="1983" customFormat="1" hidden="1">
      <c r="A80" s="1991">
        <v>40954</v>
      </c>
      <c r="B80" s="1992">
        <v>140126.3852988212</v>
      </c>
      <c r="C80" s="1992">
        <v>20225.993419598366</v>
      </c>
      <c r="D80" s="1992">
        <v>792458.12478558056</v>
      </c>
      <c r="E80" s="1992">
        <v>13893.09493322844</v>
      </c>
      <c r="F80" s="1992">
        <v>495787.42331221572</v>
      </c>
      <c r="G80" s="1992">
        <v>18615.012947747746</v>
      </c>
      <c r="H80" s="1992">
        <v>278327.44535596354</v>
      </c>
      <c r="I80" s="1992">
        <v>51462.355246332845</v>
      </c>
      <c r="J80" s="1992">
        <v>13906.135944430001</v>
      </c>
      <c r="K80" s="1992">
        <v>1898.3999598147177</v>
      </c>
      <c r="L80" s="1992">
        <f t="shared" si="2"/>
        <v>1826700.3712037334</v>
      </c>
      <c r="M80" s="1992">
        <v>2111.7519000000002</v>
      </c>
      <c r="N80" s="1992">
        <v>0</v>
      </c>
      <c r="O80" s="1992">
        <v>154334.42050520997</v>
      </c>
      <c r="P80" s="1992">
        <v>103478.63495754487</v>
      </c>
      <c r="Q80" s="1992">
        <v>170251.10815098984</v>
      </c>
      <c r="R80" s="1992">
        <f t="shared" si="3"/>
        <v>2256876.2867174782</v>
      </c>
    </row>
    <row r="81" spans="1:18" s="1983" customFormat="1" hidden="1">
      <c r="A81" s="1991">
        <v>40983</v>
      </c>
      <c r="B81" s="1992">
        <v>146766.99090367786</v>
      </c>
      <c r="C81" s="1992">
        <v>18998.829307763586</v>
      </c>
      <c r="D81" s="1992">
        <v>795287.48331687984</v>
      </c>
      <c r="E81" s="1992">
        <v>12809.831418864205</v>
      </c>
      <c r="F81" s="1992">
        <v>501515.38285354106</v>
      </c>
      <c r="G81" s="1992">
        <v>17609.075667131347</v>
      </c>
      <c r="H81" s="1992">
        <v>271446.52460640791</v>
      </c>
      <c r="I81" s="1992">
        <v>49171.390373227754</v>
      </c>
      <c r="J81" s="1992">
        <v>15045.105398089998</v>
      </c>
      <c r="K81" s="1992">
        <v>1973.7072325282002</v>
      </c>
      <c r="L81" s="1992">
        <f t="shared" si="2"/>
        <v>1830624.3210781117</v>
      </c>
      <c r="M81" s="1992">
        <v>2367.4728874400002</v>
      </c>
      <c r="N81" s="1992">
        <v>0</v>
      </c>
      <c r="O81" s="1992">
        <v>155310.99593920997</v>
      </c>
      <c r="P81" s="1992">
        <v>102321.4141989089</v>
      </c>
      <c r="Q81" s="1992">
        <v>204004.77604753725</v>
      </c>
      <c r="R81" s="1992">
        <f t="shared" si="3"/>
        <v>2294628.9801512077</v>
      </c>
    </row>
    <row r="82" spans="1:18" s="1983" customFormat="1">
      <c r="A82" s="1991">
        <v>41014</v>
      </c>
      <c r="B82" s="1992">
        <v>158394.25749820835</v>
      </c>
      <c r="C82" s="1992">
        <v>19206.17863585872</v>
      </c>
      <c r="D82" s="1992">
        <v>796736.4851268254</v>
      </c>
      <c r="E82" s="1992">
        <v>13221.01161610951</v>
      </c>
      <c r="F82" s="1992">
        <v>521624.52865623229</v>
      </c>
      <c r="G82" s="1992">
        <v>17606.398616446248</v>
      </c>
      <c r="H82" s="1992">
        <v>297170.28707530396</v>
      </c>
      <c r="I82" s="1992">
        <v>51280.941747677571</v>
      </c>
      <c r="J82" s="1992">
        <v>16156.139630134998</v>
      </c>
      <c r="K82" s="1992">
        <v>1836.0340730414</v>
      </c>
      <c r="L82" s="1992">
        <f t="shared" si="2"/>
        <v>1893232.2626758381</v>
      </c>
      <c r="M82" s="1992">
        <v>4473.8200250299997</v>
      </c>
      <c r="N82" s="1992">
        <v>0</v>
      </c>
      <c r="O82" s="1992">
        <v>157396.72521730996</v>
      </c>
      <c r="P82" s="1992">
        <v>107279.55160091321</v>
      </c>
      <c r="Q82" s="1992">
        <v>175734.86147751237</v>
      </c>
      <c r="R82" s="1992">
        <f t="shared" si="3"/>
        <v>2338117.2209966038</v>
      </c>
    </row>
    <row r="83" spans="1:18" s="1983" customFormat="1" hidden="1">
      <c r="A83" s="1991">
        <v>41044</v>
      </c>
      <c r="B83" s="1992">
        <v>142857.16020886079</v>
      </c>
      <c r="C83" s="1992">
        <v>18231.983419848028</v>
      </c>
      <c r="D83" s="1992">
        <v>812590.96995172789</v>
      </c>
      <c r="E83" s="1992">
        <v>13795.694682579582</v>
      </c>
      <c r="F83" s="1992">
        <v>539430.64707463013</v>
      </c>
      <c r="G83" s="1992">
        <v>19480.402442133345</v>
      </c>
      <c r="H83" s="1992">
        <v>273075.00194766489</v>
      </c>
      <c r="I83" s="1992">
        <v>52723.105784652966</v>
      </c>
      <c r="J83" s="1992">
        <v>15759.002180179996</v>
      </c>
      <c r="K83" s="1992">
        <v>1899.4914035648578</v>
      </c>
      <c r="L83" s="1992">
        <f t="shared" si="2"/>
        <v>1889843.4590958424</v>
      </c>
      <c r="M83" s="1992">
        <v>3092.0512454999998</v>
      </c>
      <c r="N83" s="1992">
        <v>0</v>
      </c>
      <c r="O83" s="1992">
        <v>160299.28379430997</v>
      </c>
      <c r="P83" s="1992">
        <v>106189.80908567397</v>
      </c>
      <c r="Q83" s="1992">
        <v>192299.61561832123</v>
      </c>
      <c r="R83" s="1992">
        <f t="shared" si="3"/>
        <v>2351724.2188396477</v>
      </c>
    </row>
    <row r="84" spans="1:18" s="1983" customFormat="1" hidden="1">
      <c r="A84" s="1991">
        <v>41075</v>
      </c>
      <c r="B84" s="1992">
        <v>145616.13326617185</v>
      </c>
      <c r="C84" s="1992">
        <v>17432.613239452265</v>
      </c>
      <c r="D84" s="1992">
        <v>829567.9087805131</v>
      </c>
      <c r="E84" s="1992">
        <v>13648.554870691296</v>
      </c>
      <c r="F84" s="1992">
        <v>559761.74258873414</v>
      </c>
      <c r="G84" s="1992">
        <v>19547.442314228247</v>
      </c>
      <c r="H84" s="1992">
        <v>265658.50480405794</v>
      </c>
      <c r="I84" s="1992">
        <v>54137.91485201077</v>
      </c>
      <c r="J84" s="1992">
        <v>15501.065146486993</v>
      </c>
      <c r="K84" s="1992">
        <v>2084.8112323554046</v>
      </c>
      <c r="L84" s="1992">
        <f t="shared" si="2"/>
        <v>1922956.6910947021</v>
      </c>
      <c r="M84" s="1992">
        <v>3460.5863351500002</v>
      </c>
      <c r="N84" s="1992">
        <v>0</v>
      </c>
      <c r="O84" s="1992">
        <v>162256.52991190995</v>
      </c>
      <c r="P84" s="1992">
        <v>105438.5414789124</v>
      </c>
      <c r="Q84" s="1992">
        <v>189205.15026835498</v>
      </c>
      <c r="R84" s="1992">
        <f t="shared" si="3"/>
        <v>2383317.4990890296</v>
      </c>
    </row>
    <row r="85" spans="1:18" s="1990" customFormat="1">
      <c r="A85" s="1993">
        <v>41105</v>
      </c>
      <c r="B85" s="1988">
        <v>166141.29436951483</v>
      </c>
      <c r="C85" s="1988">
        <v>17319.017515050829</v>
      </c>
      <c r="D85" s="1988">
        <v>858549.94956525438</v>
      </c>
      <c r="E85" s="1988">
        <v>15129.60767679329</v>
      </c>
      <c r="F85" s="1988">
        <v>594160.03697258001</v>
      </c>
      <c r="G85" s="1988">
        <v>19749.357068847348</v>
      </c>
      <c r="H85" s="1988">
        <v>272644.68557928986</v>
      </c>
      <c r="I85" s="1988">
        <v>55233.395019692151</v>
      </c>
      <c r="J85" s="1988">
        <v>15936.785420480495</v>
      </c>
      <c r="K85" s="1988">
        <v>1952.0323537079723</v>
      </c>
      <c r="L85" s="1988">
        <v>2016816.1615412112</v>
      </c>
      <c r="M85" s="1988">
        <v>6710.1528778900001</v>
      </c>
      <c r="N85" s="1988">
        <v>0</v>
      </c>
      <c r="O85" s="1988">
        <v>164981.37356090997</v>
      </c>
      <c r="P85" s="1988">
        <v>107709.11948957611</v>
      </c>
      <c r="Q85" s="1988">
        <v>200448.47698516998</v>
      </c>
      <c r="R85" s="1988">
        <v>2496665.2844547573</v>
      </c>
    </row>
    <row r="86" spans="1:18" s="1983" customFormat="1" ht="3.95" customHeight="1">
      <c r="A86" s="1991"/>
      <c r="B86" s="1992"/>
      <c r="C86" s="1992"/>
      <c r="D86" s="1992"/>
      <c r="E86" s="1992"/>
      <c r="F86" s="1992"/>
      <c r="G86" s="1992"/>
      <c r="H86" s="1992"/>
      <c r="I86" s="1992"/>
      <c r="J86" s="1992"/>
      <c r="K86" s="1992"/>
      <c r="L86" s="1992"/>
      <c r="M86" s="1992"/>
      <c r="N86" s="1992"/>
      <c r="O86" s="1992"/>
      <c r="P86" s="1992"/>
      <c r="Q86" s="1992"/>
      <c r="R86" s="1992"/>
    </row>
    <row r="87" spans="1:18" s="1983" customFormat="1" hidden="1">
      <c r="A87" s="1991">
        <v>41136</v>
      </c>
      <c r="B87" s="1992">
        <v>152156.79814200103</v>
      </c>
      <c r="C87" s="1992">
        <v>19900.637161466817</v>
      </c>
      <c r="D87" s="1992">
        <v>869112.63239912898</v>
      </c>
      <c r="E87" s="1992">
        <v>15426.533056240754</v>
      </c>
      <c r="F87" s="1992">
        <v>593781.48502300004</v>
      </c>
      <c r="G87" s="1992">
        <v>19948.964008325347</v>
      </c>
      <c r="H87" s="1992">
        <v>274206.70115147473</v>
      </c>
      <c r="I87" s="1992">
        <v>56564.300569313971</v>
      </c>
      <c r="J87" s="1992">
        <v>16322.844960139993</v>
      </c>
      <c r="K87" s="1992">
        <v>2284.7948387132051</v>
      </c>
      <c r="L87" s="1992">
        <v>2019705.6913098048</v>
      </c>
      <c r="M87" s="1992">
        <v>5719.09675539</v>
      </c>
      <c r="N87" s="1992">
        <v>0</v>
      </c>
      <c r="O87" s="1992">
        <v>166546.48855872997</v>
      </c>
      <c r="P87" s="1992">
        <v>150465.07574705713</v>
      </c>
      <c r="Q87" s="1992">
        <v>162386.15287156662</v>
      </c>
      <c r="R87" s="1992">
        <v>2504822.5052425489</v>
      </c>
    </row>
    <row r="88" spans="1:18" s="1983" customFormat="1" hidden="1">
      <c r="A88" s="1991">
        <v>41167</v>
      </c>
      <c r="B88" s="1992">
        <v>153781.69362910316</v>
      </c>
      <c r="C88" s="1992">
        <v>20835.377616200683</v>
      </c>
      <c r="D88" s="1992">
        <v>880118.02260860591</v>
      </c>
      <c r="E88" s="1992">
        <v>15544.473916545401</v>
      </c>
      <c r="F88" s="1992">
        <v>592423.2833682932</v>
      </c>
      <c r="G88" s="1992">
        <v>19045.510099711799</v>
      </c>
      <c r="H88" s="1992">
        <v>291226.00931294367</v>
      </c>
      <c r="I88" s="1992">
        <v>48382.786813274113</v>
      </c>
      <c r="J88" s="1992">
        <v>17320.445926764998</v>
      </c>
      <c r="K88" s="1992">
        <v>2039.7020840893376</v>
      </c>
      <c r="L88" s="1992">
        <v>2040717.3053755325</v>
      </c>
      <c r="M88" s="1992">
        <v>6427.9945090299998</v>
      </c>
      <c r="N88" s="1992">
        <v>0</v>
      </c>
      <c r="O88" s="1992">
        <v>167655.10361694999</v>
      </c>
      <c r="P88" s="1992">
        <v>151557.16136449945</v>
      </c>
      <c r="Q88" s="1992">
        <v>182253.26922126627</v>
      </c>
      <c r="R88" s="1992">
        <v>2548610.8340872782</v>
      </c>
    </row>
    <row r="89" spans="1:18" s="1983" customFormat="1">
      <c r="A89" s="1991">
        <v>41197</v>
      </c>
      <c r="B89" s="1992">
        <v>160519.18759560178</v>
      </c>
      <c r="C89" s="1992">
        <v>20631.092280408855</v>
      </c>
      <c r="D89" s="1992">
        <v>908525.06706773257</v>
      </c>
      <c r="E89" s="1992">
        <v>15402.892335599334</v>
      </c>
      <c r="F89" s="1992">
        <v>605389.00879128044</v>
      </c>
      <c r="G89" s="1992">
        <v>19623.0491902828</v>
      </c>
      <c r="H89" s="1992">
        <v>294886.1224607664</v>
      </c>
      <c r="I89" s="1992">
        <v>49747.296835195659</v>
      </c>
      <c r="J89" s="1992">
        <v>17221.647144525599</v>
      </c>
      <c r="K89" s="1992">
        <v>1922.645603464885</v>
      </c>
      <c r="L89" s="1992">
        <v>2093868.0093048585</v>
      </c>
      <c r="M89" s="1992">
        <v>8030.1869890299995</v>
      </c>
      <c r="N89" s="1992">
        <v>0</v>
      </c>
      <c r="O89" s="1992">
        <v>176754.38509128999</v>
      </c>
      <c r="P89" s="1992">
        <v>144896.71706275659</v>
      </c>
      <c r="Q89" s="1992">
        <v>173237.67426398909</v>
      </c>
      <c r="R89" s="1992">
        <v>2596786.972711924</v>
      </c>
    </row>
    <row r="90" spans="1:18" s="1983" customFormat="1" hidden="1">
      <c r="A90" s="1991">
        <v>41228</v>
      </c>
      <c r="B90" s="1992">
        <v>152315.80452307846</v>
      </c>
      <c r="C90" s="1992">
        <v>19777.511129733779</v>
      </c>
      <c r="D90" s="1992">
        <v>906977.81068821857</v>
      </c>
      <c r="E90" s="1992">
        <v>15630.501059859997</v>
      </c>
      <c r="F90" s="1992">
        <v>631035.27286970976</v>
      </c>
      <c r="G90" s="1992">
        <v>20064.242400503201</v>
      </c>
      <c r="H90" s="1992">
        <v>280122.37315114611</v>
      </c>
      <c r="I90" s="1992">
        <v>50938.354777363442</v>
      </c>
      <c r="J90" s="1992">
        <v>17036.737378394697</v>
      </c>
      <c r="K90" s="1992">
        <v>2431.9812289220722</v>
      </c>
      <c r="L90" s="1992">
        <v>2096330.5892069302</v>
      </c>
      <c r="M90" s="1992">
        <v>5688.9338495000002</v>
      </c>
      <c r="N90" s="1992">
        <v>0</v>
      </c>
      <c r="O90" s="1992">
        <v>181746.14756318799</v>
      </c>
      <c r="P90" s="1992">
        <v>143864.47219852131</v>
      </c>
      <c r="Q90" s="1992">
        <v>179618.19118499852</v>
      </c>
      <c r="R90" s="1992">
        <v>2607248.3340031379</v>
      </c>
    </row>
    <row r="91" spans="1:18" s="1983" customFormat="1" hidden="1">
      <c r="A91" s="1991">
        <v>41258</v>
      </c>
      <c r="B91" s="1992">
        <v>151628.56727669146</v>
      </c>
      <c r="C91" s="1992">
        <v>21208.125048469101</v>
      </c>
      <c r="D91" s="1992">
        <v>898382.16264921892</v>
      </c>
      <c r="E91" s="1992">
        <v>15468.778261696263</v>
      </c>
      <c r="F91" s="1992">
        <v>659637.92485590558</v>
      </c>
      <c r="G91" s="1992">
        <v>16135.187708298099</v>
      </c>
      <c r="H91" s="1992">
        <v>289760.13467064482</v>
      </c>
      <c r="I91" s="1992">
        <v>59276.955596906759</v>
      </c>
      <c r="J91" s="1992">
        <v>17139.122404773199</v>
      </c>
      <c r="K91" s="1992">
        <v>2808.6896721348394</v>
      </c>
      <c r="L91" s="1992">
        <v>2131445.6481447392</v>
      </c>
      <c r="M91" s="1992">
        <v>6028.4836906400005</v>
      </c>
      <c r="N91" s="1992">
        <v>0</v>
      </c>
      <c r="O91" s="1992">
        <v>183237.56409194999</v>
      </c>
      <c r="P91" s="1992">
        <v>141554.5501851587</v>
      </c>
      <c r="Q91" s="1992">
        <v>197362.42670841172</v>
      </c>
      <c r="R91" s="1992">
        <v>2659628.6728209001</v>
      </c>
    </row>
    <row r="92" spans="1:18" s="1983" customFormat="1">
      <c r="A92" s="1991">
        <v>41289</v>
      </c>
      <c r="B92" s="1992">
        <v>156949.95240291534</v>
      </c>
      <c r="C92" s="1992">
        <v>20650.118698201826</v>
      </c>
      <c r="D92" s="1992">
        <v>893047.42531043605</v>
      </c>
      <c r="E92" s="1992">
        <v>15995.126657681169</v>
      </c>
      <c r="F92" s="1992">
        <v>689621.06423523452</v>
      </c>
      <c r="G92" s="1992">
        <v>15835.8470771748</v>
      </c>
      <c r="H92" s="1992">
        <v>295903.00966392795</v>
      </c>
      <c r="I92" s="1992">
        <v>52823.677184678192</v>
      </c>
      <c r="J92" s="1992">
        <v>18003.365306272659</v>
      </c>
      <c r="K92" s="1992">
        <v>2370.9269408188347</v>
      </c>
      <c r="L92" s="1992">
        <v>2161200.5134773413</v>
      </c>
      <c r="M92" s="1992">
        <v>10002.984387069999</v>
      </c>
      <c r="N92" s="1992">
        <v>0</v>
      </c>
      <c r="O92" s="1992">
        <v>190370.52669328998</v>
      </c>
      <c r="P92" s="1992">
        <v>135066.57850980674</v>
      </c>
      <c r="Q92" s="1992">
        <v>192930.32026748831</v>
      </c>
      <c r="R92" s="1992">
        <v>2689570.9233349962</v>
      </c>
    </row>
    <row r="93" spans="1:18" s="1983" customFormat="1" hidden="1">
      <c r="A93" s="1991">
        <v>41320</v>
      </c>
      <c r="B93" s="1992">
        <v>158646.77688062069</v>
      </c>
      <c r="C93" s="1992">
        <v>19342.120244602444</v>
      </c>
      <c r="D93" s="1992">
        <v>834905.10366709682</v>
      </c>
      <c r="E93" s="1992">
        <v>15188.619687724931</v>
      </c>
      <c r="F93" s="1992">
        <v>750657.81628056394</v>
      </c>
      <c r="G93" s="1992">
        <v>17672.979935340496</v>
      </c>
      <c r="H93" s="1992">
        <v>328012.76887525979</v>
      </c>
      <c r="I93" s="1992">
        <v>52751.526207226663</v>
      </c>
      <c r="J93" s="1992">
        <v>17054.136942604498</v>
      </c>
      <c r="K93" s="1992">
        <v>2248.7983346990377</v>
      </c>
      <c r="L93" s="1992">
        <v>2196480.6470557395</v>
      </c>
      <c r="M93" s="1992">
        <v>8280.2102630400004</v>
      </c>
      <c r="N93" s="1992">
        <v>0</v>
      </c>
      <c r="O93" s="1992">
        <v>193637.20350429002</v>
      </c>
      <c r="P93" s="1992">
        <v>134142.64052704407</v>
      </c>
      <c r="Q93" s="1992">
        <v>214512.4213520661</v>
      </c>
      <c r="R93" s="1992">
        <v>2747053.1227021795</v>
      </c>
    </row>
    <row r="94" spans="1:18" s="1983" customFormat="1" hidden="1">
      <c r="A94" s="1991">
        <v>41348</v>
      </c>
      <c r="B94" s="1992">
        <v>155169.53552594647</v>
      </c>
      <c r="C94" s="1992">
        <v>11876.118073712783</v>
      </c>
      <c r="D94" s="1992">
        <v>806845.60942179116</v>
      </c>
      <c r="E94" s="1992">
        <v>14395.947667296527</v>
      </c>
      <c r="F94" s="1992">
        <v>815199.56627832993</v>
      </c>
      <c r="G94" s="1992">
        <v>21588.3089720875</v>
      </c>
      <c r="H94" s="1992">
        <v>303331.0362745914</v>
      </c>
      <c r="I94" s="1992">
        <v>52542.790131976173</v>
      </c>
      <c r="J94" s="1992">
        <v>17939.700161234996</v>
      </c>
      <c r="K94" s="1992">
        <v>1763.2799381672273</v>
      </c>
      <c r="L94" s="1992">
        <v>2200651.8924451345</v>
      </c>
      <c r="M94" s="1992">
        <v>9687.5103723800003</v>
      </c>
      <c r="N94" s="1992">
        <v>0</v>
      </c>
      <c r="O94" s="1992">
        <v>197056.54299270001</v>
      </c>
      <c r="P94" s="1992">
        <v>134256.88747217855</v>
      </c>
      <c r="Q94" s="1992">
        <v>227112.65558747479</v>
      </c>
      <c r="R94" s="1992">
        <v>2768765.4888698673</v>
      </c>
    </row>
    <row r="95" spans="1:18" s="1983" customFormat="1">
      <c r="A95" s="1991">
        <v>41379</v>
      </c>
      <c r="B95" s="1992">
        <v>150750.13755220291</v>
      </c>
      <c r="C95" s="1992">
        <v>14182.28455872202</v>
      </c>
      <c r="D95" s="1992">
        <v>790544.84097041329</v>
      </c>
      <c r="E95" s="1992">
        <v>13743.884208351272</v>
      </c>
      <c r="F95" s="1992">
        <v>866819.51412903576</v>
      </c>
      <c r="G95" s="1992">
        <v>22763.423417470298</v>
      </c>
      <c r="H95" s="1992">
        <v>266852.0696838501</v>
      </c>
      <c r="I95" s="1992">
        <v>49809.433810777715</v>
      </c>
      <c r="J95" s="1992">
        <v>18163.987053929995</v>
      </c>
      <c r="K95" s="1992">
        <v>1810.6744048805151</v>
      </c>
      <c r="L95" s="1992">
        <v>2195440.2497896333</v>
      </c>
      <c r="M95" s="1992">
        <v>10334.17556684</v>
      </c>
      <c r="N95" s="1992">
        <v>0</v>
      </c>
      <c r="O95" s="1992">
        <v>205757.11956186005</v>
      </c>
      <c r="P95" s="1992">
        <v>125897.07756610538</v>
      </c>
      <c r="Q95" s="1992">
        <v>211856.3679799182</v>
      </c>
      <c r="R95" s="1992">
        <v>2749284.9904643567</v>
      </c>
    </row>
    <row r="96" spans="1:18" s="1983" customFormat="1" hidden="1">
      <c r="A96" s="1991">
        <v>41409</v>
      </c>
      <c r="B96" s="1992">
        <v>156233.98851552434</v>
      </c>
      <c r="C96" s="1992">
        <v>16011.6913433424</v>
      </c>
      <c r="D96" s="1992">
        <v>784161.86294315406</v>
      </c>
      <c r="E96" s="1992">
        <v>13593.869920098132</v>
      </c>
      <c r="F96" s="1992">
        <v>895003.92877284531</v>
      </c>
      <c r="G96" s="1992">
        <v>41566.342306033199</v>
      </c>
      <c r="H96" s="1992">
        <v>247991.54948165157</v>
      </c>
      <c r="I96" s="1992">
        <v>28638.829389288698</v>
      </c>
      <c r="J96" s="1992">
        <v>17984.380216730002</v>
      </c>
      <c r="K96" s="1992">
        <v>2203.3522092765897</v>
      </c>
      <c r="L96" s="1992">
        <v>2203389.7950979439</v>
      </c>
      <c r="M96" s="1992">
        <v>9548.0900108200003</v>
      </c>
      <c r="N96" s="1992">
        <v>0</v>
      </c>
      <c r="O96" s="1992">
        <v>213235.47585104001</v>
      </c>
      <c r="P96" s="1992">
        <v>126720.9257116002</v>
      </c>
      <c r="Q96" s="1992">
        <v>234178.33364646276</v>
      </c>
      <c r="R96" s="1992">
        <v>2787072.6203178666</v>
      </c>
    </row>
    <row r="97" spans="1:18" s="1983" customFormat="1" hidden="1">
      <c r="A97" s="1991">
        <v>41440</v>
      </c>
      <c r="B97" s="1992">
        <v>162150.54396332486</v>
      </c>
      <c r="C97" s="1992">
        <v>13621.500868771021</v>
      </c>
      <c r="D97" s="1992">
        <v>781226.66610313172</v>
      </c>
      <c r="E97" s="1992">
        <v>13417.578842353691</v>
      </c>
      <c r="F97" s="1992">
        <v>919055.21163486107</v>
      </c>
      <c r="G97" s="1992">
        <v>42893.93704645471</v>
      </c>
      <c r="H97" s="1992">
        <v>248199.78666627218</v>
      </c>
      <c r="I97" s="1992">
        <v>18963.082016548698</v>
      </c>
      <c r="J97" s="1992">
        <v>18177.742336709998</v>
      </c>
      <c r="K97" s="1992">
        <v>2544.732692550308</v>
      </c>
      <c r="L97" s="1992">
        <v>2220250.7821709784</v>
      </c>
      <c r="M97" s="1992">
        <v>8952.7058448600001</v>
      </c>
      <c r="N97" s="1992">
        <v>0</v>
      </c>
      <c r="O97" s="1992">
        <v>218395.36464551996</v>
      </c>
      <c r="P97" s="1992">
        <v>129936.06561045912</v>
      </c>
      <c r="Q97" s="1992">
        <v>235100.75542489532</v>
      </c>
      <c r="R97" s="1992">
        <v>2812635.6736967126</v>
      </c>
    </row>
    <row r="98" spans="1:18" s="1990" customFormat="1">
      <c r="A98" s="1993">
        <v>41470</v>
      </c>
      <c r="B98" s="1988">
        <v>187168.41522452762</v>
      </c>
      <c r="C98" s="1988">
        <v>11878.772954227281</v>
      </c>
      <c r="D98" s="1988">
        <v>800517.32135241595</v>
      </c>
      <c r="E98" s="1988">
        <v>13635.689811430475</v>
      </c>
      <c r="F98" s="1988">
        <v>947689.90851885022</v>
      </c>
      <c r="G98" s="1988">
        <v>43231.898502074102</v>
      </c>
      <c r="H98" s="1988">
        <v>253252.78414650908</v>
      </c>
      <c r="I98" s="1988">
        <v>19089.223647295097</v>
      </c>
      <c r="J98" s="1988">
        <v>20839.593824788502</v>
      </c>
      <c r="K98" s="1988">
        <v>2503.9901492116774</v>
      </c>
      <c r="L98" s="1988">
        <v>2299807.5981313298</v>
      </c>
      <c r="M98" s="1988">
        <v>6937.2709147099995</v>
      </c>
      <c r="N98" s="1988">
        <v>0</v>
      </c>
      <c r="O98" s="1988">
        <v>226966.58346701006</v>
      </c>
      <c r="P98" s="1988">
        <v>139321.83933900099</v>
      </c>
      <c r="Q98" s="1988">
        <v>214493.53481870407</v>
      </c>
      <c r="R98" s="1988">
        <v>2887526.8266707552</v>
      </c>
    </row>
    <row r="99" spans="1:18" s="1983" customFormat="1" ht="3.95" customHeight="1">
      <c r="A99" s="1991"/>
      <c r="B99" s="1992"/>
      <c r="C99" s="1992"/>
      <c r="D99" s="1992"/>
      <c r="E99" s="1992"/>
      <c r="F99" s="1992"/>
      <c r="G99" s="1992"/>
      <c r="H99" s="1992"/>
      <c r="I99" s="1992"/>
      <c r="J99" s="1992"/>
      <c r="K99" s="1992"/>
      <c r="L99" s="1992"/>
      <c r="M99" s="1992"/>
      <c r="N99" s="1992"/>
      <c r="O99" s="1992"/>
      <c r="P99" s="1992"/>
      <c r="Q99" s="1992"/>
      <c r="R99" s="1992"/>
    </row>
    <row r="100" spans="1:18" s="1983" customFormat="1" ht="9.1999999999999993" hidden="1" customHeight="1">
      <c r="A100" s="1991">
        <v>41501</v>
      </c>
      <c r="B100" s="1992">
        <v>165529.15233687291</v>
      </c>
      <c r="C100" s="1992">
        <v>16571.462608638387</v>
      </c>
      <c r="D100" s="1992">
        <v>808284.52574587963</v>
      </c>
      <c r="E100" s="1992">
        <v>13164.770341388265</v>
      </c>
      <c r="F100" s="1992">
        <v>970767.18584923993</v>
      </c>
      <c r="G100" s="1992">
        <v>32889.316951209803</v>
      </c>
      <c r="H100" s="1992">
        <v>266170.07407981943</v>
      </c>
      <c r="I100" s="1992">
        <v>30081.495359043045</v>
      </c>
      <c r="J100" s="1992">
        <v>22571.949908589995</v>
      </c>
      <c r="K100" s="1992">
        <v>3301.0546421109807</v>
      </c>
      <c r="L100" s="1992">
        <v>2329330.9878227925</v>
      </c>
      <c r="M100" s="1992">
        <v>8306.0269847899999</v>
      </c>
      <c r="N100" s="1992">
        <v>0</v>
      </c>
      <c r="O100" s="1992">
        <v>230897.45758391</v>
      </c>
      <c r="P100" s="1992">
        <v>185801.12705738228</v>
      </c>
      <c r="Q100" s="1992">
        <v>188437.33604595042</v>
      </c>
      <c r="R100" s="1992">
        <v>2942772.9354948252</v>
      </c>
    </row>
    <row r="101" spans="1:18" s="1983" customFormat="1" ht="9.1999999999999993" hidden="1" customHeight="1">
      <c r="A101" s="1991">
        <v>41532</v>
      </c>
      <c r="B101" s="1992">
        <v>176542.857014774</v>
      </c>
      <c r="C101" s="1992">
        <v>19640.035122041583</v>
      </c>
      <c r="D101" s="1992">
        <v>824619.07588517503</v>
      </c>
      <c r="E101" s="1992">
        <v>12960.129174942289</v>
      </c>
      <c r="F101" s="1992">
        <v>982497.85416842008</v>
      </c>
      <c r="G101" s="1992">
        <v>28889.495240024353</v>
      </c>
      <c r="H101" s="1992">
        <v>250897.97941573351</v>
      </c>
      <c r="I101" s="1992">
        <v>31914.608920954593</v>
      </c>
      <c r="J101" s="1992">
        <v>23866.096000094713</v>
      </c>
      <c r="K101" s="1992">
        <v>3576.6007962668054</v>
      </c>
      <c r="L101" s="1992">
        <v>2355404.7317384272</v>
      </c>
      <c r="M101" s="1992">
        <v>8070.6572445299998</v>
      </c>
      <c r="N101" s="1992">
        <v>0</v>
      </c>
      <c r="O101" s="1992">
        <v>235153.80902593999</v>
      </c>
      <c r="P101" s="1992">
        <v>181164.7049970979</v>
      </c>
      <c r="Q101" s="1992">
        <v>212061.34348978515</v>
      </c>
      <c r="R101" s="1992">
        <v>2991855.2464957805</v>
      </c>
    </row>
    <row r="102" spans="1:18" s="1983" customFormat="1" ht="9.1999999999999993" customHeight="1">
      <c r="A102" s="1991">
        <v>41562</v>
      </c>
      <c r="B102" s="1992">
        <v>179031.51721692461</v>
      </c>
      <c r="C102" s="1992">
        <v>20058.37810427216</v>
      </c>
      <c r="D102" s="1992">
        <v>847697.55835664424</v>
      </c>
      <c r="E102" s="1992">
        <v>13434.306092460625</v>
      </c>
      <c r="F102" s="1992">
        <v>981618.98820830008</v>
      </c>
      <c r="G102" s="1992">
        <v>30285.810553237607</v>
      </c>
      <c r="H102" s="1992">
        <v>253199.49491380097</v>
      </c>
      <c r="I102" s="1992">
        <v>34372.726748166664</v>
      </c>
      <c r="J102" s="1992">
        <v>23859.157725734705</v>
      </c>
      <c r="K102" s="1992">
        <v>3567.4407704390796</v>
      </c>
      <c r="L102" s="1992">
        <v>2387125.3786899801</v>
      </c>
      <c r="M102" s="1992">
        <v>9259.2000791400005</v>
      </c>
      <c r="N102" s="1992">
        <v>0</v>
      </c>
      <c r="O102" s="1992">
        <v>238458.071468662</v>
      </c>
      <c r="P102" s="1992">
        <v>182482.54321966646</v>
      </c>
      <c r="Q102" s="1992">
        <v>200403.6070421192</v>
      </c>
      <c r="R102" s="1992">
        <v>3017728.8004995678</v>
      </c>
    </row>
    <row r="103" spans="1:18" s="1994" customFormat="1" ht="9.1999999999999993" hidden="1" customHeight="1">
      <c r="A103" s="1995" t="s">
        <v>2495</v>
      </c>
      <c r="B103" s="1992">
        <v>169069.39615968626</v>
      </c>
      <c r="C103" s="1992">
        <v>20460.651130692226</v>
      </c>
      <c r="D103" s="1992">
        <v>858613.1040070575</v>
      </c>
      <c r="E103" s="1992">
        <v>13250.83760662112</v>
      </c>
      <c r="F103" s="1992">
        <v>990076.30857316055</v>
      </c>
      <c r="G103" s="1992">
        <v>25684.114329890952</v>
      </c>
      <c r="H103" s="1992">
        <v>261192.29318003386</v>
      </c>
      <c r="I103" s="1992">
        <v>43779.820092189853</v>
      </c>
      <c r="J103" s="1992">
        <v>23685.241657458493</v>
      </c>
      <c r="K103" s="1992">
        <v>3534.9286435428671</v>
      </c>
      <c r="L103" s="1992">
        <v>2409346.6953803343</v>
      </c>
      <c r="M103" s="1992">
        <v>13344.24169737</v>
      </c>
      <c r="N103" s="1992">
        <v>0</v>
      </c>
      <c r="O103" s="1992">
        <v>241360.93590582002</v>
      </c>
      <c r="P103" s="1992">
        <v>176908.98288412552</v>
      </c>
      <c r="Q103" s="1992">
        <v>217081.83584695272</v>
      </c>
      <c r="R103" s="1992">
        <v>3058042.6917146025</v>
      </c>
    </row>
    <row r="104" spans="1:18" s="1994" customFormat="1" ht="9.1999999999999993" hidden="1" customHeight="1">
      <c r="A104" s="1995" t="s">
        <v>2496</v>
      </c>
      <c r="B104" s="1992">
        <v>175817.00295612184</v>
      </c>
      <c r="C104" s="1992">
        <v>22298.688088674087</v>
      </c>
      <c r="D104" s="1992">
        <v>870004.84577265522</v>
      </c>
      <c r="E104" s="1992">
        <v>13963.526891544778</v>
      </c>
      <c r="F104" s="1992">
        <v>990279.68646369036</v>
      </c>
      <c r="G104" s="1992">
        <v>24055.780694810346</v>
      </c>
      <c r="H104" s="1992">
        <v>263366.91364393779</v>
      </c>
      <c r="I104" s="1992">
        <v>41969.66059593</v>
      </c>
      <c r="J104" s="1992">
        <v>24321.603899866604</v>
      </c>
      <c r="K104" s="1992">
        <v>3505.2997938183848</v>
      </c>
      <c r="L104" s="1992">
        <v>2429583.00880105</v>
      </c>
      <c r="M104" s="1992">
        <v>32401.293036629999</v>
      </c>
      <c r="N104" s="1992">
        <v>0</v>
      </c>
      <c r="O104" s="1992">
        <v>248924.69566626003</v>
      </c>
      <c r="P104" s="1992">
        <v>174334.83598255817</v>
      </c>
      <c r="Q104" s="1992">
        <v>221359.83157137752</v>
      </c>
      <c r="R104" s="1992">
        <v>3106603.6650578757</v>
      </c>
    </row>
    <row r="105" spans="1:18" s="1994" customFormat="1" ht="9.1999999999999993" customHeight="1">
      <c r="A105" s="1996" t="s">
        <v>2497</v>
      </c>
      <c r="B105" s="1992">
        <v>185392.2810615183</v>
      </c>
      <c r="C105" s="1992">
        <v>19955.656262833054</v>
      </c>
      <c r="D105" s="1992">
        <v>880354.69854729821</v>
      </c>
      <c r="E105" s="1992">
        <v>14134.286015793332</v>
      </c>
      <c r="F105" s="1992">
        <v>1022977.9864492898</v>
      </c>
      <c r="G105" s="1992">
        <v>24654.71995907414</v>
      </c>
      <c r="H105" s="1992">
        <v>254944.30622549553</v>
      </c>
      <c r="I105" s="1992">
        <v>27642.163519603215</v>
      </c>
      <c r="J105" s="1992">
        <v>23220.969664235403</v>
      </c>
      <c r="K105" s="1992">
        <v>4175.8550111554505</v>
      </c>
      <c r="L105" s="1992">
        <v>2457452.9227162963</v>
      </c>
      <c r="M105" s="1992">
        <v>13211.220848740002</v>
      </c>
      <c r="N105" s="1992">
        <v>0</v>
      </c>
      <c r="O105" s="1992">
        <v>262752.49182586005</v>
      </c>
      <c r="P105" s="1992">
        <v>159562.75595627516</v>
      </c>
      <c r="Q105" s="1992">
        <v>210332.14253921196</v>
      </c>
      <c r="R105" s="1992">
        <v>3103311.5338863838</v>
      </c>
    </row>
    <row r="106" spans="1:18" s="1994" customFormat="1" ht="9.1999999999999993" hidden="1" customHeight="1">
      <c r="A106" s="1996" t="s">
        <v>2570</v>
      </c>
      <c r="B106" s="1992">
        <v>183992.036921591</v>
      </c>
      <c r="C106" s="1992">
        <v>17584.526965481495</v>
      </c>
      <c r="D106" s="1992">
        <v>884322.014880987</v>
      </c>
      <c r="E106" s="1992">
        <v>13512.416471451654</v>
      </c>
      <c r="F106" s="1992">
        <v>1050748.29803082</v>
      </c>
      <c r="G106" s="1992">
        <v>25298.712291199394</v>
      </c>
      <c r="H106" s="1992">
        <v>241234.13688347623</v>
      </c>
      <c r="I106" s="1992">
        <v>13603.481945596201</v>
      </c>
      <c r="J106" s="1992">
        <v>22285.760109831266</v>
      </c>
      <c r="K106" s="1992">
        <v>3177.7669037728574</v>
      </c>
      <c r="L106" s="1992">
        <v>2455759.1514042071</v>
      </c>
      <c r="M106" s="1992">
        <v>13444.668435450001</v>
      </c>
      <c r="N106" s="1992">
        <v>0</v>
      </c>
      <c r="O106" s="1992">
        <v>263079.18464886001</v>
      </c>
      <c r="P106" s="1992">
        <v>158886.13404153797</v>
      </c>
      <c r="Q106" s="1992">
        <v>212988.68689135081</v>
      </c>
      <c r="R106" s="1992">
        <v>3104157.8254214064</v>
      </c>
    </row>
    <row r="107" spans="1:18" s="1994" customFormat="1" ht="9.1999999999999993" hidden="1" customHeight="1">
      <c r="A107" s="1996" t="s">
        <v>2571</v>
      </c>
      <c r="B107" s="1992">
        <v>190525.4569073008</v>
      </c>
      <c r="C107" s="1992">
        <v>18723.680221968621</v>
      </c>
      <c r="D107" s="1992">
        <v>895717.8317967063</v>
      </c>
      <c r="E107" s="1992">
        <v>13103.086264794079</v>
      </c>
      <c r="F107" s="1992">
        <v>1066560.2270728303</v>
      </c>
      <c r="G107" s="1992">
        <v>25688.172383349694</v>
      </c>
      <c r="H107" s="1992">
        <v>237240.97978052555</v>
      </c>
      <c r="I107" s="1992">
        <v>14449.889457034451</v>
      </c>
      <c r="J107" s="1992">
        <v>21893.142770542283</v>
      </c>
      <c r="K107" s="1992">
        <v>3240.8517270613174</v>
      </c>
      <c r="L107" s="1992">
        <v>2487143.3183821137</v>
      </c>
      <c r="M107" s="1992">
        <v>19039.55801243</v>
      </c>
      <c r="N107" s="1992">
        <v>0</v>
      </c>
      <c r="O107" s="1992">
        <v>264623.35154842009</v>
      </c>
      <c r="P107" s="1992">
        <v>158548.14822853007</v>
      </c>
      <c r="Q107" s="1992">
        <v>243917.13567592084</v>
      </c>
      <c r="R107" s="1992">
        <v>3173271.5118474145</v>
      </c>
    </row>
    <row r="108" spans="1:18" s="1994" customFormat="1" ht="9.1999999999999993" customHeight="1">
      <c r="A108" s="1996" t="s">
        <v>2532</v>
      </c>
      <c r="B108" s="1992">
        <v>201265.67543211777</v>
      </c>
      <c r="C108" s="1992">
        <v>18854.990472481404</v>
      </c>
      <c r="D108" s="1992">
        <v>893435.235658183</v>
      </c>
      <c r="E108" s="1992">
        <v>12405.260528048246</v>
      </c>
      <c r="F108" s="1992">
        <v>1105049.83841626</v>
      </c>
      <c r="G108" s="1992">
        <v>27218.368027014203</v>
      </c>
      <c r="H108" s="1992">
        <v>233135.498660699</v>
      </c>
      <c r="I108" s="1992">
        <v>14285.413883005949</v>
      </c>
      <c r="J108" s="1992">
        <v>21958.883795015005</v>
      </c>
      <c r="K108" s="1992">
        <v>3564.6456686264346</v>
      </c>
      <c r="L108" s="1992">
        <v>2531173.8105414505</v>
      </c>
      <c r="M108" s="1992">
        <v>16308.89454501</v>
      </c>
      <c r="N108" s="1992">
        <v>0</v>
      </c>
      <c r="O108" s="1992">
        <v>274272.34741779009</v>
      </c>
      <c r="P108" s="1992">
        <v>153795.92183766904</v>
      </c>
      <c r="Q108" s="1992">
        <v>215560.3449092498</v>
      </c>
      <c r="R108" s="1992">
        <v>3191111.319251169</v>
      </c>
    </row>
    <row r="109" spans="1:18" s="1994" customFormat="1" ht="9.1999999999999993" hidden="1" customHeight="1">
      <c r="A109" s="1996" t="s">
        <v>2572</v>
      </c>
      <c r="B109" s="1992">
        <v>202816.7589411134</v>
      </c>
      <c r="C109" s="1992">
        <v>18170.874429006868</v>
      </c>
      <c r="D109" s="1992">
        <v>884656.00463065726</v>
      </c>
      <c r="E109" s="1992">
        <v>10993.774695317881</v>
      </c>
      <c r="F109" s="1992">
        <v>1125744.3051019209</v>
      </c>
      <c r="G109" s="1992">
        <v>25111.211725004003</v>
      </c>
      <c r="H109" s="1992">
        <v>248106.58091333971</v>
      </c>
      <c r="I109" s="1992">
        <v>15186.1677161191</v>
      </c>
      <c r="J109" s="1992">
        <v>21896.156598638499</v>
      </c>
      <c r="K109" s="1992">
        <v>3367.238393865302</v>
      </c>
      <c r="L109" s="1992">
        <v>2556049.0731449826</v>
      </c>
      <c r="M109" s="1992">
        <v>16472.630384259999</v>
      </c>
      <c r="N109" s="1992">
        <v>0</v>
      </c>
      <c r="O109" s="1992">
        <v>275205.03520610009</v>
      </c>
      <c r="P109" s="1992">
        <v>154019.50549861338</v>
      </c>
      <c r="Q109" s="1992">
        <v>230769.98040305459</v>
      </c>
      <c r="R109" s="1992">
        <v>3232516.2246370101</v>
      </c>
    </row>
    <row r="110" spans="1:18" s="1994" customFormat="1" ht="9.1999999999999993" hidden="1" customHeight="1">
      <c r="A110" s="1996" t="s">
        <v>2573</v>
      </c>
      <c r="B110" s="1992">
        <v>206976.75336072585</v>
      </c>
      <c r="C110" s="1992">
        <v>18241.157143238557</v>
      </c>
      <c r="D110" s="1992">
        <v>890427.28855351557</v>
      </c>
      <c r="E110" s="1992">
        <v>10574.264743722491</v>
      </c>
      <c r="F110" s="1992">
        <v>1158619.8404714165</v>
      </c>
      <c r="G110" s="1992">
        <v>29847.609169298252</v>
      </c>
      <c r="H110" s="1992">
        <v>254983.77843800629</v>
      </c>
      <c r="I110" s="1992">
        <v>15324.255598243202</v>
      </c>
      <c r="J110" s="1992">
        <v>21794.86318222959</v>
      </c>
      <c r="K110" s="1992">
        <v>3384.5947722612254</v>
      </c>
      <c r="L110" s="1992">
        <v>2610174.4054326573</v>
      </c>
      <c r="M110" s="1992">
        <v>17924.398840010002</v>
      </c>
      <c r="N110" s="1992">
        <v>0</v>
      </c>
      <c r="O110" s="1992">
        <v>276945.77929410001</v>
      </c>
      <c r="P110" s="1992">
        <v>153276.97967220424</v>
      </c>
      <c r="Q110" s="1992">
        <v>264920.68879942066</v>
      </c>
      <c r="R110" s="1992">
        <v>3323242.2520383927</v>
      </c>
    </row>
    <row r="111" spans="1:18" s="1965" customFormat="1" ht="9.1999999999999993" customHeight="1">
      <c r="A111" s="2031" t="s">
        <v>2574</v>
      </c>
      <c r="B111" s="1988">
        <v>239852.95026585716</v>
      </c>
      <c r="C111" s="1988">
        <v>16445.4304553978</v>
      </c>
      <c r="D111" s="1988">
        <v>936435.00792985351</v>
      </c>
      <c r="E111" s="1988">
        <v>10386.896381643686</v>
      </c>
      <c r="F111" s="1988">
        <v>1193173.7469921401</v>
      </c>
      <c r="G111" s="1988">
        <v>31201.321973878905</v>
      </c>
      <c r="H111" s="1988">
        <v>273130.28704722598</v>
      </c>
      <c r="I111" s="1988">
        <v>15463.246058961477</v>
      </c>
      <c r="J111" s="1988">
        <v>22332.646435111485</v>
      </c>
      <c r="K111" s="1988">
        <v>3681.3983579197229</v>
      </c>
      <c r="L111" s="1988">
        <v>2742102.9318979895</v>
      </c>
      <c r="M111" s="1988">
        <v>12230.303400999999</v>
      </c>
      <c r="N111" s="1988">
        <v>0</v>
      </c>
      <c r="O111" s="1988">
        <v>282509.23340986005</v>
      </c>
      <c r="P111" s="1988">
        <v>151143.15820197412</v>
      </c>
      <c r="Q111" s="1988">
        <v>257766.26058371671</v>
      </c>
      <c r="R111" s="1988">
        <v>3445751.8874945403</v>
      </c>
    </row>
    <row r="112" spans="1:18" s="1994" customFormat="1" ht="3.95" customHeight="1">
      <c r="A112" s="1991"/>
      <c r="B112" s="1992"/>
      <c r="C112" s="1992"/>
      <c r="D112" s="1992"/>
      <c r="E112" s="1992"/>
      <c r="F112" s="1992"/>
      <c r="G112" s="1992"/>
      <c r="H112" s="1992"/>
      <c r="I112" s="1992"/>
      <c r="J112" s="1992"/>
      <c r="K112" s="1992"/>
      <c r="L112" s="1992"/>
      <c r="M112" s="1992"/>
      <c r="N112" s="1992"/>
      <c r="O112" s="1992"/>
      <c r="P112" s="1992"/>
      <c r="Q112" s="1992"/>
      <c r="R112" s="1992"/>
    </row>
    <row r="113" spans="1:18" s="1994" customFormat="1" ht="8.85" hidden="1" customHeight="1">
      <c r="A113" s="621" t="s">
        <v>2639</v>
      </c>
      <c r="B113" s="1992">
        <v>195999.77053442012</v>
      </c>
      <c r="C113" s="1992">
        <v>16561.315986098074</v>
      </c>
      <c r="D113" s="1992">
        <v>931087.87941095955</v>
      </c>
      <c r="E113" s="1992">
        <v>10381.83275625352</v>
      </c>
      <c r="F113" s="1992">
        <v>1232524.3977344197</v>
      </c>
      <c r="G113" s="1992">
        <v>30339.037627936967</v>
      </c>
      <c r="H113" s="1992">
        <v>268183.13612356444</v>
      </c>
      <c r="I113" s="1992">
        <v>20400.384227947299</v>
      </c>
      <c r="J113" s="1992">
        <v>22252.079600553203</v>
      </c>
      <c r="K113" s="1992">
        <v>4036.5278416934107</v>
      </c>
      <c r="L113" s="1992">
        <v>2731766.3618438458</v>
      </c>
      <c r="M113" s="1992">
        <v>14798.72437975</v>
      </c>
      <c r="N113" s="1992">
        <v>1683.75</v>
      </c>
      <c r="O113" s="1992">
        <v>283659.65930006001</v>
      </c>
      <c r="P113" s="1992">
        <v>215334.55010402785</v>
      </c>
      <c r="Q113" s="1992">
        <v>227738.28956797917</v>
      </c>
      <c r="R113" s="1992">
        <v>3474981.3351956625</v>
      </c>
    </row>
    <row r="114" spans="1:18" s="1994" customFormat="1" ht="8.85" hidden="1" customHeight="1">
      <c r="A114" s="621" t="s">
        <v>2780</v>
      </c>
      <c r="B114" s="1992">
        <v>201036.72812916074</v>
      </c>
      <c r="C114" s="1992">
        <v>17860.907653387323</v>
      </c>
      <c r="D114" s="1992">
        <v>940076.17573758401</v>
      </c>
      <c r="E114" s="1992">
        <v>10295.912537931825</v>
      </c>
      <c r="F114" s="1992">
        <v>1244738.0964562732</v>
      </c>
      <c r="G114" s="1992">
        <v>20503.329837896923</v>
      </c>
      <c r="H114" s="1992">
        <v>281029.18700942746</v>
      </c>
      <c r="I114" s="1992">
        <v>35770.00496732445</v>
      </c>
      <c r="J114" s="1992">
        <v>23330.352710165698</v>
      </c>
      <c r="K114" s="1992">
        <v>3554.0860141330172</v>
      </c>
      <c r="L114" s="1992">
        <v>2778194.7810532846</v>
      </c>
      <c r="M114" s="1992">
        <v>15831.413343530001</v>
      </c>
      <c r="N114" s="1992">
        <v>1724.25</v>
      </c>
      <c r="O114" s="1992">
        <v>284542.63270496007</v>
      </c>
      <c r="P114" s="1992">
        <v>216836.39993541653</v>
      </c>
      <c r="Q114" s="1992">
        <v>264133.95436490752</v>
      </c>
      <c r="R114" s="1992">
        <v>3561263.4314020989</v>
      </c>
    </row>
    <row r="115" spans="1:18" s="1994" customFormat="1" ht="8.85" customHeight="1">
      <c r="A115" s="621" t="s">
        <v>2633</v>
      </c>
      <c r="B115" s="1992">
        <v>205750.27252444383</v>
      </c>
      <c r="C115" s="1992">
        <v>18130.997927894197</v>
      </c>
      <c r="D115" s="1992">
        <v>971478.88376977923</v>
      </c>
      <c r="E115" s="1992">
        <v>10619.014585660534</v>
      </c>
      <c r="F115" s="1992">
        <v>1270210.5660040202</v>
      </c>
      <c r="G115" s="1992">
        <v>23639.251337368492</v>
      </c>
      <c r="H115" s="1992">
        <v>261438.61477897994</v>
      </c>
      <c r="I115" s="1992">
        <v>19710.766297328249</v>
      </c>
      <c r="J115" s="1992">
        <v>24149.398904248785</v>
      </c>
      <c r="K115" s="1992">
        <v>3745.3768905721095</v>
      </c>
      <c r="L115" s="1992">
        <v>2808873.1430202955</v>
      </c>
      <c r="M115" s="1992">
        <v>18722.442916799999</v>
      </c>
      <c r="N115" s="1992">
        <v>1772.25</v>
      </c>
      <c r="O115" s="1992">
        <v>287307.30678297003</v>
      </c>
      <c r="P115" s="1992">
        <v>232893.1956128162</v>
      </c>
      <c r="Q115" s="1992">
        <v>234550.08230820784</v>
      </c>
      <c r="R115" s="1992">
        <v>3584118.4206410893</v>
      </c>
    </row>
    <row r="116" spans="1:18" s="1994" customFormat="1" ht="8.85" hidden="1" customHeight="1">
      <c r="A116" s="621" t="s">
        <v>2673</v>
      </c>
      <c r="B116" s="1992">
        <v>195562.27389817318</v>
      </c>
      <c r="C116" s="1992">
        <v>23565.785266769875</v>
      </c>
      <c r="D116" s="1992">
        <v>975052.01408799074</v>
      </c>
      <c r="E116" s="1992">
        <v>10796.844048131557</v>
      </c>
      <c r="F116" s="1992">
        <v>1285675.5178388897</v>
      </c>
      <c r="G116" s="1992">
        <v>21904.992811416178</v>
      </c>
      <c r="H116" s="1992">
        <v>279303.74998881796</v>
      </c>
      <c r="I116" s="1992">
        <v>21955.083325030952</v>
      </c>
      <c r="J116" s="1992">
        <v>23830.007870023477</v>
      </c>
      <c r="K116" s="1992">
        <v>3721.0705579944929</v>
      </c>
      <c r="L116" s="1992">
        <v>2841367.339693238</v>
      </c>
      <c r="M116" s="1992">
        <v>15625.781763110001</v>
      </c>
      <c r="N116" s="1992">
        <v>1722</v>
      </c>
      <c r="O116" s="1992">
        <v>287569.76718494005</v>
      </c>
      <c r="P116" s="1992">
        <v>230628.21415097275</v>
      </c>
      <c r="Q116" s="1992">
        <v>247021.96180445704</v>
      </c>
      <c r="R116" s="1992">
        <v>3623935.0645967177</v>
      </c>
    </row>
    <row r="117" spans="1:18" s="1994" customFormat="1" ht="8.85" hidden="1" customHeight="1">
      <c r="A117" s="621" t="s">
        <v>2674</v>
      </c>
      <c r="B117" s="1992">
        <v>231610.28078221294</v>
      </c>
      <c r="C117" s="1992">
        <v>23254.71772930746</v>
      </c>
      <c r="D117" s="1992">
        <v>961973.44815413491</v>
      </c>
      <c r="E117" s="1992">
        <v>11092.027416336892</v>
      </c>
      <c r="F117" s="1992">
        <v>1354143.5111298002</v>
      </c>
      <c r="G117" s="1992">
        <v>24697.98689566044</v>
      </c>
      <c r="H117" s="1992">
        <v>255819.3444402779</v>
      </c>
      <c r="I117" s="1992">
        <v>21261.170512804601</v>
      </c>
      <c r="J117" s="1992">
        <v>23454.721273053499</v>
      </c>
      <c r="K117" s="1992">
        <v>3840.6975700282924</v>
      </c>
      <c r="L117" s="1992">
        <v>2911147.9059036174</v>
      </c>
      <c r="M117" s="1992">
        <v>16698.941264419998</v>
      </c>
      <c r="N117" s="1992">
        <v>1725</v>
      </c>
      <c r="O117" s="1992">
        <v>289422.43073586008</v>
      </c>
      <c r="P117" s="1992">
        <v>229087.72790716516</v>
      </c>
      <c r="Q117" s="1992">
        <v>279130.69896523363</v>
      </c>
      <c r="R117" s="1992">
        <v>3727212.7047762959</v>
      </c>
    </row>
    <row r="118" spans="1:18" s="1994" customFormat="1" ht="8.85" customHeight="1">
      <c r="A118" s="618" t="s">
        <v>2671</v>
      </c>
      <c r="B118" s="1992">
        <v>236135.23543512472</v>
      </c>
      <c r="C118" s="1992">
        <v>18206.826020761036</v>
      </c>
      <c r="D118" s="1992">
        <v>971502.90140436729</v>
      </c>
      <c r="E118" s="1992">
        <v>10795.777141152415</v>
      </c>
      <c r="F118" s="1992">
        <v>1386522.7815289483</v>
      </c>
      <c r="G118" s="1992">
        <v>25254.225462134425</v>
      </c>
      <c r="H118" s="1992">
        <v>260206.84308278403</v>
      </c>
      <c r="I118" s="1992">
        <v>18214.54453064215</v>
      </c>
      <c r="J118" s="1992">
        <v>22797.285458151004</v>
      </c>
      <c r="K118" s="1992">
        <v>3211.234886555108</v>
      </c>
      <c r="L118" s="1992">
        <v>2952847.6549506206</v>
      </c>
      <c r="M118" s="1992">
        <v>19298.347815010002</v>
      </c>
      <c r="N118" s="1992">
        <v>1701.75</v>
      </c>
      <c r="O118" s="1992">
        <v>296089.91495993006</v>
      </c>
      <c r="P118" s="1992">
        <v>214020.27739655317</v>
      </c>
      <c r="Q118" s="1992">
        <v>290173.57046112523</v>
      </c>
      <c r="R118" s="1992">
        <v>3774131.515583239</v>
      </c>
    </row>
    <row r="119" spans="1:18" s="1994" customFormat="1" ht="8.85" hidden="1" customHeight="1">
      <c r="A119" s="618" t="s">
        <v>2682</v>
      </c>
      <c r="B119" s="1992">
        <v>239718.07142874546</v>
      </c>
      <c r="C119" s="1992">
        <v>18329.32263290168</v>
      </c>
      <c r="D119" s="1992">
        <v>987319.83728744707</v>
      </c>
      <c r="E119" s="1992">
        <v>11049.674775714368</v>
      </c>
      <c r="F119" s="1992">
        <v>1391668.886144982</v>
      </c>
      <c r="G119" s="1992">
        <v>24847.473183885282</v>
      </c>
      <c r="H119" s="1992">
        <v>260685.09261402002</v>
      </c>
      <c r="I119" s="1992">
        <v>20168.319998410152</v>
      </c>
      <c r="J119" s="1992">
        <v>22542.181365173506</v>
      </c>
      <c r="K119" s="1992">
        <v>3075.530501299133</v>
      </c>
      <c r="L119" s="1992">
        <v>2979404.3899325784</v>
      </c>
      <c r="M119" s="1992">
        <v>21301.781039890004</v>
      </c>
      <c r="N119" s="1992">
        <v>1696.5</v>
      </c>
      <c r="O119" s="1992">
        <v>298931.16888329003</v>
      </c>
      <c r="P119" s="1992">
        <v>212188.83652481873</v>
      </c>
      <c r="Q119" s="1992">
        <v>307827.35829531221</v>
      </c>
      <c r="R119" s="1992">
        <v>3821350.0346758892</v>
      </c>
    </row>
    <row r="120" spans="1:18" s="1994" customFormat="1" ht="8.85" hidden="1" customHeight="1">
      <c r="A120" s="618" t="s">
        <v>2683</v>
      </c>
      <c r="B120" s="1992">
        <v>233484.47432754742</v>
      </c>
      <c r="C120" s="1992">
        <v>21476.032705416401</v>
      </c>
      <c r="D120" s="1992">
        <v>996768.67424100707</v>
      </c>
      <c r="E120" s="1992">
        <v>10926.904085441911</v>
      </c>
      <c r="F120" s="1992">
        <v>1397993.13894561</v>
      </c>
      <c r="G120" s="1992">
        <v>26231.576051380449</v>
      </c>
      <c r="H120" s="1992">
        <v>270454.43659529695</v>
      </c>
      <c r="I120" s="1992">
        <v>22745.203742469203</v>
      </c>
      <c r="J120" s="1992">
        <v>24924.339613403496</v>
      </c>
      <c r="K120" s="1992">
        <v>3607.7327492121899</v>
      </c>
      <c r="L120" s="1992">
        <v>3008612.5130567853</v>
      </c>
      <c r="M120" s="1992">
        <v>24545.476083940004</v>
      </c>
      <c r="N120" s="1992">
        <v>2219</v>
      </c>
      <c r="O120" s="1992">
        <v>299218.98593219003</v>
      </c>
      <c r="P120" s="1992">
        <v>212565.73850649947</v>
      </c>
      <c r="Q120" s="1992">
        <v>317062.46009469015</v>
      </c>
      <c r="R120" s="1992">
        <v>3864224.1736741052</v>
      </c>
    </row>
    <row r="121" spans="1:18" s="1994" customFormat="1" ht="8.85" customHeight="1">
      <c r="A121" s="618" t="s">
        <v>2680</v>
      </c>
      <c r="B121" s="1992">
        <v>242420.54561066063</v>
      </c>
      <c r="C121" s="1992">
        <v>18735.991392953798</v>
      </c>
      <c r="D121" s="1992">
        <v>1008518.8123524401</v>
      </c>
      <c r="E121" s="1992">
        <v>10948.667425946898</v>
      </c>
      <c r="F121" s="1992">
        <v>1404764.4015042158</v>
      </c>
      <c r="G121" s="1992">
        <v>26051.184037830099</v>
      </c>
      <c r="H121" s="1992">
        <v>270152.37212686858</v>
      </c>
      <c r="I121" s="1992">
        <v>25662.377420130499</v>
      </c>
      <c r="J121" s="1992">
        <v>23049.200688323504</v>
      </c>
      <c r="K121" s="1992">
        <v>3216.6147041866607</v>
      </c>
      <c r="L121" s="1992">
        <v>3033520.1672635567</v>
      </c>
      <c r="M121" s="1992">
        <v>36610.12979105</v>
      </c>
      <c r="N121" s="1992">
        <v>2767.5</v>
      </c>
      <c r="O121" s="1992">
        <v>301895.36122710002</v>
      </c>
      <c r="P121" s="1992">
        <v>212028.86902322757</v>
      </c>
      <c r="Q121" s="1992">
        <v>306536.28912384063</v>
      </c>
      <c r="R121" s="1992">
        <v>3893358.3164287754</v>
      </c>
    </row>
    <row r="122" spans="1:18" s="1994" customFormat="1" ht="8.85" hidden="1" customHeight="1">
      <c r="A122" s="618" t="s">
        <v>2695</v>
      </c>
      <c r="B122" s="1992">
        <v>246816.52072495077</v>
      </c>
      <c r="C122" s="1992">
        <v>20886.298541227072</v>
      </c>
      <c r="D122" s="1992">
        <v>992840.84530434152</v>
      </c>
      <c r="E122" s="1992">
        <v>10867.259646272441</v>
      </c>
      <c r="F122" s="1992">
        <v>1432544.7334942904</v>
      </c>
      <c r="G122" s="1992">
        <v>27988.762888856338</v>
      </c>
      <c r="H122" s="1992">
        <v>280410.30645050691</v>
      </c>
      <c r="I122" s="1992">
        <v>23899.934742015248</v>
      </c>
      <c r="J122" s="1992">
        <v>23260.892251115216</v>
      </c>
      <c r="K122" s="1992">
        <v>3216.2078825480417</v>
      </c>
      <c r="L122" s="1992">
        <v>3062731.7619261239</v>
      </c>
      <c r="M122" s="1992">
        <v>36848.573331940002</v>
      </c>
      <c r="N122" s="1992">
        <v>3381</v>
      </c>
      <c r="O122" s="1992">
        <v>302936.63666246005</v>
      </c>
      <c r="P122" s="1992">
        <v>210391.23210864665</v>
      </c>
      <c r="Q122" s="1992">
        <v>305696.88490390487</v>
      </c>
      <c r="R122" s="1992">
        <v>3921986.0889330753</v>
      </c>
    </row>
    <row r="123" spans="1:18" s="1994" customFormat="1" ht="8.85" hidden="1" customHeight="1">
      <c r="A123" s="618" t="s">
        <v>2696</v>
      </c>
      <c r="B123" s="1992">
        <v>263151.10983761935</v>
      </c>
      <c r="C123" s="1992">
        <v>22114.787696963322</v>
      </c>
      <c r="D123" s="1992">
        <v>998445.8317562741</v>
      </c>
      <c r="E123" s="1992">
        <v>10831.8392369543</v>
      </c>
      <c r="F123" s="1992">
        <v>1444122.7143234101</v>
      </c>
      <c r="G123" s="1992">
        <v>29185.038042532924</v>
      </c>
      <c r="H123" s="1992">
        <v>284757.42340258003</v>
      </c>
      <c r="I123" s="1992">
        <v>25216.606100720699</v>
      </c>
      <c r="J123" s="1992">
        <v>24164.0020606935</v>
      </c>
      <c r="K123" s="1992">
        <v>3753.0606682260741</v>
      </c>
      <c r="L123" s="1992">
        <v>3105742.4131259741</v>
      </c>
      <c r="M123" s="1992">
        <v>51475.28261224</v>
      </c>
      <c r="N123" s="1992">
        <v>3340.5</v>
      </c>
      <c r="O123" s="1992">
        <v>303025.82409288007</v>
      </c>
      <c r="P123" s="1992">
        <v>208688.55899888641</v>
      </c>
      <c r="Q123" s="1992">
        <v>374814.0286029487</v>
      </c>
      <c r="R123" s="1992">
        <v>4047086.6074329293</v>
      </c>
    </row>
    <row r="124" spans="1:18" s="1965" customFormat="1" ht="8.85" customHeight="1">
      <c r="A124" s="601" t="s">
        <v>2693</v>
      </c>
      <c r="B124" s="1988">
        <v>295081.60378968617</v>
      </c>
      <c r="C124" s="1988">
        <v>17519.881149468947</v>
      </c>
      <c r="D124" s="1988">
        <v>1049099.7903122779</v>
      </c>
      <c r="E124" s="1988">
        <v>11234.930978124674</v>
      </c>
      <c r="F124" s="1988">
        <v>1464882.7114755448</v>
      </c>
      <c r="G124" s="1988">
        <v>29273.363885993909</v>
      </c>
      <c r="H124" s="1988">
        <v>318015.81220139994</v>
      </c>
      <c r="I124" s="1988">
        <v>23064.45993278129</v>
      </c>
      <c r="J124" s="1988">
        <v>23496.578323603499</v>
      </c>
      <c r="K124" s="1988">
        <v>3397.6249296361229</v>
      </c>
      <c r="L124" s="1988">
        <v>3235066.7569785179</v>
      </c>
      <c r="M124" s="1988">
        <v>22904.790410080001</v>
      </c>
      <c r="N124" s="1988">
        <v>3298.5</v>
      </c>
      <c r="O124" s="1988">
        <v>305940.81086379162</v>
      </c>
      <c r="P124" s="1988">
        <v>200127.41866717351</v>
      </c>
      <c r="Q124" s="1988">
        <v>340960.23886505957</v>
      </c>
      <c r="R124" s="1988">
        <v>4108298.5157846222</v>
      </c>
    </row>
    <row r="125" spans="1:18" s="1994" customFormat="1" ht="3.95" customHeight="1">
      <c r="A125" s="894"/>
      <c r="B125" s="1992"/>
      <c r="C125" s="1992"/>
      <c r="D125" s="1992"/>
      <c r="E125" s="1992"/>
      <c r="F125" s="1992"/>
      <c r="G125" s="1992"/>
      <c r="H125" s="1992"/>
      <c r="I125" s="1992"/>
      <c r="J125" s="1992"/>
      <c r="K125" s="1992"/>
      <c r="L125" s="1992"/>
      <c r="M125" s="1992"/>
      <c r="N125" s="1992"/>
      <c r="O125" s="1992"/>
      <c r="P125" s="1992"/>
      <c r="Q125" s="1992"/>
      <c r="R125" s="1992"/>
    </row>
    <row r="126" spans="1:18" s="1994" customFormat="1" ht="8.85" customHeight="1">
      <c r="A126" s="621" t="s">
        <v>2734</v>
      </c>
      <c r="B126" s="1992">
        <v>236126.69326793254</v>
      </c>
      <c r="C126" s="1992">
        <v>19852.56670403176</v>
      </c>
      <c r="D126" s="1992">
        <v>1047459.5715469305</v>
      </c>
      <c r="E126" s="1992">
        <v>11560.704581330663</v>
      </c>
      <c r="F126" s="1992">
        <v>1515200.1652979695</v>
      </c>
      <c r="G126" s="1992">
        <v>27062.534838707041</v>
      </c>
      <c r="H126" s="1992">
        <v>310009.44609201915</v>
      </c>
      <c r="I126" s="1992">
        <v>25472.255121427646</v>
      </c>
      <c r="J126" s="1992">
        <v>24306.629134813498</v>
      </c>
      <c r="K126" s="1992">
        <v>3809.3924309505942</v>
      </c>
      <c r="L126" s="1992">
        <v>3220859.9590161126</v>
      </c>
      <c r="M126" s="1992">
        <v>22390.444914109998</v>
      </c>
      <c r="N126" s="1992">
        <v>3421.5</v>
      </c>
      <c r="O126" s="1992">
        <v>306457.36051913165</v>
      </c>
      <c r="P126" s="1992">
        <v>282368.2907178555</v>
      </c>
      <c r="Q126" s="1992">
        <v>278640.02354154584</v>
      </c>
      <c r="R126" s="1992">
        <v>4114137.5787087558</v>
      </c>
    </row>
    <row r="127" spans="1:18" s="1994" customFormat="1" ht="8.85" customHeight="1">
      <c r="A127" s="621" t="s">
        <v>2886</v>
      </c>
      <c r="B127" s="1992">
        <v>234065.71112598293</v>
      </c>
      <c r="C127" s="1992">
        <v>21221.409755603563</v>
      </c>
      <c r="D127" s="1992">
        <v>1045337.9986001013</v>
      </c>
      <c r="E127" s="1992">
        <v>11813.424510175058</v>
      </c>
      <c r="F127" s="1992">
        <v>1541943.6803623487</v>
      </c>
      <c r="G127" s="1992">
        <v>24724.209616975091</v>
      </c>
      <c r="H127" s="1992">
        <v>308291.03410140902</v>
      </c>
      <c r="I127" s="1992">
        <v>32221.543719706468</v>
      </c>
      <c r="J127" s="1992">
        <v>25837.858618443501</v>
      </c>
      <c r="K127" s="1992">
        <v>3779.176789064185</v>
      </c>
      <c r="L127" s="1992">
        <v>3249236.0471998095</v>
      </c>
      <c r="M127" s="1992">
        <v>24846.661029079998</v>
      </c>
      <c r="N127" s="1992">
        <v>3445.5</v>
      </c>
      <c r="O127" s="1992">
        <v>306136.58551891166</v>
      </c>
      <c r="P127" s="1992">
        <v>283168.68964006641</v>
      </c>
      <c r="Q127" s="1992">
        <v>312880.84462874389</v>
      </c>
      <c r="R127" s="1992">
        <v>4179714.3280166113</v>
      </c>
    </row>
    <row r="128" spans="1:18" s="1994" customFormat="1" ht="8.85" customHeight="1">
      <c r="A128" s="621" t="s">
        <v>2732</v>
      </c>
      <c r="B128" s="1992">
        <v>251773.14511958632</v>
      </c>
      <c r="C128" s="1992">
        <v>20734.293729306493</v>
      </c>
      <c r="D128" s="1992">
        <v>1086117.3041479685</v>
      </c>
      <c r="E128" s="1992">
        <v>11805.220511179121</v>
      </c>
      <c r="F128" s="1992">
        <v>1565045.8531773391</v>
      </c>
      <c r="G128" s="1992">
        <v>24102.287125818875</v>
      </c>
      <c r="H128" s="1992">
        <v>304735.70409884688</v>
      </c>
      <c r="I128" s="1992">
        <v>37479.447774050102</v>
      </c>
      <c r="J128" s="1992">
        <v>25720.769286803501</v>
      </c>
      <c r="K128" s="1992">
        <v>4051.3633191204049</v>
      </c>
      <c r="L128" s="1992">
        <v>3331565.3882900192</v>
      </c>
      <c r="M128" s="1992">
        <v>28218.17034638</v>
      </c>
      <c r="N128" s="1992">
        <v>5691.5</v>
      </c>
      <c r="O128" s="1992">
        <v>309971.70360661158</v>
      </c>
      <c r="P128" s="1992">
        <v>277764.6984182797</v>
      </c>
      <c r="Q128" s="1992">
        <v>284984.78916293033</v>
      </c>
      <c r="R128" s="1992">
        <v>4238196.2498242212</v>
      </c>
    </row>
    <row r="129" spans="1:18" s="1994" customFormat="1" ht="8.85" customHeight="1">
      <c r="A129" s="621" t="s">
        <v>2799</v>
      </c>
      <c r="B129" s="1992">
        <v>237237.08411720881</v>
      </c>
      <c r="C129" s="1992">
        <v>19851.415124855841</v>
      </c>
      <c r="D129" s="1992">
        <v>1071167.6430895019</v>
      </c>
      <c r="E129" s="1992">
        <v>11835.749378535902</v>
      </c>
      <c r="F129" s="1992">
        <v>1597741.920602869</v>
      </c>
      <c r="G129" s="1992">
        <v>23388.346189931544</v>
      </c>
      <c r="H129" s="1992">
        <v>311051.12941050139</v>
      </c>
      <c r="I129" s="1992">
        <v>35199.053703450445</v>
      </c>
      <c r="J129" s="1992">
        <v>25460.785317523503</v>
      </c>
      <c r="K129" s="1992">
        <v>3449.0183148454162</v>
      </c>
      <c r="L129" s="1992">
        <v>3336382.1452492243</v>
      </c>
      <c r="M129" s="1992">
        <v>13904.79967142</v>
      </c>
      <c r="N129" s="1992">
        <v>5745</v>
      </c>
      <c r="O129" s="1992">
        <v>311152.44052636158</v>
      </c>
      <c r="P129" s="1992">
        <v>268439.15956230857</v>
      </c>
      <c r="Q129" s="1992">
        <v>319377.89442045597</v>
      </c>
      <c r="R129" s="1992">
        <v>4255001.4394297702</v>
      </c>
    </row>
    <row r="130" spans="1:18" s="1994" customFormat="1" ht="8.85" customHeight="1">
      <c r="A130" s="621" t="s">
        <v>2800</v>
      </c>
      <c r="B130" s="1992">
        <v>249174.69056069004</v>
      </c>
      <c r="C130" s="1992">
        <v>22374.542754157366</v>
      </c>
      <c r="D130" s="1992">
        <v>1066465.6336794884</v>
      </c>
      <c r="E130" s="1992">
        <v>11820.192966954657</v>
      </c>
      <c r="F130" s="1992">
        <v>1628354.3109355776</v>
      </c>
      <c r="G130" s="1992">
        <v>21731.110664175896</v>
      </c>
      <c r="H130" s="1992">
        <v>302223.35692894505</v>
      </c>
      <c r="I130" s="1992">
        <v>32824.835869862349</v>
      </c>
      <c r="J130" s="1992">
        <v>26512.2606574735</v>
      </c>
      <c r="K130" s="1992">
        <v>4076.4614204157297</v>
      </c>
      <c r="L130" s="1992">
        <v>3365557.3964377404</v>
      </c>
      <c r="M130" s="1992">
        <v>17507.4770847</v>
      </c>
      <c r="N130" s="1992">
        <v>5673</v>
      </c>
      <c r="O130" s="1992">
        <v>311860.02934442158</v>
      </c>
      <c r="P130" s="1992">
        <v>259456.09762896004</v>
      </c>
      <c r="Q130" s="1992">
        <v>345196.21537435171</v>
      </c>
      <c r="R130" s="1992">
        <v>4305250.2158701736</v>
      </c>
    </row>
    <row r="131" spans="1:18" s="1994" customFormat="1" ht="8.85" customHeight="1">
      <c r="A131" s="618" t="s">
        <v>2796</v>
      </c>
      <c r="B131" s="1992">
        <v>269484.42366146244</v>
      </c>
      <c r="C131" s="1992">
        <v>23788.497341065744</v>
      </c>
      <c r="D131" s="1992">
        <v>1085389.0451744427</v>
      </c>
      <c r="E131" s="1992">
        <v>11319.838268442787</v>
      </c>
      <c r="F131" s="1992">
        <v>1661526.1600424582</v>
      </c>
      <c r="G131" s="1992">
        <v>22401.103691261444</v>
      </c>
      <c r="H131" s="1992">
        <v>296151.40899952501</v>
      </c>
      <c r="I131" s="1992">
        <v>34982.619849385264</v>
      </c>
      <c r="J131" s="1992">
        <v>25559.723854184496</v>
      </c>
      <c r="K131" s="1992">
        <v>4375.7246813784805</v>
      </c>
      <c r="L131" s="1992">
        <v>3434978.5455636065</v>
      </c>
      <c r="M131" s="1992">
        <v>21748.320935380001</v>
      </c>
      <c r="N131" s="1992">
        <v>5665</v>
      </c>
      <c r="O131" s="1992">
        <v>320361.81657130999</v>
      </c>
      <c r="P131" s="1992">
        <v>244068.45328328837</v>
      </c>
      <c r="Q131" s="1992">
        <v>350245.25961948163</v>
      </c>
      <c r="R131" s="1992">
        <v>4377067.3959730668</v>
      </c>
    </row>
    <row r="132" spans="1:18" s="1994" customFormat="1" ht="8.85" customHeight="1">
      <c r="A132" s="618" t="s">
        <v>2804</v>
      </c>
      <c r="B132" s="1992">
        <v>258030.3905436252</v>
      </c>
      <c r="C132" s="1992">
        <v>24290.72248302948</v>
      </c>
      <c r="D132" s="1992">
        <v>1076865.8211695501</v>
      </c>
      <c r="E132" s="1992">
        <v>11779.883263895261</v>
      </c>
      <c r="F132" s="1992">
        <v>1692572.9936045685</v>
      </c>
      <c r="G132" s="1992">
        <v>22274.669686246205</v>
      </c>
      <c r="H132" s="1992">
        <v>290458.754446493</v>
      </c>
      <c r="I132" s="1992">
        <v>37191.665443569909</v>
      </c>
      <c r="J132" s="1992">
        <v>25778.180771983501</v>
      </c>
      <c r="K132" s="1992">
        <v>3951.1247095869007</v>
      </c>
      <c r="L132" s="1992">
        <v>3443194.2061225488</v>
      </c>
      <c r="M132" s="1992">
        <v>31189.100054999999</v>
      </c>
      <c r="N132" s="1992">
        <v>7984.5</v>
      </c>
      <c r="O132" s="1992">
        <v>324414.97174695804</v>
      </c>
      <c r="P132" s="1992">
        <v>234947.76463736908</v>
      </c>
      <c r="Q132" s="1992">
        <v>359005.93943098636</v>
      </c>
      <c r="R132" s="1992">
        <v>4400736.4819928622</v>
      </c>
    </row>
    <row r="133" spans="1:18" s="1994" customFormat="1" ht="8.85" customHeight="1">
      <c r="A133" s="618" t="s">
        <v>2805</v>
      </c>
      <c r="B133" s="1992">
        <v>266302.52718624036</v>
      </c>
      <c r="C133" s="1992">
        <v>24753.958813707315</v>
      </c>
      <c r="D133" s="1992">
        <v>1087267.5977079011</v>
      </c>
      <c r="E133" s="1992">
        <v>11309.797645116354</v>
      </c>
      <c r="F133" s="1992">
        <v>1715838.0450507887</v>
      </c>
      <c r="G133" s="1992">
        <v>23323.131791530701</v>
      </c>
      <c r="H133" s="1992">
        <v>295482.56818456046</v>
      </c>
      <c r="I133" s="1992">
        <v>39653.518317526541</v>
      </c>
      <c r="J133" s="1992">
        <v>26193.679098993493</v>
      </c>
      <c r="K133" s="1992">
        <v>4081.6749119590017</v>
      </c>
      <c r="L133" s="1992">
        <v>3494206.4987083245</v>
      </c>
      <c r="M133" s="1992">
        <v>18376.847606849999</v>
      </c>
      <c r="N133" s="1992">
        <v>7929.55</v>
      </c>
      <c r="O133" s="1992">
        <v>326056.28879495797</v>
      </c>
      <c r="P133" s="1992">
        <v>232712.60706541396</v>
      </c>
      <c r="Q133" s="1992">
        <v>386505.29649882379</v>
      </c>
      <c r="R133" s="1992">
        <v>4465787.0886743702</v>
      </c>
    </row>
    <row r="134" spans="1:18" s="1994" customFormat="1" ht="8.85" customHeight="1">
      <c r="A134" s="618" t="s">
        <v>2806</v>
      </c>
      <c r="B134" s="1992">
        <v>277011.73380648252</v>
      </c>
      <c r="C134" s="1992">
        <v>25447.178032258264</v>
      </c>
      <c r="D134" s="1992">
        <v>1128132.0165163816</v>
      </c>
      <c r="E134" s="1992">
        <v>12901.107789690712</v>
      </c>
      <c r="F134" s="1992">
        <v>1721947.1513509182</v>
      </c>
      <c r="G134" s="1992">
        <v>22451.492861377985</v>
      </c>
      <c r="H134" s="1992">
        <v>289717.31752422301</v>
      </c>
      <c r="I134" s="1992">
        <v>40693.931821121754</v>
      </c>
      <c r="J134" s="1992">
        <v>25220.50609241351</v>
      </c>
      <c r="K134" s="1992">
        <v>4191.9091872791869</v>
      </c>
      <c r="L134" s="1992">
        <v>3547714.3449821468</v>
      </c>
      <c r="M134" s="1992">
        <v>19869.749278570001</v>
      </c>
      <c r="N134" s="1992">
        <v>9397.85</v>
      </c>
      <c r="O134" s="1992">
        <v>328997.65142582159</v>
      </c>
      <c r="P134" s="1992">
        <v>237163.22326085618</v>
      </c>
      <c r="Q134" s="1992">
        <v>431207.52535411058</v>
      </c>
      <c r="R134" s="1992">
        <v>4574350.344301505</v>
      </c>
    </row>
    <row r="135" spans="1:18" s="1994" customFormat="1" ht="8.85" customHeight="1">
      <c r="A135" s="618" t="s">
        <v>2850</v>
      </c>
      <c r="B135" s="1992">
        <v>282082.75498847011</v>
      </c>
      <c r="C135" s="1992">
        <v>26440.556849540466</v>
      </c>
      <c r="D135" s="1992">
        <v>1159321.1878070349</v>
      </c>
      <c r="E135" s="1992">
        <v>13246.99972084364</v>
      </c>
      <c r="F135" s="1992">
        <v>1721998.0932251988</v>
      </c>
      <c r="G135" s="1992">
        <v>20935.974896748234</v>
      </c>
      <c r="H135" s="1992">
        <v>296676.71100857301</v>
      </c>
      <c r="I135" s="1992">
        <v>43124.680736009963</v>
      </c>
      <c r="J135" s="1992">
        <v>24419.795870393496</v>
      </c>
      <c r="K135" s="1992">
        <v>4271.0864130493555</v>
      </c>
      <c r="L135" s="1992">
        <v>3592517.8415158619</v>
      </c>
      <c r="M135" s="1992">
        <v>20222.09174127</v>
      </c>
      <c r="N135" s="1992">
        <v>10492.75</v>
      </c>
      <c r="O135" s="1992">
        <v>328997.65142606001</v>
      </c>
      <c r="P135" s="1992">
        <v>239429.95304218508</v>
      </c>
      <c r="Q135" s="1992">
        <v>470089.96713944094</v>
      </c>
      <c r="R135" s="1992">
        <v>4661750.2548648175</v>
      </c>
    </row>
    <row r="136" spans="1:18" s="1994" customFormat="1" ht="8.85" customHeight="1">
      <c r="A136" s="618" t="s">
        <v>2851</v>
      </c>
      <c r="B136" s="1992">
        <v>292527.62605470745</v>
      </c>
      <c r="C136" s="1992">
        <v>27553.654616035645</v>
      </c>
      <c r="D136" s="1992">
        <v>1169399.7919863428</v>
      </c>
      <c r="E136" s="1992">
        <v>12677.142178478582</v>
      </c>
      <c r="F136" s="1992">
        <v>1738728.577259379</v>
      </c>
      <c r="G136" s="1992">
        <v>24324.782964986836</v>
      </c>
      <c r="H136" s="1992">
        <v>329285.11278981052</v>
      </c>
      <c r="I136" s="1992">
        <v>43843.124117836764</v>
      </c>
      <c r="J136" s="1992">
        <v>23786.819156693498</v>
      </c>
      <c r="K136" s="1992">
        <v>4490.2938882420522</v>
      </c>
      <c r="L136" s="1992">
        <v>3666616.9250125131</v>
      </c>
      <c r="M136" s="1992">
        <v>11816.078858550001</v>
      </c>
      <c r="N136" s="1992">
        <v>12558.746236250001</v>
      </c>
      <c r="O136" s="1992">
        <v>328997.65142976004</v>
      </c>
      <c r="P136" s="1992">
        <v>234476.39069760413</v>
      </c>
      <c r="Q136" s="1992">
        <v>459533.94128225674</v>
      </c>
      <c r="R136" s="1992">
        <v>4713999.7335169334</v>
      </c>
    </row>
    <row r="137" spans="1:18" s="1965" customFormat="1" ht="8.85" customHeight="1">
      <c r="A137" s="601" t="s">
        <v>2852</v>
      </c>
      <c r="B137" s="1988">
        <v>358325.22805005586</v>
      </c>
      <c r="C137" s="1988">
        <v>27512.622680973407</v>
      </c>
      <c r="D137" s="1988">
        <v>1212050.3864609466</v>
      </c>
      <c r="E137" s="1988">
        <v>12404.536619723318</v>
      </c>
      <c r="F137" s="1988">
        <v>1838770.7561929175</v>
      </c>
      <c r="G137" s="1988">
        <v>24497.001642779513</v>
      </c>
      <c r="H137" s="1988">
        <v>299993.31259422237</v>
      </c>
      <c r="I137" s="1988">
        <v>37708.010151100825</v>
      </c>
      <c r="J137" s="1988">
        <v>23894.483671153503</v>
      </c>
      <c r="K137" s="1988">
        <v>4571.0715424804175</v>
      </c>
      <c r="L137" s="1988">
        <v>3839727.4096063534</v>
      </c>
      <c r="M137" s="1988">
        <v>7487.4737027199999</v>
      </c>
      <c r="N137" s="1988">
        <v>14775.7</v>
      </c>
      <c r="O137" s="1988">
        <v>331602.79463437002</v>
      </c>
      <c r="P137" s="1988">
        <v>246222.30917093263</v>
      </c>
      <c r="Q137" s="1988">
        <v>397505.53222769732</v>
      </c>
      <c r="R137" s="1988">
        <v>4837321.2193420734</v>
      </c>
    </row>
    <row r="138" spans="1:18" s="1994" customFormat="1" ht="3.95" customHeight="1">
      <c r="A138" s="894"/>
      <c r="B138" s="1992"/>
      <c r="C138" s="1992"/>
      <c r="D138" s="1992"/>
      <c r="E138" s="1992"/>
      <c r="F138" s="1992"/>
      <c r="G138" s="1992"/>
      <c r="H138" s="1992"/>
      <c r="I138" s="1992"/>
      <c r="J138" s="1992"/>
      <c r="K138" s="1992"/>
      <c r="L138" s="1992"/>
      <c r="M138" s="1992"/>
      <c r="N138" s="1992"/>
      <c r="O138" s="1992"/>
      <c r="P138" s="1992"/>
      <c r="Q138" s="1992"/>
      <c r="R138" s="1992"/>
    </row>
    <row r="139" spans="1:18" s="1994" customFormat="1" ht="8.85" customHeight="1">
      <c r="A139" s="621" t="s">
        <v>2883</v>
      </c>
      <c r="B139" s="1992">
        <v>271622.66985510703</v>
      </c>
      <c r="C139" s="1992">
        <v>22044.679918968905</v>
      </c>
      <c r="D139" s="1992">
        <v>1221907.9085203302</v>
      </c>
      <c r="E139" s="1992">
        <v>12456.984647429244</v>
      </c>
      <c r="F139" s="1992">
        <v>1911808.7014648297</v>
      </c>
      <c r="G139" s="1992">
        <v>22420.529101173863</v>
      </c>
      <c r="H139" s="1992">
        <v>301689.5845033027</v>
      </c>
      <c r="I139" s="1992">
        <v>38734.604040838618</v>
      </c>
      <c r="J139" s="1992">
        <v>24904.129914513498</v>
      </c>
      <c r="K139" s="1992">
        <v>6726.5413215049057</v>
      </c>
      <c r="L139" s="1992">
        <v>3834316.3332879986</v>
      </c>
      <c r="M139" s="1992">
        <v>3221.4042380999999</v>
      </c>
      <c r="N139" s="1992">
        <v>14022.451758499999</v>
      </c>
      <c r="O139" s="1992">
        <v>331119.97113845003</v>
      </c>
      <c r="P139" s="1992">
        <v>301817.41071232851</v>
      </c>
      <c r="Q139" s="1992">
        <v>377472.32040713704</v>
      </c>
      <c r="R139" s="1992">
        <v>4861969.8915425148</v>
      </c>
    </row>
    <row r="140" spans="1:18" s="1994" customFormat="1" ht="8.85" customHeight="1">
      <c r="A140" s="621" t="s">
        <v>2884</v>
      </c>
      <c r="B140" s="1992">
        <v>268119.35859568819</v>
      </c>
      <c r="C140" s="1992">
        <v>20596.158396415587</v>
      </c>
      <c r="D140" s="1992">
        <v>1246239.8853430287</v>
      </c>
      <c r="E140" s="1992">
        <v>12877.1918234882</v>
      </c>
      <c r="F140" s="1992">
        <v>1938358.622035881</v>
      </c>
      <c r="G140" s="1992">
        <v>18798.016199565016</v>
      </c>
      <c r="H140" s="1992">
        <v>283963.34190561261</v>
      </c>
      <c r="I140" s="1992">
        <v>37596.003105155498</v>
      </c>
      <c r="J140" s="1992">
        <v>25240.5498583935</v>
      </c>
      <c r="K140" s="1992">
        <v>5936.0906654416749</v>
      </c>
      <c r="L140" s="1992">
        <v>3857725.2179286699</v>
      </c>
      <c r="M140" s="1992">
        <v>1766.98415325</v>
      </c>
      <c r="N140" s="1992">
        <v>10603.5</v>
      </c>
      <c r="O140" s="1992">
        <v>330937.81663544994</v>
      </c>
      <c r="P140" s="1992">
        <v>299930.59154708911</v>
      </c>
      <c r="Q140" s="1992">
        <v>413148.89911913668</v>
      </c>
      <c r="R140" s="1992">
        <v>4914113.0093835955</v>
      </c>
    </row>
    <row r="141" spans="1:18" s="1967" customFormat="1" ht="8.85" customHeight="1">
      <c r="A141" s="2195" t="s">
        <v>2885</v>
      </c>
      <c r="B141" s="2203">
        <v>326106.09435035847</v>
      </c>
      <c r="C141" s="2203">
        <v>38877.812898415614</v>
      </c>
      <c r="D141" s="2203">
        <v>1308168.5695393214</v>
      </c>
      <c r="E141" s="2203">
        <v>12864.773339698564</v>
      </c>
      <c r="F141" s="2203">
        <v>1967574.479462221</v>
      </c>
      <c r="G141" s="2203">
        <v>18347.163242196926</v>
      </c>
      <c r="H141" s="2203">
        <v>300093.66985098307</v>
      </c>
      <c r="I141" s="2203">
        <v>23069.831018072648</v>
      </c>
      <c r="J141" s="2203">
        <v>26499.407330113507</v>
      </c>
      <c r="K141" s="2203">
        <v>5769.6709035005988</v>
      </c>
      <c r="L141" s="2203">
        <v>4027371.471934882</v>
      </c>
      <c r="M141" s="2203">
        <v>3837.9871088600003</v>
      </c>
      <c r="N141" s="2203">
        <v>12210.4</v>
      </c>
      <c r="O141" s="2203">
        <v>330937.81643544993</v>
      </c>
      <c r="P141" s="2203">
        <v>309816.31957950565</v>
      </c>
      <c r="Q141" s="2203">
        <v>381023.907529975</v>
      </c>
      <c r="R141" s="2203">
        <v>5065197.9025886729</v>
      </c>
    </row>
  </sheetData>
  <mergeCells count="30">
    <mergeCell ref="A50:A53"/>
    <mergeCell ref="B50:L50"/>
    <mergeCell ref="M50:M52"/>
    <mergeCell ref="N50:N52"/>
    <mergeCell ref="O50:Q50"/>
    <mergeCell ref="A5:A8"/>
    <mergeCell ref="B5:L5"/>
    <mergeCell ref="M5:M7"/>
    <mergeCell ref="N5:N7"/>
    <mergeCell ref="O5:Q5"/>
    <mergeCell ref="R5:R7"/>
    <mergeCell ref="B6:C6"/>
    <mergeCell ref="D6:E6"/>
    <mergeCell ref="F6:G6"/>
    <mergeCell ref="H6:I6"/>
    <mergeCell ref="J6:K6"/>
    <mergeCell ref="L6:L7"/>
    <mergeCell ref="O6:O7"/>
    <mergeCell ref="P6:P7"/>
    <mergeCell ref="Q6:Q7"/>
    <mergeCell ref="R50:R52"/>
    <mergeCell ref="B51:C51"/>
    <mergeCell ref="D51:E51"/>
    <mergeCell ref="F51:G51"/>
    <mergeCell ref="H51:I51"/>
    <mergeCell ref="J51:K51"/>
    <mergeCell ref="L51:L52"/>
    <mergeCell ref="O51:O52"/>
    <mergeCell ref="P51:P52"/>
    <mergeCell ref="Q51:Q52"/>
  </mergeCells>
  <pageMargins left="0.51181102362204722" right="0.51181102362204722" top="0.98425196850393704" bottom="0" header="0.51181102362204722" footer="0.19685039370078741"/>
  <pageSetup paperSize="9" firstPageNumber="11" orientation="landscape" useFirstPageNumber="1" r:id="rId1"/>
  <headerFooter alignWithMargins="0">
    <oddFooter>&amp;C&amp;"Times New Roman,Bold"&amp;10&amp;P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2"/>
  <dimension ref="A1:M94"/>
  <sheetViews>
    <sheetView topLeftCell="A56" workbookViewId="0">
      <selection activeCell="H74" sqref="A1:XFD1048576"/>
    </sheetView>
  </sheetViews>
  <sheetFormatPr defaultRowHeight="9" customHeight="1"/>
  <cols>
    <col min="1" max="1" width="10.6640625" customWidth="1"/>
    <col min="2" max="2" width="9.6640625" customWidth="1"/>
    <col min="3" max="3" width="9.83203125" customWidth="1"/>
    <col min="4" max="5" width="9.5" customWidth="1"/>
    <col min="6" max="6" width="9.5" bestFit="1" customWidth="1"/>
    <col min="7" max="7" width="9.6640625" customWidth="1"/>
    <col min="8" max="8" width="9.5" bestFit="1" customWidth="1"/>
    <col min="9" max="9" width="10" bestFit="1" customWidth="1"/>
    <col min="10" max="10" width="9.5" bestFit="1" customWidth="1"/>
    <col min="11" max="11" width="9.6640625" customWidth="1"/>
    <col min="12" max="12" width="9.5" bestFit="1" customWidth="1"/>
    <col min="13" max="13" width="10.83203125" customWidth="1"/>
  </cols>
  <sheetData>
    <row r="1" spans="1:13" s="461" customFormat="1" ht="14.1" customHeight="1">
      <c r="A1" s="458" t="s">
        <v>2409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70"/>
    </row>
    <row r="2" spans="1:13" s="46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72"/>
    </row>
    <row r="3" spans="1:13" s="46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72"/>
    </row>
    <row r="4" spans="1:13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74"/>
    </row>
    <row r="5" spans="1:13" s="51" customFormat="1" ht="9" customHeight="1">
      <c r="A5" s="2437" t="s">
        <v>1358</v>
      </c>
      <c r="B5" s="211" t="s">
        <v>1516</v>
      </c>
      <c r="C5" s="211"/>
      <c r="D5" s="211"/>
      <c r="E5" s="211"/>
      <c r="F5" s="211"/>
      <c r="G5" s="211" t="s">
        <v>1517</v>
      </c>
      <c r="H5" s="211"/>
      <c r="I5" s="211" t="s">
        <v>1518</v>
      </c>
      <c r="J5" s="211"/>
      <c r="K5" s="211" t="s">
        <v>1519</v>
      </c>
      <c r="L5" s="211"/>
      <c r="M5" s="2456" t="s">
        <v>117</v>
      </c>
    </row>
    <row r="6" spans="1:13" s="51" customFormat="1" ht="9" customHeight="1">
      <c r="A6" s="2428"/>
      <c r="B6" s="5" t="s">
        <v>1341</v>
      </c>
      <c r="C6" s="5"/>
      <c r="D6" s="5"/>
      <c r="E6" s="5"/>
      <c r="F6" s="5"/>
      <c r="H6" s="213" t="s">
        <v>1520</v>
      </c>
      <c r="J6" s="73" t="s">
        <v>1520</v>
      </c>
      <c r="L6" s="73" t="s">
        <v>1520</v>
      </c>
      <c r="M6" s="2457"/>
    </row>
    <row r="7" spans="1:13" s="51" customFormat="1" ht="9" customHeight="1">
      <c r="A7" s="2428"/>
      <c r="B7" s="69" t="s">
        <v>708</v>
      </c>
      <c r="C7" s="69" t="s">
        <v>1521</v>
      </c>
      <c r="D7" s="69" t="s">
        <v>1522</v>
      </c>
      <c r="E7" s="69" t="s">
        <v>1523</v>
      </c>
      <c r="F7" s="69" t="s">
        <v>1524</v>
      </c>
      <c r="G7" s="69" t="s">
        <v>1525</v>
      </c>
      <c r="H7" s="69" t="s">
        <v>1351</v>
      </c>
      <c r="I7" s="69" t="s">
        <v>1525</v>
      </c>
      <c r="J7" s="69" t="s">
        <v>1351</v>
      </c>
      <c r="K7" s="69" t="s">
        <v>1525</v>
      </c>
      <c r="L7" s="69" t="s">
        <v>1351</v>
      </c>
      <c r="M7" s="2457"/>
    </row>
    <row r="8" spans="1:13" s="51" customFormat="1" ht="9" customHeight="1">
      <c r="A8" s="2429"/>
      <c r="B8" s="69">
        <v>1</v>
      </c>
      <c r="C8" s="69">
        <v>2</v>
      </c>
      <c r="D8" s="69">
        <v>3</v>
      </c>
      <c r="E8" s="69">
        <v>4</v>
      </c>
      <c r="F8" s="69">
        <v>5</v>
      </c>
      <c r="G8" s="69">
        <v>6</v>
      </c>
      <c r="H8" s="69">
        <v>7</v>
      </c>
      <c r="I8" s="69">
        <v>8</v>
      </c>
      <c r="J8" s="69">
        <v>9</v>
      </c>
      <c r="K8" s="69">
        <v>10</v>
      </c>
      <c r="L8" s="69">
        <v>11</v>
      </c>
      <c r="M8" s="2458"/>
    </row>
    <row r="9" spans="1:13" s="51" customFormat="1" ht="8.4499999999999993" customHeight="1">
      <c r="A9" s="47" t="s">
        <v>1359</v>
      </c>
      <c r="B9" s="31">
        <f t="shared" ref="B9:B44" si="0">SUM(C9:F9)</f>
        <v>72.2</v>
      </c>
      <c r="C9" s="31">
        <v>45.7</v>
      </c>
      <c r="D9" s="31">
        <v>4.3</v>
      </c>
      <c r="E9" s="31">
        <v>22.2</v>
      </c>
      <c r="F9" s="346" t="s">
        <v>1360</v>
      </c>
      <c r="G9" s="31">
        <f>[2]TABLE7!B10+[2]TABLE7!G10</f>
        <v>24.799999999999997</v>
      </c>
      <c r="H9" s="31">
        <f t="shared" ref="H9:H44" si="1">(G9/B9*100)</f>
        <v>34.349030470914123</v>
      </c>
      <c r="I9" s="31">
        <v>49.9</v>
      </c>
      <c r="J9" s="31">
        <f t="shared" ref="J9:J44" si="2">(I9/B9*100)</f>
        <v>69.11357340720221</v>
      </c>
      <c r="K9" s="31">
        <v>32.200000000000003</v>
      </c>
      <c r="L9" s="31">
        <f t="shared" ref="L9:L44" si="3">(K9/B9*100)</f>
        <v>44.598337950138507</v>
      </c>
      <c r="M9" s="1247"/>
    </row>
    <row r="10" spans="1:13" s="51" customFormat="1" ht="8.4499999999999993" customHeight="1">
      <c r="A10" s="47" t="s">
        <v>1361</v>
      </c>
      <c r="B10" s="31">
        <f t="shared" si="0"/>
        <v>75.300000000000011</v>
      </c>
      <c r="C10" s="31">
        <v>45.1</v>
      </c>
      <c r="D10" s="31">
        <v>5.7</v>
      </c>
      <c r="E10" s="31">
        <v>24.5</v>
      </c>
      <c r="F10" s="346" t="s">
        <v>1360</v>
      </c>
      <c r="G10" s="31">
        <f>[2]TABLE7!B11+[2]TABLE7!G11</f>
        <v>25.7</v>
      </c>
      <c r="H10" s="31">
        <f t="shared" si="1"/>
        <v>34.130146082337312</v>
      </c>
      <c r="I10" s="31">
        <v>38.5</v>
      </c>
      <c r="J10" s="31">
        <f t="shared" si="2"/>
        <v>51.128818061088964</v>
      </c>
      <c r="K10" s="31">
        <v>45.6</v>
      </c>
      <c r="L10" s="31">
        <f t="shared" si="3"/>
        <v>60.557768924302778</v>
      </c>
      <c r="M10" s="319"/>
    </row>
    <row r="11" spans="1:13" s="51" customFormat="1" ht="8.4499999999999993" customHeight="1">
      <c r="A11" s="47" t="s">
        <v>1362</v>
      </c>
      <c r="B11" s="31">
        <f t="shared" si="0"/>
        <v>79.3</v>
      </c>
      <c r="C11" s="31">
        <v>43.8</v>
      </c>
      <c r="D11" s="31">
        <v>6</v>
      </c>
      <c r="E11" s="31">
        <v>29.5</v>
      </c>
      <c r="F11" s="346" t="s">
        <v>1360</v>
      </c>
      <c r="G11" s="31">
        <f>[2]TABLE7!B12+[2]TABLE7!G12</f>
        <v>22.2</v>
      </c>
      <c r="H11" s="31">
        <f t="shared" si="1"/>
        <v>27.994955863808325</v>
      </c>
      <c r="I11" s="31">
        <v>35.4</v>
      </c>
      <c r="J11" s="31">
        <f t="shared" si="2"/>
        <v>44.640605296342997</v>
      </c>
      <c r="K11" s="31">
        <v>57.5</v>
      </c>
      <c r="L11" s="31">
        <f t="shared" si="3"/>
        <v>72.509457755359392</v>
      </c>
      <c r="M11" s="319"/>
    </row>
    <row r="12" spans="1:13" s="51" customFormat="1" ht="8.4499999999999993" customHeight="1">
      <c r="A12" s="47" t="s">
        <v>1363</v>
      </c>
      <c r="B12" s="31">
        <f t="shared" si="0"/>
        <v>100.69999999999999</v>
      </c>
      <c r="C12" s="31">
        <v>61.4</v>
      </c>
      <c r="D12" s="31">
        <v>6.7</v>
      </c>
      <c r="E12" s="31">
        <v>32.6</v>
      </c>
      <c r="F12" s="346" t="s">
        <v>1360</v>
      </c>
      <c r="G12" s="31">
        <f>[2]TABLE7!B13+[2]TABLE7!G13</f>
        <v>30.700000000000003</v>
      </c>
      <c r="H12" s="31">
        <f t="shared" si="1"/>
        <v>30.486593843098319</v>
      </c>
      <c r="I12" s="31">
        <v>48.5</v>
      </c>
      <c r="J12" s="31">
        <f t="shared" si="2"/>
        <v>48.162859980139032</v>
      </c>
      <c r="K12" s="31">
        <v>59.3</v>
      </c>
      <c r="L12" s="31">
        <f t="shared" si="3"/>
        <v>58.887785501489574</v>
      </c>
      <c r="M12" s="319"/>
    </row>
    <row r="13" spans="1:13" s="51" customFormat="1" ht="8.4499999999999993" customHeight="1">
      <c r="A13" s="47" t="s">
        <v>1364</v>
      </c>
      <c r="B13" s="31">
        <f t="shared" si="0"/>
        <v>112.39999999999999</v>
      </c>
      <c r="C13" s="31">
        <v>72.8</v>
      </c>
      <c r="D13" s="31">
        <v>7.6</v>
      </c>
      <c r="E13" s="31">
        <v>32</v>
      </c>
      <c r="F13" s="346" t="s">
        <v>1360</v>
      </c>
      <c r="G13" s="31">
        <f>[2]TABLE7!B14+[2]TABLE7!G14</f>
        <v>22.6</v>
      </c>
      <c r="H13" s="31">
        <f t="shared" si="1"/>
        <v>20.106761565836301</v>
      </c>
      <c r="I13" s="31">
        <v>38.6</v>
      </c>
      <c r="J13" s="31">
        <f t="shared" si="2"/>
        <v>34.341637010676166</v>
      </c>
      <c r="K13" s="31">
        <v>88.5</v>
      </c>
      <c r="L13" s="31">
        <f t="shared" si="3"/>
        <v>78.736654804270472</v>
      </c>
      <c r="M13" s="319"/>
    </row>
    <row r="14" spans="1:13" s="51" customFormat="1" ht="8.4499999999999993" customHeight="1">
      <c r="A14" s="47" t="s">
        <v>1365</v>
      </c>
      <c r="B14" s="31">
        <f t="shared" si="0"/>
        <v>129.80000000000001</v>
      </c>
      <c r="C14" s="31">
        <v>86.4</v>
      </c>
      <c r="D14" s="31">
        <v>10.9</v>
      </c>
      <c r="E14" s="31">
        <v>32.5</v>
      </c>
      <c r="F14" s="346" t="s">
        <v>1360</v>
      </c>
      <c r="G14" s="31">
        <f>[2]TABLE7!B15+[2]TABLE7!G15</f>
        <v>27.9</v>
      </c>
      <c r="H14" s="31">
        <f t="shared" si="1"/>
        <v>21.494607087827426</v>
      </c>
      <c r="I14" s="31">
        <v>42.8</v>
      </c>
      <c r="J14" s="31">
        <f t="shared" si="2"/>
        <v>32.973805855161778</v>
      </c>
      <c r="K14" s="31">
        <v>106.9</v>
      </c>
      <c r="L14" s="31">
        <f t="shared" si="3"/>
        <v>82.357473035439128</v>
      </c>
      <c r="M14" s="319"/>
    </row>
    <row r="15" spans="1:13" s="51" customFormat="1" ht="8.4499999999999993" customHeight="1">
      <c r="A15" s="47" t="s">
        <v>1366</v>
      </c>
      <c r="B15" s="31">
        <f t="shared" si="0"/>
        <v>125</v>
      </c>
      <c r="C15" s="31">
        <v>75.8</v>
      </c>
      <c r="D15" s="31">
        <v>15.2</v>
      </c>
      <c r="E15" s="31">
        <v>34</v>
      </c>
      <c r="F15" s="346" t="s">
        <v>1360</v>
      </c>
      <c r="G15" s="31">
        <f>[2]TABLE7!B16+[2]TABLE7!G16</f>
        <v>16.7</v>
      </c>
      <c r="H15" s="31">
        <f t="shared" si="1"/>
        <v>13.36</v>
      </c>
      <c r="I15" s="31">
        <v>21.8</v>
      </c>
      <c r="J15" s="31">
        <f t="shared" si="2"/>
        <v>17.440000000000001</v>
      </c>
      <c r="K15" s="31">
        <v>162.6</v>
      </c>
      <c r="L15" s="31">
        <f t="shared" si="3"/>
        <v>130.07999999999998</v>
      </c>
      <c r="M15" s="319"/>
    </row>
    <row r="16" spans="1:13" s="51" customFormat="1" ht="8.4499999999999993" customHeight="1">
      <c r="A16" s="47" t="s">
        <v>1367</v>
      </c>
      <c r="B16" s="31">
        <f t="shared" si="0"/>
        <v>181.8</v>
      </c>
      <c r="C16" s="31">
        <v>108.7</v>
      </c>
      <c r="D16" s="31">
        <v>19.100000000000001</v>
      </c>
      <c r="E16" s="31">
        <v>44.6</v>
      </c>
      <c r="F16" s="31">
        <v>9.4</v>
      </c>
      <c r="G16" s="31">
        <f>[2]TABLE7!B17+[2]TABLE7!G17</f>
        <v>33.5</v>
      </c>
      <c r="H16" s="31">
        <f t="shared" si="1"/>
        <v>18.426842684268426</v>
      </c>
      <c r="I16" s="31">
        <v>54.9</v>
      </c>
      <c r="J16" s="31">
        <f t="shared" si="2"/>
        <v>30.198019801980198</v>
      </c>
      <c r="K16" s="31">
        <v>146.69999999999999</v>
      </c>
      <c r="L16" s="31">
        <f t="shared" si="3"/>
        <v>80.693069306930681</v>
      </c>
      <c r="M16" s="319"/>
    </row>
    <row r="17" spans="1:13" s="51" customFormat="1" ht="8.4499999999999993" customHeight="1">
      <c r="A17" s="47" t="s">
        <v>1368</v>
      </c>
      <c r="B17" s="31">
        <f t="shared" si="0"/>
        <v>222.50000000000003</v>
      </c>
      <c r="C17" s="31">
        <v>114.2</v>
      </c>
      <c r="D17" s="31">
        <v>26.1</v>
      </c>
      <c r="E17" s="31">
        <v>73.400000000000006</v>
      </c>
      <c r="F17" s="31">
        <v>8.8000000000000007</v>
      </c>
      <c r="G17" s="31">
        <f>[2]TABLE7!B18+[2]TABLE7!G18</f>
        <v>49.900000000000006</v>
      </c>
      <c r="H17" s="31">
        <f t="shared" si="1"/>
        <v>22.426966292134832</v>
      </c>
      <c r="I17" s="31">
        <v>80</v>
      </c>
      <c r="J17" s="31">
        <f t="shared" si="2"/>
        <v>35.955056179775276</v>
      </c>
      <c r="K17" s="31">
        <v>198.3</v>
      </c>
      <c r="L17" s="31">
        <f t="shared" si="3"/>
        <v>89.123595505617971</v>
      </c>
      <c r="M17" s="319"/>
    </row>
    <row r="18" spans="1:13" s="51" customFormat="1" ht="8.4499999999999993" customHeight="1">
      <c r="A18" s="47" t="s">
        <v>1369</v>
      </c>
      <c r="B18" s="31">
        <f t="shared" si="0"/>
        <v>316.79999999999995</v>
      </c>
      <c r="C18" s="31">
        <v>159.6</v>
      </c>
      <c r="D18" s="31">
        <v>37.799999999999997</v>
      </c>
      <c r="E18" s="31">
        <v>109.4</v>
      </c>
      <c r="F18" s="31">
        <v>10</v>
      </c>
      <c r="G18" s="31">
        <f>[2]TABLE7!B19+[2]TABLE7!G19</f>
        <v>82</v>
      </c>
      <c r="H18" s="31">
        <f t="shared" si="1"/>
        <v>25.883838383838388</v>
      </c>
      <c r="I18" s="31">
        <v>154.4</v>
      </c>
      <c r="J18" s="31">
        <f t="shared" si="2"/>
        <v>48.737373737373744</v>
      </c>
      <c r="K18" s="31">
        <v>218.9</v>
      </c>
      <c r="L18" s="31">
        <f t="shared" si="3"/>
        <v>69.097222222222229</v>
      </c>
      <c r="M18" s="319"/>
    </row>
    <row r="19" spans="1:13" s="51" customFormat="1" ht="8.4499999999999993" customHeight="1">
      <c r="A19" s="47" t="s">
        <v>1370</v>
      </c>
      <c r="B19" s="31">
        <f t="shared" si="0"/>
        <v>400.6</v>
      </c>
      <c r="C19" s="31">
        <v>188</v>
      </c>
      <c r="D19" s="31">
        <v>52.9</v>
      </c>
      <c r="E19" s="31">
        <v>143.9</v>
      </c>
      <c r="F19" s="31">
        <v>15.8</v>
      </c>
      <c r="G19" s="31">
        <f>[2]TABLE7!B20+[2]TABLE7!G20</f>
        <v>94.4</v>
      </c>
      <c r="H19" s="31">
        <f t="shared" si="1"/>
        <v>23.564653020469294</v>
      </c>
      <c r="I19" s="31">
        <v>170.9</v>
      </c>
      <c r="J19" s="31">
        <f t="shared" si="2"/>
        <v>42.6610084872691</v>
      </c>
      <c r="K19" s="31">
        <v>297.5</v>
      </c>
      <c r="L19" s="31">
        <f t="shared" si="3"/>
        <v>74.26360459311033</v>
      </c>
      <c r="M19" s="319"/>
    </row>
    <row r="20" spans="1:13" s="51" customFormat="1" ht="8.4499999999999993" customHeight="1">
      <c r="A20" s="47" t="s">
        <v>1371</v>
      </c>
      <c r="B20" s="31">
        <f t="shared" si="0"/>
        <v>472.5</v>
      </c>
      <c r="C20" s="31">
        <v>193</v>
      </c>
      <c r="D20" s="31">
        <v>68.599999999999994</v>
      </c>
      <c r="E20" s="31">
        <v>193.7</v>
      </c>
      <c r="F20" s="31">
        <v>17.2</v>
      </c>
      <c r="G20" s="31">
        <f>[2]TABLE7!B21+[2]TABLE7!G21</f>
        <v>140.20000000000002</v>
      </c>
      <c r="H20" s="31">
        <f t="shared" si="1"/>
        <v>29.671957671957678</v>
      </c>
      <c r="I20" s="31">
        <v>204.9</v>
      </c>
      <c r="J20" s="31">
        <f t="shared" si="2"/>
        <v>43.365079365079367</v>
      </c>
      <c r="K20" s="31">
        <v>351.6</v>
      </c>
      <c r="L20" s="31">
        <f t="shared" si="3"/>
        <v>74.412698412698418</v>
      </c>
      <c r="M20" s="319"/>
    </row>
    <row r="21" spans="1:13" s="51" customFormat="1" ht="8.4499999999999993" customHeight="1">
      <c r="A21" s="47" t="s">
        <v>1372</v>
      </c>
      <c r="B21" s="20">
        <f t="shared" si="0"/>
        <v>618</v>
      </c>
      <c r="C21" s="20">
        <v>213</v>
      </c>
      <c r="D21" s="20">
        <v>88.5</v>
      </c>
      <c r="E21" s="20">
        <v>295.10000000000002</v>
      </c>
      <c r="F21" s="20">
        <v>21.4</v>
      </c>
      <c r="G21" s="20">
        <f>[2]TABLE7!B22+[2]TABLE7!G22</f>
        <v>146.79999999999998</v>
      </c>
      <c r="H21" s="20">
        <f t="shared" si="1"/>
        <v>23.754045307443363</v>
      </c>
      <c r="I21" s="20">
        <v>298.7</v>
      </c>
      <c r="J21" s="20">
        <f t="shared" si="2"/>
        <v>48.333333333333336</v>
      </c>
      <c r="K21" s="20">
        <v>419.6</v>
      </c>
      <c r="L21" s="20">
        <f t="shared" si="3"/>
        <v>67.896440129449843</v>
      </c>
      <c r="M21" s="1632"/>
    </row>
    <row r="22" spans="1:13" s="51" customFormat="1" ht="8.4499999999999993" customHeight="1">
      <c r="A22" s="47" t="s">
        <v>372</v>
      </c>
      <c r="B22" s="20">
        <f t="shared" si="0"/>
        <v>764.4</v>
      </c>
      <c r="C22" s="20">
        <v>249.4</v>
      </c>
      <c r="D22" s="20">
        <v>121.5</v>
      </c>
      <c r="E22" s="20">
        <v>357.4</v>
      </c>
      <c r="F22" s="20">
        <v>36.1</v>
      </c>
      <c r="G22" s="20">
        <v>115.6</v>
      </c>
      <c r="H22" s="20">
        <f t="shared" si="1"/>
        <v>15.122972265829409</v>
      </c>
      <c r="I22" s="20">
        <v>342.5</v>
      </c>
      <c r="J22" s="20">
        <f t="shared" si="2"/>
        <v>44.806384092098376</v>
      </c>
      <c r="K22" s="20">
        <v>520.70000000000005</v>
      </c>
      <c r="L22" s="20">
        <f t="shared" si="3"/>
        <v>68.118785975928844</v>
      </c>
      <c r="M22" s="1632"/>
    </row>
    <row r="23" spans="1:13" s="51" customFormat="1" ht="8.4499999999999993" customHeight="1">
      <c r="A23" s="47" t="s">
        <v>373</v>
      </c>
      <c r="B23" s="20">
        <f t="shared" si="0"/>
        <v>936.9</v>
      </c>
      <c r="C23" s="20">
        <v>305.8</v>
      </c>
      <c r="D23" s="20">
        <v>158.1</v>
      </c>
      <c r="E23" s="20">
        <v>412</v>
      </c>
      <c r="F23" s="20">
        <v>61</v>
      </c>
      <c r="G23" s="20">
        <v>144.69999999999999</v>
      </c>
      <c r="H23" s="20">
        <f t="shared" si="1"/>
        <v>15.444551179421495</v>
      </c>
      <c r="I23" s="20">
        <v>409.8</v>
      </c>
      <c r="J23" s="20">
        <f t="shared" si="2"/>
        <v>43.739993595901375</v>
      </c>
      <c r="K23" s="20">
        <v>791</v>
      </c>
      <c r="L23" s="20">
        <f t="shared" si="3"/>
        <v>84.427366848116122</v>
      </c>
      <c r="M23" s="1632"/>
    </row>
    <row r="24" spans="1:13" s="51" customFormat="1" ht="8.4499999999999993" customHeight="1">
      <c r="A24" s="47" t="s">
        <v>374</v>
      </c>
      <c r="B24" s="20">
        <f t="shared" si="0"/>
        <v>1166.1999999999998</v>
      </c>
      <c r="C24" s="20">
        <v>438.6</v>
      </c>
      <c r="D24" s="20">
        <v>172.7</v>
      </c>
      <c r="E24" s="20">
        <v>517.4</v>
      </c>
      <c r="F24" s="20">
        <v>37.5</v>
      </c>
      <c r="G24" s="20">
        <v>199.5</v>
      </c>
      <c r="H24" s="20">
        <f t="shared" si="1"/>
        <v>17.106842737094841</v>
      </c>
      <c r="I24" s="20">
        <v>493.6</v>
      </c>
      <c r="J24" s="20">
        <f t="shared" si="2"/>
        <v>42.325501629223126</v>
      </c>
      <c r="K24" s="20">
        <v>1221.5999999999999</v>
      </c>
      <c r="L24" s="20">
        <f t="shared" si="3"/>
        <v>104.75047161721834</v>
      </c>
      <c r="M24" s="1632"/>
    </row>
    <row r="25" spans="1:13" s="51" customFormat="1" ht="8.4499999999999993" customHeight="1">
      <c r="A25" s="47" t="s">
        <v>375</v>
      </c>
      <c r="B25" s="20">
        <f t="shared" si="0"/>
        <v>1600.6</v>
      </c>
      <c r="C25" s="20">
        <v>524.79999999999995</v>
      </c>
      <c r="D25" s="20">
        <v>198</v>
      </c>
      <c r="E25" s="20">
        <v>807.7</v>
      </c>
      <c r="F25" s="20">
        <v>70.099999999999994</v>
      </c>
      <c r="G25" s="20">
        <v>233.6</v>
      </c>
      <c r="H25" s="20">
        <f t="shared" si="1"/>
        <v>14.594527052355366</v>
      </c>
      <c r="I25" s="20">
        <v>659.1</v>
      </c>
      <c r="J25" s="20">
        <f t="shared" si="2"/>
        <v>41.178308134449587</v>
      </c>
      <c r="K25" s="20">
        <v>1191.3</v>
      </c>
      <c r="L25" s="20">
        <f t="shared" si="3"/>
        <v>74.428339372735223</v>
      </c>
      <c r="M25" s="1632"/>
    </row>
    <row r="26" spans="1:13" s="51" customFormat="1" ht="8.4499999999999993" customHeight="1">
      <c r="A26" s="47" t="s">
        <v>379</v>
      </c>
      <c r="B26" s="20">
        <f t="shared" si="0"/>
        <v>2132.9</v>
      </c>
      <c r="C26" s="20">
        <v>725.1</v>
      </c>
      <c r="D26" s="20">
        <v>269.2</v>
      </c>
      <c r="E26" s="20">
        <v>1060.8</v>
      </c>
      <c r="F26" s="20">
        <v>77.8</v>
      </c>
      <c r="G26" s="20">
        <v>287.2</v>
      </c>
      <c r="H26" s="20">
        <f t="shared" si="1"/>
        <v>13.465235125884945</v>
      </c>
      <c r="I26" s="20">
        <v>1111</v>
      </c>
      <c r="J26" s="20">
        <f t="shared" si="2"/>
        <v>52.088705518308409</v>
      </c>
      <c r="K26" s="20">
        <v>1211.5</v>
      </c>
      <c r="L26" s="20">
        <f t="shared" si="3"/>
        <v>56.800600121899755</v>
      </c>
      <c r="M26" s="1632"/>
    </row>
    <row r="27" spans="1:13" s="51" customFormat="1" ht="8.4499999999999993" customHeight="1">
      <c r="A27" s="47" t="s">
        <v>380</v>
      </c>
      <c r="B27" s="20">
        <f t="shared" si="0"/>
        <v>2517.8000000000002</v>
      </c>
      <c r="C27" s="20">
        <v>694.1</v>
      </c>
      <c r="D27" s="20">
        <v>361.1</v>
      </c>
      <c r="E27" s="20">
        <v>1350.6</v>
      </c>
      <c r="F27" s="20">
        <v>112</v>
      </c>
      <c r="G27" s="20">
        <v>397.3</v>
      </c>
      <c r="H27" s="20">
        <f t="shared" si="1"/>
        <v>15.779648899833187</v>
      </c>
      <c r="I27" s="20">
        <v>1095.8</v>
      </c>
      <c r="J27" s="20">
        <f t="shared" si="2"/>
        <v>43.522122487886243</v>
      </c>
      <c r="K27" s="20">
        <v>1725.7</v>
      </c>
      <c r="L27" s="20">
        <f t="shared" si="3"/>
        <v>68.539995233934377</v>
      </c>
      <c r="M27" s="1632"/>
    </row>
    <row r="28" spans="1:13" s="51" customFormat="1" ht="8.4499999999999993" customHeight="1">
      <c r="A28" s="47" t="s">
        <v>381</v>
      </c>
      <c r="B28" s="20">
        <f t="shared" si="0"/>
        <v>2902.2</v>
      </c>
      <c r="C28" s="20">
        <v>880</v>
      </c>
      <c r="D28" s="20">
        <v>454.5</v>
      </c>
      <c r="E28" s="20">
        <v>1477.7</v>
      </c>
      <c r="F28" s="20">
        <v>90</v>
      </c>
      <c r="G28" s="20">
        <v>381.7</v>
      </c>
      <c r="H28" s="20">
        <f t="shared" si="1"/>
        <v>13.152091516780374</v>
      </c>
      <c r="I28" s="20">
        <v>1191.2</v>
      </c>
      <c r="J28" s="20">
        <f t="shared" si="2"/>
        <v>41.044724691613268</v>
      </c>
      <c r="K28" s="20">
        <v>2210.9</v>
      </c>
      <c r="L28" s="20">
        <f t="shared" si="3"/>
        <v>76.180139204741238</v>
      </c>
      <c r="M28" s="1632"/>
    </row>
    <row r="29" spans="1:13" s="51" customFormat="1" ht="8.4499999999999993" customHeight="1">
      <c r="A29" s="47" t="s">
        <v>382</v>
      </c>
      <c r="B29" s="20">
        <f t="shared" si="0"/>
        <v>3329.7000000000003</v>
      </c>
      <c r="C29" s="20">
        <v>853.5</v>
      </c>
      <c r="D29" s="20">
        <v>571.20000000000005</v>
      </c>
      <c r="E29" s="20">
        <v>1814.9</v>
      </c>
      <c r="F29" s="20">
        <v>90.1</v>
      </c>
      <c r="G29" s="20">
        <v>465.7</v>
      </c>
      <c r="H29" s="20">
        <f t="shared" si="1"/>
        <v>13.98624500705769</v>
      </c>
      <c r="I29" s="20">
        <v>1198.4000000000001</v>
      </c>
      <c r="J29" s="20">
        <f t="shared" si="2"/>
        <v>35.991230441180889</v>
      </c>
      <c r="K29" s="20">
        <v>2798</v>
      </c>
      <c r="L29" s="20">
        <f t="shared" si="3"/>
        <v>84.031594437937343</v>
      </c>
      <c r="M29" s="1632"/>
    </row>
    <row r="30" spans="1:13" s="51" customFormat="1" ht="8.4499999999999993" customHeight="1">
      <c r="A30" s="47" t="s">
        <v>383</v>
      </c>
      <c r="B30" s="20">
        <f t="shared" si="0"/>
        <v>4143.2000000000007</v>
      </c>
      <c r="C30" s="20">
        <v>1019.6</v>
      </c>
      <c r="D30" s="20">
        <v>716.7</v>
      </c>
      <c r="E30" s="20">
        <v>2228.3000000000002</v>
      </c>
      <c r="F30" s="20">
        <v>178.6</v>
      </c>
      <c r="G30" s="20">
        <v>513.20000000000005</v>
      </c>
      <c r="H30" s="20">
        <f t="shared" si="1"/>
        <v>12.386561112183818</v>
      </c>
      <c r="I30" s="20">
        <v>1391.5</v>
      </c>
      <c r="J30" s="20">
        <f t="shared" si="2"/>
        <v>33.585151573662863</v>
      </c>
      <c r="K30" s="20">
        <v>3603.2</v>
      </c>
      <c r="L30" s="20">
        <f t="shared" si="3"/>
        <v>86.966595867928149</v>
      </c>
      <c r="M30" s="1632"/>
    </row>
    <row r="31" spans="1:13" s="51" customFormat="1" ht="8.4499999999999993" customHeight="1">
      <c r="A31" s="47" t="s">
        <v>384</v>
      </c>
      <c r="B31" s="20">
        <f t="shared" si="0"/>
        <v>4907</v>
      </c>
      <c r="C31" s="20">
        <v>1033.7</v>
      </c>
      <c r="D31" s="20">
        <v>877.4</v>
      </c>
      <c r="E31" s="20">
        <v>2789.8</v>
      </c>
      <c r="F31" s="20">
        <v>206.1</v>
      </c>
      <c r="G31" s="20">
        <v>802.3</v>
      </c>
      <c r="H31" s="20">
        <f t="shared" si="1"/>
        <v>16.35011208477685</v>
      </c>
      <c r="I31" s="20">
        <v>2104.4</v>
      </c>
      <c r="J31" s="20">
        <f t="shared" si="2"/>
        <v>42.885673527613619</v>
      </c>
      <c r="K31" s="20">
        <v>3581.5</v>
      </c>
      <c r="L31" s="20">
        <f t="shared" si="3"/>
        <v>72.98756877929489</v>
      </c>
      <c r="M31" s="1632"/>
    </row>
    <row r="32" spans="1:13" s="51" customFormat="1" ht="8.4499999999999993" customHeight="1">
      <c r="A32" s="47" t="s">
        <v>385</v>
      </c>
      <c r="B32" s="20">
        <f t="shared" si="0"/>
        <v>6286.5</v>
      </c>
      <c r="C32" s="20">
        <v>1379</v>
      </c>
      <c r="D32" s="20">
        <v>1068.7</v>
      </c>
      <c r="E32" s="20">
        <v>3417.9</v>
      </c>
      <c r="F32" s="20">
        <v>420.9</v>
      </c>
      <c r="G32" s="20">
        <v>1025.3</v>
      </c>
      <c r="H32" s="20">
        <f t="shared" si="1"/>
        <v>16.309552215064024</v>
      </c>
      <c r="I32" s="20">
        <v>2836.3</v>
      </c>
      <c r="J32" s="20">
        <f t="shared" si="2"/>
        <v>45.117314881094408</v>
      </c>
      <c r="K32" s="20">
        <v>3991.4</v>
      </c>
      <c r="L32" s="20">
        <f t="shared" si="3"/>
        <v>63.491609003420024</v>
      </c>
      <c r="M32" s="1632"/>
    </row>
    <row r="33" spans="1:13" s="51" customFormat="1" ht="8.4499999999999993" customHeight="1">
      <c r="A33" s="47" t="s">
        <v>386</v>
      </c>
      <c r="B33" s="20">
        <f t="shared" si="0"/>
        <v>7067</v>
      </c>
      <c r="C33" s="20">
        <v>1507.1</v>
      </c>
      <c r="D33" s="20">
        <v>1333.9</v>
      </c>
      <c r="E33" s="20">
        <v>3912.3</v>
      </c>
      <c r="F33" s="20">
        <v>313.7</v>
      </c>
      <c r="G33" s="20">
        <v>1128.0999999999999</v>
      </c>
      <c r="H33" s="20">
        <f t="shared" si="1"/>
        <v>15.962926277062401</v>
      </c>
      <c r="I33" s="20">
        <v>3552.9</v>
      </c>
      <c r="J33" s="20">
        <f t="shared" si="2"/>
        <v>50.274515353049388</v>
      </c>
      <c r="K33" s="20">
        <v>4287.6000000000004</v>
      </c>
      <c r="L33" s="20">
        <f t="shared" si="3"/>
        <v>60.67072307910005</v>
      </c>
      <c r="M33" s="1632"/>
    </row>
    <row r="34" spans="1:13" s="51" customFormat="1" ht="8.4499999999999993" customHeight="1">
      <c r="A34" s="47" t="s">
        <v>387</v>
      </c>
      <c r="B34" s="20">
        <f t="shared" si="0"/>
        <v>8536.1</v>
      </c>
      <c r="C34" s="20">
        <v>1667.9</v>
      </c>
      <c r="D34" s="20">
        <v>1776.2</v>
      </c>
      <c r="E34" s="20">
        <v>4693.7</v>
      </c>
      <c r="F34" s="20">
        <v>398.3</v>
      </c>
      <c r="G34" s="20">
        <v>1255.0999999999999</v>
      </c>
      <c r="H34" s="20">
        <f t="shared" si="1"/>
        <v>14.703435995360877</v>
      </c>
      <c r="I34" s="20">
        <v>4106.8</v>
      </c>
      <c r="J34" s="20">
        <f t="shared" si="2"/>
        <v>48.110964023383048</v>
      </c>
      <c r="K34" s="20">
        <v>5488.9</v>
      </c>
      <c r="L34" s="20">
        <f t="shared" si="3"/>
        <v>64.302198896451529</v>
      </c>
      <c r="M34" s="1632"/>
    </row>
    <row r="35" spans="1:13" s="51" customFormat="1" ht="8.4499999999999993" customHeight="1">
      <c r="A35" s="47" t="s">
        <v>388</v>
      </c>
      <c r="B35" s="20">
        <f t="shared" si="0"/>
        <v>10275.700000000001</v>
      </c>
      <c r="C35" s="20">
        <v>2090.8000000000002</v>
      </c>
      <c r="D35" s="20">
        <v>2255.6999999999998</v>
      </c>
      <c r="E35" s="20">
        <v>5632.5</v>
      </c>
      <c r="F35" s="20">
        <v>296.7</v>
      </c>
      <c r="G35" s="20">
        <v>1519</v>
      </c>
      <c r="H35" s="20">
        <f t="shared" si="1"/>
        <v>14.782447911091214</v>
      </c>
      <c r="I35" s="20">
        <v>4514.1000000000004</v>
      </c>
      <c r="J35" s="20">
        <f t="shared" si="2"/>
        <v>43.929853927226368</v>
      </c>
      <c r="K35" s="20">
        <v>7178.9</v>
      </c>
      <c r="L35" s="20">
        <f t="shared" si="3"/>
        <v>69.862880387710803</v>
      </c>
      <c r="M35" s="1632"/>
    </row>
    <row r="36" spans="1:13" s="51" customFormat="1" ht="8.4499999999999993" customHeight="1">
      <c r="A36" s="47" t="s">
        <v>391</v>
      </c>
      <c r="B36" s="20">
        <f t="shared" si="0"/>
        <v>11812.4</v>
      </c>
      <c r="C36" s="20">
        <v>2353.9</v>
      </c>
      <c r="D36" s="20">
        <v>2672.2</v>
      </c>
      <c r="E36" s="20">
        <v>6386.2</v>
      </c>
      <c r="F36" s="20">
        <v>400.1</v>
      </c>
      <c r="G36" s="20">
        <v>1656.1</v>
      </c>
      <c r="H36" s="20">
        <f t="shared" si="1"/>
        <v>14.020012867833801</v>
      </c>
      <c r="I36" s="20">
        <v>5175.6000000000004</v>
      </c>
      <c r="J36" s="20">
        <f t="shared" si="2"/>
        <v>43.814974095018798</v>
      </c>
      <c r="K36" s="20">
        <v>8403.2999999999993</v>
      </c>
      <c r="L36" s="20">
        <f t="shared" si="3"/>
        <v>71.139649859469714</v>
      </c>
      <c r="M36" s="1632"/>
    </row>
    <row r="37" spans="1:13" s="51" customFormat="1" ht="8.4499999999999993" customHeight="1">
      <c r="A37" s="47" t="s">
        <v>392</v>
      </c>
      <c r="B37" s="20">
        <f t="shared" si="0"/>
        <v>14951.9</v>
      </c>
      <c r="C37" s="20">
        <v>2986.2</v>
      </c>
      <c r="D37" s="20">
        <v>3338.8</v>
      </c>
      <c r="E37" s="20">
        <v>8036.4</v>
      </c>
      <c r="F37" s="20">
        <v>590.5</v>
      </c>
      <c r="G37" s="20">
        <v>2149.9</v>
      </c>
      <c r="H37" s="20">
        <f t="shared" si="1"/>
        <v>14.378774603896497</v>
      </c>
      <c r="I37" s="20">
        <v>6637.7</v>
      </c>
      <c r="J37" s="20">
        <f t="shared" si="2"/>
        <v>44.393689096369023</v>
      </c>
      <c r="K37" s="20">
        <v>10301.299999999999</v>
      </c>
      <c r="L37" s="20">
        <f t="shared" si="3"/>
        <v>68.89626067590072</v>
      </c>
      <c r="M37" s="1632"/>
    </row>
    <row r="38" spans="1:13" s="51" customFormat="1" ht="8.4499999999999993" customHeight="1">
      <c r="A38" s="47" t="s">
        <v>416</v>
      </c>
      <c r="B38" s="20">
        <f t="shared" si="0"/>
        <v>18954.599999999999</v>
      </c>
      <c r="C38" s="20">
        <v>3924</v>
      </c>
      <c r="D38" s="20">
        <v>4321.8</v>
      </c>
      <c r="E38" s="20">
        <v>10044.700000000001</v>
      </c>
      <c r="F38" s="20">
        <v>664.1</v>
      </c>
      <c r="G38" s="20">
        <v>2994</v>
      </c>
      <c r="H38" s="20">
        <f t="shared" si="1"/>
        <v>15.795637998164036</v>
      </c>
      <c r="I38" s="20">
        <v>8078.9</v>
      </c>
      <c r="J38" s="20">
        <f t="shared" si="2"/>
        <v>42.62237135049012</v>
      </c>
      <c r="K38" s="20">
        <v>13493.1</v>
      </c>
      <c r="L38" s="20">
        <f t="shared" si="3"/>
        <v>71.186413852046485</v>
      </c>
      <c r="M38" s="1632"/>
    </row>
    <row r="39" spans="1:13" s="51" customFormat="1" ht="8.4499999999999993" customHeight="1">
      <c r="A39" s="47" t="s">
        <v>394</v>
      </c>
      <c r="B39" s="20">
        <f t="shared" si="0"/>
        <v>21885</v>
      </c>
      <c r="C39" s="20">
        <v>4293.7</v>
      </c>
      <c r="D39" s="20">
        <v>5218.2</v>
      </c>
      <c r="E39" s="20">
        <v>11761.5</v>
      </c>
      <c r="F39" s="20">
        <v>611.6</v>
      </c>
      <c r="G39" s="20">
        <v>3627</v>
      </c>
      <c r="H39" s="20">
        <f t="shared" si="1"/>
        <v>16.572995202193283</v>
      </c>
      <c r="I39" s="20">
        <v>9395.1</v>
      </c>
      <c r="J39" s="20">
        <f t="shared" si="2"/>
        <v>42.929403701165178</v>
      </c>
      <c r="K39" s="20">
        <v>15334.7</v>
      </c>
      <c r="L39" s="20">
        <f t="shared" si="3"/>
        <v>70.06945396390222</v>
      </c>
      <c r="M39" s="1632"/>
    </row>
    <row r="40" spans="1:13" s="51" customFormat="1" ht="8.4499999999999993" customHeight="1">
      <c r="A40" s="47" t="s">
        <v>395</v>
      </c>
      <c r="B40" s="20">
        <f t="shared" si="0"/>
        <v>26687.5</v>
      </c>
      <c r="C40" s="20">
        <v>4782.3999999999996</v>
      </c>
      <c r="D40" s="20">
        <v>6671.5</v>
      </c>
      <c r="E40" s="20">
        <v>14382.6</v>
      </c>
      <c r="F40" s="20">
        <v>851</v>
      </c>
      <c r="G40" s="20">
        <v>4836.5</v>
      </c>
      <c r="H40" s="20">
        <f t="shared" si="1"/>
        <v>18.122716627634659</v>
      </c>
      <c r="I40" s="20">
        <v>15022.1</v>
      </c>
      <c r="J40" s="20">
        <f t="shared" si="2"/>
        <v>56.288899297423889</v>
      </c>
      <c r="K40" s="20">
        <v>17067.400000000001</v>
      </c>
      <c r="L40" s="20">
        <f t="shared" si="3"/>
        <v>63.952786885245906</v>
      </c>
      <c r="M40" s="1632"/>
    </row>
    <row r="41" spans="1:13" s="51" customFormat="1" ht="8.4499999999999993" customHeight="1">
      <c r="A41" s="47" t="s">
        <v>396</v>
      </c>
      <c r="B41" s="20">
        <f t="shared" si="0"/>
        <v>33328.5</v>
      </c>
      <c r="C41" s="20">
        <v>6451.2</v>
      </c>
      <c r="D41" s="20">
        <v>8634.9</v>
      </c>
      <c r="E41" s="20">
        <v>17326.3</v>
      </c>
      <c r="F41" s="20">
        <v>916.1</v>
      </c>
      <c r="G41" s="20">
        <v>4701</v>
      </c>
      <c r="H41" s="20">
        <f t="shared" si="1"/>
        <v>14.105045231558577</v>
      </c>
      <c r="I41" s="20">
        <v>17502.599999999999</v>
      </c>
      <c r="J41" s="20">
        <f t="shared" si="2"/>
        <v>52.515414735136588</v>
      </c>
      <c r="K41" s="20">
        <v>22596.2</v>
      </c>
      <c r="L41" s="20">
        <f t="shared" si="3"/>
        <v>67.798430772461998</v>
      </c>
      <c r="M41" s="1632"/>
    </row>
    <row r="42" spans="1:13" s="51" customFormat="1" ht="8.4499999999999993" customHeight="1">
      <c r="A42" s="47" t="s">
        <v>397</v>
      </c>
      <c r="B42" s="20">
        <f t="shared" si="0"/>
        <v>43543.100000000006</v>
      </c>
      <c r="C42" s="20">
        <v>8302.1</v>
      </c>
      <c r="D42" s="20">
        <v>12923.3</v>
      </c>
      <c r="E42" s="20">
        <v>21414.7</v>
      </c>
      <c r="F42" s="20">
        <v>903</v>
      </c>
      <c r="G42" s="20">
        <v>7164.8</v>
      </c>
      <c r="H42" s="20">
        <f t="shared" si="1"/>
        <v>16.454501402059108</v>
      </c>
      <c r="I42" s="20">
        <v>25111.3</v>
      </c>
      <c r="J42" s="20">
        <f t="shared" si="2"/>
        <v>57.669986748761559</v>
      </c>
      <c r="K42" s="20">
        <v>26223.599999999999</v>
      </c>
      <c r="L42" s="20">
        <f t="shared" si="3"/>
        <v>60.2244672519871</v>
      </c>
      <c r="M42" s="1632"/>
    </row>
    <row r="43" spans="1:13" s="51" customFormat="1" ht="8.4499999999999993" customHeight="1">
      <c r="A43" s="47" t="s">
        <v>398</v>
      </c>
      <c r="B43" s="20">
        <f t="shared" si="0"/>
        <v>52168.5</v>
      </c>
      <c r="C43" s="20">
        <v>10156.799999999999</v>
      </c>
      <c r="D43" s="20">
        <v>17460.7</v>
      </c>
      <c r="E43" s="20">
        <v>23358.7</v>
      </c>
      <c r="F43" s="20">
        <v>1192.3</v>
      </c>
      <c r="G43" s="20">
        <v>7884.3</v>
      </c>
      <c r="H43" s="20">
        <f t="shared" si="1"/>
        <v>15.113142988585066</v>
      </c>
      <c r="I43" s="20">
        <v>27799.1</v>
      </c>
      <c r="J43" s="20">
        <f t="shared" si="2"/>
        <v>53.287136873783979</v>
      </c>
      <c r="K43" s="20">
        <v>34756.800000000003</v>
      </c>
      <c r="L43" s="20">
        <f t="shared" si="3"/>
        <v>66.62411225164611</v>
      </c>
      <c r="M43" s="1632"/>
    </row>
    <row r="44" spans="1:13" s="51" customFormat="1" ht="8.4499999999999993" customHeight="1">
      <c r="A44" s="47" t="s">
        <v>399</v>
      </c>
      <c r="B44" s="20">
        <f t="shared" si="0"/>
        <v>61045.500000000007</v>
      </c>
      <c r="C44" s="20">
        <v>12014.4</v>
      </c>
      <c r="D44" s="20">
        <v>22765.9</v>
      </c>
      <c r="E44" s="20">
        <v>24811.8</v>
      </c>
      <c r="F44" s="20">
        <v>1453.4</v>
      </c>
      <c r="G44" s="20">
        <v>9509.9</v>
      </c>
      <c r="H44" s="20">
        <f t="shared" si="1"/>
        <v>15.578380060774338</v>
      </c>
      <c r="I44" s="20">
        <v>25710.7</v>
      </c>
      <c r="J44" s="20">
        <f t="shared" si="2"/>
        <v>42.117273181479383</v>
      </c>
      <c r="K44" s="20">
        <v>46914.7</v>
      </c>
      <c r="L44" s="20">
        <f t="shared" si="3"/>
        <v>76.852020214430212</v>
      </c>
      <c r="M44" s="1632"/>
    </row>
    <row r="45" spans="1:13" s="51" customFormat="1" ht="8.4499999999999993" customHeight="1">
      <c r="A45" s="31" t="s">
        <v>400</v>
      </c>
      <c r="B45" s="20">
        <v>71207.600000000006</v>
      </c>
      <c r="C45" s="20">
        <v>13215.6</v>
      </c>
      <c r="D45" s="20">
        <v>25887.3</v>
      </c>
      <c r="E45" s="20">
        <v>30155.5</v>
      </c>
      <c r="F45" s="20">
        <v>1949.2</v>
      </c>
      <c r="G45" s="20">
        <v>9738.1</v>
      </c>
      <c r="H45" s="20">
        <v>13.675646981501977</v>
      </c>
      <c r="I45" s="1633">
        <v>28249.4</v>
      </c>
      <c r="J45" s="20">
        <v>39.700000000000003</v>
      </c>
      <c r="K45" s="20">
        <v>61466</v>
      </c>
      <c r="L45" s="20">
        <v>86.319437812817739</v>
      </c>
      <c r="M45" s="1634">
        <v>1657.3</v>
      </c>
    </row>
    <row r="46" spans="1:13" s="51" customFormat="1" ht="8.4499999999999993" customHeight="1">
      <c r="A46" s="30" t="s">
        <v>401</v>
      </c>
      <c r="B46" s="20">
        <v>81542.399999999994</v>
      </c>
      <c r="C46" s="20">
        <v>12917.4</v>
      </c>
      <c r="D46" s="20">
        <v>29783.1</v>
      </c>
      <c r="E46" s="20">
        <v>36974.699999999997</v>
      </c>
      <c r="F46" s="20">
        <v>1867.2</v>
      </c>
      <c r="G46" s="20">
        <v>12737.4</v>
      </c>
      <c r="H46" s="20">
        <v>15.620585118907467</v>
      </c>
      <c r="I46" s="20">
        <v>35450.9</v>
      </c>
      <c r="J46" s="20">
        <v>43.5</v>
      </c>
      <c r="K46" s="20">
        <v>70765.600000000006</v>
      </c>
      <c r="L46" s="20">
        <v>86.783808178321962</v>
      </c>
      <c r="M46" s="1634">
        <v>1744.7</v>
      </c>
    </row>
    <row r="47" spans="1:13" s="51" customFormat="1" ht="8.4499999999999993" customHeight="1">
      <c r="A47" s="339" t="s">
        <v>402</v>
      </c>
      <c r="B47" s="20">
        <v>102401.60000000001</v>
      </c>
      <c r="C47" s="20">
        <v>16409.400000000001</v>
      </c>
      <c r="D47" s="20">
        <v>36884.400000000001</v>
      </c>
      <c r="E47" s="20">
        <v>47300.5</v>
      </c>
      <c r="F47" s="20">
        <v>1807.3</v>
      </c>
      <c r="G47" s="20">
        <v>14183.5</v>
      </c>
      <c r="H47" s="20">
        <v>13.850857799096888</v>
      </c>
      <c r="I47" s="20">
        <v>41329.199999999997</v>
      </c>
      <c r="J47" s="20">
        <v>40.359916251308569</v>
      </c>
      <c r="K47" s="20">
        <v>83517</v>
      </c>
      <c r="L47" s="20">
        <v>81.558295964125563</v>
      </c>
      <c r="M47" s="1634">
        <v>2160.8000000000002</v>
      </c>
    </row>
    <row r="48" spans="1:13" s="51" customFormat="1" ht="8.4499999999999993" customHeight="1">
      <c r="A48" s="30" t="s">
        <v>403</v>
      </c>
      <c r="B48" s="20">
        <v>126773.6</v>
      </c>
      <c r="C48" s="20">
        <v>17777.599999999999</v>
      </c>
      <c r="D48" s="20">
        <v>50140.800000000003</v>
      </c>
      <c r="E48" s="20">
        <v>56844.3</v>
      </c>
      <c r="F48" s="20">
        <v>2010.9</v>
      </c>
      <c r="G48" s="20">
        <v>15860.7</v>
      </c>
      <c r="H48" s="20">
        <v>12.511043308701497</v>
      </c>
      <c r="I48" s="20">
        <v>50369.3</v>
      </c>
      <c r="J48" s="20">
        <v>39.731694927019504</v>
      </c>
      <c r="K48" s="20">
        <v>99309.7</v>
      </c>
      <c r="L48" s="20">
        <v>78.336262439498455</v>
      </c>
      <c r="M48" s="1634">
        <v>1483.1</v>
      </c>
    </row>
    <row r="49" spans="1:13" s="48" customFormat="1" ht="8.4499999999999993" customHeight="1">
      <c r="A49" s="174" t="s">
        <v>404</v>
      </c>
      <c r="B49" s="413">
        <v>154530.29999999999</v>
      </c>
      <c r="C49" s="413">
        <v>20307.599999999999</v>
      </c>
      <c r="D49" s="413">
        <v>65703.600000000006</v>
      </c>
      <c r="E49" s="413">
        <v>66516.2</v>
      </c>
      <c r="F49" s="413">
        <v>2002.9</v>
      </c>
      <c r="G49" s="413">
        <v>17020</v>
      </c>
      <c r="H49" s="413">
        <v>11.014021198431633</v>
      </c>
      <c r="I49" s="413">
        <v>63337.599999999999</v>
      </c>
      <c r="J49" s="413">
        <v>40.987172095051911</v>
      </c>
      <c r="K49" s="413">
        <v>118008.1</v>
      </c>
      <c r="L49" s="413">
        <v>76.365670680766158</v>
      </c>
      <c r="M49" s="1634">
        <v>2545.6999999999998</v>
      </c>
    </row>
    <row r="50" spans="1:13" s="48" customFormat="1" ht="8.4499999999999993" customHeight="1">
      <c r="A50" s="174" t="s">
        <v>166</v>
      </c>
      <c r="B50" s="413">
        <v>181203.4</v>
      </c>
      <c r="C50" s="413">
        <v>24629.200000000001</v>
      </c>
      <c r="D50" s="413">
        <v>80987.8</v>
      </c>
      <c r="E50" s="413">
        <v>73488.800000000003</v>
      </c>
      <c r="F50" s="413">
        <v>2097.6</v>
      </c>
      <c r="G50" s="413">
        <v>20767.5</v>
      </c>
      <c r="H50" s="413">
        <v>11.460877665650866</v>
      </c>
      <c r="I50" s="413">
        <v>76036.7</v>
      </c>
      <c r="J50" s="413">
        <v>41.962071351862051</v>
      </c>
      <c r="K50" s="413">
        <v>135526.39999999999</v>
      </c>
      <c r="L50" s="413">
        <v>74.792415594850866</v>
      </c>
      <c r="M50" s="1634">
        <v>2378.6999999999998</v>
      </c>
    </row>
    <row r="51" spans="1:13" s="280" customFormat="1" ht="8.4499999999999993" customHeight="1">
      <c r="A51" s="174" t="s">
        <v>975</v>
      </c>
      <c r="B51" s="413">
        <v>183728.1</v>
      </c>
      <c r="C51" s="413">
        <v>23749.200000000001</v>
      </c>
      <c r="D51" s="413">
        <v>83817.7</v>
      </c>
      <c r="E51" s="413">
        <v>74373.7</v>
      </c>
      <c r="F51" s="413">
        <v>1787.5</v>
      </c>
      <c r="G51" s="413">
        <v>21677.9</v>
      </c>
      <c r="H51" s="413">
        <v>11.798902835222268</v>
      </c>
      <c r="I51" s="413">
        <v>76095.7</v>
      </c>
      <c r="J51" s="413">
        <v>41.41756214754303</v>
      </c>
      <c r="K51" s="413">
        <v>144175.4</v>
      </c>
      <c r="L51" s="413">
        <v>78.472155320824641</v>
      </c>
      <c r="M51" s="1634">
        <v>2015.7</v>
      </c>
    </row>
    <row r="52" spans="1:13" s="365" customFormat="1" ht="8.4499999999999993" customHeight="1">
      <c r="A52" s="174" t="s">
        <v>1471</v>
      </c>
      <c r="B52" s="413">
        <v>202733.77</v>
      </c>
      <c r="C52" s="413">
        <v>28299.37</v>
      </c>
      <c r="D52" s="413">
        <v>97236.4</v>
      </c>
      <c r="E52" s="413">
        <v>75348.399999999994</v>
      </c>
      <c r="F52" s="413">
        <v>1849.6</v>
      </c>
      <c r="G52" s="413">
        <v>21135.16</v>
      </c>
      <c r="H52" s="413">
        <v>10.425081129798947</v>
      </c>
      <c r="I52" s="413">
        <v>80799.28</v>
      </c>
      <c r="J52" s="413">
        <v>39.854869763434081</v>
      </c>
      <c r="K52" s="413">
        <v>162353.23000000001</v>
      </c>
      <c r="L52" s="413">
        <v>80.081986341002803</v>
      </c>
      <c r="M52" s="1634">
        <v>828.7</v>
      </c>
    </row>
    <row r="53" spans="1:13" s="365" customFormat="1" ht="8.4499999999999993" customHeight="1">
      <c r="A53" s="408" t="s">
        <v>1114</v>
      </c>
      <c r="B53" s="1635">
        <v>232576.28599999996</v>
      </c>
      <c r="C53" s="1635">
        <v>33038.65</v>
      </c>
      <c r="D53" s="1635">
        <v>114106.28</v>
      </c>
      <c r="E53" s="1635">
        <v>83268.245999999999</v>
      </c>
      <c r="F53" s="413">
        <v>2163.11</v>
      </c>
      <c r="G53" s="1635">
        <v>28946.348000000002</v>
      </c>
      <c r="H53" s="1635">
        <v>12.445958484348662</v>
      </c>
      <c r="I53" s="1635">
        <v>94181.329000000012</v>
      </c>
      <c r="J53" s="1635">
        <v>40.494811667944525</v>
      </c>
      <c r="K53" s="413">
        <v>184438.62100000001</v>
      </c>
      <c r="L53" s="413">
        <v>79.302419078099845</v>
      </c>
      <c r="M53" s="1636">
        <v>640.1</v>
      </c>
    </row>
    <row r="54" spans="1:13" s="365" customFormat="1" ht="8.4499999999999993" customHeight="1">
      <c r="A54" s="408" t="s">
        <v>1600</v>
      </c>
      <c r="B54" s="413">
        <v>250464.905</v>
      </c>
      <c r="C54" s="413">
        <v>34119.998</v>
      </c>
      <c r="D54" s="413">
        <v>130013.587</v>
      </c>
      <c r="E54" s="413">
        <v>84137.369000000006</v>
      </c>
      <c r="F54" s="413">
        <v>2193.951</v>
      </c>
      <c r="G54" s="413">
        <v>25381.894999999997</v>
      </c>
      <c r="H54" s="413">
        <v>10.133912773128833</v>
      </c>
      <c r="I54" s="413">
        <v>98773.576000000001</v>
      </c>
      <c r="J54" s="413">
        <v>39.436094250410051</v>
      </c>
      <c r="K54" s="413">
        <v>212316.59</v>
      </c>
      <c r="L54" s="413">
        <v>84.768997876169522</v>
      </c>
      <c r="M54" s="1637">
        <v>795.9</v>
      </c>
    </row>
    <row r="55" spans="1:13" s="365" customFormat="1" ht="8.4499999999999993" customHeight="1">
      <c r="A55" s="587" t="s">
        <v>376</v>
      </c>
      <c r="B55" s="623">
        <v>290427.63099999999</v>
      </c>
      <c r="C55" s="623">
        <v>36898.192000000003</v>
      </c>
      <c r="D55" s="623">
        <v>151573.18099999998</v>
      </c>
      <c r="E55" s="623">
        <v>99475.4</v>
      </c>
      <c r="F55" s="623">
        <v>2480.8580000000002</v>
      </c>
      <c r="G55" s="623">
        <v>29215.024999999998</v>
      </c>
      <c r="H55" s="623">
        <v>10.05931319255226</v>
      </c>
      <c r="I55" s="623">
        <v>120130.717</v>
      </c>
      <c r="J55" s="623">
        <v>41.363391143730396</v>
      </c>
      <c r="K55" s="623">
        <v>228510.72899999999</v>
      </c>
      <c r="L55" s="623">
        <v>78.680781237374759</v>
      </c>
      <c r="M55" s="1625">
        <v>1054.5</v>
      </c>
    </row>
    <row r="56" spans="1:13" s="280" customFormat="1" ht="8.4499999999999993" customHeight="1">
      <c r="A56" s="587" t="s">
        <v>261</v>
      </c>
      <c r="B56" s="623">
        <v>289975.95799999998</v>
      </c>
      <c r="C56" s="623">
        <v>35716.197999999997</v>
      </c>
      <c r="D56" s="623">
        <v>151710.74</v>
      </c>
      <c r="E56" s="623">
        <v>100068.162</v>
      </c>
      <c r="F56" s="623">
        <v>2480.8580000000002</v>
      </c>
      <c r="G56" s="623">
        <v>29360.937000000002</v>
      </c>
      <c r="H56" s="623">
        <v>10.125300456805459</v>
      </c>
      <c r="I56" s="623">
        <v>120679.22900000001</v>
      </c>
      <c r="J56" s="623">
        <v>41.616977432315274</v>
      </c>
      <c r="K56" s="623">
        <v>247007.66100000002</v>
      </c>
      <c r="L56" s="623">
        <v>85.182117408506002</v>
      </c>
      <c r="M56" s="1625">
        <v>1054.5</v>
      </c>
    </row>
    <row r="57" spans="1:13" s="637" customFormat="1" ht="8.4499999999999993" customHeight="1">
      <c r="A57" s="624" t="s">
        <v>1325</v>
      </c>
      <c r="B57" s="1638">
        <v>334453.30300000001</v>
      </c>
      <c r="C57" s="1638">
        <v>42692.234000000004</v>
      </c>
      <c r="D57" s="623">
        <v>174633.856</v>
      </c>
      <c r="E57" s="623">
        <v>114032.465</v>
      </c>
      <c r="F57" s="623">
        <v>3094.748</v>
      </c>
      <c r="G57" s="1638">
        <v>30411.5</v>
      </c>
      <c r="H57" s="1638">
        <v>9.0928986878625615</v>
      </c>
      <c r="I57" s="1638">
        <v>130780.289</v>
      </c>
      <c r="J57" s="1638">
        <v>39.102705168978403</v>
      </c>
      <c r="K57" s="623">
        <v>272634.68699999998</v>
      </c>
      <c r="L57" s="623">
        <v>81.516518017464449</v>
      </c>
      <c r="M57" s="1637">
        <v>585.79999999999995</v>
      </c>
    </row>
    <row r="58" spans="1:13" s="637" customFormat="1" ht="8.4499999999999993" customHeight="1">
      <c r="A58" s="305" t="s">
        <v>363</v>
      </c>
      <c r="B58" s="1638">
        <v>421523.64899999998</v>
      </c>
      <c r="C58" s="1638">
        <v>54124.356999999996</v>
      </c>
      <c r="D58" s="623">
        <v>211406.37</v>
      </c>
      <c r="E58" s="623">
        <v>152364.27800000002</v>
      </c>
      <c r="F58" s="623">
        <v>3628.6439999999998</v>
      </c>
      <c r="G58" s="1638">
        <v>36868</v>
      </c>
      <c r="H58" s="1638">
        <v>8.7463657347490837</v>
      </c>
      <c r="I58" s="1638">
        <v>151110.799</v>
      </c>
      <c r="J58" s="1638">
        <v>35.848712013783121</v>
      </c>
      <c r="K58" s="623">
        <v>345135.31800000003</v>
      </c>
      <c r="L58" s="623">
        <v>81.878043810538387</v>
      </c>
      <c r="M58" s="1637">
        <v>1041.9690000000001</v>
      </c>
    </row>
    <row r="59" spans="1:13" s="310" customFormat="1" ht="8.4499999999999993" customHeight="1">
      <c r="A59" s="601" t="s">
        <v>1466</v>
      </c>
      <c r="B59" s="1065">
        <v>550676.97901970008</v>
      </c>
      <c r="C59" s="1065">
        <v>69489.501000000004</v>
      </c>
      <c r="D59" s="1234">
        <v>259872.41201970002</v>
      </c>
      <c r="E59" s="1065">
        <v>216854.7</v>
      </c>
      <c r="F59" s="1065">
        <v>4460.366</v>
      </c>
      <c r="G59" s="1065">
        <v>61688.031301860006</v>
      </c>
      <c r="H59" s="1065">
        <v>11.202217207567916</v>
      </c>
      <c r="I59" s="1065">
        <v>194608.01730186</v>
      </c>
      <c r="J59" s="1065">
        <v>35.33977716814961</v>
      </c>
      <c r="K59" s="1065">
        <v>442732.52100000001</v>
      </c>
      <c r="L59" s="1065">
        <v>80.397862606884388</v>
      </c>
      <c r="M59" s="1624">
        <v>1010.1610000000001</v>
      </c>
    </row>
    <row r="60" spans="1:13" s="310" customFormat="1" ht="8.4499999999999993" customHeight="1">
      <c r="A60" s="601" t="s">
        <v>1498</v>
      </c>
      <c r="B60" s="1624">
        <v>620608.65806646517</v>
      </c>
      <c r="C60" s="1624">
        <v>79149.233423154205</v>
      </c>
      <c r="D60" s="1639">
        <v>237492.57453188446</v>
      </c>
      <c r="E60" s="1624">
        <v>298925.04113046639</v>
      </c>
      <c r="F60" s="1624">
        <v>5041.8089809600006</v>
      </c>
      <c r="G60" s="1624">
        <v>68414.729354644995</v>
      </c>
      <c r="H60" s="1624">
        <v>11.023811618708999</v>
      </c>
      <c r="I60" s="1624">
        <v>214047.29977524301</v>
      </c>
      <c r="J60" s="1624">
        <v>34.48989906813695</v>
      </c>
      <c r="K60" s="1624">
        <v>505124.28568892711</v>
      </c>
      <c r="L60" s="1624">
        <v>81.391756161228088</v>
      </c>
      <c r="M60" s="1625">
        <v>279.6166351</v>
      </c>
    </row>
    <row r="61" spans="1:13" s="305" customFormat="1" ht="8.4499999999999993" customHeight="1">
      <c r="A61" s="601" t="s">
        <v>1168</v>
      </c>
      <c r="B61" s="1624">
        <v>566171.40839172981</v>
      </c>
      <c r="C61" s="1624">
        <v>78203.619482157999</v>
      </c>
      <c r="D61" s="1639">
        <v>230693.10132506178</v>
      </c>
      <c r="E61" s="1624">
        <v>252137.26643529002</v>
      </c>
      <c r="F61" s="1624">
        <v>5137.4211492199993</v>
      </c>
      <c r="G61" s="1624">
        <v>74564.2</v>
      </c>
      <c r="H61" s="1624">
        <v>13.169898531578546</v>
      </c>
      <c r="I61" s="1624">
        <v>237459.54955919349</v>
      </c>
      <c r="J61" s="1624">
        <v>41.9</v>
      </c>
      <c r="K61" s="1624">
        <v>554321.57344478799</v>
      </c>
      <c r="L61" s="1624">
        <v>97.907023425891012</v>
      </c>
      <c r="M61" s="1624">
        <v>159.66780940000001</v>
      </c>
    </row>
    <row r="62" spans="1:13" s="310" customFormat="1" ht="8.4499999999999993" customHeight="1">
      <c r="A62" s="601" t="s">
        <v>1627</v>
      </c>
      <c r="B62" s="1624">
        <v>700052.99522242812</v>
      </c>
      <c r="C62" s="1624">
        <v>91135.217024918675</v>
      </c>
      <c r="D62" s="1639">
        <v>304712.26926667721</v>
      </c>
      <c r="E62" s="1624">
        <v>297625.70893083228</v>
      </c>
      <c r="F62" s="1624">
        <v>6579.8</v>
      </c>
      <c r="G62" s="1624">
        <v>126164.76038828625</v>
      </c>
      <c r="H62" s="1624">
        <v>18.022172785390321</v>
      </c>
      <c r="I62" s="1624">
        <v>315012.50924545975</v>
      </c>
      <c r="J62" s="1624">
        <v>44.998380321959871</v>
      </c>
      <c r="K62" s="1624">
        <v>647775.94568290352</v>
      </c>
      <c r="L62" s="1624">
        <v>92.532415417647826</v>
      </c>
      <c r="M62" s="1624">
        <v>364.13797</v>
      </c>
    </row>
    <row r="63" spans="1:13" s="310" customFormat="1" ht="8.4499999999999993" customHeight="1">
      <c r="A63" s="601" t="s">
        <v>89</v>
      </c>
      <c r="B63" s="1624">
        <v>820644.58551358804</v>
      </c>
      <c r="C63" s="1624">
        <v>107309.78351959481</v>
      </c>
      <c r="D63" s="1639">
        <v>358804.60263762361</v>
      </c>
      <c r="E63" s="1624">
        <v>345641.92966972128</v>
      </c>
      <c r="F63" s="1624">
        <v>8888.2696866483457</v>
      </c>
      <c r="G63" s="1624">
        <v>137276.71876998502</v>
      </c>
      <c r="H63" s="1624">
        <v>16.727913787924702</v>
      </c>
      <c r="I63" s="1624">
        <v>361953.40589832602</v>
      </c>
      <c r="J63" s="1624">
        <v>44.105988425160078</v>
      </c>
      <c r="K63" s="1624">
        <v>780868.43910026015</v>
      </c>
      <c r="L63" s="1624">
        <v>95.153060519075424</v>
      </c>
      <c r="M63" s="1624">
        <v>172.66090299999999</v>
      </c>
    </row>
    <row r="64" spans="1:13" s="310" customFormat="1" ht="8.4499999999999993" customHeight="1">
      <c r="A64" s="601" t="s">
        <v>1858</v>
      </c>
      <c r="B64" s="1065">
        <v>949594.95057347417</v>
      </c>
      <c r="C64" s="1065">
        <v>122544.75249030958</v>
      </c>
      <c r="D64" s="1234">
        <v>450769.12587717123</v>
      </c>
      <c r="E64" s="1065">
        <v>365549.72793957341</v>
      </c>
      <c r="F64" s="1065">
        <v>10731.344266419999</v>
      </c>
      <c r="G64" s="1065">
        <v>178123.52199653949</v>
      </c>
      <c r="H64" s="1065">
        <v>18.757842160909565</v>
      </c>
      <c r="I64" s="1065">
        <v>403477.48797005246</v>
      </c>
      <c r="J64" s="1065">
        <v>42.489430648971599</v>
      </c>
      <c r="K64" s="1065">
        <v>921419.39079890226</v>
      </c>
      <c r="L64" s="1065">
        <v>97.032886520978622</v>
      </c>
      <c r="M64" s="1065">
        <v>85.78261698</v>
      </c>
    </row>
    <row r="65" spans="1:13" s="310" customFormat="1" ht="8.4499999999999993" customHeight="1">
      <c r="A65" s="601" t="s">
        <v>1980</v>
      </c>
      <c r="B65" s="1065">
        <v>1138949.9002643304</v>
      </c>
      <c r="C65" s="1065">
        <v>150442.94437548862</v>
      </c>
      <c r="D65" s="1234">
        <v>559350.96196784906</v>
      </c>
      <c r="E65" s="1065">
        <v>417355.10912562284</v>
      </c>
      <c r="F65" s="1065">
        <v>11800.884795370011</v>
      </c>
      <c r="G65" s="1065">
        <v>215575.3093855445</v>
      </c>
      <c r="H65" s="1065">
        <v>18.927549783841521</v>
      </c>
      <c r="I65" s="1065">
        <v>464295.59619815444</v>
      </c>
      <c r="J65" s="1065">
        <v>40.765234369869958</v>
      </c>
      <c r="K65" s="1065">
        <v>1119595.4605151988</v>
      </c>
      <c r="L65" s="1065">
        <v>98.300676812505998</v>
      </c>
      <c r="M65" s="1065">
        <v>73.545617310000011</v>
      </c>
    </row>
    <row r="66" spans="1:13" s="310" customFormat="1" ht="8.4499999999999993" customHeight="1">
      <c r="A66" s="601" t="s">
        <v>2159</v>
      </c>
      <c r="B66" s="1065">
        <v>1412722.8397105427</v>
      </c>
      <c r="C66" s="1065">
        <v>175087.20586657317</v>
      </c>
      <c r="D66" s="1234">
        <v>698691.20718652371</v>
      </c>
      <c r="E66" s="1065">
        <v>523230.70966334542</v>
      </c>
      <c r="F66" s="1065">
        <v>15713.716994100498</v>
      </c>
      <c r="G66" s="1065">
        <v>182704.51710749001</v>
      </c>
      <c r="H66" s="1065">
        <v>12.932792758197703</v>
      </c>
      <c r="I66" s="1065">
        <v>505299.9859457548</v>
      </c>
      <c r="J66" s="1065">
        <v>35.767807509170538</v>
      </c>
      <c r="K66" s="1065">
        <v>1403659.874496988</v>
      </c>
      <c r="L66" s="1065">
        <v>99.358475352786698</v>
      </c>
      <c r="M66" s="1065">
        <v>64.12030661</v>
      </c>
    </row>
    <row r="67" spans="1:13" s="310" customFormat="1" ht="8.4499999999999993" customHeight="1">
      <c r="A67" s="601" t="s">
        <v>2262</v>
      </c>
      <c r="B67" s="1624">
        <v>1795157.001976134</v>
      </c>
      <c r="C67" s="1624">
        <v>191702.31867643047</v>
      </c>
      <c r="D67" s="1639">
        <v>703028.07165185921</v>
      </c>
      <c r="E67" s="1624">
        <v>879821.76348567591</v>
      </c>
      <c r="F67" s="1639">
        <v>20604.848162168502</v>
      </c>
      <c r="G67" s="1639">
        <v>250894.6129144778</v>
      </c>
      <c r="H67" s="1624">
        <v>13.976193315586851</v>
      </c>
      <c r="I67" s="1624">
        <v>251059.65564083779</v>
      </c>
      <c r="J67" s="1624">
        <v>13.985387092297097</v>
      </c>
      <c r="K67" s="1624">
        <v>1751212.8768356137</v>
      </c>
      <c r="L67" s="1624">
        <v>97.552073434683095</v>
      </c>
      <c r="M67" s="1624">
        <v>165.04272635999999</v>
      </c>
    </row>
    <row r="68" spans="1:13" s="310" customFormat="1" ht="8.4499999999999993" customHeight="1">
      <c r="A68" s="601" t="s">
        <v>2574</v>
      </c>
      <c r="B68" s="1624">
        <v>2150740.0137619772</v>
      </c>
      <c r="C68" s="1624">
        <v>248045.5914463581</v>
      </c>
      <c r="D68" s="1639">
        <v>811666.99283683905</v>
      </c>
      <c r="E68" s="1624">
        <v>1068861.4960766386</v>
      </c>
      <c r="F68" s="1639">
        <v>22165.933402141487</v>
      </c>
      <c r="G68" s="1639">
        <v>257322.46583181407</v>
      </c>
      <c r="H68" s="1624">
        <v>11.964368737517338</v>
      </c>
      <c r="I68" s="1624">
        <v>257357.63063181407</v>
      </c>
      <c r="J68" s="1624">
        <v>11.966003746852495</v>
      </c>
      <c r="K68" s="1624">
        <v>2130748.4476306089</v>
      </c>
      <c r="L68" s="1624">
        <v>99.070479648704733</v>
      </c>
      <c r="M68" s="1624">
        <v>35.1648</v>
      </c>
    </row>
    <row r="69" spans="1:13" s="310" customFormat="1" ht="8.4499999999999993" customHeight="1">
      <c r="A69" s="601" t="s">
        <v>2693</v>
      </c>
      <c r="B69" s="1624">
        <v>2506617.9291205038</v>
      </c>
      <c r="C69" s="1624">
        <v>301610.61525849032</v>
      </c>
      <c r="D69" s="1639">
        <v>901296.09611689521</v>
      </c>
      <c r="E69" s="1624">
        <v>1280459.5477409549</v>
      </c>
      <c r="F69" s="1639">
        <v>23251.670004163498</v>
      </c>
      <c r="G69" s="1639">
        <v>240609.02317721071</v>
      </c>
      <c r="H69" s="1624">
        <v>9.5989508565285462</v>
      </c>
      <c r="I69" s="1624">
        <v>240684.06797721071</v>
      </c>
      <c r="J69" s="1624">
        <v>9.6019447232494457</v>
      </c>
      <c r="K69" s="1624">
        <v>2497935.78006911</v>
      </c>
      <c r="L69" s="1624">
        <v>99.653630936309455</v>
      </c>
      <c r="M69" s="1624">
        <v>75.044799999999995</v>
      </c>
    </row>
    <row r="70" spans="1:13" s="231" customFormat="1" ht="8.4499999999999993" customHeight="1">
      <c r="A70" s="894"/>
      <c r="B70" s="1627"/>
      <c r="C70" s="1626"/>
      <c r="D70" s="1640"/>
      <c r="E70" s="1627"/>
      <c r="F70" s="1627"/>
      <c r="G70" s="1627"/>
      <c r="H70" s="1626"/>
      <c r="I70" s="1626"/>
      <c r="J70" s="1627"/>
      <c r="K70" s="1626"/>
      <c r="L70" s="1626"/>
      <c r="M70" s="1626"/>
    </row>
    <row r="71" spans="1:13" s="278" customFormat="1" ht="8.4499999999999993" customHeight="1">
      <c r="A71" s="621" t="s">
        <v>2734</v>
      </c>
      <c r="B71" s="1629">
        <v>2488133.4356145798</v>
      </c>
      <c r="C71" s="1629">
        <v>244353.30438705831</v>
      </c>
      <c r="D71" s="1630">
        <v>901988.89830281073</v>
      </c>
      <c r="E71" s="1629">
        <v>1317734.1446231173</v>
      </c>
      <c r="F71" s="1630">
        <v>24057.088301593496</v>
      </c>
      <c r="G71" s="1630">
        <v>193589.3883194135</v>
      </c>
      <c r="H71" s="1629">
        <v>7.7805066861937044</v>
      </c>
      <c r="I71" s="1629">
        <v>194183.1418805435</v>
      </c>
      <c r="J71" s="1629">
        <v>7.8043700993302796</v>
      </c>
      <c r="K71" s="1630">
        <v>2531669.354745904</v>
      </c>
      <c r="L71" s="1630">
        <v>101.74974213634047</v>
      </c>
      <c r="M71" s="1630">
        <v>593.75356113000009</v>
      </c>
    </row>
    <row r="72" spans="1:13" s="278" customFormat="1" ht="8.4499999999999993" customHeight="1">
      <c r="A72" s="621" t="s">
        <v>2886</v>
      </c>
      <c r="B72" s="1629">
        <v>2489264.1370907226</v>
      </c>
      <c r="C72" s="1629">
        <v>243955.14471958086</v>
      </c>
      <c r="D72" s="1630">
        <v>901988.89830281073</v>
      </c>
      <c r="E72" s="1629">
        <v>1317734.1446231173</v>
      </c>
      <c r="F72" s="1630">
        <v>25585.949445213504</v>
      </c>
      <c r="G72" s="1630">
        <v>180468.79150411411</v>
      </c>
      <c r="H72" s="1629">
        <v>7.2498851694795796</v>
      </c>
      <c r="I72" s="1629">
        <v>180901.11506917412</v>
      </c>
      <c r="J72" s="1629">
        <v>7.2672526942278886</v>
      </c>
      <c r="K72" s="1630">
        <v>2598152.3912570607</v>
      </c>
      <c r="L72" s="1630">
        <v>104.37431498505414</v>
      </c>
      <c r="M72" s="1630">
        <v>432.32356505999996</v>
      </c>
    </row>
    <row r="73" spans="1:13" s="278" customFormat="1" ht="8.4499999999999993" customHeight="1">
      <c r="A73" s="621" t="s">
        <v>2732</v>
      </c>
      <c r="B73" s="1629">
        <v>2505866.5844021584</v>
      </c>
      <c r="C73" s="1629">
        <v>260678.60938361689</v>
      </c>
      <c r="D73" s="1630">
        <v>901988.89830281073</v>
      </c>
      <c r="E73" s="1629">
        <v>1317734.1446231173</v>
      </c>
      <c r="F73" s="1630">
        <v>25464.932092613501</v>
      </c>
      <c r="G73" s="1630">
        <v>228203.00025263286</v>
      </c>
      <c r="H73" s="1629">
        <v>9.1067498035645347</v>
      </c>
      <c r="I73" s="1629">
        <v>228646.50485263285</v>
      </c>
      <c r="J73" s="1629">
        <v>9.1244484553108247</v>
      </c>
      <c r="K73" s="1629">
        <v>2634109.8965377007</v>
      </c>
      <c r="L73" s="1629">
        <v>105.11772306370166</v>
      </c>
      <c r="M73" s="1629">
        <v>443.50459999999998</v>
      </c>
    </row>
    <row r="74" spans="1:13" s="278" customFormat="1" ht="8.4499999999999993" customHeight="1">
      <c r="A74" s="621" t="s">
        <v>2799</v>
      </c>
      <c r="B74" s="1629">
        <v>2509204.0293150553</v>
      </c>
      <c r="C74" s="1629">
        <v>245681.80397598515</v>
      </c>
      <c r="D74" s="1630">
        <v>903149.26910872885</v>
      </c>
      <c r="E74" s="1629">
        <v>1335165.300334438</v>
      </c>
      <c r="F74" s="1630">
        <v>25207.655895903503</v>
      </c>
      <c r="G74" s="1630">
        <v>217030.67258876361</v>
      </c>
      <c r="H74" s="1629">
        <v>8.649383232817744</v>
      </c>
      <c r="I74" s="1629">
        <v>217649.84258876363</v>
      </c>
      <c r="J74" s="1629">
        <v>8.6740591855408464</v>
      </c>
      <c r="K74" s="1630">
        <v>2667271.0728728552</v>
      </c>
      <c r="L74" s="1630">
        <v>106.29948946801859</v>
      </c>
      <c r="M74" s="1630">
        <v>619.16999999999996</v>
      </c>
    </row>
    <row r="75" spans="1:13" s="278" customFormat="1" ht="8.4499999999999993" customHeight="1">
      <c r="A75" s="621" t="s">
        <v>2800</v>
      </c>
      <c r="B75" s="1629">
        <v>2600438.6509181629</v>
      </c>
      <c r="C75" s="1629">
        <v>259815.11666557874</v>
      </c>
      <c r="D75" s="1630">
        <v>944531.24206412246</v>
      </c>
      <c r="E75" s="1629">
        <v>1369829.4101403879</v>
      </c>
      <c r="F75" s="1630">
        <v>26262.882048073498</v>
      </c>
      <c r="G75" s="1630">
        <v>214582.32154172999</v>
      </c>
      <c r="H75" s="1629">
        <v>8.2517740407359828</v>
      </c>
      <c r="I75" s="1629">
        <v>214870.44154172999</v>
      </c>
      <c r="J75" s="1629">
        <v>8.2628537099255741</v>
      </c>
      <c r="K75" s="1630">
        <v>2706473.9551704074</v>
      </c>
      <c r="L75" s="1630">
        <v>104.07759299435138</v>
      </c>
      <c r="M75" s="1630">
        <v>288.12</v>
      </c>
    </row>
    <row r="76" spans="1:13" s="278" customFormat="1" ht="8.4499999999999993" customHeight="1">
      <c r="A76" s="618" t="s">
        <v>2796</v>
      </c>
      <c r="B76" s="1629">
        <v>2633004.2199842543</v>
      </c>
      <c r="C76" s="1629">
        <v>282411.80386408413</v>
      </c>
      <c r="D76" s="1630">
        <v>931327.06206059002</v>
      </c>
      <c r="E76" s="1629">
        <v>1393958.0305753755</v>
      </c>
      <c r="F76" s="1630">
        <v>25307.323484204495</v>
      </c>
      <c r="G76" s="1630">
        <v>202178.92211838419</v>
      </c>
      <c r="H76" s="1629">
        <v>7.6786402613358993</v>
      </c>
      <c r="I76" s="1629">
        <v>202560.65691838419</v>
      </c>
      <c r="J76" s="1629">
        <v>7.6931383315289761</v>
      </c>
      <c r="K76" s="1629">
        <v>2735110.6614543102</v>
      </c>
      <c r="L76" s="1629">
        <v>103.87794446720129</v>
      </c>
      <c r="M76" s="1629">
        <v>381.73480000000001</v>
      </c>
    </row>
    <row r="77" spans="1:13" s="278" customFormat="1" ht="8.4499999999999993" customHeight="1">
      <c r="A77" s="618" t="s">
        <v>2804</v>
      </c>
      <c r="B77" s="1629">
        <v>2638237.6008708752</v>
      </c>
      <c r="C77" s="1629">
        <v>271641.48257826065</v>
      </c>
      <c r="D77" s="1630">
        <v>928012.78599233145</v>
      </c>
      <c r="E77" s="1629">
        <v>1413062.4734949595</v>
      </c>
      <c r="F77" s="1630">
        <v>25520.858805323503</v>
      </c>
      <c r="G77" s="1630">
        <v>194635.26197733317</v>
      </c>
      <c r="H77" s="1629">
        <v>7.3774728217460241</v>
      </c>
      <c r="I77" s="1629">
        <v>195315.41677733316</v>
      </c>
      <c r="J77" s="1629">
        <v>7.4032534716683616</v>
      </c>
      <c r="K77" s="1630">
        <v>2755160.6034472832</v>
      </c>
      <c r="L77" s="1630">
        <v>104.4318602137204</v>
      </c>
      <c r="M77" s="1630">
        <v>680.15480000000002</v>
      </c>
    </row>
    <row r="78" spans="1:13" s="278" customFormat="1" ht="8.4499999999999993" customHeight="1">
      <c r="A78" s="618" t="s">
        <v>2805</v>
      </c>
      <c r="B78" s="1629">
        <v>2688201.8415108696</v>
      </c>
      <c r="C78" s="1629">
        <v>282297.784250964</v>
      </c>
      <c r="D78" s="1630">
        <v>942697.19352790364</v>
      </c>
      <c r="E78" s="1629">
        <v>1437202.9751662486</v>
      </c>
      <c r="F78" s="1630">
        <v>26003.888565753492</v>
      </c>
      <c r="G78" s="1630">
        <v>218150.31160346704</v>
      </c>
      <c r="H78" s="1629">
        <v>8.1151016354061571</v>
      </c>
      <c r="I78" s="1629">
        <v>219253.43840346704</v>
      </c>
      <c r="J78" s="1629">
        <v>8.1561374974819021</v>
      </c>
      <c r="K78" s="1630">
        <v>2827108.632414686</v>
      </c>
      <c r="L78" s="1630">
        <v>105.16727534215755</v>
      </c>
      <c r="M78" s="1630">
        <v>1103.1268</v>
      </c>
    </row>
    <row r="79" spans="1:13" s="278" customFormat="1" ht="8.4499999999999993" customHeight="1">
      <c r="A79" s="618" t="s">
        <v>2806</v>
      </c>
      <c r="B79" s="1629">
        <v>2715719.2369538476</v>
      </c>
      <c r="C79" s="1629">
        <v>292678.05614799127</v>
      </c>
      <c r="D79" s="1630">
        <v>937312.1110194606</v>
      </c>
      <c r="E79" s="1629">
        <v>1460698.2172272718</v>
      </c>
      <c r="F79" s="1630">
        <v>25030.852559123508</v>
      </c>
      <c r="G79" s="1630">
        <v>186759.25356319055</v>
      </c>
      <c r="H79" s="1629">
        <v>6.8769720750910022</v>
      </c>
      <c r="I79" s="1629">
        <v>187445.38709439055</v>
      </c>
      <c r="J79" s="1629">
        <v>6.9022373352792989</v>
      </c>
      <c r="K79" s="1629">
        <v>2864909.0130947772</v>
      </c>
      <c r="L79" s="1629">
        <v>105.49356406622769</v>
      </c>
      <c r="M79" s="1629">
        <v>686.13353119999999</v>
      </c>
    </row>
    <row r="80" spans="1:13" s="278" customFormat="1" ht="8.4499999999999993" customHeight="1">
      <c r="A80" s="618" t="s">
        <v>2850</v>
      </c>
      <c r="B80" s="1629">
        <v>2781497.510279818</v>
      </c>
      <c r="C80" s="1629">
        <v>303034.77597616968</v>
      </c>
      <c r="D80" s="1630">
        <v>952631.2170382865</v>
      </c>
      <c r="E80" s="1629">
        <v>1501601.6981147784</v>
      </c>
      <c r="F80" s="1630">
        <v>24229.819150583495</v>
      </c>
      <c r="G80" s="1630">
        <v>183859.11418823944</v>
      </c>
      <c r="H80" s="1629">
        <v>6.6100765328293702</v>
      </c>
      <c r="I80" s="1629">
        <v>184617.55898823944</v>
      </c>
      <c r="J80" s="1629">
        <v>6.6373440316208292</v>
      </c>
      <c r="K80" s="1630">
        <v>2873224.5314450581</v>
      </c>
      <c r="L80" s="1630">
        <v>103.29775672371579</v>
      </c>
      <c r="M80" s="1630">
        <v>758.44479999999999</v>
      </c>
    </row>
    <row r="81" spans="1:13" s="278" customFormat="1" ht="8.4499999999999993" customHeight="1">
      <c r="A81" s="618" t="s">
        <v>2851</v>
      </c>
      <c r="B81" s="1629">
        <v>2836252.2728044079</v>
      </c>
      <c r="C81" s="1629">
        <v>315518.86830935511</v>
      </c>
      <c r="D81" s="1630">
        <v>990437.38795411366</v>
      </c>
      <c r="E81" s="1629">
        <v>1506697.7292433954</v>
      </c>
      <c r="F81" s="1630">
        <v>23598.287297543498</v>
      </c>
      <c r="G81" s="1630">
        <v>245708.94249322309</v>
      </c>
      <c r="H81" s="1629">
        <v>8.6631554198905203</v>
      </c>
      <c r="I81" s="1629">
        <v>245917.1679175731</v>
      </c>
      <c r="J81" s="1629">
        <v>8.6704969891277344</v>
      </c>
      <c r="K81" s="1630">
        <v>2876503.6709198016</v>
      </c>
      <c r="L81" s="1630">
        <v>101.41917552614579</v>
      </c>
      <c r="M81" s="1630">
        <v>208.22542435000003</v>
      </c>
    </row>
    <row r="82" spans="1:13" s="310" customFormat="1" ht="8.4499999999999993" customHeight="1">
      <c r="A82" s="601" t="s">
        <v>2852</v>
      </c>
      <c r="B82" s="1624">
        <v>2936063.117810125</v>
      </c>
      <c r="C82" s="1624">
        <v>388445.86524005543</v>
      </c>
      <c r="D82" s="1639">
        <v>1018532.6192227594</v>
      </c>
      <c r="E82" s="1624">
        <v>1505357.3802769764</v>
      </c>
      <c r="F82" s="1639">
        <v>23727.253070333503</v>
      </c>
      <c r="G82" s="1639">
        <v>361173.0592418302</v>
      </c>
      <c r="H82" s="1624">
        <v>12.301270263944893</v>
      </c>
      <c r="I82" s="1624">
        <v>361188.10404183017</v>
      </c>
      <c r="J82" s="1624">
        <v>12.301782677997188</v>
      </c>
      <c r="K82" s="1624">
        <v>2909580.2616234696</v>
      </c>
      <c r="L82" s="1624">
        <v>99.098014752271141</v>
      </c>
      <c r="M82" s="1624">
        <v>15.044799999999999</v>
      </c>
    </row>
    <row r="83" spans="1:13" s="231" customFormat="1" ht="8.4499999999999993" customHeight="1">
      <c r="A83" s="894"/>
      <c r="B83" s="1627"/>
      <c r="C83" s="1626"/>
      <c r="D83" s="1640"/>
      <c r="E83" s="1627"/>
      <c r="F83" s="1627"/>
      <c r="G83" s="1627"/>
      <c r="H83" s="1626"/>
      <c r="I83" s="1626"/>
      <c r="J83" s="1627"/>
      <c r="K83" s="1626"/>
      <c r="L83" s="1626"/>
      <c r="M83" s="1626"/>
    </row>
    <row r="84" spans="1:13" s="278" customFormat="1" ht="8.4499999999999993" customHeight="1">
      <c r="A84" s="621" t="s">
        <v>2883</v>
      </c>
      <c r="B84" s="1629">
        <v>2858343.9848739952</v>
      </c>
      <c r="C84" s="1629">
        <v>289961.91839890013</v>
      </c>
      <c r="D84" s="1630">
        <v>1027525.5736760442</v>
      </c>
      <c r="E84" s="1629">
        <v>1516130.5505584376</v>
      </c>
      <c r="F84" s="1630">
        <v>24725.942240613498</v>
      </c>
      <c r="G84" s="1630">
        <v>365231.75467070483</v>
      </c>
      <c r="H84" s="1629">
        <v>12.777739719343312</v>
      </c>
      <c r="I84" s="1629">
        <v>365438.09947070485</v>
      </c>
      <c r="J84" s="1629">
        <v>12.784958752499989</v>
      </c>
      <c r="K84" s="1630">
        <v>2907117.7328133006</v>
      </c>
      <c r="L84" s="1630">
        <v>101.70636383155455</v>
      </c>
      <c r="M84" s="1630">
        <v>206.34479999999999</v>
      </c>
    </row>
    <row r="85" spans="1:13" s="278" customFormat="1" ht="8.4499999999999993" customHeight="1">
      <c r="A85" s="621" t="s">
        <v>2884</v>
      </c>
      <c r="B85" s="1629">
        <v>3030559.5596931982</v>
      </c>
      <c r="C85" s="1629">
        <v>284604.19110112998</v>
      </c>
      <c r="D85" s="1630">
        <v>1087516.8439835072</v>
      </c>
      <c r="E85" s="1629">
        <v>1633374.1996753572</v>
      </c>
      <c r="F85" s="1630">
        <v>25064.324933203501</v>
      </c>
      <c r="G85" s="1630">
        <v>359553.62823724264</v>
      </c>
      <c r="H85" s="1629">
        <v>11.864265366018492</v>
      </c>
      <c r="I85" s="1629">
        <v>359846.27303724264</v>
      </c>
      <c r="J85" s="1629">
        <v>11.873921826953701</v>
      </c>
      <c r="K85" s="1630">
        <v>2956065.3824852742</v>
      </c>
      <c r="L85" s="1630">
        <v>97.541900241833048</v>
      </c>
      <c r="M85" s="1630">
        <v>292.64480000000003</v>
      </c>
    </row>
    <row r="86" spans="1:13" s="575" customFormat="1" ht="8.4499999999999993" customHeight="1">
      <c r="A86" s="2195" t="s">
        <v>2885</v>
      </c>
      <c r="B86" s="2201">
        <v>3176899.6803461816</v>
      </c>
      <c r="C86" s="2201">
        <v>363130.74054071098</v>
      </c>
      <c r="D86" s="2204">
        <v>1093943.8130904688</v>
      </c>
      <c r="E86" s="2201">
        <v>1693504.4723123084</v>
      </c>
      <c r="F86" s="2204">
        <v>26320.654402693504</v>
      </c>
      <c r="G86" s="2204">
        <v>338368.55160602776</v>
      </c>
      <c r="H86" s="2201">
        <v>10.650904518620377</v>
      </c>
      <c r="I86" s="2201">
        <v>338499.07640602777</v>
      </c>
      <c r="J86" s="2201">
        <v>10.655013077691585</v>
      </c>
      <c r="K86" s="2201">
        <v>3032667.0224538804</v>
      </c>
      <c r="L86" s="2201">
        <v>95.459955541416903</v>
      </c>
      <c r="M86" s="2201">
        <v>130.52479999999997</v>
      </c>
    </row>
    <row r="87" spans="1:13" s="58" customFormat="1" ht="4.5" customHeight="1">
      <c r="A87" s="574"/>
      <c r="B87" s="416"/>
      <c r="C87" s="416"/>
      <c r="D87" s="416"/>
      <c r="E87" s="416"/>
      <c r="F87" s="416"/>
      <c r="G87" s="416"/>
      <c r="H87" s="416"/>
      <c r="I87" s="416"/>
      <c r="J87" s="416"/>
      <c r="K87" s="416"/>
      <c r="L87" s="416"/>
      <c r="M87" s="239"/>
    </row>
    <row r="88" spans="1:13" s="2079" customFormat="1" ht="9" customHeight="1">
      <c r="A88" s="2077" t="s">
        <v>435</v>
      </c>
      <c r="B88" s="630"/>
      <c r="C88" s="630"/>
      <c r="D88" s="630"/>
      <c r="E88" s="2078" t="s">
        <v>432</v>
      </c>
      <c r="G88" s="630"/>
      <c r="H88" s="630"/>
      <c r="I88" s="630"/>
      <c r="J88" s="630" t="s">
        <v>1378</v>
      </c>
      <c r="K88" s="2080"/>
      <c r="L88" s="630"/>
      <c r="M88" s="2081"/>
    </row>
    <row r="89" spans="1:13" s="2079" customFormat="1" ht="9" customHeight="1">
      <c r="A89" s="2077" t="s">
        <v>1374</v>
      </c>
      <c r="B89" s="630"/>
      <c r="C89" s="630"/>
      <c r="D89" s="630"/>
      <c r="E89" s="2077" t="s">
        <v>433</v>
      </c>
      <c r="G89" s="630"/>
      <c r="H89" s="630"/>
      <c r="I89" s="630"/>
      <c r="J89" s="630" t="s">
        <v>1379</v>
      </c>
      <c r="K89" s="2080"/>
      <c r="L89" s="630"/>
    </row>
    <row r="90" spans="1:13" s="2079" customFormat="1" ht="9" customHeight="1">
      <c r="A90" s="2078" t="s">
        <v>348</v>
      </c>
      <c r="B90" s="630"/>
      <c r="C90" s="630"/>
      <c r="D90" s="630"/>
      <c r="E90" s="2077" t="s">
        <v>434</v>
      </c>
      <c r="G90" s="630"/>
      <c r="H90" s="630"/>
      <c r="I90" s="630"/>
      <c r="J90" s="633" t="s">
        <v>1757</v>
      </c>
      <c r="K90" s="2078"/>
      <c r="L90" s="630"/>
    </row>
    <row r="91" spans="1:13" s="2079" customFormat="1" ht="9" customHeight="1">
      <c r="A91" s="2079" t="s">
        <v>1375</v>
      </c>
      <c r="B91" s="633"/>
      <c r="C91" s="633"/>
      <c r="D91" s="633"/>
      <c r="E91" s="2079" t="s">
        <v>995</v>
      </c>
      <c r="G91" s="2080"/>
      <c r="H91" s="2080"/>
      <c r="I91" s="2080"/>
      <c r="K91" s="2078"/>
      <c r="L91" s="2080"/>
    </row>
    <row r="92" spans="1:13" s="2079" customFormat="1" ht="3.75" customHeight="1">
      <c r="B92" s="633"/>
      <c r="C92" s="633"/>
      <c r="D92" s="633"/>
      <c r="G92" s="2080"/>
      <c r="H92" s="2080"/>
      <c r="I92" s="2080"/>
      <c r="K92" s="2078"/>
      <c r="L92" s="2080"/>
    </row>
    <row r="93" spans="1:13" s="2079" customFormat="1" ht="9" customHeight="1">
      <c r="A93" s="636" t="s">
        <v>1756</v>
      </c>
      <c r="B93" s="2080"/>
      <c r="C93" s="2077"/>
      <c r="D93" s="2080"/>
      <c r="G93" s="2080"/>
      <c r="H93" s="2080"/>
      <c r="I93" s="2080"/>
      <c r="L93" s="2080"/>
    </row>
    <row r="94" spans="1:13" s="632" customFormat="1" ht="9" customHeight="1">
      <c r="A94" s="278"/>
      <c r="B94" s="631"/>
      <c r="C94" s="629"/>
      <c r="D94" s="631"/>
      <c r="E94" s="629"/>
      <c r="G94" s="631"/>
      <c r="H94" s="631"/>
      <c r="I94" s="631"/>
      <c r="J94" s="634"/>
      <c r="L94" s="631"/>
      <c r="M94" s="635"/>
    </row>
  </sheetData>
  <mergeCells count="2">
    <mergeCell ref="M5:M8"/>
    <mergeCell ref="A5:A8"/>
  </mergeCells>
  <phoneticPr fontId="0" type="noConversion"/>
  <pageMargins left="0.51181102362204722" right="0.51181102362204722" top="0.98425196850393704" bottom="0" header="0.51181102362204722" footer="0.19685039370078741"/>
  <pageSetup paperSize="9" firstPageNumber="12" orientation="portrait" useFirstPageNumber="1" r:id="rId1"/>
  <headerFooter alignWithMargins="0">
    <oddFooter>&amp;C&amp;"Times New Roman,Bold"&amp;10&amp;P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13"/>
  <dimension ref="A1:M114"/>
  <sheetViews>
    <sheetView topLeftCell="A78" zoomScale="130" zoomScaleNormal="130" workbookViewId="0">
      <selection activeCell="J96" sqref="J96"/>
    </sheetView>
  </sheetViews>
  <sheetFormatPr defaultRowHeight="9" customHeight="1"/>
  <cols>
    <col min="1" max="1" width="11.83203125" customWidth="1"/>
    <col min="2" max="2" width="9.6640625" customWidth="1"/>
    <col min="3" max="3" width="9.33203125" customWidth="1"/>
    <col min="4" max="7" width="9.1640625" customWidth="1"/>
    <col min="8" max="8" width="10" customWidth="1"/>
    <col min="9" max="9" width="9.5" customWidth="1"/>
    <col min="10" max="10" width="10.5" customWidth="1"/>
    <col min="11" max="11" width="9.6640625" customWidth="1"/>
    <col min="12" max="12" width="9.5" bestFit="1" customWidth="1"/>
    <col min="13" max="13" width="10.83203125" customWidth="1"/>
  </cols>
  <sheetData>
    <row r="1" spans="1:13" s="461" customFormat="1" ht="14.1" customHeight="1">
      <c r="A1" s="458" t="s">
        <v>2410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70"/>
    </row>
    <row r="2" spans="1:13" s="46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72"/>
    </row>
    <row r="3" spans="1:13" s="46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72"/>
    </row>
    <row r="4" spans="1:13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74"/>
    </row>
    <row r="5" spans="1:13" s="51" customFormat="1" ht="9" customHeight="1">
      <c r="A5" s="2437" t="s">
        <v>1358</v>
      </c>
      <c r="B5" s="211" t="s">
        <v>1516</v>
      </c>
      <c r="C5" s="211"/>
      <c r="D5" s="211"/>
      <c r="E5" s="211"/>
      <c r="F5" s="211"/>
      <c r="G5" s="211" t="s">
        <v>1517</v>
      </c>
      <c r="H5" s="211"/>
      <c r="I5" s="211" t="s">
        <v>1518</v>
      </c>
      <c r="J5" s="211"/>
      <c r="K5" s="211" t="s">
        <v>1519</v>
      </c>
      <c r="L5" s="211"/>
      <c r="M5" s="2456" t="s">
        <v>117</v>
      </c>
    </row>
    <row r="6" spans="1:13" s="51" customFormat="1" ht="9" customHeight="1">
      <c r="A6" s="2428"/>
      <c r="B6" s="5" t="s">
        <v>1341</v>
      </c>
      <c r="C6" s="5"/>
      <c r="D6" s="5"/>
      <c r="E6" s="5"/>
      <c r="F6" s="5"/>
      <c r="H6" s="213" t="s">
        <v>1520</v>
      </c>
      <c r="J6" s="73" t="s">
        <v>1520</v>
      </c>
      <c r="L6" s="73" t="s">
        <v>1520</v>
      </c>
      <c r="M6" s="2457"/>
    </row>
    <row r="7" spans="1:13" s="51" customFormat="1" ht="9" customHeight="1">
      <c r="A7" s="2428"/>
      <c r="B7" s="69" t="s">
        <v>708</v>
      </c>
      <c r="C7" s="69" t="s">
        <v>1521</v>
      </c>
      <c r="D7" s="69" t="s">
        <v>1839</v>
      </c>
      <c r="E7" s="69" t="s">
        <v>1523</v>
      </c>
      <c r="F7" s="69" t="s">
        <v>1524</v>
      </c>
      <c r="G7" s="69" t="s">
        <v>1525</v>
      </c>
      <c r="H7" s="69" t="s">
        <v>1351</v>
      </c>
      <c r="I7" s="69" t="s">
        <v>1525</v>
      </c>
      <c r="J7" s="69" t="s">
        <v>1351</v>
      </c>
      <c r="K7" s="69" t="s">
        <v>1525</v>
      </c>
      <c r="L7" s="69" t="s">
        <v>1351</v>
      </c>
      <c r="M7" s="2457"/>
    </row>
    <row r="8" spans="1:13" s="51" customFormat="1" ht="9" customHeight="1">
      <c r="A8" s="2429"/>
      <c r="B8" s="69">
        <v>1</v>
      </c>
      <c r="C8" s="69">
        <v>2</v>
      </c>
      <c r="D8" s="69">
        <v>3</v>
      </c>
      <c r="E8" s="69">
        <v>4</v>
      </c>
      <c r="F8" s="69">
        <v>5</v>
      </c>
      <c r="G8" s="69">
        <v>6</v>
      </c>
      <c r="H8" s="69">
        <v>7</v>
      </c>
      <c r="I8" s="69">
        <v>8</v>
      </c>
      <c r="J8" s="69">
        <v>9</v>
      </c>
      <c r="K8" s="69">
        <v>10</v>
      </c>
      <c r="L8" s="69">
        <v>11</v>
      </c>
      <c r="M8" s="2458"/>
    </row>
    <row r="9" spans="1:13" s="310" customFormat="1" ht="15" hidden="1" customHeight="1">
      <c r="A9" s="601" t="s">
        <v>1498</v>
      </c>
      <c r="B9" s="671">
        <v>60625.569000000003</v>
      </c>
      <c r="C9" s="671">
        <v>1866.6310000000001</v>
      </c>
      <c r="D9" s="1067">
        <v>35503.699999999997</v>
      </c>
      <c r="E9" s="671">
        <v>23124.12</v>
      </c>
      <c r="F9" s="671">
        <v>131.11799999999999</v>
      </c>
      <c r="G9" s="671">
        <v>2999.08813495</v>
      </c>
      <c r="H9" s="671">
        <v>4.9469030714581832</v>
      </c>
      <c r="I9" s="671">
        <v>4235.6761349500002</v>
      </c>
      <c r="J9" s="671">
        <v>6.9866167110942916</v>
      </c>
      <c r="K9" s="671">
        <v>69323.300999999978</v>
      </c>
      <c r="L9" s="671">
        <v>114.34663978164062</v>
      </c>
      <c r="M9" s="601">
        <v>4.7610000000000001</v>
      </c>
    </row>
    <row r="10" spans="1:13" s="310" customFormat="1" ht="15" hidden="1" customHeight="1">
      <c r="A10" s="601"/>
      <c r="B10" s="671"/>
      <c r="C10" s="671"/>
      <c r="D10" s="1067"/>
      <c r="E10" s="671"/>
      <c r="F10" s="671"/>
      <c r="G10" s="671"/>
      <c r="H10" s="671"/>
      <c r="I10" s="671"/>
      <c r="J10" s="671"/>
      <c r="K10" s="671"/>
      <c r="L10" s="671"/>
      <c r="M10" s="601"/>
    </row>
    <row r="11" spans="1:13" s="304" customFormat="1" ht="15" hidden="1" customHeight="1">
      <c r="A11" s="621" t="s">
        <v>118</v>
      </c>
      <c r="B11" s="1070">
        <v>61884.014547093546</v>
      </c>
      <c r="C11" s="1070">
        <v>1905.3779100705144</v>
      </c>
      <c r="D11" s="765">
        <v>36240.674083828315</v>
      </c>
      <c r="E11" s="1070">
        <v>23604.122849036463</v>
      </c>
      <c r="F11" s="765">
        <v>133.83970415825397</v>
      </c>
      <c r="G11" s="765">
        <v>4139.7522934875433</v>
      </c>
      <c r="H11" s="1070">
        <v>6.6895341612609904</v>
      </c>
      <c r="I11" s="1070">
        <v>5402.0089789590029</v>
      </c>
      <c r="J11" s="1070">
        <v>8.7292478008970971</v>
      </c>
      <c r="K11" s="765">
        <v>70772.631196583141</v>
      </c>
      <c r="L11" s="765">
        <v>114.36334845847045</v>
      </c>
      <c r="M11" s="1064">
        <v>4.8598272662597592</v>
      </c>
    </row>
    <row r="12" spans="1:13" s="304" customFormat="1" ht="15" hidden="1" customHeight="1">
      <c r="A12" s="621" t="s">
        <v>119</v>
      </c>
      <c r="B12" s="1070">
        <v>63168.582491405337</v>
      </c>
      <c r="C12" s="1070">
        <v>1944.9291157088262</v>
      </c>
      <c r="D12" s="765">
        <v>36992.946032392829</v>
      </c>
      <c r="E12" s="1070">
        <v>24094.089438750769</v>
      </c>
      <c r="F12" s="765">
        <v>136.6179045529137</v>
      </c>
      <c r="G12" s="765">
        <v>3865.3817413586276</v>
      </c>
      <c r="H12" s="1070">
        <v>6.1191522571913781</v>
      </c>
      <c r="I12" s="1070">
        <v>5153.8399344006084</v>
      </c>
      <c r="J12" s="1070">
        <v>8.1588658968274856</v>
      </c>
      <c r="K12" s="765">
        <v>72241.70611092227</v>
      </c>
      <c r="L12" s="765">
        <v>114.3633484584705</v>
      </c>
      <c r="M12" s="1064">
        <v>4.9607059562868736</v>
      </c>
    </row>
    <row r="13" spans="1:13" s="304" customFormat="1" ht="15" hidden="1" customHeight="1">
      <c r="A13" s="621" t="s">
        <v>120</v>
      </c>
      <c r="B13" s="1070">
        <v>63646.901800000007</v>
      </c>
      <c r="C13" s="1070">
        <v>1814.1969999999999</v>
      </c>
      <c r="D13" s="765">
        <v>36109.109800000006</v>
      </c>
      <c r="E13" s="1070">
        <v>25603.264999999999</v>
      </c>
      <c r="F13" s="765">
        <v>120.33</v>
      </c>
      <c r="G13" s="765">
        <v>4126.7420014900008</v>
      </c>
      <c r="H13" s="1070">
        <v>6.4838065715399837</v>
      </c>
      <c r="I13" s="1070">
        <v>6709.2370014900007</v>
      </c>
      <c r="J13" s="1070">
        <v>10.541341073557174</v>
      </c>
      <c r="K13" s="1070">
        <v>75419.241000000009</v>
      </c>
      <c r="L13" s="1070">
        <v>118.49632718493142</v>
      </c>
      <c r="M13" s="1063">
        <v>10.585000000000001</v>
      </c>
    </row>
    <row r="14" spans="1:13" s="278" customFormat="1" ht="15" hidden="1" customHeight="1">
      <c r="A14" s="621" t="s">
        <v>121</v>
      </c>
      <c r="B14" s="1108">
        <v>64441.39177549156</v>
      </c>
      <c r="C14" s="1108">
        <v>1836.8432135516996</v>
      </c>
      <c r="D14" s="1109">
        <v>36559.851704926848</v>
      </c>
      <c r="E14" s="1108">
        <v>25922.864804657795</v>
      </c>
      <c r="F14" s="1109">
        <v>121.83205235521611</v>
      </c>
      <c r="G14" s="1109">
        <v>4686.1900521101725</v>
      </c>
      <c r="H14" s="1108">
        <v>7.2720186870520553</v>
      </c>
      <c r="I14" s="1108">
        <v>7300.9217569808097</v>
      </c>
      <c r="J14" s="1108">
        <v>11.329553189069244</v>
      </c>
      <c r="K14" s="1109">
        <v>76360.682440809964</v>
      </c>
      <c r="L14" s="1109">
        <v>118.49632718493142</v>
      </c>
      <c r="M14" s="1109">
        <v>10.717130176846695</v>
      </c>
    </row>
    <row r="15" spans="1:13" s="278" customFormat="1" ht="15" hidden="1" customHeight="1">
      <c r="A15" s="621" t="s">
        <v>122</v>
      </c>
      <c r="B15" s="1108">
        <v>65764.049961080877</v>
      </c>
      <c r="C15" s="1108">
        <v>1874.544381157026</v>
      </c>
      <c r="D15" s="1109">
        <v>37310.241877906381</v>
      </c>
      <c r="E15" s="1108">
        <v>26454.931049397808</v>
      </c>
      <c r="F15" s="1109">
        <v>124.33265261965759</v>
      </c>
      <c r="G15" s="1109">
        <v>4245.0188996905108</v>
      </c>
      <c r="H15" s="1108">
        <v>6.4549231718586526</v>
      </c>
      <c r="I15" s="1108">
        <v>6913.4179167851898</v>
      </c>
      <c r="J15" s="1108">
        <v>10.512457673875844</v>
      </c>
      <c r="K15" s="1109">
        <v>77927.983811944127</v>
      </c>
      <c r="L15" s="1109">
        <v>118.49632718493137</v>
      </c>
      <c r="M15" s="1109">
        <v>10.937099044120968</v>
      </c>
    </row>
    <row r="16" spans="1:13" s="278" customFormat="1" ht="15" hidden="1" customHeight="1">
      <c r="A16" s="618" t="s">
        <v>67</v>
      </c>
      <c r="B16" s="1108">
        <v>68453.952000000005</v>
      </c>
      <c r="C16" s="1108">
        <v>3038.982</v>
      </c>
      <c r="D16" s="1109">
        <v>38300.076000000001</v>
      </c>
      <c r="E16" s="1108">
        <v>26961.77</v>
      </c>
      <c r="F16" s="1108">
        <v>153.12400000000002</v>
      </c>
      <c r="G16" s="1108">
        <v>4031.9733625099993</v>
      </c>
      <c r="H16" s="1108">
        <v>5.8900519907309361</v>
      </c>
      <c r="I16" s="1108">
        <v>6836.2283625099999</v>
      </c>
      <c r="J16" s="1108">
        <v>9.9866087534434822</v>
      </c>
      <c r="K16" s="1108">
        <v>82119.785000000018</v>
      </c>
      <c r="L16" s="1108">
        <v>119.96354133067439</v>
      </c>
      <c r="M16" s="1108">
        <v>12.603</v>
      </c>
    </row>
    <row r="17" spans="1:13" s="278" customFormat="1" ht="15" hidden="1" customHeight="1">
      <c r="A17" s="618" t="s">
        <v>68</v>
      </c>
      <c r="B17" s="713">
        <v>68308.524000000005</v>
      </c>
      <c r="C17" s="713">
        <v>1957.3789999999997</v>
      </c>
      <c r="D17" s="712">
        <v>38715.732000000004</v>
      </c>
      <c r="E17" s="713">
        <v>27481.299000000003</v>
      </c>
      <c r="F17" s="713">
        <v>154.114</v>
      </c>
      <c r="G17" s="713">
        <v>4365.1042298499997</v>
      </c>
      <c r="H17" s="713">
        <v>6.3902774855009294</v>
      </c>
      <c r="I17" s="713">
        <v>7159.22622985</v>
      </c>
      <c r="J17" s="713">
        <v>10.480721600498935</v>
      </c>
      <c r="K17" s="713">
        <v>83778.764000000025</v>
      </c>
      <c r="L17" s="713">
        <v>122.64759812406432</v>
      </c>
      <c r="M17" s="713">
        <v>15.861000000000001</v>
      </c>
    </row>
    <row r="18" spans="1:13" s="278" customFormat="1" ht="15" hidden="1" customHeight="1">
      <c r="A18" s="618" t="s">
        <v>69</v>
      </c>
      <c r="B18" s="713">
        <v>71008.921264930017</v>
      </c>
      <c r="C18" s="713">
        <v>2021.7882649300002</v>
      </c>
      <c r="D18" s="712">
        <v>40101.702000000005</v>
      </c>
      <c r="E18" s="713">
        <v>28730.108000000004</v>
      </c>
      <c r="F18" s="713">
        <v>155.32299999999998</v>
      </c>
      <c r="G18" s="713">
        <v>4546.5981156300004</v>
      </c>
      <c r="H18" s="713">
        <v>6.4028547887200205</v>
      </c>
      <c r="I18" s="713">
        <v>7267.7511156299997</v>
      </c>
      <c r="J18" s="713">
        <v>10.234983134745079</v>
      </c>
      <c r="K18" s="713">
        <v>85769.352000000014</v>
      </c>
      <c r="L18" s="713">
        <v>120.78672717756085</v>
      </c>
      <c r="M18" s="713">
        <v>2.19</v>
      </c>
    </row>
    <row r="19" spans="1:13" s="278" customFormat="1" ht="15" hidden="1" customHeight="1">
      <c r="A19" s="618" t="s">
        <v>129</v>
      </c>
      <c r="B19" s="713">
        <v>72815.526264929998</v>
      </c>
      <c r="C19" s="713">
        <v>2507.4752649299999</v>
      </c>
      <c r="D19" s="712">
        <v>41290.411999999997</v>
      </c>
      <c r="E19" s="713">
        <v>28859.949000000001</v>
      </c>
      <c r="F19" s="713">
        <v>157.69</v>
      </c>
      <c r="G19" s="713">
        <v>3923.9349999999995</v>
      </c>
      <c r="H19" s="713">
        <v>5.3888713043469094</v>
      </c>
      <c r="I19" s="713">
        <v>7108.6279999999997</v>
      </c>
      <c r="J19" s="713">
        <v>9.762516821118842</v>
      </c>
      <c r="K19" s="713">
        <v>87409.113999999987</v>
      </c>
      <c r="L19" s="713">
        <v>120.04186261316451</v>
      </c>
      <c r="M19" s="713">
        <v>7.3709999999999996</v>
      </c>
    </row>
    <row r="20" spans="1:13" s="278" customFormat="1" ht="15" hidden="1" customHeight="1">
      <c r="A20" s="618" t="s">
        <v>1192</v>
      </c>
      <c r="B20" s="1108">
        <v>72824.074264929994</v>
      </c>
      <c r="C20" s="1108">
        <v>2201.3232649300003</v>
      </c>
      <c r="D20" s="1109">
        <v>41125.567999999999</v>
      </c>
      <c r="E20" s="1108">
        <v>29342.334999999995</v>
      </c>
      <c r="F20" s="1108">
        <v>154.84800000000001</v>
      </c>
      <c r="G20" s="1108">
        <v>4251.4740168599992</v>
      </c>
      <c r="H20" s="1108">
        <v>5.8380062634141696</v>
      </c>
      <c r="I20" s="1108">
        <v>7328.290016859999</v>
      </c>
      <c r="J20" s="1108">
        <v>10.06300470116528</v>
      </c>
      <c r="K20" s="1108">
        <v>89699.01</v>
      </c>
      <c r="L20" s="1108">
        <v>123.17219395564149</v>
      </c>
      <c r="M20" s="1108">
        <v>1.0609999999999999</v>
      </c>
    </row>
    <row r="21" spans="1:13" s="278" customFormat="1" ht="15" hidden="1" customHeight="1">
      <c r="A21" s="618" t="s">
        <v>1193</v>
      </c>
      <c r="B21" s="1108">
        <v>72291.133264930002</v>
      </c>
      <c r="C21" s="1108">
        <v>1968.50626493</v>
      </c>
      <c r="D21" s="1109">
        <v>40920.976999999999</v>
      </c>
      <c r="E21" s="1108">
        <v>29248.976000000002</v>
      </c>
      <c r="F21" s="1108">
        <v>152.67400000000001</v>
      </c>
      <c r="G21" s="1108">
        <v>4621.1270000000004</v>
      </c>
      <c r="H21" s="1108">
        <v>6.3923842265200852</v>
      </c>
      <c r="I21" s="1108">
        <v>7695.6260000000002</v>
      </c>
      <c r="J21" s="1108">
        <v>10.645324886244818</v>
      </c>
      <c r="K21" s="1108">
        <v>90680.920900000012</v>
      </c>
      <c r="L21" s="1108">
        <v>125.43851065064338</v>
      </c>
      <c r="M21" s="1108">
        <v>11.596</v>
      </c>
    </row>
    <row r="22" spans="1:13" s="305" customFormat="1" ht="8.85" customHeight="1">
      <c r="A22" s="601" t="s">
        <v>1168</v>
      </c>
      <c r="B22" s="671">
        <v>75497.887048526842</v>
      </c>
      <c r="C22" s="671">
        <v>2049.4790930668414</v>
      </c>
      <c r="D22" s="1067">
        <v>42940.10909653001</v>
      </c>
      <c r="E22" s="671">
        <v>30338.667858929999</v>
      </c>
      <c r="F22" s="671">
        <v>169.631</v>
      </c>
      <c r="G22" s="671">
        <v>6112.6820000000007</v>
      </c>
      <c r="H22" s="671">
        <v>8.0964941390624983</v>
      </c>
      <c r="I22" s="671">
        <v>9041.2170000000024</v>
      </c>
      <c r="J22" s="671">
        <v>11.975457000788236</v>
      </c>
      <c r="K22" s="671">
        <v>92795.97174273002</v>
      </c>
      <c r="L22" s="671">
        <v>122.91201167402832</v>
      </c>
      <c r="M22" s="1065">
        <v>14.315999999999999</v>
      </c>
    </row>
    <row r="23" spans="1:13" s="310" customFormat="1" ht="8.85" customHeight="1">
      <c r="A23" s="601" t="s">
        <v>1627</v>
      </c>
      <c r="B23" s="883">
        <v>101374.53935488626</v>
      </c>
      <c r="C23" s="883">
        <v>3250.9437173723659</v>
      </c>
      <c r="D23" s="884">
        <v>60767.25476330689</v>
      </c>
      <c r="E23" s="883">
        <v>37178.392009537005</v>
      </c>
      <c r="F23" s="883">
        <v>177.94886467000001</v>
      </c>
      <c r="G23" s="883">
        <v>9634.6644724199978</v>
      </c>
      <c r="H23" s="883">
        <v>9.504027869060403</v>
      </c>
      <c r="I23" s="883">
        <v>14357.518973719996</v>
      </c>
      <c r="J23" s="883">
        <v>14.162845094129606</v>
      </c>
      <c r="K23" s="883">
        <v>103612.39195532851</v>
      </c>
      <c r="L23" s="883">
        <v>102.20750951341746</v>
      </c>
      <c r="M23" s="883">
        <v>1.8962600000000001</v>
      </c>
    </row>
    <row r="24" spans="1:13" s="124" customFormat="1" ht="9" hidden="1" customHeight="1">
      <c r="A24" s="894"/>
      <c r="B24" s="863"/>
      <c r="C24" s="863"/>
      <c r="D24" s="864"/>
      <c r="E24" s="863"/>
      <c r="F24" s="863"/>
      <c r="G24" s="863"/>
      <c r="H24" s="863"/>
      <c r="I24" s="863"/>
      <c r="J24" s="863"/>
      <c r="K24" s="863"/>
      <c r="L24" s="863"/>
      <c r="M24" s="1069"/>
    </row>
    <row r="25" spans="1:13" s="278" customFormat="1" ht="9" hidden="1" customHeight="1">
      <c r="A25" s="621" t="s">
        <v>430</v>
      </c>
      <c r="B25" s="1108">
        <v>103295.7401266979</v>
      </c>
      <c r="C25" s="1108">
        <v>2745.0197660859999</v>
      </c>
      <c r="D25" s="1109">
        <v>61162.489057801904</v>
      </c>
      <c r="E25" s="1108">
        <v>39205.707829619998</v>
      </c>
      <c r="F25" s="1109">
        <v>182.52347319000006</v>
      </c>
      <c r="G25" s="1109">
        <v>9281.3573931989977</v>
      </c>
      <c r="H25" s="1108">
        <v>8.985227640379847</v>
      </c>
      <c r="I25" s="1108">
        <v>13790.155596358996</v>
      </c>
      <c r="J25" s="1108">
        <v>13.350168728589013</v>
      </c>
      <c r="K25" s="1109">
        <v>105193.30219877548</v>
      </c>
      <c r="L25" s="1109">
        <v>101.83701870933895</v>
      </c>
      <c r="M25" s="1109">
        <v>6.4783999999999997</v>
      </c>
    </row>
    <row r="26" spans="1:13" s="278" customFormat="1" ht="9" hidden="1" customHeight="1">
      <c r="A26" s="621" t="s">
        <v>431</v>
      </c>
      <c r="B26" s="1108">
        <v>104933.75240278822</v>
      </c>
      <c r="C26" s="1108">
        <v>2307.7826066863968</v>
      </c>
      <c r="D26" s="1109">
        <v>62305.543406804827</v>
      </c>
      <c r="E26" s="1108">
        <v>40126.173435036988</v>
      </c>
      <c r="F26" s="1109">
        <v>194.25295426000002</v>
      </c>
      <c r="G26" s="1109">
        <v>9705.4383597089909</v>
      </c>
      <c r="H26" s="1108">
        <v>9.2491101647205607</v>
      </c>
      <c r="I26" s="1108">
        <v>13576.732998878992</v>
      </c>
      <c r="J26" s="1108">
        <v>12.938385112508605</v>
      </c>
      <c r="K26" s="1109">
        <v>109618.60144882786</v>
      </c>
      <c r="L26" s="1109">
        <v>104.46457783007401</v>
      </c>
      <c r="M26" s="1109">
        <v>6.9498500000000005</v>
      </c>
    </row>
    <row r="27" spans="1:13" s="278" customFormat="1" ht="9" hidden="1" customHeight="1">
      <c r="A27" s="621" t="s">
        <v>1807</v>
      </c>
      <c r="B27" s="1108">
        <v>108605.12482004968</v>
      </c>
      <c r="C27" s="1108">
        <v>2703.6234790726894</v>
      </c>
      <c r="D27" s="1109">
        <v>64789.988876204974</v>
      </c>
      <c r="E27" s="1108">
        <v>40907.191488592012</v>
      </c>
      <c r="F27" s="1109">
        <v>204.32097617999997</v>
      </c>
      <c r="G27" s="1109">
        <v>10593.201137909005</v>
      </c>
      <c r="H27" s="1108">
        <v>9.7538685724648104</v>
      </c>
      <c r="I27" s="1108">
        <v>14275.662801119006</v>
      </c>
      <c r="J27" s="1108">
        <v>13.144557243290938</v>
      </c>
      <c r="K27" s="1108">
        <v>110865.69749838336</v>
      </c>
      <c r="L27" s="1108">
        <v>102.08146041181692</v>
      </c>
      <c r="M27" s="1108">
        <v>0.56319000000000008</v>
      </c>
    </row>
    <row r="28" spans="1:13" s="278" customFormat="1" ht="9" hidden="1" customHeight="1">
      <c r="A28" s="621" t="s">
        <v>1591</v>
      </c>
      <c r="B28" s="1063">
        <v>109081.96332262189</v>
      </c>
      <c r="C28" s="1063">
        <v>2491.382245563379</v>
      </c>
      <c r="D28" s="1064">
        <v>65551.171654288497</v>
      </c>
      <c r="E28" s="1063">
        <v>40834.364028460004</v>
      </c>
      <c r="F28" s="1064">
        <v>205.04539430999998</v>
      </c>
      <c r="G28" s="1064">
        <v>10453.611660609004</v>
      </c>
      <c r="H28" s="1063">
        <v>9.5832632107026701</v>
      </c>
      <c r="I28" s="1063">
        <v>14105.066777249001</v>
      </c>
      <c r="J28" s="1063">
        <v>12.930704900801718</v>
      </c>
      <c r="K28" s="1064">
        <v>113277.41539627465</v>
      </c>
      <c r="L28" s="1064">
        <v>103.84614646258635</v>
      </c>
      <c r="M28" s="1064">
        <v>1.0093273999999999</v>
      </c>
    </row>
    <row r="29" spans="1:13" s="278" customFormat="1" ht="9" hidden="1" customHeight="1">
      <c r="A29" s="621" t="s">
        <v>1592</v>
      </c>
      <c r="B29" s="1063">
        <v>109979.59683540318</v>
      </c>
      <c r="C29" s="1063">
        <v>2590.9033208026799</v>
      </c>
      <c r="D29" s="1064">
        <v>66216.071116290506</v>
      </c>
      <c r="E29" s="1063">
        <v>40967.388184060001</v>
      </c>
      <c r="F29" s="1064">
        <v>205.23421425000001</v>
      </c>
      <c r="G29" s="1064">
        <v>10462.86544229086</v>
      </c>
      <c r="H29" s="1063">
        <v>9.5134604448038793</v>
      </c>
      <c r="I29" s="1063">
        <v>14243.426441010859</v>
      </c>
      <c r="J29" s="1063">
        <v>12.950971680981652</v>
      </c>
      <c r="K29" s="1064">
        <v>117199.95898210203</v>
      </c>
      <c r="L29" s="1064">
        <v>106.56518331987064</v>
      </c>
      <c r="M29" s="1064">
        <v>6.6744899999999996</v>
      </c>
    </row>
    <row r="30" spans="1:13" s="278" customFormat="1" ht="9" hidden="1" customHeight="1">
      <c r="A30" s="618" t="s">
        <v>1593</v>
      </c>
      <c r="B30" s="1063">
        <v>111283.39841555461</v>
      </c>
      <c r="C30" s="1063">
        <v>2806.198897151814</v>
      </c>
      <c r="D30" s="1064">
        <v>67201.800327572782</v>
      </c>
      <c r="E30" s="1063">
        <v>41066.086946079995</v>
      </c>
      <c r="F30" s="1063">
        <v>209.31224475000008</v>
      </c>
      <c r="G30" s="1063">
        <v>9937.9456018690198</v>
      </c>
      <c r="H30" s="1063">
        <v>8.9303038398941865</v>
      </c>
      <c r="I30" s="1063">
        <v>13208.68127100902</v>
      </c>
      <c r="J30" s="1063">
        <v>11.869408608178144</v>
      </c>
      <c r="K30" s="1063">
        <v>116512.83005526636</v>
      </c>
      <c r="L30" s="1063">
        <v>104.69920196019176</v>
      </c>
      <c r="M30" s="1063">
        <v>9.1962484999999994</v>
      </c>
    </row>
    <row r="31" spans="1:13" s="278" customFormat="1" ht="9" hidden="1" customHeight="1">
      <c r="A31" s="618" t="s">
        <v>811</v>
      </c>
      <c r="B31" s="1063">
        <v>111142.30544794977</v>
      </c>
      <c r="C31" s="1063">
        <v>2615.5210067751759</v>
      </c>
      <c r="D31" s="1064">
        <v>67764.840456204591</v>
      </c>
      <c r="E31" s="1063">
        <v>40553.476441420004</v>
      </c>
      <c r="F31" s="1063">
        <v>208.4675435500001</v>
      </c>
      <c r="G31" s="1063">
        <v>10052.021538493402</v>
      </c>
      <c r="H31" s="1063">
        <v>9.0442802117335699</v>
      </c>
      <c r="I31" s="1063">
        <v>13225.866167443402</v>
      </c>
      <c r="J31" s="1063">
        <v>11.899938654446347</v>
      </c>
      <c r="K31" s="1063">
        <v>118595.55489622978</v>
      </c>
      <c r="L31" s="1063">
        <v>106.7060417887143</v>
      </c>
      <c r="M31" s="1063">
        <v>2.8972086400000001</v>
      </c>
    </row>
    <row r="32" spans="1:13" s="278" customFormat="1" ht="9" hidden="1" customHeight="1">
      <c r="A32" s="618" t="s">
        <v>812</v>
      </c>
      <c r="B32" s="1063">
        <v>113075.10999075969</v>
      </c>
      <c r="C32" s="1063">
        <v>3803.4201943011999</v>
      </c>
      <c r="D32" s="1064">
        <v>68887.368243716483</v>
      </c>
      <c r="E32" s="1063">
        <v>40166.122875822002</v>
      </c>
      <c r="F32" s="1063">
        <v>218.19867692000005</v>
      </c>
      <c r="G32" s="1063">
        <v>10087.611981129005</v>
      </c>
      <c r="H32" s="1063">
        <v>8.9211604410142495</v>
      </c>
      <c r="I32" s="1063">
        <v>13576.736798559006</v>
      </c>
      <c r="J32" s="1063">
        <v>12.006830503785029</v>
      </c>
      <c r="K32" s="1063">
        <v>121312.3703112995</v>
      </c>
      <c r="L32" s="1063">
        <v>107.284768788828</v>
      </c>
      <c r="M32" s="1063">
        <v>0.27214964000000003</v>
      </c>
    </row>
    <row r="33" spans="1:13" s="278" customFormat="1" ht="9" hidden="1" customHeight="1">
      <c r="A33" s="618" t="s">
        <v>739</v>
      </c>
      <c r="B33" s="1063">
        <v>114441.52536223174</v>
      </c>
      <c r="C33" s="1063">
        <v>2811.9259505972004</v>
      </c>
      <c r="D33" s="1064">
        <v>71468.37848486453</v>
      </c>
      <c r="E33" s="1063">
        <v>39949.05892814001</v>
      </c>
      <c r="F33" s="1063">
        <v>212.16199863000011</v>
      </c>
      <c r="G33" s="1063">
        <v>10216.727314090005</v>
      </c>
      <c r="H33" s="1063">
        <v>8.9274651676931889</v>
      </c>
      <c r="I33" s="1063">
        <v>13684.872908810004</v>
      </c>
      <c r="J33" s="1063">
        <v>11.957960945989207</v>
      </c>
      <c r="K33" s="1063">
        <v>122417.87244377402</v>
      </c>
      <c r="L33" s="1063">
        <v>106.96980143902788</v>
      </c>
      <c r="M33" s="1063">
        <v>0.95328999999999997</v>
      </c>
    </row>
    <row r="34" spans="1:13" s="278" customFormat="1" ht="9" hidden="1" customHeight="1">
      <c r="A34" s="618" t="s">
        <v>43</v>
      </c>
      <c r="B34" s="713">
        <v>114075.50500462919</v>
      </c>
      <c r="C34" s="713">
        <v>2666.6302159771999</v>
      </c>
      <c r="D34" s="712">
        <v>70954.84297550199</v>
      </c>
      <c r="E34" s="713">
        <v>40226.906401949993</v>
      </c>
      <c r="F34" s="713">
        <v>227.12541119999995</v>
      </c>
      <c r="G34" s="713">
        <v>10399.239913358999</v>
      </c>
      <c r="H34" s="713">
        <v>9.1161024559452954</v>
      </c>
      <c r="I34" s="713">
        <v>13820.417311558998</v>
      </c>
      <c r="J34" s="713">
        <v>12.115148919128751</v>
      </c>
      <c r="K34" s="713">
        <v>124051.21769911103</v>
      </c>
      <c r="L34" s="713">
        <v>108.74483325239457</v>
      </c>
      <c r="M34" s="713">
        <v>0.68565999999999994</v>
      </c>
    </row>
    <row r="35" spans="1:13" s="278" customFormat="1" ht="9" hidden="1" customHeight="1">
      <c r="A35" s="618" t="s">
        <v>44</v>
      </c>
      <c r="B35" s="713">
        <v>114763.25844438271</v>
      </c>
      <c r="C35" s="713">
        <v>2545.7413242497005</v>
      </c>
      <c r="D35" s="712">
        <v>70586.439245363013</v>
      </c>
      <c r="E35" s="713">
        <v>41397.780739859991</v>
      </c>
      <c r="F35" s="713">
        <v>233.29713490999993</v>
      </c>
      <c r="G35" s="713">
        <v>10416.284263819003</v>
      </c>
      <c r="H35" s="713">
        <v>9.0763232109403802</v>
      </c>
      <c r="I35" s="713">
        <v>13442.774791899003</v>
      </c>
      <c r="J35" s="713">
        <v>11.713483020712353</v>
      </c>
      <c r="K35" s="713">
        <v>126464.69451441061</v>
      </c>
      <c r="L35" s="713">
        <v>110.19615182475732</v>
      </c>
      <c r="M35" s="713">
        <v>30.995755519999999</v>
      </c>
    </row>
    <row r="36" spans="1:13" s="310" customFormat="1" ht="8.85" customHeight="1">
      <c r="A36" s="601" t="s">
        <v>89</v>
      </c>
      <c r="B36" s="671">
        <v>131311.07453804533</v>
      </c>
      <c r="C36" s="671">
        <v>3083.7143625911999</v>
      </c>
      <c r="D36" s="1067">
        <v>82945.640264423011</v>
      </c>
      <c r="E36" s="671">
        <v>45028.300363201102</v>
      </c>
      <c r="F36" s="671">
        <v>253.41954783000003</v>
      </c>
      <c r="G36" s="671">
        <v>11605.401968545997</v>
      </c>
      <c r="H36" s="671">
        <v>8.8380983929756152</v>
      </c>
      <c r="I36" s="671">
        <v>14740.047255165997</v>
      </c>
      <c r="J36" s="671">
        <v>11.225288732897619</v>
      </c>
      <c r="K36" s="671">
        <v>131823.21617254379</v>
      </c>
      <c r="L36" s="671">
        <v>100.39002166138704</v>
      </c>
      <c r="M36" s="671">
        <v>5.7346430499999999</v>
      </c>
    </row>
    <row r="37" spans="1:13" s="310" customFormat="1" ht="8.4499999999999993" customHeight="1">
      <c r="A37" s="601" t="s">
        <v>1858</v>
      </c>
      <c r="B37" s="671">
        <v>168288.43988953161</v>
      </c>
      <c r="C37" s="671">
        <v>4228.3166725621004</v>
      </c>
      <c r="D37" s="1067">
        <v>108357.48866621951</v>
      </c>
      <c r="E37" s="671">
        <v>55395.144057400001</v>
      </c>
      <c r="F37" s="671">
        <v>307.49049335000001</v>
      </c>
      <c r="G37" s="671">
        <v>14435.559169278995</v>
      </c>
      <c r="H37" s="671">
        <v>8.5778673679278423</v>
      </c>
      <c r="I37" s="671">
        <v>17388.472939968993</v>
      </c>
      <c r="J37" s="671">
        <v>10.332541528926873</v>
      </c>
      <c r="K37" s="671">
        <v>170080.8529821111</v>
      </c>
      <c r="L37" s="671">
        <v>101.06508390817342</v>
      </c>
      <c r="M37" s="671">
        <v>2.4929999999999999</v>
      </c>
    </row>
    <row r="38" spans="1:13" s="310" customFormat="1" ht="8.1" customHeight="1">
      <c r="A38" s="601" t="s">
        <v>1980</v>
      </c>
      <c r="B38" s="671">
        <v>188728.25997694454</v>
      </c>
      <c r="C38" s="671">
        <v>5539.3808415988024</v>
      </c>
      <c r="D38" s="1067">
        <v>120640.84178132276</v>
      </c>
      <c r="E38" s="671">
        <v>62212.660399759996</v>
      </c>
      <c r="F38" s="671">
        <v>335.37695426300007</v>
      </c>
      <c r="G38" s="671">
        <v>18462.436746400002</v>
      </c>
      <c r="H38" s="671">
        <v>9.7825501854652899</v>
      </c>
      <c r="I38" s="671">
        <v>21771.620312650004</v>
      </c>
      <c r="J38" s="671">
        <v>11.535961977983412</v>
      </c>
      <c r="K38" s="671">
        <v>196462.24666754273</v>
      </c>
      <c r="L38" s="671">
        <v>104.09794838968101</v>
      </c>
      <c r="M38" s="671">
        <v>0.41361599999999998</v>
      </c>
    </row>
    <row r="39" spans="1:13" s="124" customFormat="1" ht="8.85" customHeight="1">
      <c r="A39" s="894"/>
      <c r="B39" s="863"/>
      <c r="C39" s="863"/>
      <c r="D39" s="864"/>
      <c r="E39" s="863"/>
      <c r="F39" s="863"/>
      <c r="G39" s="863"/>
      <c r="H39" s="863"/>
      <c r="I39" s="863"/>
      <c r="J39" s="863"/>
      <c r="K39" s="863"/>
      <c r="L39" s="863"/>
      <c r="M39" s="863"/>
    </row>
    <row r="40" spans="1:13" s="278" customFormat="1" ht="8.85" customHeight="1">
      <c r="A40" s="621" t="s">
        <v>2558</v>
      </c>
      <c r="B40" s="1070">
        <v>189465.36377816982</v>
      </c>
      <c r="C40" s="1070">
        <v>4371.4468846870013</v>
      </c>
      <c r="D40" s="765">
        <v>121445.97615806283</v>
      </c>
      <c r="E40" s="1070">
        <v>63318.347920289998</v>
      </c>
      <c r="F40" s="765">
        <v>329.59281513000008</v>
      </c>
      <c r="G40" s="765">
        <v>17494.886748179</v>
      </c>
      <c r="H40" s="1070">
        <v>9.2338179387037691</v>
      </c>
      <c r="I40" s="1070">
        <v>21046.326307341002</v>
      </c>
      <c r="J40" s="1070">
        <v>11.108271130750051</v>
      </c>
      <c r="K40" s="765">
        <v>192769.19044877629</v>
      </c>
      <c r="L40" s="765">
        <v>101.74376287291997</v>
      </c>
      <c r="M40" s="765">
        <v>2.4996080799999998</v>
      </c>
    </row>
    <row r="41" spans="1:13" s="278" customFormat="1" ht="8.85" customHeight="1">
      <c r="A41" s="621" t="s">
        <v>2559</v>
      </c>
      <c r="B41" s="1070">
        <v>192944.20229177992</v>
      </c>
      <c r="C41" s="1070">
        <v>4347.5611584463004</v>
      </c>
      <c r="D41" s="765">
        <v>124668.77674136263</v>
      </c>
      <c r="E41" s="1070">
        <v>63591.722906461</v>
      </c>
      <c r="F41" s="765">
        <v>336.14148551000005</v>
      </c>
      <c r="G41" s="765">
        <v>18386.936538789003</v>
      </c>
      <c r="H41" s="1070">
        <v>9.5296652194728058</v>
      </c>
      <c r="I41" s="1070">
        <v>22313.160541001002</v>
      </c>
      <c r="J41" s="1070">
        <v>11.564566478788475</v>
      </c>
      <c r="K41" s="765">
        <v>199667.51756235707</v>
      </c>
      <c r="L41" s="765">
        <v>103.48459046227769</v>
      </c>
      <c r="M41" s="765">
        <v>14.807327000000001</v>
      </c>
    </row>
    <row r="42" spans="1:13" s="278" customFormat="1" ht="8.85" customHeight="1">
      <c r="A42" s="621" t="s">
        <v>2020</v>
      </c>
      <c r="B42" s="1070">
        <v>197369.17210296495</v>
      </c>
      <c r="C42" s="1070">
        <v>4824.4248454363787</v>
      </c>
      <c r="D42" s="765">
        <v>128211.65517875935</v>
      </c>
      <c r="E42" s="1070">
        <v>63994.708588839232</v>
      </c>
      <c r="F42" s="765">
        <v>338.38348993000005</v>
      </c>
      <c r="G42" s="765">
        <v>21532.715598629002</v>
      </c>
      <c r="H42" s="1070">
        <v>10.909867721082431</v>
      </c>
      <c r="I42" s="1070">
        <v>25442.132245141001</v>
      </c>
      <c r="J42" s="1070">
        <v>12.890631284539294</v>
      </c>
      <c r="K42" s="1070">
        <v>203796.29124407034</v>
      </c>
      <c r="L42" s="1070">
        <v>103.25639463986424</v>
      </c>
      <c r="M42" s="1070">
        <v>13.4731518</v>
      </c>
    </row>
    <row r="43" spans="1:13" s="278" customFormat="1" ht="8.85" customHeight="1">
      <c r="A43" s="621" t="s">
        <v>2560</v>
      </c>
      <c r="B43" s="1070">
        <v>185732.92798039343</v>
      </c>
      <c r="C43" s="1070">
        <v>5358.3360338961475</v>
      </c>
      <c r="D43" s="765">
        <v>120334.40245839057</v>
      </c>
      <c r="E43" s="1070">
        <v>59793.876398696739</v>
      </c>
      <c r="F43" s="765">
        <v>246.31308941000003</v>
      </c>
      <c r="G43" s="765">
        <v>21127.071977469994</v>
      </c>
      <c r="H43" s="1070">
        <v>11.37497384400263</v>
      </c>
      <c r="I43" s="1070">
        <v>25203.571652115996</v>
      </c>
      <c r="J43" s="1070">
        <v>13.569791811377986</v>
      </c>
      <c r="K43" s="765">
        <v>192434.71466197527</v>
      </c>
      <c r="L43" s="765">
        <v>103.60829216146816</v>
      </c>
      <c r="M43" s="765">
        <v>4.3885605200000004</v>
      </c>
    </row>
    <row r="44" spans="1:13" s="278" customFormat="1" ht="8.85" customHeight="1">
      <c r="A44" s="621" t="s">
        <v>2561</v>
      </c>
      <c r="B44" s="1070">
        <v>187205.95153513763</v>
      </c>
      <c r="C44" s="1070">
        <v>4475.240680677618</v>
      </c>
      <c r="D44" s="765">
        <v>121325.6568627643</v>
      </c>
      <c r="E44" s="1070">
        <v>61160.291405305732</v>
      </c>
      <c r="F44" s="765">
        <v>244.76258639000002</v>
      </c>
      <c r="G44" s="765">
        <v>19984.861292620004</v>
      </c>
      <c r="H44" s="1070">
        <v>10.675334373046866</v>
      </c>
      <c r="I44" s="1070">
        <v>23832.268610976003</v>
      </c>
      <c r="J44" s="1070">
        <v>12.730507986282053</v>
      </c>
      <c r="K44" s="765">
        <v>196422.04663494896</v>
      </c>
      <c r="L44" s="765">
        <v>104.92297121124459</v>
      </c>
      <c r="M44" s="765">
        <v>9.3435000000000006</v>
      </c>
    </row>
    <row r="45" spans="1:13" s="278" customFormat="1" ht="8.85" customHeight="1">
      <c r="A45" s="618" t="s">
        <v>2084</v>
      </c>
      <c r="B45" s="1070">
        <v>192896.70952736933</v>
      </c>
      <c r="C45" s="1070">
        <v>5001.4479766115892</v>
      </c>
      <c r="D45" s="765">
        <v>125109.51224173202</v>
      </c>
      <c r="E45" s="1070">
        <v>62538.573767395741</v>
      </c>
      <c r="F45" s="765">
        <v>247.17554163</v>
      </c>
      <c r="G45" s="765">
        <v>20455.50027683</v>
      </c>
      <c r="H45" s="1070">
        <v>10.604380099043448</v>
      </c>
      <c r="I45" s="1070">
        <v>24354.928583246001</v>
      </c>
      <c r="J45" s="1070">
        <v>12.625891153311963</v>
      </c>
      <c r="K45" s="1070">
        <v>200969.7710038377</v>
      </c>
      <c r="L45" s="1070">
        <v>104.18517324440049</v>
      </c>
      <c r="M45" s="1070">
        <v>10.263500000000001</v>
      </c>
    </row>
    <row r="46" spans="1:13" s="278" customFormat="1" ht="8.85" customHeight="1">
      <c r="A46" s="618" t="s">
        <v>2562</v>
      </c>
      <c r="B46" s="1070">
        <v>197040.70243409724</v>
      </c>
      <c r="C46" s="1070">
        <v>4692.5446243333008</v>
      </c>
      <c r="D46" s="765">
        <v>128632.54364488821</v>
      </c>
      <c r="E46" s="1070">
        <v>63466.079930245724</v>
      </c>
      <c r="F46" s="765">
        <v>249.53423462999999</v>
      </c>
      <c r="G46" s="765">
        <v>20460.501234299998</v>
      </c>
      <c r="H46" s="1070">
        <v>10.383895805052395</v>
      </c>
      <c r="I46" s="1070">
        <v>24227.512314758002</v>
      </c>
      <c r="J46" s="1070">
        <v>12.295689172576514</v>
      </c>
      <c r="K46" s="765">
        <v>203758.36798199991</v>
      </c>
      <c r="L46" s="765">
        <v>103.40927811610369</v>
      </c>
      <c r="M46" s="765">
        <v>23.876750569999999</v>
      </c>
    </row>
    <row r="47" spans="1:13" s="278" customFormat="1" ht="8.85" customHeight="1">
      <c r="A47" s="618" t="s">
        <v>2563</v>
      </c>
      <c r="B47" s="1070">
        <v>201356.21007119789</v>
      </c>
      <c r="C47" s="1070">
        <v>7558.0125059709017</v>
      </c>
      <c r="D47" s="765">
        <v>129500.81889183601</v>
      </c>
      <c r="E47" s="1070">
        <v>64090.480518780976</v>
      </c>
      <c r="F47" s="765">
        <v>206.89815461000001</v>
      </c>
      <c r="G47" s="765">
        <v>20026.587277460003</v>
      </c>
      <c r="H47" s="1070">
        <v>9.9458503268306302</v>
      </c>
      <c r="I47" s="1070">
        <v>23891.716840098004</v>
      </c>
      <c r="J47" s="1070">
        <v>11.865398554953975</v>
      </c>
      <c r="K47" s="765">
        <v>211506.29288621849</v>
      </c>
      <c r="L47" s="765">
        <v>105.0408590881958</v>
      </c>
      <c r="M47" s="765">
        <v>13.87675057</v>
      </c>
    </row>
    <row r="48" spans="1:13" s="278" customFormat="1" ht="8.85" customHeight="1">
      <c r="A48" s="618" t="s">
        <v>2121</v>
      </c>
      <c r="B48" s="1070">
        <v>206228.42731123831</v>
      </c>
      <c r="C48" s="1070">
        <v>5567.8403098784656</v>
      </c>
      <c r="D48" s="765">
        <v>132596.24567918989</v>
      </c>
      <c r="E48" s="1070">
        <v>67862.337018319959</v>
      </c>
      <c r="F48" s="765">
        <v>202.00430384999999</v>
      </c>
      <c r="G48" s="765">
        <v>19567.253401909999</v>
      </c>
      <c r="H48" s="1070">
        <v>9.488145575769364</v>
      </c>
      <c r="I48" s="1070">
        <v>25235.963388871998</v>
      </c>
      <c r="J48" s="1070">
        <v>12.236898529408888</v>
      </c>
      <c r="K48" s="1070">
        <v>214853.51022337397</v>
      </c>
      <c r="L48" s="1070">
        <v>104.18229582826559</v>
      </c>
      <c r="M48" s="1070">
        <v>10.262</v>
      </c>
    </row>
    <row r="49" spans="1:13" s="278" customFormat="1" ht="8.85" customHeight="1">
      <c r="A49" s="618" t="s">
        <v>2564</v>
      </c>
      <c r="B49" s="1070">
        <v>205883.7012830413</v>
      </c>
      <c r="C49" s="1070">
        <v>4908.2378395851993</v>
      </c>
      <c r="D49" s="765">
        <v>132981.93732560612</v>
      </c>
      <c r="E49" s="1070">
        <v>67792.447546589989</v>
      </c>
      <c r="F49" s="1070">
        <v>201.07857126000002</v>
      </c>
      <c r="G49" s="1070">
        <v>20144.043492640001</v>
      </c>
      <c r="H49" s="1070">
        <v>9.7841856189221676</v>
      </c>
      <c r="I49" s="1070">
        <v>26568.722138331999</v>
      </c>
      <c r="J49" s="1070">
        <v>12.904723381578565</v>
      </c>
      <c r="K49" s="1070">
        <v>221729.7872909627</v>
      </c>
      <c r="L49" s="1070">
        <v>107.69661994085524</v>
      </c>
      <c r="M49" s="1070">
        <v>0.26200000000000001</v>
      </c>
    </row>
    <row r="50" spans="1:13" s="278" customFormat="1" ht="8.85" customHeight="1">
      <c r="A50" s="618" t="s">
        <v>2565</v>
      </c>
      <c r="B50" s="1070">
        <v>211835.95761575355</v>
      </c>
      <c r="C50" s="1070">
        <v>5331.707530195903</v>
      </c>
      <c r="D50" s="765">
        <v>137599.80247417765</v>
      </c>
      <c r="E50" s="1070">
        <v>68694.59737453</v>
      </c>
      <c r="F50" s="1070">
        <v>209.85023685000002</v>
      </c>
      <c r="G50" s="1070">
        <v>20530.731762789997</v>
      </c>
      <c r="H50" s="1070">
        <v>9.6918068083750075</v>
      </c>
      <c r="I50" s="1070">
        <v>26537.996915411994</v>
      </c>
      <c r="J50" s="1070">
        <v>12.527616753124093</v>
      </c>
      <c r="K50" s="1070">
        <v>228123.5851749939</v>
      </c>
      <c r="L50" s="1070">
        <v>107.68879265945222</v>
      </c>
      <c r="M50" s="1070">
        <v>13.901999999999999</v>
      </c>
    </row>
    <row r="51" spans="1:13" s="310" customFormat="1" ht="8.85" customHeight="1">
      <c r="A51" s="601" t="s">
        <v>2159</v>
      </c>
      <c r="B51" s="671">
        <v>219087.99724447084</v>
      </c>
      <c r="C51" s="671">
        <v>7238.3446196574696</v>
      </c>
      <c r="D51" s="1067">
        <v>143419.26116404336</v>
      </c>
      <c r="E51" s="671">
        <v>68222.084073120001</v>
      </c>
      <c r="F51" s="671">
        <v>208.30738765000001</v>
      </c>
      <c r="G51" s="671">
        <v>21630.244822470002</v>
      </c>
      <c r="H51" s="671">
        <v>9.8728570686297097</v>
      </c>
      <c r="I51" s="671">
        <v>27484.202081425999</v>
      </c>
      <c r="J51" s="671">
        <v>12.544823279733377</v>
      </c>
      <c r="K51" s="671">
        <v>234971.55865850765</v>
      </c>
      <c r="L51" s="671">
        <v>107.24985467657228</v>
      </c>
      <c r="M51" s="671">
        <v>0.26200000000000001</v>
      </c>
    </row>
    <row r="52" spans="1:13" s="124" customFormat="1" ht="8.85" customHeight="1">
      <c r="A52" s="894"/>
      <c r="B52" s="863"/>
      <c r="C52" s="863"/>
      <c r="D52" s="864"/>
      <c r="E52" s="863"/>
      <c r="F52" s="863"/>
      <c r="G52" s="863"/>
      <c r="H52" s="863"/>
      <c r="I52" s="863"/>
      <c r="J52" s="863"/>
      <c r="K52" s="863"/>
      <c r="L52" s="863"/>
      <c r="M52" s="863"/>
    </row>
    <row r="53" spans="1:13" s="278" customFormat="1" ht="8.85" customHeight="1">
      <c r="A53" s="621" t="s">
        <v>2174</v>
      </c>
      <c r="B53" s="1070">
        <v>219071.30370669538</v>
      </c>
      <c r="C53" s="1070">
        <v>5532.7929693850983</v>
      </c>
      <c r="D53" s="765">
        <v>144619.09117699027</v>
      </c>
      <c r="E53" s="1070">
        <v>68698.941682630015</v>
      </c>
      <c r="F53" s="765">
        <v>220.47787769000001</v>
      </c>
      <c r="G53" s="765">
        <v>21158.739987410001</v>
      </c>
      <c r="H53" s="1070">
        <v>9.658380458509745</v>
      </c>
      <c r="I53" s="1070">
        <v>27138.653977456001</v>
      </c>
      <c r="J53" s="1070">
        <v>12.388046046318649</v>
      </c>
      <c r="K53" s="765">
        <v>234549.94947027482</v>
      </c>
      <c r="L53" s="765">
        <v>107.06557431378738</v>
      </c>
      <c r="M53" s="765">
        <v>0.26200000000000001</v>
      </c>
    </row>
    <row r="54" spans="1:13" s="278" customFormat="1" ht="8.85" customHeight="1">
      <c r="A54" s="621" t="s">
        <v>2549</v>
      </c>
      <c r="B54" s="1070">
        <v>222322.08018308374</v>
      </c>
      <c r="C54" s="1070">
        <v>6157.1098596727115</v>
      </c>
      <c r="D54" s="765">
        <v>147307.37990833103</v>
      </c>
      <c r="E54" s="1070">
        <v>68621.332012059996</v>
      </c>
      <c r="F54" s="765">
        <v>236.25840302</v>
      </c>
      <c r="G54" s="765">
        <v>20565.641149140003</v>
      </c>
      <c r="H54" s="1070">
        <v>9.2503817579450747</v>
      </c>
      <c r="I54" s="1070">
        <v>26790.716540978003</v>
      </c>
      <c r="J54" s="1070">
        <v>12.050407462414739</v>
      </c>
      <c r="K54" s="765">
        <v>241576.54585556051</v>
      </c>
      <c r="L54" s="765">
        <v>108.66061781026004</v>
      </c>
      <c r="M54" s="765">
        <v>9.6120000000000001</v>
      </c>
    </row>
    <row r="55" spans="1:13" s="278" customFormat="1" ht="8.85" customHeight="1">
      <c r="A55" s="621" t="s">
        <v>2173</v>
      </c>
      <c r="B55" s="1070">
        <v>234829.03374943143</v>
      </c>
      <c r="C55" s="1070">
        <v>7176.5301247752996</v>
      </c>
      <c r="D55" s="765">
        <v>155766.21221283652</v>
      </c>
      <c r="E55" s="1070">
        <v>71641.261488000018</v>
      </c>
      <c r="F55" s="765">
        <v>245.02992381960001</v>
      </c>
      <c r="G55" s="765">
        <v>22495.021208320002</v>
      </c>
      <c r="H55" s="1070">
        <v>9.5793185574841502</v>
      </c>
      <c r="I55" s="1070">
        <v>28820.479033928001</v>
      </c>
      <c r="J55" s="1070">
        <v>12.272962407485007</v>
      </c>
      <c r="K55" s="1070">
        <v>254036.38200751427</v>
      </c>
      <c r="L55" s="1070">
        <v>108.17929024848671</v>
      </c>
      <c r="M55" s="1070">
        <v>0.26200000000000001</v>
      </c>
    </row>
    <row r="56" spans="1:13" s="278" customFormat="1" ht="8.85" customHeight="1">
      <c r="A56" s="621" t="s">
        <v>2207</v>
      </c>
      <c r="B56" s="1070">
        <v>233302.32655544064</v>
      </c>
      <c r="C56" s="1070">
        <v>6118.2478243328706</v>
      </c>
      <c r="D56" s="765">
        <v>155434.19272766775</v>
      </c>
      <c r="E56" s="1070">
        <v>71496.219177700012</v>
      </c>
      <c r="F56" s="765">
        <v>253.66682574000001</v>
      </c>
      <c r="G56" s="765">
        <v>22004.921835900001</v>
      </c>
      <c r="H56" s="1070">
        <v>9.4319341606183578</v>
      </c>
      <c r="I56" s="1070">
        <v>27997.178018208</v>
      </c>
      <c r="J56" s="1070">
        <v>12.000385264719986</v>
      </c>
      <c r="K56" s="765">
        <v>257236.84662120833</v>
      </c>
      <c r="L56" s="765">
        <v>110.25901473814923</v>
      </c>
      <c r="M56" s="765">
        <v>20.192</v>
      </c>
    </row>
    <row r="57" spans="1:13" s="278" customFormat="1" ht="8.85" customHeight="1">
      <c r="A57" s="621" t="s">
        <v>2208</v>
      </c>
      <c r="B57" s="1070">
        <v>232147.78722222391</v>
      </c>
      <c r="C57" s="1070">
        <v>6247.9097760493987</v>
      </c>
      <c r="D57" s="765">
        <v>150865.57762314452</v>
      </c>
      <c r="E57" s="1070">
        <v>74774.018744740009</v>
      </c>
      <c r="F57" s="765">
        <v>260.28107829000004</v>
      </c>
      <c r="G57" s="765">
        <v>22211.098115029999</v>
      </c>
      <c r="H57" s="1070">
        <v>9.5676544587385539</v>
      </c>
      <c r="I57" s="1070">
        <v>27837.298364978</v>
      </c>
      <c r="J57" s="1070">
        <v>11.991196943148415</v>
      </c>
      <c r="K57" s="765">
        <v>265255.73702238459</v>
      </c>
      <c r="L57" s="765">
        <v>114.2615831907405</v>
      </c>
      <c r="M57" s="765">
        <v>0.26258825000000002</v>
      </c>
    </row>
    <row r="58" spans="1:13" s="278" customFormat="1" ht="8.85" customHeight="1">
      <c r="A58" s="618" t="s">
        <v>2209</v>
      </c>
      <c r="B58" s="1070">
        <v>219296.02434570721</v>
      </c>
      <c r="C58" s="1070">
        <v>7412.7068672854002</v>
      </c>
      <c r="D58" s="765">
        <v>138288.48445822179</v>
      </c>
      <c r="E58" s="1070">
        <v>73345.460611230024</v>
      </c>
      <c r="F58" s="765">
        <v>249.37240896999998</v>
      </c>
      <c r="G58" s="765">
        <v>19349.458672699999</v>
      </c>
      <c r="H58" s="1070">
        <v>8.8234425272556347</v>
      </c>
      <c r="I58" s="1070">
        <v>25076.522141488</v>
      </c>
      <c r="J58" s="1070">
        <v>11.435009921546206</v>
      </c>
      <c r="K58" s="1070">
        <v>249831.57913577638</v>
      </c>
      <c r="L58" s="1070">
        <v>113.92435402382475</v>
      </c>
      <c r="M58" s="1070">
        <v>0.26249986000000003</v>
      </c>
    </row>
    <row r="59" spans="1:13" s="278" customFormat="1" ht="8.85" customHeight="1">
      <c r="A59" s="618" t="s">
        <v>2218</v>
      </c>
      <c r="B59" s="1070">
        <v>215045.14215426813</v>
      </c>
      <c r="C59" s="1070">
        <v>5822.9134159874338</v>
      </c>
      <c r="D59" s="765">
        <v>124514.51161608069</v>
      </c>
      <c r="E59" s="1070">
        <v>84457.676330730013</v>
      </c>
      <c r="F59" s="765">
        <v>250.04079146999999</v>
      </c>
      <c r="G59" s="765">
        <v>20525.06248384</v>
      </c>
      <c r="H59" s="1070">
        <v>9.5445366857512273</v>
      </c>
      <c r="I59" s="1070">
        <v>26366.158692158002</v>
      </c>
      <c r="J59" s="1070">
        <v>12.260755313060532</v>
      </c>
      <c r="K59" s="765">
        <v>252405.9662127106</v>
      </c>
      <c r="L59" s="765">
        <v>117.37347967230096</v>
      </c>
      <c r="M59" s="765">
        <v>6.8024998600000002</v>
      </c>
    </row>
    <row r="60" spans="1:13" s="278" customFormat="1" ht="8.85" customHeight="1">
      <c r="A60" s="618" t="s">
        <v>2219</v>
      </c>
      <c r="B60" s="1070">
        <v>219577.28841622008</v>
      </c>
      <c r="C60" s="1070">
        <v>5905.4087692728917</v>
      </c>
      <c r="D60" s="765">
        <v>118661.9787556072</v>
      </c>
      <c r="E60" s="1070">
        <v>94754.217155450009</v>
      </c>
      <c r="F60" s="765">
        <v>255.68373589000001</v>
      </c>
      <c r="G60" s="765">
        <v>20709.719541219998</v>
      </c>
      <c r="H60" s="1070">
        <v>9.4316309717622779</v>
      </c>
      <c r="I60" s="1070">
        <v>26547.261804367998</v>
      </c>
      <c r="J60" s="1070">
        <v>12.09016742844838</v>
      </c>
      <c r="K60" s="765">
        <v>252189.61728899935</v>
      </c>
      <c r="L60" s="765">
        <v>114.85232334728576</v>
      </c>
      <c r="M60" s="765">
        <v>37.528406189999998</v>
      </c>
    </row>
    <row r="61" spans="1:13" s="278" customFormat="1" ht="8.85" customHeight="1">
      <c r="A61" s="618" t="s">
        <v>2217</v>
      </c>
      <c r="B61" s="1070">
        <v>217097.15509727632</v>
      </c>
      <c r="C61" s="1070">
        <v>5939.8608061903997</v>
      </c>
      <c r="D61" s="765">
        <v>111728.1420283959</v>
      </c>
      <c r="E61" s="1070">
        <v>99180.019459050018</v>
      </c>
      <c r="F61" s="765">
        <v>249.13280363999999</v>
      </c>
      <c r="G61" s="765">
        <v>20314.453629459997</v>
      </c>
      <c r="H61" s="1070">
        <v>9.3573099197718879</v>
      </c>
      <c r="I61" s="1070">
        <v>26534.497622627998</v>
      </c>
      <c r="J61" s="1070">
        <v>12.222406880798825</v>
      </c>
      <c r="K61" s="1070">
        <v>235133.79458106231</v>
      </c>
      <c r="L61" s="1070">
        <v>108.30809573515792</v>
      </c>
      <c r="M61" s="1070">
        <v>15.434567500000002</v>
      </c>
    </row>
    <row r="62" spans="1:13" s="278" customFormat="1" ht="8.85" customHeight="1">
      <c r="A62" s="618" t="s">
        <v>2264</v>
      </c>
      <c r="B62" s="1070">
        <v>213526.45921452233</v>
      </c>
      <c r="C62" s="1070">
        <v>5129.328774554835</v>
      </c>
      <c r="D62" s="765">
        <v>108080.02998766753</v>
      </c>
      <c r="E62" s="1070">
        <v>100072.42200439998</v>
      </c>
      <c r="F62" s="1070">
        <v>244.67844790000004</v>
      </c>
      <c r="G62" s="1070">
        <v>19364.942738466503</v>
      </c>
      <c r="H62" s="1070">
        <v>9.0691068496627132</v>
      </c>
      <c r="I62" s="1070">
        <v>25902.835063284503</v>
      </c>
      <c r="J62" s="1070">
        <v>12.130972039048734</v>
      </c>
      <c r="K62" s="1070">
        <v>242495.54511003676</v>
      </c>
      <c r="L62" s="1070">
        <v>113.56697713345692</v>
      </c>
      <c r="M62" s="1070">
        <v>5.87760601</v>
      </c>
    </row>
    <row r="63" spans="1:13" s="278" customFormat="1" ht="8.85" customHeight="1">
      <c r="A63" s="618" t="s">
        <v>2265</v>
      </c>
      <c r="B63" s="1070">
        <v>212172.20089706453</v>
      </c>
      <c r="C63" s="1070">
        <v>5136.3463301660458</v>
      </c>
      <c r="D63" s="765">
        <v>104990.81507621754</v>
      </c>
      <c r="E63" s="1070">
        <v>101795.05074332093</v>
      </c>
      <c r="F63" s="1070">
        <v>249.98874735999999</v>
      </c>
      <c r="G63" s="1070">
        <v>19670.642115819999</v>
      </c>
      <c r="H63" s="1070">
        <v>9.2710741711932485</v>
      </c>
      <c r="I63" s="1070">
        <v>26168.739908233998</v>
      </c>
      <c r="J63" s="1070">
        <v>12.33372694330007</v>
      </c>
      <c r="K63" s="1070">
        <v>240848.2163236998</v>
      </c>
      <c r="L63" s="1070">
        <v>113.51544420305441</v>
      </c>
      <c r="M63" s="1070">
        <v>0.26200000999999995</v>
      </c>
    </row>
    <row r="64" spans="1:13" s="310" customFormat="1" ht="8.85" customHeight="1">
      <c r="A64" s="601" t="s">
        <v>2262</v>
      </c>
      <c r="B64" s="671">
        <v>187270.80978182598</v>
      </c>
      <c r="C64" s="671">
        <v>5588.4626733444893</v>
      </c>
      <c r="D64" s="1067">
        <v>92788.125347221503</v>
      </c>
      <c r="E64" s="671">
        <v>88672.974029399993</v>
      </c>
      <c r="F64" s="671">
        <v>221.24773185999999</v>
      </c>
      <c r="G64" s="671">
        <v>18979.967326729999</v>
      </c>
      <c r="H64" s="671">
        <v>10.135037782365558</v>
      </c>
      <c r="I64" s="671">
        <v>25893.260297303998</v>
      </c>
      <c r="J64" s="671">
        <v>13.826639788373923</v>
      </c>
      <c r="K64" s="671">
        <v>202986.38205067648</v>
      </c>
      <c r="L64" s="671">
        <v>108.39189635969397</v>
      </c>
      <c r="M64" s="671">
        <v>0.26200000000000001</v>
      </c>
    </row>
    <row r="65" spans="1:13" s="124" customFormat="1" ht="8.85" customHeight="1">
      <c r="A65" s="894"/>
      <c r="B65" s="863"/>
      <c r="C65" s="863"/>
      <c r="D65" s="864"/>
      <c r="E65" s="863"/>
      <c r="F65" s="863"/>
      <c r="G65" s="863"/>
      <c r="H65" s="863"/>
      <c r="I65" s="863"/>
      <c r="J65" s="863"/>
      <c r="K65" s="863"/>
      <c r="L65" s="863"/>
      <c r="M65" s="863"/>
    </row>
    <row r="66" spans="1:13" s="278" customFormat="1" ht="8.85" customHeight="1">
      <c r="A66" s="621" t="s">
        <v>2781</v>
      </c>
      <c r="B66" s="1070">
        <v>198099.9478935425</v>
      </c>
      <c r="C66" s="1070">
        <v>4646.3370155479006</v>
      </c>
      <c r="D66" s="765">
        <v>94366.735267134602</v>
      </c>
      <c r="E66" s="1070">
        <v>98854.486249520007</v>
      </c>
      <c r="F66" s="765">
        <v>232.38936133999999</v>
      </c>
      <c r="G66" s="765">
        <v>18870.70318529</v>
      </c>
      <c r="H66" s="1070">
        <v>9.5258496460741036</v>
      </c>
      <c r="I66" s="1070">
        <v>25972.437522974</v>
      </c>
      <c r="J66" s="1070">
        <v>13.110774535352935</v>
      </c>
      <c r="K66" s="765">
        <v>209997.17653420509</v>
      </c>
      <c r="L66" s="765">
        <v>106.00566974760441</v>
      </c>
      <c r="M66" s="765">
        <v>1.2028164799999999</v>
      </c>
    </row>
    <row r="67" spans="1:13" s="278" customFormat="1" ht="8.85" customHeight="1">
      <c r="A67" s="621" t="s">
        <v>2782</v>
      </c>
      <c r="B67" s="1070">
        <v>199873.00246651552</v>
      </c>
      <c r="C67" s="1070">
        <v>4670.2270754269002</v>
      </c>
      <c r="D67" s="765">
        <v>96728.769200778595</v>
      </c>
      <c r="E67" s="1070">
        <v>98237.055196470028</v>
      </c>
      <c r="F67" s="765">
        <v>236.95099384000002</v>
      </c>
      <c r="G67" s="765">
        <v>18696.817852300002</v>
      </c>
      <c r="H67" s="1070">
        <v>9.3543488222889213</v>
      </c>
      <c r="I67" s="1070">
        <v>27837.915003324004</v>
      </c>
      <c r="J67" s="1070">
        <v>13.927801483838548</v>
      </c>
      <c r="K67" s="765">
        <v>214772.04036029434</v>
      </c>
      <c r="L67" s="765">
        <v>107.45425230517304</v>
      </c>
      <c r="M67" s="765">
        <v>5.1922850000000018</v>
      </c>
    </row>
    <row r="68" spans="1:13" s="278" customFormat="1" ht="8.85" customHeight="1">
      <c r="A68" s="621" t="s">
        <v>2293</v>
      </c>
      <c r="B68" s="1070">
        <v>207934.75119366712</v>
      </c>
      <c r="C68" s="1070">
        <v>5307.9186856924998</v>
      </c>
      <c r="D68" s="765">
        <v>101894.94887334462</v>
      </c>
      <c r="E68" s="1070">
        <v>100495.11982083</v>
      </c>
      <c r="F68" s="765">
        <v>236.76381380000001</v>
      </c>
      <c r="G68" s="765">
        <v>18431.065289039998</v>
      </c>
      <c r="H68" s="1070">
        <v>8.863869643354418</v>
      </c>
      <c r="I68" s="1070">
        <v>28264.339510063997</v>
      </c>
      <c r="J68" s="1070">
        <v>13.592888801804486</v>
      </c>
      <c r="K68" s="1070">
        <v>220501.87861173195</v>
      </c>
      <c r="L68" s="1070">
        <v>106.04378409377084</v>
      </c>
      <c r="M68" s="1070">
        <v>17.792285000000003</v>
      </c>
    </row>
    <row r="69" spans="1:13" s="278" customFormat="1" ht="8.85" customHeight="1">
      <c r="A69" s="621" t="s">
        <v>2495</v>
      </c>
      <c r="B69" s="1070">
        <v>211949.76883865424</v>
      </c>
      <c r="C69" s="1070">
        <v>4755.3421055043837</v>
      </c>
      <c r="D69" s="765">
        <v>103413.18043564934</v>
      </c>
      <c r="E69" s="1070">
        <v>103538.17167970051</v>
      </c>
      <c r="F69" s="765">
        <v>243.0746178</v>
      </c>
      <c r="G69" s="765">
        <v>18409.71558923</v>
      </c>
      <c r="H69" s="1070">
        <v>8.6858861371272873</v>
      </c>
      <c r="I69" s="1070">
        <v>30052.906703104003</v>
      </c>
      <c r="J69" s="1070">
        <v>14.179259013951384</v>
      </c>
      <c r="K69" s="765">
        <v>225004.68362247627</v>
      </c>
      <c r="L69" s="765">
        <v>106.15943808542674</v>
      </c>
      <c r="M69" s="765">
        <v>1.2028165</v>
      </c>
    </row>
    <row r="70" spans="1:13" s="278" customFormat="1" ht="8.85" customHeight="1">
      <c r="A70" s="621" t="s">
        <v>2496</v>
      </c>
      <c r="B70" s="1070">
        <v>213491.24178015019</v>
      </c>
      <c r="C70" s="1070">
        <v>4979.0590997203844</v>
      </c>
      <c r="D70" s="765">
        <v>104656.7014642393</v>
      </c>
      <c r="E70" s="1070">
        <v>103610.62665783049</v>
      </c>
      <c r="F70" s="765">
        <v>244.85455836000003</v>
      </c>
      <c r="G70" s="765">
        <v>18105.67239403</v>
      </c>
      <c r="H70" s="1070">
        <v>8.4807565139720946</v>
      </c>
      <c r="I70" s="1070">
        <v>29835.351629714001</v>
      </c>
      <c r="J70" s="1070">
        <v>13.974976856632818</v>
      </c>
      <c r="K70" s="765">
        <v>229634.87650811329</v>
      </c>
      <c r="L70" s="765">
        <v>107.56173161641335</v>
      </c>
      <c r="M70" s="765">
        <v>2.0867044699999995</v>
      </c>
    </row>
    <row r="71" spans="1:13" s="278" customFormat="1" ht="8.85" customHeight="1">
      <c r="A71" s="618" t="s">
        <v>2497</v>
      </c>
      <c r="B71" s="1070">
        <v>219784.16783479752</v>
      </c>
      <c r="C71" s="1070">
        <v>6432.3399988357005</v>
      </c>
      <c r="D71" s="765">
        <v>107395.72129691679</v>
      </c>
      <c r="E71" s="1070">
        <v>105703.28745162001</v>
      </c>
      <c r="F71" s="765">
        <v>252.81908742500002</v>
      </c>
      <c r="G71" s="765">
        <v>17664.1785931021</v>
      </c>
      <c r="H71" s="1070">
        <v>8.0370568849979751</v>
      </c>
      <c r="I71" s="1070">
        <v>25959.656552646102</v>
      </c>
      <c r="J71" s="1070">
        <v>11.811431555051263</v>
      </c>
      <c r="K71" s="1070">
        <v>236808.86778852972</v>
      </c>
      <c r="L71" s="1070">
        <v>107.74609933074386</v>
      </c>
      <c r="M71" s="1070">
        <v>1.2028165</v>
      </c>
    </row>
    <row r="72" spans="1:13" s="278" customFormat="1" ht="8.85" customHeight="1">
      <c r="A72" s="618" t="s">
        <v>2534</v>
      </c>
      <c r="B72" s="1070">
        <v>221280.89530918188</v>
      </c>
      <c r="C72" s="1070">
        <v>5258.7857844400996</v>
      </c>
      <c r="D72" s="765">
        <v>108502.90196603684</v>
      </c>
      <c r="E72" s="1070">
        <v>107257.70776127996</v>
      </c>
      <c r="F72" s="765">
        <v>261.49979742499994</v>
      </c>
      <c r="G72" s="765">
        <v>18459.9027806421</v>
      </c>
      <c r="H72" s="1070">
        <v>8.3422939675154684</v>
      </c>
      <c r="I72" s="1070">
        <v>26642.4106621061</v>
      </c>
      <c r="J72" s="1070">
        <v>12.040086255471957</v>
      </c>
      <c r="K72" s="765">
        <v>242205.84883050583</v>
      </c>
      <c r="L72" s="765">
        <v>109.45628563735103</v>
      </c>
      <c r="M72" s="765">
        <v>7.1128164700000003</v>
      </c>
    </row>
    <row r="73" spans="1:13" s="278" customFormat="1" ht="8.85" customHeight="1">
      <c r="A73" s="618" t="s">
        <v>2535</v>
      </c>
      <c r="B73" s="1070">
        <v>225425.03161256507</v>
      </c>
      <c r="C73" s="1070">
        <v>5474.0580428431986</v>
      </c>
      <c r="D73" s="765">
        <v>108624.45706960688</v>
      </c>
      <c r="E73" s="1070">
        <v>111051.62480371002</v>
      </c>
      <c r="F73" s="765">
        <v>274.891696405</v>
      </c>
      <c r="G73" s="765">
        <v>19429.051717432099</v>
      </c>
      <c r="H73" s="1070">
        <v>8.6188528303389766</v>
      </c>
      <c r="I73" s="1070">
        <v>27446.199503386099</v>
      </c>
      <c r="J73" s="1070">
        <v>12.175311369394642</v>
      </c>
      <c r="K73" s="765">
        <v>247916.44169030598</v>
      </c>
      <c r="L73" s="765">
        <v>109.97733477815214</v>
      </c>
      <c r="M73" s="765">
        <v>8.4442345200000002</v>
      </c>
    </row>
    <row r="74" spans="1:13" s="278" customFormat="1" ht="8.85" customHeight="1">
      <c r="A74" s="618" t="s">
        <v>2532</v>
      </c>
      <c r="B74" s="1070">
        <v>233450.3659754605</v>
      </c>
      <c r="C74" s="1070">
        <v>6738.9343968876028</v>
      </c>
      <c r="D74" s="765">
        <v>110653.60368325791</v>
      </c>
      <c r="E74" s="1070">
        <v>115776.45829503</v>
      </c>
      <c r="F74" s="765">
        <v>281.36960028499999</v>
      </c>
      <c r="G74" s="765">
        <v>18866.0711075</v>
      </c>
      <c r="H74" s="1070">
        <v>8.0814056678253969</v>
      </c>
      <c r="I74" s="1070">
        <v>27242.607952644001</v>
      </c>
      <c r="J74" s="1070">
        <v>11.66955032981514</v>
      </c>
      <c r="K74" s="1070">
        <v>253215.02699665938</v>
      </c>
      <c r="L74" s="1070">
        <v>108.46632256865962</v>
      </c>
      <c r="M74" s="1070">
        <v>2.8628165000000001</v>
      </c>
    </row>
    <row r="75" spans="1:13" s="278" customFormat="1" ht="8.85" customHeight="1">
      <c r="A75" s="618" t="s">
        <v>2566</v>
      </c>
      <c r="B75" s="1070">
        <v>222090.03320328469</v>
      </c>
      <c r="C75" s="1070">
        <v>4756.9919351063982</v>
      </c>
      <c r="D75" s="765">
        <v>104247.30943516828</v>
      </c>
      <c r="E75" s="1070">
        <v>112973.92392652002</v>
      </c>
      <c r="F75" s="1070">
        <v>111.80790648999999</v>
      </c>
      <c r="G75" s="1070">
        <v>18632.003533449999</v>
      </c>
      <c r="H75" s="1070">
        <v>8.3893920248080871</v>
      </c>
      <c r="I75" s="1070">
        <v>26770.438891504</v>
      </c>
      <c r="J75" s="1070">
        <v>12.053867751462908</v>
      </c>
      <c r="K75" s="1070">
        <v>240476.55154386812</v>
      </c>
      <c r="L75" s="1070">
        <v>108.27885793675117</v>
      </c>
      <c r="M75" s="1070">
        <v>7.862816500000001</v>
      </c>
    </row>
    <row r="76" spans="1:13" s="278" customFormat="1" ht="8.85" customHeight="1">
      <c r="A76" s="618" t="s">
        <v>2567</v>
      </c>
      <c r="B76" s="1070">
        <v>228077.62965505422</v>
      </c>
      <c r="C76" s="1070">
        <v>4870.7430470113995</v>
      </c>
      <c r="D76" s="765">
        <v>103751.02244136282</v>
      </c>
      <c r="E76" s="1070">
        <v>119341.30056029001</v>
      </c>
      <c r="F76" s="1070">
        <v>114.56360639</v>
      </c>
      <c r="G76" s="1070">
        <v>18972.08103605</v>
      </c>
      <c r="H76" s="1070">
        <v>8.3182559660688664</v>
      </c>
      <c r="I76" s="1070">
        <v>27019.940676504</v>
      </c>
      <c r="J76" s="1070">
        <v>11.84681755828886</v>
      </c>
      <c r="K76" s="1070">
        <v>245920.99170524967</v>
      </c>
      <c r="L76" s="1070">
        <v>107.82337227775554</v>
      </c>
      <c r="M76" s="1070">
        <v>1.2028165</v>
      </c>
    </row>
    <row r="77" spans="1:13" s="310" customFormat="1" ht="8.85" customHeight="1">
      <c r="A77" s="601" t="s">
        <v>2574</v>
      </c>
      <c r="B77" s="671">
        <v>246974.93556686325</v>
      </c>
      <c r="C77" s="671">
        <v>7303.9865465869016</v>
      </c>
      <c r="D77" s="1067">
        <v>114735.93957331635</v>
      </c>
      <c r="E77" s="671">
        <v>124816.16640228001</v>
      </c>
      <c r="F77" s="671">
        <v>118.84304467999999</v>
      </c>
      <c r="G77" s="671">
        <v>20189.743340310004</v>
      </c>
      <c r="H77" s="671">
        <v>8.17481470092096</v>
      </c>
      <c r="I77" s="671">
        <v>28187.696258684005</v>
      </c>
      <c r="J77" s="671">
        <v>11.413180934327153</v>
      </c>
      <c r="K77" s="671">
        <v>253852.33918306039</v>
      </c>
      <c r="L77" s="671">
        <v>102.78465650792133</v>
      </c>
      <c r="M77" s="671">
        <v>1.2028165</v>
      </c>
    </row>
    <row r="78" spans="1:13" s="124" customFormat="1" ht="8.85" customHeight="1">
      <c r="A78" s="894"/>
      <c r="B78" s="863"/>
      <c r="C78" s="863"/>
      <c r="D78" s="864"/>
      <c r="E78" s="863"/>
      <c r="F78" s="863"/>
      <c r="G78" s="863"/>
      <c r="H78" s="863"/>
      <c r="I78" s="863"/>
      <c r="J78" s="863"/>
      <c r="K78" s="863"/>
      <c r="L78" s="863"/>
      <c r="M78" s="863"/>
    </row>
    <row r="79" spans="1:13" s="278" customFormat="1" ht="8.85" customHeight="1">
      <c r="A79" s="621" t="s">
        <v>2639</v>
      </c>
      <c r="B79" s="1070">
        <v>248437.11537288807</v>
      </c>
      <c r="C79" s="1070">
        <v>4955.4441501954989</v>
      </c>
      <c r="D79" s="765">
        <v>114190.57431832256</v>
      </c>
      <c r="E79" s="1070">
        <v>129162.57440244</v>
      </c>
      <c r="F79" s="765">
        <v>128.52250193</v>
      </c>
      <c r="G79" s="765">
        <v>17968.686560880004</v>
      </c>
      <c r="H79" s="1070">
        <v>7.2326900648118393</v>
      </c>
      <c r="I79" s="1070">
        <v>26396.952462084002</v>
      </c>
      <c r="J79" s="1070">
        <v>10.625204862189726</v>
      </c>
      <c r="K79" s="765">
        <v>254546.87716714022</v>
      </c>
      <c r="L79" s="765">
        <v>102.45927899504137</v>
      </c>
      <c r="M79" s="765">
        <v>1.20281645</v>
      </c>
    </row>
    <row r="80" spans="1:13" s="278" customFormat="1" ht="8.85" customHeight="1">
      <c r="A80" s="621" t="s">
        <v>2780</v>
      </c>
      <c r="B80" s="1070">
        <v>251149.37385792015</v>
      </c>
      <c r="C80" s="1070">
        <v>5169.6173004255015</v>
      </c>
      <c r="D80" s="765">
        <v>115751.87623085207</v>
      </c>
      <c r="E80" s="1070">
        <v>130087.26854900258</v>
      </c>
      <c r="F80" s="765">
        <v>140.61177764000001</v>
      </c>
      <c r="G80" s="765">
        <v>17698.953693170002</v>
      </c>
      <c r="H80" s="1070">
        <v>7.0471820898039068</v>
      </c>
      <c r="I80" s="1070">
        <v>26228.619594424003</v>
      </c>
      <c r="J80" s="1070">
        <v>10.443434196758945</v>
      </c>
      <c r="K80" s="765">
        <v>262908.49259024573</v>
      </c>
      <c r="L80" s="765">
        <v>104.68212146090316</v>
      </c>
      <c r="M80" s="765">
        <v>1.2028165</v>
      </c>
    </row>
    <row r="81" spans="1:13" s="278" customFormat="1" ht="8.85" customHeight="1">
      <c r="A81" s="621" t="s">
        <v>2633</v>
      </c>
      <c r="B81" s="1070">
        <v>259348.39244385663</v>
      </c>
      <c r="C81" s="1070">
        <v>6058.5774170124878</v>
      </c>
      <c r="D81" s="765">
        <v>120394.02856303411</v>
      </c>
      <c r="E81" s="1070">
        <v>132746.62043223</v>
      </c>
      <c r="F81" s="765">
        <v>149.16603158000001</v>
      </c>
      <c r="G81" s="765">
        <v>17602.916598179996</v>
      </c>
      <c r="H81" s="1070">
        <v>6.787362910680331</v>
      </c>
      <c r="I81" s="1070">
        <v>26692.708347833996</v>
      </c>
      <c r="J81" s="1070">
        <v>10.292220474669953</v>
      </c>
      <c r="K81" s="1070">
        <v>274736.25464994571</v>
      </c>
      <c r="L81" s="1070">
        <v>105.93327842177401</v>
      </c>
      <c r="M81" s="1070">
        <v>1.2054665</v>
      </c>
    </row>
    <row r="82" spans="1:13" s="278" customFormat="1" ht="8.85" customHeight="1">
      <c r="A82" s="621" t="s">
        <v>2673</v>
      </c>
      <c r="B82" s="1070">
        <v>261753.63158684378</v>
      </c>
      <c r="C82" s="1070">
        <v>5284.7298230084498</v>
      </c>
      <c r="D82" s="765">
        <v>120581.96355507532</v>
      </c>
      <c r="E82" s="1070">
        <v>135725.83787564002</v>
      </c>
      <c r="F82" s="765">
        <v>161.10033311999999</v>
      </c>
      <c r="G82" s="765">
        <v>18714.17676712</v>
      </c>
      <c r="H82" s="1070">
        <v>7.1495385388420374</v>
      </c>
      <c r="I82" s="1070">
        <v>27854.089272974001</v>
      </c>
      <c r="J82" s="1070">
        <v>10.641338232487008</v>
      </c>
      <c r="K82" s="765">
        <v>283962.09630846058</v>
      </c>
      <c r="L82" s="765">
        <v>108.48449153770328</v>
      </c>
      <c r="M82" s="765">
        <v>11.272131500000002</v>
      </c>
    </row>
    <row r="83" spans="1:13" s="278" customFormat="1" ht="8.85" customHeight="1">
      <c r="A83" s="621" t="s">
        <v>2674</v>
      </c>
      <c r="B83" s="1070">
        <v>264398.36711174849</v>
      </c>
      <c r="C83" s="1070">
        <v>5327.5855708140407</v>
      </c>
      <c r="D83" s="765">
        <v>118096.5671053644</v>
      </c>
      <c r="E83" s="1070">
        <v>140809.26891814003</v>
      </c>
      <c r="F83" s="765">
        <v>164.94551743000002</v>
      </c>
      <c r="G83" s="765">
        <v>19635.896894559995</v>
      </c>
      <c r="H83" s="1070">
        <v>7.4266331933361922</v>
      </c>
      <c r="I83" s="1070">
        <v>28702.228042853996</v>
      </c>
      <c r="J83" s="1070">
        <v>10.855675228403715</v>
      </c>
      <c r="K83" s="765">
        <v>294018.01753392938</v>
      </c>
      <c r="L83" s="765">
        <v>111.20266011690687</v>
      </c>
      <c r="M83" s="765">
        <v>1.2028165</v>
      </c>
    </row>
    <row r="84" spans="1:13" s="278" customFormat="1" ht="8.85" customHeight="1">
      <c r="A84" s="618" t="s">
        <v>2671</v>
      </c>
      <c r="B84" s="1070">
        <v>276089.37621125177</v>
      </c>
      <c r="C84" s="1070">
        <v>6535.5758716765013</v>
      </c>
      <c r="D84" s="765">
        <v>120702.84370543697</v>
      </c>
      <c r="E84" s="1070">
        <v>148687.8368975083</v>
      </c>
      <c r="F84" s="765">
        <v>163.11973662999998</v>
      </c>
      <c r="G84" s="765">
        <v>18948.131844629999</v>
      </c>
      <c r="H84" s="1070">
        <v>6.8630427235750275</v>
      </c>
      <c r="I84" s="1070">
        <v>27884.648743324</v>
      </c>
      <c r="J84" s="1070">
        <v>10.099862995810408</v>
      </c>
      <c r="K84" s="1070">
        <v>304131.11127071991</v>
      </c>
      <c r="L84" s="1070">
        <v>110.15675990300034</v>
      </c>
      <c r="M84" s="1070">
        <v>1.2028165</v>
      </c>
    </row>
    <row r="85" spans="1:13" s="278" customFormat="1" ht="8.85" customHeight="1">
      <c r="A85" s="618" t="s">
        <v>2682</v>
      </c>
      <c r="B85" s="1070">
        <v>278955.9772508</v>
      </c>
      <c r="C85" s="1070">
        <v>5628.8144134690929</v>
      </c>
      <c r="D85" s="765">
        <v>121145.62225343904</v>
      </c>
      <c r="E85" s="1070">
        <v>152014.40530090185</v>
      </c>
      <c r="F85" s="765">
        <v>167.13528298999998</v>
      </c>
      <c r="G85" s="765">
        <v>20544.011253799999</v>
      </c>
      <c r="H85" s="1070">
        <v>7.3646069377210601</v>
      </c>
      <c r="I85" s="1070">
        <v>29931.400584494</v>
      </c>
      <c r="J85" s="1070">
        <v>10.729793596637537</v>
      </c>
      <c r="K85" s="765">
        <v>310521.61393531709</v>
      </c>
      <c r="L85" s="765">
        <v>111.31563374106786</v>
      </c>
      <c r="M85" s="765">
        <v>1.2028165</v>
      </c>
    </row>
    <row r="86" spans="1:13" s="278" customFormat="1" ht="8.85" customHeight="1">
      <c r="A86" s="618" t="s">
        <v>2683</v>
      </c>
      <c r="B86" s="1070">
        <v>285440.76199852891</v>
      </c>
      <c r="C86" s="1070">
        <v>5606.0373947249982</v>
      </c>
      <c r="D86" s="765">
        <v>123390.00293972387</v>
      </c>
      <c r="E86" s="1070">
        <v>156272.99894144002</v>
      </c>
      <c r="F86" s="765">
        <v>171.72272264000003</v>
      </c>
      <c r="G86" s="765">
        <v>21749.285918360001</v>
      </c>
      <c r="H86" s="1070">
        <v>7.6195445128723742</v>
      </c>
      <c r="I86" s="1070">
        <v>31645.524592606002</v>
      </c>
      <c r="J86" s="1070">
        <v>11.086547124887893</v>
      </c>
      <c r="K86" s="765">
        <v>318512.15555971226</v>
      </c>
      <c r="L86" s="765">
        <v>111.58607948270325</v>
      </c>
      <c r="M86" s="765">
        <v>1.2028165</v>
      </c>
    </row>
    <row r="87" spans="1:13" s="278" customFormat="1" ht="8.85" customHeight="1">
      <c r="A87" s="618" t="s">
        <v>2680</v>
      </c>
      <c r="B87" s="1070">
        <v>295844.00170302793</v>
      </c>
      <c r="C87" s="1070">
        <v>6788.7908887157146</v>
      </c>
      <c r="D87" s="765">
        <v>127512.69365631658</v>
      </c>
      <c r="E87" s="1070">
        <v>161365.73190913562</v>
      </c>
      <c r="F87" s="765">
        <v>176.78524886000002</v>
      </c>
      <c r="G87" s="765">
        <v>19844.692028000001</v>
      </c>
      <c r="H87" s="1070">
        <v>6.7078230127242398</v>
      </c>
      <c r="I87" s="1070">
        <v>31901.174777446002</v>
      </c>
      <c r="J87" s="1070">
        <v>10.783106837997959</v>
      </c>
      <c r="K87" s="1070">
        <v>326890.71894653793</v>
      </c>
      <c r="L87" s="1070">
        <v>110.49428653776631</v>
      </c>
      <c r="M87" s="1070">
        <v>1.2028165</v>
      </c>
    </row>
    <row r="88" spans="1:13" s="278" customFormat="1" ht="8.85" customHeight="1">
      <c r="A88" s="618" t="s">
        <v>2695</v>
      </c>
      <c r="B88" s="1070">
        <v>299597.25196323334</v>
      </c>
      <c r="C88" s="1070">
        <v>5758.6420976868003</v>
      </c>
      <c r="D88" s="765">
        <v>125091.67013606652</v>
      </c>
      <c r="E88" s="1070">
        <v>168569.76614209003</v>
      </c>
      <c r="F88" s="1070">
        <v>177.17358738999997</v>
      </c>
      <c r="G88" s="1070">
        <v>22605.806519010002</v>
      </c>
      <c r="H88" s="1070">
        <v>7.5453984877618954</v>
      </c>
      <c r="I88" s="1070">
        <v>34206.034764856005</v>
      </c>
      <c r="J88" s="1070">
        <v>11.417339291567927</v>
      </c>
      <c r="K88" s="1070">
        <v>334058.03601811512</v>
      </c>
      <c r="L88" s="1070">
        <v>111.50236987457775</v>
      </c>
      <c r="M88" s="1070">
        <v>1.2028165</v>
      </c>
    </row>
    <row r="89" spans="1:13" s="278" customFormat="1" ht="8.85" customHeight="1">
      <c r="A89" s="618" t="s">
        <v>2696</v>
      </c>
      <c r="B89" s="1070">
        <v>305616.93073748401</v>
      </c>
      <c r="C89" s="1070">
        <v>6102.8350321378002</v>
      </c>
      <c r="D89" s="765">
        <v>126442.05163341618</v>
      </c>
      <c r="E89" s="1070">
        <v>172890.35717615005</v>
      </c>
      <c r="F89" s="1070">
        <v>181.68689577999999</v>
      </c>
      <c r="G89" s="1070">
        <v>21837.042158569999</v>
      </c>
      <c r="H89" s="1070">
        <v>7.1452331210430806</v>
      </c>
      <c r="I89" s="1070">
        <v>36140.270404415998</v>
      </c>
      <c r="J89" s="1070">
        <v>11.825349569870339</v>
      </c>
      <c r="K89" s="1070">
        <v>341426.46714914549</v>
      </c>
      <c r="L89" s="1070">
        <v>111.71713109128135</v>
      </c>
      <c r="M89" s="1070">
        <v>1.2028165</v>
      </c>
    </row>
    <row r="90" spans="1:13" s="310" customFormat="1" ht="8.85" customHeight="1">
      <c r="A90" s="601" t="s">
        <v>2693</v>
      </c>
      <c r="B90" s="671">
        <v>323557.92156731675</v>
      </c>
      <c r="C90" s="671">
        <v>9123.36302169991</v>
      </c>
      <c r="D90" s="1067">
        <v>135365.78863010689</v>
      </c>
      <c r="E90" s="671">
        <v>178879.62349534</v>
      </c>
      <c r="F90" s="671">
        <v>189.14642017</v>
      </c>
      <c r="G90" s="671">
        <v>23347.518115629999</v>
      </c>
      <c r="H90" s="671">
        <v>7.2158697282188182</v>
      </c>
      <c r="I90" s="671">
        <v>39034.395759635998</v>
      </c>
      <c r="J90" s="671">
        <v>12.064113766880787</v>
      </c>
      <c r="K90" s="671">
        <v>344480.28467631986</v>
      </c>
      <c r="L90" s="671">
        <v>106.46634241178674</v>
      </c>
      <c r="M90" s="671">
        <v>1.2028165</v>
      </c>
    </row>
    <row r="91" spans="1:13" s="124" customFormat="1" ht="8.85" customHeight="1">
      <c r="A91" s="894"/>
      <c r="B91" s="863"/>
      <c r="C91" s="863"/>
      <c r="D91" s="864"/>
      <c r="E91" s="863"/>
      <c r="F91" s="863"/>
      <c r="G91" s="863"/>
      <c r="H91" s="863"/>
      <c r="I91" s="863"/>
      <c r="J91" s="863"/>
      <c r="K91" s="863"/>
      <c r="L91" s="863"/>
      <c r="M91" s="863"/>
    </row>
    <row r="92" spans="1:13" s="278" customFormat="1" ht="8.85" customHeight="1">
      <c r="A92" s="621" t="s">
        <v>2734</v>
      </c>
      <c r="B92" s="1070">
        <v>329536.60573824984</v>
      </c>
      <c r="C92" s="1070">
        <v>6122.5029095509972</v>
      </c>
      <c r="D92" s="765">
        <v>133649.87021720884</v>
      </c>
      <c r="E92" s="1070">
        <v>189569.79946343999</v>
      </c>
      <c r="F92" s="765">
        <v>194.43314805</v>
      </c>
      <c r="G92" s="765">
        <v>23514.468208459999</v>
      </c>
      <c r="H92" s="1070">
        <v>7.1356164380528595</v>
      </c>
      <c r="I92" s="1070">
        <v>39594.823240635997</v>
      </c>
      <c r="J92" s="1070">
        <v>12.015303474991205</v>
      </c>
      <c r="K92" s="765">
        <v>342921.00201235112</v>
      </c>
      <c r="L92" s="765">
        <v>104.06158103258866</v>
      </c>
      <c r="M92" s="765">
        <v>1.2028165</v>
      </c>
    </row>
    <row r="93" spans="1:13" s="278" customFormat="1" ht="8.85" customHeight="1">
      <c r="A93" s="621" t="s">
        <v>2886</v>
      </c>
      <c r="B93" s="1070">
        <v>335081.28656435647</v>
      </c>
      <c r="C93" s="1070">
        <v>6369.1576228106624</v>
      </c>
      <c r="D93" s="765">
        <v>133116.49053835581</v>
      </c>
      <c r="E93" s="1070">
        <v>195401.15073713002</v>
      </c>
      <c r="F93" s="765">
        <v>194.48766606000001</v>
      </c>
      <c r="G93" s="765">
        <v>26126.853867469999</v>
      </c>
      <c r="H93" s="1070">
        <v>7.7971689005234905</v>
      </c>
      <c r="I93" s="1070">
        <v>41992.743320986003</v>
      </c>
      <c r="J93" s="1070">
        <v>12.532106388734658</v>
      </c>
      <c r="K93" s="765">
        <v>349561.22064111719</v>
      </c>
      <c r="L93" s="765">
        <v>104.32131982816047</v>
      </c>
      <c r="M93" s="765">
        <v>1.2028165</v>
      </c>
    </row>
    <row r="94" spans="1:13" s="278" customFormat="1" ht="8.85" customHeight="1">
      <c r="A94" s="621" t="s">
        <v>2732</v>
      </c>
      <c r="B94" s="1070">
        <v>322676.37288241455</v>
      </c>
      <c r="C94" s="1070">
        <v>7486.9322857709376</v>
      </c>
      <c r="D94" s="765">
        <v>131668.04484368366</v>
      </c>
      <c r="E94" s="1070">
        <v>183323.31996742997</v>
      </c>
      <c r="F94" s="765">
        <v>198.07578552999999</v>
      </c>
      <c r="G94" s="765">
        <v>23017.863170460001</v>
      </c>
      <c r="H94" s="1070">
        <v>7.133420697910184</v>
      </c>
      <c r="I94" s="1070">
        <v>38138.029324236006</v>
      </c>
      <c r="J94" s="1070">
        <v>11.81928164853079</v>
      </c>
      <c r="K94" s="1070">
        <v>333497.15582505561</v>
      </c>
      <c r="L94" s="1070">
        <v>103.35344755675193</v>
      </c>
      <c r="M94" s="1070">
        <v>0.29721649999999999</v>
      </c>
    </row>
    <row r="95" spans="1:13" s="278" customFormat="1" ht="8.85" customHeight="1">
      <c r="A95" s="621" t="s">
        <v>2799</v>
      </c>
      <c r="B95" s="1070">
        <v>326737.74709740595</v>
      </c>
      <c r="C95" s="1070">
        <v>5962.0326756395389</v>
      </c>
      <c r="D95" s="765">
        <v>130211.36120091641</v>
      </c>
      <c r="E95" s="1070">
        <v>190369.00036253</v>
      </c>
      <c r="F95" s="765">
        <v>195.35285832000002</v>
      </c>
      <c r="G95" s="765">
        <v>22594.033009190003</v>
      </c>
      <c r="H95" s="1070">
        <v>6.9150360525851173</v>
      </c>
      <c r="I95" s="1070">
        <v>37305.34109727601</v>
      </c>
      <c r="J95" s="1070">
        <v>11.417518002948912</v>
      </c>
      <c r="K95" s="765">
        <v>337462.01315603423</v>
      </c>
      <c r="L95" s="765">
        <v>103.28222439981236</v>
      </c>
      <c r="M95" s="765">
        <v>0.29721649999999999</v>
      </c>
    </row>
    <row r="96" spans="1:13" s="278" customFormat="1" ht="8.85" customHeight="1">
      <c r="A96" s="621" t="s">
        <v>2800</v>
      </c>
      <c r="B96" s="1070">
        <v>335177.96235641587</v>
      </c>
      <c r="C96" s="1070">
        <v>6341.7632671137326</v>
      </c>
      <c r="D96" s="765">
        <v>128581.40461597218</v>
      </c>
      <c r="E96" s="1070">
        <v>200062.83877275995</v>
      </c>
      <c r="F96" s="765">
        <v>191.95570057</v>
      </c>
      <c r="G96" s="765">
        <v>24286.735190979998</v>
      </c>
      <c r="H96" s="1070">
        <v>7.2459224407941187</v>
      </c>
      <c r="I96" s="1070">
        <v>39027.975407256003</v>
      </c>
      <c r="J96" s="1070">
        <v>11.643956283067052</v>
      </c>
      <c r="K96" s="765">
        <v>345960.58915800531</v>
      </c>
      <c r="L96" s="765">
        <v>103.21698560543298</v>
      </c>
      <c r="M96" s="765">
        <v>0.29721649999999999</v>
      </c>
    </row>
    <row r="97" spans="1:13" s="278" customFormat="1" ht="8.85" customHeight="1">
      <c r="A97" s="618" t="s">
        <v>2796</v>
      </c>
      <c r="B97" s="1070">
        <v>349272.82894448919</v>
      </c>
      <c r="C97" s="1070">
        <v>8586.2548470090278</v>
      </c>
      <c r="D97" s="765">
        <v>131885.7161264302</v>
      </c>
      <c r="E97" s="1070">
        <v>208604.02182189998</v>
      </c>
      <c r="F97" s="765">
        <v>196.83614914999998</v>
      </c>
      <c r="G97" s="765">
        <v>22856.654201599998</v>
      </c>
      <c r="H97" s="1070">
        <v>6.5440687930616734</v>
      </c>
      <c r="I97" s="1070">
        <v>37227.840121876005</v>
      </c>
      <c r="J97" s="1070">
        <v>10.658670539697985</v>
      </c>
      <c r="K97" s="1070">
        <v>355694.65780402854</v>
      </c>
      <c r="L97" s="1070">
        <v>101.83862823768636</v>
      </c>
      <c r="M97" s="1070">
        <v>0.29721649999999999</v>
      </c>
    </row>
    <row r="98" spans="1:13" s="278" customFormat="1" ht="8.85" customHeight="1">
      <c r="A98" s="618" t="s">
        <v>2804</v>
      </c>
      <c r="B98" s="1070">
        <v>351199.83079177205</v>
      </c>
      <c r="C98" s="1070">
        <v>7058.4692616590801</v>
      </c>
      <c r="D98" s="765">
        <v>129471.49636785292</v>
      </c>
      <c r="E98" s="1070">
        <v>214467.98188890005</v>
      </c>
      <c r="F98" s="765">
        <v>201.88327336</v>
      </c>
      <c r="G98" s="765">
        <v>24349.179577749997</v>
      </c>
      <c r="H98" s="1070">
        <v>6.933141033369898</v>
      </c>
      <c r="I98" s="1070">
        <v>38670.556722775997</v>
      </c>
      <c r="J98" s="1070">
        <v>11.010983870804864</v>
      </c>
      <c r="K98" s="765">
        <v>359004.1027133243</v>
      </c>
      <c r="L98" s="765">
        <v>102.22217416903581</v>
      </c>
      <c r="M98" s="765">
        <v>0.29721649999999999</v>
      </c>
    </row>
    <row r="99" spans="1:13" s="278" customFormat="1" ht="8.85" customHeight="1">
      <c r="A99" s="618" t="s">
        <v>2805</v>
      </c>
      <c r="B99" s="1070">
        <v>327808.72544724069</v>
      </c>
      <c r="C99" s="1070">
        <v>6944.4371659736871</v>
      </c>
      <c r="D99" s="765">
        <v>122771.64525445701</v>
      </c>
      <c r="E99" s="1070">
        <v>197907.85242316997</v>
      </c>
      <c r="F99" s="765">
        <v>184.79060364000003</v>
      </c>
      <c r="G99" s="765">
        <v>24880.38789342</v>
      </c>
      <c r="H99" s="1070">
        <v>7.5899102012842503</v>
      </c>
      <c r="I99" s="1070">
        <v>39455.832658476</v>
      </c>
      <c r="J99" s="1070">
        <v>12.036236254738203</v>
      </c>
      <c r="K99" s="765">
        <v>338767.38031215349</v>
      </c>
      <c r="L99" s="765">
        <v>103.3430027983427</v>
      </c>
      <c r="M99" s="765">
        <v>0.29721649999999999</v>
      </c>
    </row>
    <row r="100" spans="1:13" s="278" customFormat="1" ht="8.85" customHeight="1">
      <c r="A100" s="618" t="s">
        <v>2806</v>
      </c>
      <c r="B100" s="1070">
        <v>334253.58092707413</v>
      </c>
      <c r="C100" s="1070">
        <v>6603.4504715719086</v>
      </c>
      <c r="D100" s="765">
        <v>127300.02554567227</v>
      </c>
      <c r="E100" s="1070">
        <v>200163.56118313997</v>
      </c>
      <c r="F100" s="765">
        <v>186.54372669</v>
      </c>
      <c r="G100" s="765">
        <v>20790.333436250003</v>
      </c>
      <c r="H100" s="1070">
        <v>6.2199284084217306</v>
      </c>
      <c r="I100" s="1070">
        <v>37961.037003216006</v>
      </c>
      <c r="J100" s="1070">
        <v>11.356957462633188</v>
      </c>
      <c r="K100" s="1070">
        <v>341837.36356556253</v>
      </c>
      <c r="L100" s="1070">
        <v>102.26887102225031</v>
      </c>
      <c r="M100" s="1070">
        <v>0.29721649999999999</v>
      </c>
    </row>
    <row r="101" spans="1:13" s="278" customFormat="1" ht="8.85" customHeight="1">
      <c r="A101" s="618" t="s">
        <v>2850</v>
      </c>
      <c r="B101" s="1070">
        <v>335031.5765479285</v>
      </c>
      <c r="C101" s="1070">
        <v>5608.8502326008856</v>
      </c>
      <c r="D101" s="765">
        <v>130453.66710590763</v>
      </c>
      <c r="E101" s="1070">
        <v>198782.19229621001</v>
      </c>
      <c r="F101" s="1070">
        <v>186.86691321000004</v>
      </c>
      <c r="G101" s="1070">
        <v>21176.695348109999</v>
      </c>
      <c r="H101" s="1070">
        <v>6.3208058077118396</v>
      </c>
      <c r="I101" s="1070">
        <v>46879.286849086006</v>
      </c>
      <c r="J101" s="1070">
        <v>13.992498060068559</v>
      </c>
      <c r="K101" s="1070">
        <v>341396.9177849972</v>
      </c>
      <c r="L101" s="1070">
        <v>101.89992277822151</v>
      </c>
      <c r="M101" s="1070">
        <v>0.29721649999999999</v>
      </c>
    </row>
    <row r="102" spans="1:13" s="278" customFormat="1" ht="8.85" customHeight="1">
      <c r="A102" s="618" t="s">
        <v>2851</v>
      </c>
      <c r="B102" s="1070">
        <v>344730.3287296936</v>
      </c>
      <c r="C102" s="1070">
        <v>5970.7625230879121</v>
      </c>
      <c r="D102" s="765">
        <v>131367.37209748579</v>
      </c>
      <c r="E102" s="1070">
        <v>207206.09205903992</v>
      </c>
      <c r="F102" s="1070">
        <v>186.10205008000003</v>
      </c>
      <c r="G102" s="1070">
        <v>23634.514770310001</v>
      </c>
      <c r="H102" s="1070">
        <v>6.8559429793721609</v>
      </c>
      <c r="I102" s="1070">
        <v>54443.947037256003</v>
      </c>
      <c r="J102" s="1070">
        <v>15.79319906022717</v>
      </c>
      <c r="K102" s="1070">
        <v>342855.4640292832</v>
      </c>
      <c r="L102" s="1070">
        <v>99.45613584179867</v>
      </c>
      <c r="M102" s="1070">
        <v>0.29721649999999999</v>
      </c>
    </row>
    <row r="103" spans="1:13" s="310" customFormat="1" ht="8.85" customHeight="1">
      <c r="A103" s="601" t="s">
        <v>2852</v>
      </c>
      <c r="B103" s="671">
        <v>309882.68258304021</v>
      </c>
      <c r="C103" s="671">
        <v>9178.5920868638241</v>
      </c>
      <c r="D103" s="1067">
        <v>113123.03206964639</v>
      </c>
      <c r="E103" s="671">
        <v>187415.85763478003</v>
      </c>
      <c r="F103" s="671">
        <v>165.20079175000001</v>
      </c>
      <c r="G103" s="671">
        <v>25383.740833090003</v>
      </c>
      <c r="H103" s="671">
        <v>8.191403476148702</v>
      </c>
      <c r="I103" s="671">
        <v>56776.742698296002</v>
      </c>
      <c r="J103" s="671">
        <v>18.32201213214984</v>
      </c>
      <c r="K103" s="671">
        <v>290863.49443125172</v>
      </c>
      <c r="L103" s="671">
        <v>93.862455303002662</v>
      </c>
      <c r="M103" s="671">
        <v>3.5216500000000005E-2</v>
      </c>
    </row>
    <row r="104" spans="1:13" s="124" customFormat="1" ht="8.85" customHeight="1">
      <c r="A104" s="894"/>
      <c r="B104" s="863"/>
      <c r="C104" s="863"/>
      <c r="D104" s="864"/>
      <c r="E104" s="863"/>
      <c r="F104" s="863"/>
      <c r="G104" s="863"/>
      <c r="H104" s="863"/>
      <c r="I104" s="863"/>
      <c r="J104" s="863"/>
      <c r="K104" s="863"/>
      <c r="L104" s="863"/>
      <c r="M104" s="863"/>
    </row>
    <row r="105" spans="1:13" s="278" customFormat="1" ht="8.85" customHeight="1">
      <c r="A105" s="621" t="s">
        <v>2883</v>
      </c>
      <c r="B105" s="1070">
        <v>322593.60981478065</v>
      </c>
      <c r="C105" s="1070">
        <v>6473.4921404210127</v>
      </c>
      <c r="D105" s="765">
        <v>116087.90558801962</v>
      </c>
      <c r="E105" s="1070">
        <v>199863.67422150998</v>
      </c>
      <c r="F105" s="765">
        <v>168.53786483000002</v>
      </c>
      <c r="G105" s="765">
        <v>19243.893332569998</v>
      </c>
      <c r="H105" s="1070">
        <v>5.9653671824494641</v>
      </c>
      <c r="I105" s="1070">
        <v>50666.895197775993</v>
      </c>
      <c r="J105" s="1070">
        <v>15.706106276211344</v>
      </c>
      <c r="K105" s="765">
        <v>294349.45731438138</v>
      </c>
      <c r="L105" s="765">
        <v>91.244664605533927</v>
      </c>
      <c r="M105" s="765">
        <v>3.5216500000000005E-2</v>
      </c>
    </row>
    <row r="106" spans="1:13" s="278" customFormat="1" ht="8.85" customHeight="1">
      <c r="A106" s="621" t="s">
        <v>2884</v>
      </c>
      <c r="B106" s="1070">
        <v>323144.53294367739</v>
      </c>
      <c r="C106" s="1070">
        <v>6513.733574633743</v>
      </c>
      <c r="D106" s="765">
        <v>114953.55315997223</v>
      </c>
      <c r="E106" s="1070">
        <v>201508.67109295141</v>
      </c>
      <c r="F106" s="765">
        <v>168.57511611999999</v>
      </c>
      <c r="G106" s="765">
        <v>19007.45268273</v>
      </c>
      <c r="H106" s="1070">
        <v>5.882028239680265</v>
      </c>
      <c r="I106" s="1070">
        <v>50045.454547936002</v>
      </c>
      <c r="J106" s="1070">
        <v>15.487018793741653</v>
      </c>
      <c r="K106" s="765">
        <v>296559.42272588931</v>
      </c>
      <c r="L106" s="765">
        <v>91.772997062456341</v>
      </c>
      <c r="M106" s="765">
        <v>3.5216500000000005E-2</v>
      </c>
    </row>
    <row r="107" spans="1:13" s="575" customFormat="1" ht="8.85" customHeight="1">
      <c r="A107" s="2195" t="s">
        <v>2885</v>
      </c>
      <c r="B107" s="2198">
        <v>333365.92660780507</v>
      </c>
      <c r="C107" s="2198">
        <v>8583.1922117331978</v>
      </c>
      <c r="D107" s="2205">
        <v>120490.26074383051</v>
      </c>
      <c r="E107" s="2198">
        <v>204129.72053389138</v>
      </c>
      <c r="F107" s="2205">
        <v>162.75311834999999</v>
      </c>
      <c r="G107" s="2205">
        <v>21673.855458170001</v>
      </c>
      <c r="H107" s="2198">
        <v>6.5015209198835242</v>
      </c>
      <c r="I107" s="2198">
        <v>62391.857323375996</v>
      </c>
      <c r="J107" s="2198">
        <v>18.715727176514392</v>
      </c>
      <c r="K107" s="2198">
        <v>306436.96633555641</v>
      </c>
      <c r="L107" s="2198">
        <v>91.922101773787517</v>
      </c>
      <c r="M107" s="2198">
        <v>3.5216500000000005E-2</v>
      </c>
    </row>
    <row r="109" spans="1:13" s="2079" customFormat="1" ht="9" customHeight="1">
      <c r="A109" s="2077" t="s">
        <v>435</v>
      </c>
      <c r="B109" s="630"/>
      <c r="C109" s="630"/>
      <c r="D109" s="630"/>
      <c r="E109" s="2078" t="s">
        <v>432</v>
      </c>
      <c r="G109" s="630"/>
      <c r="H109" s="630"/>
      <c r="I109" s="630"/>
      <c r="J109" s="630" t="s">
        <v>1378</v>
      </c>
      <c r="K109" s="2080"/>
      <c r="L109" s="630"/>
      <c r="M109" s="2081"/>
    </row>
    <row r="110" spans="1:13" s="2079" customFormat="1" ht="9" customHeight="1">
      <c r="A110" s="2077" t="s">
        <v>1374</v>
      </c>
      <c r="B110" s="630"/>
      <c r="C110" s="630"/>
      <c r="D110" s="630"/>
      <c r="E110" s="2077" t="s">
        <v>433</v>
      </c>
      <c r="G110" s="630"/>
      <c r="H110" s="630"/>
      <c r="I110" s="630"/>
      <c r="J110" s="630" t="s">
        <v>1379</v>
      </c>
      <c r="K110" s="2080"/>
      <c r="L110" s="630"/>
    </row>
    <row r="111" spans="1:13" s="2079" customFormat="1" ht="9" customHeight="1">
      <c r="A111" s="2078" t="s">
        <v>348</v>
      </c>
      <c r="B111" s="630"/>
      <c r="C111" s="630"/>
      <c r="D111" s="630"/>
      <c r="E111" s="2077" t="s">
        <v>434</v>
      </c>
      <c r="G111" s="630"/>
      <c r="H111" s="630"/>
      <c r="I111" s="630"/>
      <c r="J111" s="633" t="s">
        <v>1757</v>
      </c>
      <c r="K111" s="2078"/>
      <c r="L111" s="630"/>
    </row>
    <row r="112" spans="1:13" s="2079" customFormat="1" ht="9" customHeight="1">
      <c r="A112" s="2079" t="s">
        <v>1375</v>
      </c>
      <c r="B112" s="633"/>
      <c r="C112" s="633"/>
      <c r="D112" s="633"/>
      <c r="E112" s="2079" t="s">
        <v>995</v>
      </c>
      <c r="G112" s="2080"/>
      <c r="H112" s="2080"/>
      <c r="I112" s="2080"/>
      <c r="K112" s="2078"/>
      <c r="L112" s="2080"/>
    </row>
    <row r="113" spans="1:12" s="2079" customFormat="1" ht="3.75" customHeight="1">
      <c r="B113" s="633"/>
      <c r="C113" s="633"/>
      <c r="D113" s="633"/>
      <c r="G113" s="2080"/>
      <c r="H113" s="2080"/>
      <c r="I113" s="2080"/>
      <c r="K113" s="2078"/>
      <c r="L113" s="2080"/>
    </row>
    <row r="114" spans="1:12" s="2079" customFormat="1" ht="9" customHeight="1">
      <c r="A114" s="636" t="s">
        <v>1756</v>
      </c>
      <c r="B114" s="2080"/>
      <c r="C114" s="2077"/>
      <c r="D114" s="2080"/>
      <c r="G114" s="2080"/>
      <c r="H114" s="2080"/>
      <c r="I114" s="2080"/>
      <c r="L114" s="2080"/>
    </row>
  </sheetData>
  <mergeCells count="2">
    <mergeCell ref="M5:M8"/>
    <mergeCell ref="A5:A8"/>
  </mergeCells>
  <phoneticPr fontId="0" type="noConversion"/>
  <pageMargins left="0.51181102362204722" right="0.51181102362204722" top="0.98425196850393704" bottom="0.23622047244094491" header="0.51181102362204722" footer="0.19685039370078741"/>
  <pageSetup paperSize="9" firstPageNumber="13" orientation="portrait" useFirstPageNumber="1" r:id="rId1"/>
  <headerFooter alignWithMargins="0">
    <oddFooter>&amp;C&amp;"Times New Roman,Bold"&amp;10&amp;P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4"/>
  <dimension ref="A1:BC114"/>
  <sheetViews>
    <sheetView topLeftCell="A63" workbookViewId="0">
      <selection activeCell="H75" sqref="A1:XFD1048576"/>
    </sheetView>
  </sheetViews>
  <sheetFormatPr defaultRowHeight="9" customHeight="1"/>
  <cols>
    <col min="1" max="1" width="13" customWidth="1"/>
    <col min="2" max="2" width="9.6640625" customWidth="1"/>
    <col min="3" max="3" width="8.33203125" customWidth="1"/>
    <col min="4" max="4" width="9.33203125" customWidth="1"/>
    <col min="5" max="5" width="9.1640625" customWidth="1"/>
    <col min="6" max="7" width="8.83203125" customWidth="1"/>
    <col min="8" max="8" width="10.33203125" customWidth="1"/>
    <col min="10" max="10" width="10.5" customWidth="1"/>
    <col min="11" max="11" width="9.6640625" customWidth="1"/>
    <col min="13" max="13" width="10.83203125" customWidth="1"/>
    <col min="14" max="55" width="9.33203125" style="49"/>
  </cols>
  <sheetData>
    <row r="1" spans="1:55" s="461" customFormat="1" ht="14.1" customHeight="1">
      <c r="A1" s="458" t="s">
        <v>2411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70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471"/>
      <c r="AS1" s="471"/>
      <c r="AT1" s="471"/>
      <c r="AU1" s="471"/>
      <c r="AV1" s="471"/>
      <c r="AW1" s="471"/>
      <c r="AX1" s="471"/>
      <c r="AY1" s="471"/>
      <c r="AZ1" s="471"/>
      <c r="BA1" s="471"/>
      <c r="BB1" s="471"/>
      <c r="BC1" s="471"/>
    </row>
    <row r="2" spans="1:55" s="46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72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  <c r="AY2" s="471"/>
      <c r="AZ2" s="471"/>
      <c r="BA2" s="471"/>
      <c r="BB2" s="471"/>
      <c r="BC2" s="471"/>
    </row>
    <row r="3" spans="1:55" s="46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72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471"/>
      <c r="AQ3" s="471"/>
      <c r="AR3" s="471"/>
      <c r="AS3" s="471"/>
      <c r="AT3" s="471"/>
      <c r="AU3" s="471"/>
      <c r="AV3" s="471"/>
      <c r="AW3" s="471"/>
      <c r="AX3" s="471"/>
      <c r="AY3" s="471"/>
      <c r="AZ3" s="471"/>
      <c r="BA3" s="471"/>
      <c r="BB3" s="471"/>
      <c r="BC3" s="471"/>
    </row>
    <row r="4" spans="1:55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74"/>
      <c r="N4" s="471"/>
      <c r="O4" s="471"/>
      <c r="P4" s="471"/>
      <c r="Q4" s="471"/>
      <c r="R4" s="471"/>
      <c r="S4" s="471"/>
      <c r="T4" s="471"/>
      <c r="U4" s="471"/>
      <c r="V4" s="471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  <c r="AL4" s="471"/>
      <c r="AM4" s="471"/>
      <c r="AN4" s="471"/>
      <c r="AO4" s="471"/>
      <c r="AP4" s="471"/>
      <c r="AQ4" s="471"/>
      <c r="AR4" s="471"/>
      <c r="AS4" s="471"/>
      <c r="AT4" s="471"/>
      <c r="AU4" s="471"/>
      <c r="AV4" s="471"/>
      <c r="AW4" s="471"/>
      <c r="AX4" s="471"/>
      <c r="AY4" s="471"/>
      <c r="AZ4" s="471"/>
      <c r="BA4" s="471"/>
      <c r="BB4" s="471"/>
      <c r="BC4" s="471"/>
    </row>
    <row r="5" spans="1:55" s="51" customFormat="1" ht="9" customHeight="1">
      <c r="A5" s="2437" t="s">
        <v>1358</v>
      </c>
      <c r="B5" s="211" t="s">
        <v>1516</v>
      </c>
      <c r="C5" s="211"/>
      <c r="D5" s="211"/>
      <c r="E5" s="211"/>
      <c r="F5" s="211"/>
      <c r="G5" s="211" t="s">
        <v>1517</v>
      </c>
      <c r="H5" s="211"/>
      <c r="I5" s="211" t="s">
        <v>1518</v>
      </c>
      <c r="J5" s="211"/>
      <c r="K5" s="211" t="s">
        <v>1519</v>
      </c>
      <c r="L5" s="211"/>
      <c r="M5" s="2456" t="s">
        <v>117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</row>
    <row r="6" spans="1:55" s="51" customFormat="1" ht="9" customHeight="1">
      <c r="A6" s="2428"/>
      <c r="B6" s="5" t="s">
        <v>1341</v>
      </c>
      <c r="C6" s="5"/>
      <c r="D6" s="5"/>
      <c r="E6" s="5"/>
      <c r="F6" s="5"/>
      <c r="H6" s="213" t="s">
        <v>1520</v>
      </c>
      <c r="J6" s="73" t="s">
        <v>1520</v>
      </c>
      <c r="L6" s="73" t="s">
        <v>1520</v>
      </c>
      <c r="M6" s="2457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</row>
    <row r="7" spans="1:55" s="51" customFormat="1" ht="9" customHeight="1">
      <c r="A7" s="2428"/>
      <c r="B7" s="69" t="s">
        <v>708</v>
      </c>
      <c r="C7" s="69" t="s">
        <v>1521</v>
      </c>
      <c r="D7" s="69" t="s">
        <v>1839</v>
      </c>
      <c r="E7" s="69" t="s">
        <v>1523</v>
      </c>
      <c r="F7" s="69" t="s">
        <v>1524</v>
      </c>
      <c r="G7" s="69" t="s">
        <v>1525</v>
      </c>
      <c r="H7" s="69" t="s">
        <v>1351</v>
      </c>
      <c r="I7" s="69" t="s">
        <v>1525</v>
      </c>
      <c r="J7" s="69" t="s">
        <v>1351</v>
      </c>
      <c r="K7" s="69" t="s">
        <v>1525</v>
      </c>
      <c r="L7" s="69" t="s">
        <v>1351</v>
      </c>
      <c r="M7" s="2457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</row>
    <row r="8" spans="1:55" s="51" customFormat="1" ht="9" customHeight="1">
      <c r="A8" s="2429"/>
      <c r="B8" s="69">
        <v>1</v>
      </c>
      <c r="C8" s="69">
        <v>2</v>
      </c>
      <c r="D8" s="69">
        <v>3</v>
      </c>
      <c r="E8" s="69">
        <v>4</v>
      </c>
      <c r="F8" s="69">
        <v>5</v>
      </c>
      <c r="G8" s="69">
        <v>6</v>
      </c>
      <c r="H8" s="69">
        <v>7</v>
      </c>
      <c r="I8" s="69">
        <v>8</v>
      </c>
      <c r="J8" s="69">
        <v>9</v>
      </c>
      <c r="K8" s="69">
        <v>10</v>
      </c>
      <c r="L8" s="69">
        <v>11</v>
      </c>
      <c r="M8" s="24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</row>
    <row r="9" spans="1:55" s="310" customFormat="1" ht="15" hidden="1" customHeight="1">
      <c r="A9" s="601" t="s">
        <v>1498</v>
      </c>
      <c r="B9" s="671">
        <v>72813.179999999993</v>
      </c>
      <c r="C9" s="671">
        <v>2009.884</v>
      </c>
      <c r="D9" s="1067">
        <v>30842.573</v>
      </c>
      <c r="E9" s="671">
        <v>39925.101000000002</v>
      </c>
      <c r="F9" s="671">
        <v>35.622</v>
      </c>
      <c r="G9" s="671">
        <v>4442.2970300399993</v>
      </c>
      <c r="H9" s="671">
        <v>6.1009518194920194</v>
      </c>
      <c r="I9" s="671">
        <v>7044.0660300399995</v>
      </c>
      <c r="J9" s="671">
        <v>9.6741634276102193</v>
      </c>
      <c r="K9" s="671">
        <v>77301.383000000002</v>
      </c>
      <c r="L9" s="671">
        <v>106.16399805639583</v>
      </c>
      <c r="M9" s="601">
        <v>153.37299999999999</v>
      </c>
    </row>
    <row r="10" spans="1:55" s="310" customFormat="1" ht="15" hidden="1" customHeight="1">
      <c r="A10" s="601"/>
      <c r="B10" s="671"/>
      <c r="C10" s="671"/>
      <c r="D10" s="1067"/>
      <c r="E10" s="671"/>
      <c r="F10" s="671"/>
      <c r="G10" s="671"/>
      <c r="H10" s="671"/>
      <c r="I10" s="671"/>
      <c r="J10" s="671"/>
      <c r="K10" s="671"/>
      <c r="L10" s="671"/>
      <c r="M10" s="601"/>
    </row>
    <row r="11" spans="1:55" s="304" customFormat="1" ht="15" hidden="1" customHeight="1">
      <c r="A11" s="621" t="s">
        <v>118</v>
      </c>
      <c r="B11" s="1070">
        <v>72698.675687476527</v>
      </c>
      <c r="C11" s="1070">
        <v>2007.2826492456622</v>
      </c>
      <c r="D11" s="765">
        <v>30802.654103914818</v>
      </c>
      <c r="E11" s="1070">
        <v>39853.252922639251</v>
      </c>
      <c r="F11" s="765">
        <v>35.486011676791726</v>
      </c>
      <c r="G11" s="765">
        <v>5493.4247598649836</v>
      </c>
      <c r="H11" s="1070">
        <v>7.5564303034633005</v>
      </c>
      <c r="I11" s="1070">
        <v>8091.8263447550753</v>
      </c>
      <c r="J11" s="1070">
        <v>11.130637894342026</v>
      </c>
      <c r="K11" s="765">
        <v>82619.880635741152</v>
      </c>
      <c r="L11" s="765">
        <v>113.647022940163</v>
      </c>
      <c r="M11" s="1064">
        <v>153.17449253924849</v>
      </c>
      <c r="N11" s="1272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78"/>
      <c r="AT11" s="278"/>
      <c r="AU11" s="278"/>
      <c r="AV11" s="278"/>
      <c r="AW11" s="278"/>
      <c r="AX11" s="278"/>
      <c r="AY11" s="278"/>
      <c r="AZ11" s="278"/>
      <c r="BA11" s="278"/>
      <c r="BB11" s="278"/>
      <c r="BC11" s="278"/>
    </row>
    <row r="12" spans="1:55" s="304" customFormat="1" ht="15" hidden="1" customHeight="1">
      <c r="A12" s="621" t="s">
        <v>119</v>
      </c>
      <c r="B12" s="1070">
        <v>72604.583314563992</v>
      </c>
      <c r="C12" s="1070">
        <v>2004.6846653651078</v>
      </c>
      <c r="D12" s="765">
        <v>30762.786874020545</v>
      </c>
      <c r="E12" s="1070">
        <v>39801.671692303018</v>
      </c>
      <c r="F12" s="765">
        <v>35.440082875306736</v>
      </c>
      <c r="G12" s="765">
        <v>5586.8458874260477</v>
      </c>
      <c r="H12" s="1070">
        <v>7.6948942234413504</v>
      </c>
      <c r="I12" s="1070">
        <v>8181.8844155810611</v>
      </c>
      <c r="J12" s="1070">
        <v>11.269101814320075</v>
      </c>
      <c r="K12" s="765">
        <v>82512.947455112298</v>
      </c>
      <c r="L12" s="765">
        <v>113.647022940163</v>
      </c>
      <c r="M12" s="1064">
        <v>152.97624200254475</v>
      </c>
      <c r="N12" s="1272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78"/>
      <c r="AW12" s="278"/>
      <c r="AX12" s="278"/>
      <c r="AY12" s="278"/>
      <c r="AZ12" s="278"/>
      <c r="BA12" s="278"/>
      <c r="BB12" s="278"/>
      <c r="BC12" s="278"/>
    </row>
    <row r="13" spans="1:55" s="304" customFormat="1" ht="15" hidden="1" customHeight="1">
      <c r="A13" s="621" t="s">
        <v>120</v>
      </c>
      <c r="B13" s="1070">
        <v>73942.337729999999</v>
      </c>
      <c r="C13" s="1070">
        <v>2532.8490000000002</v>
      </c>
      <c r="D13" s="765">
        <v>30054.982730000003</v>
      </c>
      <c r="E13" s="1070">
        <v>41311.332999999999</v>
      </c>
      <c r="F13" s="765">
        <v>43.173000000000002</v>
      </c>
      <c r="G13" s="765">
        <v>5152.9661732699997</v>
      </c>
      <c r="H13" s="1070">
        <v>6.968898105556284</v>
      </c>
      <c r="I13" s="1070">
        <v>11106.222173269998</v>
      </c>
      <c r="J13" s="1070">
        <v>15.020112312142878</v>
      </c>
      <c r="K13" s="1070">
        <v>74824.878150000019</v>
      </c>
      <c r="L13" s="1070">
        <v>101.19355222879565</v>
      </c>
      <c r="M13" s="1063">
        <v>152.85300000000001</v>
      </c>
      <c r="N13" s="1272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78"/>
      <c r="AT13" s="278"/>
      <c r="AU13" s="278"/>
      <c r="AV13" s="278"/>
      <c r="AW13" s="278"/>
      <c r="AX13" s="278"/>
      <c r="AY13" s="278"/>
      <c r="AZ13" s="278"/>
      <c r="BA13" s="278"/>
      <c r="BB13" s="278"/>
      <c r="BC13" s="278"/>
    </row>
    <row r="14" spans="1:55" s="278" customFormat="1" ht="15" hidden="1" customHeight="1">
      <c r="A14" s="621" t="s">
        <v>121</v>
      </c>
      <c r="B14" s="1108">
        <v>74533.882329995497</v>
      </c>
      <c r="C14" s="1108">
        <v>2553.1151015991268</v>
      </c>
      <c r="D14" s="1109">
        <v>30295.461863799999</v>
      </c>
      <c r="E14" s="1108">
        <v>41641.877644301087</v>
      </c>
      <c r="F14" s="1109">
        <v>43.427720295286129</v>
      </c>
      <c r="G14" s="1109">
        <v>5564.0320362175935</v>
      </c>
      <c r="H14" s="1108">
        <v>7.4651042751041539</v>
      </c>
      <c r="I14" s="1108">
        <v>11564.921863161722</v>
      </c>
      <c r="J14" s="1108">
        <v>15.516328281356037</v>
      </c>
      <c r="K14" s="1109">
        <v>80338.396987144821</v>
      </c>
      <c r="L14" s="1109">
        <v>107.78775299997132</v>
      </c>
      <c r="M14" s="1109">
        <v>154.0760237285094</v>
      </c>
    </row>
    <row r="15" spans="1:55" s="278" customFormat="1" ht="15" hidden="1" customHeight="1">
      <c r="A15" s="621" t="s">
        <v>122</v>
      </c>
      <c r="B15" s="1108">
        <v>75514.469525968409</v>
      </c>
      <c r="C15" s="1108">
        <v>2586.7045497830932</v>
      </c>
      <c r="D15" s="1109">
        <v>30694.036861788169</v>
      </c>
      <c r="E15" s="1108">
        <v>42189.729047686786</v>
      </c>
      <c r="F15" s="1109">
        <v>43.999066710374365</v>
      </c>
      <c r="G15" s="1109">
        <v>5248.8831457304041</v>
      </c>
      <c r="H15" s="1108">
        <v>6.9508309846835159</v>
      </c>
      <c r="I15" s="1108">
        <v>11328.722244398938</v>
      </c>
      <c r="J15" s="1108">
        <v>15.002054990935404</v>
      </c>
      <c r="K15" s="1109">
        <v>81395.349891889462</v>
      </c>
      <c r="L15" s="1109">
        <v>107.78775299997135</v>
      </c>
      <c r="M15" s="1109">
        <v>156.10308808302236</v>
      </c>
    </row>
    <row r="16" spans="1:55" s="278" customFormat="1" ht="15" hidden="1" customHeight="1">
      <c r="A16" s="618" t="s">
        <v>67</v>
      </c>
      <c r="B16" s="1108">
        <v>79339.374000000011</v>
      </c>
      <c r="C16" s="1108">
        <v>2618.9260000000004</v>
      </c>
      <c r="D16" s="1109">
        <v>32753.984000000004</v>
      </c>
      <c r="E16" s="1108">
        <v>43911.363999999994</v>
      </c>
      <c r="F16" s="1108">
        <v>55.1</v>
      </c>
      <c r="G16" s="1108">
        <v>4904.1550403399997</v>
      </c>
      <c r="H16" s="1108">
        <v>6.1812373769674549</v>
      </c>
      <c r="I16" s="1108">
        <v>7270.8327742099991</v>
      </c>
      <c r="J16" s="1108">
        <v>9.1642174719074507</v>
      </c>
      <c r="K16" s="1108">
        <v>84883.566000000006</v>
      </c>
      <c r="L16" s="1108">
        <v>106.98794522880908</v>
      </c>
      <c r="M16" s="1108">
        <v>0</v>
      </c>
    </row>
    <row r="17" spans="1:55" s="278" customFormat="1" ht="15" hidden="1" customHeight="1">
      <c r="A17" s="618" t="s">
        <v>68</v>
      </c>
      <c r="B17" s="713">
        <v>77889.050242680009</v>
      </c>
      <c r="C17" s="713">
        <v>3380.2439000000004</v>
      </c>
      <c r="D17" s="712">
        <v>32854.338242680016</v>
      </c>
      <c r="E17" s="713">
        <v>41599.953099999992</v>
      </c>
      <c r="F17" s="713">
        <v>54.515000000000001</v>
      </c>
      <c r="G17" s="713">
        <v>5255.2664168599977</v>
      </c>
      <c r="H17" s="713">
        <v>6.7471183696374393</v>
      </c>
      <c r="I17" s="713">
        <v>7682.2541507299975</v>
      </c>
      <c r="J17" s="713">
        <v>9.8630733418809076</v>
      </c>
      <c r="K17" s="713">
        <v>88247.852015970013</v>
      </c>
      <c r="L17" s="713">
        <v>113.29943264299018</v>
      </c>
      <c r="M17" s="713">
        <v>0</v>
      </c>
    </row>
    <row r="18" spans="1:55" s="278" customFormat="1" ht="15" hidden="1" customHeight="1">
      <c r="A18" s="618" t="s">
        <v>69</v>
      </c>
      <c r="B18" s="713">
        <v>81037.809000000008</v>
      </c>
      <c r="C18" s="713">
        <v>2466.2690000000002</v>
      </c>
      <c r="D18" s="712">
        <v>32812.737999999998</v>
      </c>
      <c r="E18" s="713">
        <v>45703.361000000004</v>
      </c>
      <c r="F18" s="713">
        <v>55.441000000000003</v>
      </c>
      <c r="G18" s="713">
        <v>5264.7412391299995</v>
      </c>
      <c r="H18" s="713">
        <v>6.4966480511954598</v>
      </c>
      <c r="I18" s="713">
        <v>7842.6019729999989</v>
      </c>
      <c r="J18" s="713">
        <v>9.6777073193081993</v>
      </c>
      <c r="K18" s="713">
        <v>89947.203000000009</v>
      </c>
      <c r="L18" s="713">
        <v>110.99412004093053</v>
      </c>
      <c r="M18" s="713">
        <v>2.5</v>
      </c>
    </row>
    <row r="19" spans="1:55" s="278" customFormat="1" ht="15" hidden="1" customHeight="1">
      <c r="A19" s="618" t="s">
        <v>129</v>
      </c>
      <c r="B19" s="713">
        <v>83735.864330000011</v>
      </c>
      <c r="C19" s="713">
        <v>2743.48</v>
      </c>
      <c r="D19" s="712">
        <v>33477.930330000003</v>
      </c>
      <c r="E19" s="713">
        <v>47458.788</v>
      </c>
      <c r="F19" s="713">
        <v>55.665999999999997</v>
      </c>
      <c r="G19" s="713">
        <v>4649.5519999999997</v>
      </c>
      <c r="H19" s="713">
        <v>5.5526410782317637</v>
      </c>
      <c r="I19" s="713">
        <v>7424.2509999999993</v>
      </c>
      <c r="J19" s="713">
        <v>8.8662737996484928</v>
      </c>
      <c r="K19" s="713">
        <v>87854.23</v>
      </c>
      <c r="L19" s="713">
        <v>104.91828167410998</v>
      </c>
      <c r="M19" s="713">
        <v>3.6640000000000001</v>
      </c>
    </row>
    <row r="20" spans="1:55" s="278" customFormat="1" ht="15" hidden="1" customHeight="1">
      <c r="A20" s="618" t="s">
        <v>1192</v>
      </c>
      <c r="B20" s="1108">
        <v>82520.221999999994</v>
      </c>
      <c r="C20" s="1108">
        <v>2459.19</v>
      </c>
      <c r="D20" s="1109">
        <v>32559.458999999999</v>
      </c>
      <c r="E20" s="1108">
        <v>47452.955999999998</v>
      </c>
      <c r="F20" s="1108">
        <v>48.617000000000004</v>
      </c>
      <c r="G20" s="1108">
        <v>5233.3369189800005</v>
      </c>
      <c r="H20" s="1108">
        <v>6.3418841977667011</v>
      </c>
      <c r="I20" s="1108">
        <v>8013.9839189800005</v>
      </c>
      <c r="J20" s="1108">
        <v>9.7115394563286586</v>
      </c>
      <c r="K20" s="1108">
        <v>90641.953000000009</v>
      </c>
      <c r="L20" s="1108">
        <v>109.84210997396495</v>
      </c>
      <c r="M20" s="1108">
        <v>4.0000000000000001E-3</v>
      </c>
    </row>
    <row r="21" spans="1:55" s="278" customFormat="1" ht="15" hidden="1" customHeight="1">
      <c r="A21" s="618" t="s">
        <v>1193</v>
      </c>
      <c r="B21" s="1108">
        <v>80835.901000000013</v>
      </c>
      <c r="C21" s="1108">
        <v>1964.2060000000001</v>
      </c>
      <c r="D21" s="1109">
        <v>31082.855</v>
      </c>
      <c r="E21" s="1108">
        <v>47739.036</v>
      </c>
      <c r="F21" s="1108">
        <v>49.804000000000002</v>
      </c>
      <c r="G21" s="1108">
        <v>5570.47</v>
      </c>
      <c r="H21" s="1108">
        <v>6.8910841978491701</v>
      </c>
      <c r="I21" s="1108">
        <v>8138.5110000000004</v>
      </c>
      <c r="J21" s="1108">
        <v>10.067941223293841</v>
      </c>
      <c r="K21" s="1108">
        <v>90451.788</v>
      </c>
      <c r="L21" s="1108">
        <v>111.89556481840907</v>
      </c>
      <c r="M21" s="1108">
        <v>4.0000000000000001E-3</v>
      </c>
    </row>
    <row r="22" spans="1:55" s="305" customFormat="1" ht="8.4499999999999993" customHeight="1">
      <c r="A22" s="601" t="s">
        <v>1168</v>
      </c>
      <c r="B22" s="671">
        <v>79548.038438539996</v>
      </c>
      <c r="C22" s="671">
        <v>3364.2019999999998</v>
      </c>
      <c r="D22" s="1067">
        <v>30253.401491870001</v>
      </c>
      <c r="E22" s="671">
        <v>45885.982946669988</v>
      </c>
      <c r="F22" s="671">
        <v>44.451999999999998</v>
      </c>
      <c r="G22" s="671">
        <v>3629.8040000000001</v>
      </c>
      <c r="H22" s="671">
        <v>4.5630339493593439</v>
      </c>
      <c r="I22" s="671">
        <v>6115.1970000000001</v>
      </c>
      <c r="J22" s="671">
        <v>7.6874265161480926</v>
      </c>
      <c r="K22" s="671">
        <v>85977.060027570013</v>
      </c>
      <c r="L22" s="671">
        <v>108.08193604170036</v>
      </c>
      <c r="M22" s="1065">
        <v>0.90199999999999991</v>
      </c>
      <c r="N22" s="2142"/>
      <c r="O22" s="310"/>
      <c r="P22" s="310"/>
      <c r="Q22" s="310"/>
      <c r="R22" s="310"/>
      <c r="S22" s="310"/>
      <c r="T22" s="310"/>
      <c r="U22" s="310"/>
      <c r="V22" s="310"/>
      <c r="W22" s="310"/>
      <c r="X22" s="310"/>
      <c r="Y22" s="310"/>
      <c r="Z22" s="310"/>
      <c r="AA22" s="310"/>
      <c r="AB22" s="310"/>
      <c r="AC22" s="310"/>
      <c r="AD22" s="310"/>
      <c r="AE22" s="310"/>
      <c r="AF22" s="310"/>
      <c r="AG22" s="310"/>
      <c r="AH22" s="310"/>
      <c r="AI22" s="310"/>
      <c r="AJ22" s="310"/>
      <c r="AK22" s="310"/>
      <c r="AL22" s="310"/>
      <c r="AM22" s="310"/>
      <c r="AN22" s="310"/>
      <c r="AO22" s="310"/>
      <c r="AP22" s="310"/>
      <c r="AQ22" s="310"/>
      <c r="AR22" s="310"/>
      <c r="AS22" s="310"/>
      <c r="AT22" s="310"/>
      <c r="AU22" s="310"/>
      <c r="AV22" s="310"/>
      <c r="AW22" s="310"/>
      <c r="AX22" s="310"/>
      <c r="AY22" s="310"/>
      <c r="AZ22" s="310"/>
      <c r="BA22" s="310"/>
      <c r="BB22" s="310"/>
      <c r="BC22" s="310"/>
    </row>
    <row r="23" spans="1:55" s="310" customFormat="1" ht="8.4499999999999993" customHeight="1">
      <c r="A23" s="601" t="s">
        <v>1627</v>
      </c>
      <c r="B23" s="883">
        <v>74753.115270456008</v>
      </c>
      <c r="C23" s="883">
        <v>4485.1905463940011</v>
      </c>
      <c r="D23" s="884">
        <v>34158.911591030017</v>
      </c>
      <c r="E23" s="883">
        <v>36066.142360432001</v>
      </c>
      <c r="F23" s="883">
        <v>42.870772600000009</v>
      </c>
      <c r="G23" s="883">
        <v>5266.9210675799986</v>
      </c>
      <c r="H23" s="883">
        <v>7.0457546130677393</v>
      </c>
      <c r="I23" s="883">
        <v>8825.0708410799998</v>
      </c>
      <c r="J23" s="883">
        <v>11.805622828093497</v>
      </c>
      <c r="K23" s="883">
        <v>68642.122173485361</v>
      </c>
      <c r="L23" s="883">
        <v>91.825099094718482</v>
      </c>
      <c r="M23" s="883">
        <v>2.7555779999999999</v>
      </c>
    </row>
    <row r="24" spans="1:55" s="124" customFormat="1" ht="8.4499999999999993" hidden="1" customHeight="1">
      <c r="A24" s="894"/>
      <c r="B24" s="863"/>
      <c r="C24" s="863"/>
      <c r="D24" s="864"/>
      <c r="E24" s="863"/>
      <c r="F24" s="863"/>
      <c r="G24" s="863"/>
      <c r="H24" s="863"/>
      <c r="I24" s="863"/>
      <c r="J24" s="863"/>
      <c r="K24" s="863"/>
      <c r="L24" s="863"/>
      <c r="M24" s="1069"/>
      <c r="N24" s="2143"/>
      <c r="O24" s="231"/>
      <c r="P24" s="231"/>
      <c r="Q24" s="231"/>
      <c r="R24" s="231"/>
      <c r="S24" s="231"/>
      <c r="T24" s="231"/>
      <c r="U24" s="231"/>
      <c r="V24" s="231"/>
      <c r="W24" s="231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  <c r="AZ24" s="231"/>
      <c r="BA24" s="231"/>
      <c r="BB24" s="231"/>
      <c r="BC24" s="231"/>
    </row>
    <row r="25" spans="1:55" s="278" customFormat="1" ht="8.4499999999999993" hidden="1" customHeight="1">
      <c r="A25" s="621" t="s">
        <v>430</v>
      </c>
      <c r="B25" s="1108">
        <v>75604.673869079998</v>
      </c>
      <c r="C25" s="1108">
        <v>4660.2528256800006</v>
      </c>
      <c r="D25" s="1109">
        <v>33684.526666749996</v>
      </c>
      <c r="E25" s="1108">
        <v>37216.659611049989</v>
      </c>
      <c r="F25" s="1109">
        <v>43.234765600000003</v>
      </c>
      <c r="G25" s="1109">
        <v>5870.4250708700038</v>
      </c>
      <c r="H25" s="1108">
        <v>7.764632489567326</v>
      </c>
      <c r="I25" s="1108">
        <v>9411.1038331300042</v>
      </c>
      <c r="J25" s="1108">
        <v>12.447780476411602</v>
      </c>
      <c r="K25" s="1109">
        <v>69516.190773702605</v>
      </c>
      <c r="L25" s="1109">
        <v>91.946948801180667</v>
      </c>
      <c r="M25" s="1109">
        <v>6.9000000000000006E-2</v>
      </c>
    </row>
    <row r="26" spans="1:55" s="278" customFormat="1" ht="8.4499999999999993" hidden="1" customHeight="1">
      <c r="A26" s="621" t="s">
        <v>431</v>
      </c>
      <c r="B26" s="1108">
        <v>76120.679227050015</v>
      </c>
      <c r="C26" s="1108">
        <v>4296.7504038899997</v>
      </c>
      <c r="D26" s="1109">
        <v>34193.682135440002</v>
      </c>
      <c r="E26" s="1108">
        <v>37587.44492752001</v>
      </c>
      <c r="F26" s="1109">
        <v>42.801760199999997</v>
      </c>
      <c r="G26" s="1109">
        <v>6649.1915885099988</v>
      </c>
      <c r="H26" s="1108">
        <v>8.7350660241444107</v>
      </c>
      <c r="I26" s="1108">
        <v>10023.931350769999</v>
      </c>
      <c r="J26" s="1108">
        <v>13.16847334069495</v>
      </c>
      <c r="K26" s="1109">
        <v>71478.301654152267</v>
      </c>
      <c r="L26" s="1109">
        <v>93.901292500227655</v>
      </c>
      <c r="M26" s="1109">
        <v>0.03</v>
      </c>
    </row>
    <row r="27" spans="1:55" s="278" customFormat="1" ht="8.4499999999999993" hidden="1" customHeight="1">
      <c r="A27" s="621" t="s">
        <v>1807</v>
      </c>
      <c r="B27" s="1108">
        <v>77217.320974989998</v>
      </c>
      <c r="C27" s="1108">
        <v>4971.6170095999996</v>
      </c>
      <c r="D27" s="1109">
        <v>34595.005320419987</v>
      </c>
      <c r="E27" s="1108">
        <v>37608.035009770007</v>
      </c>
      <c r="F27" s="1109">
        <v>42.663635200000002</v>
      </c>
      <c r="G27" s="1109">
        <v>5619.1757060300015</v>
      </c>
      <c r="H27" s="1108">
        <v>7.2770922832844755</v>
      </c>
      <c r="I27" s="1108">
        <v>8931.8305122900019</v>
      </c>
      <c r="J27" s="1108">
        <v>11.567133383432122</v>
      </c>
      <c r="K27" s="1108">
        <v>72647.520049769504</v>
      </c>
      <c r="L27" s="1108">
        <v>94.081896564760896</v>
      </c>
      <c r="M27" s="1108">
        <v>2.645044</v>
      </c>
    </row>
    <row r="28" spans="1:55" s="278" customFormat="1" ht="8.4499999999999993" hidden="1" customHeight="1">
      <c r="A28" s="621" t="s">
        <v>1591</v>
      </c>
      <c r="B28" s="1063">
        <v>77212.857920559996</v>
      </c>
      <c r="C28" s="1063">
        <v>4988.5711229699982</v>
      </c>
      <c r="D28" s="1064">
        <v>34789.937789579992</v>
      </c>
      <c r="E28" s="1063">
        <v>37391.732482810003</v>
      </c>
      <c r="F28" s="1064">
        <v>42.616525200000005</v>
      </c>
      <c r="G28" s="1064">
        <v>5357.373303299999</v>
      </c>
      <c r="H28" s="1063">
        <v>6.9384471026987526</v>
      </c>
      <c r="I28" s="1063">
        <v>8669.0830655599984</v>
      </c>
      <c r="J28" s="1063">
        <v>11.227512229218526</v>
      </c>
      <c r="K28" s="1064">
        <v>74331.553031552976</v>
      </c>
      <c r="L28" s="1064">
        <v>96.268361298099563</v>
      </c>
      <c r="M28" s="1064">
        <v>0</v>
      </c>
    </row>
    <row r="29" spans="1:55" s="278" customFormat="1" ht="8.4499999999999993" hidden="1" customHeight="1">
      <c r="A29" s="621" t="s">
        <v>1592</v>
      </c>
      <c r="B29" s="1063">
        <v>78609.312127239988</v>
      </c>
      <c r="C29" s="1063">
        <v>5696.2995726699983</v>
      </c>
      <c r="D29" s="1064">
        <v>35477.618208239997</v>
      </c>
      <c r="E29" s="1063">
        <v>37391.894306449998</v>
      </c>
      <c r="F29" s="1064">
        <v>43.500039879999996</v>
      </c>
      <c r="G29" s="1064">
        <v>6059.5829021099989</v>
      </c>
      <c r="H29" s="1063">
        <v>7.7084797438523953</v>
      </c>
      <c r="I29" s="1063">
        <v>9374.692664369999</v>
      </c>
      <c r="J29" s="1063">
        <v>11.925677010372219</v>
      </c>
      <c r="K29" s="1064">
        <v>76040.321583027908</v>
      </c>
      <c r="L29" s="1064">
        <v>96.731951374852628</v>
      </c>
      <c r="M29" s="1064">
        <v>2</v>
      </c>
    </row>
    <row r="30" spans="1:55" s="278" customFormat="1" ht="8.4499999999999993" hidden="1" customHeight="1">
      <c r="A30" s="618" t="s">
        <v>1593</v>
      </c>
      <c r="B30" s="1063">
        <v>78882.321988869997</v>
      </c>
      <c r="C30" s="1063">
        <v>5569.2783329600015</v>
      </c>
      <c r="D30" s="1064">
        <v>35789.880544040003</v>
      </c>
      <c r="E30" s="1063">
        <v>37481.998490140002</v>
      </c>
      <c r="F30" s="1063">
        <v>41.16462173</v>
      </c>
      <c r="G30" s="1063">
        <v>5075.9247981399994</v>
      </c>
      <c r="H30" s="1063">
        <v>6.4348065195852042</v>
      </c>
      <c r="I30" s="1063">
        <v>8289.3965615500001</v>
      </c>
      <c r="J30" s="1063">
        <v>10.508560539989686</v>
      </c>
      <c r="K30" s="1063">
        <v>78461.802158940511</v>
      </c>
      <c r="L30" s="1063">
        <v>99.466902318127978</v>
      </c>
      <c r="M30" s="1063">
        <v>7.16200115</v>
      </c>
    </row>
    <row r="31" spans="1:55" s="278" customFormat="1" ht="8.4499999999999993" hidden="1" customHeight="1">
      <c r="A31" s="618" t="s">
        <v>811</v>
      </c>
      <c r="B31" s="1063">
        <v>78846.217909607876</v>
      </c>
      <c r="C31" s="1063">
        <v>5280.0742495400009</v>
      </c>
      <c r="D31" s="1064">
        <v>36344.200806137887</v>
      </c>
      <c r="E31" s="1063">
        <v>37180.546570949991</v>
      </c>
      <c r="F31" s="1063">
        <v>41.396282980000002</v>
      </c>
      <c r="G31" s="1063">
        <v>4818.3866338600001</v>
      </c>
      <c r="H31" s="1063">
        <v>6.1111195458784984</v>
      </c>
      <c r="I31" s="1063">
        <v>7933.8884072700002</v>
      </c>
      <c r="J31" s="1063">
        <v>10.062484438208177</v>
      </c>
      <c r="K31" s="1063">
        <v>79072.298660363143</v>
      </c>
      <c r="L31" s="1063">
        <v>100.28673632895678</v>
      </c>
      <c r="M31" s="1063">
        <v>24.446011149999997</v>
      </c>
    </row>
    <row r="32" spans="1:55" s="278" customFormat="1" ht="8.4499999999999993" hidden="1" customHeight="1">
      <c r="A32" s="618" t="s">
        <v>812</v>
      </c>
      <c r="B32" s="1063">
        <v>78102.303749637911</v>
      </c>
      <c r="C32" s="1063">
        <v>4957.7231429800022</v>
      </c>
      <c r="D32" s="1064">
        <v>36172.12045134791</v>
      </c>
      <c r="E32" s="1063">
        <v>36931.553638930003</v>
      </c>
      <c r="F32" s="1063">
        <v>40.906516379999999</v>
      </c>
      <c r="G32" s="1063">
        <v>5106.5250358600006</v>
      </c>
      <c r="H32" s="1063">
        <v>6.538251486446935</v>
      </c>
      <c r="I32" s="1063">
        <v>8293.7731922700023</v>
      </c>
      <c r="J32" s="1063">
        <v>10.619114666394783</v>
      </c>
      <c r="K32" s="1063">
        <v>80405.451397244207</v>
      </c>
      <c r="L32" s="1063">
        <v>102.94888567562512</v>
      </c>
      <c r="M32" s="1063">
        <v>0.69239414999999993</v>
      </c>
    </row>
    <row r="33" spans="1:55" s="278" customFormat="1" ht="8.4499999999999993" hidden="1" customHeight="1">
      <c r="A33" s="618" t="s">
        <v>739</v>
      </c>
      <c r="B33" s="1063">
        <v>79626.183238597892</v>
      </c>
      <c r="C33" s="1063">
        <v>5469.8151003599996</v>
      </c>
      <c r="D33" s="1064">
        <v>37309.219934957895</v>
      </c>
      <c r="E33" s="1063">
        <v>36806.977721899995</v>
      </c>
      <c r="F33" s="1063">
        <v>40.170481380000105</v>
      </c>
      <c r="G33" s="1063">
        <v>4701.7842220499942</v>
      </c>
      <c r="H33" s="1063">
        <v>5.9048217945612356</v>
      </c>
      <c r="I33" s="1063">
        <v>7890.572467809995</v>
      </c>
      <c r="J33" s="1063">
        <v>9.9095198926791319</v>
      </c>
      <c r="K33" s="1063">
        <v>80081.307271270256</v>
      </c>
      <c r="L33" s="1063">
        <v>100.57157584874889</v>
      </c>
      <c r="M33" s="1063">
        <v>3.9716709999999997</v>
      </c>
    </row>
    <row r="34" spans="1:55" s="278" customFormat="1" ht="8.4499999999999993" hidden="1" customHeight="1">
      <c r="A34" s="618" t="s">
        <v>43</v>
      </c>
      <c r="B34" s="713">
        <v>79365.432143294995</v>
      </c>
      <c r="C34" s="713">
        <v>5398.1109841700008</v>
      </c>
      <c r="D34" s="712">
        <v>37346.036319114995</v>
      </c>
      <c r="E34" s="713">
        <v>36580.701543709998</v>
      </c>
      <c r="F34" s="713">
        <v>40.5832963000001</v>
      </c>
      <c r="G34" s="713">
        <v>4943.3568566899967</v>
      </c>
      <c r="H34" s="713">
        <v>6.2286019532593508</v>
      </c>
      <c r="I34" s="713">
        <v>8087.2718619499965</v>
      </c>
      <c r="J34" s="713">
        <v>10.189917251818594</v>
      </c>
      <c r="K34" s="713">
        <v>80882.639220603553</v>
      </c>
      <c r="L34" s="713">
        <v>101.91167242001433</v>
      </c>
      <c r="M34" s="713">
        <v>0.66844300000000001</v>
      </c>
    </row>
    <row r="35" spans="1:55" s="278" customFormat="1" ht="8.4499999999999993" hidden="1" customHeight="1">
      <c r="A35" s="618" t="s">
        <v>44</v>
      </c>
      <c r="B35" s="713">
        <v>77711.676958434939</v>
      </c>
      <c r="C35" s="713">
        <v>5149.3230260200007</v>
      </c>
      <c r="D35" s="712">
        <v>36104.473598884942</v>
      </c>
      <c r="E35" s="713">
        <v>36416.318272929995</v>
      </c>
      <c r="F35" s="713">
        <v>41.562060599999995</v>
      </c>
      <c r="G35" s="713">
        <v>4920.0421109299978</v>
      </c>
      <c r="H35" s="713">
        <v>6.3311490672908057</v>
      </c>
      <c r="I35" s="713">
        <v>7609.4536731899971</v>
      </c>
      <c r="J35" s="713">
        <v>9.7919051177598551</v>
      </c>
      <c r="K35" s="713">
        <v>82132.689325814834</v>
      </c>
      <c r="L35" s="713">
        <v>105.68899364987907</v>
      </c>
      <c r="M35" s="713">
        <v>6.5650000000000004</v>
      </c>
    </row>
    <row r="36" spans="1:55" s="310" customFormat="1" ht="8.4499999999999993" customHeight="1">
      <c r="A36" s="601" t="s">
        <v>89</v>
      </c>
      <c r="B36" s="671">
        <v>67251.933646899983</v>
      </c>
      <c r="C36" s="671">
        <v>5410.2317490800006</v>
      </c>
      <c r="D36" s="1067">
        <v>28930.263476159995</v>
      </c>
      <c r="E36" s="671">
        <v>32896.20512305999</v>
      </c>
      <c r="F36" s="671">
        <v>15.233298599999998</v>
      </c>
      <c r="G36" s="671">
        <v>4571.8284067699997</v>
      </c>
      <c r="H36" s="671">
        <v>6.7980623884719202</v>
      </c>
      <c r="I36" s="671">
        <v>6677.4514067699993</v>
      </c>
      <c r="J36" s="671">
        <v>9.9290102821865851</v>
      </c>
      <c r="K36" s="671">
        <v>70577.236626757614</v>
      </c>
      <c r="L36" s="671">
        <v>104.94454627478345</v>
      </c>
      <c r="M36" s="671">
        <v>2.2360000000000002</v>
      </c>
    </row>
    <row r="37" spans="1:55" s="310" customFormat="1" ht="8.4499999999999993" customHeight="1">
      <c r="A37" s="601" t="s">
        <v>1858</v>
      </c>
      <c r="B37" s="671">
        <v>70974.483005329908</v>
      </c>
      <c r="C37" s="671">
        <v>5824.8509129200002</v>
      </c>
      <c r="D37" s="1067">
        <v>31184.715608009901</v>
      </c>
      <c r="E37" s="671">
        <v>33952.664548800007</v>
      </c>
      <c r="F37" s="671">
        <v>12.251935599999999</v>
      </c>
      <c r="G37" s="671">
        <v>5573.4415511099978</v>
      </c>
      <c r="H37" s="671">
        <v>7.8527399075121878</v>
      </c>
      <c r="I37" s="671">
        <v>8615.4912321099982</v>
      </c>
      <c r="J37" s="671">
        <v>12.138857329137585</v>
      </c>
      <c r="K37" s="671">
        <v>70105.499594748093</v>
      </c>
      <c r="L37" s="671">
        <v>98.775639675294912</v>
      </c>
      <c r="M37" s="671">
        <v>1.7876810000000001</v>
      </c>
    </row>
    <row r="38" spans="1:55" s="310" customFormat="1" ht="8.1" customHeight="1">
      <c r="A38" s="601" t="s">
        <v>1980</v>
      </c>
      <c r="B38" s="671">
        <v>70745.411138268901</v>
      </c>
      <c r="C38" s="671">
        <v>5426.4155424100045</v>
      </c>
      <c r="D38" s="1067">
        <v>33755.022394038904</v>
      </c>
      <c r="E38" s="671">
        <v>31550.038098329987</v>
      </c>
      <c r="F38" s="671">
        <v>13.935103490000001</v>
      </c>
      <c r="G38" s="671">
        <v>6830.3841457400076</v>
      </c>
      <c r="H38" s="671">
        <v>9.6548794272893712</v>
      </c>
      <c r="I38" s="671">
        <v>9877.7789320000065</v>
      </c>
      <c r="J38" s="671">
        <v>13.962430598776656</v>
      </c>
      <c r="K38" s="671">
        <v>71267.450122650393</v>
      </c>
      <c r="L38" s="671">
        <v>100.73791215003499</v>
      </c>
      <c r="M38" s="671">
        <v>0.13278625999999999</v>
      </c>
    </row>
    <row r="39" spans="1:55" s="124" customFormat="1" ht="8.85" customHeight="1">
      <c r="A39" s="894"/>
      <c r="B39" s="863"/>
      <c r="C39" s="863"/>
      <c r="D39" s="864"/>
      <c r="E39" s="863"/>
      <c r="F39" s="863"/>
      <c r="G39" s="863"/>
      <c r="H39" s="863"/>
      <c r="I39" s="863"/>
      <c r="J39" s="863"/>
      <c r="K39" s="863"/>
      <c r="L39" s="863"/>
      <c r="M39" s="863"/>
      <c r="N39" s="2143"/>
      <c r="O39" s="231"/>
      <c r="P39" s="231"/>
      <c r="Q39" s="231"/>
      <c r="R39" s="231"/>
      <c r="S39" s="231"/>
      <c r="T39" s="231"/>
      <c r="U39" s="231"/>
      <c r="V39" s="231"/>
      <c r="W39" s="231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  <c r="AV39" s="231"/>
      <c r="AW39" s="231"/>
      <c r="AX39" s="231"/>
      <c r="AY39" s="231"/>
      <c r="AZ39" s="231"/>
      <c r="BA39" s="231"/>
      <c r="BB39" s="231"/>
      <c r="BC39" s="231"/>
    </row>
    <row r="40" spans="1:55" s="278" customFormat="1" ht="8.85" customHeight="1">
      <c r="A40" s="621" t="s">
        <v>2558</v>
      </c>
      <c r="B40" s="1070">
        <v>71116.536739194795</v>
      </c>
      <c r="C40" s="1070">
        <v>5117.2381634000021</v>
      </c>
      <c r="D40" s="765">
        <v>34272.137541954806</v>
      </c>
      <c r="E40" s="1070">
        <v>31713.114980539987</v>
      </c>
      <c r="F40" s="765">
        <v>14.046053299999997</v>
      </c>
      <c r="G40" s="765">
        <v>5245.8043547700072</v>
      </c>
      <c r="H40" s="1070">
        <v>7.376349573950586</v>
      </c>
      <c r="I40" s="1070">
        <v>8233.199141030007</v>
      </c>
      <c r="J40" s="1070">
        <v>11.577052987301061</v>
      </c>
      <c r="K40" s="765">
        <v>71874.498388783555</v>
      </c>
      <c r="L40" s="765">
        <v>101.06580225126602</v>
      </c>
      <c r="M40" s="765">
        <v>0.13278625999999999</v>
      </c>
    </row>
    <row r="41" spans="1:55" s="278" customFormat="1" ht="8.85" customHeight="1">
      <c r="A41" s="621" t="s">
        <v>2559</v>
      </c>
      <c r="B41" s="1070">
        <v>72867.764049744801</v>
      </c>
      <c r="C41" s="1070">
        <v>5366.8472743800003</v>
      </c>
      <c r="D41" s="765">
        <v>35438.419832444808</v>
      </c>
      <c r="E41" s="1070">
        <v>32045.203410719991</v>
      </c>
      <c r="F41" s="765">
        <v>17.293532200000001</v>
      </c>
      <c r="G41" s="765">
        <v>5047.3508524800081</v>
      </c>
      <c r="H41" s="1070">
        <v>6.9267266785273129</v>
      </c>
      <c r="I41" s="1070">
        <v>9420.3456387400074</v>
      </c>
      <c r="J41" s="1070">
        <v>12.928001512862394</v>
      </c>
      <c r="K41" s="765">
        <v>73334.093645098226</v>
      </c>
      <c r="L41" s="765">
        <v>100.63996693384894</v>
      </c>
      <c r="M41" s="765">
        <v>0.13278625999999999</v>
      </c>
    </row>
    <row r="42" spans="1:55" s="278" customFormat="1" ht="8.85" customHeight="1">
      <c r="A42" s="621" t="s">
        <v>2020</v>
      </c>
      <c r="B42" s="1070">
        <v>73462.400964484783</v>
      </c>
      <c r="C42" s="1070">
        <v>5480.3952158700004</v>
      </c>
      <c r="D42" s="765">
        <v>35678.873599174796</v>
      </c>
      <c r="E42" s="1070">
        <v>32285.661617239999</v>
      </c>
      <c r="F42" s="765">
        <v>17.470532200000001</v>
      </c>
      <c r="G42" s="765">
        <v>5248.2943217800057</v>
      </c>
      <c r="H42" s="1070">
        <v>7.1441911139240881</v>
      </c>
      <c r="I42" s="1070">
        <v>9968.1891080400037</v>
      </c>
      <c r="J42" s="1070">
        <v>13.56910334697487</v>
      </c>
      <c r="K42" s="1070">
        <v>73466.752631761017</v>
      </c>
      <c r="L42" s="1070">
        <v>100.00592366601025</v>
      </c>
      <c r="M42" s="1070">
        <v>0.13278625999999999</v>
      </c>
    </row>
    <row r="43" spans="1:55" s="278" customFormat="1" ht="8.85" customHeight="1">
      <c r="A43" s="621" t="s">
        <v>2560</v>
      </c>
      <c r="B43" s="1070">
        <v>73598.036314294819</v>
      </c>
      <c r="C43" s="1070">
        <v>5886.2295320200001</v>
      </c>
      <c r="D43" s="765">
        <v>35316.203064944821</v>
      </c>
      <c r="E43" s="1070">
        <v>32377.755738730008</v>
      </c>
      <c r="F43" s="765">
        <v>17.847978600000001</v>
      </c>
      <c r="G43" s="765">
        <v>4843.7527391400017</v>
      </c>
      <c r="H43" s="1070">
        <v>6.5813613809682687</v>
      </c>
      <c r="I43" s="1070">
        <v>9548.5975254000004</v>
      </c>
      <c r="J43" s="1070">
        <v>12.973984094661766</v>
      </c>
      <c r="K43" s="765">
        <v>75246.456424577103</v>
      </c>
      <c r="L43" s="765">
        <v>102.23976099476735</v>
      </c>
      <c r="M43" s="765">
        <v>0.13278625999999999</v>
      </c>
    </row>
    <row r="44" spans="1:55" s="278" customFormat="1" ht="8.85" customHeight="1">
      <c r="A44" s="621" t="s">
        <v>2561</v>
      </c>
      <c r="B44" s="1070">
        <v>72760.811373804812</v>
      </c>
      <c r="C44" s="1070">
        <v>6059.1385573100015</v>
      </c>
      <c r="D44" s="765">
        <v>35092.561900114793</v>
      </c>
      <c r="E44" s="1070">
        <v>31591.323634180004</v>
      </c>
      <c r="F44" s="765">
        <v>17.7872822</v>
      </c>
      <c r="G44" s="765">
        <v>5565.0083793000003</v>
      </c>
      <c r="H44" s="1070">
        <v>7.6483594317139554</v>
      </c>
      <c r="I44" s="1070">
        <v>10491.60316556</v>
      </c>
      <c r="J44" s="1070">
        <v>14.419304798100649</v>
      </c>
      <c r="K44" s="765">
        <v>74631.128390293175</v>
      </c>
      <c r="L44" s="765">
        <v>102.57050049494323</v>
      </c>
      <c r="M44" s="765">
        <v>0.13278625999999999</v>
      </c>
    </row>
    <row r="45" spans="1:55" s="278" customFormat="1" ht="8.85" customHeight="1">
      <c r="A45" s="618" t="s">
        <v>2084</v>
      </c>
      <c r="B45" s="1070">
        <v>73779.65225615591</v>
      </c>
      <c r="C45" s="1070">
        <v>5164.1519151100001</v>
      </c>
      <c r="D45" s="765">
        <v>36328.727345365915</v>
      </c>
      <c r="E45" s="1070">
        <v>32271.116713480002</v>
      </c>
      <c r="F45" s="765">
        <v>15.6562822</v>
      </c>
      <c r="G45" s="765">
        <v>5606.0893836300038</v>
      </c>
      <c r="H45" s="1070">
        <v>7.5984220746476234</v>
      </c>
      <c r="I45" s="1070">
        <v>9925.6841698900025</v>
      </c>
      <c r="J45" s="1070">
        <v>13.453145774432459</v>
      </c>
      <c r="K45" s="1070">
        <v>73974.053753507382</v>
      </c>
      <c r="L45" s="1070">
        <v>100.26348931095058</v>
      </c>
      <c r="M45" s="1070">
        <v>0.13278625999999999</v>
      </c>
    </row>
    <row r="46" spans="1:55" s="278" customFormat="1" ht="8.85" customHeight="1">
      <c r="A46" s="618" t="s">
        <v>2562</v>
      </c>
      <c r="B46" s="1070">
        <v>75751.804715049802</v>
      </c>
      <c r="C46" s="1070">
        <v>5355.0412824000005</v>
      </c>
      <c r="D46" s="765">
        <v>38029.028740159796</v>
      </c>
      <c r="E46" s="1070">
        <v>32352.571535590003</v>
      </c>
      <c r="F46" s="765">
        <v>15.163156900000001</v>
      </c>
      <c r="G46" s="765">
        <v>5731.9019321600017</v>
      </c>
      <c r="H46" s="1070">
        <v>7.5666869637248793</v>
      </c>
      <c r="I46" s="1070">
        <v>10049.754718420001</v>
      </c>
      <c r="J46" s="1070">
        <v>13.266686854819435</v>
      </c>
      <c r="K46" s="765">
        <v>71477.89010567269</v>
      </c>
      <c r="L46" s="765">
        <v>94.358002920915226</v>
      </c>
      <c r="M46" s="765">
        <v>0.13278625999999999</v>
      </c>
    </row>
    <row r="47" spans="1:55" s="278" customFormat="1" ht="8.85" customHeight="1">
      <c r="A47" s="618" t="s">
        <v>2563</v>
      </c>
      <c r="B47" s="1070">
        <v>76775.808783005603</v>
      </c>
      <c r="C47" s="1070">
        <v>5260.3971453500008</v>
      </c>
      <c r="D47" s="765">
        <v>38981.911176725596</v>
      </c>
      <c r="E47" s="1070">
        <v>32518.026704030002</v>
      </c>
      <c r="F47" s="765">
        <v>15.473756899999998</v>
      </c>
      <c r="G47" s="765">
        <v>7896.1599020200019</v>
      </c>
      <c r="H47" s="1070">
        <v>10.284697780699673</v>
      </c>
      <c r="I47" s="1070">
        <v>11626.262688280001</v>
      </c>
      <c r="J47" s="1070">
        <v>15.143132807808968</v>
      </c>
      <c r="K47" s="765">
        <v>78838.09426408328</v>
      </c>
      <c r="L47" s="765">
        <v>102.68611365190094</v>
      </c>
      <c r="M47" s="765">
        <v>0.13278625999999999</v>
      </c>
    </row>
    <row r="48" spans="1:55" s="278" customFormat="1" ht="8.85" customHeight="1">
      <c r="A48" s="618" t="s">
        <v>2121</v>
      </c>
      <c r="B48" s="1070">
        <v>72617.417772848188</v>
      </c>
      <c r="C48" s="1070">
        <v>6129.0635615699994</v>
      </c>
      <c r="D48" s="765">
        <v>36872.218382948195</v>
      </c>
      <c r="E48" s="1070">
        <v>29600.661401430003</v>
      </c>
      <c r="F48" s="765">
        <v>15.474426899999999</v>
      </c>
      <c r="G48" s="765">
        <v>5832.2815806800036</v>
      </c>
      <c r="H48" s="1070">
        <v>8.0315188277883198</v>
      </c>
      <c r="I48" s="1070">
        <v>9124.3025806800033</v>
      </c>
      <c r="J48" s="1070">
        <v>12.564895393583658</v>
      </c>
      <c r="K48" s="1070">
        <v>76767.514258460607</v>
      </c>
      <c r="L48" s="1070">
        <v>105.71501523036</v>
      </c>
      <c r="M48" s="1070">
        <v>0</v>
      </c>
    </row>
    <row r="49" spans="1:55" s="278" customFormat="1" ht="8.85" customHeight="1">
      <c r="A49" s="618" t="s">
        <v>2564</v>
      </c>
      <c r="B49" s="1070">
        <v>70602.323861118217</v>
      </c>
      <c r="C49" s="1070">
        <v>5178.1852264300005</v>
      </c>
      <c r="D49" s="765">
        <v>35865.297962858203</v>
      </c>
      <c r="E49" s="1070">
        <v>29542.820994930004</v>
      </c>
      <c r="F49" s="1070">
        <v>16.0196769</v>
      </c>
      <c r="G49" s="1070">
        <v>5453.4350108100025</v>
      </c>
      <c r="H49" s="1070">
        <v>7.7241579491596486</v>
      </c>
      <c r="I49" s="1070">
        <v>9477.9495108100036</v>
      </c>
      <c r="J49" s="1070">
        <v>13.424415787579559</v>
      </c>
      <c r="K49" s="1070">
        <v>74586.222066690563</v>
      </c>
      <c r="L49" s="1070">
        <v>105.64272956993466</v>
      </c>
      <c r="M49" s="1070">
        <v>1.8499999999999999E-2</v>
      </c>
    </row>
    <row r="50" spans="1:55" s="278" customFormat="1" ht="8.85" customHeight="1">
      <c r="A50" s="618" t="s">
        <v>2565</v>
      </c>
      <c r="B50" s="1070">
        <v>70253.913174602989</v>
      </c>
      <c r="C50" s="1070">
        <v>5463.8770531200016</v>
      </c>
      <c r="D50" s="765">
        <v>35775.466587252995</v>
      </c>
      <c r="E50" s="1070">
        <v>28998.692038329995</v>
      </c>
      <c r="F50" s="1070">
        <v>15.8774959</v>
      </c>
      <c r="G50" s="1070">
        <v>5889.767842050006</v>
      </c>
      <c r="H50" s="1070">
        <v>8.3835441698629474</v>
      </c>
      <c r="I50" s="1070">
        <v>9918.963842050005</v>
      </c>
      <c r="J50" s="1070">
        <v>14.118735019639791</v>
      </c>
      <c r="K50" s="1070">
        <v>66846.348326845211</v>
      </c>
      <c r="L50" s="1070">
        <v>95.149644064254602</v>
      </c>
      <c r="M50" s="1070">
        <v>0</v>
      </c>
    </row>
    <row r="51" spans="1:55" s="310" customFormat="1" ht="8.85" customHeight="1">
      <c r="A51" s="601" t="s">
        <v>2159</v>
      </c>
      <c r="B51" s="671">
        <v>61589.966052320007</v>
      </c>
      <c r="C51" s="671">
        <v>4542.4082021300001</v>
      </c>
      <c r="D51" s="1067">
        <v>32046.948797760004</v>
      </c>
      <c r="E51" s="671">
        <v>24985.848013699997</v>
      </c>
      <c r="F51" s="671">
        <v>14.761038729999999</v>
      </c>
      <c r="G51" s="671">
        <v>6572.3319689600057</v>
      </c>
      <c r="H51" s="671">
        <v>10.671108283087673</v>
      </c>
      <c r="I51" s="671">
        <v>10419.759224960007</v>
      </c>
      <c r="J51" s="671">
        <v>16.917949290812299</v>
      </c>
      <c r="K51" s="671">
        <v>63745.635278226873</v>
      </c>
      <c r="L51" s="671">
        <v>103.50003314513219</v>
      </c>
      <c r="M51" s="671">
        <v>2.4272559999999999</v>
      </c>
    </row>
    <row r="52" spans="1:55" s="124" customFormat="1" ht="8.85" customHeight="1">
      <c r="A52" s="894"/>
      <c r="B52" s="863"/>
      <c r="C52" s="863"/>
      <c r="D52" s="864"/>
      <c r="E52" s="863"/>
      <c r="F52" s="863"/>
      <c r="G52" s="863"/>
      <c r="H52" s="863"/>
      <c r="I52" s="863"/>
      <c r="J52" s="863"/>
      <c r="K52" s="863"/>
      <c r="L52" s="863"/>
      <c r="M52" s="863"/>
      <c r="N52" s="2143"/>
      <c r="O52" s="231"/>
      <c r="P52" s="231"/>
      <c r="Q52" s="231"/>
      <c r="R52" s="231"/>
      <c r="S52" s="231"/>
      <c r="T52" s="231"/>
      <c r="U52" s="231"/>
      <c r="V52" s="231"/>
      <c r="W52" s="231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1"/>
      <c r="AJ52" s="231"/>
      <c r="AK52" s="231"/>
      <c r="AL52" s="231"/>
      <c r="AM52" s="231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1"/>
      <c r="AZ52" s="231"/>
      <c r="BA52" s="231"/>
      <c r="BB52" s="231"/>
      <c r="BC52" s="231"/>
    </row>
    <row r="53" spans="1:55" s="278" customFormat="1" ht="8.85" customHeight="1">
      <c r="A53" s="621" t="s">
        <v>2174</v>
      </c>
      <c r="B53" s="1070">
        <v>62656.707383245979</v>
      </c>
      <c r="C53" s="1070">
        <v>4437.5290192200009</v>
      </c>
      <c r="D53" s="765">
        <v>33265.388325875996</v>
      </c>
      <c r="E53" s="1070">
        <v>24938.724428919992</v>
      </c>
      <c r="F53" s="765">
        <v>15.06560923</v>
      </c>
      <c r="G53" s="765">
        <v>5286.591584850009</v>
      </c>
      <c r="H53" s="1070">
        <v>8.4373913115383576</v>
      </c>
      <c r="I53" s="1070">
        <v>9126.5915848500081</v>
      </c>
      <c r="J53" s="1070">
        <v>14.566024877474495</v>
      </c>
      <c r="K53" s="765">
        <v>64202.689947147534</v>
      </c>
      <c r="L53" s="765">
        <v>102.46738558163517</v>
      </c>
      <c r="M53" s="765">
        <v>0</v>
      </c>
    </row>
    <row r="54" spans="1:55" s="278" customFormat="1" ht="8.85" customHeight="1">
      <c r="A54" s="621" t="s">
        <v>2549</v>
      </c>
      <c r="B54" s="1070">
        <v>61943.823031415988</v>
      </c>
      <c r="C54" s="1070">
        <v>4276.5692855300003</v>
      </c>
      <c r="D54" s="765">
        <v>32788.990106395999</v>
      </c>
      <c r="E54" s="1070">
        <v>24863.123892559994</v>
      </c>
      <c r="F54" s="765">
        <v>15.139746929999999</v>
      </c>
      <c r="G54" s="765">
        <v>4866.5002853400083</v>
      </c>
      <c r="H54" s="1070">
        <v>7.8563124572919403</v>
      </c>
      <c r="I54" s="1070">
        <v>8706.5002853400074</v>
      </c>
      <c r="J54" s="1070">
        <v>14.055477784967099</v>
      </c>
      <c r="K54" s="765">
        <v>64947.002916407546</v>
      </c>
      <c r="L54" s="765">
        <v>104.84823141036748</v>
      </c>
      <c r="M54" s="765">
        <v>0</v>
      </c>
    </row>
    <row r="55" spans="1:55" s="278" customFormat="1" ht="8.85" customHeight="1">
      <c r="A55" s="621" t="s">
        <v>2173</v>
      </c>
      <c r="B55" s="1070">
        <v>54688.820566208989</v>
      </c>
      <c r="C55" s="1070">
        <v>4211.2585197600001</v>
      </c>
      <c r="D55" s="765">
        <v>29411.932851948997</v>
      </c>
      <c r="E55" s="1070">
        <v>21052.930680169997</v>
      </c>
      <c r="F55" s="765">
        <v>12.69851433</v>
      </c>
      <c r="G55" s="765">
        <v>4652.0877825800117</v>
      </c>
      <c r="H55" s="1070">
        <v>8.5064693924930488</v>
      </c>
      <c r="I55" s="1070">
        <v>8492.0877825800126</v>
      </c>
      <c r="J55" s="1070">
        <v>15.528014125481224</v>
      </c>
      <c r="K55" s="1070">
        <v>58754.624809220259</v>
      </c>
      <c r="L55" s="1070">
        <v>107.4344339499679</v>
      </c>
      <c r="M55" s="1070">
        <v>0</v>
      </c>
    </row>
    <row r="56" spans="1:55" s="278" customFormat="1" ht="8.85" customHeight="1">
      <c r="A56" s="621" t="s">
        <v>2207</v>
      </c>
      <c r="B56" s="1070">
        <v>55078.07582861602</v>
      </c>
      <c r="C56" s="1070">
        <v>3783.1274610300002</v>
      </c>
      <c r="D56" s="765">
        <v>29455.246988516017</v>
      </c>
      <c r="E56" s="1070">
        <v>21826.780920739999</v>
      </c>
      <c r="F56" s="765">
        <v>12.920458329999999</v>
      </c>
      <c r="G56" s="765">
        <v>4812.4696159300138</v>
      </c>
      <c r="H56" s="1070">
        <v>8.7375412875801253</v>
      </c>
      <c r="I56" s="1070">
        <v>8682.4696159300147</v>
      </c>
      <c r="J56" s="1070">
        <v>15.763930539162018</v>
      </c>
      <c r="K56" s="765">
        <v>59647.367091496482</v>
      </c>
      <c r="L56" s="765">
        <v>108.29602558574945</v>
      </c>
      <c r="M56" s="765">
        <v>0</v>
      </c>
    </row>
    <row r="57" spans="1:55" s="278" customFormat="1" ht="8.85" customHeight="1">
      <c r="A57" s="621" t="s">
        <v>2208</v>
      </c>
      <c r="B57" s="1070">
        <v>54149.324899586027</v>
      </c>
      <c r="C57" s="1070">
        <v>4096.7199747500008</v>
      </c>
      <c r="D57" s="765">
        <v>28718.711341906019</v>
      </c>
      <c r="E57" s="1070">
        <v>21320.779624600003</v>
      </c>
      <c r="F57" s="765">
        <v>13.113958329999999</v>
      </c>
      <c r="G57" s="765">
        <v>4894.4566123800123</v>
      </c>
      <c r="H57" s="1070">
        <v>9.0388137275141354</v>
      </c>
      <c r="I57" s="1070">
        <v>8747.9566123800123</v>
      </c>
      <c r="J57" s="1070">
        <v>16.155245940004122</v>
      </c>
      <c r="K57" s="765">
        <v>59595.082761744547</v>
      </c>
      <c r="L57" s="765">
        <v>110.05692660482302</v>
      </c>
      <c r="M57" s="765">
        <v>0</v>
      </c>
    </row>
    <row r="58" spans="1:55" s="278" customFormat="1" ht="8.85" customHeight="1">
      <c r="A58" s="618" t="s">
        <v>2209</v>
      </c>
      <c r="B58" s="1070">
        <v>55485.961078636028</v>
      </c>
      <c r="C58" s="1070">
        <v>4270.7362072300002</v>
      </c>
      <c r="D58" s="765">
        <v>29193.378300546021</v>
      </c>
      <c r="E58" s="1070">
        <v>22008.738242530002</v>
      </c>
      <c r="F58" s="765">
        <v>13.108328330000001</v>
      </c>
      <c r="G58" s="765">
        <v>4433.112931730012</v>
      </c>
      <c r="H58" s="1070">
        <v>7.9896118685721218</v>
      </c>
      <c r="I58" s="1070">
        <v>8286.9129317300103</v>
      </c>
      <c r="J58" s="1070">
        <v>14.935152551445579</v>
      </c>
      <c r="K58" s="1070">
        <v>60389.056212576172</v>
      </c>
      <c r="L58" s="1070">
        <v>108.83664090632108</v>
      </c>
      <c r="M58" s="1070">
        <v>0.3</v>
      </c>
    </row>
    <row r="59" spans="1:55" s="278" customFormat="1" ht="8.85" customHeight="1">
      <c r="A59" s="618" t="s">
        <v>2218</v>
      </c>
      <c r="B59" s="1070">
        <v>51517.96735471602</v>
      </c>
      <c r="C59" s="1070">
        <v>4308.5614212099999</v>
      </c>
      <c r="D59" s="765">
        <v>23371.609633866017</v>
      </c>
      <c r="E59" s="1070">
        <v>23824.579806310001</v>
      </c>
      <c r="F59" s="765">
        <v>13.216493329999999</v>
      </c>
      <c r="G59" s="765">
        <v>4245.1945983300102</v>
      </c>
      <c r="H59" s="1070">
        <v>8.2402214534215315</v>
      </c>
      <c r="I59" s="1070">
        <v>8048.7945983300106</v>
      </c>
      <c r="J59" s="1070">
        <v>15.62327671608576</v>
      </c>
      <c r="K59" s="765">
        <v>61907.510369176161</v>
      </c>
      <c r="L59" s="765">
        <v>120.16683411231107</v>
      </c>
      <c r="M59" s="765">
        <v>0.1</v>
      </c>
    </row>
    <row r="60" spans="1:55" s="278" customFormat="1" ht="8.85" customHeight="1">
      <c r="A60" s="618" t="s">
        <v>2219</v>
      </c>
      <c r="B60" s="1070">
        <v>55053.254925706045</v>
      </c>
      <c r="C60" s="1070">
        <v>5198.3888300200006</v>
      </c>
      <c r="D60" s="765">
        <v>23719.002331046049</v>
      </c>
      <c r="E60" s="1070">
        <v>26122.353921309994</v>
      </c>
      <c r="F60" s="765">
        <v>13.509843329999999</v>
      </c>
      <c r="G60" s="765">
        <v>4587.4060695000107</v>
      </c>
      <c r="H60" s="1070">
        <v>8.332670022309637</v>
      </c>
      <c r="I60" s="1070">
        <v>8477.4360695000123</v>
      </c>
      <c r="J60" s="1070">
        <v>15.398610092973156</v>
      </c>
      <c r="K60" s="765">
        <v>61648.695248484619</v>
      </c>
      <c r="L60" s="765">
        <v>111.9801096804886</v>
      </c>
      <c r="M60" s="765">
        <v>0.03</v>
      </c>
    </row>
    <row r="61" spans="1:55" s="278" customFormat="1" ht="8.85" customHeight="1">
      <c r="A61" s="618" t="s">
        <v>2217</v>
      </c>
      <c r="B61" s="1070">
        <v>53946.044596389431</v>
      </c>
      <c r="C61" s="1070">
        <v>4132.9951058000006</v>
      </c>
      <c r="D61" s="765">
        <v>22518.532743516014</v>
      </c>
      <c r="E61" s="1070">
        <v>27280.938223913414</v>
      </c>
      <c r="F61" s="765">
        <v>13.578523160000001</v>
      </c>
      <c r="G61" s="765">
        <v>4728.993571820014</v>
      </c>
      <c r="H61" s="1070">
        <v>8.7661544181804985</v>
      </c>
      <c r="I61" s="1070">
        <v>8653.493571820014</v>
      </c>
      <c r="J61" s="1070">
        <v>16.041015864208859</v>
      </c>
      <c r="K61" s="1070">
        <v>61819.518454185294</v>
      </c>
      <c r="L61" s="1070">
        <v>114.59509018075966</v>
      </c>
      <c r="M61" s="1070">
        <v>0</v>
      </c>
    </row>
    <row r="62" spans="1:55" s="278" customFormat="1" ht="8.85" customHeight="1">
      <c r="A62" s="618" t="s">
        <v>2264</v>
      </c>
      <c r="B62" s="1070">
        <v>54895.530381590004</v>
      </c>
      <c r="C62" s="1070">
        <v>4646.4484367699997</v>
      </c>
      <c r="D62" s="765">
        <v>22305.795193010006</v>
      </c>
      <c r="E62" s="1070">
        <v>27930.40207865</v>
      </c>
      <c r="F62" s="765">
        <v>12.884673159999998</v>
      </c>
      <c r="G62" s="765">
        <v>4701.2222234700057</v>
      </c>
      <c r="H62" s="1070">
        <v>8.563943531997694</v>
      </c>
      <c r="I62" s="1070">
        <v>8649.2222234700057</v>
      </c>
      <c r="J62" s="1070">
        <v>15.755785877916656</v>
      </c>
      <c r="K62" s="765">
        <v>62465.587500007859</v>
      </c>
      <c r="L62" s="765">
        <v>113.78993347144448</v>
      </c>
      <c r="M62" s="765">
        <v>0</v>
      </c>
    </row>
    <row r="63" spans="1:55" s="278" customFormat="1" ht="8.85" customHeight="1">
      <c r="A63" s="618" t="s">
        <v>2265</v>
      </c>
      <c r="B63" s="1070">
        <v>54418.590615230016</v>
      </c>
      <c r="C63" s="1070">
        <v>4563.2490571299995</v>
      </c>
      <c r="D63" s="765">
        <v>21179.179897200018</v>
      </c>
      <c r="E63" s="1070">
        <v>28663.234917739999</v>
      </c>
      <c r="F63" s="765">
        <v>12.926743159999999</v>
      </c>
      <c r="G63" s="765">
        <v>4579.6782305300103</v>
      </c>
      <c r="H63" s="1070">
        <v>8.4156502010698997</v>
      </c>
      <c r="I63" s="1070">
        <v>8597.6782305300112</v>
      </c>
      <c r="J63" s="1070">
        <v>15.799156378966927</v>
      </c>
      <c r="K63" s="765">
        <v>63228.579070814296</v>
      </c>
      <c r="L63" s="765">
        <v>116.1892992008482</v>
      </c>
      <c r="M63" s="765">
        <v>0</v>
      </c>
    </row>
    <row r="64" spans="1:55" s="310" customFormat="1" ht="8.85" customHeight="1">
      <c r="A64" s="601" t="s">
        <v>2262</v>
      </c>
      <c r="B64" s="671">
        <v>48027.733203235097</v>
      </c>
      <c r="C64" s="671">
        <v>4371.8182203699998</v>
      </c>
      <c r="D64" s="1067">
        <v>18444.553532555099</v>
      </c>
      <c r="E64" s="671">
        <v>25197.863519549996</v>
      </c>
      <c r="F64" s="1067">
        <v>13.497930760000001</v>
      </c>
      <c r="G64" s="1067">
        <v>5893.8160959600173</v>
      </c>
      <c r="H64" s="671">
        <v>12.271693254852629</v>
      </c>
      <c r="I64" s="671">
        <v>9912.5160959600162</v>
      </c>
      <c r="J64" s="671">
        <v>20.639150413395566</v>
      </c>
      <c r="K64" s="671">
        <v>55282.05619057532</v>
      </c>
      <c r="L64" s="671">
        <v>115.10444591803383</v>
      </c>
      <c r="M64" s="671">
        <v>0.4</v>
      </c>
    </row>
    <row r="65" spans="1:55" s="124" customFormat="1" ht="8.85" customHeight="1">
      <c r="A65" s="894"/>
      <c r="B65" s="863"/>
      <c r="C65" s="863"/>
      <c r="D65" s="864"/>
      <c r="E65" s="863"/>
      <c r="F65" s="863"/>
      <c r="G65" s="863"/>
      <c r="H65" s="863"/>
      <c r="I65" s="863"/>
      <c r="J65" s="863"/>
      <c r="K65" s="863"/>
      <c r="L65" s="863"/>
      <c r="M65" s="863"/>
      <c r="N65" s="2143"/>
      <c r="O65" s="231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  <c r="AZ65" s="231"/>
      <c r="BA65" s="231"/>
      <c r="BB65" s="231"/>
      <c r="BC65" s="231"/>
    </row>
    <row r="66" spans="1:55" s="278" customFormat="1" ht="8.85" customHeight="1">
      <c r="A66" s="621" t="s">
        <v>2781</v>
      </c>
      <c r="B66" s="1070">
        <v>49616.646894045109</v>
      </c>
      <c r="C66" s="1070">
        <v>4590.5230753599999</v>
      </c>
      <c r="D66" s="765">
        <v>18417.695329005102</v>
      </c>
      <c r="E66" s="1070">
        <v>26595.428592250002</v>
      </c>
      <c r="F66" s="765">
        <v>12.999897429999999</v>
      </c>
      <c r="G66" s="765">
        <v>5377.3872840499998</v>
      </c>
      <c r="H66" s="1070">
        <v>10.837869184375261</v>
      </c>
      <c r="I66" s="1070">
        <v>9326.0372840500004</v>
      </c>
      <c r="J66" s="1070">
        <v>18.796186094488569</v>
      </c>
      <c r="K66" s="765">
        <v>55761.838819595316</v>
      </c>
      <c r="L66" s="765">
        <v>112.38534304559735</v>
      </c>
      <c r="M66" s="765">
        <v>0.35</v>
      </c>
    </row>
    <row r="67" spans="1:55" s="278" customFormat="1" ht="8.85" customHeight="1">
      <c r="A67" s="621" t="s">
        <v>2782</v>
      </c>
      <c r="B67" s="1070">
        <v>50321.45823115384</v>
      </c>
      <c r="C67" s="1070">
        <v>4703.5753597600005</v>
      </c>
      <c r="D67" s="765">
        <v>18348.28747198384</v>
      </c>
      <c r="E67" s="1070">
        <v>27236.2282266</v>
      </c>
      <c r="F67" s="765">
        <v>33.367172810000007</v>
      </c>
      <c r="G67" s="765">
        <v>4915.157928810012</v>
      </c>
      <c r="H67" s="1070">
        <v>9.767518870840382</v>
      </c>
      <c r="I67" s="1070">
        <v>9098.7579288100114</v>
      </c>
      <c r="J67" s="1070">
        <v>18.081268406440977</v>
      </c>
      <c r="K67" s="765">
        <v>56475.151254134158</v>
      </c>
      <c r="L67" s="765">
        <v>112.22876530070542</v>
      </c>
      <c r="M67" s="765">
        <v>0.3</v>
      </c>
    </row>
    <row r="68" spans="1:55" s="278" customFormat="1" ht="8.85" customHeight="1">
      <c r="A68" s="621" t="s">
        <v>2293</v>
      </c>
      <c r="B68" s="1070">
        <v>50875.838536500996</v>
      </c>
      <c r="C68" s="1070">
        <v>4373.5136250800006</v>
      </c>
      <c r="D68" s="765">
        <v>18730.153558090988</v>
      </c>
      <c r="E68" s="1070">
        <v>27738.503526690009</v>
      </c>
      <c r="F68" s="765">
        <v>33.667826640000001</v>
      </c>
      <c r="G68" s="765">
        <v>4823.9605621100009</v>
      </c>
      <c r="H68" s="1070">
        <v>9.4818300805971738</v>
      </c>
      <c r="I68" s="1070">
        <v>9077.4015621100007</v>
      </c>
      <c r="J68" s="1070">
        <v>17.842264271668753</v>
      </c>
      <c r="K68" s="1070">
        <v>56767.030490001605</v>
      </c>
      <c r="L68" s="1070">
        <v>111.57954762607787</v>
      </c>
      <c r="M68" s="1070">
        <v>0.24099999999999999</v>
      </c>
    </row>
    <row r="69" spans="1:55" s="278" customFormat="1" ht="8.85" customHeight="1">
      <c r="A69" s="621" t="s">
        <v>2495</v>
      </c>
      <c r="B69" s="1070">
        <v>50551.557171491004</v>
      </c>
      <c r="C69" s="1070">
        <v>4107.9908090600002</v>
      </c>
      <c r="D69" s="765">
        <v>18962.288255390995</v>
      </c>
      <c r="E69" s="1070">
        <v>27446.750974360006</v>
      </c>
      <c r="F69" s="765">
        <v>34.527132679999994</v>
      </c>
      <c r="G69" s="765">
        <v>5189.2212620099999</v>
      </c>
      <c r="H69" s="1070">
        <v>10.265205569051208</v>
      </c>
      <c r="I69" s="1070">
        <v>10464.181262009999</v>
      </c>
      <c r="J69" s="1070">
        <v>20.70001766021041</v>
      </c>
      <c r="K69" s="765">
        <v>56629.169269207057</v>
      </c>
      <c r="L69" s="765">
        <v>112.02260115766241</v>
      </c>
      <c r="M69" s="765">
        <v>0.66</v>
      </c>
    </row>
    <row r="70" spans="1:55" s="278" customFormat="1" ht="8.85" customHeight="1">
      <c r="A70" s="621" t="s">
        <v>2496</v>
      </c>
      <c r="B70" s="1070">
        <v>50459.300464820997</v>
      </c>
      <c r="C70" s="1070">
        <v>3953.1322153500009</v>
      </c>
      <c r="D70" s="765">
        <v>18886.510287550995</v>
      </c>
      <c r="E70" s="1070">
        <v>27581.771288889999</v>
      </c>
      <c r="F70" s="765">
        <v>37.886673029999997</v>
      </c>
      <c r="G70" s="765">
        <v>4542.6753334200002</v>
      </c>
      <c r="H70" s="1070">
        <v>9.0026522198559675</v>
      </c>
      <c r="I70" s="1070">
        <v>10092.569333419999</v>
      </c>
      <c r="J70" s="1070">
        <v>20.001405569338587</v>
      </c>
      <c r="K70" s="765">
        <v>57103.264526517065</v>
      </c>
      <c r="L70" s="765">
        <v>113.16697615799902</v>
      </c>
      <c r="M70" s="765">
        <v>0.59399999999999997</v>
      </c>
    </row>
    <row r="71" spans="1:55" s="278" customFormat="1" ht="8.85" customHeight="1">
      <c r="A71" s="618" t="s">
        <v>2497</v>
      </c>
      <c r="B71" s="1070">
        <v>52112.095656671008</v>
      </c>
      <c r="C71" s="1070">
        <v>3770.2171589900008</v>
      </c>
      <c r="D71" s="765">
        <v>19468.957048091004</v>
      </c>
      <c r="E71" s="1070">
        <v>28834.145129299999</v>
      </c>
      <c r="F71" s="765">
        <v>38.776320289999994</v>
      </c>
      <c r="G71" s="765">
        <v>4789.3610175200001</v>
      </c>
      <c r="H71" s="1070">
        <v>9.1904978242933151</v>
      </c>
      <c r="I71" s="1070">
        <v>8597.6550175199991</v>
      </c>
      <c r="J71" s="1070">
        <v>16.498386620572205</v>
      </c>
      <c r="K71" s="1070">
        <v>58184.33588309912</v>
      </c>
      <c r="L71" s="1070">
        <v>111.65226642665405</v>
      </c>
      <c r="M71" s="1070">
        <v>0.59399999999999997</v>
      </c>
    </row>
    <row r="72" spans="1:55" s="278" customFormat="1" ht="8.85" customHeight="1">
      <c r="A72" s="618" t="s">
        <v>2534</v>
      </c>
      <c r="B72" s="1070">
        <v>51439.252068591013</v>
      </c>
      <c r="C72" s="1070">
        <v>3590.6382372600001</v>
      </c>
      <c r="D72" s="765">
        <v>18984.025762541016</v>
      </c>
      <c r="E72" s="1070">
        <v>28824.248279499996</v>
      </c>
      <c r="F72" s="765">
        <v>40.339789289999999</v>
      </c>
      <c r="G72" s="765">
        <v>5035.2273284800003</v>
      </c>
      <c r="H72" s="1070">
        <v>9.7886868995798011</v>
      </c>
      <c r="I72" s="1070">
        <v>8933.5213284799993</v>
      </c>
      <c r="J72" s="1070">
        <v>17.367129126542721</v>
      </c>
      <c r="K72" s="765">
        <v>58797.459060959118</v>
      </c>
      <c r="L72" s="765">
        <v>114.30465392956413</v>
      </c>
      <c r="M72" s="765">
        <v>0.59399999999999997</v>
      </c>
    </row>
    <row r="73" spans="1:55" s="278" customFormat="1" ht="8.85" customHeight="1">
      <c r="A73" s="618" t="s">
        <v>2535</v>
      </c>
      <c r="B73" s="1070">
        <v>52617.77046146099</v>
      </c>
      <c r="C73" s="1070">
        <v>3475.7973337200001</v>
      </c>
      <c r="D73" s="765">
        <v>18954.543609381002</v>
      </c>
      <c r="E73" s="1070">
        <v>30147.539729069991</v>
      </c>
      <c r="F73" s="765">
        <v>39.889789290000003</v>
      </c>
      <c r="G73" s="765">
        <v>4706.2958418000007</v>
      </c>
      <c r="H73" s="1070">
        <v>8.9443087392823841</v>
      </c>
      <c r="I73" s="1070">
        <v>8389.506841800001</v>
      </c>
      <c r="J73" s="1070">
        <v>15.944246151487462</v>
      </c>
      <c r="K73" s="765">
        <v>60004.468306079099</v>
      </c>
      <c r="L73" s="765">
        <v>114.03840903906861</v>
      </c>
      <c r="M73" s="765">
        <v>0.51100000000000001</v>
      </c>
    </row>
    <row r="74" spans="1:55" s="278" customFormat="1" ht="8.85" customHeight="1">
      <c r="A74" s="618" t="s">
        <v>2532</v>
      </c>
      <c r="B74" s="1070">
        <v>54071.220040640997</v>
      </c>
      <c r="C74" s="1070">
        <v>3480.4774446299998</v>
      </c>
      <c r="D74" s="765">
        <v>18825.670221901004</v>
      </c>
      <c r="E74" s="1070">
        <v>31722.980590659998</v>
      </c>
      <c r="F74" s="765">
        <v>42.091783450000001</v>
      </c>
      <c r="G74" s="765">
        <v>4740.73276919</v>
      </c>
      <c r="H74" s="1070">
        <v>8.7675712987921699</v>
      </c>
      <c r="I74" s="1070">
        <v>8518.9437691900002</v>
      </c>
      <c r="J74" s="1070">
        <v>15.755042632267211</v>
      </c>
      <c r="K74" s="1070">
        <v>61287.519735971757</v>
      </c>
      <c r="L74" s="1070">
        <v>113.34591616373156</v>
      </c>
      <c r="M74" s="1070">
        <v>0.51100000000000001</v>
      </c>
    </row>
    <row r="75" spans="1:55" s="278" customFormat="1" ht="8.85" customHeight="1">
      <c r="A75" s="618" t="s">
        <v>2566</v>
      </c>
      <c r="B75" s="1070">
        <v>55176.353962041052</v>
      </c>
      <c r="C75" s="1070">
        <v>3556.8562397099995</v>
      </c>
      <c r="D75" s="765">
        <v>18609.370387531057</v>
      </c>
      <c r="E75" s="1070">
        <v>32966.457695659999</v>
      </c>
      <c r="F75" s="765">
        <v>43.669639140000001</v>
      </c>
      <c r="G75" s="765">
        <v>5019.5059919200003</v>
      </c>
      <c r="H75" s="1070">
        <v>9.0972049283524683</v>
      </c>
      <c r="I75" s="1070">
        <v>8762.6649919200008</v>
      </c>
      <c r="J75" s="1070">
        <v>15.881196133308004</v>
      </c>
      <c r="K75" s="765">
        <v>62226.840961491776</v>
      </c>
      <c r="L75" s="765">
        <v>112.7780951316594</v>
      </c>
      <c r="M75" s="765">
        <v>0.45900000000000002</v>
      </c>
    </row>
    <row r="76" spans="1:55" s="278" customFormat="1" ht="8.85" customHeight="1">
      <c r="A76" s="618" t="s">
        <v>2567</v>
      </c>
      <c r="B76" s="1070">
        <v>56578.29513009105</v>
      </c>
      <c r="C76" s="1070">
        <v>3704.5216933299998</v>
      </c>
      <c r="D76" s="765">
        <v>18963.507760481047</v>
      </c>
      <c r="E76" s="1070">
        <v>33865.770490660005</v>
      </c>
      <c r="F76" s="765">
        <v>44.495185620000001</v>
      </c>
      <c r="G76" s="765">
        <v>4962.1046820000001</v>
      </c>
      <c r="H76" s="1070">
        <v>8.7703326347861523</v>
      </c>
      <c r="I76" s="1070">
        <v>8723.6304380599995</v>
      </c>
      <c r="J76" s="1070">
        <v>15.418687357053914</v>
      </c>
      <c r="K76" s="765">
        <v>63987.038274062354</v>
      </c>
      <c r="L76" s="765">
        <v>113.09467372061373</v>
      </c>
      <c r="M76" s="765">
        <v>18.82575606</v>
      </c>
    </row>
    <row r="77" spans="1:55" s="310" customFormat="1" ht="8.85" customHeight="1">
      <c r="A77" s="601" t="s">
        <v>2574</v>
      </c>
      <c r="B77" s="671">
        <v>58960.679284131082</v>
      </c>
      <c r="C77" s="671">
        <v>3974.7691205499996</v>
      </c>
      <c r="D77" s="1067">
        <v>20425.436510271084</v>
      </c>
      <c r="E77" s="671">
        <v>34512.603665020004</v>
      </c>
      <c r="F77" s="1067">
        <v>47.869988290000002</v>
      </c>
      <c r="G77" s="1067">
        <v>5515.22349863</v>
      </c>
      <c r="H77" s="671">
        <v>9.3540704849280623</v>
      </c>
      <c r="I77" s="671">
        <v>9203.3674986299993</v>
      </c>
      <c r="J77" s="671">
        <v>15.609330846205212</v>
      </c>
      <c r="K77" s="671">
        <v>64545.537095245971</v>
      </c>
      <c r="L77" s="671">
        <v>109.4721734534324</v>
      </c>
      <c r="M77" s="671">
        <v>0.44400000000000001</v>
      </c>
    </row>
    <row r="78" spans="1:55" s="124" customFormat="1" ht="8.85" customHeight="1">
      <c r="A78" s="894"/>
      <c r="B78" s="863"/>
      <c r="C78" s="863"/>
      <c r="D78" s="864"/>
      <c r="E78" s="863"/>
      <c r="F78" s="863"/>
      <c r="G78" s="863"/>
      <c r="H78" s="863"/>
      <c r="I78" s="863"/>
      <c r="J78" s="863"/>
      <c r="K78" s="863"/>
      <c r="L78" s="863"/>
      <c r="M78" s="863"/>
      <c r="N78" s="2143"/>
      <c r="O78" s="231"/>
      <c r="P78" s="231"/>
      <c r="Q78" s="231"/>
      <c r="R78" s="231"/>
      <c r="S78" s="231"/>
      <c r="T78" s="231"/>
      <c r="U78" s="231"/>
      <c r="V78" s="231"/>
      <c r="W78" s="231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1"/>
    </row>
    <row r="79" spans="1:55" s="278" customFormat="1" ht="8.85" customHeight="1">
      <c r="A79" s="621" t="s">
        <v>2639</v>
      </c>
      <c r="B79" s="1070">
        <v>60464.245611271079</v>
      </c>
      <c r="C79" s="1070">
        <v>4538.8186622600006</v>
      </c>
      <c r="D79" s="765">
        <v>20359.866430771075</v>
      </c>
      <c r="E79" s="1070">
        <v>35516.844333100002</v>
      </c>
      <c r="F79" s="765">
        <v>48.716185139999993</v>
      </c>
      <c r="G79" s="765">
        <v>5393.9952914400001</v>
      </c>
      <c r="H79" s="1070">
        <v>8.9209668241267366</v>
      </c>
      <c r="I79" s="1070">
        <v>9143.7592914399993</v>
      </c>
      <c r="J79" s="1070">
        <v>15.122588893651095</v>
      </c>
      <c r="K79" s="765">
        <v>64591.351014014421</v>
      </c>
      <c r="L79" s="765">
        <v>106.82569568349003</v>
      </c>
      <c r="M79" s="765">
        <v>2.0640000000000001</v>
      </c>
    </row>
    <row r="80" spans="1:55" s="278" customFormat="1" ht="8.85" customHeight="1">
      <c r="A80" s="621" t="s">
        <v>2780</v>
      </c>
      <c r="B80" s="1070">
        <v>60742.344305041013</v>
      </c>
      <c r="C80" s="1070">
        <v>4526.6033762999996</v>
      </c>
      <c r="D80" s="765">
        <v>20927.554919191003</v>
      </c>
      <c r="E80" s="1070">
        <v>35237.813687420006</v>
      </c>
      <c r="F80" s="765">
        <v>50.372322129999993</v>
      </c>
      <c r="G80" s="765">
        <v>5574.7258941899991</v>
      </c>
      <c r="H80" s="1070">
        <v>9.1776600952284149</v>
      </c>
      <c r="I80" s="1070">
        <v>9322.8698941899984</v>
      </c>
      <c r="J80" s="1070">
        <v>15.348222069552712</v>
      </c>
      <c r="K80" s="765">
        <v>65384.979370634428</v>
      </c>
      <c r="L80" s="765">
        <v>107.64316082744294</v>
      </c>
      <c r="M80" s="765">
        <v>0.44400000000000001</v>
      </c>
    </row>
    <row r="81" spans="1:55" s="278" customFormat="1" ht="8.85" customHeight="1">
      <c r="A81" s="621" t="s">
        <v>2633</v>
      </c>
      <c r="B81" s="1070">
        <v>60785.149703751071</v>
      </c>
      <c r="C81" s="1070">
        <v>4346.1164541799999</v>
      </c>
      <c r="D81" s="765">
        <v>20752.818740871058</v>
      </c>
      <c r="E81" s="1070">
        <v>35635.032318570011</v>
      </c>
      <c r="F81" s="765">
        <v>51.182190130000002</v>
      </c>
      <c r="G81" s="765">
        <v>5304.9550711599995</v>
      </c>
      <c r="H81" s="1070">
        <v>8.7273867005589185</v>
      </c>
      <c r="I81" s="1070">
        <v>9043.1740711599996</v>
      </c>
      <c r="J81" s="1070">
        <v>14.877275313516162</v>
      </c>
      <c r="K81" s="1070">
        <v>67042.622041494411</v>
      </c>
      <c r="L81" s="1070">
        <v>110.2944096843397</v>
      </c>
      <c r="M81" s="1070">
        <v>5.5190000000000001</v>
      </c>
    </row>
    <row r="82" spans="1:55" s="278" customFormat="1" ht="8.85" customHeight="1">
      <c r="A82" s="621" t="s">
        <v>2673</v>
      </c>
      <c r="B82" s="1070">
        <v>61655.305343291053</v>
      </c>
      <c r="C82" s="1070">
        <v>4243.5692935999996</v>
      </c>
      <c r="D82" s="765">
        <v>21213.947494731048</v>
      </c>
      <c r="E82" s="1070">
        <v>36148.422347830005</v>
      </c>
      <c r="F82" s="765">
        <v>49.366207129999999</v>
      </c>
      <c r="G82" s="765">
        <v>5418.5102633799997</v>
      </c>
      <c r="H82" s="1070">
        <v>8.7883925530986087</v>
      </c>
      <c r="I82" s="1070">
        <v>9131.6542589944129</v>
      </c>
      <c r="J82" s="1070">
        <v>14.81081669801196</v>
      </c>
      <c r="K82" s="765">
        <v>68508.711134260288</v>
      </c>
      <c r="L82" s="765">
        <v>111.11567893924148</v>
      </c>
      <c r="M82" s="765">
        <v>0.44400000000000001</v>
      </c>
    </row>
    <row r="83" spans="1:55" s="278" customFormat="1" ht="8.85" customHeight="1">
      <c r="A83" s="621" t="s">
        <v>2674</v>
      </c>
      <c r="B83" s="1070">
        <v>61970.600566771056</v>
      </c>
      <c r="C83" s="1070">
        <v>4219.759231439999</v>
      </c>
      <c r="D83" s="765">
        <v>20549.997869371055</v>
      </c>
      <c r="E83" s="1070">
        <v>37150.248278830004</v>
      </c>
      <c r="F83" s="765">
        <v>50.595187129999999</v>
      </c>
      <c r="G83" s="765">
        <v>5299.8486183899995</v>
      </c>
      <c r="H83" s="1070">
        <v>8.5521982519430431</v>
      </c>
      <c r="I83" s="1070">
        <v>8942.9926183899988</v>
      </c>
      <c r="J83" s="1070">
        <v>14.431024609410153</v>
      </c>
      <c r="K83" s="765">
        <v>69837.84089359839</v>
      </c>
      <c r="L83" s="765">
        <v>112.69511712792047</v>
      </c>
      <c r="M83" s="765">
        <v>0.44400000000000001</v>
      </c>
    </row>
    <row r="84" spans="1:55" s="278" customFormat="1" ht="8.85" customHeight="1">
      <c r="A84" s="618" t="s">
        <v>2671</v>
      </c>
      <c r="B84" s="1070">
        <v>63389.632759091015</v>
      </c>
      <c r="C84" s="1070">
        <v>4608.6164154100006</v>
      </c>
      <c r="D84" s="765">
        <v>20835.863428131019</v>
      </c>
      <c r="E84" s="1070">
        <v>37892.322452649998</v>
      </c>
      <c r="F84" s="765">
        <v>52.830462900000001</v>
      </c>
      <c r="G84" s="765">
        <v>5505.9045919399996</v>
      </c>
      <c r="H84" s="1070">
        <v>8.685812414886362</v>
      </c>
      <c r="I84" s="1070">
        <v>9143.6865919399988</v>
      </c>
      <c r="J84" s="1070">
        <v>14.424577322746297</v>
      </c>
      <c r="K84" s="1070">
        <v>70514.12679587584</v>
      </c>
      <c r="L84" s="1070">
        <v>111.23921014633591</v>
      </c>
      <c r="M84" s="1070">
        <v>5.0819999999999999</v>
      </c>
    </row>
    <row r="85" spans="1:55" s="278" customFormat="1" ht="8.85" customHeight="1">
      <c r="A85" s="618" t="s">
        <v>2682</v>
      </c>
      <c r="B85" s="1070">
        <v>63259.356041111037</v>
      </c>
      <c r="C85" s="1070">
        <v>4560.9272683499994</v>
      </c>
      <c r="D85" s="765">
        <v>21096.873301581032</v>
      </c>
      <c r="E85" s="1070">
        <v>37547.740367150007</v>
      </c>
      <c r="F85" s="765">
        <v>53.815104030000001</v>
      </c>
      <c r="G85" s="765">
        <v>5458.9573485099991</v>
      </c>
      <c r="H85" s="1070">
        <v>8.6294861189581624</v>
      </c>
      <c r="I85" s="1070">
        <v>9102.1013485099975</v>
      </c>
      <c r="J85" s="1070">
        <v>14.388545692110297</v>
      </c>
      <c r="K85" s="765">
        <v>72022.416671450308</v>
      </c>
      <c r="L85" s="765">
        <v>113.85259221520423</v>
      </c>
      <c r="M85" s="765">
        <v>0.44400000000000001</v>
      </c>
    </row>
    <row r="86" spans="1:55" s="278" customFormat="1" ht="8.85" customHeight="1">
      <c r="A86" s="618" t="s">
        <v>2683</v>
      </c>
      <c r="B86" s="1070">
        <v>64590.033095021048</v>
      </c>
      <c r="C86" s="1070">
        <v>4904.7470448999993</v>
      </c>
      <c r="D86" s="765">
        <v>22362.783889121038</v>
      </c>
      <c r="E86" s="1070">
        <v>37264.833045940009</v>
      </c>
      <c r="F86" s="765">
        <v>57.669115060000003</v>
      </c>
      <c r="G86" s="765">
        <v>5522.9250167700002</v>
      </c>
      <c r="H86" s="1070">
        <v>8.5507387937779793</v>
      </c>
      <c r="I86" s="1070">
        <v>9231.9690167699991</v>
      </c>
      <c r="J86" s="1070">
        <v>14.293178954078675</v>
      </c>
      <c r="K86" s="765">
        <v>72666.421930800308</v>
      </c>
      <c r="L86" s="765">
        <v>112.50407911062339</v>
      </c>
      <c r="M86" s="765">
        <v>0.44400000000000001</v>
      </c>
    </row>
    <row r="87" spans="1:55" s="278" customFormat="1" ht="8.85" customHeight="1">
      <c r="A87" s="618" t="s">
        <v>2680</v>
      </c>
      <c r="B87" s="1070">
        <v>65889.116241491007</v>
      </c>
      <c r="C87" s="1070">
        <v>5259.6602133300003</v>
      </c>
      <c r="D87" s="765">
        <v>22988.595674881009</v>
      </c>
      <c r="E87" s="1070">
        <v>37582.619190949998</v>
      </c>
      <c r="F87" s="765">
        <v>58.241162330000002</v>
      </c>
      <c r="G87" s="765">
        <v>5519.1243490300003</v>
      </c>
      <c r="H87" s="1070">
        <v>8.3763824192174479</v>
      </c>
      <c r="I87" s="1070">
        <v>9258.1683490300002</v>
      </c>
      <c r="J87" s="1070">
        <v>14.051134507704996</v>
      </c>
      <c r="K87" s="1070">
        <v>73050.570742990283</v>
      </c>
      <c r="L87" s="1070">
        <v>110.86894909206512</v>
      </c>
      <c r="M87" s="1070">
        <v>0.44400000000000001</v>
      </c>
    </row>
    <row r="88" spans="1:55" s="278" customFormat="1" ht="8.85" customHeight="1">
      <c r="A88" s="618" t="s">
        <v>2695</v>
      </c>
      <c r="B88" s="1070">
        <v>65988.951087841007</v>
      </c>
      <c r="C88" s="1070">
        <v>5246.5542162699994</v>
      </c>
      <c r="D88" s="765">
        <v>22392.590158130999</v>
      </c>
      <c r="E88" s="1070">
        <v>38294.84531715</v>
      </c>
      <c r="F88" s="765">
        <v>54.961396289999996</v>
      </c>
      <c r="G88" s="765">
        <v>5818.8266361200003</v>
      </c>
      <c r="H88" s="1070">
        <v>8.817880175689238</v>
      </c>
      <c r="I88" s="1070">
        <v>9622.8706361200002</v>
      </c>
      <c r="J88" s="1070">
        <v>14.582548256162674</v>
      </c>
      <c r="K88" s="765">
        <v>74558.275359329244</v>
      </c>
      <c r="L88" s="765">
        <v>112.98599861070863</v>
      </c>
      <c r="M88" s="765">
        <v>0.44400000000000001</v>
      </c>
    </row>
    <row r="89" spans="1:55" s="278" customFormat="1" ht="8.85" customHeight="1">
      <c r="A89" s="618" t="s">
        <v>2696</v>
      </c>
      <c r="B89" s="1070">
        <v>67136.979181831004</v>
      </c>
      <c r="C89" s="1070">
        <v>5355.4450617700004</v>
      </c>
      <c r="D89" s="765">
        <v>22968.715011001008</v>
      </c>
      <c r="E89" s="1070">
        <v>38757.032745509998</v>
      </c>
      <c r="F89" s="765">
        <v>55.786363550000004</v>
      </c>
      <c r="G89" s="765">
        <v>5939.1469412599999</v>
      </c>
      <c r="H89" s="1070">
        <v>8.8463124400856064</v>
      </c>
      <c r="I89" s="1070">
        <v>11248.590941259999</v>
      </c>
      <c r="J89" s="1070">
        <v>16.754687324841921</v>
      </c>
      <c r="K89" s="765">
        <v>75427.470428540299</v>
      </c>
      <c r="L89" s="765">
        <v>112.34862120360773</v>
      </c>
      <c r="M89" s="765">
        <v>0.44400000000000001</v>
      </c>
    </row>
    <row r="90" spans="1:55" s="310" customFormat="1" ht="8.85" customHeight="1">
      <c r="A90" s="601" t="s">
        <v>2693</v>
      </c>
      <c r="B90" s="671">
        <v>69563.197669579953</v>
      </c>
      <c r="C90" s="671">
        <v>6155.3484171399996</v>
      </c>
      <c r="D90" s="1067">
        <v>23680.798448289952</v>
      </c>
      <c r="E90" s="671">
        <v>39671.288904879999</v>
      </c>
      <c r="F90" s="1067">
        <v>55.761899270000001</v>
      </c>
      <c r="G90" s="1067">
        <v>6244.7583017600009</v>
      </c>
      <c r="H90" s="671">
        <v>8.9771006954311403</v>
      </c>
      <c r="I90" s="671">
        <v>11590.191850510002</v>
      </c>
      <c r="J90" s="671">
        <v>16.66138452341216</v>
      </c>
      <c r="K90" s="671">
        <v>75014.388802504865</v>
      </c>
      <c r="L90" s="671">
        <v>107.83631476922275</v>
      </c>
      <c r="M90" s="671">
        <v>23.333548750000002</v>
      </c>
    </row>
    <row r="91" spans="1:55" s="124" customFormat="1" ht="8.85" customHeight="1">
      <c r="A91" s="894"/>
      <c r="B91" s="863"/>
      <c r="C91" s="863"/>
      <c r="D91" s="864"/>
      <c r="E91" s="863"/>
      <c r="F91" s="863"/>
      <c r="G91" s="863"/>
      <c r="H91" s="863"/>
      <c r="I91" s="863"/>
      <c r="J91" s="863"/>
      <c r="K91" s="863"/>
      <c r="L91" s="863"/>
      <c r="M91" s="863"/>
      <c r="N91" s="2143"/>
      <c r="O91" s="231"/>
      <c r="P91" s="231"/>
      <c r="Q91" s="231"/>
      <c r="R91" s="231"/>
      <c r="S91" s="231"/>
      <c r="T91" s="231"/>
      <c r="U91" s="231"/>
      <c r="V91" s="231"/>
      <c r="W91" s="231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  <c r="AZ91" s="231"/>
      <c r="BA91" s="231"/>
      <c r="BB91" s="231"/>
      <c r="BC91" s="231"/>
    </row>
    <row r="92" spans="1:55" s="278" customFormat="1" ht="8.85" customHeight="1">
      <c r="A92" s="621" t="s">
        <v>2734</v>
      </c>
      <c r="B92" s="1070">
        <v>71353.269836040985</v>
      </c>
      <c r="C92" s="1070">
        <v>7627.8735955000011</v>
      </c>
      <c r="D92" s="765">
        <v>23385.52124430097</v>
      </c>
      <c r="E92" s="1070">
        <v>40284.767311070005</v>
      </c>
      <c r="F92" s="765">
        <v>55.107685169999996</v>
      </c>
      <c r="G92" s="765">
        <v>5979.2813394200002</v>
      </c>
      <c r="H92" s="1070">
        <v>8.379828076778379</v>
      </c>
      <c r="I92" s="1070">
        <v>11250.72533942</v>
      </c>
      <c r="J92" s="1070">
        <v>15.767638070788436</v>
      </c>
      <c r="K92" s="765">
        <v>75561.084980824424</v>
      </c>
      <c r="L92" s="765">
        <v>105.89715811826474</v>
      </c>
      <c r="M92" s="765">
        <v>0.44400000000000001</v>
      </c>
    </row>
    <row r="93" spans="1:55" s="278" customFormat="1" ht="8.85" customHeight="1">
      <c r="A93" s="621" t="s">
        <v>2886</v>
      </c>
      <c r="B93" s="1070">
        <v>69796.25268464096</v>
      </c>
      <c r="C93" s="1070">
        <v>7311.2359286199999</v>
      </c>
      <c r="D93" s="765">
        <v>20889.105982030953</v>
      </c>
      <c r="E93" s="1070">
        <v>41538.489266820005</v>
      </c>
      <c r="F93" s="765">
        <v>57.421507169999998</v>
      </c>
      <c r="G93" s="765">
        <v>9060.150889569999</v>
      </c>
      <c r="H93" s="1070">
        <v>12.980855763856407</v>
      </c>
      <c r="I93" s="1070">
        <v>14431.594889569998</v>
      </c>
      <c r="J93" s="1070">
        <v>20.676747439115378</v>
      </c>
      <c r="K93" s="765">
        <v>76652.781890974409</v>
      </c>
      <c r="L93" s="765">
        <v>109.82363514172195</v>
      </c>
      <c r="M93" s="765">
        <v>0.44400000000000001</v>
      </c>
    </row>
    <row r="94" spans="1:55" s="278" customFormat="1" ht="8.85" customHeight="1">
      <c r="A94" s="621" t="s">
        <v>2732</v>
      </c>
      <c r="B94" s="1070">
        <v>70807.118937400955</v>
      </c>
      <c r="C94" s="1070">
        <v>7230.6218597999996</v>
      </c>
      <c r="D94" s="765">
        <v>21728.121254480953</v>
      </c>
      <c r="E94" s="1070">
        <v>41790.614414460011</v>
      </c>
      <c r="F94" s="765">
        <v>57.761408659999994</v>
      </c>
      <c r="G94" s="765">
        <v>7470.7483354999995</v>
      </c>
      <c r="H94" s="1070">
        <v>10.550843541741511</v>
      </c>
      <c r="I94" s="1070">
        <v>12842.292335499998</v>
      </c>
      <c r="J94" s="1070">
        <v>18.137007306925724</v>
      </c>
      <c r="K94" s="1070">
        <v>77113.19944079523</v>
      </c>
      <c r="L94" s="1070">
        <v>108.90599786861735</v>
      </c>
      <c r="M94" s="1070">
        <v>0.44400000000000001</v>
      </c>
    </row>
    <row r="95" spans="1:55" s="278" customFormat="1" ht="8.85" customHeight="1">
      <c r="A95" s="621" t="s">
        <v>2799</v>
      </c>
      <c r="B95" s="1070">
        <v>71156.212415940987</v>
      </c>
      <c r="C95" s="1070">
        <v>7255.1439733199986</v>
      </c>
      <c r="D95" s="765">
        <v>21473.237709580993</v>
      </c>
      <c r="E95" s="1070">
        <v>42370.054169739997</v>
      </c>
      <c r="F95" s="765">
        <v>57.776563299999999</v>
      </c>
      <c r="G95" s="765">
        <v>6065.0244805100001</v>
      </c>
      <c r="H95" s="1070">
        <v>8.5235347337729639</v>
      </c>
      <c r="I95" s="1070">
        <v>11407.668480509999</v>
      </c>
      <c r="J95" s="1070">
        <v>16.031865796660028</v>
      </c>
      <c r="K95" s="765">
        <v>77603.660865286292</v>
      </c>
      <c r="L95" s="765">
        <v>109.06097757375981</v>
      </c>
      <c r="M95" s="765">
        <v>0.44400000000000001</v>
      </c>
    </row>
    <row r="96" spans="1:55" s="278" customFormat="1" ht="8.85" customHeight="1">
      <c r="A96" s="621" t="s">
        <v>2800</v>
      </c>
      <c r="B96" s="1070">
        <v>72039.944909359037</v>
      </c>
      <c r="C96" s="1070">
        <v>7057.5202730200008</v>
      </c>
      <c r="D96" s="765">
        <v>21705.777400699033</v>
      </c>
      <c r="E96" s="1070">
        <v>43219.224326809999</v>
      </c>
      <c r="F96" s="765">
        <v>57.422908829999997</v>
      </c>
      <c r="G96" s="765">
        <v>6753.4563794199994</v>
      </c>
      <c r="H96" s="1070">
        <v>9.3745995890435871</v>
      </c>
      <c r="I96" s="1070">
        <v>12096.100379419999</v>
      </c>
      <c r="J96" s="1070">
        <v>16.790824027752052</v>
      </c>
      <c r="K96" s="765">
        <v>79154.222140485726</v>
      </c>
      <c r="L96" s="765">
        <v>109.87546178731522</v>
      </c>
      <c r="M96" s="765">
        <v>0.44400000000000001</v>
      </c>
    </row>
    <row r="97" spans="1:55" s="278" customFormat="1" ht="8.85" customHeight="1">
      <c r="A97" s="618" t="s">
        <v>2796</v>
      </c>
      <c r="B97" s="1070">
        <v>73265.393403161012</v>
      </c>
      <c r="C97" s="1070">
        <v>7056.2716814300002</v>
      </c>
      <c r="D97" s="765">
        <v>22126.909524591025</v>
      </c>
      <c r="E97" s="1070">
        <v>44026.647976309992</v>
      </c>
      <c r="F97" s="765">
        <v>55.564220829999996</v>
      </c>
      <c r="G97" s="765">
        <v>6447.0145128900003</v>
      </c>
      <c r="H97" s="1070">
        <v>8.7995357882181882</v>
      </c>
      <c r="I97" s="1070">
        <v>11691.158512890001</v>
      </c>
      <c r="J97" s="1070">
        <v>15.957272553709634</v>
      </c>
      <c r="K97" s="1070">
        <v>79700.791268095942</v>
      </c>
      <c r="L97" s="1070">
        <v>108.78368021519049</v>
      </c>
      <c r="M97" s="1070">
        <v>0.44400000000000001</v>
      </c>
    </row>
    <row r="98" spans="1:55" s="278" customFormat="1" ht="8.85" customHeight="1">
      <c r="A98" s="618" t="s">
        <v>2804</v>
      </c>
      <c r="B98" s="1070">
        <v>73062.399111421022</v>
      </c>
      <c r="C98" s="1070">
        <v>6625.8666812700012</v>
      </c>
      <c r="D98" s="765">
        <v>21863.351278261005</v>
      </c>
      <c r="E98" s="1070">
        <v>44517.742458590001</v>
      </c>
      <c r="F98" s="765">
        <v>55.438693299999997</v>
      </c>
      <c r="G98" s="765">
        <v>7155.8622142699996</v>
      </c>
      <c r="H98" s="1070">
        <v>9.7941790870530063</v>
      </c>
      <c r="I98" s="1070">
        <v>12400.006214269999</v>
      </c>
      <c r="J98" s="1070">
        <v>16.97180268520863</v>
      </c>
      <c r="K98" s="765">
        <v>80344.98451148819</v>
      </c>
      <c r="L98" s="765">
        <v>109.96762423440427</v>
      </c>
      <c r="M98" s="765">
        <v>0.44400000000000001</v>
      </c>
    </row>
    <row r="99" spans="1:55" s="278" customFormat="1" ht="8.85" customHeight="1">
      <c r="A99" s="618" t="s">
        <v>2805</v>
      </c>
      <c r="B99" s="1070">
        <v>74748.032134333407</v>
      </c>
      <c r="C99" s="1070">
        <v>6632.6203578200011</v>
      </c>
      <c r="D99" s="765">
        <v>23175.787556003394</v>
      </c>
      <c r="E99" s="1070">
        <v>44934.624290910004</v>
      </c>
      <c r="F99" s="765">
        <v>4.9999296000000006</v>
      </c>
      <c r="G99" s="765">
        <v>7033.5555380899996</v>
      </c>
      <c r="H99" s="1070">
        <v>9.4096865659950044</v>
      </c>
      <c r="I99" s="1070">
        <v>12297.699538089999</v>
      </c>
      <c r="J99" s="1070">
        <v>16.452205077438283</v>
      </c>
      <c r="K99" s="765">
        <v>81271.51719156123</v>
      </c>
      <c r="L99" s="765">
        <v>108.72730006524338</v>
      </c>
      <c r="M99" s="765">
        <v>0.44400000000000001</v>
      </c>
    </row>
    <row r="100" spans="1:55" s="278" customFormat="1" ht="8.85" customHeight="1">
      <c r="A100" s="618" t="s">
        <v>2806</v>
      </c>
      <c r="B100" s="1070">
        <v>74311.750511185965</v>
      </c>
      <c r="C100" s="1070">
        <v>6571.2263125600002</v>
      </c>
      <c r="D100" s="765">
        <v>23296.888084815964</v>
      </c>
      <c r="E100" s="1070">
        <v>44440.526307209999</v>
      </c>
      <c r="F100" s="765">
        <v>3.1098065999999998</v>
      </c>
      <c r="G100" s="765">
        <v>6369.4508307199985</v>
      </c>
      <c r="H100" s="1070">
        <v>8.5712566140683517</v>
      </c>
      <c r="I100" s="1070">
        <v>14613.594830719998</v>
      </c>
      <c r="J100" s="1070">
        <v>19.665254458674404</v>
      </c>
      <c r="K100" s="1070">
        <v>81990.111756905695</v>
      </c>
      <c r="L100" s="1070">
        <v>110.3326340624474</v>
      </c>
      <c r="M100" s="1070">
        <v>0.44400000000000001</v>
      </c>
    </row>
    <row r="101" spans="1:55" s="278" customFormat="1" ht="8.85" customHeight="1">
      <c r="A101" s="618" t="s">
        <v>2850</v>
      </c>
      <c r="B101" s="1070">
        <v>72024.805828290933</v>
      </c>
      <c r="C101" s="1070">
        <v>3687.5912341799999</v>
      </c>
      <c r="D101" s="765">
        <v>23583.080751340949</v>
      </c>
      <c r="E101" s="1070">
        <v>44751.024036169991</v>
      </c>
      <c r="F101" s="765">
        <v>3.1098065999999998</v>
      </c>
      <c r="G101" s="765">
        <v>5934.5332143099995</v>
      </c>
      <c r="H101" s="1070">
        <v>8.2395685015216635</v>
      </c>
      <c r="I101" s="1070">
        <v>18403.677214309999</v>
      </c>
      <c r="J101" s="1070">
        <v>25.551859533207015</v>
      </c>
      <c r="K101" s="765">
        <v>82344.795945788181</v>
      </c>
      <c r="L101" s="765">
        <v>114.32838311581204</v>
      </c>
      <c r="M101" s="765">
        <v>0.44400000000000001</v>
      </c>
    </row>
    <row r="102" spans="1:55" s="278" customFormat="1" ht="8.85" customHeight="1">
      <c r="A102" s="618" t="s">
        <v>2851</v>
      </c>
      <c r="B102" s="1070">
        <v>73048.534872891003</v>
      </c>
      <c r="C102" s="1070">
        <v>3537.47006857</v>
      </c>
      <c r="D102" s="765">
        <v>23185.405988760995</v>
      </c>
      <c r="E102" s="1070">
        <v>46323.229006490001</v>
      </c>
      <c r="F102" s="765">
        <v>2.4298090699999997</v>
      </c>
      <c r="G102" s="765">
        <v>6031.6701603000001</v>
      </c>
      <c r="H102" s="1070">
        <v>8.257072055990557</v>
      </c>
      <c r="I102" s="1070">
        <v>18655.714160300002</v>
      </c>
      <c r="J102" s="1070">
        <v>25.538793067872074</v>
      </c>
      <c r="K102" s="765">
        <v>82591.322698622826</v>
      </c>
      <c r="L102" s="765">
        <v>113.06362659064536</v>
      </c>
      <c r="M102" s="765">
        <v>0.44400000000000001</v>
      </c>
    </row>
    <row r="103" spans="1:55" s="310" customFormat="1" ht="8.85" customHeight="1">
      <c r="A103" s="601" t="s">
        <v>2852</v>
      </c>
      <c r="B103" s="671">
        <v>77837.749216545461</v>
      </c>
      <c r="C103" s="671">
        <v>4253.21804901</v>
      </c>
      <c r="D103" s="1067">
        <v>23816.056000325465</v>
      </c>
      <c r="E103" s="671">
        <v>49766.445358140001</v>
      </c>
      <c r="F103" s="1067">
        <v>2.0298090700000002</v>
      </c>
      <c r="G103" s="1067">
        <v>6060.1710300799996</v>
      </c>
      <c r="H103" s="671">
        <v>7.7856452570597048</v>
      </c>
      <c r="I103" s="671">
        <v>18684.215030079999</v>
      </c>
      <c r="J103" s="671">
        <v>24.004053583435862</v>
      </c>
      <c r="K103" s="671">
        <v>82602.799934551804</v>
      </c>
      <c r="L103" s="671">
        <v>106.12177351730703</v>
      </c>
      <c r="M103" s="671">
        <v>0.44400000000000001</v>
      </c>
    </row>
    <row r="104" spans="1:55" s="124" customFormat="1" ht="8.85" customHeight="1">
      <c r="A104" s="894"/>
      <c r="B104" s="863"/>
      <c r="C104" s="863"/>
      <c r="D104" s="864"/>
      <c r="E104" s="863"/>
      <c r="F104" s="863"/>
      <c r="G104" s="863"/>
      <c r="H104" s="863"/>
      <c r="I104" s="863"/>
      <c r="J104" s="863"/>
      <c r="K104" s="863"/>
      <c r="L104" s="863"/>
      <c r="M104" s="863"/>
      <c r="N104" s="2143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  <c r="AR104" s="231"/>
      <c r="AS104" s="231"/>
      <c r="AT104" s="231"/>
      <c r="AU104" s="231"/>
      <c r="AV104" s="231"/>
      <c r="AW104" s="231"/>
      <c r="AX104" s="231"/>
      <c r="AY104" s="231"/>
      <c r="AZ104" s="231"/>
      <c r="BA104" s="231"/>
      <c r="BB104" s="231"/>
      <c r="BC104" s="231"/>
    </row>
    <row r="105" spans="1:55" s="278" customFormat="1" ht="8.85" customHeight="1">
      <c r="A105" s="621" t="s">
        <v>2883</v>
      </c>
      <c r="B105" s="1070">
        <v>78878.596292090966</v>
      </c>
      <c r="C105" s="1070">
        <v>2584.26868328</v>
      </c>
      <c r="D105" s="765">
        <v>24333.65972307097</v>
      </c>
      <c r="E105" s="1070">
        <v>51951.01807667</v>
      </c>
      <c r="F105" s="765">
        <v>9.6498090699999999</v>
      </c>
      <c r="G105" s="765">
        <v>4970.0520296499999</v>
      </c>
      <c r="H105" s="1070">
        <v>6.3008880270202514</v>
      </c>
      <c r="I105" s="1070">
        <v>17594.096029650002</v>
      </c>
      <c r="J105" s="1070">
        <v>22.305285409109306</v>
      </c>
      <c r="K105" s="765">
        <v>82346.696746321337</v>
      </c>
      <c r="L105" s="765">
        <v>104.39675731726746</v>
      </c>
      <c r="M105" s="765">
        <v>0.44400000000000001</v>
      </c>
    </row>
    <row r="106" spans="1:55" s="278" customFormat="1" ht="8.85" customHeight="1">
      <c r="A106" s="621" t="s">
        <v>2884</v>
      </c>
      <c r="B106" s="1070">
        <v>79988.993662860958</v>
      </c>
      <c r="C106" s="1070">
        <v>2261.42730841</v>
      </c>
      <c r="D106" s="765">
        <v>24991.806288420965</v>
      </c>
      <c r="E106" s="1070">
        <v>52728.110256959997</v>
      </c>
      <c r="F106" s="765">
        <v>7.649809069999999</v>
      </c>
      <c r="G106" s="765">
        <v>5153.3991810099997</v>
      </c>
      <c r="H106" s="1070">
        <v>6.4426353489714332</v>
      </c>
      <c r="I106" s="1070">
        <v>18260.14318101</v>
      </c>
      <c r="J106" s="1070">
        <v>22.828319678546251</v>
      </c>
      <c r="K106" s="765">
        <v>81565.953947390764</v>
      </c>
      <c r="L106" s="765">
        <v>101.97147158917439</v>
      </c>
      <c r="M106" s="765">
        <v>0.44400000000000001</v>
      </c>
    </row>
    <row r="107" spans="1:55" s="575" customFormat="1" ht="8.85" customHeight="1">
      <c r="A107" s="2195" t="s">
        <v>2885</v>
      </c>
      <c r="B107" s="2198">
        <v>82030.112657780934</v>
      </c>
      <c r="C107" s="2198">
        <v>2757.7084023500001</v>
      </c>
      <c r="D107" s="2205">
        <v>26206.961965250943</v>
      </c>
      <c r="E107" s="2198">
        <v>53049.442481109989</v>
      </c>
      <c r="F107" s="2205">
        <v>15.99980907</v>
      </c>
      <c r="G107" s="2205">
        <v>5854.1238494200006</v>
      </c>
      <c r="H107" s="2198">
        <v>7.1365546867436986</v>
      </c>
      <c r="I107" s="2198">
        <v>21885.867849419999</v>
      </c>
      <c r="J107" s="2198">
        <v>26.680285007927541</v>
      </c>
      <c r="K107" s="2198">
        <v>82000.967299139287</v>
      </c>
      <c r="L107" s="2198">
        <v>99.964469927326277</v>
      </c>
      <c r="M107" s="2198">
        <v>0.44400000000000001</v>
      </c>
    </row>
    <row r="109" spans="1:55" s="2079" customFormat="1" ht="9" customHeight="1">
      <c r="A109" s="2077" t="s">
        <v>435</v>
      </c>
      <c r="B109" s="630"/>
      <c r="C109" s="630"/>
      <c r="D109" s="630"/>
      <c r="E109" s="2078" t="s">
        <v>432</v>
      </c>
      <c r="G109" s="630"/>
      <c r="H109" s="630"/>
      <c r="I109" s="630"/>
      <c r="J109" s="630" t="s">
        <v>1378</v>
      </c>
      <c r="K109" s="2080"/>
      <c r="L109" s="630"/>
      <c r="M109" s="2081"/>
      <c r="N109" s="2144"/>
      <c r="O109" s="2144"/>
      <c r="P109" s="2144"/>
      <c r="Q109" s="2144"/>
      <c r="R109" s="2144"/>
      <c r="S109" s="2144"/>
      <c r="T109" s="2144"/>
      <c r="U109" s="2144"/>
      <c r="V109" s="2144"/>
      <c r="W109" s="2144"/>
      <c r="X109" s="2144"/>
      <c r="Y109" s="2144"/>
      <c r="Z109" s="2144"/>
      <c r="AA109" s="2144"/>
      <c r="AB109" s="2144"/>
      <c r="AC109" s="2144"/>
      <c r="AD109" s="2144"/>
      <c r="AE109" s="2144"/>
      <c r="AF109" s="2144"/>
      <c r="AG109" s="2144"/>
      <c r="AH109" s="2144"/>
      <c r="AI109" s="2144"/>
      <c r="AJ109" s="2144"/>
      <c r="AK109" s="2144"/>
      <c r="AL109" s="2144"/>
      <c r="AM109" s="2144"/>
      <c r="AN109" s="2144"/>
      <c r="AO109" s="2144"/>
      <c r="AP109" s="2144"/>
      <c r="AQ109" s="2144"/>
      <c r="AR109" s="2144"/>
      <c r="AS109" s="2144"/>
      <c r="AT109" s="2144"/>
      <c r="AU109" s="2144"/>
      <c r="AV109" s="2144"/>
      <c r="AW109" s="2144"/>
      <c r="AX109" s="2144"/>
      <c r="AY109" s="2144"/>
      <c r="AZ109" s="2144"/>
      <c r="BA109" s="2144"/>
      <c r="BB109" s="2144"/>
      <c r="BC109" s="2144"/>
    </row>
    <row r="110" spans="1:55" s="2079" customFormat="1" ht="9" customHeight="1">
      <c r="A110" s="2077" t="s">
        <v>1374</v>
      </c>
      <c r="B110" s="630"/>
      <c r="C110" s="630"/>
      <c r="D110" s="630"/>
      <c r="E110" s="2077" t="s">
        <v>433</v>
      </c>
      <c r="G110" s="630"/>
      <c r="H110" s="630"/>
      <c r="I110" s="630"/>
      <c r="J110" s="630" t="s">
        <v>1379</v>
      </c>
      <c r="K110" s="2080"/>
      <c r="L110" s="630"/>
      <c r="N110" s="2144"/>
      <c r="O110" s="2144"/>
      <c r="P110" s="2144"/>
      <c r="Q110" s="2144"/>
      <c r="R110" s="2144"/>
      <c r="S110" s="2144"/>
      <c r="T110" s="2144"/>
      <c r="U110" s="2144"/>
      <c r="V110" s="2144"/>
      <c r="W110" s="2144"/>
      <c r="X110" s="2144"/>
      <c r="Y110" s="2144"/>
      <c r="Z110" s="2144"/>
      <c r="AA110" s="2144"/>
      <c r="AB110" s="2144"/>
      <c r="AC110" s="2144"/>
      <c r="AD110" s="2144"/>
      <c r="AE110" s="2144"/>
      <c r="AF110" s="2144"/>
      <c r="AG110" s="2144"/>
      <c r="AH110" s="2144"/>
      <c r="AI110" s="2144"/>
      <c r="AJ110" s="2144"/>
      <c r="AK110" s="2144"/>
      <c r="AL110" s="2144"/>
      <c r="AM110" s="2144"/>
      <c r="AN110" s="2144"/>
      <c r="AO110" s="2144"/>
      <c r="AP110" s="2144"/>
      <c r="AQ110" s="2144"/>
      <c r="AR110" s="2144"/>
      <c r="AS110" s="2144"/>
      <c r="AT110" s="2144"/>
      <c r="AU110" s="2144"/>
      <c r="AV110" s="2144"/>
      <c r="AW110" s="2144"/>
      <c r="AX110" s="2144"/>
      <c r="AY110" s="2144"/>
      <c r="AZ110" s="2144"/>
      <c r="BA110" s="2144"/>
      <c r="BB110" s="2144"/>
      <c r="BC110" s="2144"/>
    </row>
    <row r="111" spans="1:55" s="2079" customFormat="1" ht="9" customHeight="1">
      <c r="A111" s="2078" t="s">
        <v>348</v>
      </c>
      <c r="B111" s="630"/>
      <c r="C111" s="630"/>
      <c r="D111" s="630"/>
      <c r="E111" s="2077" t="s">
        <v>434</v>
      </c>
      <c r="G111" s="630"/>
      <c r="H111" s="630"/>
      <c r="I111" s="630"/>
      <c r="J111" s="633" t="s">
        <v>1757</v>
      </c>
      <c r="K111" s="2078"/>
      <c r="L111" s="630"/>
      <c r="N111" s="2144"/>
      <c r="O111" s="2144"/>
      <c r="P111" s="2144"/>
      <c r="Q111" s="2144"/>
      <c r="R111" s="2144"/>
      <c r="S111" s="2144"/>
      <c r="T111" s="2144"/>
      <c r="U111" s="2144"/>
      <c r="V111" s="2144"/>
      <c r="W111" s="2144"/>
      <c r="X111" s="2144"/>
      <c r="Y111" s="2144"/>
      <c r="Z111" s="2144"/>
      <c r="AA111" s="2144"/>
      <c r="AB111" s="2144"/>
      <c r="AC111" s="2144"/>
      <c r="AD111" s="2144"/>
      <c r="AE111" s="2144"/>
      <c r="AF111" s="2144"/>
      <c r="AG111" s="2144"/>
      <c r="AH111" s="2144"/>
      <c r="AI111" s="2144"/>
      <c r="AJ111" s="2144"/>
      <c r="AK111" s="2144"/>
      <c r="AL111" s="2144"/>
      <c r="AM111" s="2144"/>
      <c r="AN111" s="2144"/>
      <c r="AO111" s="2144"/>
      <c r="AP111" s="2144"/>
      <c r="AQ111" s="2144"/>
      <c r="AR111" s="2144"/>
      <c r="AS111" s="2144"/>
      <c r="AT111" s="2144"/>
      <c r="AU111" s="2144"/>
      <c r="AV111" s="2144"/>
      <c r="AW111" s="2144"/>
      <c r="AX111" s="2144"/>
      <c r="AY111" s="2144"/>
      <c r="AZ111" s="2144"/>
      <c r="BA111" s="2144"/>
      <c r="BB111" s="2144"/>
      <c r="BC111" s="2144"/>
    </row>
    <row r="112" spans="1:55" s="2079" customFormat="1" ht="9" customHeight="1">
      <c r="A112" s="2079" t="s">
        <v>1375</v>
      </c>
      <c r="B112" s="633"/>
      <c r="C112" s="633"/>
      <c r="D112" s="633"/>
      <c r="E112" s="2079" t="s">
        <v>995</v>
      </c>
      <c r="G112" s="2080"/>
      <c r="H112" s="2080"/>
      <c r="I112" s="2080"/>
      <c r="K112" s="2078"/>
      <c r="L112" s="2080"/>
      <c r="N112" s="2144"/>
      <c r="O112" s="2144"/>
      <c r="P112" s="2144"/>
      <c r="Q112" s="2144"/>
      <c r="R112" s="2144"/>
      <c r="S112" s="2144"/>
      <c r="T112" s="2144"/>
      <c r="U112" s="2144"/>
      <c r="V112" s="2144"/>
      <c r="W112" s="2144"/>
      <c r="X112" s="2144"/>
      <c r="Y112" s="2144"/>
      <c r="Z112" s="2144"/>
      <c r="AA112" s="2144"/>
      <c r="AB112" s="2144"/>
      <c r="AC112" s="2144"/>
      <c r="AD112" s="2144"/>
      <c r="AE112" s="2144"/>
      <c r="AF112" s="2144"/>
      <c r="AG112" s="2144"/>
      <c r="AH112" s="2144"/>
      <c r="AI112" s="2144"/>
      <c r="AJ112" s="2144"/>
      <c r="AK112" s="2144"/>
      <c r="AL112" s="2144"/>
      <c r="AM112" s="2144"/>
      <c r="AN112" s="2144"/>
      <c r="AO112" s="2144"/>
      <c r="AP112" s="2144"/>
      <c r="AQ112" s="2144"/>
      <c r="AR112" s="2144"/>
      <c r="AS112" s="2144"/>
      <c r="AT112" s="2144"/>
      <c r="AU112" s="2144"/>
      <c r="AV112" s="2144"/>
      <c r="AW112" s="2144"/>
      <c r="AX112" s="2144"/>
      <c r="AY112" s="2144"/>
      <c r="AZ112" s="2144"/>
      <c r="BA112" s="2144"/>
      <c r="BB112" s="2144"/>
      <c r="BC112" s="2144"/>
    </row>
    <row r="113" spans="1:55" s="2079" customFormat="1" ht="3.75" customHeight="1">
      <c r="B113" s="633"/>
      <c r="C113" s="633"/>
      <c r="D113" s="633"/>
      <c r="G113" s="2080"/>
      <c r="H113" s="2080"/>
      <c r="I113" s="2080"/>
      <c r="K113" s="2078"/>
      <c r="L113" s="2080"/>
      <c r="N113" s="2144"/>
      <c r="O113" s="2144"/>
      <c r="P113" s="2144"/>
      <c r="Q113" s="2144"/>
      <c r="R113" s="2144"/>
      <c r="S113" s="2144"/>
      <c r="T113" s="2144"/>
      <c r="U113" s="2144"/>
      <c r="V113" s="2144"/>
      <c r="W113" s="2144"/>
      <c r="X113" s="2144"/>
      <c r="Y113" s="2144"/>
      <c r="Z113" s="2144"/>
      <c r="AA113" s="2144"/>
      <c r="AB113" s="2144"/>
      <c r="AC113" s="2144"/>
      <c r="AD113" s="2144"/>
      <c r="AE113" s="2144"/>
      <c r="AF113" s="2144"/>
      <c r="AG113" s="2144"/>
      <c r="AH113" s="2144"/>
      <c r="AI113" s="2144"/>
      <c r="AJ113" s="2144"/>
      <c r="AK113" s="2144"/>
      <c r="AL113" s="2144"/>
      <c r="AM113" s="2144"/>
      <c r="AN113" s="2144"/>
      <c r="AO113" s="2144"/>
      <c r="AP113" s="2144"/>
      <c r="AQ113" s="2144"/>
      <c r="AR113" s="2144"/>
      <c r="AS113" s="2144"/>
      <c r="AT113" s="2144"/>
      <c r="AU113" s="2144"/>
      <c r="AV113" s="2144"/>
      <c r="AW113" s="2144"/>
      <c r="AX113" s="2144"/>
      <c r="AY113" s="2144"/>
      <c r="AZ113" s="2144"/>
      <c r="BA113" s="2144"/>
      <c r="BB113" s="2144"/>
      <c r="BC113" s="2144"/>
    </row>
    <row r="114" spans="1:55" s="2079" customFormat="1" ht="9" customHeight="1">
      <c r="A114" s="636" t="s">
        <v>1756</v>
      </c>
      <c r="B114" s="2080"/>
      <c r="C114" s="2077"/>
      <c r="D114" s="2080"/>
      <c r="G114" s="2080"/>
      <c r="H114" s="2080"/>
      <c r="I114" s="2080"/>
      <c r="L114" s="2080"/>
      <c r="N114" s="2144"/>
      <c r="O114" s="2144"/>
      <c r="P114" s="2144"/>
      <c r="Q114" s="2144"/>
      <c r="R114" s="2144"/>
      <c r="S114" s="2144"/>
      <c r="T114" s="2144"/>
      <c r="U114" s="2144"/>
      <c r="V114" s="2144"/>
      <c r="W114" s="2144"/>
      <c r="X114" s="2144"/>
      <c r="Y114" s="2144"/>
      <c r="Z114" s="2144"/>
      <c r="AA114" s="2144"/>
      <c r="AB114" s="2144"/>
      <c r="AC114" s="2144"/>
      <c r="AD114" s="2144"/>
      <c r="AE114" s="2144"/>
      <c r="AF114" s="2144"/>
      <c r="AG114" s="2144"/>
      <c r="AH114" s="2144"/>
      <c r="AI114" s="2144"/>
      <c r="AJ114" s="2144"/>
      <c r="AK114" s="2144"/>
      <c r="AL114" s="2144"/>
      <c r="AM114" s="2144"/>
      <c r="AN114" s="2144"/>
      <c r="AO114" s="2144"/>
      <c r="AP114" s="2144"/>
      <c r="AQ114" s="2144"/>
      <c r="AR114" s="2144"/>
      <c r="AS114" s="2144"/>
      <c r="AT114" s="2144"/>
      <c r="AU114" s="2144"/>
      <c r="AV114" s="2144"/>
      <c r="AW114" s="2144"/>
      <c r="AX114" s="2144"/>
      <c r="AY114" s="2144"/>
      <c r="AZ114" s="2144"/>
      <c r="BA114" s="2144"/>
      <c r="BB114" s="2144"/>
      <c r="BC114" s="2144"/>
    </row>
  </sheetData>
  <mergeCells count="2">
    <mergeCell ref="M5:M8"/>
    <mergeCell ref="A5:A8"/>
  </mergeCells>
  <phoneticPr fontId="0" type="noConversion"/>
  <pageMargins left="0.51181102362204722" right="0.51181102362204722" top="0.98425196850393704" bottom="0" header="0.51181102362204722" footer="0.19685039370078741"/>
  <pageSetup paperSize="9" firstPageNumber="14" orientation="portrait" useFirstPageNumber="1" r:id="rId1"/>
  <headerFooter alignWithMargins="0">
    <oddFooter>&amp;C&amp;"Times New Roman,Bold"&amp;10&amp;P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5"/>
  <dimension ref="A1:CK94"/>
  <sheetViews>
    <sheetView topLeftCell="H49" zoomScale="115" zoomScaleNormal="115" workbookViewId="0">
      <selection activeCell="P72" sqref="A1:XFD1048576"/>
    </sheetView>
  </sheetViews>
  <sheetFormatPr defaultRowHeight="9" customHeight="1"/>
  <cols>
    <col min="1" max="10" width="13.83203125" customWidth="1"/>
    <col min="11" max="18" width="11.33203125" customWidth="1"/>
    <col min="19" max="19" width="11.33203125" style="1715" customWidth="1"/>
    <col min="20" max="20" width="11.33203125" customWidth="1"/>
    <col min="21" max="63" width="9.33203125" style="49"/>
  </cols>
  <sheetData>
    <row r="1" spans="1:89" s="461" customFormat="1" ht="14.1" customHeight="1">
      <c r="A1" s="458" t="s">
        <v>2412</v>
      </c>
      <c r="B1" s="459"/>
      <c r="C1" s="459"/>
      <c r="D1" s="459"/>
      <c r="E1" s="459"/>
      <c r="F1" s="459"/>
      <c r="G1" s="459"/>
      <c r="H1" s="459"/>
      <c r="I1" s="459"/>
      <c r="J1" s="458" t="s">
        <v>1819</v>
      </c>
      <c r="K1" s="459"/>
      <c r="L1" s="459"/>
      <c r="M1" s="459"/>
      <c r="N1" s="459"/>
      <c r="O1" s="459"/>
      <c r="P1" s="459"/>
      <c r="Q1" s="459"/>
      <c r="R1" s="459"/>
      <c r="S1" s="1704"/>
      <c r="T1" s="460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471"/>
      <c r="AS1" s="471"/>
      <c r="AT1" s="471"/>
      <c r="AU1" s="471"/>
      <c r="AV1" s="471"/>
      <c r="AW1" s="471"/>
      <c r="AX1" s="471"/>
      <c r="AY1" s="471"/>
      <c r="AZ1" s="471"/>
      <c r="BA1" s="471"/>
      <c r="BB1" s="471"/>
      <c r="BC1" s="471"/>
      <c r="BD1" s="471"/>
      <c r="BE1" s="471"/>
      <c r="BF1" s="471"/>
      <c r="BG1" s="471"/>
      <c r="BH1" s="471"/>
      <c r="BI1" s="471"/>
      <c r="BJ1" s="471"/>
      <c r="BK1" s="471"/>
    </row>
    <row r="2" spans="1:89" s="461" customFormat="1" ht="14.1" customHeight="1">
      <c r="A2" s="462" t="s">
        <v>1707</v>
      </c>
      <c r="B2" s="463"/>
      <c r="C2" s="463"/>
      <c r="D2" s="463"/>
      <c r="E2" s="463"/>
      <c r="F2" s="463"/>
      <c r="G2" s="463"/>
      <c r="H2" s="463"/>
      <c r="I2" s="463"/>
      <c r="J2" s="462" t="s">
        <v>1852</v>
      </c>
      <c r="K2" s="463"/>
      <c r="L2" s="463"/>
      <c r="M2" s="463"/>
      <c r="N2" s="463"/>
      <c r="O2" s="463"/>
      <c r="P2" s="463"/>
      <c r="Q2" s="463"/>
      <c r="R2" s="463"/>
      <c r="S2" s="1705"/>
      <c r="T2" s="464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  <c r="AY2" s="471"/>
      <c r="AZ2" s="471"/>
      <c r="BA2" s="471"/>
      <c r="BB2" s="471"/>
      <c r="BC2" s="471"/>
      <c r="BD2" s="471"/>
      <c r="BE2" s="471"/>
      <c r="BF2" s="471"/>
      <c r="BG2" s="471"/>
      <c r="BH2" s="471"/>
      <c r="BI2" s="471"/>
      <c r="BJ2" s="471"/>
      <c r="BK2" s="471"/>
    </row>
    <row r="3" spans="1:89" s="46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2"/>
      <c r="K3" s="463"/>
      <c r="L3" s="463"/>
      <c r="M3" s="463"/>
      <c r="N3" s="463"/>
      <c r="O3" s="463"/>
      <c r="P3" s="463"/>
      <c r="Q3" s="463"/>
      <c r="R3" s="463"/>
      <c r="S3" s="1705"/>
      <c r="T3" s="464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471"/>
      <c r="AQ3" s="471"/>
      <c r="AR3" s="471"/>
      <c r="AS3" s="471"/>
      <c r="AT3" s="471"/>
      <c r="AU3" s="471"/>
      <c r="AV3" s="471"/>
      <c r="AW3" s="471"/>
      <c r="AX3" s="471"/>
      <c r="AY3" s="471"/>
      <c r="AZ3" s="471"/>
      <c r="BA3" s="471"/>
      <c r="BB3" s="471"/>
      <c r="BC3" s="471"/>
      <c r="BD3" s="471"/>
      <c r="BE3" s="471"/>
      <c r="BF3" s="471"/>
      <c r="BG3" s="471"/>
      <c r="BH3" s="471"/>
      <c r="BI3" s="471"/>
      <c r="BJ3" s="471"/>
      <c r="BK3" s="471"/>
    </row>
    <row r="4" spans="1:89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5" t="s">
        <v>280</v>
      </c>
      <c r="K4" s="466"/>
      <c r="L4" s="466"/>
      <c r="M4" s="466"/>
      <c r="N4" s="466"/>
      <c r="O4" s="466"/>
      <c r="P4" s="466"/>
      <c r="Q4" s="466"/>
      <c r="R4" s="466"/>
      <c r="S4" s="1706"/>
      <c r="T4" s="467"/>
      <c r="U4" s="471"/>
      <c r="V4" s="471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  <c r="AL4" s="471"/>
      <c r="AM4" s="471"/>
      <c r="AN4" s="471"/>
      <c r="AO4" s="471"/>
      <c r="AP4" s="471"/>
      <c r="AQ4" s="471"/>
      <c r="AR4" s="471"/>
      <c r="AS4" s="471"/>
      <c r="AT4" s="471"/>
      <c r="AU4" s="471"/>
      <c r="AV4" s="471"/>
      <c r="AW4" s="471"/>
      <c r="AX4" s="471"/>
      <c r="AY4" s="471"/>
      <c r="AZ4" s="471"/>
      <c r="BA4" s="471"/>
      <c r="BB4" s="471"/>
      <c r="BC4" s="471"/>
      <c r="BD4" s="471"/>
      <c r="BE4" s="471"/>
      <c r="BF4" s="471"/>
      <c r="BG4" s="471"/>
      <c r="BH4" s="471"/>
      <c r="BI4" s="471"/>
      <c r="BJ4" s="471"/>
      <c r="BK4" s="471"/>
    </row>
    <row r="5" spans="1:89" s="51" customFormat="1" ht="9" customHeight="1">
      <c r="A5" s="2437" t="s">
        <v>1358</v>
      </c>
      <c r="B5" s="2438" t="s">
        <v>262</v>
      </c>
      <c r="C5" s="2439"/>
      <c r="D5" s="2440"/>
      <c r="E5" s="425"/>
      <c r="F5" s="211" t="s">
        <v>701</v>
      </c>
      <c r="G5" s="211"/>
      <c r="H5" s="211"/>
      <c r="I5" s="426"/>
      <c r="J5" s="2437" t="s">
        <v>1358</v>
      </c>
      <c r="K5" s="427" t="s">
        <v>1334</v>
      </c>
      <c r="L5" s="211"/>
      <c r="M5" s="211"/>
      <c r="N5" s="211" t="s">
        <v>1445</v>
      </c>
      <c r="O5" s="211"/>
      <c r="P5" s="211"/>
      <c r="Q5" s="112" t="s">
        <v>1333</v>
      </c>
      <c r="R5" s="2"/>
      <c r="S5" s="2107"/>
      <c r="T5" s="2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</row>
    <row r="6" spans="1:89" s="51" customFormat="1" ht="9" customHeight="1">
      <c r="A6" s="2428"/>
      <c r="B6" s="5"/>
      <c r="C6" s="5"/>
      <c r="D6" s="5" t="s">
        <v>1564</v>
      </c>
      <c r="E6" s="5"/>
      <c r="F6" s="5"/>
      <c r="G6" s="5"/>
      <c r="H6" s="5"/>
      <c r="I6" s="5" t="s">
        <v>1565</v>
      </c>
      <c r="J6" s="2428"/>
      <c r="K6" s="5"/>
      <c r="L6" s="5"/>
      <c r="M6" s="5"/>
      <c r="N6" s="5"/>
      <c r="O6" s="5"/>
      <c r="P6" s="5"/>
      <c r="Q6" s="112" t="s">
        <v>1405</v>
      </c>
      <c r="R6" s="5"/>
      <c r="S6" s="2108"/>
      <c r="T6" s="5" t="s">
        <v>704</v>
      </c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</row>
    <row r="7" spans="1:89" s="51" customFormat="1" ht="9" customHeight="1">
      <c r="A7" s="2428"/>
      <c r="B7" s="5"/>
      <c r="C7" s="5" t="s">
        <v>1566</v>
      </c>
      <c r="D7" s="5" t="s">
        <v>693</v>
      </c>
      <c r="E7" s="5" t="s">
        <v>1567</v>
      </c>
      <c r="F7" s="5" t="s">
        <v>1341</v>
      </c>
      <c r="G7" s="5" t="s">
        <v>1568</v>
      </c>
      <c r="H7" s="5" t="s">
        <v>1569</v>
      </c>
      <c r="I7" s="5" t="s">
        <v>646</v>
      </c>
      <c r="J7" s="2428"/>
      <c r="K7" s="5" t="s">
        <v>1341</v>
      </c>
      <c r="L7" s="5"/>
      <c r="M7" s="5" t="s">
        <v>647</v>
      </c>
      <c r="N7" s="5"/>
      <c r="O7" s="5"/>
      <c r="P7" s="5"/>
      <c r="Q7" s="112" t="s">
        <v>1353</v>
      </c>
      <c r="R7" s="5" t="s">
        <v>648</v>
      </c>
      <c r="S7" s="2108"/>
      <c r="T7" s="5" t="s">
        <v>649</v>
      </c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</row>
    <row r="8" spans="1:89" s="51" customFormat="1" ht="9" customHeight="1">
      <c r="A8" s="2428"/>
      <c r="B8" s="69" t="s">
        <v>650</v>
      </c>
      <c r="C8" s="69" t="s">
        <v>1488</v>
      </c>
      <c r="D8" s="69" t="s">
        <v>1406</v>
      </c>
      <c r="E8" s="69" t="s">
        <v>651</v>
      </c>
      <c r="F8" s="69" t="s">
        <v>652</v>
      </c>
      <c r="G8" s="69" t="s">
        <v>653</v>
      </c>
      <c r="H8" s="69" t="s">
        <v>654</v>
      </c>
      <c r="I8" s="69" t="s">
        <v>655</v>
      </c>
      <c r="J8" s="2428"/>
      <c r="K8" s="69" t="s">
        <v>656</v>
      </c>
      <c r="L8" s="69" t="s">
        <v>657</v>
      </c>
      <c r="M8" s="69" t="s">
        <v>1494</v>
      </c>
      <c r="N8" s="69" t="s">
        <v>658</v>
      </c>
      <c r="O8" s="69" t="s">
        <v>1353</v>
      </c>
      <c r="P8" s="69" t="s">
        <v>659</v>
      </c>
      <c r="Q8" s="351" t="s">
        <v>1780</v>
      </c>
      <c r="R8" s="69" t="s">
        <v>660</v>
      </c>
      <c r="S8" s="2109" t="s">
        <v>661</v>
      </c>
      <c r="T8" s="69" t="s">
        <v>124</v>
      </c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</row>
    <row r="9" spans="1:89" s="51" customFormat="1" ht="9" customHeight="1">
      <c r="A9" s="2429"/>
      <c r="B9" s="69">
        <v>1</v>
      </c>
      <c r="C9" s="69">
        <v>2</v>
      </c>
      <c r="D9" s="69">
        <v>3</v>
      </c>
      <c r="E9" s="69">
        <v>4</v>
      </c>
      <c r="F9" s="69">
        <v>5</v>
      </c>
      <c r="G9" s="69">
        <v>6</v>
      </c>
      <c r="H9" s="69">
        <v>7</v>
      </c>
      <c r="I9" s="69">
        <v>8</v>
      </c>
      <c r="J9" s="2429"/>
      <c r="K9" s="69">
        <v>9</v>
      </c>
      <c r="L9" s="69">
        <v>10</v>
      </c>
      <c r="M9" s="69">
        <v>11</v>
      </c>
      <c r="N9" s="69">
        <v>12</v>
      </c>
      <c r="O9" s="69">
        <v>13</v>
      </c>
      <c r="P9" s="69">
        <v>14</v>
      </c>
      <c r="Q9" s="69">
        <v>15</v>
      </c>
      <c r="R9" s="69">
        <v>16</v>
      </c>
      <c r="S9" s="2109">
        <v>17</v>
      </c>
      <c r="T9" s="424">
        <v>18</v>
      </c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</row>
    <row r="10" spans="1:89" s="48" customFormat="1" ht="8.25" customHeight="1">
      <c r="A10" s="647" t="s">
        <v>1359</v>
      </c>
      <c r="B10" s="648">
        <v>15.9</v>
      </c>
      <c r="C10" s="648">
        <v>5.2</v>
      </c>
      <c r="D10" s="648">
        <v>10.7</v>
      </c>
      <c r="E10" s="648">
        <v>0</v>
      </c>
      <c r="F10" s="648">
        <v>34</v>
      </c>
      <c r="G10" s="648">
        <v>8.9</v>
      </c>
      <c r="H10" s="648">
        <v>25.1</v>
      </c>
      <c r="I10" s="648">
        <v>0</v>
      </c>
      <c r="J10" s="647" t="s">
        <v>1359</v>
      </c>
      <c r="K10" s="648">
        <v>0</v>
      </c>
      <c r="L10" s="648">
        <v>0</v>
      </c>
      <c r="M10" s="648">
        <v>0</v>
      </c>
      <c r="N10" s="648">
        <v>0</v>
      </c>
      <c r="O10" s="648">
        <v>0</v>
      </c>
      <c r="P10" s="648">
        <v>0</v>
      </c>
      <c r="Q10" s="648">
        <v>0</v>
      </c>
      <c r="R10" s="648">
        <v>32.200000000000003</v>
      </c>
      <c r="S10" s="1707">
        <v>2.2999999999999998</v>
      </c>
      <c r="T10" s="648">
        <v>84.4</v>
      </c>
      <c r="U10" s="638"/>
      <c r="V10" s="638"/>
      <c r="W10" s="638"/>
      <c r="X10" s="638"/>
      <c r="Y10" s="638"/>
      <c r="Z10" s="638"/>
      <c r="AA10" s="638"/>
      <c r="AB10" s="638"/>
      <c r="AC10" s="638"/>
      <c r="AD10" s="638"/>
      <c r="AE10" s="638"/>
      <c r="AF10" s="638"/>
      <c r="AG10" s="638"/>
      <c r="AH10" s="638"/>
      <c r="AI10" s="638"/>
      <c r="AJ10" s="638"/>
      <c r="AK10" s="638"/>
      <c r="AL10" s="638"/>
      <c r="AM10" s="638"/>
      <c r="AN10" s="638"/>
      <c r="AO10" s="638"/>
      <c r="AP10" s="638"/>
      <c r="AQ10" s="638"/>
      <c r="AR10" s="638"/>
      <c r="AS10" s="638"/>
      <c r="AT10" s="638"/>
      <c r="AU10" s="638"/>
      <c r="AV10" s="638"/>
      <c r="AW10" s="638"/>
      <c r="AX10" s="638"/>
      <c r="AY10" s="638"/>
      <c r="AZ10" s="638"/>
      <c r="BA10" s="638"/>
      <c r="BB10" s="638"/>
      <c r="BC10" s="638"/>
      <c r="BD10" s="638"/>
      <c r="BE10" s="638"/>
      <c r="BF10" s="638"/>
      <c r="BG10" s="638"/>
      <c r="BH10" s="638"/>
      <c r="BI10" s="638"/>
      <c r="BJ10" s="638"/>
      <c r="BK10" s="638"/>
      <c r="BL10" s="638"/>
      <c r="BM10" s="638"/>
      <c r="BN10" s="638"/>
      <c r="BO10" s="638"/>
      <c r="BP10" s="638"/>
      <c r="BQ10" s="638"/>
      <c r="BR10" s="638"/>
      <c r="BS10" s="638"/>
      <c r="BT10" s="638"/>
      <c r="BU10" s="638"/>
      <c r="BV10" s="638"/>
      <c r="BW10" s="638"/>
      <c r="BX10" s="638"/>
      <c r="BY10" s="638"/>
      <c r="BZ10" s="638"/>
      <c r="CA10" s="638"/>
      <c r="CB10" s="638"/>
      <c r="CC10" s="638"/>
      <c r="CD10" s="638"/>
      <c r="CE10" s="638"/>
      <c r="CF10" s="638"/>
      <c r="CG10" s="638"/>
      <c r="CH10" s="638"/>
      <c r="CI10" s="638"/>
      <c r="CJ10" s="638"/>
      <c r="CK10" s="638"/>
    </row>
    <row r="11" spans="1:89" s="48" customFormat="1" ht="8.25" customHeight="1">
      <c r="A11" s="647" t="s">
        <v>1361</v>
      </c>
      <c r="B11" s="648">
        <v>17</v>
      </c>
      <c r="C11" s="648">
        <v>5.8</v>
      </c>
      <c r="D11" s="648">
        <v>11.2</v>
      </c>
      <c r="E11" s="648">
        <v>0</v>
      </c>
      <c r="F11" s="648">
        <v>21.5</v>
      </c>
      <c r="G11" s="648">
        <v>8.6999999999999993</v>
      </c>
      <c r="H11" s="648">
        <v>12.8</v>
      </c>
      <c r="I11" s="648">
        <v>0</v>
      </c>
      <c r="J11" s="647" t="s">
        <v>1361</v>
      </c>
      <c r="K11" s="648">
        <v>0</v>
      </c>
      <c r="L11" s="648">
        <v>0</v>
      </c>
      <c r="M11" s="648">
        <v>0</v>
      </c>
      <c r="N11" s="648">
        <v>0</v>
      </c>
      <c r="O11" s="648">
        <v>0</v>
      </c>
      <c r="P11" s="648">
        <v>0</v>
      </c>
      <c r="Q11" s="648">
        <v>0</v>
      </c>
      <c r="R11" s="648">
        <v>45.6</v>
      </c>
      <c r="S11" s="1707">
        <v>3.5</v>
      </c>
      <c r="T11" s="648">
        <v>87.6</v>
      </c>
      <c r="U11" s="638"/>
      <c r="V11" s="638"/>
      <c r="W11" s="638"/>
      <c r="X11" s="638"/>
      <c r="Y11" s="638"/>
      <c r="Z11" s="638"/>
      <c r="AA11" s="638"/>
      <c r="AB11" s="638"/>
      <c r="AC11" s="638"/>
      <c r="AD11" s="638"/>
      <c r="AE11" s="638"/>
      <c r="AF11" s="638"/>
      <c r="AG11" s="638"/>
      <c r="AH11" s="638"/>
      <c r="AI11" s="638"/>
      <c r="AJ11" s="638"/>
      <c r="AK11" s="638"/>
      <c r="AL11" s="638"/>
      <c r="AM11" s="638"/>
      <c r="AN11" s="638"/>
      <c r="AO11" s="638"/>
      <c r="AP11" s="638"/>
      <c r="AQ11" s="638"/>
      <c r="AR11" s="638"/>
      <c r="AS11" s="638"/>
      <c r="AT11" s="638"/>
      <c r="AU11" s="638"/>
      <c r="AV11" s="638"/>
      <c r="AW11" s="638"/>
      <c r="AX11" s="638"/>
      <c r="AY11" s="638"/>
      <c r="AZ11" s="638"/>
      <c r="BA11" s="638"/>
      <c r="BB11" s="638"/>
      <c r="BC11" s="638"/>
      <c r="BD11" s="638"/>
      <c r="BE11" s="638"/>
      <c r="BF11" s="638"/>
      <c r="BG11" s="638"/>
      <c r="BH11" s="638"/>
      <c r="BI11" s="638"/>
      <c r="BJ11" s="638"/>
      <c r="BK11" s="638"/>
      <c r="BL11" s="638"/>
      <c r="BM11" s="638"/>
      <c r="BN11" s="638"/>
      <c r="BO11" s="638"/>
      <c r="BP11" s="638"/>
      <c r="BQ11" s="638"/>
      <c r="BR11" s="638"/>
      <c r="BS11" s="638"/>
      <c r="BT11" s="638"/>
      <c r="BU11" s="638"/>
      <c r="BV11" s="638"/>
      <c r="BW11" s="638"/>
      <c r="BX11" s="638"/>
      <c r="BY11" s="638"/>
      <c r="BZ11" s="638"/>
      <c r="CA11" s="638"/>
      <c r="CB11" s="638"/>
      <c r="CC11" s="638"/>
      <c r="CD11" s="638"/>
      <c r="CE11" s="638"/>
      <c r="CF11" s="638"/>
      <c r="CG11" s="638"/>
      <c r="CH11" s="638"/>
      <c r="CI11" s="638"/>
      <c r="CJ11" s="638"/>
      <c r="CK11" s="638"/>
    </row>
    <row r="12" spans="1:89" s="48" customFormat="1" ht="8.25" customHeight="1">
      <c r="A12" s="647" t="s">
        <v>1362</v>
      </c>
      <c r="B12" s="648">
        <v>14.6</v>
      </c>
      <c r="C12" s="648">
        <v>5.6</v>
      </c>
      <c r="D12" s="648">
        <v>9</v>
      </c>
      <c r="E12" s="648">
        <v>0</v>
      </c>
      <c r="F12" s="648">
        <v>20.8</v>
      </c>
      <c r="G12" s="648">
        <v>7.6</v>
      </c>
      <c r="H12" s="648">
        <v>13.2</v>
      </c>
      <c r="I12" s="648">
        <v>0</v>
      </c>
      <c r="J12" s="647" t="s">
        <v>1362</v>
      </c>
      <c r="K12" s="648">
        <v>0</v>
      </c>
      <c r="L12" s="648">
        <v>0</v>
      </c>
      <c r="M12" s="648">
        <v>0</v>
      </c>
      <c r="N12" s="648">
        <v>0</v>
      </c>
      <c r="O12" s="648">
        <v>0</v>
      </c>
      <c r="P12" s="648">
        <v>0</v>
      </c>
      <c r="Q12" s="648">
        <v>0</v>
      </c>
      <c r="R12" s="648">
        <v>57.5</v>
      </c>
      <c r="S12" s="1707">
        <v>2.7</v>
      </c>
      <c r="T12" s="648">
        <v>95.6</v>
      </c>
      <c r="U12" s="638"/>
      <c r="V12" s="638"/>
      <c r="W12" s="638"/>
      <c r="X12" s="638"/>
      <c r="Y12" s="638"/>
      <c r="Z12" s="638"/>
      <c r="AA12" s="638"/>
      <c r="AB12" s="638"/>
      <c r="AC12" s="638"/>
      <c r="AD12" s="638"/>
      <c r="AE12" s="638"/>
      <c r="AF12" s="638"/>
      <c r="AG12" s="638"/>
      <c r="AH12" s="638"/>
      <c r="AI12" s="638"/>
      <c r="AJ12" s="638"/>
      <c r="AK12" s="638"/>
      <c r="AL12" s="638"/>
      <c r="AM12" s="638"/>
      <c r="AN12" s="638"/>
      <c r="AO12" s="638"/>
      <c r="AP12" s="638"/>
      <c r="AQ12" s="638"/>
      <c r="AR12" s="638"/>
      <c r="AS12" s="638"/>
      <c r="AT12" s="638"/>
      <c r="AU12" s="638"/>
      <c r="AV12" s="638"/>
      <c r="AW12" s="638"/>
      <c r="AX12" s="638"/>
      <c r="AY12" s="638"/>
      <c r="AZ12" s="638"/>
      <c r="BA12" s="638"/>
      <c r="BB12" s="638"/>
      <c r="BC12" s="638"/>
      <c r="BD12" s="638"/>
      <c r="BE12" s="638"/>
      <c r="BF12" s="638"/>
      <c r="BG12" s="638"/>
      <c r="BH12" s="638"/>
      <c r="BI12" s="638"/>
      <c r="BJ12" s="638"/>
      <c r="BK12" s="638"/>
      <c r="BL12" s="638"/>
      <c r="BM12" s="638"/>
      <c r="BN12" s="638"/>
      <c r="BO12" s="638"/>
      <c r="BP12" s="638"/>
      <c r="BQ12" s="638"/>
      <c r="BR12" s="638"/>
      <c r="BS12" s="638"/>
      <c r="BT12" s="638"/>
      <c r="BU12" s="638"/>
      <c r="BV12" s="638"/>
      <c r="BW12" s="638"/>
      <c r="BX12" s="638"/>
      <c r="BY12" s="638"/>
      <c r="BZ12" s="638"/>
      <c r="CA12" s="638"/>
      <c r="CB12" s="638"/>
      <c r="CC12" s="638"/>
      <c r="CD12" s="638"/>
      <c r="CE12" s="638"/>
      <c r="CF12" s="638"/>
      <c r="CG12" s="638"/>
      <c r="CH12" s="638"/>
      <c r="CI12" s="638"/>
      <c r="CJ12" s="638"/>
      <c r="CK12" s="638"/>
    </row>
    <row r="13" spans="1:89" s="48" customFormat="1" ht="8.25" customHeight="1">
      <c r="A13" s="647" t="s">
        <v>1363</v>
      </c>
      <c r="B13" s="648">
        <v>16.600000000000001</v>
      </c>
      <c r="C13" s="648">
        <v>9.4</v>
      </c>
      <c r="D13" s="648">
        <v>7.2</v>
      </c>
      <c r="E13" s="648">
        <v>0</v>
      </c>
      <c r="F13" s="648">
        <v>27.4</v>
      </c>
      <c r="G13" s="648">
        <v>14.1</v>
      </c>
      <c r="H13" s="648">
        <v>13.3</v>
      </c>
      <c r="I13" s="648">
        <v>0</v>
      </c>
      <c r="J13" s="647" t="s">
        <v>1363</v>
      </c>
      <c r="K13" s="648">
        <v>4.5</v>
      </c>
      <c r="L13" s="648">
        <v>4.5</v>
      </c>
      <c r="M13" s="648">
        <v>0</v>
      </c>
      <c r="N13" s="648">
        <v>0</v>
      </c>
      <c r="O13" s="648">
        <v>0</v>
      </c>
      <c r="P13" s="648">
        <v>0</v>
      </c>
      <c r="Q13" s="648">
        <v>0</v>
      </c>
      <c r="R13" s="648">
        <v>59.3</v>
      </c>
      <c r="S13" s="1707">
        <v>8.6999999999999993</v>
      </c>
      <c r="T13" s="648">
        <v>116.5</v>
      </c>
      <c r="U13" s="638"/>
      <c r="V13" s="638"/>
      <c r="W13" s="638"/>
      <c r="X13" s="638"/>
      <c r="Y13" s="638"/>
      <c r="Z13" s="638"/>
      <c r="AA13" s="638"/>
      <c r="AB13" s="638"/>
      <c r="AC13" s="638"/>
      <c r="AD13" s="638"/>
      <c r="AE13" s="638"/>
      <c r="AF13" s="638"/>
      <c r="AG13" s="638"/>
      <c r="AH13" s="638"/>
      <c r="AI13" s="638"/>
      <c r="AJ13" s="638"/>
      <c r="AK13" s="638"/>
      <c r="AL13" s="638"/>
      <c r="AM13" s="638"/>
      <c r="AN13" s="638"/>
      <c r="AO13" s="638"/>
      <c r="AP13" s="638"/>
      <c r="AQ13" s="638"/>
      <c r="AR13" s="638"/>
      <c r="AS13" s="638"/>
      <c r="AT13" s="638"/>
      <c r="AU13" s="638"/>
      <c r="AV13" s="638"/>
      <c r="AW13" s="638"/>
      <c r="AX13" s="638"/>
      <c r="AY13" s="638"/>
      <c r="AZ13" s="638"/>
      <c r="BA13" s="638"/>
      <c r="BB13" s="638"/>
      <c r="BC13" s="638"/>
      <c r="BD13" s="638"/>
      <c r="BE13" s="638"/>
      <c r="BF13" s="638"/>
      <c r="BG13" s="638"/>
      <c r="BH13" s="638"/>
      <c r="BI13" s="638"/>
      <c r="BJ13" s="638"/>
      <c r="BK13" s="638"/>
      <c r="BL13" s="638"/>
      <c r="BM13" s="638"/>
      <c r="BN13" s="638"/>
      <c r="BO13" s="638"/>
      <c r="BP13" s="638"/>
      <c r="BQ13" s="638"/>
      <c r="BR13" s="638"/>
      <c r="BS13" s="638"/>
      <c r="BT13" s="638"/>
      <c r="BU13" s="638"/>
      <c r="BV13" s="638"/>
      <c r="BW13" s="638"/>
      <c r="BX13" s="638"/>
      <c r="BY13" s="638"/>
      <c r="BZ13" s="638"/>
      <c r="CA13" s="638"/>
      <c r="CB13" s="638"/>
      <c r="CC13" s="638"/>
      <c r="CD13" s="638"/>
      <c r="CE13" s="638"/>
      <c r="CF13" s="638"/>
      <c r="CG13" s="638"/>
      <c r="CH13" s="638"/>
      <c r="CI13" s="638"/>
      <c r="CJ13" s="638"/>
      <c r="CK13" s="638"/>
    </row>
    <row r="14" spans="1:89" s="48" customFormat="1" ht="8.25" customHeight="1">
      <c r="A14" s="647" t="s">
        <v>1364</v>
      </c>
      <c r="B14" s="648">
        <v>18</v>
      </c>
      <c r="C14" s="648">
        <v>12.9</v>
      </c>
      <c r="D14" s="648">
        <v>5.0999999999999996</v>
      </c>
      <c r="E14" s="648">
        <v>0</v>
      </c>
      <c r="F14" s="648">
        <v>17.600000000000001</v>
      </c>
      <c r="G14" s="648">
        <v>4.5999999999999996</v>
      </c>
      <c r="H14" s="648">
        <v>13</v>
      </c>
      <c r="I14" s="648">
        <v>0</v>
      </c>
      <c r="J14" s="647" t="s">
        <v>1364</v>
      </c>
      <c r="K14" s="648">
        <v>3</v>
      </c>
      <c r="L14" s="648">
        <v>0</v>
      </c>
      <c r="M14" s="648">
        <v>3</v>
      </c>
      <c r="N14" s="648">
        <v>0</v>
      </c>
      <c r="O14" s="648">
        <v>0</v>
      </c>
      <c r="P14" s="648">
        <v>0</v>
      </c>
      <c r="Q14" s="648">
        <v>0</v>
      </c>
      <c r="R14" s="648">
        <v>88.5</v>
      </c>
      <c r="S14" s="1707">
        <v>5</v>
      </c>
      <c r="T14" s="648">
        <v>132.1</v>
      </c>
      <c r="U14" s="638"/>
      <c r="V14" s="638"/>
      <c r="W14" s="638"/>
      <c r="X14" s="638"/>
      <c r="Y14" s="638"/>
      <c r="Z14" s="638"/>
      <c r="AA14" s="638"/>
      <c r="AB14" s="638"/>
      <c r="AC14" s="638"/>
      <c r="AD14" s="638"/>
      <c r="AE14" s="638"/>
      <c r="AF14" s="638"/>
      <c r="AG14" s="638"/>
      <c r="AH14" s="638"/>
      <c r="AI14" s="638"/>
      <c r="AJ14" s="638"/>
      <c r="AK14" s="638"/>
      <c r="AL14" s="638"/>
      <c r="AM14" s="638"/>
      <c r="AN14" s="638"/>
      <c r="AO14" s="638"/>
      <c r="AP14" s="638"/>
      <c r="AQ14" s="638"/>
      <c r="AR14" s="638"/>
      <c r="AS14" s="638"/>
      <c r="AT14" s="638"/>
      <c r="AU14" s="638"/>
      <c r="AV14" s="638"/>
      <c r="AW14" s="638"/>
      <c r="AX14" s="638"/>
      <c r="AY14" s="638"/>
      <c r="AZ14" s="638"/>
      <c r="BA14" s="638"/>
      <c r="BB14" s="638"/>
      <c r="BC14" s="638"/>
      <c r="BD14" s="638"/>
      <c r="BE14" s="638"/>
      <c r="BF14" s="638"/>
      <c r="BG14" s="638"/>
      <c r="BH14" s="638"/>
      <c r="BI14" s="638"/>
      <c r="BJ14" s="638"/>
      <c r="BK14" s="638"/>
      <c r="BL14" s="638"/>
      <c r="BM14" s="638"/>
      <c r="BN14" s="638"/>
      <c r="BO14" s="638"/>
      <c r="BP14" s="638"/>
      <c r="BQ14" s="638"/>
      <c r="BR14" s="638"/>
      <c r="BS14" s="638"/>
      <c r="BT14" s="638"/>
      <c r="BU14" s="638"/>
      <c r="BV14" s="638"/>
      <c r="BW14" s="638"/>
      <c r="BX14" s="638"/>
      <c r="BY14" s="638"/>
      <c r="BZ14" s="638"/>
      <c r="CA14" s="638"/>
      <c r="CB14" s="638"/>
      <c r="CC14" s="638"/>
      <c r="CD14" s="638"/>
      <c r="CE14" s="638"/>
      <c r="CF14" s="638"/>
      <c r="CG14" s="638"/>
      <c r="CH14" s="638"/>
      <c r="CI14" s="638"/>
      <c r="CJ14" s="638"/>
      <c r="CK14" s="638"/>
    </row>
    <row r="15" spans="1:89" s="48" customFormat="1" ht="8.25" customHeight="1">
      <c r="A15" s="647" t="s">
        <v>1365</v>
      </c>
      <c r="B15" s="648">
        <v>21.3</v>
      </c>
      <c r="C15" s="648">
        <v>12.1</v>
      </c>
      <c r="D15" s="648">
        <v>9.1999999999999993</v>
      </c>
      <c r="E15" s="648">
        <v>0</v>
      </c>
      <c r="F15" s="648">
        <v>18.2</v>
      </c>
      <c r="G15" s="648">
        <v>6.6</v>
      </c>
      <c r="H15" s="648">
        <v>11.6</v>
      </c>
      <c r="I15" s="648">
        <v>0</v>
      </c>
      <c r="J15" s="647" t="s">
        <v>1365</v>
      </c>
      <c r="K15" s="648">
        <v>3.3</v>
      </c>
      <c r="L15" s="648">
        <v>0</v>
      </c>
      <c r="M15" s="648">
        <v>3.3</v>
      </c>
      <c r="N15" s="648">
        <v>0</v>
      </c>
      <c r="O15" s="648">
        <v>0</v>
      </c>
      <c r="P15" s="648">
        <v>0</v>
      </c>
      <c r="Q15" s="648">
        <v>0</v>
      </c>
      <c r="R15" s="648">
        <v>106.9</v>
      </c>
      <c r="S15" s="1707">
        <v>12.7</v>
      </c>
      <c r="T15" s="648">
        <v>162.4</v>
      </c>
      <c r="U15" s="638"/>
      <c r="V15" s="638"/>
      <c r="W15" s="638"/>
      <c r="X15" s="638"/>
      <c r="Y15" s="638"/>
      <c r="Z15" s="638"/>
      <c r="AA15" s="638"/>
      <c r="AB15" s="638"/>
      <c r="AC15" s="638"/>
      <c r="AD15" s="638"/>
      <c r="AE15" s="638"/>
      <c r="AF15" s="638"/>
      <c r="AG15" s="638"/>
      <c r="AH15" s="638"/>
      <c r="AI15" s="638"/>
      <c r="AJ15" s="638"/>
      <c r="AK15" s="638"/>
      <c r="AL15" s="638"/>
      <c r="AM15" s="638"/>
      <c r="AN15" s="638"/>
      <c r="AO15" s="638"/>
      <c r="AP15" s="638"/>
      <c r="AQ15" s="638"/>
      <c r="AR15" s="638"/>
      <c r="AS15" s="638"/>
      <c r="AT15" s="638"/>
      <c r="AU15" s="638"/>
      <c r="AV15" s="638"/>
      <c r="AW15" s="638"/>
      <c r="AX15" s="638"/>
      <c r="AY15" s="638"/>
      <c r="AZ15" s="638"/>
      <c r="BA15" s="638"/>
      <c r="BB15" s="638"/>
      <c r="BC15" s="638"/>
      <c r="BD15" s="638"/>
      <c r="BE15" s="638"/>
      <c r="BF15" s="638"/>
      <c r="BG15" s="638"/>
      <c r="BH15" s="638"/>
      <c r="BI15" s="638"/>
      <c r="BJ15" s="638"/>
      <c r="BK15" s="638"/>
      <c r="BL15" s="638"/>
      <c r="BM15" s="638"/>
      <c r="BN15" s="638"/>
      <c r="BO15" s="638"/>
      <c r="BP15" s="638"/>
      <c r="BQ15" s="638"/>
      <c r="BR15" s="638"/>
      <c r="BS15" s="638"/>
      <c r="BT15" s="638"/>
      <c r="BU15" s="638"/>
      <c r="BV15" s="638"/>
      <c r="BW15" s="638"/>
      <c r="BX15" s="638"/>
      <c r="BY15" s="638"/>
      <c r="BZ15" s="638"/>
      <c r="CA15" s="638"/>
      <c r="CB15" s="638"/>
      <c r="CC15" s="638"/>
      <c r="CD15" s="638"/>
      <c r="CE15" s="638"/>
      <c r="CF15" s="638"/>
      <c r="CG15" s="638"/>
      <c r="CH15" s="638"/>
      <c r="CI15" s="638"/>
      <c r="CJ15" s="638"/>
      <c r="CK15" s="638"/>
    </row>
    <row r="16" spans="1:89" s="48" customFormat="1" ht="8.25" customHeight="1">
      <c r="A16" s="647" t="s">
        <v>1366</v>
      </c>
      <c r="B16" s="648">
        <v>14.3</v>
      </c>
      <c r="C16" s="648">
        <v>11.5</v>
      </c>
      <c r="D16" s="648">
        <v>2.8</v>
      </c>
      <c r="E16" s="648">
        <v>0.2</v>
      </c>
      <c r="F16" s="648">
        <v>4.2</v>
      </c>
      <c r="G16" s="648">
        <v>2.4</v>
      </c>
      <c r="H16" s="648">
        <v>1.8</v>
      </c>
      <c r="I16" s="648">
        <v>0</v>
      </c>
      <c r="J16" s="647" t="s">
        <v>1366</v>
      </c>
      <c r="K16" s="648">
        <v>3.3</v>
      </c>
      <c r="L16" s="648">
        <v>0</v>
      </c>
      <c r="M16" s="648">
        <v>3.3</v>
      </c>
      <c r="N16" s="648">
        <v>12.2</v>
      </c>
      <c r="O16" s="648">
        <v>1.4</v>
      </c>
      <c r="P16" s="648">
        <v>10.8</v>
      </c>
      <c r="Q16" s="648">
        <v>0</v>
      </c>
      <c r="R16" s="648">
        <v>150.4</v>
      </c>
      <c r="S16" s="1707">
        <v>12.2</v>
      </c>
      <c r="T16" s="648">
        <v>196.8</v>
      </c>
      <c r="U16" s="638"/>
      <c r="V16" s="638"/>
      <c r="W16" s="638"/>
      <c r="X16" s="638"/>
      <c r="Y16" s="638"/>
      <c r="Z16" s="638"/>
      <c r="AA16" s="638"/>
      <c r="AB16" s="638"/>
      <c r="AC16" s="638"/>
      <c r="AD16" s="638"/>
      <c r="AE16" s="638"/>
      <c r="AF16" s="638"/>
      <c r="AG16" s="638"/>
      <c r="AH16" s="638"/>
      <c r="AI16" s="638"/>
      <c r="AJ16" s="638"/>
      <c r="AK16" s="638"/>
      <c r="AL16" s="638"/>
      <c r="AM16" s="638"/>
      <c r="AN16" s="638"/>
      <c r="AO16" s="638"/>
      <c r="AP16" s="638"/>
      <c r="AQ16" s="638"/>
      <c r="AR16" s="638"/>
      <c r="AS16" s="638"/>
      <c r="AT16" s="638"/>
      <c r="AU16" s="638"/>
      <c r="AV16" s="638"/>
      <c r="AW16" s="638"/>
      <c r="AX16" s="638"/>
      <c r="AY16" s="638"/>
      <c r="AZ16" s="638"/>
      <c r="BA16" s="638"/>
      <c r="BB16" s="638"/>
      <c r="BC16" s="638"/>
      <c r="BD16" s="638"/>
      <c r="BE16" s="638"/>
      <c r="BF16" s="638"/>
      <c r="BG16" s="638"/>
      <c r="BH16" s="638"/>
      <c r="BI16" s="638"/>
      <c r="BJ16" s="638"/>
      <c r="BK16" s="638"/>
      <c r="BL16" s="638"/>
      <c r="BM16" s="638"/>
      <c r="BN16" s="638"/>
      <c r="BO16" s="638"/>
      <c r="BP16" s="638"/>
      <c r="BQ16" s="638"/>
      <c r="BR16" s="638"/>
      <c r="BS16" s="638"/>
      <c r="BT16" s="638"/>
      <c r="BU16" s="638"/>
      <c r="BV16" s="638"/>
      <c r="BW16" s="638"/>
      <c r="BX16" s="638"/>
      <c r="BY16" s="638"/>
      <c r="BZ16" s="638"/>
      <c r="CA16" s="638"/>
      <c r="CB16" s="638"/>
      <c r="CC16" s="638"/>
      <c r="CD16" s="638"/>
      <c r="CE16" s="638"/>
      <c r="CF16" s="638"/>
      <c r="CG16" s="638"/>
      <c r="CH16" s="638"/>
      <c r="CI16" s="638"/>
      <c r="CJ16" s="638"/>
      <c r="CK16" s="638"/>
    </row>
    <row r="17" spans="1:89" s="48" customFormat="1" ht="8.25" customHeight="1">
      <c r="A17" s="647" t="s">
        <v>1367</v>
      </c>
      <c r="B17" s="648">
        <v>25.2</v>
      </c>
      <c r="C17" s="648">
        <v>13.8</v>
      </c>
      <c r="D17" s="648">
        <v>11.4</v>
      </c>
      <c r="E17" s="648">
        <v>0.4</v>
      </c>
      <c r="F17" s="648">
        <v>26.4</v>
      </c>
      <c r="G17" s="648">
        <v>8.3000000000000007</v>
      </c>
      <c r="H17" s="648">
        <v>18.100000000000001</v>
      </c>
      <c r="I17" s="648">
        <v>0</v>
      </c>
      <c r="J17" s="647" t="s">
        <v>1367</v>
      </c>
      <c r="K17" s="648">
        <v>3.3</v>
      </c>
      <c r="L17" s="648">
        <v>0</v>
      </c>
      <c r="M17" s="648">
        <v>3.3</v>
      </c>
      <c r="N17" s="648">
        <v>13.8</v>
      </c>
      <c r="O17" s="648">
        <v>0.7</v>
      </c>
      <c r="P17" s="648">
        <v>13.1</v>
      </c>
      <c r="Q17" s="648">
        <v>0</v>
      </c>
      <c r="R17" s="648">
        <v>132.9</v>
      </c>
      <c r="S17" s="1707">
        <v>12.4</v>
      </c>
      <c r="T17" s="648">
        <v>214.4</v>
      </c>
      <c r="U17" s="638"/>
      <c r="V17" s="638"/>
      <c r="W17" s="638"/>
      <c r="X17" s="638"/>
      <c r="Y17" s="638"/>
      <c r="Z17" s="638"/>
      <c r="AA17" s="638"/>
      <c r="AB17" s="638"/>
      <c r="AC17" s="638"/>
      <c r="AD17" s="638"/>
      <c r="AE17" s="638"/>
      <c r="AF17" s="638"/>
      <c r="AG17" s="638"/>
      <c r="AH17" s="638"/>
      <c r="AI17" s="638"/>
      <c r="AJ17" s="638"/>
      <c r="AK17" s="638"/>
      <c r="AL17" s="638"/>
      <c r="AM17" s="638"/>
      <c r="AN17" s="638"/>
      <c r="AO17" s="638"/>
      <c r="AP17" s="638"/>
      <c r="AQ17" s="638"/>
      <c r="AR17" s="638"/>
      <c r="AS17" s="638"/>
      <c r="AT17" s="638"/>
      <c r="AU17" s="638"/>
      <c r="AV17" s="638"/>
      <c r="AW17" s="638"/>
      <c r="AX17" s="638"/>
      <c r="AY17" s="638"/>
      <c r="AZ17" s="638"/>
      <c r="BA17" s="638"/>
      <c r="BB17" s="638"/>
      <c r="BC17" s="638"/>
      <c r="BD17" s="638"/>
      <c r="BE17" s="638"/>
      <c r="BF17" s="638"/>
      <c r="BG17" s="638"/>
      <c r="BH17" s="638"/>
      <c r="BI17" s="638"/>
      <c r="BJ17" s="638"/>
      <c r="BK17" s="638"/>
      <c r="BL17" s="638"/>
      <c r="BM17" s="638"/>
      <c r="BN17" s="638"/>
      <c r="BO17" s="638"/>
      <c r="BP17" s="638"/>
      <c r="BQ17" s="638"/>
      <c r="BR17" s="638"/>
      <c r="BS17" s="638"/>
      <c r="BT17" s="638"/>
      <c r="BU17" s="638"/>
      <c r="BV17" s="638"/>
      <c r="BW17" s="638"/>
      <c r="BX17" s="638"/>
      <c r="BY17" s="638"/>
      <c r="BZ17" s="638"/>
      <c r="CA17" s="638"/>
      <c r="CB17" s="638"/>
      <c r="CC17" s="638"/>
      <c r="CD17" s="638"/>
      <c r="CE17" s="638"/>
      <c r="CF17" s="638"/>
      <c r="CG17" s="638"/>
      <c r="CH17" s="638"/>
      <c r="CI17" s="638"/>
      <c r="CJ17" s="638"/>
      <c r="CK17" s="638"/>
    </row>
    <row r="18" spans="1:89" s="48" customFormat="1" ht="8.25" customHeight="1">
      <c r="A18" s="647" t="s">
        <v>1368</v>
      </c>
      <c r="B18" s="648">
        <v>39.700000000000003</v>
      </c>
      <c r="C18" s="648">
        <v>15.9</v>
      </c>
      <c r="D18" s="648">
        <v>23.8</v>
      </c>
      <c r="E18" s="648">
        <v>0.7</v>
      </c>
      <c r="F18" s="648">
        <v>36</v>
      </c>
      <c r="G18" s="648">
        <v>10.199999999999999</v>
      </c>
      <c r="H18" s="648">
        <v>25.8</v>
      </c>
      <c r="I18" s="648">
        <v>0</v>
      </c>
      <c r="J18" s="647" t="s">
        <v>1368</v>
      </c>
      <c r="K18" s="648">
        <v>4.3</v>
      </c>
      <c r="L18" s="648">
        <v>0</v>
      </c>
      <c r="M18" s="648">
        <v>4.3</v>
      </c>
      <c r="N18" s="648">
        <v>7.7</v>
      </c>
      <c r="O18" s="648">
        <v>3.6</v>
      </c>
      <c r="P18" s="648">
        <v>4.0999999999999996</v>
      </c>
      <c r="Q18" s="648">
        <v>0</v>
      </c>
      <c r="R18" s="648">
        <v>190.6</v>
      </c>
      <c r="S18" s="1707">
        <v>14.9</v>
      </c>
      <c r="T18" s="648">
        <v>293.89999999999998</v>
      </c>
      <c r="U18" s="638"/>
      <c r="V18" s="638"/>
      <c r="W18" s="638"/>
      <c r="X18" s="638"/>
      <c r="Y18" s="638"/>
      <c r="Z18" s="638"/>
      <c r="AA18" s="638"/>
      <c r="AB18" s="638"/>
      <c r="AC18" s="638"/>
      <c r="AD18" s="638"/>
      <c r="AE18" s="638"/>
      <c r="AF18" s="638"/>
      <c r="AG18" s="638"/>
      <c r="AH18" s="638"/>
      <c r="AI18" s="638"/>
      <c r="AJ18" s="638"/>
      <c r="AK18" s="638"/>
      <c r="AL18" s="638"/>
      <c r="AM18" s="638"/>
      <c r="AN18" s="638"/>
      <c r="AO18" s="638"/>
      <c r="AP18" s="638"/>
      <c r="AQ18" s="638"/>
      <c r="AR18" s="638"/>
      <c r="AS18" s="638"/>
      <c r="AT18" s="638"/>
      <c r="AU18" s="638"/>
      <c r="AV18" s="638"/>
      <c r="AW18" s="638"/>
      <c r="AX18" s="638"/>
      <c r="AY18" s="638"/>
      <c r="AZ18" s="638"/>
      <c r="BA18" s="638"/>
      <c r="BB18" s="638"/>
      <c r="BC18" s="638"/>
      <c r="BD18" s="638"/>
      <c r="BE18" s="638"/>
      <c r="BF18" s="638"/>
      <c r="BG18" s="638"/>
      <c r="BH18" s="638"/>
      <c r="BI18" s="638"/>
      <c r="BJ18" s="638"/>
      <c r="BK18" s="638"/>
      <c r="BL18" s="638"/>
      <c r="BM18" s="638"/>
      <c r="BN18" s="638"/>
      <c r="BO18" s="638"/>
      <c r="BP18" s="638"/>
      <c r="BQ18" s="638"/>
      <c r="BR18" s="638"/>
      <c r="BS18" s="638"/>
      <c r="BT18" s="638"/>
      <c r="BU18" s="638"/>
      <c r="BV18" s="638"/>
      <c r="BW18" s="638"/>
      <c r="BX18" s="638"/>
      <c r="BY18" s="638"/>
      <c r="BZ18" s="638"/>
      <c r="CA18" s="638"/>
      <c r="CB18" s="638"/>
      <c r="CC18" s="638"/>
      <c r="CD18" s="638"/>
      <c r="CE18" s="638"/>
      <c r="CF18" s="638"/>
      <c r="CG18" s="638"/>
      <c r="CH18" s="638"/>
      <c r="CI18" s="638"/>
      <c r="CJ18" s="638"/>
      <c r="CK18" s="638"/>
    </row>
    <row r="19" spans="1:89" s="48" customFormat="1" ht="8.25" customHeight="1">
      <c r="A19" s="647" t="s">
        <v>1369</v>
      </c>
      <c r="B19" s="648">
        <v>67.400000000000006</v>
      </c>
      <c r="C19" s="648">
        <v>20.6</v>
      </c>
      <c r="D19" s="648">
        <v>46.8</v>
      </c>
      <c r="E19" s="648">
        <v>2.2999999999999998</v>
      </c>
      <c r="F19" s="648">
        <v>100.6</v>
      </c>
      <c r="G19" s="648">
        <v>14.6</v>
      </c>
      <c r="H19" s="648">
        <v>62.4</v>
      </c>
      <c r="I19" s="648">
        <v>23.6</v>
      </c>
      <c r="J19" s="647" t="s">
        <v>1369</v>
      </c>
      <c r="K19" s="648">
        <v>10</v>
      </c>
      <c r="L19" s="648">
        <v>0</v>
      </c>
      <c r="M19" s="648">
        <v>10</v>
      </c>
      <c r="N19" s="648">
        <v>6.6</v>
      </c>
      <c r="O19" s="648">
        <v>1.9</v>
      </c>
      <c r="P19" s="648">
        <v>4.7</v>
      </c>
      <c r="Q19" s="648">
        <v>0</v>
      </c>
      <c r="R19" s="648">
        <v>188.7</v>
      </c>
      <c r="S19" s="1707">
        <v>16</v>
      </c>
      <c r="T19" s="648">
        <v>391.6</v>
      </c>
      <c r="U19" s="638"/>
      <c r="V19" s="638"/>
      <c r="W19" s="638"/>
      <c r="X19" s="638"/>
      <c r="Y19" s="638"/>
      <c r="Z19" s="638"/>
      <c r="AA19" s="638"/>
      <c r="AB19" s="638"/>
      <c r="AC19" s="638"/>
      <c r="AD19" s="638"/>
      <c r="AE19" s="638"/>
      <c r="AF19" s="638"/>
      <c r="AG19" s="638"/>
      <c r="AH19" s="638"/>
      <c r="AI19" s="638"/>
      <c r="AJ19" s="638"/>
      <c r="AK19" s="638"/>
      <c r="AL19" s="638"/>
      <c r="AM19" s="638"/>
      <c r="AN19" s="638"/>
      <c r="AO19" s="638"/>
      <c r="AP19" s="638"/>
      <c r="AQ19" s="638"/>
      <c r="AR19" s="638"/>
      <c r="AS19" s="638"/>
      <c r="AT19" s="638"/>
      <c r="AU19" s="638"/>
      <c r="AV19" s="638"/>
      <c r="AW19" s="638"/>
      <c r="AX19" s="638"/>
      <c r="AY19" s="638"/>
      <c r="AZ19" s="638"/>
      <c r="BA19" s="638"/>
      <c r="BB19" s="638"/>
      <c r="BC19" s="638"/>
      <c r="BD19" s="638"/>
      <c r="BE19" s="638"/>
      <c r="BF19" s="638"/>
      <c r="BG19" s="638"/>
      <c r="BH19" s="638"/>
      <c r="BI19" s="638"/>
      <c r="BJ19" s="638"/>
      <c r="BK19" s="638"/>
      <c r="BL19" s="638"/>
      <c r="BM19" s="638"/>
      <c r="BN19" s="638"/>
      <c r="BO19" s="638"/>
      <c r="BP19" s="638"/>
      <c r="BQ19" s="638"/>
      <c r="BR19" s="638"/>
      <c r="BS19" s="638"/>
      <c r="BT19" s="638"/>
      <c r="BU19" s="638"/>
      <c r="BV19" s="638"/>
      <c r="BW19" s="638"/>
      <c r="BX19" s="638"/>
      <c r="BY19" s="638"/>
      <c r="BZ19" s="638"/>
      <c r="CA19" s="638"/>
      <c r="CB19" s="638"/>
      <c r="CC19" s="638"/>
      <c r="CD19" s="638"/>
      <c r="CE19" s="638"/>
      <c r="CF19" s="638"/>
      <c r="CG19" s="638"/>
      <c r="CH19" s="638"/>
      <c r="CI19" s="638"/>
      <c r="CJ19" s="638"/>
      <c r="CK19" s="638"/>
    </row>
    <row r="20" spans="1:89" s="48" customFormat="1" ht="8.25" customHeight="1">
      <c r="A20" s="647" t="s">
        <v>1370</v>
      </c>
      <c r="B20" s="648">
        <v>78.900000000000006</v>
      </c>
      <c r="C20" s="648">
        <v>20.7</v>
      </c>
      <c r="D20" s="648">
        <v>58.2</v>
      </c>
      <c r="E20" s="648">
        <v>4</v>
      </c>
      <c r="F20" s="648">
        <v>92.6</v>
      </c>
      <c r="G20" s="648">
        <v>15.5</v>
      </c>
      <c r="H20" s="648">
        <v>58.6</v>
      </c>
      <c r="I20" s="648">
        <v>18.5</v>
      </c>
      <c r="J20" s="647" t="s">
        <v>1370</v>
      </c>
      <c r="K20" s="648">
        <v>17.899999999999999</v>
      </c>
      <c r="L20" s="648">
        <v>0</v>
      </c>
      <c r="M20" s="648">
        <v>17.899999999999999</v>
      </c>
      <c r="N20" s="648">
        <v>27.3</v>
      </c>
      <c r="O20" s="648">
        <v>6.8</v>
      </c>
      <c r="P20" s="648">
        <v>20.5</v>
      </c>
      <c r="Q20" s="648">
        <v>0</v>
      </c>
      <c r="R20" s="648">
        <v>251.7</v>
      </c>
      <c r="S20" s="1707">
        <v>46.8</v>
      </c>
      <c r="T20" s="648">
        <v>519.20000000000005</v>
      </c>
      <c r="U20" s="638"/>
      <c r="V20" s="638"/>
      <c r="W20" s="638"/>
      <c r="X20" s="638"/>
      <c r="Y20" s="638"/>
      <c r="Z20" s="638"/>
      <c r="AA20" s="638"/>
      <c r="AB20" s="638"/>
      <c r="AC20" s="638"/>
      <c r="AD20" s="638"/>
      <c r="AE20" s="638"/>
      <c r="AF20" s="638"/>
      <c r="AG20" s="638"/>
      <c r="AH20" s="638"/>
      <c r="AI20" s="638"/>
      <c r="AJ20" s="638"/>
      <c r="AK20" s="638"/>
      <c r="AL20" s="638"/>
      <c r="AM20" s="638"/>
      <c r="AN20" s="638"/>
      <c r="AO20" s="638"/>
      <c r="AP20" s="638"/>
      <c r="AQ20" s="638"/>
      <c r="AR20" s="638"/>
      <c r="AS20" s="638"/>
      <c r="AT20" s="638"/>
      <c r="AU20" s="638"/>
      <c r="AV20" s="638"/>
      <c r="AW20" s="638"/>
      <c r="AX20" s="638"/>
      <c r="AY20" s="638"/>
      <c r="AZ20" s="638"/>
      <c r="BA20" s="638"/>
      <c r="BB20" s="638"/>
      <c r="BC20" s="638"/>
      <c r="BD20" s="638"/>
      <c r="BE20" s="638"/>
      <c r="BF20" s="638"/>
      <c r="BG20" s="638"/>
      <c r="BH20" s="638"/>
      <c r="BI20" s="638"/>
      <c r="BJ20" s="638"/>
      <c r="BK20" s="638"/>
      <c r="BL20" s="638"/>
      <c r="BM20" s="638"/>
      <c r="BN20" s="638"/>
      <c r="BO20" s="638"/>
      <c r="BP20" s="638"/>
      <c r="BQ20" s="638"/>
      <c r="BR20" s="638"/>
      <c r="BS20" s="638"/>
      <c r="BT20" s="638"/>
      <c r="BU20" s="638"/>
      <c r="BV20" s="638"/>
      <c r="BW20" s="638"/>
      <c r="BX20" s="638"/>
      <c r="BY20" s="638"/>
      <c r="BZ20" s="638"/>
      <c r="CA20" s="638"/>
      <c r="CB20" s="638"/>
      <c r="CC20" s="638"/>
      <c r="CD20" s="638"/>
      <c r="CE20" s="638"/>
      <c r="CF20" s="638"/>
      <c r="CG20" s="638"/>
      <c r="CH20" s="638"/>
      <c r="CI20" s="638"/>
      <c r="CJ20" s="638"/>
      <c r="CK20" s="638"/>
    </row>
    <row r="21" spans="1:89" s="48" customFormat="1" ht="8.25" customHeight="1">
      <c r="A21" s="647" t="s">
        <v>1371</v>
      </c>
      <c r="B21" s="648">
        <v>128.9</v>
      </c>
      <c r="C21" s="648">
        <v>26.9</v>
      </c>
      <c r="D21" s="648">
        <v>102</v>
      </c>
      <c r="E21" s="648">
        <v>2.6</v>
      </c>
      <c r="F21" s="648">
        <v>76.5</v>
      </c>
      <c r="G21" s="648">
        <v>11.3</v>
      </c>
      <c r="H21" s="648">
        <v>47.5</v>
      </c>
      <c r="I21" s="648">
        <v>17.7</v>
      </c>
      <c r="J21" s="647" t="s">
        <v>1371</v>
      </c>
      <c r="K21" s="648">
        <v>17.2</v>
      </c>
      <c r="L21" s="648">
        <v>0</v>
      </c>
      <c r="M21" s="648">
        <v>17.2</v>
      </c>
      <c r="N21" s="648">
        <v>18.399999999999999</v>
      </c>
      <c r="O21" s="648">
        <v>1.9</v>
      </c>
      <c r="P21" s="648">
        <v>16.5</v>
      </c>
      <c r="Q21" s="648">
        <v>0</v>
      </c>
      <c r="R21" s="648">
        <v>315.5</v>
      </c>
      <c r="S21" s="1707">
        <v>47.4</v>
      </c>
      <c r="T21" s="648">
        <v>606.5</v>
      </c>
      <c r="U21" s="638"/>
      <c r="V21" s="638"/>
      <c r="W21" s="638"/>
      <c r="X21" s="638"/>
      <c r="Y21" s="638"/>
      <c r="Z21" s="638"/>
      <c r="AA21" s="638"/>
      <c r="AB21" s="638"/>
      <c r="AC21" s="638"/>
      <c r="AD21" s="638"/>
      <c r="AE21" s="638"/>
      <c r="AF21" s="638"/>
      <c r="AG21" s="638"/>
      <c r="AH21" s="638"/>
      <c r="AI21" s="638"/>
      <c r="AJ21" s="638"/>
      <c r="AK21" s="638"/>
      <c r="AL21" s="638"/>
      <c r="AM21" s="638"/>
      <c r="AN21" s="638"/>
      <c r="AO21" s="638"/>
      <c r="AP21" s="638"/>
      <c r="AQ21" s="638"/>
      <c r="AR21" s="638"/>
      <c r="AS21" s="638"/>
      <c r="AT21" s="638"/>
      <c r="AU21" s="638"/>
      <c r="AV21" s="638"/>
      <c r="AW21" s="638"/>
      <c r="AX21" s="638"/>
      <c r="AY21" s="638"/>
      <c r="AZ21" s="638"/>
      <c r="BA21" s="638"/>
      <c r="BB21" s="638"/>
      <c r="BC21" s="638"/>
      <c r="BD21" s="638"/>
      <c r="BE21" s="638"/>
      <c r="BF21" s="638"/>
      <c r="BG21" s="638"/>
      <c r="BH21" s="638"/>
      <c r="BI21" s="638"/>
      <c r="BJ21" s="638"/>
      <c r="BK21" s="638"/>
      <c r="BL21" s="638"/>
      <c r="BM21" s="638"/>
      <c r="BN21" s="638"/>
      <c r="BO21" s="638"/>
      <c r="BP21" s="638"/>
      <c r="BQ21" s="638"/>
      <c r="BR21" s="638"/>
      <c r="BS21" s="638"/>
      <c r="BT21" s="638"/>
      <c r="BU21" s="638"/>
      <c r="BV21" s="638"/>
      <c r="BW21" s="638"/>
      <c r="BX21" s="638"/>
      <c r="BY21" s="638"/>
      <c r="BZ21" s="638"/>
      <c r="CA21" s="638"/>
      <c r="CB21" s="638"/>
      <c r="CC21" s="638"/>
      <c r="CD21" s="638"/>
      <c r="CE21" s="638"/>
      <c r="CF21" s="638"/>
      <c r="CG21" s="638"/>
      <c r="CH21" s="638"/>
      <c r="CI21" s="638"/>
      <c r="CJ21" s="638"/>
      <c r="CK21" s="638"/>
    </row>
    <row r="22" spans="1:89" s="48" customFormat="1" ht="8.25" customHeight="1">
      <c r="A22" s="647" t="s">
        <v>1372</v>
      </c>
      <c r="B22" s="648">
        <v>134.80000000000001</v>
      </c>
      <c r="C22" s="648">
        <v>30.2</v>
      </c>
      <c r="D22" s="648">
        <v>104.6</v>
      </c>
      <c r="E22" s="648">
        <v>8.4</v>
      </c>
      <c r="F22" s="648">
        <v>118.5</v>
      </c>
      <c r="G22" s="648">
        <v>12</v>
      </c>
      <c r="H22" s="648">
        <v>86.1</v>
      </c>
      <c r="I22" s="648">
        <v>20.399999999999999</v>
      </c>
      <c r="J22" s="647" t="s">
        <v>1372</v>
      </c>
      <c r="K22" s="648">
        <v>65.8</v>
      </c>
      <c r="L22" s="648">
        <v>0</v>
      </c>
      <c r="M22" s="648">
        <v>65.8</v>
      </c>
      <c r="N22" s="648">
        <v>7.4</v>
      </c>
      <c r="O22" s="648">
        <v>6.6</v>
      </c>
      <c r="P22" s="648">
        <v>0.8</v>
      </c>
      <c r="Q22" s="648">
        <v>0</v>
      </c>
      <c r="R22" s="648">
        <v>391.8</v>
      </c>
      <c r="S22" s="1707">
        <v>64.2</v>
      </c>
      <c r="T22" s="648">
        <v>790.9</v>
      </c>
      <c r="U22" s="638"/>
      <c r="V22" s="638"/>
      <c r="W22" s="638"/>
      <c r="X22" s="638"/>
      <c r="Y22" s="638"/>
      <c r="Z22" s="638"/>
      <c r="AA22" s="638"/>
      <c r="AB22" s="638"/>
      <c r="AC22" s="638"/>
      <c r="AD22" s="638"/>
      <c r="AE22" s="638"/>
      <c r="AF22" s="638"/>
      <c r="AG22" s="638"/>
      <c r="AH22" s="638"/>
      <c r="AI22" s="638"/>
      <c r="AJ22" s="638"/>
      <c r="AK22" s="638"/>
      <c r="AL22" s="638"/>
      <c r="AM22" s="638"/>
      <c r="AN22" s="638"/>
      <c r="AO22" s="638"/>
      <c r="AP22" s="638"/>
      <c r="AQ22" s="638"/>
      <c r="AR22" s="638"/>
      <c r="AS22" s="638"/>
      <c r="AT22" s="638"/>
      <c r="AU22" s="638"/>
      <c r="AV22" s="638"/>
      <c r="AW22" s="638"/>
      <c r="AX22" s="638"/>
      <c r="AY22" s="638"/>
      <c r="AZ22" s="638"/>
      <c r="BA22" s="638"/>
      <c r="BB22" s="638"/>
      <c r="BC22" s="638"/>
      <c r="BD22" s="638"/>
      <c r="BE22" s="638"/>
      <c r="BF22" s="638"/>
      <c r="BG22" s="638"/>
      <c r="BH22" s="638"/>
      <c r="BI22" s="638"/>
      <c r="BJ22" s="638"/>
      <c r="BK22" s="638"/>
      <c r="BL22" s="638"/>
      <c r="BM22" s="638"/>
      <c r="BN22" s="638"/>
      <c r="BO22" s="638"/>
      <c r="BP22" s="638"/>
      <c r="BQ22" s="638"/>
      <c r="BR22" s="638"/>
      <c r="BS22" s="638"/>
      <c r="BT22" s="638"/>
      <c r="BU22" s="638"/>
      <c r="BV22" s="638"/>
      <c r="BW22" s="638"/>
      <c r="BX22" s="638"/>
      <c r="BY22" s="638"/>
      <c r="BZ22" s="638"/>
      <c r="CA22" s="638"/>
      <c r="CB22" s="638"/>
      <c r="CC22" s="638"/>
      <c r="CD22" s="638"/>
      <c r="CE22" s="638"/>
      <c r="CF22" s="638"/>
      <c r="CG22" s="638"/>
      <c r="CH22" s="638"/>
      <c r="CI22" s="638"/>
      <c r="CJ22" s="638"/>
      <c r="CK22" s="638"/>
    </row>
    <row r="23" spans="1:89" s="48" customFormat="1" ht="8.25" customHeight="1">
      <c r="A23" s="647" t="s">
        <v>372</v>
      </c>
      <c r="B23" s="648">
        <v>102.8</v>
      </c>
      <c r="C23" s="648">
        <v>32.5</v>
      </c>
      <c r="D23" s="649">
        <v>70.3</v>
      </c>
      <c r="E23" s="648">
        <v>13.3</v>
      </c>
      <c r="F23" s="648">
        <v>167.6</v>
      </c>
      <c r="G23" s="648">
        <v>12.8</v>
      </c>
      <c r="H23" s="648">
        <v>126</v>
      </c>
      <c r="I23" s="648">
        <v>28.8</v>
      </c>
      <c r="J23" s="647" t="s">
        <v>372</v>
      </c>
      <c r="K23" s="648">
        <v>100.9</v>
      </c>
      <c r="L23" s="648">
        <v>0</v>
      </c>
      <c r="M23" s="648">
        <v>100.9</v>
      </c>
      <c r="N23" s="648">
        <v>42.3</v>
      </c>
      <c r="O23" s="648">
        <v>9.3000000000000007</v>
      </c>
      <c r="P23" s="648">
        <v>33</v>
      </c>
      <c r="Q23" s="648">
        <v>0</v>
      </c>
      <c r="R23" s="648">
        <v>449.6</v>
      </c>
      <c r="S23" s="1707">
        <v>109.2</v>
      </c>
      <c r="T23" s="648">
        <v>985.7</v>
      </c>
      <c r="U23" s="638"/>
      <c r="V23" s="638"/>
      <c r="W23" s="638"/>
      <c r="X23" s="638"/>
      <c r="Y23" s="638"/>
      <c r="Z23" s="638"/>
      <c r="AA23" s="638"/>
      <c r="AB23" s="638"/>
      <c r="AC23" s="638"/>
      <c r="AD23" s="638"/>
      <c r="AE23" s="638"/>
      <c r="AF23" s="638"/>
      <c r="AG23" s="638"/>
      <c r="AH23" s="638"/>
      <c r="AI23" s="638"/>
      <c r="AJ23" s="638"/>
      <c r="AK23" s="638"/>
      <c r="AL23" s="638"/>
      <c r="AM23" s="638"/>
      <c r="AN23" s="638"/>
      <c r="AO23" s="638"/>
      <c r="AP23" s="638"/>
      <c r="AQ23" s="638"/>
      <c r="AR23" s="638"/>
      <c r="AS23" s="638"/>
      <c r="AT23" s="638"/>
      <c r="AU23" s="638"/>
      <c r="AV23" s="638"/>
      <c r="AW23" s="638"/>
      <c r="AX23" s="638"/>
      <c r="AY23" s="638"/>
      <c r="AZ23" s="638"/>
      <c r="BA23" s="638"/>
      <c r="BB23" s="638"/>
      <c r="BC23" s="638"/>
      <c r="BD23" s="638"/>
      <c r="BE23" s="638"/>
      <c r="BF23" s="638"/>
      <c r="BG23" s="638"/>
      <c r="BH23" s="638"/>
      <c r="BI23" s="638"/>
      <c r="BJ23" s="638"/>
      <c r="BK23" s="638"/>
      <c r="BL23" s="638"/>
      <c r="BM23" s="638"/>
      <c r="BN23" s="638"/>
      <c r="BO23" s="638"/>
      <c r="BP23" s="638"/>
      <c r="BQ23" s="638"/>
      <c r="BR23" s="638"/>
      <c r="BS23" s="638"/>
      <c r="BT23" s="638"/>
      <c r="BU23" s="638"/>
      <c r="BV23" s="638"/>
      <c r="BW23" s="638"/>
      <c r="BX23" s="638"/>
      <c r="BY23" s="638"/>
      <c r="BZ23" s="638"/>
      <c r="CA23" s="638"/>
      <c r="CB23" s="638"/>
      <c r="CC23" s="638"/>
      <c r="CD23" s="638"/>
      <c r="CE23" s="638"/>
      <c r="CF23" s="638"/>
      <c r="CG23" s="638"/>
      <c r="CH23" s="638"/>
      <c r="CI23" s="638"/>
      <c r="CJ23" s="638"/>
      <c r="CK23" s="638"/>
    </row>
    <row r="24" spans="1:89" s="48" customFormat="1" ht="8.25" customHeight="1">
      <c r="A24" s="647" t="s">
        <v>373</v>
      </c>
      <c r="B24" s="648">
        <v>126.4</v>
      </c>
      <c r="C24" s="648">
        <v>38</v>
      </c>
      <c r="D24" s="649">
        <v>88.4</v>
      </c>
      <c r="E24" s="648">
        <v>27</v>
      </c>
      <c r="F24" s="648">
        <v>209.2</v>
      </c>
      <c r="G24" s="648">
        <v>18.3</v>
      </c>
      <c r="H24" s="648">
        <v>166.8</v>
      </c>
      <c r="I24" s="648">
        <v>24.1</v>
      </c>
      <c r="J24" s="647" t="s">
        <v>373</v>
      </c>
      <c r="K24" s="648">
        <v>98.3</v>
      </c>
      <c r="L24" s="648">
        <v>0</v>
      </c>
      <c r="M24" s="648">
        <v>98.3</v>
      </c>
      <c r="N24" s="648">
        <v>84.9</v>
      </c>
      <c r="O24" s="648">
        <v>5</v>
      </c>
      <c r="P24" s="648">
        <v>79.900000000000006</v>
      </c>
      <c r="Q24" s="648">
        <v>0</v>
      </c>
      <c r="R24" s="648">
        <v>682</v>
      </c>
      <c r="S24" s="1707">
        <v>57.3</v>
      </c>
      <c r="T24" s="648">
        <v>1285.0999999999999</v>
      </c>
      <c r="U24" s="638"/>
      <c r="V24" s="638"/>
      <c r="W24" s="638"/>
      <c r="X24" s="638"/>
      <c r="Y24" s="638"/>
      <c r="Z24" s="638"/>
      <c r="AA24" s="638"/>
      <c r="AB24" s="638"/>
      <c r="AC24" s="638"/>
      <c r="AD24" s="638"/>
      <c r="AE24" s="638"/>
      <c r="AF24" s="638"/>
      <c r="AG24" s="638"/>
      <c r="AH24" s="638"/>
      <c r="AI24" s="638"/>
      <c r="AJ24" s="638"/>
      <c r="AK24" s="638"/>
      <c r="AL24" s="638"/>
      <c r="AM24" s="638"/>
      <c r="AN24" s="638"/>
      <c r="AO24" s="638"/>
      <c r="AP24" s="638"/>
      <c r="AQ24" s="638"/>
      <c r="AR24" s="638"/>
      <c r="AS24" s="638"/>
      <c r="AT24" s="638"/>
      <c r="AU24" s="638"/>
      <c r="AV24" s="638"/>
      <c r="AW24" s="638"/>
      <c r="AX24" s="638"/>
      <c r="AY24" s="638"/>
      <c r="AZ24" s="638"/>
      <c r="BA24" s="638"/>
      <c r="BB24" s="638"/>
      <c r="BC24" s="638"/>
      <c r="BD24" s="638"/>
      <c r="BE24" s="638"/>
      <c r="BF24" s="638"/>
      <c r="BG24" s="638"/>
      <c r="BH24" s="638"/>
      <c r="BI24" s="638"/>
      <c r="BJ24" s="638"/>
      <c r="BK24" s="638"/>
      <c r="BL24" s="638"/>
      <c r="BM24" s="638"/>
      <c r="BN24" s="638"/>
      <c r="BO24" s="638"/>
      <c r="BP24" s="638"/>
      <c r="BQ24" s="638"/>
      <c r="BR24" s="638"/>
      <c r="BS24" s="638"/>
      <c r="BT24" s="638"/>
      <c r="BU24" s="638"/>
      <c r="BV24" s="638"/>
      <c r="BW24" s="638"/>
      <c r="BX24" s="638"/>
      <c r="BY24" s="638"/>
      <c r="BZ24" s="638"/>
      <c r="CA24" s="638"/>
      <c r="CB24" s="638"/>
      <c r="CC24" s="638"/>
      <c r="CD24" s="638"/>
      <c r="CE24" s="638"/>
      <c r="CF24" s="638"/>
      <c r="CG24" s="638"/>
      <c r="CH24" s="638"/>
      <c r="CI24" s="638"/>
      <c r="CJ24" s="638"/>
      <c r="CK24" s="638"/>
    </row>
    <row r="25" spans="1:89" s="48" customFormat="1" ht="8.25" customHeight="1">
      <c r="A25" s="647" t="s">
        <v>374</v>
      </c>
      <c r="B25" s="648">
        <v>181.7</v>
      </c>
      <c r="C25" s="648">
        <v>48</v>
      </c>
      <c r="D25" s="649">
        <v>133.69999999999999</v>
      </c>
      <c r="E25" s="648">
        <v>7.1</v>
      </c>
      <c r="F25" s="648">
        <v>238.8</v>
      </c>
      <c r="G25" s="648">
        <v>17.8</v>
      </c>
      <c r="H25" s="648">
        <v>193.7</v>
      </c>
      <c r="I25" s="648">
        <v>27.3</v>
      </c>
      <c r="J25" s="647" t="s">
        <v>374</v>
      </c>
      <c r="K25" s="648">
        <v>100.4</v>
      </c>
      <c r="L25" s="648">
        <v>0</v>
      </c>
      <c r="M25" s="648">
        <v>100.4</v>
      </c>
      <c r="N25" s="648">
        <v>432.5</v>
      </c>
      <c r="O25" s="648">
        <v>2.4</v>
      </c>
      <c r="P25" s="648">
        <v>430.1</v>
      </c>
      <c r="Q25" s="648">
        <v>0</v>
      </c>
      <c r="R25" s="648">
        <v>761.8</v>
      </c>
      <c r="S25" s="1707">
        <v>108.9</v>
      </c>
      <c r="T25" s="648">
        <v>1831.2</v>
      </c>
      <c r="U25" s="638"/>
      <c r="V25" s="638"/>
      <c r="W25" s="638"/>
      <c r="X25" s="638"/>
      <c r="Y25" s="638"/>
      <c r="Z25" s="638"/>
      <c r="AA25" s="638"/>
      <c r="AB25" s="638"/>
      <c r="AC25" s="638"/>
      <c r="AD25" s="638"/>
      <c r="AE25" s="638"/>
      <c r="AF25" s="638"/>
      <c r="AG25" s="638"/>
      <c r="AH25" s="638"/>
      <c r="AI25" s="638"/>
      <c r="AJ25" s="638"/>
      <c r="AK25" s="638"/>
      <c r="AL25" s="638"/>
      <c r="AM25" s="638"/>
      <c r="AN25" s="638"/>
      <c r="AO25" s="638"/>
      <c r="AP25" s="638"/>
      <c r="AQ25" s="638"/>
      <c r="AR25" s="638"/>
      <c r="AS25" s="638"/>
      <c r="AT25" s="638"/>
      <c r="AU25" s="638"/>
      <c r="AV25" s="638"/>
      <c r="AW25" s="638"/>
      <c r="AX25" s="638"/>
      <c r="AY25" s="638"/>
      <c r="AZ25" s="638"/>
      <c r="BA25" s="638"/>
      <c r="BB25" s="638"/>
      <c r="BC25" s="638"/>
      <c r="BD25" s="638"/>
      <c r="BE25" s="638"/>
      <c r="BF25" s="638"/>
      <c r="BG25" s="638"/>
      <c r="BH25" s="638"/>
      <c r="BI25" s="638"/>
      <c r="BJ25" s="638"/>
      <c r="BK25" s="638"/>
      <c r="BL25" s="638"/>
      <c r="BM25" s="638"/>
      <c r="BN25" s="638"/>
      <c r="BO25" s="638"/>
      <c r="BP25" s="638"/>
      <c r="BQ25" s="638"/>
      <c r="BR25" s="638"/>
      <c r="BS25" s="638"/>
      <c r="BT25" s="638"/>
      <c r="BU25" s="638"/>
      <c r="BV25" s="638"/>
      <c r="BW25" s="638"/>
      <c r="BX25" s="638"/>
      <c r="BY25" s="638"/>
      <c r="BZ25" s="638"/>
      <c r="CA25" s="638"/>
      <c r="CB25" s="638"/>
      <c r="CC25" s="638"/>
      <c r="CD25" s="638"/>
      <c r="CE25" s="638"/>
      <c r="CF25" s="638"/>
      <c r="CG25" s="638"/>
      <c r="CH25" s="638"/>
      <c r="CI25" s="638"/>
      <c r="CJ25" s="638"/>
      <c r="CK25" s="638"/>
    </row>
    <row r="26" spans="1:89" s="48" customFormat="1" ht="8.25" customHeight="1">
      <c r="A26" s="647" t="s">
        <v>375</v>
      </c>
      <c r="B26" s="648">
        <v>213.5</v>
      </c>
      <c r="C26" s="648">
        <v>52</v>
      </c>
      <c r="D26" s="649">
        <v>161.5</v>
      </c>
      <c r="E26" s="648">
        <v>3.1</v>
      </c>
      <c r="F26" s="648">
        <v>372.5</v>
      </c>
      <c r="G26" s="648">
        <v>20.100000000000001</v>
      </c>
      <c r="H26" s="648">
        <v>305.89999999999998</v>
      </c>
      <c r="I26" s="648">
        <v>46.5</v>
      </c>
      <c r="J26" s="647" t="s">
        <v>375</v>
      </c>
      <c r="K26" s="648">
        <v>119.6</v>
      </c>
      <c r="L26" s="648">
        <v>0</v>
      </c>
      <c r="M26" s="648">
        <v>119.6</v>
      </c>
      <c r="N26" s="648">
        <v>451.2</v>
      </c>
      <c r="O26" s="648">
        <v>1.9</v>
      </c>
      <c r="P26" s="648">
        <v>449.3</v>
      </c>
      <c r="Q26" s="648">
        <v>0</v>
      </c>
      <c r="R26" s="648">
        <v>693.6</v>
      </c>
      <c r="S26" s="1707">
        <v>147.80000000000001</v>
      </c>
      <c r="T26" s="648">
        <v>2001.3</v>
      </c>
      <c r="U26" s="638"/>
      <c r="V26" s="638"/>
      <c r="W26" s="638"/>
      <c r="X26" s="638"/>
      <c r="Y26" s="638"/>
      <c r="Z26" s="638"/>
      <c r="AA26" s="638"/>
      <c r="AB26" s="638"/>
      <c r="AC26" s="638"/>
      <c r="AD26" s="638"/>
      <c r="AE26" s="638"/>
      <c r="AF26" s="638"/>
      <c r="AG26" s="638"/>
      <c r="AH26" s="638"/>
      <c r="AI26" s="638"/>
      <c r="AJ26" s="638"/>
      <c r="AK26" s="638"/>
      <c r="AL26" s="638"/>
      <c r="AM26" s="638"/>
      <c r="AN26" s="638"/>
      <c r="AO26" s="638"/>
      <c r="AP26" s="638"/>
      <c r="AQ26" s="638"/>
      <c r="AR26" s="638"/>
      <c r="AS26" s="638"/>
      <c r="AT26" s="638"/>
      <c r="AU26" s="638"/>
      <c r="AV26" s="638"/>
      <c r="AW26" s="638"/>
      <c r="AX26" s="638"/>
      <c r="AY26" s="638"/>
      <c r="AZ26" s="638"/>
      <c r="BA26" s="638"/>
      <c r="BB26" s="638"/>
      <c r="BC26" s="638"/>
      <c r="BD26" s="638"/>
      <c r="BE26" s="638"/>
      <c r="BF26" s="638"/>
      <c r="BG26" s="638"/>
      <c r="BH26" s="638"/>
      <c r="BI26" s="638"/>
      <c r="BJ26" s="638"/>
      <c r="BK26" s="638"/>
      <c r="BL26" s="638"/>
      <c r="BM26" s="638"/>
      <c r="BN26" s="638"/>
      <c r="BO26" s="638"/>
      <c r="BP26" s="638"/>
      <c r="BQ26" s="638"/>
      <c r="BR26" s="638"/>
      <c r="BS26" s="638"/>
      <c r="BT26" s="638"/>
      <c r="BU26" s="638"/>
      <c r="BV26" s="638"/>
      <c r="BW26" s="638"/>
      <c r="BX26" s="638"/>
      <c r="BY26" s="638"/>
      <c r="BZ26" s="638"/>
      <c r="CA26" s="638"/>
      <c r="CB26" s="638"/>
      <c r="CC26" s="638"/>
      <c r="CD26" s="638"/>
      <c r="CE26" s="638"/>
      <c r="CF26" s="638"/>
      <c r="CG26" s="638"/>
      <c r="CH26" s="638"/>
      <c r="CI26" s="638"/>
      <c r="CJ26" s="638"/>
      <c r="CK26" s="638"/>
    </row>
    <row r="27" spans="1:89" s="48" customFormat="1" ht="8.25" customHeight="1">
      <c r="A27" s="647" t="s">
        <v>379</v>
      </c>
      <c r="B27" s="648">
        <v>261.7</v>
      </c>
      <c r="C27" s="648">
        <v>58.8</v>
      </c>
      <c r="D27" s="649">
        <v>202.9</v>
      </c>
      <c r="E27" s="648">
        <v>2.2999999999999998</v>
      </c>
      <c r="F27" s="648">
        <v>423.4</v>
      </c>
      <c r="G27" s="648">
        <v>25.5</v>
      </c>
      <c r="H27" s="648">
        <v>343.9</v>
      </c>
      <c r="I27" s="648">
        <v>54</v>
      </c>
      <c r="J27" s="647" t="s">
        <v>379</v>
      </c>
      <c r="K27" s="648">
        <v>479.9</v>
      </c>
      <c r="L27" s="648">
        <v>210</v>
      </c>
      <c r="M27" s="648">
        <v>269.89999999999998</v>
      </c>
      <c r="N27" s="648">
        <v>332.8</v>
      </c>
      <c r="O27" s="648">
        <v>2.2999999999999998</v>
      </c>
      <c r="P27" s="648">
        <v>330.5</v>
      </c>
      <c r="Q27" s="648">
        <v>0</v>
      </c>
      <c r="R27" s="648">
        <v>824.7</v>
      </c>
      <c r="S27" s="1707">
        <v>338.3</v>
      </c>
      <c r="T27" s="648">
        <v>2663.1</v>
      </c>
      <c r="U27" s="638"/>
      <c r="V27" s="638"/>
      <c r="W27" s="638"/>
      <c r="X27" s="638"/>
      <c r="Y27" s="638"/>
      <c r="Z27" s="638"/>
      <c r="AA27" s="638"/>
      <c r="AB27" s="638"/>
      <c r="AC27" s="638"/>
      <c r="AD27" s="638"/>
      <c r="AE27" s="638"/>
      <c r="AF27" s="638"/>
      <c r="AG27" s="638"/>
      <c r="AH27" s="638"/>
      <c r="AI27" s="638"/>
      <c r="AJ27" s="638"/>
      <c r="AK27" s="638"/>
      <c r="AL27" s="638"/>
      <c r="AM27" s="638"/>
      <c r="AN27" s="638"/>
      <c r="AO27" s="638"/>
      <c r="AP27" s="638"/>
      <c r="AQ27" s="638"/>
      <c r="AR27" s="638"/>
      <c r="AS27" s="638"/>
      <c r="AT27" s="638"/>
      <c r="AU27" s="638"/>
      <c r="AV27" s="638"/>
      <c r="AW27" s="638"/>
      <c r="AX27" s="638"/>
      <c r="AY27" s="638"/>
      <c r="AZ27" s="638"/>
      <c r="BA27" s="638"/>
      <c r="BB27" s="638"/>
      <c r="BC27" s="638"/>
      <c r="BD27" s="638"/>
      <c r="BE27" s="638"/>
      <c r="BF27" s="638"/>
      <c r="BG27" s="638"/>
      <c r="BH27" s="638"/>
      <c r="BI27" s="638"/>
      <c r="BJ27" s="638"/>
      <c r="BK27" s="638"/>
      <c r="BL27" s="638"/>
      <c r="BM27" s="638"/>
      <c r="BN27" s="638"/>
      <c r="BO27" s="638"/>
      <c r="BP27" s="638"/>
      <c r="BQ27" s="638"/>
      <c r="BR27" s="638"/>
      <c r="BS27" s="638"/>
      <c r="BT27" s="638"/>
      <c r="BU27" s="638"/>
      <c r="BV27" s="638"/>
      <c r="BW27" s="638"/>
      <c r="BX27" s="638"/>
      <c r="BY27" s="638"/>
      <c r="BZ27" s="638"/>
      <c r="CA27" s="638"/>
      <c r="CB27" s="638"/>
      <c r="CC27" s="638"/>
      <c r="CD27" s="638"/>
      <c r="CE27" s="638"/>
      <c r="CF27" s="638"/>
      <c r="CG27" s="638"/>
      <c r="CH27" s="638"/>
      <c r="CI27" s="638"/>
      <c r="CJ27" s="638"/>
      <c r="CK27" s="638"/>
    </row>
    <row r="28" spans="1:89" s="48" customFormat="1" ht="8.25" customHeight="1">
      <c r="A28" s="647" t="s">
        <v>380</v>
      </c>
      <c r="B28" s="648">
        <v>366.3</v>
      </c>
      <c r="C28" s="648">
        <v>74.900000000000006</v>
      </c>
      <c r="D28" s="649">
        <v>291.39999999999998</v>
      </c>
      <c r="E28" s="648">
        <v>2.6</v>
      </c>
      <c r="F28" s="648">
        <v>456.8</v>
      </c>
      <c r="G28" s="648">
        <v>31</v>
      </c>
      <c r="H28" s="648">
        <v>347</v>
      </c>
      <c r="I28" s="648">
        <v>78.8</v>
      </c>
      <c r="J28" s="647" t="s">
        <v>380</v>
      </c>
      <c r="K28" s="648">
        <v>351.5</v>
      </c>
      <c r="L28" s="648">
        <v>0</v>
      </c>
      <c r="M28" s="648">
        <v>351.5</v>
      </c>
      <c r="N28" s="648">
        <v>609.29999999999995</v>
      </c>
      <c r="O28" s="648">
        <v>38</v>
      </c>
      <c r="P28" s="648">
        <v>571.29999999999995</v>
      </c>
      <c r="Q28" s="648">
        <v>0</v>
      </c>
      <c r="R28" s="648">
        <v>1037.5999999999999</v>
      </c>
      <c r="S28" s="1707">
        <v>372.3</v>
      </c>
      <c r="T28" s="648">
        <v>3196.4</v>
      </c>
      <c r="U28" s="638"/>
      <c r="V28" s="638"/>
      <c r="W28" s="638"/>
      <c r="X28" s="638"/>
      <c r="Y28" s="638"/>
      <c r="Z28" s="638"/>
      <c r="AA28" s="638"/>
      <c r="AB28" s="638"/>
      <c r="AC28" s="638"/>
      <c r="AD28" s="638"/>
      <c r="AE28" s="638"/>
      <c r="AF28" s="638"/>
      <c r="AG28" s="638"/>
      <c r="AH28" s="638"/>
      <c r="AI28" s="638"/>
      <c r="AJ28" s="638"/>
      <c r="AK28" s="638"/>
      <c r="AL28" s="638"/>
      <c r="AM28" s="638"/>
      <c r="AN28" s="638"/>
      <c r="AO28" s="638"/>
      <c r="AP28" s="638"/>
      <c r="AQ28" s="638"/>
      <c r="AR28" s="638"/>
      <c r="AS28" s="638"/>
      <c r="AT28" s="638"/>
      <c r="AU28" s="638"/>
      <c r="AV28" s="638"/>
      <c r="AW28" s="638"/>
      <c r="AX28" s="638"/>
      <c r="AY28" s="638"/>
      <c r="AZ28" s="638"/>
      <c r="BA28" s="638"/>
      <c r="BB28" s="638"/>
      <c r="BC28" s="638"/>
      <c r="BD28" s="638"/>
      <c r="BE28" s="638"/>
      <c r="BF28" s="638"/>
      <c r="BG28" s="638"/>
      <c r="BH28" s="638"/>
      <c r="BI28" s="638"/>
      <c r="BJ28" s="638"/>
      <c r="BK28" s="638"/>
      <c r="BL28" s="638"/>
      <c r="BM28" s="638"/>
      <c r="BN28" s="638"/>
      <c r="BO28" s="638"/>
      <c r="BP28" s="638"/>
      <c r="BQ28" s="638"/>
      <c r="BR28" s="638"/>
      <c r="BS28" s="638"/>
      <c r="BT28" s="638"/>
      <c r="BU28" s="638"/>
      <c r="BV28" s="638"/>
      <c r="BW28" s="638"/>
      <c r="BX28" s="638"/>
      <c r="BY28" s="638"/>
      <c r="BZ28" s="638"/>
      <c r="CA28" s="638"/>
      <c r="CB28" s="638"/>
      <c r="CC28" s="638"/>
      <c r="CD28" s="638"/>
      <c r="CE28" s="638"/>
      <c r="CF28" s="638"/>
      <c r="CG28" s="638"/>
      <c r="CH28" s="638"/>
      <c r="CI28" s="638"/>
      <c r="CJ28" s="638"/>
      <c r="CK28" s="638"/>
    </row>
    <row r="29" spans="1:89" s="48" customFormat="1" ht="8.25" customHeight="1">
      <c r="A29" s="647" t="s">
        <v>381</v>
      </c>
      <c r="B29" s="648">
        <v>338.1</v>
      </c>
      <c r="C29" s="648">
        <v>97</v>
      </c>
      <c r="D29" s="649">
        <v>241.1</v>
      </c>
      <c r="E29" s="648">
        <v>12</v>
      </c>
      <c r="F29" s="648">
        <v>666.5</v>
      </c>
      <c r="G29" s="648">
        <v>43.6</v>
      </c>
      <c r="H29" s="648">
        <v>437.7</v>
      </c>
      <c r="I29" s="648">
        <v>185.2</v>
      </c>
      <c r="J29" s="647" t="s">
        <v>381</v>
      </c>
      <c r="K29" s="648">
        <v>371.8</v>
      </c>
      <c r="L29" s="648">
        <v>25</v>
      </c>
      <c r="M29" s="648">
        <v>346.8</v>
      </c>
      <c r="N29" s="648">
        <v>725.8</v>
      </c>
      <c r="O29" s="648">
        <v>52.8</v>
      </c>
      <c r="P29" s="648">
        <v>673</v>
      </c>
      <c r="Q29" s="648">
        <v>0</v>
      </c>
      <c r="R29" s="648">
        <v>1299.9000000000001</v>
      </c>
      <c r="S29" s="1707">
        <v>504.5</v>
      </c>
      <c r="T29" s="648">
        <v>3918.6</v>
      </c>
      <c r="U29" s="638"/>
      <c r="V29" s="638"/>
      <c r="W29" s="638"/>
      <c r="X29" s="638"/>
      <c r="Y29" s="638"/>
      <c r="Z29" s="638"/>
      <c r="AA29" s="638"/>
      <c r="AB29" s="638"/>
      <c r="AC29" s="638"/>
      <c r="AD29" s="638"/>
      <c r="AE29" s="638"/>
      <c r="AF29" s="638"/>
      <c r="AG29" s="638"/>
      <c r="AH29" s="638"/>
      <c r="AI29" s="638"/>
      <c r="AJ29" s="638"/>
      <c r="AK29" s="638"/>
      <c r="AL29" s="638"/>
      <c r="AM29" s="638"/>
      <c r="AN29" s="638"/>
      <c r="AO29" s="638"/>
      <c r="AP29" s="638"/>
      <c r="AQ29" s="638"/>
      <c r="AR29" s="638"/>
      <c r="AS29" s="638"/>
      <c r="AT29" s="638"/>
      <c r="AU29" s="638"/>
      <c r="AV29" s="638"/>
      <c r="AW29" s="638"/>
      <c r="AX29" s="638"/>
      <c r="AY29" s="638"/>
      <c r="AZ29" s="638"/>
      <c r="BA29" s="638"/>
      <c r="BB29" s="638"/>
      <c r="BC29" s="638"/>
      <c r="BD29" s="638"/>
      <c r="BE29" s="638"/>
      <c r="BF29" s="638"/>
      <c r="BG29" s="638"/>
      <c r="BH29" s="638"/>
      <c r="BI29" s="638"/>
      <c r="BJ29" s="638"/>
      <c r="BK29" s="638"/>
      <c r="BL29" s="638"/>
      <c r="BM29" s="638"/>
      <c r="BN29" s="638"/>
      <c r="BO29" s="638"/>
      <c r="BP29" s="638"/>
      <c r="BQ29" s="638"/>
      <c r="BR29" s="638"/>
      <c r="BS29" s="638"/>
      <c r="BT29" s="638"/>
      <c r="BU29" s="638"/>
      <c r="BV29" s="638"/>
      <c r="BW29" s="638"/>
      <c r="BX29" s="638"/>
      <c r="BY29" s="638"/>
      <c r="BZ29" s="638"/>
      <c r="CA29" s="638"/>
      <c r="CB29" s="638"/>
      <c r="CC29" s="638"/>
      <c r="CD29" s="638"/>
      <c r="CE29" s="638"/>
      <c r="CF29" s="638"/>
      <c r="CG29" s="638"/>
      <c r="CH29" s="638"/>
      <c r="CI29" s="638"/>
      <c r="CJ29" s="638"/>
      <c r="CK29" s="638"/>
    </row>
    <row r="30" spans="1:89" s="48" customFormat="1" ht="8.25" customHeight="1">
      <c r="A30" s="647" t="s">
        <v>382</v>
      </c>
      <c r="B30" s="648">
        <v>416</v>
      </c>
      <c r="C30" s="648">
        <v>109.4</v>
      </c>
      <c r="D30" s="649">
        <v>306.60000000000002</v>
      </c>
      <c r="E30" s="648">
        <v>18.2</v>
      </c>
      <c r="F30" s="648">
        <v>582.70000000000005</v>
      </c>
      <c r="G30" s="648">
        <v>49.7</v>
      </c>
      <c r="H30" s="648">
        <v>361.5</v>
      </c>
      <c r="I30" s="648">
        <v>171.5</v>
      </c>
      <c r="J30" s="647" t="s">
        <v>382</v>
      </c>
      <c r="K30" s="648">
        <v>371.2</v>
      </c>
      <c r="L30" s="648">
        <v>17.5</v>
      </c>
      <c r="M30" s="648">
        <v>353.7</v>
      </c>
      <c r="N30" s="648">
        <v>758.9</v>
      </c>
      <c r="O30" s="648">
        <v>62.3</v>
      </c>
      <c r="P30" s="648">
        <v>696.6</v>
      </c>
      <c r="Q30" s="648">
        <v>0</v>
      </c>
      <c r="R30" s="648">
        <v>1867.6</v>
      </c>
      <c r="S30" s="1707">
        <v>529.29999999999995</v>
      </c>
      <c r="T30" s="648">
        <v>4543.8999999999996</v>
      </c>
      <c r="U30" s="638"/>
      <c r="V30" s="638"/>
      <c r="W30" s="638"/>
      <c r="X30" s="638"/>
      <c r="Y30" s="638"/>
      <c r="Z30" s="638"/>
      <c r="AA30" s="638"/>
      <c r="AB30" s="638"/>
      <c r="AC30" s="638"/>
      <c r="AD30" s="638"/>
      <c r="AE30" s="638"/>
      <c r="AF30" s="638"/>
      <c r="AG30" s="638"/>
      <c r="AH30" s="638"/>
      <c r="AI30" s="638"/>
      <c r="AJ30" s="638"/>
      <c r="AK30" s="638"/>
      <c r="AL30" s="638"/>
      <c r="AM30" s="638"/>
      <c r="AN30" s="638"/>
      <c r="AO30" s="638"/>
      <c r="AP30" s="638"/>
      <c r="AQ30" s="638"/>
      <c r="AR30" s="638"/>
      <c r="AS30" s="638"/>
      <c r="AT30" s="638"/>
      <c r="AU30" s="638"/>
      <c r="AV30" s="638"/>
      <c r="AW30" s="638"/>
      <c r="AX30" s="638"/>
      <c r="AY30" s="638"/>
      <c r="AZ30" s="638"/>
      <c r="BA30" s="638"/>
      <c r="BB30" s="638"/>
      <c r="BC30" s="638"/>
      <c r="BD30" s="638"/>
      <c r="BE30" s="638"/>
      <c r="BF30" s="638"/>
      <c r="BG30" s="638"/>
      <c r="BH30" s="638"/>
      <c r="BI30" s="638"/>
      <c r="BJ30" s="638"/>
      <c r="BK30" s="638"/>
      <c r="BL30" s="638"/>
      <c r="BM30" s="638"/>
      <c r="BN30" s="638"/>
      <c r="BO30" s="638"/>
      <c r="BP30" s="638"/>
      <c r="BQ30" s="638"/>
      <c r="BR30" s="638"/>
      <c r="BS30" s="638"/>
      <c r="BT30" s="638"/>
      <c r="BU30" s="638"/>
      <c r="BV30" s="638"/>
      <c r="BW30" s="638"/>
      <c r="BX30" s="638"/>
      <c r="BY30" s="638"/>
      <c r="BZ30" s="638"/>
      <c r="CA30" s="638"/>
      <c r="CB30" s="638"/>
      <c r="CC30" s="638"/>
      <c r="CD30" s="638"/>
      <c r="CE30" s="638"/>
      <c r="CF30" s="638"/>
      <c r="CG30" s="638"/>
      <c r="CH30" s="638"/>
      <c r="CI30" s="638"/>
      <c r="CJ30" s="638"/>
      <c r="CK30" s="638"/>
    </row>
    <row r="31" spans="1:89" s="48" customFormat="1" ht="8.25" customHeight="1">
      <c r="A31" s="647" t="s">
        <v>383</v>
      </c>
      <c r="B31" s="648">
        <v>429.7</v>
      </c>
      <c r="C31" s="648">
        <v>148.19999999999999</v>
      </c>
      <c r="D31" s="649">
        <v>281.5</v>
      </c>
      <c r="E31" s="648">
        <v>15.1</v>
      </c>
      <c r="F31" s="648">
        <v>799</v>
      </c>
      <c r="G31" s="648">
        <v>83.5</v>
      </c>
      <c r="H31" s="648">
        <v>553.5</v>
      </c>
      <c r="I31" s="648">
        <v>162</v>
      </c>
      <c r="J31" s="647" t="s">
        <v>383</v>
      </c>
      <c r="K31" s="648">
        <v>324.8</v>
      </c>
      <c r="L31" s="648">
        <v>0</v>
      </c>
      <c r="M31" s="648">
        <v>324.8</v>
      </c>
      <c r="N31" s="648">
        <v>1001.9</v>
      </c>
      <c r="O31" s="648">
        <v>60.5</v>
      </c>
      <c r="P31" s="648">
        <v>941.4</v>
      </c>
      <c r="Q31" s="648">
        <v>0</v>
      </c>
      <c r="R31" s="648">
        <v>2439.3000000000002</v>
      </c>
      <c r="S31" s="1707">
        <v>977.9</v>
      </c>
      <c r="T31" s="648">
        <v>5987.7</v>
      </c>
      <c r="U31" s="638"/>
      <c r="V31" s="638"/>
      <c r="W31" s="638"/>
      <c r="X31" s="638"/>
      <c r="Y31" s="638"/>
      <c r="Z31" s="638"/>
      <c r="AA31" s="638"/>
      <c r="AB31" s="638"/>
      <c r="AC31" s="638"/>
      <c r="AD31" s="638"/>
      <c r="AE31" s="638"/>
      <c r="AF31" s="638"/>
      <c r="AG31" s="638"/>
      <c r="AH31" s="638"/>
      <c r="AI31" s="638"/>
      <c r="AJ31" s="638"/>
      <c r="AK31" s="638"/>
      <c r="AL31" s="638"/>
      <c r="AM31" s="638"/>
      <c r="AN31" s="638"/>
      <c r="AO31" s="638"/>
      <c r="AP31" s="638"/>
      <c r="AQ31" s="638"/>
      <c r="AR31" s="638"/>
      <c r="AS31" s="638"/>
      <c r="AT31" s="638"/>
      <c r="AU31" s="638"/>
      <c r="AV31" s="638"/>
      <c r="AW31" s="638"/>
      <c r="AX31" s="638"/>
      <c r="AY31" s="638"/>
      <c r="AZ31" s="638"/>
      <c r="BA31" s="638"/>
      <c r="BB31" s="638"/>
      <c r="BC31" s="638"/>
      <c r="BD31" s="638"/>
      <c r="BE31" s="638"/>
      <c r="BF31" s="638"/>
      <c r="BG31" s="638"/>
      <c r="BH31" s="638"/>
      <c r="BI31" s="638"/>
      <c r="BJ31" s="638"/>
      <c r="BK31" s="638"/>
      <c r="BL31" s="638"/>
      <c r="BM31" s="638"/>
      <c r="BN31" s="638"/>
      <c r="BO31" s="638"/>
      <c r="BP31" s="638"/>
      <c r="BQ31" s="638"/>
      <c r="BR31" s="638"/>
      <c r="BS31" s="638"/>
      <c r="BT31" s="638"/>
      <c r="BU31" s="638"/>
      <c r="BV31" s="638"/>
      <c r="BW31" s="638"/>
      <c r="BX31" s="638"/>
      <c r="BY31" s="638"/>
      <c r="BZ31" s="638"/>
      <c r="CA31" s="638"/>
      <c r="CB31" s="638"/>
      <c r="CC31" s="638"/>
      <c r="CD31" s="638"/>
      <c r="CE31" s="638"/>
      <c r="CF31" s="638"/>
      <c r="CG31" s="638"/>
      <c r="CH31" s="638"/>
      <c r="CI31" s="638"/>
      <c r="CJ31" s="638"/>
      <c r="CK31" s="638"/>
    </row>
    <row r="32" spans="1:89" s="48" customFormat="1" ht="8.25" customHeight="1">
      <c r="A32" s="647" t="s">
        <v>384</v>
      </c>
      <c r="B32" s="648">
        <v>713.9</v>
      </c>
      <c r="C32" s="648">
        <v>180.8</v>
      </c>
      <c r="D32" s="649">
        <v>533.1</v>
      </c>
      <c r="E32" s="648">
        <v>37.1</v>
      </c>
      <c r="F32" s="648">
        <v>860.3</v>
      </c>
      <c r="G32" s="648">
        <v>88.4</v>
      </c>
      <c r="H32" s="648">
        <v>660.3</v>
      </c>
      <c r="I32" s="648">
        <v>111.6</v>
      </c>
      <c r="J32" s="647" t="s">
        <v>384</v>
      </c>
      <c r="K32" s="648">
        <v>641.79999999999995</v>
      </c>
      <c r="L32" s="648">
        <v>209.5</v>
      </c>
      <c r="M32" s="648">
        <v>432.3</v>
      </c>
      <c r="N32" s="648">
        <v>893.6</v>
      </c>
      <c r="O32" s="648">
        <v>58.8</v>
      </c>
      <c r="P32" s="648">
        <v>8348</v>
      </c>
      <c r="Q32" s="648">
        <v>0</v>
      </c>
      <c r="R32" s="648">
        <v>2576.3000000000002</v>
      </c>
      <c r="S32" s="1707">
        <v>534.4</v>
      </c>
      <c r="T32" s="650">
        <v>6257.4</v>
      </c>
      <c r="U32" s="638"/>
      <c r="V32" s="638"/>
      <c r="W32" s="638"/>
      <c r="X32" s="638"/>
      <c r="Y32" s="638"/>
      <c r="Z32" s="638"/>
      <c r="AA32" s="638"/>
      <c r="AB32" s="638"/>
      <c r="AC32" s="638"/>
      <c r="AD32" s="638"/>
      <c r="AE32" s="638"/>
      <c r="AF32" s="638"/>
      <c r="AG32" s="638"/>
      <c r="AH32" s="638"/>
      <c r="AI32" s="638"/>
      <c r="AJ32" s="638"/>
      <c r="AK32" s="638"/>
      <c r="AL32" s="638"/>
      <c r="AM32" s="638"/>
      <c r="AN32" s="638"/>
      <c r="AO32" s="638"/>
      <c r="AP32" s="638"/>
      <c r="AQ32" s="638"/>
      <c r="AR32" s="638"/>
      <c r="AS32" s="638"/>
      <c r="AT32" s="638"/>
      <c r="AU32" s="638"/>
      <c r="AV32" s="638"/>
      <c r="AW32" s="638"/>
      <c r="AX32" s="638"/>
      <c r="AY32" s="638"/>
      <c r="AZ32" s="638"/>
      <c r="BA32" s="638"/>
      <c r="BB32" s="638"/>
      <c r="BC32" s="638"/>
      <c r="BD32" s="638"/>
      <c r="BE32" s="638"/>
      <c r="BF32" s="638"/>
      <c r="BG32" s="638"/>
      <c r="BH32" s="638"/>
      <c r="BI32" s="638"/>
      <c r="BJ32" s="638"/>
      <c r="BK32" s="638"/>
      <c r="BL32" s="638"/>
      <c r="BM32" s="638"/>
      <c r="BN32" s="638"/>
      <c r="BO32" s="638"/>
      <c r="BP32" s="638"/>
      <c r="BQ32" s="638"/>
      <c r="BR32" s="638"/>
      <c r="BS32" s="638"/>
      <c r="BT32" s="638"/>
      <c r="BU32" s="638"/>
      <c r="BV32" s="638"/>
      <c r="BW32" s="638"/>
      <c r="BX32" s="638"/>
      <c r="BY32" s="638"/>
      <c r="BZ32" s="638"/>
      <c r="CA32" s="638"/>
      <c r="CB32" s="638"/>
      <c r="CC32" s="638"/>
      <c r="CD32" s="638"/>
      <c r="CE32" s="638"/>
      <c r="CF32" s="638"/>
      <c r="CG32" s="638"/>
      <c r="CH32" s="638"/>
      <c r="CI32" s="638"/>
      <c r="CJ32" s="638"/>
      <c r="CK32" s="638"/>
    </row>
    <row r="33" spans="1:89" s="48" customFormat="1" ht="8.25" customHeight="1">
      <c r="A33" s="647" t="s">
        <v>385</v>
      </c>
      <c r="B33" s="648">
        <v>916.8</v>
      </c>
      <c r="C33" s="648">
        <v>211.2</v>
      </c>
      <c r="D33" s="649">
        <v>705.6</v>
      </c>
      <c r="E33" s="648">
        <v>26.8</v>
      </c>
      <c r="F33" s="648">
        <v>902</v>
      </c>
      <c r="G33" s="648">
        <v>108.5</v>
      </c>
      <c r="H33" s="648">
        <v>650</v>
      </c>
      <c r="I33" s="648">
        <v>143.5</v>
      </c>
      <c r="J33" s="647" t="s">
        <v>385</v>
      </c>
      <c r="K33" s="648">
        <v>1161</v>
      </c>
      <c r="L33" s="648">
        <v>148</v>
      </c>
      <c r="M33" s="648">
        <v>1013</v>
      </c>
      <c r="N33" s="648">
        <v>1213.0999999999999</v>
      </c>
      <c r="O33" s="648">
        <v>81.2</v>
      </c>
      <c r="P33" s="648">
        <v>1131.9000000000001</v>
      </c>
      <c r="Q33" s="648">
        <v>0</v>
      </c>
      <c r="R33" s="648">
        <v>2634.8</v>
      </c>
      <c r="S33" s="1707">
        <v>880.7</v>
      </c>
      <c r="T33" s="648">
        <v>7735.2</v>
      </c>
      <c r="U33" s="638"/>
      <c r="V33" s="638"/>
      <c r="W33" s="638"/>
      <c r="X33" s="638"/>
      <c r="Y33" s="638"/>
      <c r="Z33" s="638"/>
      <c r="AA33" s="638"/>
      <c r="AB33" s="638"/>
      <c r="AC33" s="638"/>
      <c r="AD33" s="638"/>
      <c r="AE33" s="638"/>
      <c r="AF33" s="638"/>
      <c r="AG33" s="638"/>
      <c r="AH33" s="638"/>
      <c r="AI33" s="638"/>
      <c r="AJ33" s="638"/>
      <c r="AK33" s="638"/>
      <c r="AL33" s="638"/>
      <c r="AM33" s="638"/>
      <c r="AN33" s="638"/>
      <c r="AO33" s="638"/>
      <c r="AP33" s="638"/>
      <c r="AQ33" s="638"/>
      <c r="AR33" s="638"/>
      <c r="AS33" s="638"/>
      <c r="AT33" s="638"/>
      <c r="AU33" s="638"/>
      <c r="AV33" s="638"/>
      <c r="AW33" s="638"/>
      <c r="AX33" s="638"/>
      <c r="AY33" s="638"/>
      <c r="AZ33" s="638"/>
      <c r="BA33" s="638"/>
      <c r="BB33" s="638"/>
      <c r="BC33" s="638"/>
      <c r="BD33" s="638"/>
      <c r="BE33" s="638"/>
      <c r="BF33" s="638"/>
      <c r="BG33" s="638"/>
      <c r="BH33" s="638"/>
      <c r="BI33" s="638"/>
      <c r="BJ33" s="638"/>
      <c r="BK33" s="638"/>
      <c r="BL33" s="638"/>
      <c r="BM33" s="638"/>
      <c r="BN33" s="638"/>
      <c r="BO33" s="638"/>
      <c r="BP33" s="638"/>
      <c r="BQ33" s="638"/>
      <c r="BR33" s="638"/>
      <c r="BS33" s="638"/>
      <c r="BT33" s="638"/>
      <c r="BU33" s="638"/>
      <c r="BV33" s="638"/>
      <c r="BW33" s="638"/>
      <c r="BX33" s="638"/>
      <c r="BY33" s="638"/>
      <c r="BZ33" s="638"/>
      <c r="CA33" s="638"/>
      <c r="CB33" s="638"/>
      <c r="CC33" s="638"/>
      <c r="CD33" s="638"/>
      <c r="CE33" s="638"/>
      <c r="CF33" s="638"/>
      <c r="CG33" s="638"/>
      <c r="CH33" s="638"/>
      <c r="CI33" s="638"/>
      <c r="CJ33" s="638"/>
      <c r="CK33" s="638"/>
    </row>
    <row r="34" spans="1:89" s="48" customFormat="1" ht="8.25" customHeight="1">
      <c r="A34" s="647" t="s">
        <v>386</v>
      </c>
      <c r="B34" s="648">
        <v>1025.5999999999999</v>
      </c>
      <c r="C34" s="648">
        <v>280.89999999999998</v>
      </c>
      <c r="D34" s="649">
        <v>744.7</v>
      </c>
      <c r="E34" s="648">
        <v>43.5</v>
      </c>
      <c r="F34" s="648">
        <v>1207.4000000000001</v>
      </c>
      <c r="G34" s="648">
        <v>102.5</v>
      </c>
      <c r="H34" s="648">
        <v>941.9</v>
      </c>
      <c r="I34" s="648">
        <v>163</v>
      </c>
      <c r="J34" s="647" t="s">
        <v>386</v>
      </c>
      <c r="K34" s="648">
        <v>1482.9</v>
      </c>
      <c r="L34" s="648">
        <v>0</v>
      </c>
      <c r="M34" s="648">
        <v>1482.9</v>
      </c>
      <c r="N34" s="648">
        <v>1045.4000000000001</v>
      </c>
      <c r="O34" s="648">
        <v>97</v>
      </c>
      <c r="P34" s="648">
        <v>948.4</v>
      </c>
      <c r="Q34" s="648">
        <v>0</v>
      </c>
      <c r="R34" s="648">
        <v>3079.2</v>
      </c>
      <c r="S34" s="1707">
        <v>681.4</v>
      </c>
      <c r="T34" s="648">
        <v>8565.4</v>
      </c>
      <c r="U34" s="638"/>
      <c r="V34" s="638"/>
      <c r="W34" s="638"/>
      <c r="X34" s="638"/>
      <c r="Y34" s="638"/>
      <c r="Z34" s="638"/>
      <c r="AA34" s="638"/>
      <c r="AB34" s="638"/>
      <c r="AC34" s="638"/>
      <c r="AD34" s="638"/>
      <c r="AE34" s="638"/>
      <c r="AF34" s="638"/>
      <c r="AG34" s="638"/>
      <c r="AH34" s="638"/>
      <c r="AI34" s="638"/>
      <c r="AJ34" s="638"/>
      <c r="AK34" s="638"/>
      <c r="AL34" s="638"/>
      <c r="AM34" s="638"/>
      <c r="AN34" s="638"/>
      <c r="AO34" s="638"/>
      <c r="AP34" s="638"/>
      <c r="AQ34" s="638"/>
      <c r="AR34" s="638"/>
      <c r="AS34" s="638"/>
      <c r="AT34" s="638"/>
      <c r="AU34" s="638"/>
      <c r="AV34" s="638"/>
      <c r="AW34" s="638"/>
      <c r="AX34" s="638"/>
      <c r="AY34" s="638"/>
      <c r="AZ34" s="638"/>
      <c r="BA34" s="638"/>
      <c r="BB34" s="638"/>
      <c r="BC34" s="638"/>
      <c r="BD34" s="638"/>
      <c r="BE34" s="638"/>
      <c r="BF34" s="638"/>
      <c r="BG34" s="638"/>
      <c r="BH34" s="638"/>
      <c r="BI34" s="638"/>
      <c r="BJ34" s="638"/>
      <c r="BK34" s="638"/>
      <c r="BL34" s="638"/>
      <c r="BM34" s="638"/>
      <c r="BN34" s="638"/>
      <c r="BO34" s="638"/>
      <c r="BP34" s="638"/>
      <c r="BQ34" s="638"/>
      <c r="BR34" s="638"/>
      <c r="BS34" s="638"/>
      <c r="BT34" s="638"/>
      <c r="BU34" s="638"/>
      <c r="BV34" s="638"/>
      <c r="BW34" s="638"/>
      <c r="BX34" s="638"/>
      <c r="BY34" s="638"/>
      <c r="BZ34" s="638"/>
      <c r="CA34" s="638"/>
      <c r="CB34" s="638"/>
      <c r="CC34" s="638"/>
      <c r="CD34" s="638"/>
      <c r="CE34" s="638"/>
      <c r="CF34" s="638"/>
      <c r="CG34" s="638"/>
      <c r="CH34" s="638"/>
      <c r="CI34" s="638"/>
      <c r="CJ34" s="638"/>
      <c r="CK34" s="638"/>
    </row>
    <row r="35" spans="1:89" s="48" customFormat="1" ht="8.25" customHeight="1">
      <c r="A35" s="647" t="s">
        <v>387</v>
      </c>
      <c r="B35" s="648">
        <v>1132.0999999999999</v>
      </c>
      <c r="C35" s="648">
        <v>298.3</v>
      </c>
      <c r="D35" s="649">
        <v>833.8</v>
      </c>
      <c r="E35" s="648">
        <v>58.1</v>
      </c>
      <c r="F35" s="648">
        <v>1253.8</v>
      </c>
      <c r="G35" s="648">
        <v>123</v>
      </c>
      <c r="H35" s="648">
        <v>833.4</v>
      </c>
      <c r="I35" s="648">
        <v>297.39999999999998</v>
      </c>
      <c r="J35" s="647" t="s">
        <v>387</v>
      </c>
      <c r="K35" s="648">
        <v>2018.3</v>
      </c>
      <c r="L35" s="648">
        <v>198.8</v>
      </c>
      <c r="M35" s="648">
        <v>1819.5</v>
      </c>
      <c r="N35" s="648">
        <v>1314.2</v>
      </c>
      <c r="O35" s="648">
        <v>155.80000000000001</v>
      </c>
      <c r="P35" s="648">
        <v>1158.4000000000001</v>
      </c>
      <c r="Q35" s="648">
        <v>0</v>
      </c>
      <c r="R35" s="648">
        <v>3877.3</v>
      </c>
      <c r="S35" s="1707">
        <v>1024.7</v>
      </c>
      <c r="T35" s="650">
        <v>10678.5</v>
      </c>
      <c r="U35" s="638"/>
      <c r="V35" s="638"/>
      <c r="W35" s="638"/>
      <c r="X35" s="638"/>
      <c r="Y35" s="638"/>
      <c r="Z35" s="638"/>
      <c r="AA35" s="638"/>
      <c r="AB35" s="638"/>
      <c r="AC35" s="638"/>
      <c r="AD35" s="638"/>
      <c r="AE35" s="638"/>
      <c r="AF35" s="638"/>
      <c r="AG35" s="638"/>
      <c r="AH35" s="638"/>
      <c r="AI35" s="638"/>
      <c r="AJ35" s="638"/>
      <c r="AK35" s="638"/>
      <c r="AL35" s="638"/>
      <c r="AM35" s="638"/>
      <c r="AN35" s="638"/>
      <c r="AO35" s="638"/>
      <c r="AP35" s="638"/>
      <c r="AQ35" s="638"/>
      <c r="AR35" s="638"/>
      <c r="AS35" s="638"/>
      <c r="AT35" s="638"/>
      <c r="AU35" s="638"/>
      <c r="AV35" s="638"/>
      <c r="AW35" s="638"/>
      <c r="AX35" s="638"/>
      <c r="AY35" s="638"/>
      <c r="AZ35" s="638"/>
      <c r="BA35" s="638"/>
      <c r="BB35" s="638"/>
      <c r="BC35" s="638"/>
      <c r="BD35" s="638"/>
      <c r="BE35" s="638"/>
      <c r="BF35" s="638"/>
      <c r="BG35" s="638"/>
      <c r="BH35" s="638"/>
      <c r="BI35" s="638"/>
      <c r="BJ35" s="638"/>
      <c r="BK35" s="638"/>
      <c r="BL35" s="638"/>
      <c r="BM35" s="638"/>
      <c r="BN35" s="638"/>
      <c r="BO35" s="638"/>
      <c r="BP35" s="638"/>
      <c r="BQ35" s="638"/>
      <c r="BR35" s="638"/>
      <c r="BS35" s="638"/>
      <c r="BT35" s="638"/>
      <c r="BU35" s="638"/>
      <c r="BV35" s="638"/>
      <c r="BW35" s="638"/>
      <c r="BX35" s="638"/>
      <c r="BY35" s="638"/>
      <c r="BZ35" s="638"/>
      <c r="CA35" s="638"/>
      <c r="CB35" s="638"/>
      <c r="CC35" s="638"/>
      <c r="CD35" s="638"/>
      <c r="CE35" s="638"/>
      <c r="CF35" s="638"/>
      <c r="CG35" s="638"/>
      <c r="CH35" s="638"/>
      <c r="CI35" s="638"/>
      <c r="CJ35" s="638"/>
      <c r="CK35" s="638"/>
    </row>
    <row r="36" spans="1:89" s="48" customFormat="1" ht="8.25" customHeight="1">
      <c r="A36" s="647" t="s">
        <v>388</v>
      </c>
      <c r="B36" s="648">
        <v>1349.7</v>
      </c>
      <c r="C36" s="648">
        <v>391.6</v>
      </c>
      <c r="D36" s="649">
        <v>958.1</v>
      </c>
      <c r="E36" s="648">
        <v>61.9</v>
      </c>
      <c r="F36" s="648">
        <v>1614.7</v>
      </c>
      <c r="G36" s="648">
        <v>169.3</v>
      </c>
      <c r="H36" s="648">
        <v>1176.4000000000001</v>
      </c>
      <c r="I36" s="648">
        <v>269</v>
      </c>
      <c r="J36" s="647" t="s">
        <v>388</v>
      </c>
      <c r="K36" s="648">
        <v>1818.7</v>
      </c>
      <c r="L36" s="648">
        <v>48</v>
      </c>
      <c r="M36" s="648">
        <v>1770.7</v>
      </c>
      <c r="N36" s="648">
        <v>1865</v>
      </c>
      <c r="O36" s="648">
        <v>144.4</v>
      </c>
      <c r="P36" s="648">
        <v>1720.6</v>
      </c>
      <c r="Q36" s="648">
        <v>0</v>
      </c>
      <c r="R36" s="648">
        <v>5044.8999999999996</v>
      </c>
      <c r="S36" s="1707">
        <v>1121.9000000000001</v>
      </c>
      <c r="T36" s="650">
        <v>12876.8</v>
      </c>
      <c r="U36" s="638"/>
      <c r="V36" s="638"/>
      <c r="W36" s="638"/>
      <c r="X36" s="638"/>
      <c r="Y36" s="638"/>
      <c r="Z36" s="638"/>
      <c r="AA36" s="638"/>
      <c r="AB36" s="638"/>
      <c r="AC36" s="638"/>
      <c r="AD36" s="638"/>
      <c r="AE36" s="638"/>
      <c r="AF36" s="638"/>
      <c r="AG36" s="638"/>
      <c r="AH36" s="638"/>
      <c r="AI36" s="638"/>
      <c r="AJ36" s="638"/>
      <c r="AK36" s="638"/>
      <c r="AL36" s="638"/>
      <c r="AM36" s="638"/>
      <c r="AN36" s="638"/>
      <c r="AO36" s="638"/>
      <c r="AP36" s="638"/>
      <c r="AQ36" s="638"/>
      <c r="AR36" s="638"/>
      <c r="AS36" s="638"/>
      <c r="AT36" s="638"/>
      <c r="AU36" s="638"/>
      <c r="AV36" s="638"/>
      <c r="AW36" s="638"/>
      <c r="AX36" s="638"/>
      <c r="AY36" s="638"/>
      <c r="AZ36" s="638"/>
      <c r="BA36" s="638"/>
      <c r="BB36" s="638"/>
      <c r="BC36" s="638"/>
      <c r="BD36" s="638"/>
      <c r="BE36" s="638"/>
      <c r="BF36" s="638"/>
      <c r="BG36" s="638"/>
      <c r="BH36" s="638"/>
      <c r="BI36" s="638"/>
      <c r="BJ36" s="638"/>
      <c r="BK36" s="638"/>
      <c r="BL36" s="638"/>
      <c r="BM36" s="638"/>
      <c r="BN36" s="638"/>
      <c r="BO36" s="638"/>
      <c r="BP36" s="638"/>
      <c r="BQ36" s="638"/>
      <c r="BR36" s="638"/>
      <c r="BS36" s="638"/>
      <c r="BT36" s="638"/>
      <c r="BU36" s="638"/>
      <c r="BV36" s="638"/>
      <c r="BW36" s="638"/>
      <c r="BX36" s="638"/>
      <c r="BY36" s="638"/>
      <c r="BZ36" s="638"/>
      <c r="CA36" s="638"/>
      <c r="CB36" s="638"/>
      <c r="CC36" s="638"/>
      <c r="CD36" s="638"/>
      <c r="CE36" s="638"/>
      <c r="CF36" s="638"/>
      <c r="CG36" s="638"/>
      <c r="CH36" s="638"/>
      <c r="CI36" s="638"/>
      <c r="CJ36" s="638"/>
      <c r="CK36" s="638"/>
    </row>
    <row r="37" spans="1:89" s="48" customFormat="1" ht="8.25" customHeight="1">
      <c r="A37" s="647" t="s">
        <v>391</v>
      </c>
      <c r="B37" s="648">
        <v>1487.1</v>
      </c>
      <c r="C37" s="648">
        <v>437.7</v>
      </c>
      <c r="D37" s="649">
        <v>1049.4000000000001</v>
      </c>
      <c r="E37" s="648">
        <v>43</v>
      </c>
      <c r="F37" s="648">
        <v>1681.4</v>
      </c>
      <c r="G37" s="648">
        <v>169</v>
      </c>
      <c r="H37" s="648">
        <v>1192.7</v>
      </c>
      <c r="I37" s="648">
        <v>319.7</v>
      </c>
      <c r="J37" s="647" t="s">
        <v>391</v>
      </c>
      <c r="K37" s="648">
        <v>2326.8000000000002</v>
      </c>
      <c r="L37" s="648">
        <v>89.6</v>
      </c>
      <c r="M37" s="648">
        <v>2237.1999999999998</v>
      </c>
      <c r="N37" s="648">
        <v>2112.9</v>
      </c>
      <c r="O37" s="648">
        <v>261.89999999999998</v>
      </c>
      <c r="P37" s="648">
        <v>1851</v>
      </c>
      <c r="Q37" s="648">
        <v>0</v>
      </c>
      <c r="R37" s="648">
        <v>5970.7</v>
      </c>
      <c r="S37" s="1707">
        <v>1667.3</v>
      </c>
      <c r="T37" s="650">
        <v>15289.2</v>
      </c>
      <c r="U37" s="638"/>
      <c r="V37" s="638"/>
      <c r="W37" s="638"/>
      <c r="X37" s="638"/>
      <c r="Y37" s="638"/>
      <c r="Z37" s="638"/>
      <c r="AA37" s="638"/>
      <c r="AB37" s="638"/>
      <c r="AC37" s="638"/>
      <c r="AD37" s="638"/>
      <c r="AE37" s="638"/>
      <c r="AF37" s="638"/>
      <c r="AG37" s="638"/>
      <c r="AH37" s="638"/>
      <c r="AI37" s="638"/>
      <c r="AJ37" s="638"/>
      <c r="AK37" s="638"/>
      <c r="AL37" s="638"/>
      <c r="AM37" s="638"/>
      <c r="AN37" s="638"/>
      <c r="AO37" s="638"/>
      <c r="AP37" s="638"/>
      <c r="AQ37" s="638"/>
      <c r="AR37" s="638"/>
      <c r="AS37" s="638"/>
      <c r="AT37" s="638"/>
      <c r="AU37" s="638"/>
      <c r="AV37" s="638"/>
      <c r="AW37" s="638"/>
      <c r="AX37" s="638"/>
      <c r="AY37" s="638"/>
      <c r="AZ37" s="638"/>
      <c r="BA37" s="638"/>
      <c r="BB37" s="638"/>
      <c r="BC37" s="638"/>
      <c r="BD37" s="638"/>
      <c r="BE37" s="638"/>
      <c r="BF37" s="638"/>
      <c r="BG37" s="638"/>
      <c r="BH37" s="638"/>
      <c r="BI37" s="638"/>
      <c r="BJ37" s="638"/>
      <c r="BK37" s="638"/>
      <c r="BL37" s="638"/>
      <c r="BM37" s="638"/>
      <c r="BN37" s="638"/>
      <c r="BO37" s="638"/>
      <c r="BP37" s="638"/>
      <c r="BQ37" s="638"/>
      <c r="BR37" s="638"/>
      <c r="BS37" s="638"/>
      <c r="BT37" s="638"/>
      <c r="BU37" s="638"/>
      <c r="BV37" s="638"/>
      <c r="BW37" s="638"/>
      <c r="BX37" s="638"/>
      <c r="BY37" s="638"/>
      <c r="BZ37" s="638"/>
      <c r="CA37" s="638"/>
      <c r="CB37" s="638"/>
      <c r="CC37" s="638"/>
      <c r="CD37" s="638"/>
      <c r="CE37" s="638"/>
      <c r="CF37" s="638"/>
      <c r="CG37" s="638"/>
      <c r="CH37" s="638"/>
      <c r="CI37" s="638"/>
      <c r="CJ37" s="638"/>
      <c r="CK37" s="638"/>
    </row>
    <row r="38" spans="1:89" s="48" customFormat="1" ht="8.25" customHeight="1">
      <c r="A38" s="647" t="s">
        <v>392</v>
      </c>
      <c r="B38" s="648">
        <v>1951.8</v>
      </c>
      <c r="C38" s="648">
        <v>587.5</v>
      </c>
      <c r="D38" s="649">
        <v>1364.3</v>
      </c>
      <c r="E38" s="648">
        <v>29.3</v>
      </c>
      <c r="F38" s="648">
        <v>1801.3</v>
      </c>
      <c r="G38" s="648">
        <v>198.1</v>
      </c>
      <c r="H38" s="648">
        <v>1265.5999999999999</v>
      </c>
      <c r="I38" s="648">
        <v>337.6</v>
      </c>
      <c r="J38" s="647" t="s">
        <v>392</v>
      </c>
      <c r="K38" s="648">
        <v>3222.2</v>
      </c>
      <c r="L38" s="648">
        <v>204.5</v>
      </c>
      <c r="M38" s="648">
        <v>3017.7</v>
      </c>
      <c r="N38" s="648">
        <v>2384.1</v>
      </c>
      <c r="O38" s="648">
        <v>425.4</v>
      </c>
      <c r="P38" s="648">
        <v>1958.7</v>
      </c>
      <c r="Q38" s="648">
        <v>0</v>
      </c>
      <c r="R38" s="648">
        <v>7579.6</v>
      </c>
      <c r="S38" s="1707">
        <v>1919.4</v>
      </c>
      <c r="T38" s="650">
        <v>18887.7</v>
      </c>
      <c r="U38" s="638"/>
      <c r="V38" s="638"/>
      <c r="W38" s="638"/>
      <c r="X38" s="638"/>
      <c r="Y38" s="638"/>
      <c r="Z38" s="638"/>
      <c r="AA38" s="638"/>
      <c r="AB38" s="638"/>
      <c r="AC38" s="638"/>
      <c r="AD38" s="638"/>
      <c r="AE38" s="638"/>
      <c r="AF38" s="638"/>
      <c r="AG38" s="638"/>
      <c r="AH38" s="638"/>
      <c r="AI38" s="638"/>
      <c r="AJ38" s="638"/>
      <c r="AK38" s="638"/>
      <c r="AL38" s="638"/>
      <c r="AM38" s="638"/>
      <c r="AN38" s="638"/>
      <c r="AO38" s="638"/>
      <c r="AP38" s="638"/>
      <c r="AQ38" s="638"/>
      <c r="AR38" s="638"/>
      <c r="AS38" s="638"/>
      <c r="AT38" s="638"/>
      <c r="AU38" s="638"/>
      <c r="AV38" s="638"/>
      <c r="AW38" s="638"/>
      <c r="AX38" s="638"/>
      <c r="AY38" s="638"/>
      <c r="AZ38" s="638"/>
      <c r="BA38" s="638"/>
      <c r="BB38" s="638"/>
      <c r="BC38" s="638"/>
      <c r="BD38" s="638"/>
      <c r="BE38" s="638"/>
      <c r="BF38" s="638"/>
      <c r="BG38" s="638"/>
      <c r="BH38" s="638"/>
      <c r="BI38" s="638"/>
      <c r="BJ38" s="638"/>
      <c r="BK38" s="638"/>
      <c r="BL38" s="638"/>
      <c r="BM38" s="638"/>
      <c r="BN38" s="638"/>
      <c r="BO38" s="638"/>
      <c r="BP38" s="638"/>
      <c r="BQ38" s="638"/>
      <c r="BR38" s="638"/>
      <c r="BS38" s="638"/>
      <c r="BT38" s="638"/>
      <c r="BU38" s="638"/>
      <c r="BV38" s="638"/>
      <c r="BW38" s="638"/>
      <c r="BX38" s="638"/>
      <c r="BY38" s="638"/>
      <c r="BZ38" s="638"/>
      <c r="CA38" s="638"/>
      <c r="CB38" s="638"/>
      <c r="CC38" s="638"/>
      <c r="CD38" s="638"/>
      <c r="CE38" s="638"/>
      <c r="CF38" s="638"/>
      <c r="CG38" s="638"/>
      <c r="CH38" s="638"/>
      <c r="CI38" s="638"/>
      <c r="CJ38" s="638"/>
      <c r="CK38" s="638"/>
    </row>
    <row r="39" spans="1:89" s="48" customFormat="1" ht="8.25" customHeight="1">
      <c r="A39" s="647" t="s">
        <v>416</v>
      </c>
      <c r="B39" s="648">
        <v>2794.2</v>
      </c>
      <c r="C39" s="648">
        <v>761.3</v>
      </c>
      <c r="D39" s="649">
        <v>2032.9</v>
      </c>
      <c r="E39" s="648">
        <v>66.7</v>
      </c>
      <c r="F39" s="648">
        <v>1853.9</v>
      </c>
      <c r="G39" s="648">
        <v>199.8</v>
      </c>
      <c r="H39" s="648">
        <v>1313.5</v>
      </c>
      <c r="I39" s="648">
        <v>340.6</v>
      </c>
      <c r="J39" s="647" t="s">
        <v>416</v>
      </c>
      <c r="K39" s="648">
        <v>3771.4</v>
      </c>
      <c r="L39" s="648">
        <v>821.2</v>
      </c>
      <c r="M39" s="648">
        <v>2950.2</v>
      </c>
      <c r="N39" s="648">
        <v>3072.7</v>
      </c>
      <c r="O39" s="648">
        <v>912.3</v>
      </c>
      <c r="P39" s="648">
        <v>2160.4</v>
      </c>
      <c r="Q39" s="648">
        <v>0</v>
      </c>
      <c r="R39" s="648">
        <v>10079.799999999999</v>
      </c>
      <c r="S39" s="1707">
        <v>972.4</v>
      </c>
      <c r="T39" s="650">
        <v>22611.1</v>
      </c>
      <c r="U39" s="638"/>
      <c r="V39" s="638"/>
      <c r="W39" s="638"/>
      <c r="X39" s="638"/>
      <c r="Y39" s="638"/>
      <c r="Z39" s="638"/>
      <c r="AA39" s="638"/>
      <c r="AB39" s="638"/>
      <c r="AC39" s="638"/>
      <c r="AD39" s="638"/>
      <c r="AE39" s="638"/>
      <c r="AF39" s="638"/>
      <c r="AG39" s="638"/>
      <c r="AH39" s="638"/>
      <c r="AI39" s="638"/>
      <c r="AJ39" s="638"/>
      <c r="AK39" s="638"/>
      <c r="AL39" s="638"/>
      <c r="AM39" s="638"/>
      <c r="AN39" s="638"/>
      <c r="AO39" s="638"/>
      <c r="AP39" s="638"/>
      <c r="AQ39" s="638"/>
      <c r="AR39" s="638"/>
      <c r="AS39" s="638"/>
      <c r="AT39" s="638"/>
      <c r="AU39" s="638"/>
      <c r="AV39" s="638"/>
      <c r="AW39" s="638"/>
      <c r="AX39" s="638"/>
      <c r="AY39" s="638"/>
      <c r="AZ39" s="638"/>
      <c r="BA39" s="638"/>
      <c r="BB39" s="638"/>
      <c r="BC39" s="638"/>
      <c r="BD39" s="638"/>
      <c r="BE39" s="638"/>
      <c r="BF39" s="638"/>
      <c r="BG39" s="638"/>
      <c r="BH39" s="638"/>
      <c r="BI39" s="638"/>
      <c r="BJ39" s="638"/>
      <c r="BK39" s="638"/>
      <c r="BL39" s="638"/>
      <c r="BM39" s="638"/>
      <c r="BN39" s="638"/>
      <c r="BO39" s="638"/>
      <c r="BP39" s="638"/>
      <c r="BQ39" s="638"/>
      <c r="BR39" s="638"/>
      <c r="BS39" s="638"/>
      <c r="BT39" s="638"/>
      <c r="BU39" s="638"/>
      <c r="BV39" s="638"/>
      <c r="BW39" s="638"/>
      <c r="BX39" s="638"/>
      <c r="BY39" s="638"/>
      <c r="BZ39" s="638"/>
      <c r="CA39" s="638"/>
      <c r="CB39" s="638"/>
      <c r="CC39" s="638"/>
      <c r="CD39" s="638"/>
      <c r="CE39" s="638"/>
      <c r="CF39" s="638"/>
      <c r="CG39" s="638"/>
      <c r="CH39" s="638"/>
      <c r="CI39" s="638"/>
      <c r="CJ39" s="638"/>
      <c r="CK39" s="638"/>
    </row>
    <row r="40" spans="1:89" s="48" customFormat="1" ht="8.25" customHeight="1">
      <c r="A40" s="647" t="s">
        <v>394</v>
      </c>
      <c r="B40" s="648">
        <v>3330.2</v>
      </c>
      <c r="C40" s="648">
        <v>808.2</v>
      </c>
      <c r="D40" s="649">
        <v>2522</v>
      </c>
      <c r="E40" s="648">
        <v>86.1</v>
      </c>
      <c r="F40" s="648">
        <v>3035</v>
      </c>
      <c r="G40" s="648">
        <v>296.8</v>
      </c>
      <c r="H40" s="648">
        <v>2185.6</v>
      </c>
      <c r="I40" s="648">
        <v>552.6</v>
      </c>
      <c r="J40" s="647" t="s">
        <v>394</v>
      </c>
      <c r="K40" s="648">
        <v>3582.5</v>
      </c>
      <c r="L40" s="648">
        <v>310</v>
      </c>
      <c r="M40" s="648">
        <v>3272.5</v>
      </c>
      <c r="N40" s="648">
        <v>3254.9</v>
      </c>
      <c r="O40" s="648">
        <v>1234</v>
      </c>
      <c r="P40" s="648">
        <v>2020.9</v>
      </c>
      <c r="Q40" s="648">
        <v>0</v>
      </c>
      <c r="R40" s="648">
        <v>11527.2</v>
      </c>
      <c r="S40" s="1707">
        <v>1872</v>
      </c>
      <c r="T40" s="650">
        <v>26687.9</v>
      </c>
      <c r="U40" s="638"/>
      <c r="V40" s="638"/>
      <c r="W40" s="638"/>
      <c r="X40" s="638"/>
      <c r="Y40" s="638"/>
      <c r="Z40" s="638"/>
      <c r="AA40" s="638"/>
      <c r="AB40" s="638"/>
      <c r="AC40" s="638"/>
      <c r="AD40" s="638"/>
      <c r="AE40" s="638"/>
      <c r="AF40" s="638"/>
      <c r="AG40" s="638"/>
      <c r="AH40" s="638"/>
      <c r="AI40" s="638"/>
      <c r="AJ40" s="638"/>
      <c r="AK40" s="638"/>
      <c r="AL40" s="638"/>
      <c r="AM40" s="638"/>
      <c r="AN40" s="638"/>
      <c r="AO40" s="638"/>
      <c r="AP40" s="638"/>
      <c r="AQ40" s="638"/>
      <c r="AR40" s="638"/>
      <c r="AS40" s="638"/>
      <c r="AT40" s="638"/>
      <c r="AU40" s="638"/>
      <c r="AV40" s="638"/>
      <c r="AW40" s="638"/>
      <c r="AX40" s="638"/>
      <c r="AY40" s="638"/>
      <c r="AZ40" s="638"/>
      <c r="BA40" s="638"/>
      <c r="BB40" s="638"/>
      <c r="BC40" s="638"/>
      <c r="BD40" s="638"/>
      <c r="BE40" s="638"/>
      <c r="BF40" s="638"/>
      <c r="BG40" s="638"/>
      <c r="BH40" s="638"/>
      <c r="BI40" s="638"/>
      <c r="BJ40" s="638"/>
      <c r="BK40" s="638"/>
      <c r="BL40" s="638"/>
      <c r="BM40" s="638"/>
      <c r="BN40" s="638"/>
      <c r="BO40" s="638"/>
      <c r="BP40" s="638"/>
      <c r="BQ40" s="638"/>
      <c r="BR40" s="638"/>
      <c r="BS40" s="638"/>
      <c r="BT40" s="638"/>
      <c r="BU40" s="638"/>
      <c r="BV40" s="638"/>
      <c r="BW40" s="638"/>
      <c r="BX40" s="638"/>
      <c r="BY40" s="638"/>
      <c r="BZ40" s="638"/>
      <c r="CA40" s="638"/>
      <c r="CB40" s="638"/>
      <c r="CC40" s="638"/>
      <c r="CD40" s="638"/>
      <c r="CE40" s="638"/>
      <c r="CF40" s="638"/>
      <c r="CG40" s="638"/>
      <c r="CH40" s="638"/>
      <c r="CI40" s="638"/>
      <c r="CJ40" s="638"/>
      <c r="CK40" s="638"/>
    </row>
    <row r="41" spans="1:89" s="48" customFormat="1" ht="8.25" customHeight="1">
      <c r="A41" s="647" t="s">
        <v>395</v>
      </c>
      <c r="B41" s="648">
        <v>4482.6000000000004</v>
      </c>
      <c r="C41" s="648">
        <v>953.9</v>
      </c>
      <c r="D41" s="649">
        <v>3528.7</v>
      </c>
      <c r="E41" s="648">
        <v>327.7</v>
      </c>
      <c r="F41" s="648">
        <v>3880</v>
      </c>
      <c r="G41" s="648">
        <v>353.9</v>
      </c>
      <c r="H41" s="648">
        <v>2842.5</v>
      </c>
      <c r="I41" s="648">
        <v>683.6</v>
      </c>
      <c r="J41" s="647" t="s">
        <v>395</v>
      </c>
      <c r="K41" s="648">
        <v>7343.1</v>
      </c>
      <c r="L41" s="648">
        <v>940.2</v>
      </c>
      <c r="M41" s="648">
        <v>6402.9</v>
      </c>
      <c r="N41" s="648">
        <v>2830.7</v>
      </c>
      <c r="O41" s="648">
        <v>1502.3</v>
      </c>
      <c r="P41" s="648">
        <v>1328.4</v>
      </c>
      <c r="Q41" s="648">
        <v>0</v>
      </c>
      <c r="R41" s="648">
        <v>13553.1</v>
      </c>
      <c r="S41" s="1707">
        <v>3320.1</v>
      </c>
      <c r="T41" s="650">
        <v>35737.300000000003</v>
      </c>
      <c r="U41" s="638"/>
      <c r="V41" s="638"/>
      <c r="W41" s="638"/>
      <c r="X41" s="638"/>
      <c r="Y41" s="638"/>
      <c r="Z41" s="638"/>
      <c r="AA41" s="638"/>
      <c r="AB41" s="638"/>
      <c r="AC41" s="638"/>
      <c r="AD41" s="638"/>
      <c r="AE41" s="638"/>
      <c r="AF41" s="638"/>
      <c r="AG41" s="638"/>
      <c r="AH41" s="638"/>
      <c r="AI41" s="638"/>
      <c r="AJ41" s="638"/>
      <c r="AK41" s="638"/>
      <c r="AL41" s="638"/>
      <c r="AM41" s="638"/>
      <c r="AN41" s="638"/>
      <c r="AO41" s="638"/>
      <c r="AP41" s="638"/>
      <c r="AQ41" s="638"/>
      <c r="AR41" s="638"/>
      <c r="AS41" s="638"/>
      <c r="AT41" s="638"/>
      <c r="AU41" s="638"/>
      <c r="AV41" s="638"/>
      <c r="AW41" s="638"/>
      <c r="AX41" s="638"/>
      <c r="AY41" s="638"/>
      <c r="AZ41" s="638"/>
      <c r="BA41" s="638"/>
      <c r="BB41" s="638"/>
      <c r="BC41" s="638"/>
      <c r="BD41" s="638"/>
      <c r="BE41" s="638"/>
      <c r="BF41" s="638"/>
      <c r="BG41" s="638"/>
      <c r="BH41" s="638"/>
      <c r="BI41" s="638"/>
      <c r="BJ41" s="638"/>
      <c r="BK41" s="638"/>
      <c r="BL41" s="638"/>
      <c r="BM41" s="638"/>
      <c r="BN41" s="638"/>
      <c r="BO41" s="638"/>
      <c r="BP41" s="638"/>
      <c r="BQ41" s="638"/>
      <c r="BR41" s="638"/>
      <c r="BS41" s="638"/>
      <c r="BT41" s="638"/>
      <c r="BU41" s="638"/>
      <c r="BV41" s="638"/>
      <c r="BW41" s="638"/>
      <c r="BX41" s="638"/>
      <c r="BY41" s="638"/>
      <c r="BZ41" s="638"/>
      <c r="CA41" s="638"/>
      <c r="CB41" s="638"/>
      <c r="CC41" s="638"/>
      <c r="CD41" s="638"/>
      <c r="CE41" s="638"/>
      <c r="CF41" s="638"/>
      <c r="CG41" s="638"/>
      <c r="CH41" s="638"/>
      <c r="CI41" s="638"/>
      <c r="CJ41" s="638"/>
      <c r="CK41" s="638"/>
    </row>
    <row r="42" spans="1:89" s="48" customFormat="1" ht="8.25" customHeight="1">
      <c r="A42" s="647" t="s">
        <v>396</v>
      </c>
      <c r="B42" s="648">
        <v>4286.3</v>
      </c>
      <c r="C42" s="648">
        <v>1147</v>
      </c>
      <c r="D42" s="649">
        <v>3139.3</v>
      </c>
      <c r="E42" s="648">
        <v>378.5</v>
      </c>
      <c r="F42" s="648">
        <v>4700.1000000000004</v>
      </c>
      <c r="G42" s="648">
        <v>414.7</v>
      </c>
      <c r="H42" s="648">
        <v>3038</v>
      </c>
      <c r="I42" s="648">
        <v>1247.4000000000001</v>
      </c>
      <c r="J42" s="647" t="s">
        <v>396</v>
      </c>
      <c r="K42" s="648">
        <v>9198.6</v>
      </c>
      <c r="L42" s="648">
        <v>2769.7</v>
      </c>
      <c r="M42" s="648">
        <v>6428.9</v>
      </c>
      <c r="N42" s="648">
        <v>4079.5</v>
      </c>
      <c r="O42" s="648">
        <v>2047.7</v>
      </c>
      <c r="P42" s="648">
        <v>2031.8</v>
      </c>
      <c r="Q42" s="648">
        <v>0</v>
      </c>
      <c r="R42" s="648">
        <v>17269.3</v>
      </c>
      <c r="S42" s="1707">
        <v>6617.7</v>
      </c>
      <c r="T42" s="650">
        <v>46530</v>
      </c>
      <c r="U42" s="638"/>
      <c r="V42" s="638"/>
      <c r="W42" s="638"/>
      <c r="X42" s="638"/>
      <c r="Y42" s="638"/>
      <c r="Z42" s="638"/>
      <c r="AA42" s="638"/>
      <c r="AB42" s="638"/>
      <c r="AC42" s="638"/>
      <c r="AD42" s="638"/>
      <c r="AE42" s="638"/>
      <c r="AF42" s="638"/>
      <c r="AG42" s="638"/>
      <c r="AH42" s="638"/>
      <c r="AI42" s="638"/>
      <c r="AJ42" s="638"/>
      <c r="AK42" s="638"/>
      <c r="AL42" s="638"/>
      <c r="AM42" s="638"/>
      <c r="AN42" s="638"/>
      <c r="AO42" s="638"/>
      <c r="AP42" s="638"/>
      <c r="AQ42" s="638"/>
      <c r="AR42" s="638"/>
      <c r="AS42" s="638"/>
      <c r="AT42" s="638"/>
      <c r="AU42" s="638"/>
      <c r="AV42" s="638"/>
      <c r="AW42" s="638"/>
      <c r="AX42" s="638"/>
      <c r="AY42" s="638"/>
      <c r="AZ42" s="638"/>
      <c r="BA42" s="638"/>
      <c r="BB42" s="638"/>
      <c r="BC42" s="638"/>
      <c r="BD42" s="638"/>
      <c r="BE42" s="638"/>
      <c r="BF42" s="638"/>
      <c r="BG42" s="638"/>
      <c r="BH42" s="638"/>
      <c r="BI42" s="638"/>
      <c r="BJ42" s="638"/>
      <c r="BK42" s="638"/>
      <c r="BL42" s="638"/>
      <c r="BM42" s="638"/>
      <c r="BN42" s="638"/>
      <c r="BO42" s="638"/>
      <c r="BP42" s="638"/>
      <c r="BQ42" s="638"/>
      <c r="BR42" s="638"/>
      <c r="BS42" s="638"/>
      <c r="BT42" s="638"/>
      <c r="BU42" s="638"/>
      <c r="BV42" s="638"/>
      <c r="BW42" s="638"/>
      <c r="BX42" s="638"/>
      <c r="BY42" s="638"/>
      <c r="BZ42" s="638"/>
      <c r="CA42" s="638"/>
      <c r="CB42" s="638"/>
      <c r="CC42" s="638"/>
      <c r="CD42" s="638"/>
      <c r="CE42" s="638"/>
      <c r="CF42" s="638"/>
      <c r="CG42" s="638"/>
      <c r="CH42" s="638"/>
      <c r="CI42" s="638"/>
      <c r="CJ42" s="638"/>
      <c r="CK42" s="638"/>
    </row>
    <row r="43" spans="1:89" s="48" customFormat="1" ht="8.25" customHeight="1">
      <c r="A43" s="647" t="s">
        <v>397</v>
      </c>
      <c r="B43" s="648">
        <v>6829.2</v>
      </c>
      <c r="C43" s="648">
        <v>1360.1</v>
      </c>
      <c r="D43" s="649">
        <v>5469.1</v>
      </c>
      <c r="E43" s="648">
        <v>397.1</v>
      </c>
      <c r="F43" s="648">
        <v>5577.1</v>
      </c>
      <c r="G43" s="648">
        <v>335.6</v>
      </c>
      <c r="H43" s="648">
        <v>3902.5</v>
      </c>
      <c r="I43" s="648">
        <v>1339</v>
      </c>
      <c r="J43" s="647" t="s">
        <v>397</v>
      </c>
      <c r="K43" s="648">
        <v>9998</v>
      </c>
      <c r="L43" s="648">
        <v>3949.1</v>
      </c>
      <c r="M43" s="648">
        <v>6048.9</v>
      </c>
      <c r="N43" s="648">
        <v>4189.8999999999996</v>
      </c>
      <c r="O43" s="648">
        <v>2739.3</v>
      </c>
      <c r="P43" s="648">
        <v>1450.6</v>
      </c>
      <c r="Q43" s="648">
        <v>0</v>
      </c>
      <c r="R43" s="648">
        <v>20694.7</v>
      </c>
      <c r="S43" s="1707">
        <v>11371.2</v>
      </c>
      <c r="T43" s="650">
        <v>59057.2</v>
      </c>
      <c r="U43" s="638"/>
      <c r="V43" s="638"/>
      <c r="W43" s="638"/>
      <c r="X43" s="638"/>
      <c r="Y43" s="638"/>
      <c r="Z43" s="638"/>
      <c r="AA43" s="638"/>
      <c r="AB43" s="638"/>
      <c r="AC43" s="638"/>
      <c r="AD43" s="638"/>
      <c r="AE43" s="638"/>
      <c r="AF43" s="638"/>
      <c r="AG43" s="638"/>
      <c r="AH43" s="638"/>
      <c r="AI43" s="638"/>
      <c r="AJ43" s="638"/>
      <c r="AK43" s="638"/>
      <c r="AL43" s="638"/>
      <c r="AM43" s="638"/>
      <c r="AN43" s="638"/>
      <c r="AO43" s="638"/>
      <c r="AP43" s="638"/>
      <c r="AQ43" s="638"/>
      <c r="AR43" s="638"/>
      <c r="AS43" s="638"/>
      <c r="AT43" s="638"/>
      <c r="AU43" s="638"/>
      <c r="AV43" s="638"/>
      <c r="AW43" s="638"/>
      <c r="AX43" s="638"/>
      <c r="AY43" s="638"/>
      <c r="AZ43" s="638"/>
      <c r="BA43" s="638"/>
      <c r="BB43" s="638"/>
      <c r="BC43" s="638"/>
      <c r="BD43" s="638"/>
      <c r="BE43" s="638"/>
      <c r="BF43" s="638"/>
      <c r="BG43" s="638"/>
      <c r="BH43" s="638"/>
      <c r="BI43" s="638"/>
      <c r="BJ43" s="638"/>
      <c r="BK43" s="638"/>
      <c r="BL43" s="638"/>
      <c r="BM43" s="638"/>
      <c r="BN43" s="638"/>
      <c r="BO43" s="638"/>
      <c r="BP43" s="638"/>
      <c r="BQ43" s="638"/>
      <c r="BR43" s="638"/>
      <c r="BS43" s="638"/>
      <c r="BT43" s="638"/>
      <c r="BU43" s="638"/>
      <c r="BV43" s="638"/>
      <c r="BW43" s="638"/>
      <c r="BX43" s="638"/>
      <c r="BY43" s="638"/>
      <c r="BZ43" s="638"/>
      <c r="CA43" s="638"/>
      <c r="CB43" s="638"/>
      <c r="CC43" s="638"/>
      <c r="CD43" s="638"/>
      <c r="CE43" s="638"/>
      <c r="CF43" s="638"/>
      <c r="CG43" s="638"/>
      <c r="CH43" s="638"/>
      <c r="CI43" s="638"/>
      <c r="CJ43" s="638"/>
      <c r="CK43" s="638"/>
    </row>
    <row r="44" spans="1:89" s="48" customFormat="1" ht="8.25" customHeight="1">
      <c r="A44" s="647" t="s">
        <v>398</v>
      </c>
      <c r="B44" s="648">
        <v>7424.8</v>
      </c>
      <c r="C44" s="648">
        <v>1859.4</v>
      </c>
      <c r="D44" s="649">
        <v>5565.4</v>
      </c>
      <c r="E44" s="648">
        <v>346.4</v>
      </c>
      <c r="F44" s="648">
        <v>7487</v>
      </c>
      <c r="G44" s="648">
        <v>459.5</v>
      </c>
      <c r="H44" s="648">
        <v>5582.2</v>
      </c>
      <c r="I44" s="648">
        <v>1445.3</v>
      </c>
      <c r="J44" s="647" t="s">
        <v>398</v>
      </c>
      <c r="K44" s="648">
        <v>8894.1</v>
      </c>
      <c r="L44" s="648">
        <v>4371.3</v>
      </c>
      <c r="M44" s="648">
        <v>4522.8</v>
      </c>
      <c r="N44" s="648">
        <v>4243.8999999999996</v>
      </c>
      <c r="O44" s="648">
        <v>2739.4</v>
      </c>
      <c r="P44" s="648">
        <v>1504.5</v>
      </c>
      <c r="Q44" s="648">
        <v>0</v>
      </c>
      <c r="R44" s="648">
        <v>29067.599999999999</v>
      </c>
      <c r="S44" s="1707">
        <v>15993.9</v>
      </c>
      <c r="T44" s="650">
        <v>73457.7</v>
      </c>
      <c r="U44" s="638"/>
      <c r="V44" s="638"/>
      <c r="W44" s="638"/>
      <c r="X44" s="638"/>
      <c r="Y44" s="638"/>
      <c r="Z44" s="638"/>
      <c r="AA44" s="638"/>
      <c r="AB44" s="638"/>
      <c r="AC44" s="638"/>
      <c r="AD44" s="638"/>
      <c r="AE44" s="638"/>
      <c r="AF44" s="638"/>
      <c r="AG44" s="638"/>
      <c r="AH44" s="638"/>
      <c r="AI44" s="638"/>
      <c r="AJ44" s="638"/>
      <c r="AK44" s="638"/>
      <c r="AL44" s="638"/>
      <c r="AM44" s="638"/>
      <c r="AN44" s="638"/>
      <c r="AO44" s="638"/>
      <c r="AP44" s="638"/>
      <c r="AQ44" s="638"/>
      <c r="AR44" s="638"/>
      <c r="AS44" s="638"/>
      <c r="AT44" s="638"/>
      <c r="AU44" s="638"/>
      <c r="AV44" s="638"/>
      <c r="AW44" s="638"/>
      <c r="AX44" s="638"/>
      <c r="AY44" s="638"/>
      <c r="AZ44" s="638"/>
      <c r="BA44" s="638"/>
      <c r="BB44" s="638"/>
      <c r="BC44" s="638"/>
      <c r="BD44" s="638"/>
      <c r="BE44" s="638"/>
      <c r="BF44" s="638"/>
      <c r="BG44" s="638"/>
      <c r="BH44" s="638"/>
      <c r="BI44" s="638"/>
      <c r="BJ44" s="638"/>
      <c r="BK44" s="638"/>
      <c r="BL44" s="638"/>
      <c r="BM44" s="638"/>
      <c r="BN44" s="638"/>
      <c r="BO44" s="638"/>
      <c r="BP44" s="638"/>
      <c r="BQ44" s="638"/>
      <c r="BR44" s="638"/>
      <c r="BS44" s="638"/>
      <c r="BT44" s="638"/>
      <c r="BU44" s="638"/>
      <c r="BV44" s="638"/>
      <c r="BW44" s="638"/>
      <c r="BX44" s="638"/>
      <c r="BY44" s="638"/>
      <c r="BZ44" s="638"/>
      <c r="CA44" s="638"/>
      <c r="CB44" s="638"/>
      <c r="CC44" s="638"/>
      <c r="CD44" s="638"/>
      <c r="CE44" s="638"/>
      <c r="CF44" s="638"/>
      <c r="CG44" s="638"/>
      <c r="CH44" s="638"/>
      <c r="CI44" s="638"/>
      <c r="CJ44" s="638"/>
      <c r="CK44" s="638"/>
    </row>
    <row r="45" spans="1:89" s="48" customFormat="1" ht="8.25" customHeight="1">
      <c r="A45" s="647" t="s">
        <v>399</v>
      </c>
      <c r="B45" s="648">
        <v>9054.1</v>
      </c>
      <c r="C45" s="648">
        <v>2037.6</v>
      </c>
      <c r="D45" s="649">
        <v>7016.5</v>
      </c>
      <c r="E45" s="648">
        <v>518.70000000000005</v>
      </c>
      <c r="F45" s="648">
        <v>8440.1</v>
      </c>
      <c r="G45" s="648">
        <v>455.8</v>
      </c>
      <c r="H45" s="648">
        <v>6697.5</v>
      </c>
      <c r="I45" s="648">
        <v>1286.8</v>
      </c>
      <c r="J45" s="647" t="s">
        <v>399</v>
      </c>
      <c r="K45" s="648">
        <v>8197.7999999999993</v>
      </c>
      <c r="L45" s="648">
        <v>4339.2</v>
      </c>
      <c r="M45" s="648">
        <v>3858.6</v>
      </c>
      <c r="N45" s="648">
        <v>4318.7</v>
      </c>
      <c r="O45" s="648">
        <v>3097.3</v>
      </c>
      <c r="P45" s="648">
        <v>1221.4000000000001</v>
      </c>
      <c r="Q45" s="648">
        <v>0</v>
      </c>
      <c r="R45" s="648">
        <v>41309.199999999997</v>
      </c>
      <c r="S45" s="1707">
        <v>11956.9</v>
      </c>
      <c r="T45" s="650">
        <v>83795.5</v>
      </c>
      <c r="U45" s="638"/>
      <c r="V45" s="638"/>
      <c r="W45" s="638"/>
      <c r="X45" s="638"/>
      <c r="Y45" s="638"/>
      <c r="Z45" s="638"/>
      <c r="AA45" s="638"/>
      <c r="AB45" s="638"/>
      <c r="AC45" s="638"/>
      <c r="AD45" s="638"/>
      <c r="AE45" s="638"/>
      <c r="AF45" s="638"/>
      <c r="AG45" s="638"/>
      <c r="AH45" s="638"/>
      <c r="AI45" s="638"/>
      <c r="AJ45" s="638"/>
      <c r="AK45" s="638"/>
      <c r="AL45" s="638"/>
      <c r="AM45" s="638"/>
      <c r="AN45" s="638"/>
      <c r="AO45" s="638"/>
      <c r="AP45" s="638"/>
      <c r="AQ45" s="638"/>
      <c r="AR45" s="638"/>
      <c r="AS45" s="638"/>
      <c r="AT45" s="638"/>
      <c r="AU45" s="638"/>
      <c r="AV45" s="638"/>
      <c r="AW45" s="638"/>
      <c r="AX45" s="638"/>
      <c r="AY45" s="638"/>
      <c r="AZ45" s="638"/>
      <c r="BA45" s="638"/>
      <c r="BB45" s="638"/>
      <c r="BC45" s="638"/>
      <c r="BD45" s="638"/>
      <c r="BE45" s="638"/>
      <c r="BF45" s="638"/>
      <c r="BG45" s="638"/>
      <c r="BH45" s="638"/>
      <c r="BI45" s="638"/>
      <c r="BJ45" s="638"/>
      <c r="BK45" s="638"/>
      <c r="BL45" s="638"/>
      <c r="BM45" s="638"/>
      <c r="BN45" s="638"/>
      <c r="BO45" s="638"/>
      <c r="BP45" s="638"/>
      <c r="BQ45" s="638"/>
      <c r="BR45" s="638"/>
      <c r="BS45" s="638"/>
      <c r="BT45" s="638"/>
      <c r="BU45" s="638"/>
      <c r="BV45" s="638"/>
      <c r="BW45" s="638"/>
      <c r="BX45" s="638"/>
      <c r="BY45" s="638"/>
      <c r="BZ45" s="638"/>
      <c r="CA45" s="638"/>
      <c r="CB45" s="638"/>
      <c r="CC45" s="638"/>
      <c r="CD45" s="638"/>
      <c r="CE45" s="638"/>
      <c r="CF45" s="638"/>
      <c r="CG45" s="638"/>
      <c r="CH45" s="638"/>
      <c r="CI45" s="638"/>
      <c r="CJ45" s="638"/>
      <c r="CK45" s="638"/>
    </row>
    <row r="46" spans="1:89" s="48" customFormat="1" ht="8.25" customHeight="1">
      <c r="A46" s="647" t="s">
        <v>400</v>
      </c>
      <c r="B46" s="648">
        <v>9145.2000000000007</v>
      </c>
      <c r="C46" s="648">
        <v>2446.4</v>
      </c>
      <c r="D46" s="649">
        <v>6698.8</v>
      </c>
      <c r="E46" s="648">
        <v>167.1</v>
      </c>
      <c r="F46" s="648">
        <v>11039.2</v>
      </c>
      <c r="G46" s="648">
        <v>592.9</v>
      </c>
      <c r="H46" s="648">
        <v>8625.1</v>
      </c>
      <c r="I46" s="648">
        <v>1821.2</v>
      </c>
      <c r="J46" s="647" t="s">
        <v>400</v>
      </c>
      <c r="K46" s="648">
        <v>7548.4</v>
      </c>
      <c r="L46" s="648">
        <v>4207.3</v>
      </c>
      <c r="M46" s="648">
        <v>3341.1</v>
      </c>
      <c r="N46" s="648">
        <v>5060</v>
      </c>
      <c r="O46" s="648">
        <v>3109.2</v>
      </c>
      <c r="P46" s="648">
        <v>1950.8</v>
      </c>
      <c r="Q46" s="648">
        <v>0</v>
      </c>
      <c r="R46" s="648">
        <v>54584.800000000003</v>
      </c>
      <c r="S46" s="1707">
        <v>13954.3</v>
      </c>
      <c r="T46" s="648">
        <v>101499</v>
      </c>
      <c r="U46" s="638"/>
      <c r="V46" s="638"/>
      <c r="W46" s="638"/>
      <c r="X46" s="638"/>
      <c r="Y46" s="638"/>
      <c r="Z46" s="638"/>
      <c r="AA46" s="638"/>
      <c r="AB46" s="638"/>
      <c r="AC46" s="638"/>
      <c r="AD46" s="638"/>
      <c r="AE46" s="638"/>
      <c r="AF46" s="638"/>
      <c r="AG46" s="638"/>
      <c r="AH46" s="638"/>
      <c r="AI46" s="638"/>
      <c r="AJ46" s="638"/>
      <c r="AK46" s="638"/>
      <c r="AL46" s="638"/>
      <c r="AM46" s="638"/>
      <c r="AN46" s="638"/>
      <c r="AO46" s="638"/>
      <c r="AP46" s="638"/>
      <c r="AQ46" s="638"/>
      <c r="AR46" s="638"/>
      <c r="AS46" s="638"/>
      <c r="AT46" s="638"/>
      <c r="AU46" s="638"/>
      <c r="AV46" s="638"/>
      <c r="AW46" s="638"/>
      <c r="AX46" s="638"/>
      <c r="AY46" s="638"/>
      <c r="AZ46" s="638"/>
      <c r="BA46" s="638"/>
      <c r="BB46" s="638"/>
      <c r="BC46" s="638"/>
      <c r="BD46" s="638"/>
      <c r="BE46" s="638"/>
      <c r="BF46" s="638"/>
      <c r="BG46" s="638"/>
      <c r="BH46" s="638"/>
      <c r="BI46" s="638"/>
      <c r="BJ46" s="638"/>
      <c r="BK46" s="638"/>
      <c r="BL46" s="638"/>
      <c r="BM46" s="638"/>
      <c r="BN46" s="638"/>
      <c r="BO46" s="638"/>
      <c r="BP46" s="638"/>
      <c r="BQ46" s="638"/>
      <c r="BR46" s="638"/>
      <c r="BS46" s="638"/>
      <c r="BT46" s="638"/>
      <c r="BU46" s="638"/>
      <c r="BV46" s="638"/>
      <c r="BW46" s="638"/>
      <c r="BX46" s="638"/>
      <c r="BY46" s="638"/>
      <c r="BZ46" s="638"/>
      <c r="CA46" s="638"/>
      <c r="CB46" s="638"/>
      <c r="CC46" s="638"/>
      <c r="CD46" s="638"/>
      <c r="CE46" s="638"/>
      <c r="CF46" s="638"/>
      <c r="CG46" s="638"/>
      <c r="CH46" s="638"/>
      <c r="CI46" s="638"/>
      <c r="CJ46" s="638"/>
      <c r="CK46" s="638"/>
    </row>
    <row r="47" spans="1:89" s="365" customFormat="1" ht="8.25" customHeight="1">
      <c r="A47" s="651" t="s">
        <v>401</v>
      </c>
      <c r="B47" s="648">
        <v>12109.9</v>
      </c>
      <c r="C47" s="648">
        <v>2837.3</v>
      </c>
      <c r="D47" s="649">
        <v>9272.6</v>
      </c>
      <c r="E47" s="648">
        <v>1169.5</v>
      </c>
      <c r="F47" s="648">
        <v>12456.8</v>
      </c>
      <c r="G47" s="648">
        <v>627.5</v>
      </c>
      <c r="H47" s="648">
        <v>9766.5</v>
      </c>
      <c r="I47" s="648">
        <v>2062.8000000000002</v>
      </c>
      <c r="J47" s="651" t="s">
        <v>401</v>
      </c>
      <c r="K47" s="648">
        <v>7746.3</v>
      </c>
      <c r="L47" s="648">
        <v>5412.3</v>
      </c>
      <c r="M47" s="648">
        <v>2334</v>
      </c>
      <c r="N47" s="648">
        <v>5533.1</v>
      </c>
      <c r="O47" s="648">
        <v>3943.6</v>
      </c>
      <c r="P47" s="648">
        <v>1589.5</v>
      </c>
      <c r="Q47" s="648">
        <v>0</v>
      </c>
      <c r="R47" s="648">
        <v>63169.7</v>
      </c>
      <c r="S47" s="1707">
        <v>16241.6</v>
      </c>
      <c r="T47" s="648">
        <v>118426.9</v>
      </c>
      <c r="U47" s="638"/>
      <c r="V47" s="638"/>
      <c r="W47" s="638"/>
      <c r="X47" s="638"/>
      <c r="Y47" s="638"/>
      <c r="Z47" s="638"/>
      <c r="AA47" s="638"/>
      <c r="AB47" s="638"/>
      <c r="AC47" s="638"/>
      <c r="AD47" s="638"/>
      <c r="AE47" s="638"/>
      <c r="AF47" s="638"/>
      <c r="AG47" s="638"/>
      <c r="AH47" s="638"/>
      <c r="AI47" s="638"/>
      <c r="AJ47" s="638"/>
      <c r="AK47" s="638"/>
      <c r="AL47" s="638"/>
      <c r="AM47" s="638"/>
      <c r="AN47" s="638"/>
      <c r="AO47" s="638"/>
      <c r="AP47" s="638"/>
      <c r="AQ47" s="638"/>
      <c r="AR47" s="638"/>
      <c r="AS47" s="638"/>
      <c r="AT47" s="638"/>
      <c r="AU47" s="638"/>
      <c r="AV47" s="638"/>
      <c r="AW47" s="638"/>
      <c r="AX47" s="638"/>
      <c r="AY47" s="638"/>
      <c r="AZ47" s="638"/>
      <c r="BA47" s="638"/>
      <c r="BB47" s="638"/>
      <c r="BC47" s="638"/>
      <c r="BD47" s="638"/>
      <c r="BE47" s="638"/>
      <c r="BF47" s="638"/>
      <c r="BG47" s="638"/>
      <c r="BH47" s="638"/>
      <c r="BI47" s="638"/>
      <c r="BJ47" s="638"/>
      <c r="BK47" s="638"/>
      <c r="BL47" s="638"/>
      <c r="BM47" s="638"/>
      <c r="BN47" s="638"/>
      <c r="BO47" s="638"/>
      <c r="BP47" s="638"/>
      <c r="BQ47" s="638"/>
      <c r="BR47" s="638"/>
      <c r="BS47" s="638"/>
      <c r="BT47" s="638"/>
      <c r="BU47" s="638"/>
      <c r="BV47" s="638"/>
      <c r="BW47" s="638"/>
      <c r="BX47" s="638"/>
      <c r="BY47" s="638"/>
      <c r="BZ47" s="638"/>
      <c r="CA47" s="638"/>
      <c r="CB47" s="638"/>
      <c r="CC47" s="638"/>
      <c r="CD47" s="638"/>
      <c r="CE47" s="638"/>
      <c r="CF47" s="638"/>
      <c r="CG47" s="638"/>
      <c r="CH47" s="638"/>
      <c r="CI47" s="638"/>
      <c r="CJ47" s="638"/>
      <c r="CK47" s="638"/>
    </row>
    <row r="48" spans="1:89" s="280" customFormat="1" ht="8.25" customHeight="1">
      <c r="A48" s="651" t="s">
        <v>402</v>
      </c>
      <c r="B48" s="648">
        <v>13432.8</v>
      </c>
      <c r="C48" s="648">
        <v>2889.7</v>
      </c>
      <c r="D48" s="649">
        <v>10543.1</v>
      </c>
      <c r="E48" s="648">
        <v>753.5</v>
      </c>
      <c r="F48" s="648">
        <v>17720.900000000001</v>
      </c>
      <c r="G48" s="648">
        <v>750.7</v>
      </c>
      <c r="H48" s="648">
        <v>14704.2</v>
      </c>
      <c r="I48" s="648">
        <v>2266</v>
      </c>
      <c r="J48" s="651" t="s">
        <v>402</v>
      </c>
      <c r="K48" s="648">
        <v>10280.700000000001</v>
      </c>
      <c r="L48" s="648">
        <v>8127.5</v>
      </c>
      <c r="M48" s="648">
        <v>2153.1999999999998</v>
      </c>
      <c r="N48" s="648">
        <v>5607.1</v>
      </c>
      <c r="O48" s="648">
        <v>4556.1000000000004</v>
      </c>
      <c r="P48" s="648">
        <v>1051</v>
      </c>
      <c r="Q48" s="648">
        <v>0</v>
      </c>
      <c r="R48" s="648">
        <v>75643.899999999994</v>
      </c>
      <c r="S48" s="1707">
        <v>22421.4</v>
      </c>
      <c r="T48" s="648">
        <v>145860.29999999999</v>
      </c>
      <c r="U48" s="638"/>
      <c r="V48" s="638"/>
      <c r="W48" s="638"/>
      <c r="X48" s="638"/>
      <c r="Y48" s="638"/>
      <c r="Z48" s="638"/>
      <c r="AA48" s="638"/>
      <c r="AB48" s="638"/>
      <c r="AC48" s="638"/>
      <c r="AD48" s="638"/>
      <c r="AE48" s="638"/>
      <c r="AF48" s="638"/>
      <c r="AG48" s="638"/>
      <c r="AH48" s="638"/>
      <c r="AI48" s="638"/>
      <c r="AJ48" s="638"/>
      <c r="AK48" s="638"/>
      <c r="AL48" s="638"/>
      <c r="AM48" s="638"/>
      <c r="AN48" s="638"/>
      <c r="AO48" s="638"/>
      <c r="AP48" s="638"/>
      <c r="AQ48" s="638"/>
      <c r="AR48" s="638"/>
      <c r="AS48" s="638"/>
      <c r="AT48" s="638"/>
      <c r="AU48" s="638"/>
      <c r="AV48" s="638"/>
      <c r="AW48" s="638"/>
      <c r="AX48" s="638"/>
      <c r="AY48" s="638"/>
      <c r="AZ48" s="638"/>
      <c r="BA48" s="638"/>
      <c r="BB48" s="638"/>
      <c r="BC48" s="638"/>
      <c r="BD48" s="638"/>
      <c r="BE48" s="638"/>
      <c r="BF48" s="638"/>
      <c r="BG48" s="638"/>
      <c r="BH48" s="638"/>
      <c r="BI48" s="638"/>
      <c r="BJ48" s="638"/>
      <c r="BK48" s="638"/>
      <c r="BL48" s="638"/>
      <c r="BM48" s="638"/>
      <c r="BN48" s="638"/>
      <c r="BO48" s="638"/>
      <c r="BP48" s="638"/>
      <c r="BQ48" s="638"/>
      <c r="BR48" s="638"/>
      <c r="BS48" s="638"/>
      <c r="BT48" s="638"/>
      <c r="BU48" s="638"/>
      <c r="BV48" s="638"/>
      <c r="BW48" s="638"/>
      <c r="BX48" s="638"/>
      <c r="BY48" s="638"/>
      <c r="BZ48" s="638"/>
      <c r="CA48" s="638"/>
      <c r="CB48" s="638"/>
      <c r="CC48" s="638"/>
      <c r="CD48" s="638"/>
      <c r="CE48" s="638"/>
      <c r="CF48" s="638"/>
      <c r="CG48" s="638"/>
      <c r="CH48" s="638"/>
      <c r="CI48" s="638"/>
      <c r="CJ48" s="638"/>
      <c r="CK48" s="638"/>
    </row>
    <row r="49" spans="1:89" s="280" customFormat="1" ht="8.25" customHeight="1">
      <c r="A49" s="651" t="s">
        <v>403</v>
      </c>
      <c r="B49" s="649">
        <v>15168.1</v>
      </c>
      <c r="C49" s="648">
        <v>3310.4</v>
      </c>
      <c r="D49" s="649">
        <v>11857.7</v>
      </c>
      <c r="E49" s="648">
        <v>890.9</v>
      </c>
      <c r="F49" s="648">
        <v>23472.5</v>
      </c>
      <c r="G49" s="648">
        <v>692.6</v>
      </c>
      <c r="H49" s="648">
        <v>20366.400000000001</v>
      </c>
      <c r="I49" s="648">
        <v>2413.5</v>
      </c>
      <c r="J49" s="651" t="s">
        <v>403</v>
      </c>
      <c r="K49" s="648">
        <v>12659.1</v>
      </c>
      <c r="L49" s="648">
        <v>9848.9</v>
      </c>
      <c r="M49" s="648">
        <v>2810.2</v>
      </c>
      <c r="N49" s="648">
        <v>7463.1</v>
      </c>
      <c r="O49" s="648">
        <v>5903.9</v>
      </c>
      <c r="P49" s="648">
        <v>1559.2</v>
      </c>
      <c r="Q49" s="648">
        <v>0</v>
      </c>
      <c r="R49" s="648">
        <v>89433.1</v>
      </c>
      <c r="S49" s="1707">
        <v>23800.9</v>
      </c>
      <c r="T49" s="648">
        <v>172887.7</v>
      </c>
      <c r="U49" s="638"/>
      <c r="V49" s="638"/>
      <c r="W49" s="638"/>
      <c r="X49" s="638"/>
      <c r="Y49" s="638"/>
      <c r="Z49" s="638"/>
      <c r="AA49" s="638"/>
      <c r="AB49" s="638"/>
      <c r="AC49" s="638"/>
      <c r="AD49" s="638"/>
      <c r="AE49" s="638"/>
      <c r="AF49" s="638"/>
      <c r="AG49" s="638"/>
      <c r="AH49" s="638"/>
      <c r="AI49" s="638"/>
      <c r="AJ49" s="638"/>
      <c r="AK49" s="638"/>
      <c r="AL49" s="638"/>
      <c r="AM49" s="638"/>
      <c r="AN49" s="638"/>
      <c r="AO49" s="638"/>
      <c r="AP49" s="638"/>
      <c r="AQ49" s="638"/>
      <c r="AR49" s="638"/>
      <c r="AS49" s="638"/>
      <c r="AT49" s="638"/>
      <c r="AU49" s="638"/>
      <c r="AV49" s="638"/>
      <c r="AW49" s="638"/>
      <c r="AX49" s="638"/>
      <c r="AY49" s="638"/>
      <c r="AZ49" s="638"/>
      <c r="BA49" s="638"/>
      <c r="BB49" s="638"/>
      <c r="BC49" s="638"/>
      <c r="BD49" s="638"/>
      <c r="BE49" s="638"/>
      <c r="BF49" s="638"/>
      <c r="BG49" s="638"/>
      <c r="BH49" s="638"/>
      <c r="BI49" s="638"/>
      <c r="BJ49" s="638"/>
      <c r="BK49" s="638"/>
      <c r="BL49" s="638"/>
      <c r="BM49" s="638"/>
      <c r="BN49" s="638"/>
      <c r="BO49" s="638"/>
      <c r="BP49" s="638"/>
      <c r="BQ49" s="638"/>
      <c r="BR49" s="638"/>
      <c r="BS49" s="638"/>
      <c r="BT49" s="638"/>
      <c r="BU49" s="638"/>
      <c r="BV49" s="638"/>
      <c r="BW49" s="638"/>
      <c r="BX49" s="638"/>
      <c r="BY49" s="638"/>
      <c r="BZ49" s="638"/>
      <c r="CA49" s="638"/>
      <c r="CB49" s="638"/>
      <c r="CC49" s="638"/>
      <c r="CD49" s="638"/>
      <c r="CE49" s="638"/>
      <c r="CF49" s="638"/>
      <c r="CG49" s="638"/>
      <c r="CH49" s="638"/>
      <c r="CI49" s="638"/>
      <c r="CJ49" s="638"/>
      <c r="CK49" s="638"/>
    </row>
    <row r="50" spans="1:89" s="261" customFormat="1" ht="8.25" customHeight="1">
      <c r="A50" s="652" t="s">
        <v>404</v>
      </c>
      <c r="B50" s="649">
        <v>16387.900000000001</v>
      </c>
      <c r="C50" s="648">
        <v>3507</v>
      </c>
      <c r="D50" s="649">
        <v>12880.9</v>
      </c>
      <c r="E50" s="648">
        <v>1560.6</v>
      </c>
      <c r="F50" s="648">
        <v>28208</v>
      </c>
      <c r="G50" s="648">
        <v>632.1</v>
      </c>
      <c r="H50" s="648">
        <v>25595.200000000001</v>
      </c>
      <c r="I50" s="648">
        <v>1980.7</v>
      </c>
      <c r="J50" s="652" t="s">
        <v>404</v>
      </c>
      <c r="K50" s="648">
        <v>18176.7</v>
      </c>
      <c r="L50" s="648">
        <v>15686</v>
      </c>
      <c r="M50" s="648">
        <v>2490.6999999999998</v>
      </c>
      <c r="N50" s="648">
        <v>8684.2999999999993</v>
      </c>
      <c r="O50" s="648">
        <v>6883.7</v>
      </c>
      <c r="P50" s="648">
        <v>1800.6</v>
      </c>
      <c r="Q50" s="648">
        <v>0</v>
      </c>
      <c r="R50" s="648">
        <v>107343.1</v>
      </c>
      <c r="S50" s="1707">
        <v>30534.2</v>
      </c>
      <c r="T50" s="648">
        <v>210894.8</v>
      </c>
      <c r="U50" s="638"/>
      <c r="V50" s="638"/>
      <c r="W50" s="638"/>
      <c r="X50" s="638"/>
      <c r="Y50" s="638"/>
      <c r="Z50" s="638"/>
      <c r="AA50" s="638"/>
      <c r="AB50" s="638"/>
      <c r="AC50" s="638"/>
      <c r="AD50" s="638"/>
      <c r="AE50" s="638"/>
      <c r="AF50" s="638"/>
      <c r="AG50" s="638"/>
      <c r="AH50" s="638"/>
      <c r="AI50" s="638"/>
      <c r="AJ50" s="638"/>
      <c r="AK50" s="638"/>
      <c r="AL50" s="638"/>
      <c r="AM50" s="638"/>
      <c r="AN50" s="638"/>
      <c r="AO50" s="638"/>
      <c r="AP50" s="638"/>
      <c r="AQ50" s="638"/>
      <c r="AR50" s="638"/>
      <c r="AS50" s="638"/>
      <c r="AT50" s="638"/>
      <c r="AU50" s="638"/>
      <c r="AV50" s="638"/>
      <c r="AW50" s="638"/>
      <c r="AX50" s="638"/>
      <c r="AY50" s="638"/>
      <c r="AZ50" s="638"/>
      <c r="BA50" s="638"/>
      <c r="BB50" s="638"/>
      <c r="BC50" s="638"/>
      <c r="BD50" s="638"/>
      <c r="BE50" s="638"/>
      <c r="BF50" s="638"/>
      <c r="BG50" s="638"/>
      <c r="BH50" s="638"/>
      <c r="BI50" s="638"/>
      <c r="BJ50" s="638"/>
      <c r="BK50" s="638"/>
      <c r="BL50" s="638"/>
      <c r="BM50" s="638"/>
      <c r="BN50" s="638"/>
      <c r="BO50" s="638"/>
      <c r="BP50" s="638"/>
      <c r="BQ50" s="638"/>
      <c r="BR50" s="638"/>
      <c r="BS50" s="638"/>
      <c r="BT50" s="638"/>
      <c r="BU50" s="638"/>
      <c r="BV50" s="638"/>
      <c r="BW50" s="638"/>
      <c r="BX50" s="638"/>
      <c r="BY50" s="638"/>
      <c r="BZ50" s="638"/>
      <c r="CA50" s="638"/>
      <c r="CB50" s="638"/>
      <c r="CC50" s="638"/>
      <c r="CD50" s="638"/>
      <c r="CE50" s="638"/>
      <c r="CF50" s="638"/>
      <c r="CG50" s="638"/>
      <c r="CH50" s="638"/>
      <c r="CI50" s="638"/>
      <c r="CJ50" s="638"/>
      <c r="CK50" s="638"/>
    </row>
    <row r="51" spans="1:89" s="261" customFormat="1" ht="8.25" customHeight="1">
      <c r="A51" s="652" t="s">
        <v>166</v>
      </c>
      <c r="B51" s="649">
        <v>20101.599999999999</v>
      </c>
      <c r="C51" s="648">
        <v>4116.8999999999996</v>
      </c>
      <c r="D51" s="649">
        <v>15984.7</v>
      </c>
      <c r="E51" s="648">
        <v>1869.6</v>
      </c>
      <c r="F51" s="648">
        <v>30047.1</v>
      </c>
      <c r="G51" s="648">
        <v>665.9</v>
      </c>
      <c r="H51" s="648">
        <v>27497.599999999999</v>
      </c>
      <c r="I51" s="648">
        <v>1883.6</v>
      </c>
      <c r="J51" s="652" t="s">
        <v>166</v>
      </c>
      <c r="K51" s="648">
        <v>25392.9</v>
      </c>
      <c r="L51" s="648">
        <v>22267</v>
      </c>
      <c r="M51" s="648">
        <v>3125.9</v>
      </c>
      <c r="N51" s="648">
        <v>10225.4</v>
      </c>
      <c r="O51" s="648">
        <v>8009.9</v>
      </c>
      <c r="P51" s="648">
        <v>2215.5</v>
      </c>
      <c r="Q51" s="648">
        <v>0</v>
      </c>
      <c r="R51" s="648">
        <v>123417.4</v>
      </c>
      <c r="S51" s="1707">
        <v>42056.5</v>
      </c>
      <c r="T51" s="648">
        <v>253110.5</v>
      </c>
      <c r="U51" s="638"/>
      <c r="V51" s="638"/>
      <c r="W51" s="638"/>
      <c r="X51" s="638"/>
      <c r="Y51" s="638"/>
      <c r="Z51" s="638"/>
      <c r="AA51" s="638"/>
      <c r="AB51" s="638"/>
      <c r="AC51" s="638"/>
      <c r="AD51" s="638"/>
      <c r="AE51" s="638"/>
      <c r="AF51" s="638"/>
      <c r="AG51" s="638"/>
      <c r="AH51" s="638"/>
      <c r="AI51" s="638"/>
      <c r="AJ51" s="638"/>
      <c r="AK51" s="638"/>
      <c r="AL51" s="638"/>
      <c r="AM51" s="638"/>
      <c r="AN51" s="638"/>
      <c r="AO51" s="638"/>
      <c r="AP51" s="638"/>
      <c r="AQ51" s="638"/>
      <c r="AR51" s="638"/>
      <c r="AS51" s="638"/>
      <c r="AT51" s="638"/>
      <c r="AU51" s="638"/>
      <c r="AV51" s="638"/>
      <c r="AW51" s="638"/>
      <c r="AX51" s="638"/>
      <c r="AY51" s="638"/>
      <c r="AZ51" s="638"/>
      <c r="BA51" s="638"/>
      <c r="BB51" s="638"/>
      <c r="BC51" s="638"/>
      <c r="BD51" s="638"/>
      <c r="BE51" s="638"/>
      <c r="BF51" s="638"/>
      <c r="BG51" s="638"/>
      <c r="BH51" s="638"/>
      <c r="BI51" s="638"/>
      <c r="BJ51" s="638"/>
      <c r="BK51" s="638"/>
      <c r="BL51" s="638"/>
      <c r="BM51" s="638"/>
      <c r="BN51" s="638"/>
      <c r="BO51" s="638"/>
      <c r="BP51" s="638"/>
      <c r="BQ51" s="638"/>
      <c r="BR51" s="638"/>
      <c r="BS51" s="638"/>
      <c r="BT51" s="638"/>
      <c r="BU51" s="638"/>
      <c r="BV51" s="638"/>
      <c r="BW51" s="638"/>
      <c r="BX51" s="638"/>
      <c r="BY51" s="638"/>
      <c r="BZ51" s="638"/>
      <c r="CA51" s="638"/>
      <c r="CB51" s="638"/>
      <c r="CC51" s="638"/>
      <c r="CD51" s="638"/>
      <c r="CE51" s="638"/>
      <c r="CF51" s="638"/>
      <c r="CG51" s="638"/>
      <c r="CH51" s="638"/>
      <c r="CI51" s="638"/>
      <c r="CJ51" s="638"/>
      <c r="CK51" s="638"/>
    </row>
    <row r="52" spans="1:89" s="261" customFormat="1" ht="8.25" customHeight="1">
      <c r="A52" s="652" t="s">
        <v>975</v>
      </c>
      <c r="B52" s="649">
        <v>21061</v>
      </c>
      <c r="C52" s="648">
        <v>4908.8999999999996</v>
      </c>
      <c r="D52" s="649">
        <v>16152.1</v>
      </c>
      <c r="E52" s="648">
        <v>1139.3</v>
      </c>
      <c r="F52" s="648">
        <v>25201.7</v>
      </c>
      <c r="G52" s="648">
        <v>616.9</v>
      </c>
      <c r="H52" s="648">
        <v>23258.3</v>
      </c>
      <c r="I52" s="648">
        <v>1326.5</v>
      </c>
      <c r="J52" s="652" t="s">
        <v>975</v>
      </c>
      <c r="K52" s="648">
        <v>29143.8</v>
      </c>
      <c r="L52" s="648">
        <v>23029.8</v>
      </c>
      <c r="M52" s="648">
        <v>6114</v>
      </c>
      <c r="N52" s="648">
        <v>12760.5</v>
      </c>
      <c r="O52" s="648">
        <v>9692</v>
      </c>
      <c r="P52" s="648">
        <v>3068.5</v>
      </c>
      <c r="Q52" s="648">
        <v>0</v>
      </c>
      <c r="R52" s="648">
        <v>130088.4</v>
      </c>
      <c r="S52" s="1707">
        <v>51542.8</v>
      </c>
      <c r="T52" s="648">
        <v>270937.5</v>
      </c>
      <c r="U52" s="638"/>
      <c r="V52" s="638"/>
      <c r="W52" s="638"/>
      <c r="X52" s="638"/>
      <c r="Y52" s="638"/>
      <c r="Z52" s="638"/>
      <c r="AA52" s="638"/>
      <c r="AB52" s="638"/>
      <c r="AC52" s="638"/>
      <c r="AD52" s="638"/>
      <c r="AE52" s="638"/>
      <c r="AF52" s="638"/>
      <c r="AG52" s="638"/>
      <c r="AH52" s="638"/>
      <c r="AI52" s="638"/>
      <c r="AJ52" s="638"/>
      <c r="AK52" s="638"/>
      <c r="AL52" s="638"/>
      <c r="AM52" s="638"/>
      <c r="AN52" s="638"/>
      <c r="AO52" s="638"/>
      <c r="AP52" s="638"/>
      <c r="AQ52" s="638"/>
      <c r="AR52" s="638"/>
      <c r="AS52" s="638"/>
      <c r="AT52" s="638"/>
      <c r="AU52" s="638"/>
      <c r="AV52" s="638"/>
      <c r="AW52" s="638"/>
      <c r="AX52" s="638"/>
      <c r="AY52" s="638"/>
      <c r="AZ52" s="638"/>
      <c r="BA52" s="638"/>
      <c r="BB52" s="638"/>
      <c r="BC52" s="638"/>
      <c r="BD52" s="638"/>
      <c r="BE52" s="638"/>
      <c r="BF52" s="638"/>
      <c r="BG52" s="638"/>
      <c r="BH52" s="638"/>
      <c r="BI52" s="638"/>
      <c r="BJ52" s="638"/>
      <c r="BK52" s="638"/>
      <c r="BL52" s="638"/>
      <c r="BM52" s="638"/>
      <c r="BN52" s="638"/>
      <c r="BO52" s="638"/>
      <c r="BP52" s="638"/>
      <c r="BQ52" s="638"/>
      <c r="BR52" s="638"/>
      <c r="BS52" s="638"/>
      <c r="BT52" s="638"/>
      <c r="BU52" s="638"/>
      <c r="BV52" s="638"/>
      <c r="BW52" s="638"/>
      <c r="BX52" s="638"/>
      <c r="BY52" s="638"/>
      <c r="BZ52" s="638"/>
      <c r="CA52" s="638"/>
      <c r="CB52" s="638"/>
      <c r="CC52" s="638"/>
      <c r="CD52" s="638"/>
      <c r="CE52" s="638"/>
      <c r="CF52" s="638"/>
      <c r="CG52" s="638"/>
      <c r="CH52" s="638"/>
      <c r="CI52" s="638"/>
      <c r="CJ52" s="638"/>
      <c r="CK52" s="638"/>
    </row>
    <row r="53" spans="1:89" s="261" customFormat="1" ht="8.25" customHeight="1">
      <c r="A53" s="652" t="s">
        <v>1712</v>
      </c>
      <c r="B53" s="649">
        <v>20413.560000000001</v>
      </c>
      <c r="C53" s="648">
        <v>4723.26</v>
      </c>
      <c r="D53" s="649">
        <v>15690.3</v>
      </c>
      <c r="E53" s="648">
        <v>1862.46</v>
      </c>
      <c r="F53" s="648">
        <v>21263.3</v>
      </c>
      <c r="G53" s="648">
        <v>721.6</v>
      </c>
      <c r="H53" s="648">
        <v>19366.13</v>
      </c>
      <c r="I53" s="648">
        <v>1175.57</v>
      </c>
      <c r="J53" s="652" t="s">
        <v>1712</v>
      </c>
      <c r="K53" s="648">
        <v>39469.29</v>
      </c>
      <c r="L53" s="648">
        <v>31173.8</v>
      </c>
      <c r="M53" s="648">
        <v>8295.49</v>
      </c>
      <c r="N53" s="648">
        <v>13104.44</v>
      </c>
      <c r="O53" s="648">
        <v>10278.74</v>
      </c>
      <c r="P53" s="648">
        <v>2825.7</v>
      </c>
      <c r="Q53" s="648">
        <v>0</v>
      </c>
      <c r="R53" s="648">
        <v>148073.22</v>
      </c>
      <c r="S53" s="1707">
        <v>61340</v>
      </c>
      <c r="T53" s="648">
        <v>305526.27</v>
      </c>
      <c r="U53" s="638"/>
      <c r="V53" s="638"/>
      <c r="W53" s="638"/>
      <c r="X53" s="638"/>
      <c r="Y53" s="638"/>
      <c r="Z53" s="638"/>
      <c r="AA53" s="638"/>
      <c r="AB53" s="638"/>
      <c r="AC53" s="638"/>
      <c r="AD53" s="638"/>
      <c r="AE53" s="638"/>
      <c r="AF53" s="638"/>
      <c r="AG53" s="638"/>
      <c r="AH53" s="638"/>
      <c r="AI53" s="638"/>
      <c r="AJ53" s="638"/>
      <c r="AK53" s="638"/>
      <c r="AL53" s="638"/>
      <c r="AM53" s="638"/>
      <c r="AN53" s="638"/>
      <c r="AO53" s="638"/>
      <c r="AP53" s="638"/>
      <c r="AQ53" s="638"/>
      <c r="AR53" s="638"/>
      <c r="AS53" s="638"/>
      <c r="AT53" s="638"/>
      <c r="AU53" s="638"/>
      <c r="AV53" s="638"/>
      <c r="AW53" s="638"/>
      <c r="AX53" s="638"/>
      <c r="AY53" s="638"/>
      <c r="AZ53" s="638"/>
      <c r="BA53" s="638"/>
      <c r="BB53" s="638"/>
      <c r="BC53" s="638"/>
      <c r="BD53" s="638"/>
      <c r="BE53" s="638"/>
      <c r="BF53" s="638"/>
      <c r="BG53" s="638"/>
      <c r="BH53" s="638"/>
      <c r="BI53" s="638"/>
      <c r="BJ53" s="638"/>
      <c r="BK53" s="638"/>
      <c r="BL53" s="638"/>
      <c r="BM53" s="638"/>
      <c r="BN53" s="638"/>
      <c r="BO53" s="638"/>
      <c r="BP53" s="638"/>
      <c r="BQ53" s="638"/>
      <c r="BR53" s="638"/>
      <c r="BS53" s="638"/>
      <c r="BT53" s="638"/>
      <c r="BU53" s="638"/>
      <c r="BV53" s="638"/>
      <c r="BW53" s="638"/>
      <c r="BX53" s="638"/>
      <c r="BY53" s="638"/>
      <c r="BZ53" s="638"/>
      <c r="CA53" s="638"/>
      <c r="CB53" s="638"/>
      <c r="CC53" s="638"/>
      <c r="CD53" s="638"/>
      <c r="CE53" s="638"/>
      <c r="CF53" s="638"/>
      <c r="CG53" s="638"/>
      <c r="CH53" s="638"/>
      <c r="CI53" s="638"/>
      <c r="CJ53" s="638"/>
      <c r="CK53" s="638"/>
    </row>
    <row r="54" spans="1:89" s="261" customFormat="1" ht="8.25" customHeight="1">
      <c r="A54" s="652" t="s">
        <v>195</v>
      </c>
      <c r="B54" s="649">
        <v>28510.849000000002</v>
      </c>
      <c r="C54" s="648">
        <v>4283.8490000000002</v>
      </c>
      <c r="D54" s="649">
        <v>24227</v>
      </c>
      <c r="E54" s="648">
        <v>3787.8760000000002</v>
      </c>
      <c r="F54" s="648">
        <v>22289.215</v>
      </c>
      <c r="G54" s="648">
        <v>435.49900000000002</v>
      </c>
      <c r="H54" s="648">
        <v>20798.571</v>
      </c>
      <c r="I54" s="648">
        <v>1055.145</v>
      </c>
      <c r="J54" s="652" t="s">
        <v>195</v>
      </c>
      <c r="K54" s="648">
        <v>43796.31</v>
      </c>
      <c r="L54" s="648">
        <v>36154.300000000003</v>
      </c>
      <c r="M54" s="648">
        <v>7642.01</v>
      </c>
      <c r="N54" s="648">
        <v>14690.716</v>
      </c>
      <c r="O54" s="648">
        <v>11783.3</v>
      </c>
      <c r="P54" s="648">
        <v>2907.4160000000002</v>
      </c>
      <c r="Q54" s="648">
        <v>0</v>
      </c>
      <c r="R54" s="648">
        <v>168692.76</v>
      </c>
      <c r="S54" s="1707">
        <v>27960.774999999998</v>
      </c>
      <c r="T54" s="648">
        <v>309728.50100000005</v>
      </c>
      <c r="U54" s="638"/>
      <c r="V54" s="638"/>
      <c r="W54" s="638"/>
      <c r="X54" s="638"/>
      <c r="Y54" s="638"/>
      <c r="Z54" s="638"/>
      <c r="AA54" s="638"/>
      <c r="AB54" s="638"/>
      <c r="AC54" s="638"/>
      <c r="AD54" s="638"/>
      <c r="AE54" s="638"/>
      <c r="AF54" s="638"/>
      <c r="AG54" s="638"/>
      <c r="AH54" s="638"/>
      <c r="AI54" s="638"/>
      <c r="AJ54" s="638"/>
      <c r="AK54" s="638"/>
      <c r="AL54" s="638"/>
      <c r="AM54" s="638"/>
      <c r="AN54" s="638"/>
      <c r="AO54" s="638"/>
      <c r="AP54" s="638"/>
      <c r="AQ54" s="638"/>
      <c r="AR54" s="638"/>
      <c r="AS54" s="638"/>
      <c r="AT54" s="638"/>
      <c r="AU54" s="638"/>
      <c r="AV54" s="638"/>
      <c r="AW54" s="638"/>
      <c r="AX54" s="638"/>
      <c r="AY54" s="638"/>
      <c r="AZ54" s="638"/>
      <c r="BA54" s="638"/>
      <c r="BB54" s="638"/>
      <c r="BC54" s="638"/>
      <c r="BD54" s="638"/>
      <c r="BE54" s="638"/>
      <c r="BF54" s="638"/>
      <c r="BG54" s="638"/>
      <c r="BH54" s="638"/>
      <c r="BI54" s="638"/>
      <c r="BJ54" s="638"/>
      <c r="BK54" s="638"/>
      <c r="BL54" s="638"/>
      <c r="BM54" s="638"/>
      <c r="BN54" s="638"/>
      <c r="BO54" s="638"/>
      <c r="BP54" s="638"/>
      <c r="BQ54" s="638"/>
      <c r="BR54" s="638"/>
      <c r="BS54" s="638"/>
      <c r="BT54" s="638"/>
      <c r="BU54" s="638"/>
      <c r="BV54" s="638"/>
      <c r="BW54" s="638"/>
      <c r="BX54" s="638"/>
      <c r="BY54" s="638"/>
      <c r="BZ54" s="638"/>
      <c r="CA54" s="638"/>
      <c r="CB54" s="638"/>
      <c r="CC54" s="638"/>
      <c r="CD54" s="638"/>
      <c r="CE54" s="638"/>
      <c r="CF54" s="638"/>
      <c r="CG54" s="638"/>
      <c r="CH54" s="638"/>
      <c r="CI54" s="638"/>
      <c r="CJ54" s="638"/>
      <c r="CK54" s="638"/>
    </row>
    <row r="55" spans="1:89" s="261" customFormat="1" ht="8.25" customHeight="1">
      <c r="A55" s="653" t="s">
        <v>1032</v>
      </c>
      <c r="B55" s="649">
        <v>25007.1</v>
      </c>
      <c r="C55" s="648">
        <v>4773</v>
      </c>
      <c r="D55" s="649">
        <v>20234.099999999999</v>
      </c>
      <c r="E55" s="648">
        <v>2458.7289999999998</v>
      </c>
      <c r="F55" s="648">
        <v>25472.627999999997</v>
      </c>
      <c r="G55" s="648">
        <v>374.79500000000002</v>
      </c>
      <c r="H55" s="648">
        <v>24045.066999999999</v>
      </c>
      <c r="I55" s="648">
        <v>1052.7660000000001</v>
      </c>
      <c r="J55" s="653" t="s">
        <v>1032</v>
      </c>
      <c r="K55" s="648">
        <v>48550.714</v>
      </c>
      <c r="L55" s="648">
        <v>39501.599999999999</v>
      </c>
      <c r="M55" s="648">
        <v>9049.1139999999996</v>
      </c>
      <c r="N55" s="648">
        <v>17993.825000000001</v>
      </c>
      <c r="O55" s="648">
        <v>11436.154</v>
      </c>
      <c r="P55" s="648">
        <v>6557.6710000000003</v>
      </c>
      <c r="Q55" s="648">
        <v>0</v>
      </c>
      <c r="R55" s="648">
        <v>193269.99900000001</v>
      </c>
      <c r="S55" s="1707">
        <v>28269.508000000002</v>
      </c>
      <c r="T55" s="648">
        <v>341022.50300000003</v>
      </c>
      <c r="U55" s="638"/>
      <c r="V55" s="638"/>
      <c r="W55" s="638"/>
      <c r="X55" s="638"/>
      <c r="Y55" s="638"/>
      <c r="Z55" s="638"/>
      <c r="AA55" s="638"/>
      <c r="AB55" s="638"/>
      <c r="AC55" s="638"/>
      <c r="AD55" s="638"/>
      <c r="AE55" s="638"/>
      <c r="AF55" s="638"/>
      <c r="AG55" s="638"/>
      <c r="AH55" s="638"/>
      <c r="AI55" s="638"/>
      <c r="AJ55" s="638"/>
      <c r="AK55" s="638"/>
      <c r="AL55" s="638"/>
      <c r="AM55" s="638"/>
      <c r="AN55" s="638"/>
      <c r="AO55" s="638"/>
      <c r="AP55" s="638"/>
      <c r="AQ55" s="638"/>
      <c r="AR55" s="638"/>
      <c r="AS55" s="638"/>
      <c r="AT55" s="638"/>
      <c r="AU55" s="638"/>
      <c r="AV55" s="638"/>
      <c r="AW55" s="638"/>
      <c r="AX55" s="638"/>
      <c r="AY55" s="638"/>
      <c r="AZ55" s="638"/>
      <c r="BA55" s="638"/>
      <c r="BB55" s="638"/>
      <c r="BC55" s="638"/>
      <c r="BD55" s="638"/>
      <c r="BE55" s="638"/>
      <c r="BF55" s="638"/>
      <c r="BG55" s="638"/>
      <c r="BH55" s="638"/>
      <c r="BI55" s="638"/>
      <c r="BJ55" s="638"/>
      <c r="BK55" s="638"/>
      <c r="BL55" s="638"/>
      <c r="BM55" s="638"/>
      <c r="BN55" s="638"/>
      <c r="BO55" s="638"/>
      <c r="BP55" s="638"/>
      <c r="BQ55" s="638"/>
      <c r="BR55" s="638"/>
      <c r="BS55" s="638"/>
      <c r="BT55" s="638"/>
      <c r="BU55" s="638"/>
      <c r="BV55" s="638"/>
      <c r="BW55" s="638"/>
      <c r="BX55" s="638"/>
      <c r="BY55" s="638"/>
      <c r="BZ55" s="638"/>
      <c r="CA55" s="638"/>
      <c r="CB55" s="638"/>
      <c r="CC55" s="638"/>
      <c r="CD55" s="638"/>
      <c r="CE55" s="638"/>
      <c r="CF55" s="638"/>
      <c r="CG55" s="638"/>
      <c r="CH55" s="638"/>
      <c r="CI55" s="638"/>
      <c r="CJ55" s="638"/>
      <c r="CK55" s="638"/>
    </row>
    <row r="56" spans="1:89" s="261" customFormat="1" ht="8.25" customHeight="1">
      <c r="A56" s="654" t="s">
        <v>376</v>
      </c>
      <c r="B56" s="649">
        <v>28815.85</v>
      </c>
      <c r="C56" s="648">
        <v>5908.55</v>
      </c>
      <c r="D56" s="649">
        <v>22907.3</v>
      </c>
      <c r="E56" s="648">
        <v>3591.7139999999999</v>
      </c>
      <c r="F56" s="648">
        <v>33065.364999999998</v>
      </c>
      <c r="G56" s="648">
        <v>399.17500000000001</v>
      </c>
      <c r="H56" s="648">
        <v>31401.867999999999</v>
      </c>
      <c r="I56" s="648">
        <v>1264.3219999999999</v>
      </c>
      <c r="J56" s="654" t="s">
        <v>376</v>
      </c>
      <c r="K56" s="648">
        <v>58459.324000000008</v>
      </c>
      <c r="L56" s="649">
        <v>51243.7</v>
      </c>
      <c r="M56" s="648">
        <v>7215.6239999999998</v>
      </c>
      <c r="N56" s="648">
        <v>16133.684000000001</v>
      </c>
      <c r="O56" s="648">
        <v>11681.308000000001</v>
      </c>
      <c r="P56" s="648">
        <v>4452.3760000000002</v>
      </c>
      <c r="Q56" s="648">
        <v>0</v>
      </c>
      <c r="R56" s="648">
        <v>211112.723</v>
      </c>
      <c r="S56" s="1707">
        <v>28718.735000000001</v>
      </c>
      <c r="T56" s="648">
        <v>379897.39500000002</v>
      </c>
      <c r="U56" s="638"/>
      <c r="V56" s="638"/>
      <c r="W56" s="638"/>
      <c r="X56" s="638"/>
      <c r="Y56" s="638"/>
      <c r="Z56" s="638"/>
      <c r="AA56" s="638"/>
      <c r="AB56" s="638"/>
      <c r="AC56" s="638"/>
      <c r="AD56" s="638"/>
      <c r="AE56" s="638"/>
      <c r="AF56" s="638"/>
      <c r="AG56" s="638"/>
      <c r="AH56" s="638"/>
      <c r="AI56" s="638"/>
      <c r="AJ56" s="638"/>
      <c r="AK56" s="638"/>
      <c r="AL56" s="638"/>
      <c r="AM56" s="638"/>
      <c r="AN56" s="638"/>
      <c r="AO56" s="638"/>
      <c r="AP56" s="638"/>
      <c r="AQ56" s="638"/>
      <c r="AR56" s="638"/>
      <c r="AS56" s="638"/>
      <c r="AT56" s="638"/>
      <c r="AU56" s="638"/>
      <c r="AV56" s="638"/>
      <c r="AW56" s="638"/>
      <c r="AX56" s="638"/>
      <c r="AY56" s="638"/>
      <c r="AZ56" s="638"/>
      <c r="BA56" s="638"/>
      <c r="BB56" s="638"/>
      <c r="BC56" s="638"/>
      <c r="BD56" s="638"/>
      <c r="BE56" s="638"/>
      <c r="BF56" s="638"/>
      <c r="BG56" s="638"/>
      <c r="BH56" s="638"/>
      <c r="BI56" s="638"/>
      <c r="BJ56" s="638"/>
      <c r="BK56" s="638"/>
      <c r="BL56" s="638"/>
      <c r="BM56" s="638"/>
      <c r="BN56" s="638"/>
      <c r="BO56" s="638"/>
      <c r="BP56" s="638"/>
      <c r="BQ56" s="638"/>
      <c r="BR56" s="638"/>
      <c r="BS56" s="638"/>
      <c r="BT56" s="638"/>
      <c r="BU56" s="638"/>
      <c r="BV56" s="638"/>
      <c r="BW56" s="638"/>
      <c r="BX56" s="638"/>
      <c r="BY56" s="638"/>
      <c r="BZ56" s="638"/>
      <c r="CA56" s="638"/>
      <c r="CB56" s="638"/>
      <c r="CC56" s="638"/>
      <c r="CD56" s="638"/>
      <c r="CE56" s="638"/>
      <c r="CF56" s="638"/>
      <c r="CG56" s="638"/>
      <c r="CH56" s="638"/>
      <c r="CI56" s="638"/>
      <c r="CJ56" s="638"/>
      <c r="CK56" s="638"/>
    </row>
    <row r="57" spans="1:89" s="261" customFormat="1" ht="8.25" customHeight="1">
      <c r="A57" s="654" t="s">
        <v>259</v>
      </c>
      <c r="B57" s="649">
        <v>28961.734</v>
      </c>
      <c r="C57" s="648">
        <v>6054.4340000000002</v>
      </c>
      <c r="D57" s="649">
        <v>22907.3</v>
      </c>
      <c r="E57" s="648">
        <v>4007.87</v>
      </c>
      <c r="F57" s="648">
        <v>33065.392999999996</v>
      </c>
      <c r="G57" s="648">
        <v>399.20299999999997</v>
      </c>
      <c r="H57" s="648">
        <v>31401.867999999999</v>
      </c>
      <c r="I57" s="648">
        <v>1264.3219999999999</v>
      </c>
      <c r="J57" s="654" t="s">
        <v>259</v>
      </c>
      <c r="K57" s="648">
        <v>58861.923999999999</v>
      </c>
      <c r="L57" s="649">
        <v>51646.3</v>
      </c>
      <c r="M57" s="648">
        <v>7215.6239999999998</v>
      </c>
      <c r="N57" s="648">
        <v>5381.4840000000004</v>
      </c>
      <c r="O57" s="648">
        <v>829.10799999999995</v>
      </c>
      <c r="P57" s="648">
        <v>4552.3760000000002</v>
      </c>
      <c r="Q57" s="648">
        <v>1714.3679999999999</v>
      </c>
      <c r="R57" s="648">
        <v>240361.85500000001</v>
      </c>
      <c r="S57" s="1707">
        <v>25776.135999999999</v>
      </c>
      <c r="T57" s="648">
        <v>398130.76400000002</v>
      </c>
      <c r="U57" s="638"/>
      <c r="V57" s="638"/>
      <c r="W57" s="638"/>
      <c r="X57" s="638"/>
      <c r="Y57" s="638"/>
      <c r="Z57" s="638"/>
      <c r="AA57" s="638"/>
      <c r="AB57" s="638"/>
      <c r="AC57" s="638"/>
      <c r="AD57" s="638"/>
      <c r="AE57" s="638"/>
      <c r="AF57" s="638"/>
      <c r="AG57" s="638"/>
      <c r="AH57" s="638"/>
      <c r="AI57" s="638"/>
      <c r="AJ57" s="638"/>
      <c r="AK57" s="638"/>
      <c r="AL57" s="638"/>
      <c r="AM57" s="638"/>
      <c r="AN57" s="638"/>
      <c r="AO57" s="638"/>
      <c r="AP57" s="638"/>
      <c r="AQ57" s="638"/>
      <c r="AR57" s="638"/>
      <c r="AS57" s="638"/>
      <c r="AT57" s="638"/>
      <c r="AU57" s="638"/>
      <c r="AV57" s="638"/>
      <c r="AW57" s="638"/>
      <c r="AX57" s="638"/>
      <c r="AY57" s="638"/>
      <c r="AZ57" s="638"/>
      <c r="BA57" s="638"/>
      <c r="BB57" s="638"/>
      <c r="BC57" s="638"/>
      <c r="BD57" s="638"/>
      <c r="BE57" s="638"/>
      <c r="BF57" s="638"/>
      <c r="BG57" s="638"/>
      <c r="BH57" s="638"/>
      <c r="BI57" s="638"/>
      <c r="BJ57" s="638"/>
      <c r="BK57" s="638"/>
      <c r="BL57" s="638"/>
      <c r="BM57" s="638"/>
      <c r="BN57" s="638"/>
      <c r="BO57" s="638"/>
      <c r="BP57" s="638"/>
      <c r="BQ57" s="638"/>
      <c r="BR57" s="638"/>
      <c r="BS57" s="638"/>
      <c r="BT57" s="638"/>
      <c r="BU57" s="638"/>
      <c r="BV57" s="638"/>
      <c r="BW57" s="638"/>
      <c r="BX57" s="638"/>
      <c r="BY57" s="638"/>
      <c r="BZ57" s="638"/>
      <c r="CA57" s="638"/>
      <c r="CB57" s="638"/>
      <c r="CC57" s="638"/>
      <c r="CD57" s="638"/>
      <c r="CE57" s="638"/>
      <c r="CF57" s="638"/>
      <c r="CG57" s="638"/>
      <c r="CH57" s="638"/>
      <c r="CI57" s="638"/>
      <c r="CJ57" s="638"/>
      <c r="CK57" s="638"/>
    </row>
    <row r="58" spans="1:89" s="261" customFormat="1" ht="8.25" customHeight="1">
      <c r="A58" s="654" t="s">
        <v>1325</v>
      </c>
      <c r="B58" s="649">
        <v>29957.464</v>
      </c>
      <c r="C58" s="648">
        <v>7359.7640000000001</v>
      </c>
      <c r="D58" s="649">
        <v>22597.7</v>
      </c>
      <c r="E58" s="648">
        <v>4776.0739999999996</v>
      </c>
      <c r="F58" s="648">
        <v>35499.648999999998</v>
      </c>
      <c r="G58" s="648">
        <v>454.036</v>
      </c>
      <c r="H58" s="648">
        <v>33932.964999999997</v>
      </c>
      <c r="I58" s="648">
        <v>1112.6479999999999</v>
      </c>
      <c r="J58" s="654" t="s">
        <v>1325</v>
      </c>
      <c r="K58" s="648">
        <v>65850.024000000005</v>
      </c>
      <c r="L58" s="649">
        <v>58625.1</v>
      </c>
      <c r="M58" s="648">
        <v>7224.924</v>
      </c>
      <c r="N58" s="648">
        <v>6161.4229999999998</v>
      </c>
      <c r="O58" s="648">
        <v>1055.057</v>
      </c>
      <c r="P58" s="648">
        <v>5106.366</v>
      </c>
      <c r="Q58" s="648">
        <v>1870.2460000000001</v>
      </c>
      <c r="R58" s="648">
        <v>265360.61599999998</v>
      </c>
      <c r="S58" s="1707">
        <v>31992.581999999999</v>
      </c>
      <c r="T58" s="648">
        <v>441468.07800000004</v>
      </c>
      <c r="U58" s="638"/>
      <c r="V58" s="638"/>
      <c r="W58" s="638"/>
      <c r="X58" s="638"/>
      <c r="Y58" s="638"/>
      <c r="Z58" s="638"/>
      <c r="AA58" s="638"/>
      <c r="AB58" s="638"/>
      <c r="AC58" s="638"/>
      <c r="AD58" s="638"/>
      <c r="AE58" s="638"/>
      <c r="AF58" s="638"/>
      <c r="AG58" s="638"/>
      <c r="AH58" s="638"/>
      <c r="AI58" s="638"/>
      <c r="AJ58" s="638"/>
      <c r="AK58" s="638"/>
      <c r="AL58" s="638"/>
      <c r="AM58" s="638"/>
      <c r="AN58" s="638"/>
      <c r="AO58" s="638"/>
      <c r="AP58" s="638"/>
      <c r="AQ58" s="638"/>
      <c r="AR58" s="638"/>
      <c r="AS58" s="638"/>
      <c r="AT58" s="638"/>
      <c r="AU58" s="638"/>
      <c r="AV58" s="638"/>
      <c r="AW58" s="638"/>
      <c r="AX58" s="638"/>
      <c r="AY58" s="638"/>
      <c r="AZ58" s="638"/>
      <c r="BA58" s="638"/>
      <c r="BB58" s="638"/>
      <c r="BC58" s="638"/>
      <c r="BD58" s="638"/>
      <c r="BE58" s="638"/>
      <c r="BF58" s="638"/>
      <c r="BG58" s="638"/>
      <c r="BH58" s="638"/>
      <c r="BI58" s="638"/>
      <c r="BJ58" s="638"/>
      <c r="BK58" s="638"/>
      <c r="BL58" s="638"/>
      <c r="BM58" s="638"/>
      <c r="BN58" s="638"/>
      <c r="BO58" s="638"/>
      <c r="BP58" s="638"/>
      <c r="BQ58" s="638"/>
      <c r="BR58" s="638"/>
      <c r="BS58" s="638"/>
      <c r="BT58" s="638"/>
      <c r="BU58" s="638"/>
      <c r="BV58" s="638"/>
      <c r="BW58" s="638"/>
      <c r="BX58" s="638"/>
      <c r="BY58" s="638"/>
      <c r="BZ58" s="638"/>
      <c r="CA58" s="638"/>
      <c r="CB58" s="638"/>
      <c r="CC58" s="638"/>
      <c r="CD58" s="638"/>
      <c r="CE58" s="638"/>
      <c r="CF58" s="638"/>
      <c r="CG58" s="638"/>
      <c r="CH58" s="638"/>
      <c r="CI58" s="638"/>
      <c r="CJ58" s="638"/>
      <c r="CK58" s="638"/>
    </row>
    <row r="59" spans="1:89" s="261" customFormat="1" ht="8.25" customHeight="1">
      <c r="A59" s="305" t="s">
        <v>363</v>
      </c>
      <c r="B59" s="649">
        <v>36509.199999999997</v>
      </c>
      <c r="C59" s="648">
        <v>12651.9</v>
      </c>
      <c r="D59" s="649">
        <v>23857.3</v>
      </c>
      <c r="E59" s="648">
        <v>11036.679</v>
      </c>
      <c r="F59" s="648">
        <v>42939.9</v>
      </c>
      <c r="G59" s="648">
        <v>358.8</v>
      </c>
      <c r="H59" s="648">
        <v>41100.6</v>
      </c>
      <c r="I59" s="648">
        <v>1480.5</v>
      </c>
      <c r="J59" s="305" t="s">
        <v>363</v>
      </c>
      <c r="K59" s="648">
        <v>72100.23</v>
      </c>
      <c r="L59" s="648">
        <v>64925.93</v>
      </c>
      <c r="M59" s="648">
        <v>7174.3</v>
      </c>
      <c r="N59" s="648">
        <v>6873.82</v>
      </c>
      <c r="O59" s="648">
        <v>1238.3499999999999</v>
      </c>
      <c r="P59" s="648">
        <v>5635.47</v>
      </c>
      <c r="Q59" s="648">
        <v>3007.0639999999999</v>
      </c>
      <c r="R59" s="648">
        <v>336780.99800000002</v>
      </c>
      <c r="S59" s="1707">
        <v>44027.16</v>
      </c>
      <c r="T59" s="648">
        <v>553275.05100000009</v>
      </c>
      <c r="U59" s="638"/>
      <c r="V59" s="638"/>
      <c r="W59" s="638"/>
      <c r="X59" s="638"/>
      <c r="Y59" s="638"/>
      <c r="Z59" s="638"/>
      <c r="AA59" s="638"/>
      <c r="AB59" s="638"/>
      <c r="AC59" s="638"/>
      <c r="AD59" s="638"/>
      <c r="AE59" s="638"/>
      <c r="AF59" s="638"/>
      <c r="AG59" s="638"/>
      <c r="AH59" s="638"/>
      <c r="AI59" s="638"/>
      <c r="AJ59" s="638"/>
      <c r="AK59" s="638"/>
      <c r="AL59" s="638"/>
      <c r="AM59" s="638"/>
      <c r="AN59" s="638"/>
      <c r="AO59" s="638"/>
      <c r="AP59" s="638"/>
      <c r="AQ59" s="638"/>
      <c r="AR59" s="638"/>
      <c r="AS59" s="638"/>
      <c r="AT59" s="638"/>
      <c r="AU59" s="638"/>
      <c r="AV59" s="638"/>
      <c r="AW59" s="638"/>
      <c r="AX59" s="638"/>
      <c r="AY59" s="638"/>
      <c r="AZ59" s="638"/>
      <c r="BA59" s="638"/>
      <c r="BB59" s="638"/>
      <c r="BC59" s="638"/>
      <c r="BD59" s="638"/>
      <c r="BE59" s="638"/>
      <c r="BF59" s="638"/>
      <c r="BG59" s="638"/>
      <c r="BH59" s="638"/>
      <c r="BI59" s="638"/>
      <c r="BJ59" s="638"/>
      <c r="BK59" s="638"/>
      <c r="BL59" s="638"/>
      <c r="BM59" s="638"/>
      <c r="BN59" s="638"/>
      <c r="BO59" s="638"/>
      <c r="BP59" s="638"/>
      <c r="BQ59" s="638"/>
      <c r="BR59" s="638"/>
      <c r="BS59" s="638"/>
      <c r="BT59" s="638"/>
      <c r="BU59" s="638"/>
      <c r="BV59" s="638"/>
      <c r="BW59" s="638"/>
      <c r="BX59" s="638"/>
      <c r="BY59" s="638"/>
      <c r="BZ59" s="638"/>
      <c r="CA59" s="638"/>
      <c r="CB59" s="638"/>
      <c r="CC59" s="638"/>
      <c r="CD59" s="638"/>
      <c r="CE59" s="638"/>
      <c r="CF59" s="638"/>
      <c r="CG59" s="638"/>
      <c r="CH59" s="638"/>
      <c r="CI59" s="638"/>
      <c r="CJ59" s="638"/>
      <c r="CK59" s="638"/>
    </row>
    <row r="60" spans="1:89" s="310" customFormat="1" ht="8.25" customHeight="1">
      <c r="A60" s="601" t="s">
        <v>1466</v>
      </c>
      <c r="B60" s="710">
        <v>60863.248301860003</v>
      </c>
      <c r="C60" s="710">
        <v>15014.552</v>
      </c>
      <c r="D60" s="711">
        <v>45848.69630186</v>
      </c>
      <c r="E60" s="710">
        <v>21871.544000000002</v>
      </c>
      <c r="F60" s="710">
        <v>62346.703000000001</v>
      </c>
      <c r="G60" s="710">
        <v>824.78300000000002</v>
      </c>
      <c r="H60" s="710">
        <v>59960.7</v>
      </c>
      <c r="I60" s="710">
        <v>1561.22</v>
      </c>
      <c r="J60" s="601" t="s">
        <v>1466</v>
      </c>
      <c r="K60" s="710">
        <v>71949.125</v>
      </c>
      <c r="L60" s="710">
        <v>61054.824999999997</v>
      </c>
      <c r="M60" s="710">
        <v>10894.3</v>
      </c>
      <c r="N60" s="710">
        <v>6258.6009999999987</v>
      </c>
      <c r="O60" s="710">
        <v>1177.6669999999999</v>
      </c>
      <c r="P60" s="710">
        <v>5080.9339999999993</v>
      </c>
      <c r="Q60" s="710">
        <v>6151.1080000000002</v>
      </c>
      <c r="R60" s="710">
        <v>434912.7</v>
      </c>
      <c r="S60" s="1708">
        <v>57156.524698139998</v>
      </c>
      <c r="T60" s="710">
        <v>721509.554</v>
      </c>
    </row>
    <row r="61" spans="1:89" s="310" customFormat="1" ht="8.25" customHeight="1">
      <c r="A61" s="601" t="s">
        <v>1498</v>
      </c>
      <c r="B61" s="671">
        <v>67977.382691070001</v>
      </c>
      <c r="C61" s="671">
        <v>16863.662199649996</v>
      </c>
      <c r="D61" s="1067">
        <v>51113.720491419997</v>
      </c>
      <c r="E61" s="671">
        <v>15009.065725129598</v>
      </c>
      <c r="F61" s="671">
        <v>63535.801178342983</v>
      </c>
      <c r="G61" s="671">
        <v>437.34666357500021</v>
      </c>
      <c r="H61" s="671">
        <v>62357.178785497985</v>
      </c>
      <c r="I61" s="671">
        <v>741.27572927000006</v>
      </c>
      <c r="J61" s="601" t="s">
        <v>1498</v>
      </c>
      <c r="K61" s="671">
        <v>82995.774999999994</v>
      </c>
      <c r="L61" s="671">
        <v>68109.5</v>
      </c>
      <c r="M61" s="671">
        <v>14886.275</v>
      </c>
      <c r="N61" s="627">
        <v>7243.1911384699997</v>
      </c>
      <c r="O61" s="627">
        <v>1811.4976384700003</v>
      </c>
      <c r="P61" s="627">
        <v>5431.6934999999994</v>
      </c>
      <c r="Q61" s="627">
        <v>9228.4690580499991</v>
      </c>
      <c r="R61" s="627">
        <v>497139.81882118713</v>
      </c>
      <c r="S61" s="1709">
        <v>28009.887999703176</v>
      </c>
      <c r="T61" s="627">
        <v>771139.3916119528</v>
      </c>
    </row>
    <row r="62" spans="1:89" s="305" customFormat="1" ht="8.25" customHeight="1">
      <c r="A62" s="601" t="s">
        <v>1168</v>
      </c>
      <c r="B62" s="671">
        <v>74063.899999999994</v>
      </c>
      <c r="C62" s="671">
        <v>19786.400000000001</v>
      </c>
      <c r="D62" s="1067">
        <v>54277.5</v>
      </c>
      <c r="E62" s="671">
        <v>6744.6</v>
      </c>
      <c r="F62" s="671">
        <v>59029.681749793475</v>
      </c>
      <c r="G62" s="671">
        <v>500.3</v>
      </c>
      <c r="H62" s="671">
        <v>56794.781749793474</v>
      </c>
      <c r="I62" s="671">
        <v>1734.6</v>
      </c>
      <c r="J62" s="601" t="s">
        <v>1168</v>
      </c>
      <c r="K62" s="671">
        <v>105940.90000000001</v>
      </c>
      <c r="L62" s="671">
        <v>86461.1</v>
      </c>
      <c r="M62" s="671">
        <v>19479.8</v>
      </c>
      <c r="N62" s="671">
        <v>8335.2999999999993</v>
      </c>
      <c r="O62" s="671">
        <v>2112.3000000000002</v>
      </c>
      <c r="P62" s="671">
        <v>6223</v>
      </c>
      <c r="Q62" s="671">
        <v>12848.517656292495</v>
      </c>
      <c r="R62" s="671">
        <v>544251.67344478797</v>
      </c>
      <c r="S62" s="1710">
        <v>42276.162029531668</v>
      </c>
      <c r="T62" s="671">
        <v>853490.73488040559</v>
      </c>
      <c r="U62" s="2142"/>
      <c r="V62" s="310"/>
      <c r="W62" s="310"/>
      <c r="X62" s="310"/>
      <c r="Y62" s="310"/>
      <c r="Z62" s="310"/>
      <c r="AA62" s="310"/>
      <c r="AB62" s="310"/>
      <c r="AC62" s="310"/>
      <c r="AD62" s="310"/>
      <c r="AE62" s="310"/>
      <c r="AF62" s="310"/>
      <c r="AG62" s="310"/>
      <c r="AH62" s="310"/>
      <c r="AI62" s="310"/>
      <c r="AJ62" s="310"/>
      <c r="AK62" s="310"/>
      <c r="AL62" s="310"/>
      <c r="AM62" s="310"/>
      <c r="AN62" s="310"/>
      <c r="AO62" s="310"/>
      <c r="AP62" s="310"/>
      <c r="AQ62" s="310"/>
      <c r="AR62" s="310"/>
      <c r="AS62" s="310"/>
      <c r="AT62" s="310"/>
      <c r="AU62" s="310"/>
      <c r="AV62" s="310"/>
      <c r="AW62" s="310"/>
      <c r="AX62" s="310"/>
      <c r="AY62" s="310"/>
      <c r="AZ62" s="310"/>
      <c r="BA62" s="310"/>
      <c r="BB62" s="310"/>
      <c r="BC62" s="310"/>
      <c r="BD62" s="310"/>
      <c r="BE62" s="310"/>
      <c r="BF62" s="310"/>
      <c r="BG62" s="310"/>
      <c r="BH62" s="310"/>
      <c r="BI62" s="310"/>
      <c r="BJ62" s="310"/>
      <c r="BK62" s="310"/>
      <c r="BL62" s="931"/>
    </row>
    <row r="63" spans="1:89" s="310" customFormat="1" ht="8.25" customHeight="1">
      <c r="A63" s="601" t="s">
        <v>1627</v>
      </c>
      <c r="B63" s="671">
        <v>125535.863477736</v>
      </c>
      <c r="C63" s="671">
        <v>25398.016617106001</v>
      </c>
      <c r="D63" s="1067">
        <v>100137.84686063</v>
      </c>
      <c r="E63" s="671">
        <v>6137.5969660179999</v>
      </c>
      <c r="F63" s="671">
        <v>63773.091026763759</v>
      </c>
      <c r="G63" s="671">
        <v>628.89691055025003</v>
      </c>
      <c r="H63" s="671">
        <v>59653.810887173509</v>
      </c>
      <c r="I63" s="671">
        <v>3490.3832290400001</v>
      </c>
      <c r="J63" s="601" t="s">
        <v>1627</v>
      </c>
      <c r="K63" s="671">
        <v>128829.79999999999</v>
      </c>
      <c r="L63" s="671">
        <v>102049.2</v>
      </c>
      <c r="M63" s="671">
        <v>26780.6</v>
      </c>
      <c r="N63" s="671">
        <v>10924.8</v>
      </c>
      <c r="O63" s="671">
        <v>1162</v>
      </c>
      <c r="P63" s="671">
        <v>9762.7999999999993</v>
      </c>
      <c r="Q63" s="671">
        <v>10984.3572522412</v>
      </c>
      <c r="R63" s="671">
        <v>633360.76245386351</v>
      </c>
      <c r="S63" s="1710">
        <v>72904.428823377704</v>
      </c>
      <c r="T63" s="671">
        <v>1052450.7000000002</v>
      </c>
    </row>
    <row r="64" spans="1:89" s="305" customFormat="1" ht="8.25" customHeight="1">
      <c r="A64" s="601" t="s">
        <v>89</v>
      </c>
      <c r="B64" s="671">
        <v>136475.77546780603</v>
      </c>
      <c r="C64" s="671">
        <v>29120.099594706004</v>
      </c>
      <c r="D64" s="1067">
        <v>107355.67587310003</v>
      </c>
      <c r="E64" s="671">
        <v>5895.5781651499055</v>
      </c>
      <c r="F64" s="671">
        <v>80458.528666100028</v>
      </c>
      <c r="G64" s="671">
        <v>800.9433021789996</v>
      </c>
      <c r="H64" s="671">
        <v>77273.926225341027</v>
      </c>
      <c r="I64" s="671">
        <v>2383.6591385800002</v>
      </c>
      <c r="J64" s="601" t="s">
        <v>89</v>
      </c>
      <c r="K64" s="671">
        <v>147230.1</v>
      </c>
      <c r="L64" s="671">
        <v>121491.4</v>
      </c>
      <c r="M64" s="671">
        <v>25738.7</v>
      </c>
      <c r="N64" s="671">
        <v>12157.563034558094</v>
      </c>
      <c r="O64" s="671">
        <v>1083.5204343599999</v>
      </c>
      <c r="P64" s="671">
        <v>11074.042600198094</v>
      </c>
      <c r="Q64" s="671">
        <v>10003.969696238799</v>
      </c>
      <c r="R64" s="671">
        <v>766327.21692712209</v>
      </c>
      <c r="S64" s="1710">
        <v>84332.624886092963</v>
      </c>
      <c r="T64" s="671">
        <v>1242881.356843068</v>
      </c>
      <c r="U64" s="2142"/>
      <c r="V64" s="310"/>
      <c r="W64" s="310"/>
      <c r="X64" s="310"/>
      <c r="Y64" s="310"/>
      <c r="Z64" s="310"/>
      <c r="AA64" s="310"/>
      <c r="AB64" s="310"/>
      <c r="AC64" s="310"/>
      <c r="AD64" s="310"/>
      <c r="AE64" s="310"/>
      <c r="AF64" s="310"/>
      <c r="AG64" s="310"/>
      <c r="AH64" s="310"/>
      <c r="AI64" s="310"/>
      <c r="AJ64" s="310"/>
      <c r="AK64" s="310"/>
      <c r="AL64" s="310"/>
      <c r="AM64" s="310"/>
      <c r="AN64" s="310"/>
      <c r="AO64" s="310"/>
      <c r="AP64" s="310"/>
      <c r="AQ64" s="310"/>
      <c r="AR64" s="310"/>
      <c r="AS64" s="310"/>
      <c r="AT64" s="310"/>
      <c r="AU64" s="310"/>
      <c r="AV64" s="310"/>
      <c r="AW64" s="310"/>
      <c r="AX64" s="310"/>
      <c r="AY64" s="310"/>
      <c r="AZ64" s="310"/>
      <c r="BA64" s="310"/>
      <c r="BB64" s="310"/>
      <c r="BC64" s="310"/>
      <c r="BD64" s="310"/>
      <c r="BE64" s="310"/>
      <c r="BF64" s="310"/>
      <c r="BG64" s="310"/>
      <c r="BH64" s="310"/>
      <c r="BI64" s="310"/>
      <c r="BJ64" s="310"/>
      <c r="BK64" s="310"/>
      <c r="BL64" s="931"/>
    </row>
    <row r="65" spans="1:64" s="305" customFormat="1" ht="8.25" customHeight="1">
      <c r="A65" s="601" t="s">
        <v>1858</v>
      </c>
      <c r="B65" s="671">
        <v>177423.60718127</v>
      </c>
      <c r="C65" s="671">
        <v>33942.215832749993</v>
      </c>
      <c r="D65" s="1067">
        <v>143481.39134852</v>
      </c>
      <c r="E65" s="671">
        <v>9641.6206617478183</v>
      </c>
      <c r="F65" s="671">
        <v>93124.578339122425</v>
      </c>
      <c r="G65" s="671">
        <v>699.91481526949997</v>
      </c>
      <c r="H65" s="671">
        <v>88901.083356532923</v>
      </c>
      <c r="I65" s="671">
        <v>3523.5801673199999</v>
      </c>
      <c r="J65" s="601" t="s">
        <v>1858</v>
      </c>
      <c r="K65" s="671">
        <v>136367.1</v>
      </c>
      <c r="L65" s="671">
        <v>113360.3</v>
      </c>
      <c r="M65" s="671">
        <v>23006.799999999999</v>
      </c>
      <c r="N65" s="671">
        <v>11043.893247709999</v>
      </c>
      <c r="O65" s="671">
        <v>996.62867697999991</v>
      </c>
      <c r="P65" s="671">
        <v>10047.26457073</v>
      </c>
      <c r="Q65" s="671">
        <v>9139.9950439820313</v>
      </c>
      <c r="R65" s="1249">
        <v>906851.91738387221</v>
      </c>
      <c r="S65" s="1711">
        <v>123559.15064340446</v>
      </c>
      <c r="T65" s="1249">
        <v>1467151.862501109</v>
      </c>
      <c r="U65" s="2142"/>
      <c r="V65" s="310"/>
      <c r="W65" s="310"/>
      <c r="X65" s="310"/>
      <c r="Y65" s="310"/>
      <c r="Z65" s="310"/>
      <c r="AA65" s="310"/>
      <c r="AB65" s="310"/>
      <c r="AC65" s="310"/>
      <c r="AD65" s="310"/>
      <c r="AE65" s="310"/>
      <c r="AF65" s="310"/>
      <c r="AG65" s="310"/>
      <c r="AH65" s="310"/>
      <c r="AI65" s="310"/>
      <c r="AJ65" s="310"/>
      <c r="AK65" s="310"/>
      <c r="AL65" s="310"/>
      <c r="AM65" s="310"/>
      <c r="AN65" s="310"/>
      <c r="AO65" s="310"/>
      <c r="AP65" s="310"/>
      <c r="AQ65" s="310"/>
      <c r="AR65" s="310"/>
      <c r="AS65" s="310"/>
      <c r="AT65" s="310"/>
      <c r="AU65" s="310"/>
      <c r="AV65" s="310"/>
      <c r="AW65" s="310"/>
      <c r="AX65" s="310"/>
      <c r="AY65" s="310"/>
      <c r="AZ65" s="310"/>
      <c r="BA65" s="310"/>
      <c r="BB65" s="310"/>
      <c r="BC65" s="310"/>
      <c r="BD65" s="310"/>
      <c r="BE65" s="310"/>
      <c r="BF65" s="310"/>
      <c r="BG65" s="310"/>
      <c r="BH65" s="310"/>
      <c r="BI65" s="310"/>
      <c r="BJ65" s="310"/>
      <c r="BK65" s="310"/>
      <c r="BL65" s="931"/>
    </row>
    <row r="66" spans="1:64" s="305" customFormat="1" ht="8.25" customHeight="1">
      <c r="A66" s="601" t="s">
        <v>1980</v>
      </c>
      <c r="B66" s="671">
        <v>214323.25406937001</v>
      </c>
      <c r="C66" s="671">
        <v>39383.423337810003</v>
      </c>
      <c r="D66" s="1067">
        <v>174939.83073156001</v>
      </c>
      <c r="E66" s="671">
        <v>12125.333064643499</v>
      </c>
      <c r="F66" s="671">
        <v>120689.09880444345</v>
      </c>
      <c r="G66" s="671">
        <v>1252.0553161744995</v>
      </c>
      <c r="H66" s="671">
        <v>112283.64119529993</v>
      </c>
      <c r="I66" s="671">
        <v>7153.4022929690054</v>
      </c>
      <c r="J66" s="601" t="s">
        <v>1980</v>
      </c>
      <c r="K66" s="671">
        <v>136363.1</v>
      </c>
      <c r="L66" s="671">
        <v>100729.2</v>
      </c>
      <c r="M66" s="671">
        <v>35633.9</v>
      </c>
      <c r="N66" s="671">
        <v>10627.3848045745</v>
      </c>
      <c r="O66" s="671">
        <v>852.91678677000004</v>
      </c>
      <c r="P66" s="671">
        <v>9774.4680178045001</v>
      </c>
      <c r="Q66" s="671">
        <v>11048.260742502247</v>
      </c>
      <c r="R66" s="1249">
        <v>1101814.6734176553</v>
      </c>
      <c r="S66" s="1711">
        <v>146735.28096085391</v>
      </c>
      <c r="T66" s="1249">
        <v>1753726.3858640429</v>
      </c>
      <c r="U66" s="2142"/>
      <c r="V66" s="310"/>
      <c r="W66" s="310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310"/>
      <c r="AI66" s="310"/>
      <c r="AJ66" s="310"/>
      <c r="AK66" s="310"/>
      <c r="AL66" s="310"/>
      <c r="AM66" s="310"/>
      <c r="AN66" s="310"/>
      <c r="AO66" s="310"/>
      <c r="AP66" s="310"/>
      <c r="AQ66" s="310"/>
      <c r="AR66" s="310"/>
      <c r="AS66" s="310"/>
      <c r="AT66" s="310"/>
      <c r="AU66" s="310"/>
      <c r="AV66" s="310"/>
      <c r="AW66" s="310"/>
      <c r="AX66" s="310"/>
      <c r="AY66" s="310"/>
      <c r="AZ66" s="310"/>
      <c r="BA66" s="310"/>
      <c r="BB66" s="310"/>
      <c r="BC66" s="310"/>
      <c r="BD66" s="310"/>
      <c r="BE66" s="310"/>
      <c r="BF66" s="310"/>
      <c r="BG66" s="310"/>
      <c r="BH66" s="310"/>
      <c r="BI66" s="310"/>
      <c r="BJ66" s="310"/>
      <c r="BK66" s="310"/>
      <c r="BL66" s="931"/>
    </row>
    <row r="67" spans="1:64" s="305" customFormat="1" ht="8.25" customHeight="1">
      <c r="A67" s="601" t="s">
        <v>2159</v>
      </c>
      <c r="B67" s="671">
        <v>181776.40889030002</v>
      </c>
      <c r="C67" s="671">
        <v>47060.550543040008</v>
      </c>
      <c r="D67" s="1067">
        <v>134715.85834726001</v>
      </c>
      <c r="E67" s="671">
        <v>12743.746898449299</v>
      </c>
      <c r="F67" s="671">
        <v>151814.72654559775</v>
      </c>
      <c r="G67" s="671">
        <v>928.10821719000012</v>
      </c>
      <c r="H67" s="671">
        <v>145568.34853165474</v>
      </c>
      <c r="I67" s="671">
        <v>5318.2697967530003</v>
      </c>
      <c r="J67" s="601" t="s">
        <v>2159</v>
      </c>
      <c r="K67" s="671">
        <v>176963</v>
      </c>
      <c r="L67" s="671">
        <v>97899.5</v>
      </c>
      <c r="M67" s="671">
        <v>79063.5</v>
      </c>
      <c r="N67" s="671">
        <v>8882.3893160400003</v>
      </c>
      <c r="O67" s="671">
        <v>1006.56234124</v>
      </c>
      <c r="P67" s="671">
        <v>7875.8269747999993</v>
      </c>
      <c r="Q67" s="671">
        <v>14304.588095962248</v>
      </c>
      <c r="R67" s="1249">
        <v>1389459.2153841951</v>
      </c>
      <c r="S67" s="1711">
        <v>205272.18482807255</v>
      </c>
      <c r="T67" s="1249">
        <v>2141216.2599586174</v>
      </c>
      <c r="U67" s="2142"/>
      <c r="V67" s="310"/>
      <c r="W67" s="310"/>
      <c r="X67" s="310"/>
      <c r="Y67" s="310"/>
      <c r="Z67" s="310"/>
      <c r="AA67" s="310"/>
      <c r="AB67" s="310"/>
      <c r="AC67" s="310"/>
      <c r="AD67" s="310"/>
      <c r="AE67" s="310"/>
      <c r="AF67" s="310"/>
      <c r="AG67" s="310"/>
      <c r="AH67" s="310"/>
      <c r="AI67" s="310"/>
      <c r="AJ67" s="310"/>
      <c r="AK67" s="310"/>
      <c r="AL67" s="310"/>
      <c r="AM67" s="310"/>
      <c r="AN67" s="310"/>
      <c r="AO67" s="310"/>
      <c r="AP67" s="310"/>
      <c r="AQ67" s="310"/>
      <c r="AR67" s="310"/>
      <c r="AS67" s="310"/>
      <c r="AT67" s="310"/>
      <c r="AU67" s="310"/>
      <c r="AV67" s="310"/>
      <c r="AW67" s="310"/>
      <c r="AX67" s="310"/>
      <c r="AY67" s="310"/>
      <c r="AZ67" s="310"/>
      <c r="BA67" s="310"/>
      <c r="BB67" s="310"/>
      <c r="BC67" s="310"/>
      <c r="BD67" s="310"/>
      <c r="BE67" s="310"/>
      <c r="BF67" s="310"/>
      <c r="BG67" s="310"/>
      <c r="BH67" s="310"/>
      <c r="BI67" s="310"/>
      <c r="BJ67" s="310"/>
      <c r="BK67" s="310"/>
      <c r="BL67" s="931"/>
    </row>
    <row r="68" spans="1:64" s="305" customFormat="1" ht="8.25" customHeight="1">
      <c r="A68" s="601" t="s">
        <v>2262</v>
      </c>
      <c r="B68" s="671">
        <v>249897.88793832005</v>
      </c>
      <c r="C68" s="671">
        <v>55471.976032439998</v>
      </c>
      <c r="D68" s="1067">
        <v>194425.91190588006</v>
      </c>
      <c r="E68" s="671">
        <v>13694.297846732899</v>
      </c>
      <c r="F68" s="1067">
        <v>151971.44619992207</v>
      </c>
      <c r="G68" s="1067">
        <v>996.72497615775001</v>
      </c>
      <c r="H68" s="671">
        <v>144564.82237001334</v>
      </c>
      <c r="I68" s="671">
        <v>6409.8988537510004</v>
      </c>
      <c r="J68" s="601" t="s">
        <v>2262</v>
      </c>
      <c r="K68" s="671">
        <v>203061.8</v>
      </c>
      <c r="L68" s="671">
        <v>79538.8</v>
      </c>
      <c r="M68" s="671">
        <v>123523</v>
      </c>
      <c r="N68" s="671">
        <v>9728.0392528900011</v>
      </c>
      <c r="O68" s="671">
        <v>853.65695507000009</v>
      </c>
      <c r="P68" s="671">
        <v>8874.3822978200005</v>
      </c>
      <c r="Q68" s="671">
        <v>15847.65381920489</v>
      </c>
      <c r="R68" s="671">
        <v>1735074.9387289728</v>
      </c>
      <c r="S68" s="671">
        <v>203752.3121108599</v>
      </c>
      <c r="T68" s="671">
        <v>2583028.3758969028</v>
      </c>
      <c r="U68" s="2142"/>
      <c r="V68" s="310"/>
      <c r="W68" s="310"/>
      <c r="X68" s="310"/>
      <c r="Y68" s="310"/>
      <c r="Z68" s="310"/>
      <c r="AA68" s="310"/>
      <c r="AB68" s="310"/>
      <c r="AC68" s="310"/>
      <c r="AD68" s="310"/>
      <c r="AE68" s="310"/>
      <c r="AF68" s="310"/>
      <c r="AG68" s="310"/>
      <c r="AH68" s="310"/>
      <c r="AI68" s="310"/>
      <c r="AJ68" s="310"/>
      <c r="AK68" s="310"/>
      <c r="AL68" s="310"/>
      <c r="AM68" s="310"/>
      <c r="AN68" s="310"/>
      <c r="AO68" s="310"/>
      <c r="AP68" s="310"/>
      <c r="AQ68" s="310"/>
      <c r="AR68" s="310"/>
      <c r="AS68" s="310"/>
      <c r="AT68" s="310"/>
      <c r="AU68" s="310"/>
      <c r="AV68" s="310"/>
      <c r="AW68" s="310"/>
      <c r="AX68" s="310"/>
      <c r="AY68" s="310"/>
      <c r="AZ68" s="310"/>
      <c r="BA68" s="310"/>
      <c r="BB68" s="310"/>
      <c r="BC68" s="310"/>
      <c r="BD68" s="310"/>
      <c r="BE68" s="310"/>
      <c r="BF68" s="310"/>
      <c r="BG68" s="310"/>
      <c r="BH68" s="310"/>
      <c r="BI68" s="310"/>
      <c r="BJ68" s="310"/>
      <c r="BK68" s="310"/>
      <c r="BL68" s="931"/>
    </row>
    <row r="69" spans="1:64" s="305" customFormat="1" ht="8.25" customHeight="1">
      <c r="A69" s="601" t="s">
        <v>2574</v>
      </c>
      <c r="B69" s="671">
        <v>254821.93827660006</v>
      </c>
      <c r="C69" s="671">
        <v>63741.362749070016</v>
      </c>
      <c r="D69" s="1067">
        <v>191080.57552753005</v>
      </c>
      <c r="E69" s="671">
        <v>12169.412562209251</v>
      </c>
      <c r="F69" s="1067">
        <v>112997.115892156</v>
      </c>
      <c r="G69" s="1067">
        <v>2500.5275552140006</v>
      </c>
      <c r="H69" s="671">
        <v>110388.910695492</v>
      </c>
      <c r="I69" s="671">
        <v>107.67764145000001</v>
      </c>
      <c r="J69" s="601" t="s">
        <v>2574</v>
      </c>
      <c r="K69" s="671">
        <v>275863.5</v>
      </c>
      <c r="L69" s="671">
        <v>118153</v>
      </c>
      <c r="M69" s="671">
        <v>157710.5</v>
      </c>
      <c r="N69" s="671">
        <v>10679.020012934001</v>
      </c>
      <c r="O69" s="671">
        <v>1047.4796596799999</v>
      </c>
      <c r="P69" s="671">
        <v>9631.5403532540004</v>
      </c>
      <c r="Q69" s="671">
        <v>21529.733901645759</v>
      </c>
      <c r="R69" s="671">
        <v>2119961.7499762247</v>
      </c>
      <c r="S69" s="671">
        <v>261208.71396268578</v>
      </c>
      <c r="T69" s="671">
        <v>3069231.1845844556</v>
      </c>
      <c r="U69" s="2142"/>
      <c r="V69" s="310"/>
      <c r="W69" s="310"/>
      <c r="X69" s="310"/>
      <c r="Y69" s="310"/>
      <c r="Z69" s="310"/>
      <c r="AA69" s="310"/>
      <c r="AB69" s="310"/>
      <c r="AC69" s="310"/>
      <c r="AD69" s="310"/>
      <c r="AE69" s="310"/>
      <c r="AF69" s="310"/>
      <c r="AG69" s="310"/>
      <c r="AH69" s="310"/>
      <c r="AI69" s="310"/>
      <c r="AJ69" s="310"/>
      <c r="AK69" s="310"/>
      <c r="AL69" s="310"/>
      <c r="AM69" s="310"/>
      <c r="AN69" s="310"/>
      <c r="AO69" s="310"/>
      <c r="AP69" s="310"/>
      <c r="AQ69" s="310"/>
      <c r="AR69" s="310"/>
      <c r="AS69" s="310"/>
      <c r="AT69" s="310"/>
      <c r="AU69" s="310"/>
      <c r="AV69" s="310"/>
      <c r="AW69" s="310"/>
      <c r="AX69" s="310"/>
      <c r="AY69" s="310"/>
      <c r="AZ69" s="310"/>
      <c r="BA69" s="310"/>
      <c r="BB69" s="310"/>
      <c r="BC69" s="310"/>
      <c r="BD69" s="310"/>
      <c r="BE69" s="310"/>
      <c r="BF69" s="310"/>
      <c r="BG69" s="310"/>
      <c r="BH69" s="310"/>
      <c r="BI69" s="310"/>
      <c r="BJ69" s="310"/>
      <c r="BK69" s="310"/>
      <c r="BL69" s="931"/>
    </row>
    <row r="70" spans="1:64" s="305" customFormat="1" ht="8.25" customHeight="1">
      <c r="A70" s="601" t="s">
        <v>2693</v>
      </c>
      <c r="B70" s="671">
        <v>238057.01186472696</v>
      </c>
      <c r="C70" s="671">
        <v>72159.935084076991</v>
      </c>
      <c r="D70" s="1067">
        <v>165897.07678064995</v>
      </c>
      <c r="E70" s="671">
        <v>36427.794927136041</v>
      </c>
      <c r="F70" s="1067">
        <v>137635.86036102736</v>
      </c>
      <c r="G70" s="1067">
        <v>2552.0113124837503</v>
      </c>
      <c r="H70" s="671">
        <v>134982.85571052361</v>
      </c>
      <c r="I70" s="671">
        <v>100.99333802</v>
      </c>
      <c r="J70" s="601" t="s">
        <v>2693</v>
      </c>
      <c r="K70" s="671">
        <v>354888.19999999995</v>
      </c>
      <c r="L70" s="671">
        <v>125094.9</v>
      </c>
      <c r="M70" s="671">
        <v>229793.3</v>
      </c>
      <c r="N70" s="671">
        <v>10273.577496514001</v>
      </c>
      <c r="O70" s="671">
        <v>1029.5113906699999</v>
      </c>
      <c r="P70" s="671">
        <v>9244.066105844</v>
      </c>
      <c r="Q70" s="671">
        <v>32130.397298051394</v>
      </c>
      <c r="R70" s="671">
        <v>2487561.2092345762</v>
      </c>
      <c r="S70" s="671">
        <v>314951.7855724399</v>
      </c>
      <c r="T70" s="671">
        <v>3611925.8367544715</v>
      </c>
      <c r="U70" s="2142"/>
      <c r="V70" s="310"/>
      <c r="W70" s="310"/>
      <c r="X70" s="310"/>
      <c r="Y70" s="310"/>
      <c r="Z70" s="310"/>
      <c r="AA70" s="310"/>
      <c r="AB70" s="310"/>
      <c r="AC70" s="310"/>
      <c r="AD70" s="310"/>
      <c r="AE70" s="310"/>
      <c r="AF70" s="310"/>
      <c r="AG70" s="310"/>
      <c r="AH70" s="310"/>
      <c r="AI70" s="310"/>
      <c r="AJ70" s="310"/>
      <c r="AK70" s="310"/>
      <c r="AL70" s="310"/>
      <c r="AM70" s="310"/>
      <c r="AN70" s="310"/>
      <c r="AO70" s="310"/>
      <c r="AP70" s="310"/>
      <c r="AQ70" s="310"/>
      <c r="AR70" s="310"/>
      <c r="AS70" s="310"/>
      <c r="AT70" s="310"/>
      <c r="AU70" s="310"/>
      <c r="AV70" s="310"/>
      <c r="AW70" s="310"/>
      <c r="AX70" s="310"/>
      <c r="AY70" s="310"/>
      <c r="AZ70" s="310"/>
      <c r="BA70" s="310"/>
      <c r="BB70" s="310"/>
      <c r="BC70" s="310"/>
      <c r="BD70" s="310"/>
      <c r="BE70" s="310"/>
      <c r="BF70" s="310"/>
      <c r="BG70" s="310"/>
      <c r="BH70" s="310"/>
      <c r="BI70" s="310"/>
      <c r="BJ70" s="310"/>
      <c r="BK70" s="310"/>
      <c r="BL70" s="931"/>
    </row>
    <row r="71" spans="1:64" s="124" customFormat="1" ht="8.25" customHeight="1">
      <c r="A71" s="894"/>
      <c r="B71" s="1070"/>
      <c r="C71" s="1070"/>
      <c r="D71" s="765"/>
      <c r="E71" s="1070"/>
      <c r="F71" s="1070"/>
      <c r="G71" s="1070"/>
      <c r="H71" s="1070"/>
      <c r="I71" s="1070"/>
      <c r="J71" s="894"/>
      <c r="K71" s="1070"/>
      <c r="L71" s="1070"/>
      <c r="M71" s="1070"/>
      <c r="N71" s="1070"/>
      <c r="O71" s="1070"/>
      <c r="P71" s="1070"/>
      <c r="Q71" s="1070"/>
      <c r="R71" s="1070"/>
      <c r="S71" s="1712"/>
      <c r="T71" s="1070"/>
      <c r="U71" s="2143"/>
      <c r="V71" s="231"/>
      <c r="W71" s="231"/>
      <c r="X71" s="231"/>
      <c r="Y71" s="231"/>
      <c r="Z71" s="231"/>
      <c r="AA71" s="231"/>
      <c r="AB71" s="231"/>
      <c r="AC71" s="231"/>
      <c r="AD71" s="231"/>
      <c r="AE71" s="231"/>
      <c r="AF71" s="231"/>
      <c r="AG71" s="231"/>
      <c r="AH71" s="231"/>
      <c r="AI71" s="231"/>
      <c r="AJ71" s="231"/>
      <c r="AK71" s="231"/>
      <c r="AL71" s="231"/>
      <c r="AM71" s="231"/>
      <c r="AN71" s="231"/>
      <c r="AO71" s="231"/>
      <c r="AP71" s="231"/>
      <c r="AQ71" s="231"/>
      <c r="AR71" s="231"/>
      <c r="AS71" s="231"/>
      <c r="AT71" s="231"/>
      <c r="AU71" s="231"/>
      <c r="AV71" s="231"/>
      <c r="AW71" s="231"/>
      <c r="AX71" s="231"/>
      <c r="AY71" s="231"/>
      <c r="AZ71" s="231"/>
      <c r="BA71" s="231"/>
      <c r="BB71" s="231"/>
      <c r="BC71" s="231"/>
      <c r="BD71" s="231"/>
      <c r="BE71" s="231"/>
      <c r="BF71" s="231"/>
      <c r="BG71" s="231"/>
      <c r="BH71" s="231"/>
      <c r="BI71" s="231"/>
      <c r="BJ71" s="231"/>
      <c r="BK71" s="231"/>
      <c r="BL71" s="560"/>
    </row>
    <row r="72" spans="1:64" s="304" customFormat="1" ht="8.25" customHeight="1">
      <c r="A72" s="621" t="s">
        <v>2734</v>
      </c>
      <c r="B72" s="1070">
        <v>190188.4837634085</v>
      </c>
      <c r="C72" s="1070">
        <v>63734.658023288503</v>
      </c>
      <c r="D72" s="765">
        <v>126453.82574011998</v>
      </c>
      <c r="E72" s="1070">
        <v>26365.812308644861</v>
      </c>
      <c r="F72" s="765">
        <v>144207.70598652065</v>
      </c>
      <c r="G72" s="765">
        <v>3400.9045560049999</v>
      </c>
      <c r="H72" s="1070">
        <v>140698.52359642566</v>
      </c>
      <c r="I72" s="1070">
        <v>108.27783408999998</v>
      </c>
      <c r="J72" s="621" t="s">
        <v>2734</v>
      </c>
      <c r="K72" s="1070">
        <v>354433.1</v>
      </c>
      <c r="L72" s="765">
        <v>124639.8</v>
      </c>
      <c r="M72" s="765">
        <v>229793.3</v>
      </c>
      <c r="N72" s="765">
        <v>10701.380467694</v>
      </c>
      <c r="O72" s="765">
        <v>1015.11144067</v>
      </c>
      <c r="P72" s="1070">
        <v>9686.269027024</v>
      </c>
      <c r="Q72" s="1070">
        <v>30546.083801607729</v>
      </c>
      <c r="R72" s="1070">
        <v>2520859.6964441198</v>
      </c>
      <c r="S72" s="1070">
        <v>334195.25083535584</v>
      </c>
      <c r="T72" s="1070">
        <v>3611497.5136073516</v>
      </c>
      <c r="U72" s="1272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8"/>
      <c r="AG72" s="278"/>
      <c r="AH72" s="278"/>
      <c r="AI72" s="278"/>
      <c r="AJ72" s="278"/>
      <c r="AK72" s="278"/>
      <c r="AL72" s="278"/>
      <c r="AM72" s="278"/>
      <c r="AN72" s="278"/>
      <c r="AO72" s="278"/>
      <c r="AP72" s="278"/>
      <c r="AQ72" s="278"/>
      <c r="AR72" s="278"/>
      <c r="AS72" s="278"/>
      <c r="AT72" s="278"/>
      <c r="AU72" s="278"/>
      <c r="AV72" s="278"/>
      <c r="AW72" s="278"/>
      <c r="AX72" s="278"/>
      <c r="AY72" s="278"/>
      <c r="AZ72" s="278"/>
      <c r="BA72" s="278"/>
      <c r="BB72" s="278"/>
      <c r="BC72" s="278"/>
      <c r="BD72" s="278"/>
      <c r="BE72" s="278"/>
      <c r="BF72" s="278"/>
      <c r="BG72" s="278"/>
      <c r="BH72" s="278"/>
      <c r="BI72" s="278"/>
      <c r="BJ72" s="278"/>
      <c r="BK72" s="278"/>
      <c r="BL72" s="934"/>
    </row>
    <row r="73" spans="1:64" s="304" customFormat="1" ht="8.25" customHeight="1">
      <c r="A73" s="621" t="s">
        <v>2886</v>
      </c>
      <c r="B73" s="1070">
        <v>176934.07273377286</v>
      </c>
      <c r="C73" s="1070">
        <v>62802.882769732518</v>
      </c>
      <c r="D73" s="765">
        <v>114131.18996404034</v>
      </c>
      <c r="E73" s="1070">
        <v>28935.405738347115</v>
      </c>
      <c r="F73" s="765">
        <v>147423.68634586269</v>
      </c>
      <c r="G73" s="765">
        <v>3534.7187703412505</v>
      </c>
      <c r="H73" s="1070">
        <v>143819.58105349145</v>
      </c>
      <c r="I73" s="1070">
        <v>69.386522030000009</v>
      </c>
      <c r="J73" s="621" t="s">
        <v>2886</v>
      </c>
      <c r="K73" s="1070">
        <v>355701.3</v>
      </c>
      <c r="L73" s="765">
        <v>125908</v>
      </c>
      <c r="M73" s="765">
        <v>229793.3</v>
      </c>
      <c r="N73" s="765">
        <v>11248.937634232001</v>
      </c>
      <c r="O73" s="765">
        <v>1016.21912765</v>
      </c>
      <c r="P73" s="1070">
        <v>10232.718506582001</v>
      </c>
      <c r="Q73" s="1070">
        <v>30340.28196275263</v>
      </c>
      <c r="R73" s="1070">
        <v>2586834.0671007987</v>
      </c>
      <c r="S73" s="1070">
        <v>326100.34348000214</v>
      </c>
      <c r="T73" s="1070">
        <v>3663518.0949957678</v>
      </c>
      <c r="U73" s="1272"/>
      <c r="V73" s="278"/>
      <c r="W73" s="278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  <c r="AJ73" s="278"/>
      <c r="AK73" s="278"/>
      <c r="AL73" s="278"/>
      <c r="AM73" s="278"/>
      <c r="AN73" s="278"/>
      <c r="AO73" s="278"/>
      <c r="AP73" s="278"/>
      <c r="AQ73" s="278"/>
      <c r="AR73" s="278"/>
      <c r="AS73" s="278"/>
      <c r="AT73" s="278"/>
      <c r="AU73" s="278"/>
      <c r="AV73" s="278"/>
      <c r="AW73" s="278"/>
      <c r="AX73" s="278"/>
      <c r="AY73" s="278"/>
      <c r="AZ73" s="278"/>
      <c r="BA73" s="278"/>
      <c r="BB73" s="278"/>
      <c r="BC73" s="278"/>
      <c r="BD73" s="278"/>
      <c r="BE73" s="278"/>
      <c r="BF73" s="278"/>
      <c r="BG73" s="278"/>
      <c r="BH73" s="278"/>
      <c r="BI73" s="278"/>
      <c r="BJ73" s="278"/>
      <c r="BK73" s="278"/>
      <c r="BL73" s="934"/>
    </row>
    <row r="74" spans="1:64" s="304" customFormat="1" ht="8.25" customHeight="1">
      <c r="A74" s="621" t="s">
        <v>2732</v>
      </c>
      <c r="B74" s="1070">
        <v>224249.47238449537</v>
      </c>
      <c r="C74" s="1070">
        <v>86123.040577455511</v>
      </c>
      <c r="D74" s="765">
        <v>138126.43180703986</v>
      </c>
      <c r="E74" s="1070">
        <v>28375.153068126619</v>
      </c>
      <c r="F74" s="765">
        <v>145040.03562573995</v>
      </c>
      <c r="G74" s="765">
        <v>3953.5278681374998</v>
      </c>
      <c r="H74" s="1070">
        <v>141008.70680048247</v>
      </c>
      <c r="I74" s="1070">
        <v>77.800957119999993</v>
      </c>
      <c r="J74" s="621" t="s">
        <v>2732</v>
      </c>
      <c r="K74" s="1070">
        <v>356446.3</v>
      </c>
      <c r="L74" s="1070">
        <v>126653</v>
      </c>
      <c r="M74" s="1070">
        <v>229793.3</v>
      </c>
      <c r="N74" s="1070">
        <v>9708.4671143900014</v>
      </c>
      <c r="O74" s="1070">
        <v>1018.5186163600001</v>
      </c>
      <c r="P74" s="1070">
        <v>8689.9484980300022</v>
      </c>
      <c r="Q74" s="1070">
        <v>30486.144217862187</v>
      </c>
      <c r="R74" s="1070">
        <v>2624323.6284661908</v>
      </c>
      <c r="S74" s="1070">
        <v>329164.80596564617</v>
      </c>
      <c r="T74" s="1070">
        <v>3747794.0068424512</v>
      </c>
      <c r="U74" s="1272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  <c r="AJ74" s="278"/>
      <c r="AK74" s="278"/>
      <c r="AL74" s="278"/>
      <c r="AM74" s="278"/>
      <c r="AN74" s="278"/>
      <c r="AO74" s="278"/>
      <c r="AP74" s="278"/>
      <c r="AQ74" s="278"/>
      <c r="AR74" s="278"/>
      <c r="AS74" s="278"/>
      <c r="AT74" s="278"/>
      <c r="AU74" s="278"/>
      <c r="AV74" s="278"/>
      <c r="AW74" s="278"/>
      <c r="AX74" s="278"/>
      <c r="AY74" s="278"/>
      <c r="AZ74" s="278"/>
      <c r="BA74" s="278"/>
      <c r="BB74" s="278"/>
      <c r="BC74" s="278"/>
      <c r="BD74" s="278"/>
      <c r="BE74" s="278"/>
      <c r="BF74" s="278"/>
      <c r="BG74" s="278"/>
      <c r="BH74" s="278"/>
      <c r="BI74" s="278"/>
      <c r="BJ74" s="278"/>
      <c r="BK74" s="278"/>
      <c r="BL74" s="934"/>
    </row>
    <row r="75" spans="1:64" s="304" customFormat="1" ht="8.25" customHeight="1">
      <c r="A75" s="621" t="s">
        <v>2799</v>
      </c>
      <c r="B75" s="1070">
        <v>211196.95154670556</v>
      </c>
      <c r="C75" s="1070">
        <v>71797.116187965497</v>
      </c>
      <c r="D75" s="765">
        <v>139399.83535874006</v>
      </c>
      <c r="E75" s="1070">
        <v>24366.818024233056</v>
      </c>
      <c r="F75" s="765">
        <v>146117.89283887428</v>
      </c>
      <c r="G75" s="765">
        <v>5833.7210420580504</v>
      </c>
      <c r="H75" s="1070">
        <v>140237.92613507624</v>
      </c>
      <c r="I75" s="1070">
        <v>46.245661739999989</v>
      </c>
      <c r="J75" s="621" t="s">
        <v>2799</v>
      </c>
      <c r="K75" s="1070">
        <v>356652.2</v>
      </c>
      <c r="L75" s="765">
        <v>127553</v>
      </c>
      <c r="M75" s="765">
        <v>229099.2</v>
      </c>
      <c r="N75" s="765">
        <v>10877.110800350001</v>
      </c>
      <c r="O75" s="765">
        <v>1011.5264885700001</v>
      </c>
      <c r="P75" s="1070">
        <v>9865.5843117800014</v>
      </c>
      <c r="Q75" s="1070">
        <v>32363.428153708359</v>
      </c>
      <c r="R75" s="1070">
        <v>2656347.7164107654</v>
      </c>
      <c r="S75" s="1070">
        <v>323518.0991690238</v>
      </c>
      <c r="T75" s="1070">
        <v>3761440.2169436603</v>
      </c>
      <c r="U75" s="1272"/>
      <c r="V75" s="278"/>
      <c r="W75" s="278"/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  <c r="AL75" s="278"/>
      <c r="AM75" s="278"/>
      <c r="AN75" s="278"/>
      <c r="AO75" s="278"/>
      <c r="AP75" s="278"/>
      <c r="AQ75" s="278"/>
      <c r="AR75" s="278"/>
      <c r="AS75" s="278"/>
      <c r="AT75" s="278"/>
      <c r="AU75" s="278"/>
      <c r="AV75" s="278"/>
      <c r="AW75" s="278"/>
      <c r="AX75" s="278"/>
      <c r="AY75" s="278"/>
      <c r="AZ75" s="278"/>
      <c r="BA75" s="278"/>
      <c r="BB75" s="278"/>
      <c r="BC75" s="278"/>
      <c r="BD75" s="278"/>
      <c r="BE75" s="278"/>
      <c r="BF75" s="278"/>
      <c r="BG75" s="278"/>
      <c r="BH75" s="278"/>
      <c r="BI75" s="278"/>
      <c r="BJ75" s="278"/>
      <c r="BK75" s="278"/>
      <c r="BL75" s="934"/>
    </row>
    <row r="76" spans="1:64" s="304" customFormat="1" ht="8.25" customHeight="1">
      <c r="A76" s="621" t="s">
        <v>2800</v>
      </c>
      <c r="B76" s="1070">
        <v>210714.64591712999</v>
      </c>
      <c r="C76" s="1070">
        <v>70580.077466600007</v>
      </c>
      <c r="D76" s="765">
        <v>140134.56845053</v>
      </c>
      <c r="E76" s="1070">
        <v>22622.664951225601</v>
      </c>
      <c r="F76" s="765">
        <v>143344.13808735379</v>
      </c>
      <c r="G76" s="765">
        <v>3867.6756246000004</v>
      </c>
      <c r="H76" s="1070">
        <v>139376.99812193378</v>
      </c>
      <c r="I76" s="1070">
        <v>99.464340820000018</v>
      </c>
      <c r="J76" s="621" t="s">
        <v>2800</v>
      </c>
      <c r="K76" s="1070">
        <v>356702.2</v>
      </c>
      <c r="L76" s="765">
        <v>127603</v>
      </c>
      <c r="M76" s="765">
        <v>229099.2</v>
      </c>
      <c r="N76" s="765">
        <v>10457.905871509001</v>
      </c>
      <c r="O76" s="765">
        <v>1011.5264885700001</v>
      </c>
      <c r="P76" s="1070">
        <v>9446.3793829390015</v>
      </c>
      <c r="Q76" s="1070">
        <v>31736.011300284939</v>
      </c>
      <c r="R76" s="1070">
        <v>2695916.5849580783</v>
      </c>
      <c r="S76" s="1070">
        <v>328697.84553773003</v>
      </c>
      <c r="T76" s="1070">
        <v>3800191.9966233117</v>
      </c>
      <c r="U76" s="1272"/>
      <c r="V76" s="278"/>
      <c r="W76" s="278"/>
      <c r="X76" s="278"/>
      <c r="Y76" s="278"/>
      <c r="Z76" s="278"/>
      <c r="AA76" s="278"/>
      <c r="AB76" s="278"/>
      <c r="AC76" s="278"/>
      <c r="AD76" s="278"/>
      <c r="AE76" s="278"/>
      <c r="AF76" s="278"/>
      <c r="AG76" s="278"/>
      <c r="AH76" s="278"/>
      <c r="AI76" s="278"/>
      <c r="AJ76" s="278"/>
      <c r="AK76" s="278"/>
      <c r="AL76" s="278"/>
      <c r="AM76" s="278"/>
      <c r="AN76" s="278"/>
      <c r="AO76" s="278"/>
      <c r="AP76" s="278"/>
      <c r="AQ76" s="278"/>
      <c r="AR76" s="278"/>
      <c r="AS76" s="278"/>
      <c r="AT76" s="278"/>
      <c r="AU76" s="278"/>
      <c r="AV76" s="278"/>
      <c r="AW76" s="278"/>
      <c r="AX76" s="278"/>
      <c r="AY76" s="278"/>
      <c r="AZ76" s="278"/>
      <c r="BA76" s="278"/>
      <c r="BB76" s="278"/>
      <c r="BC76" s="278"/>
      <c r="BD76" s="278"/>
      <c r="BE76" s="278"/>
      <c r="BF76" s="278"/>
      <c r="BG76" s="278"/>
      <c r="BH76" s="278"/>
      <c r="BI76" s="278"/>
      <c r="BJ76" s="278"/>
      <c r="BK76" s="278"/>
      <c r="BL76" s="934"/>
    </row>
    <row r="77" spans="1:64" s="304" customFormat="1" ht="8.25" customHeight="1">
      <c r="A77" s="618" t="s">
        <v>2796</v>
      </c>
      <c r="B77" s="1070">
        <v>198576.23997041909</v>
      </c>
      <c r="C77" s="1070">
        <v>70045.378311259003</v>
      </c>
      <c r="D77" s="765">
        <v>128530.86165916007</v>
      </c>
      <c r="E77" s="1070">
        <v>36301.455641784989</v>
      </c>
      <c r="F77" s="765">
        <v>149193.15286065987</v>
      </c>
      <c r="G77" s="765">
        <v>3602.6821479651007</v>
      </c>
      <c r="H77" s="1070">
        <v>145459.27054203476</v>
      </c>
      <c r="I77" s="1070">
        <v>131.20017066</v>
      </c>
      <c r="J77" s="618" t="s">
        <v>2796</v>
      </c>
      <c r="K77" s="1070">
        <v>356853.2</v>
      </c>
      <c r="L77" s="1070">
        <v>128363</v>
      </c>
      <c r="M77" s="1070">
        <v>228490.2</v>
      </c>
      <c r="N77" s="1070">
        <v>10634.302305485002</v>
      </c>
      <c r="O77" s="1070">
        <v>933.19004392000011</v>
      </c>
      <c r="P77" s="1070">
        <v>9701.112261565002</v>
      </c>
      <c r="Q77" s="1070">
        <v>32842.376256475385</v>
      </c>
      <c r="R77" s="1070">
        <v>2724345.1589781651</v>
      </c>
      <c r="S77" s="1070">
        <v>355113.18628017418</v>
      </c>
      <c r="T77" s="1070">
        <v>3863859.0722931637</v>
      </c>
      <c r="U77" s="1272"/>
      <c r="V77" s="278"/>
      <c r="W77" s="278"/>
      <c r="X77" s="278"/>
      <c r="Y77" s="278"/>
      <c r="Z77" s="278"/>
      <c r="AA77" s="278"/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  <c r="AL77" s="278"/>
      <c r="AM77" s="278"/>
      <c r="AN77" s="278"/>
      <c r="AO77" s="278"/>
      <c r="AP77" s="278"/>
      <c r="AQ77" s="278"/>
      <c r="AR77" s="278"/>
      <c r="AS77" s="278"/>
      <c r="AT77" s="278"/>
      <c r="AU77" s="278"/>
      <c r="AV77" s="278"/>
      <c r="AW77" s="278"/>
      <c r="AX77" s="278"/>
      <c r="AY77" s="278"/>
      <c r="AZ77" s="278"/>
      <c r="BA77" s="278"/>
      <c r="BB77" s="278"/>
      <c r="BC77" s="278"/>
      <c r="BD77" s="278"/>
      <c r="BE77" s="278"/>
      <c r="BF77" s="278"/>
      <c r="BG77" s="278"/>
      <c r="BH77" s="278"/>
      <c r="BI77" s="278"/>
      <c r="BJ77" s="278"/>
      <c r="BK77" s="278"/>
      <c r="BL77" s="934"/>
    </row>
    <row r="78" spans="1:64" s="304" customFormat="1" ht="8.25" customHeight="1">
      <c r="A78" s="618" t="s">
        <v>2804</v>
      </c>
      <c r="B78" s="1070">
        <v>191154.7239998969</v>
      </c>
      <c r="C78" s="1070">
        <v>64715.199470386993</v>
      </c>
      <c r="D78" s="765">
        <v>126439.52452950992</v>
      </c>
      <c r="E78" s="1070">
        <v>36669.636001039005</v>
      </c>
      <c r="F78" s="765">
        <v>149296.2897672329</v>
      </c>
      <c r="G78" s="765">
        <v>3480.5379774362686</v>
      </c>
      <c r="H78" s="1070">
        <v>145699.29776889662</v>
      </c>
      <c r="I78" s="1070">
        <v>116.45402089999999</v>
      </c>
      <c r="J78" s="618" t="s">
        <v>2804</v>
      </c>
      <c r="K78" s="1070">
        <v>356903.2</v>
      </c>
      <c r="L78" s="765">
        <v>128413</v>
      </c>
      <c r="M78" s="765">
        <v>228490.2</v>
      </c>
      <c r="N78" s="765">
        <v>10585.850874183001</v>
      </c>
      <c r="O78" s="765">
        <v>939.1902124400001</v>
      </c>
      <c r="P78" s="1070">
        <v>9646.6606617430007</v>
      </c>
      <c r="Q78" s="1070">
        <v>31665.577541176121</v>
      </c>
      <c r="R78" s="1070">
        <v>2744458.2985522002</v>
      </c>
      <c r="S78" s="1070">
        <v>358768.88660914078</v>
      </c>
      <c r="T78" s="1070">
        <v>3879502.4633448687</v>
      </c>
      <c r="U78" s="1272"/>
      <c r="V78" s="278"/>
      <c r="W78" s="278"/>
      <c r="X78" s="278"/>
      <c r="Y78" s="278"/>
      <c r="Z78" s="278"/>
      <c r="AA78" s="278"/>
      <c r="AB78" s="278"/>
      <c r="AC78" s="278"/>
      <c r="AD78" s="278"/>
      <c r="AE78" s="278"/>
      <c r="AF78" s="278"/>
      <c r="AG78" s="278"/>
      <c r="AH78" s="278"/>
      <c r="AI78" s="278"/>
      <c r="AJ78" s="278"/>
      <c r="AK78" s="278"/>
      <c r="AL78" s="278"/>
      <c r="AM78" s="278"/>
      <c r="AN78" s="278"/>
      <c r="AO78" s="278"/>
      <c r="AP78" s="278"/>
      <c r="AQ78" s="278"/>
      <c r="AR78" s="278"/>
      <c r="AS78" s="278"/>
      <c r="AT78" s="278"/>
      <c r="AU78" s="278"/>
      <c r="AV78" s="278"/>
      <c r="AW78" s="278"/>
      <c r="AX78" s="278"/>
      <c r="AY78" s="278"/>
      <c r="AZ78" s="278"/>
      <c r="BA78" s="278"/>
      <c r="BB78" s="278"/>
      <c r="BC78" s="278"/>
      <c r="BD78" s="278"/>
      <c r="BE78" s="278"/>
      <c r="BF78" s="278"/>
      <c r="BG78" s="278"/>
      <c r="BH78" s="278"/>
      <c r="BI78" s="278"/>
      <c r="BJ78" s="278"/>
      <c r="BK78" s="278"/>
      <c r="BL78" s="934"/>
    </row>
    <row r="79" spans="1:64" s="304" customFormat="1" ht="8.25" customHeight="1">
      <c r="A79" s="618" t="s">
        <v>2805</v>
      </c>
      <c r="B79" s="1070">
        <v>213570.51515685685</v>
      </c>
      <c r="C79" s="1070">
        <v>67390.414850157016</v>
      </c>
      <c r="D79" s="765">
        <v>146180.10030669984</v>
      </c>
      <c r="E79" s="1070">
        <v>35807.543708234822</v>
      </c>
      <c r="F79" s="765">
        <v>152693.4124661668</v>
      </c>
      <c r="G79" s="765">
        <v>4579.7964466101894</v>
      </c>
      <c r="H79" s="1070">
        <v>148077.93246725661</v>
      </c>
      <c r="I79" s="1070">
        <v>35.683552299999995</v>
      </c>
      <c r="J79" s="618" t="s">
        <v>2805</v>
      </c>
      <c r="K79" s="1070">
        <v>346158.2</v>
      </c>
      <c r="L79" s="765">
        <v>117668</v>
      </c>
      <c r="M79" s="765">
        <v>228490.2</v>
      </c>
      <c r="N79" s="765">
        <v>11804.407185399003</v>
      </c>
      <c r="O79" s="765">
        <v>983.11556814000005</v>
      </c>
      <c r="P79" s="1070">
        <v>10821.291617259003</v>
      </c>
      <c r="Q79" s="1070">
        <v>32006.446119462034</v>
      </c>
      <c r="R79" s="1070">
        <v>2815268.541676987</v>
      </c>
      <c r="S79" s="1070">
        <v>361936.01914154645</v>
      </c>
      <c r="T79" s="1070">
        <v>3969245.085454653</v>
      </c>
      <c r="U79" s="1272"/>
      <c r="V79" s="278"/>
      <c r="W79" s="278"/>
      <c r="X79" s="278"/>
      <c r="Y79" s="278"/>
      <c r="Z79" s="278"/>
      <c r="AA79" s="278"/>
      <c r="AB79" s="278"/>
      <c r="AC79" s="278"/>
      <c r="AD79" s="278"/>
      <c r="AE79" s="278"/>
      <c r="AF79" s="278"/>
      <c r="AG79" s="278"/>
      <c r="AH79" s="278"/>
      <c r="AI79" s="278"/>
      <c r="AJ79" s="278"/>
      <c r="AK79" s="278"/>
      <c r="AL79" s="278"/>
      <c r="AM79" s="278"/>
      <c r="AN79" s="278"/>
      <c r="AO79" s="278"/>
      <c r="AP79" s="278"/>
      <c r="AQ79" s="278"/>
      <c r="AR79" s="278"/>
      <c r="AS79" s="278"/>
      <c r="AT79" s="278"/>
      <c r="AU79" s="278"/>
      <c r="AV79" s="278"/>
      <c r="AW79" s="278"/>
      <c r="AX79" s="278"/>
      <c r="AY79" s="278"/>
      <c r="AZ79" s="278"/>
      <c r="BA79" s="278"/>
      <c r="BB79" s="278"/>
      <c r="BC79" s="278"/>
      <c r="BD79" s="278"/>
      <c r="BE79" s="278"/>
      <c r="BF79" s="278"/>
      <c r="BG79" s="278"/>
      <c r="BH79" s="278"/>
      <c r="BI79" s="278"/>
      <c r="BJ79" s="278"/>
      <c r="BK79" s="278"/>
      <c r="BL79" s="934"/>
    </row>
    <row r="80" spans="1:64" s="304" customFormat="1" ht="8.25" customHeight="1">
      <c r="A80" s="618" t="s">
        <v>2806</v>
      </c>
      <c r="B80" s="1070">
        <v>182093.49592109714</v>
      </c>
      <c r="C80" s="1070">
        <v>74782.715311997017</v>
      </c>
      <c r="D80" s="765">
        <v>107310.78060910013</v>
      </c>
      <c r="E80" s="1070">
        <v>37042.772239062826</v>
      </c>
      <c r="F80" s="765">
        <v>159667.63022190196</v>
      </c>
      <c r="G80" s="765">
        <v>4665.7576420934092</v>
      </c>
      <c r="H80" s="1070">
        <v>154949.28016199855</v>
      </c>
      <c r="I80" s="1070">
        <v>52.592417810000001</v>
      </c>
      <c r="J80" s="618" t="s">
        <v>2806</v>
      </c>
      <c r="K80" s="1070">
        <v>381848.4</v>
      </c>
      <c r="L80" s="1070">
        <v>129158.2</v>
      </c>
      <c r="M80" s="1070">
        <v>252690.2</v>
      </c>
      <c r="N80" s="1070">
        <v>11002.44245126</v>
      </c>
      <c r="O80" s="1070">
        <v>933.72781377000001</v>
      </c>
      <c r="P80" s="1070">
        <v>10068.71463749</v>
      </c>
      <c r="Q80" s="1070">
        <v>32349.724241203727</v>
      </c>
      <c r="R80" s="1070">
        <v>2853853.9782257071</v>
      </c>
      <c r="S80" s="1070">
        <v>414252.34304476855</v>
      </c>
      <c r="T80" s="1070">
        <v>4072110.7863450013</v>
      </c>
      <c r="U80" s="1272"/>
      <c r="V80" s="278"/>
      <c r="W80" s="278"/>
      <c r="X80" s="278"/>
      <c r="Y80" s="278"/>
      <c r="Z80" s="278"/>
      <c r="AA80" s="278"/>
      <c r="AB80" s="278"/>
      <c r="AC80" s="278"/>
      <c r="AD80" s="278"/>
      <c r="AE80" s="278"/>
      <c r="AF80" s="278"/>
      <c r="AG80" s="278"/>
      <c r="AH80" s="278"/>
      <c r="AI80" s="278"/>
      <c r="AJ80" s="278"/>
      <c r="AK80" s="278"/>
      <c r="AL80" s="278"/>
      <c r="AM80" s="278"/>
      <c r="AN80" s="278"/>
      <c r="AO80" s="278"/>
      <c r="AP80" s="278"/>
      <c r="AQ80" s="278"/>
      <c r="AR80" s="278"/>
      <c r="AS80" s="278"/>
      <c r="AT80" s="278"/>
      <c r="AU80" s="278"/>
      <c r="AV80" s="278"/>
      <c r="AW80" s="278"/>
      <c r="AX80" s="278"/>
      <c r="AY80" s="278"/>
      <c r="AZ80" s="278"/>
      <c r="BA80" s="278"/>
      <c r="BB80" s="278"/>
      <c r="BC80" s="278"/>
      <c r="BD80" s="278"/>
      <c r="BE80" s="278"/>
      <c r="BF80" s="278"/>
      <c r="BG80" s="278"/>
      <c r="BH80" s="278"/>
      <c r="BI80" s="278"/>
      <c r="BJ80" s="278"/>
      <c r="BK80" s="278"/>
      <c r="BL80" s="934"/>
    </row>
    <row r="81" spans="1:89" s="304" customFormat="1" ht="8.25" customHeight="1">
      <c r="A81" s="618" t="s">
        <v>2850</v>
      </c>
      <c r="B81" s="1070">
        <v>179721.00154950708</v>
      </c>
      <c r="C81" s="1070">
        <v>64506.703585187002</v>
      </c>
      <c r="D81" s="765">
        <v>115214.2979643201</v>
      </c>
      <c r="E81" s="1070">
        <v>30310.079337807707</v>
      </c>
      <c r="F81" s="765">
        <v>160004.12199408669</v>
      </c>
      <c r="G81" s="765">
        <v>4138.1126387323611</v>
      </c>
      <c r="H81" s="1070">
        <v>155824.60380976432</v>
      </c>
      <c r="I81" s="1070">
        <v>41.405545590000003</v>
      </c>
      <c r="J81" s="618" t="s">
        <v>2850</v>
      </c>
      <c r="K81" s="1070">
        <v>435735.9</v>
      </c>
      <c r="L81" s="765">
        <v>123753.2</v>
      </c>
      <c r="M81" s="765">
        <v>311982.7</v>
      </c>
      <c r="N81" s="765">
        <v>11018.304310590001</v>
      </c>
      <c r="O81" s="765">
        <v>933.72774156000003</v>
      </c>
      <c r="P81" s="1070">
        <v>10084.576569030001</v>
      </c>
      <c r="Q81" s="1070">
        <v>29910.991924439255</v>
      </c>
      <c r="R81" s="1070">
        <v>2862164.8215888781</v>
      </c>
      <c r="S81" s="1070">
        <v>435086.61910975585</v>
      </c>
      <c r="T81" s="1070">
        <v>4143951.8398150648</v>
      </c>
      <c r="U81" s="1272"/>
      <c r="V81" s="278"/>
      <c r="W81" s="278"/>
      <c r="X81" s="278"/>
      <c r="Y81" s="278"/>
      <c r="Z81" s="278"/>
      <c r="AA81" s="278"/>
      <c r="AB81" s="278"/>
      <c r="AC81" s="278"/>
      <c r="AD81" s="278"/>
      <c r="AE81" s="278"/>
      <c r="AF81" s="278"/>
      <c r="AG81" s="278"/>
      <c r="AH81" s="278"/>
      <c r="AI81" s="278"/>
      <c r="AJ81" s="278"/>
      <c r="AK81" s="278"/>
      <c r="AL81" s="278"/>
      <c r="AM81" s="278"/>
      <c r="AN81" s="278"/>
      <c r="AO81" s="278"/>
      <c r="AP81" s="278"/>
      <c r="AQ81" s="278"/>
      <c r="AR81" s="278"/>
      <c r="AS81" s="278"/>
      <c r="AT81" s="278"/>
      <c r="AU81" s="278"/>
      <c r="AV81" s="278"/>
      <c r="AW81" s="278"/>
      <c r="AX81" s="278"/>
      <c r="AY81" s="278"/>
      <c r="AZ81" s="278"/>
      <c r="BA81" s="278"/>
      <c r="BB81" s="278"/>
      <c r="BC81" s="278"/>
      <c r="BD81" s="278"/>
      <c r="BE81" s="278"/>
      <c r="BF81" s="278"/>
      <c r="BG81" s="278"/>
      <c r="BH81" s="278"/>
      <c r="BI81" s="278"/>
      <c r="BJ81" s="278"/>
      <c r="BK81" s="278"/>
      <c r="BL81" s="934"/>
    </row>
    <row r="82" spans="1:89" s="304" customFormat="1" ht="8.25" customHeight="1">
      <c r="A82" s="618" t="s">
        <v>2851</v>
      </c>
      <c r="B82" s="1070">
        <v>241385.05285107705</v>
      </c>
      <c r="C82" s="1070">
        <v>69102.589246636999</v>
      </c>
      <c r="D82" s="765">
        <v>172282.46360444007</v>
      </c>
      <c r="E82" s="1070">
        <v>27564.003047982049</v>
      </c>
      <c r="F82" s="765">
        <v>163605.48734405849</v>
      </c>
      <c r="G82" s="765">
        <v>4323.8896421460367</v>
      </c>
      <c r="H82" s="1070">
        <v>159240.88244236246</v>
      </c>
      <c r="I82" s="1070">
        <v>40.715259549999999</v>
      </c>
      <c r="J82" s="618" t="s">
        <v>2851</v>
      </c>
      <c r="K82" s="1070">
        <v>466052.30000000005</v>
      </c>
      <c r="L82" s="765">
        <v>157996.9</v>
      </c>
      <c r="M82" s="765">
        <v>308055.40000000002</v>
      </c>
      <c r="N82" s="765">
        <v>10111.618023320003</v>
      </c>
      <c r="O82" s="765">
        <v>933.72766935000004</v>
      </c>
      <c r="P82" s="1070">
        <v>9177.8903539700023</v>
      </c>
      <c r="Q82" s="1070">
        <v>30584.271610568685</v>
      </c>
      <c r="R82" s="1070">
        <v>2866351.3376369318</v>
      </c>
      <c r="S82" s="1070">
        <v>383436.86911281338</v>
      </c>
      <c r="T82" s="1070">
        <v>4189090.9396267515</v>
      </c>
      <c r="U82" s="1272"/>
      <c r="V82" s="278"/>
      <c r="W82" s="278"/>
      <c r="X82" s="278"/>
      <c r="Y82" s="278"/>
      <c r="Z82" s="278"/>
      <c r="AA82" s="278"/>
      <c r="AB82" s="278"/>
      <c r="AC82" s="278"/>
      <c r="AD82" s="278"/>
      <c r="AE82" s="278"/>
      <c r="AF82" s="278"/>
      <c r="AG82" s="278"/>
      <c r="AH82" s="278"/>
      <c r="AI82" s="278"/>
      <c r="AJ82" s="278"/>
      <c r="AK82" s="278"/>
      <c r="AL82" s="278"/>
      <c r="AM82" s="278"/>
      <c r="AN82" s="278"/>
      <c r="AO82" s="278"/>
      <c r="AP82" s="278"/>
      <c r="AQ82" s="278"/>
      <c r="AR82" s="278"/>
      <c r="AS82" s="278"/>
      <c r="AT82" s="278"/>
      <c r="AU82" s="278"/>
      <c r="AV82" s="278"/>
      <c r="AW82" s="278"/>
      <c r="AX82" s="278"/>
      <c r="AY82" s="278"/>
      <c r="AZ82" s="278"/>
      <c r="BA82" s="278"/>
      <c r="BB82" s="278"/>
      <c r="BC82" s="278"/>
      <c r="BD82" s="278"/>
      <c r="BE82" s="278"/>
      <c r="BF82" s="278"/>
      <c r="BG82" s="278"/>
      <c r="BH82" s="278"/>
      <c r="BI82" s="278"/>
      <c r="BJ82" s="278"/>
      <c r="BK82" s="278"/>
      <c r="BL82" s="934"/>
    </row>
    <row r="83" spans="1:89" s="305" customFormat="1" ht="8.25" customHeight="1">
      <c r="A83" s="601" t="s">
        <v>2852</v>
      </c>
      <c r="B83" s="671">
        <v>356639.09706757736</v>
      </c>
      <c r="C83" s="671">
        <v>81731.766043876996</v>
      </c>
      <c r="D83" s="1067">
        <v>274907.33102370036</v>
      </c>
      <c r="E83" s="671">
        <v>24346.006213930126</v>
      </c>
      <c r="F83" s="1067">
        <v>175555.96988695362</v>
      </c>
      <c r="G83" s="1067">
        <v>4533.9621742528188</v>
      </c>
      <c r="H83" s="671">
        <v>171006.09111740082</v>
      </c>
      <c r="I83" s="671">
        <v>15.916595299999999</v>
      </c>
      <c r="J83" s="601" t="s">
        <v>2852</v>
      </c>
      <c r="K83" s="671">
        <v>491382.30000000005</v>
      </c>
      <c r="L83" s="671">
        <v>183326.9</v>
      </c>
      <c r="M83" s="671">
        <v>308055.40000000002</v>
      </c>
      <c r="N83" s="671">
        <v>8901.96251467</v>
      </c>
      <c r="O83" s="671">
        <v>982.70395756000016</v>
      </c>
      <c r="P83" s="671">
        <v>7919.2585571099999</v>
      </c>
      <c r="Q83" s="671">
        <v>34907.928264372655</v>
      </c>
      <c r="R83" s="671">
        <v>2900662.3825134998</v>
      </c>
      <c r="S83" s="671">
        <v>377193.23786353786</v>
      </c>
      <c r="T83" s="671">
        <v>4369588.8843245413</v>
      </c>
      <c r="U83" s="2142"/>
      <c r="V83" s="310"/>
      <c r="W83" s="310"/>
      <c r="X83" s="310"/>
      <c r="Y83" s="310"/>
      <c r="Z83" s="310"/>
      <c r="AA83" s="310"/>
      <c r="AB83" s="310"/>
      <c r="AC83" s="310"/>
      <c r="AD83" s="310"/>
      <c r="AE83" s="310"/>
      <c r="AF83" s="310"/>
      <c r="AG83" s="310"/>
      <c r="AH83" s="310"/>
      <c r="AI83" s="310"/>
      <c r="AJ83" s="310"/>
      <c r="AK83" s="310"/>
      <c r="AL83" s="310"/>
      <c r="AM83" s="310"/>
      <c r="AN83" s="310"/>
      <c r="AO83" s="310"/>
      <c r="AP83" s="310"/>
      <c r="AQ83" s="310"/>
      <c r="AR83" s="310"/>
      <c r="AS83" s="310"/>
      <c r="AT83" s="310"/>
      <c r="AU83" s="310"/>
      <c r="AV83" s="310"/>
      <c r="AW83" s="310"/>
      <c r="AX83" s="310"/>
      <c r="AY83" s="310"/>
      <c r="AZ83" s="310"/>
      <c r="BA83" s="310"/>
      <c r="BB83" s="310"/>
      <c r="BC83" s="310"/>
      <c r="BD83" s="310"/>
      <c r="BE83" s="310"/>
      <c r="BF83" s="310"/>
      <c r="BG83" s="310"/>
      <c r="BH83" s="310"/>
      <c r="BI83" s="310"/>
      <c r="BJ83" s="310"/>
      <c r="BK83" s="310"/>
      <c r="BL83" s="931"/>
    </row>
    <row r="84" spans="1:89" s="124" customFormat="1" ht="8.25" customHeight="1">
      <c r="A84" s="894"/>
      <c r="B84" s="1070"/>
      <c r="C84" s="1070"/>
      <c r="D84" s="765"/>
      <c r="E84" s="1070"/>
      <c r="F84" s="1070"/>
      <c r="G84" s="1070"/>
      <c r="H84" s="1070"/>
      <c r="I84" s="1070"/>
      <c r="J84" s="894"/>
      <c r="K84" s="1070"/>
      <c r="L84" s="1070"/>
      <c r="M84" s="1070"/>
      <c r="N84" s="1070"/>
      <c r="O84" s="1070"/>
      <c r="P84" s="1070"/>
      <c r="Q84" s="1070"/>
      <c r="R84" s="1070"/>
      <c r="S84" s="1712"/>
      <c r="T84" s="1070"/>
      <c r="U84" s="2143"/>
      <c r="V84" s="231"/>
      <c r="W84" s="231"/>
      <c r="X84" s="231"/>
      <c r="Y84" s="231"/>
      <c r="Z84" s="231"/>
      <c r="AA84" s="231"/>
      <c r="AB84" s="231"/>
      <c r="AC84" s="231"/>
      <c r="AD84" s="231"/>
      <c r="AE84" s="231"/>
      <c r="AF84" s="231"/>
      <c r="AG84" s="231"/>
      <c r="AH84" s="231"/>
      <c r="AI84" s="231"/>
      <c r="AJ84" s="231"/>
      <c r="AK84" s="231"/>
      <c r="AL84" s="231"/>
      <c r="AM84" s="231"/>
      <c r="AN84" s="231"/>
      <c r="AO84" s="231"/>
      <c r="AP84" s="231"/>
      <c r="AQ84" s="231"/>
      <c r="AR84" s="231"/>
      <c r="AS84" s="231"/>
      <c r="AT84" s="231"/>
      <c r="AU84" s="231"/>
      <c r="AV84" s="231"/>
      <c r="AW84" s="231"/>
      <c r="AX84" s="231"/>
      <c r="AY84" s="231"/>
      <c r="AZ84" s="231"/>
      <c r="BA84" s="231"/>
      <c r="BB84" s="231"/>
      <c r="BC84" s="231"/>
      <c r="BD84" s="231"/>
      <c r="BE84" s="231"/>
      <c r="BF84" s="231"/>
      <c r="BG84" s="231"/>
      <c r="BH84" s="231"/>
      <c r="BI84" s="231"/>
      <c r="BJ84" s="231"/>
      <c r="BK84" s="231"/>
      <c r="BL84" s="560"/>
    </row>
    <row r="85" spans="1:89" s="304" customFormat="1" ht="8.25" customHeight="1">
      <c r="A85" s="621" t="s">
        <v>2883</v>
      </c>
      <c r="B85" s="1070">
        <v>361234.95446827693</v>
      </c>
      <c r="C85" s="1070">
        <v>71781.224359856991</v>
      </c>
      <c r="D85" s="765">
        <v>289453.73010841996</v>
      </c>
      <c r="E85" s="1070">
        <v>15523.14345735594</v>
      </c>
      <c r="F85" s="765">
        <v>176287.62342702679</v>
      </c>
      <c r="G85" s="765">
        <v>3996.800202427889</v>
      </c>
      <c r="H85" s="1070">
        <v>172275.0765292389</v>
      </c>
      <c r="I85" s="1070">
        <v>15.746695360000007</v>
      </c>
      <c r="J85" s="621" t="s">
        <v>2883</v>
      </c>
      <c r="K85" s="1070">
        <v>491402.19999999995</v>
      </c>
      <c r="L85" s="765">
        <v>183346.9</v>
      </c>
      <c r="M85" s="765">
        <v>308055.3</v>
      </c>
      <c r="N85" s="765">
        <v>9296.6148434085007</v>
      </c>
      <c r="O85" s="765">
        <v>978.7039875600002</v>
      </c>
      <c r="P85" s="1070">
        <v>8317.9108558485004</v>
      </c>
      <c r="Q85" s="1070">
        <v>37347.094094753542</v>
      </c>
      <c r="R85" s="1070">
        <v>2897805.3712745323</v>
      </c>
      <c r="S85" s="1070">
        <v>406837.38769923057</v>
      </c>
      <c r="T85" s="1070">
        <v>4395734.3892645845</v>
      </c>
      <c r="U85" s="1272"/>
      <c r="V85" s="278"/>
      <c r="W85" s="278"/>
      <c r="X85" s="278"/>
      <c r="Y85" s="278"/>
      <c r="Z85" s="278"/>
      <c r="AA85" s="278"/>
      <c r="AB85" s="278"/>
      <c r="AC85" s="278"/>
      <c r="AD85" s="278"/>
      <c r="AE85" s="278"/>
      <c r="AF85" s="278"/>
      <c r="AG85" s="278"/>
      <c r="AH85" s="278"/>
      <c r="AI85" s="278"/>
      <c r="AJ85" s="278"/>
      <c r="AK85" s="278"/>
      <c r="AL85" s="278"/>
      <c r="AM85" s="278"/>
      <c r="AN85" s="278"/>
      <c r="AO85" s="278"/>
      <c r="AP85" s="278"/>
      <c r="AQ85" s="278"/>
      <c r="AR85" s="278"/>
      <c r="AS85" s="278"/>
      <c r="AT85" s="278"/>
      <c r="AU85" s="278"/>
      <c r="AV85" s="278"/>
      <c r="AW85" s="278"/>
      <c r="AX85" s="278"/>
      <c r="AY85" s="278"/>
      <c r="AZ85" s="278"/>
      <c r="BA85" s="278"/>
      <c r="BB85" s="278"/>
      <c r="BC85" s="278"/>
      <c r="BD85" s="278"/>
      <c r="BE85" s="278"/>
      <c r="BF85" s="278"/>
      <c r="BG85" s="278"/>
      <c r="BH85" s="278"/>
      <c r="BI85" s="278"/>
      <c r="BJ85" s="278"/>
      <c r="BK85" s="278"/>
      <c r="BL85" s="934"/>
    </row>
    <row r="86" spans="1:89" s="304" customFormat="1" ht="8.25" customHeight="1">
      <c r="A86" s="621" t="s">
        <v>2884</v>
      </c>
      <c r="B86" s="1070">
        <v>355449.45256895694</v>
      </c>
      <c r="C86" s="1070">
        <v>73836.490716476997</v>
      </c>
      <c r="D86" s="765">
        <v>281612.96185247996</v>
      </c>
      <c r="E86" s="1070">
        <v>18210.34453136268</v>
      </c>
      <c r="F86" s="765">
        <v>179365.74918214488</v>
      </c>
      <c r="G86" s="765">
        <v>4104.1756682856676</v>
      </c>
      <c r="H86" s="1070">
        <v>175252.53640624922</v>
      </c>
      <c r="I86" s="1070">
        <v>9.0371076099999978</v>
      </c>
      <c r="J86" s="621" t="s">
        <v>2884</v>
      </c>
      <c r="K86" s="1070">
        <v>491154.6</v>
      </c>
      <c r="L86" s="765">
        <v>183099.3</v>
      </c>
      <c r="M86" s="765">
        <v>308055.3</v>
      </c>
      <c r="N86" s="765">
        <v>9363.2057030349988</v>
      </c>
      <c r="O86" s="765">
        <v>972.71154434000016</v>
      </c>
      <c r="P86" s="1070">
        <v>8390.494158694999</v>
      </c>
      <c r="Q86" s="1070">
        <v>38744.013148371821</v>
      </c>
      <c r="R86" s="1070">
        <v>2946693.1396746291</v>
      </c>
      <c r="S86" s="1070">
        <v>407884.69658398814</v>
      </c>
      <c r="T86" s="1070">
        <v>4446865.2013924886</v>
      </c>
      <c r="U86" s="1272"/>
      <c r="V86" s="278"/>
      <c r="W86" s="278"/>
      <c r="X86" s="278"/>
      <c r="Y86" s="278"/>
      <c r="Z86" s="278"/>
      <c r="AA86" s="278"/>
      <c r="AB86" s="278"/>
      <c r="AC86" s="278"/>
      <c r="AD86" s="278"/>
      <c r="AE86" s="278"/>
      <c r="AF86" s="278"/>
      <c r="AG86" s="278"/>
      <c r="AH86" s="278"/>
      <c r="AI86" s="278"/>
      <c r="AJ86" s="278"/>
      <c r="AK86" s="278"/>
      <c r="AL86" s="278"/>
      <c r="AM86" s="278"/>
      <c r="AN86" s="278"/>
      <c r="AO86" s="278"/>
      <c r="AP86" s="278"/>
      <c r="AQ86" s="278"/>
      <c r="AR86" s="278"/>
      <c r="AS86" s="278"/>
      <c r="AT86" s="278"/>
      <c r="AU86" s="278"/>
      <c r="AV86" s="278"/>
      <c r="AW86" s="278"/>
      <c r="AX86" s="278"/>
      <c r="AY86" s="278"/>
      <c r="AZ86" s="278"/>
      <c r="BA86" s="278"/>
      <c r="BB86" s="278"/>
      <c r="BC86" s="278"/>
      <c r="BD86" s="278"/>
      <c r="BE86" s="278"/>
      <c r="BF86" s="278"/>
      <c r="BG86" s="278"/>
      <c r="BH86" s="278"/>
      <c r="BI86" s="278"/>
      <c r="BJ86" s="278"/>
      <c r="BK86" s="278"/>
      <c r="BL86" s="934"/>
    </row>
    <row r="87" spans="1:89" s="935" customFormat="1" ht="8.25" customHeight="1">
      <c r="A87" s="2195" t="s">
        <v>2885</v>
      </c>
      <c r="B87" s="2198">
        <v>334205.25968333706</v>
      </c>
      <c r="C87" s="2198">
        <v>70459.966005407012</v>
      </c>
      <c r="D87" s="2205">
        <v>263745.29367793008</v>
      </c>
      <c r="E87" s="2198">
        <v>21323.692563235578</v>
      </c>
      <c r="F87" s="2205">
        <v>181728.43510040248</v>
      </c>
      <c r="G87" s="2205">
        <v>4163.2919226907043</v>
      </c>
      <c r="H87" s="2198">
        <v>177550.16104363179</v>
      </c>
      <c r="I87" s="2198">
        <v>14.982134079999993</v>
      </c>
      <c r="J87" s="2195" t="s">
        <v>2885</v>
      </c>
      <c r="K87" s="2198">
        <v>506289.6</v>
      </c>
      <c r="L87" s="2198">
        <v>179089.3</v>
      </c>
      <c r="M87" s="2198">
        <v>327200.3</v>
      </c>
      <c r="N87" s="2198">
        <v>10400.33317269</v>
      </c>
      <c r="O87" s="2198">
        <v>831.67381790000002</v>
      </c>
      <c r="P87" s="2198">
        <v>9568.6593547899993</v>
      </c>
      <c r="Q87" s="2198">
        <v>38250.919051296143</v>
      </c>
      <c r="R87" s="2198">
        <v>3022251.7071471103</v>
      </c>
      <c r="S87" s="2198">
        <v>462267.34923043707</v>
      </c>
      <c r="T87" s="2198">
        <v>4576717.2959485091</v>
      </c>
      <c r="U87" s="1261"/>
      <c r="V87" s="575"/>
      <c r="W87" s="575"/>
      <c r="X87" s="575"/>
      <c r="Y87" s="575"/>
      <c r="Z87" s="575"/>
      <c r="AA87" s="575"/>
      <c r="AB87" s="575"/>
      <c r="AC87" s="575"/>
      <c r="AD87" s="575"/>
      <c r="AE87" s="575"/>
      <c r="AF87" s="575"/>
      <c r="AG87" s="575"/>
      <c r="AH87" s="575"/>
      <c r="AI87" s="575"/>
      <c r="AJ87" s="575"/>
      <c r="AK87" s="575"/>
      <c r="AL87" s="575"/>
      <c r="AM87" s="575"/>
      <c r="AN87" s="575"/>
      <c r="AO87" s="575"/>
      <c r="AP87" s="575"/>
      <c r="AQ87" s="575"/>
      <c r="AR87" s="575"/>
      <c r="AS87" s="575"/>
      <c r="AT87" s="575"/>
      <c r="AU87" s="575"/>
      <c r="AV87" s="575"/>
      <c r="AW87" s="575"/>
      <c r="AX87" s="575"/>
      <c r="AY87" s="575"/>
      <c r="AZ87" s="575"/>
      <c r="BA87" s="575"/>
      <c r="BB87" s="575"/>
      <c r="BC87" s="575"/>
      <c r="BD87" s="575"/>
      <c r="BE87" s="575"/>
      <c r="BF87" s="575"/>
      <c r="BG87" s="575"/>
      <c r="BH87" s="575"/>
      <c r="BI87" s="575"/>
      <c r="BJ87" s="575"/>
      <c r="BK87" s="575"/>
      <c r="BL87" s="937"/>
    </row>
    <row r="88" spans="1:89" s="49" customFormat="1" ht="4.5" customHeight="1">
      <c r="A88" s="664"/>
      <c r="B88" s="641"/>
      <c r="C88" s="640"/>
      <c r="D88" s="641"/>
      <c r="E88" s="640"/>
      <c r="F88" s="640"/>
      <c r="G88" s="640"/>
      <c r="H88" s="640"/>
      <c r="I88" s="640"/>
      <c r="J88" s="664"/>
      <c r="K88" s="640"/>
      <c r="L88" s="640"/>
      <c r="M88" s="640"/>
      <c r="N88" s="640"/>
      <c r="O88" s="640"/>
      <c r="P88" s="640"/>
      <c r="Q88" s="640"/>
      <c r="R88" s="640"/>
      <c r="S88" s="1713"/>
      <c r="T88" s="640"/>
      <c r="U88" s="639"/>
      <c r="V88" s="639"/>
      <c r="W88" s="639"/>
      <c r="X88" s="639"/>
      <c r="Y88" s="639"/>
      <c r="Z88" s="639"/>
      <c r="AA88" s="639"/>
      <c r="AB88" s="639"/>
      <c r="AC88" s="639"/>
      <c r="AD88" s="639"/>
      <c r="AE88" s="639"/>
      <c r="AF88" s="639"/>
      <c r="AG88" s="639"/>
      <c r="AH88" s="639"/>
      <c r="AI88" s="639"/>
      <c r="AJ88" s="639"/>
      <c r="AK88" s="639"/>
      <c r="AL88" s="639"/>
      <c r="AM88" s="639"/>
      <c r="AN88" s="639"/>
      <c r="AO88" s="639"/>
      <c r="AP88" s="639"/>
      <c r="AQ88" s="639"/>
      <c r="AR88" s="639"/>
      <c r="AS88" s="639"/>
      <c r="AT88" s="639"/>
      <c r="AU88" s="639"/>
      <c r="AV88" s="639"/>
      <c r="AW88" s="639"/>
      <c r="AX88" s="639"/>
      <c r="AY88" s="639"/>
      <c r="AZ88" s="639"/>
      <c r="BA88" s="639"/>
      <c r="BB88" s="639"/>
      <c r="BC88" s="639"/>
      <c r="BD88" s="639"/>
      <c r="BE88" s="639"/>
      <c r="BF88" s="639"/>
      <c r="BG88" s="639"/>
      <c r="BH88" s="639"/>
      <c r="BI88" s="639"/>
      <c r="BJ88" s="639"/>
      <c r="BK88" s="639"/>
      <c r="BL88" s="639"/>
      <c r="BM88" s="639"/>
      <c r="BN88" s="639"/>
      <c r="BO88" s="639"/>
      <c r="BP88" s="639"/>
      <c r="BQ88" s="639"/>
      <c r="BR88" s="639"/>
      <c r="BS88" s="639"/>
      <c r="BT88" s="639"/>
      <c r="BU88" s="639"/>
      <c r="BV88" s="639"/>
      <c r="BW88" s="639"/>
      <c r="BX88" s="639"/>
      <c r="BY88" s="639"/>
      <c r="BZ88" s="639"/>
      <c r="CA88" s="639"/>
      <c r="CB88" s="639"/>
      <c r="CC88" s="639"/>
      <c r="CD88" s="639"/>
      <c r="CE88" s="639"/>
      <c r="CF88" s="639"/>
      <c r="CG88" s="639"/>
      <c r="CH88" s="639"/>
      <c r="CI88" s="639"/>
      <c r="CJ88" s="639"/>
      <c r="CK88" s="639"/>
    </row>
    <row r="89" spans="1:89" s="41" customFormat="1" ht="9" customHeight="1">
      <c r="A89" s="642" t="s">
        <v>785</v>
      </c>
      <c r="B89" s="642"/>
      <c r="C89" s="642"/>
      <c r="D89" s="642"/>
      <c r="E89" s="642"/>
      <c r="F89" s="642"/>
      <c r="G89" s="642"/>
      <c r="H89" s="642"/>
      <c r="I89" s="643"/>
      <c r="J89" s="642"/>
      <c r="K89" s="641"/>
      <c r="L89" s="643"/>
      <c r="M89" s="705"/>
      <c r="N89" s="641"/>
      <c r="O89" s="643"/>
      <c r="P89" s="643"/>
      <c r="Q89" s="643"/>
      <c r="R89" s="643"/>
      <c r="S89" s="1713"/>
      <c r="T89" s="641"/>
      <c r="U89" s="643"/>
      <c r="V89" s="643"/>
      <c r="W89" s="643"/>
      <c r="X89" s="643"/>
      <c r="Y89" s="643"/>
      <c r="Z89" s="643"/>
      <c r="AA89" s="643"/>
      <c r="AB89" s="643"/>
      <c r="AC89" s="643"/>
      <c r="AD89" s="643"/>
      <c r="AE89" s="643"/>
      <c r="AF89" s="643"/>
      <c r="AG89" s="643"/>
      <c r="AH89" s="643"/>
      <c r="AI89" s="643"/>
      <c r="AJ89" s="643"/>
      <c r="AK89" s="643"/>
      <c r="AL89" s="643"/>
      <c r="AM89" s="643"/>
      <c r="AN89" s="643"/>
      <c r="AO89" s="643"/>
      <c r="AP89" s="643"/>
      <c r="AQ89" s="643"/>
      <c r="AR89" s="643"/>
      <c r="AS89" s="643"/>
      <c r="AT89" s="643"/>
      <c r="AU89" s="643"/>
      <c r="AV89" s="643"/>
      <c r="AW89" s="643"/>
      <c r="AX89" s="643"/>
      <c r="AY89" s="643"/>
      <c r="AZ89" s="643"/>
      <c r="BA89" s="643"/>
      <c r="BB89" s="643"/>
      <c r="BC89" s="643"/>
      <c r="BD89" s="643"/>
      <c r="BE89" s="643"/>
      <c r="BF89" s="643"/>
      <c r="BG89" s="643"/>
      <c r="BH89" s="643"/>
      <c r="BI89" s="643"/>
      <c r="BJ89" s="643"/>
      <c r="BK89" s="643"/>
      <c r="BL89" s="643"/>
      <c r="BM89" s="643"/>
      <c r="BN89" s="643"/>
      <c r="BO89" s="643"/>
      <c r="BP89" s="643"/>
      <c r="BQ89" s="643"/>
      <c r="BR89" s="643"/>
      <c r="BS89" s="643"/>
      <c r="BT89" s="643"/>
      <c r="BU89" s="643"/>
      <c r="BV89" s="643"/>
      <c r="BW89" s="643"/>
      <c r="BX89" s="643"/>
      <c r="BY89" s="643"/>
      <c r="BZ89" s="643"/>
      <c r="CA89" s="643"/>
      <c r="CB89" s="643"/>
      <c r="CC89" s="643"/>
      <c r="CD89" s="643"/>
      <c r="CE89" s="643"/>
      <c r="CF89" s="643"/>
      <c r="CG89" s="643"/>
      <c r="CH89" s="643"/>
      <c r="CI89" s="643"/>
      <c r="CJ89" s="643"/>
      <c r="CK89" s="643"/>
    </row>
    <row r="90" spans="1:89" s="41" customFormat="1" ht="9" customHeight="1">
      <c r="A90" s="643" t="s">
        <v>1758</v>
      </c>
      <c r="B90" s="642"/>
      <c r="C90" s="642"/>
      <c r="D90" s="642"/>
      <c r="E90" s="642"/>
      <c r="F90" s="642"/>
      <c r="G90" s="642"/>
      <c r="H90" s="642"/>
      <c r="I90" s="642"/>
      <c r="J90" s="643"/>
      <c r="K90" s="642"/>
      <c r="L90" s="642"/>
      <c r="M90" s="644"/>
      <c r="N90" s="642"/>
      <c r="O90" s="642"/>
      <c r="P90" s="642"/>
      <c r="Q90" s="642"/>
      <c r="R90" s="642"/>
      <c r="S90" s="1714"/>
      <c r="T90" s="642"/>
      <c r="U90" s="643"/>
      <c r="V90" s="643"/>
      <c r="W90" s="643"/>
      <c r="X90" s="643"/>
      <c r="Y90" s="643"/>
      <c r="Z90" s="643"/>
      <c r="AA90" s="643"/>
      <c r="AB90" s="643"/>
      <c r="AC90" s="643"/>
      <c r="AD90" s="643"/>
      <c r="AE90" s="643"/>
      <c r="AF90" s="643"/>
      <c r="AG90" s="643"/>
      <c r="AH90" s="643"/>
      <c r="AI90" s="643"/>
      <c r="AJ90" s="643"/>
      <c r="AK90" s="643"/>
      <c r="AL90" s="643"/>
      <c r="AM90" s="643"/>
      <c r="AN90" s="643"/>
      <c r="AO90" s="643"/>
      <c r="AP90" s="643"/>
      <c r="AQ90" s="643"/>
      <c r="AR90" s="643"/>
      <c r="AS90" s="643"/>
      <c r="AT90" s="643"/>
      <c r="AU90" s="643"/>
      <c r="AV90" s="643"/>
      <c r="AW90" s="643"/>
      <c r="AX90" s="643"/>
      <c r="AY90" s="643"/>
      <c r="AZ90" s="643"/>
      <c r="BA90" s="643"/>
      <c r="BB90" s="643"/>
      <c r="BC90" s="643"/>
      <c r="BD90" s="643"/>
      <c r="BE90" s="643"/>
      <c r="BF90" s="643"/>
      <c r="BG90" s="643"/>
      <c r="BH90" s="643"/>
      <c r="BI90" s="643"/>
      <c r="BJ90" s="643"/>
      <c r="BK90" s="643"/>
      <c r="BL90" s="643"/>
      <c r="BM90" s="643"/>
      <c r="BN90" s="643"/>
      <c r="BO90" s="643"/>
      <c r="BP90" s="643"/>
      <c r="BQ90" s="643"/>
      <c r="BR90" s="643"/>
      <c r="BS90" s="643"/>
      <c r="BT90" s="643"/>
      <c r="BU90" s="643"/>
      <c r="BV90" s="643"/>
      <c r="BW90" s="643"/>
      <c r="BX90" s="643"/>
      <c r="BY90" s="643"/>
      <c r="BZ90" s="643"/>
      <c r="CA90" s="643"/>
      <c r="CB90" s="643"/>
      <c r="CC90" s="643"/>
      <c r="CD90" s="643"/>
      <c r="CE90" s="643"/>
      <c r="CF90" s="643"/>
      <c r="CG90" s="643"/>
      <c r="CH90" s="643"/>
      <c r="CI90" s="643"/>
      <c r="CJ90" s="643"/>
      <c r="CK90" s="643"/>
    </row>
    <row r="91" spans="1:89" s="41" customFormat="1" ht="9" customHeight="1">
      <c r="A91" s="642" t="s">
        <v>686</v>
      </c>
      <c r="B91" s="642"/>
      <c r="C91" s="642"/>
      <c r="D91" s="642"/>
      <c r="E91" s="642"/>
      <c r="F91" s="642"/>
      <c r="G91" s="645"/>
      <c r="H91" s="642"/>
      <c r="I91" s="645"/>
      <c r="J91" s="642"/>
      <c r="K91" s="645"/>
      <c r="L91" s="642"/>
      <c r="M91" s="642"/>
      <c r="N91" s="646"/>
      <c r="O91" s="642"/>
      <c r="P91" s="642"/>
      <c r="Q91" s="642"/>
      <c r="R91" s="642"/>
      <c r="S91" s="1714"/>
      <c r="T91" s="642"/>
      <c r="U91" s="643"/>
      <c r="V91" s="643"/>
      <c r="W91" s="643"/>
      <c r="X91" s="643"/>
      <c r="Y91" s="643"/>
      <c r="Z91" s="643"/>
      <c r="AA91" s="643"/>
      <c r="AB91" s="643"/>
      <c r="AC91" s="643"/>
      <c r="AD91" s="643"/>
      <c r="AE91" s="643"/>
      <c r="AF91" s="643"/>
      <c r="AG91" s="643"/>
      <c r="AH91" s="643"/>
      <c r="AI91" s="643"/>
      <c r="AJ91" s="643"/>
      <c r="AK91" s="643"/>
      <c r="AL91" s="643"/>
      <c r="AM91" s="643"/>
      <c r="AN91" s="643"/>
      <c r="AO91" s="643"/>
      <c r="AP91" s="643"/>
      <c r="AQ91" s="643"/>
      <c r="AR91" s="643"/>
      <c r="AS91" s="643"/>
      <c r="AT91" s="643"/>
      <c r="AU91" s="643"/>
      <c r="AV91" s="643"/>
      <c r="AW91" s="643"/>
      <c r="AX91" s="643"/>
      <c r="AY91" s="643"/>
      <c r="AZ91" s="643"/>
      <c r="BA91" s="643"/>
      <c r="BB91" s="643"/>
      <c r="BC91" s="643"/>
      <c r="BD91" s="643"/>
      <c r="BE91" s="643"/>
      <c r="BF91" s="643"/>
      <c r="BG91" s="643"/>
      <c r="BH91" s="643"/>
      <c r="BI91" s="643"/>
      <c r="BJ91" s="643"/>
      <c r="BK91" s="643"/>
      <c r="BL91" s="643"/>
      <c r="BM91" s="643"/>
      <c r="BN91" s="643"/>
      <c r="BO91" s="643"/>
      <c r="BP91" s="643"/>
      <c r="BQ91" s="643"/>
      <c r="BR91" s="643"/>
      <c r="BS91" s="643"/>
      <c r="BT91" s="643"/>
      <c r="BU91" s="643"/>
      <c r="BV91" s="643"/>
      <c r="BW91" s="643"/>
      <c r="BX91" s="643"/>
      <c r="BY91" s="643"/>
      <c r="BZ91" s="643"/>
      <c r="CA91" s="643"/>
      <c r="CB91" s="643"/>
      <c r="CC91" s="643"/>
      <c r="CD91" s="643"/>
      <c r="CE91" s="643"/>
      <c r="CF91" s="643"/>
      <c r="CG91" s="643"/>
      <c r="CH91" s="643"/>
      <c r="CI91" s="643"/>
      <c r="CJ91" s="643"/>
      <c r="CK91" s="643"/>
    </row>
    <row r="92" spans="1:89" s="41" customFormat="1" ht="9" customHeight="1">
      <c r="A92" s="642" t="s">
        <v>350</v>
      </c>
      <c r="B92" s="642"/>
      <c r="C92" s="642"/>
      <c r="D92" s="642"/>
      <c r="E92" s="642"/>
      <c r="F92" s="642"/>
      <c r="G92" s="645"/>
      <c r="H92" s="642"/>
      <c r="I92" s="645"/>
      <c r="J92" s="642"/>
      <c r="K92" s="645"/>
      <c r="L92" s="642"/>
      <c r="M92" s="642"/>
      <c r="N92" s="646"/>
      <c r="O92" s="642"/>
      <c r="P92" s="642"/>
      <c r="Q92" s="642"/>
      <c r="R92" s="642"/>
      <c r="S92" s="1714"/>
      <c r="T92" s="644"/>
      <c r="U92" s="643"/>
      <c r="V92" s="643"/>
      <c r="W92" s="643"/>
      <c r="X92" s="643"/>
      <c r="Y92" s="643"/>
      <c r="Z92" s="643"/>
      <c r="AA92" s="643"/>
      <c r="AB92" s="643"/>
      <c r="AC92" s="643"/>
      <c r="AD92" s="643"/>
      <c r="AE92" s="643"/>
      <c r="AF92" s="643"/>
      <c r="AG92" s="643"/>
      <c r="AH92" s="643"/>
      <c r="AI92" s="643"/>
      <c r="AJ92" s="643"/>
      <c r="AK92" s="643"/>
      <c r="AL92" s="643"/>
      <c r="AM92" s="643"/>
      <c r="AN92" s="643"/>
      <c r="AO92" s="643"/>
      <c r="AP92" s="643"/>
      <c r="AQ92" s="643"/>
      <c r="AR92" s="643"/>
      <c r="AS92" s="643"/>
      <c r="AT92" s="643"/>
      <c r="AU92" s="643"/>
      <c r="AV92" s="643"/>
      <c r="AW92" s="643"/>
      <c r="AX92" s="643"/>
      <c r="AY92" s="643"/>
      <c r="AZ92" s="643"/>
      <c r="BA92" s="643"/>
      <c r="BB92" s="643"/>
      <c r="BC92" s="643"/>
      <c r="BD92" s="643"/>
      <c r="BE92" s="643"/>
      <c r="BF92" s="643"/>
      <c r="BG92" s="643"/>
      <c r="BH92" s="643"/>
      <c r="BI92" s="643"/>
      <c r="BJ92" s="643"/>
      <c r="BK92" s="643"/>
      <c r="BL92" s="643"/>
      <c r="BM92" s="643"/>
      <c r="BN92" s="643"/>
      <c r="BO92" s="643"/>
      <c r="BP92" s="643"/>
      <c r="BQ92" s="643"/>
      <c r="BR92" s="643"/>
      <c r="BS92" s="643"/>
      <c r="BT92" s="643"/>
      <c r="BU92" s="643"/>
      <c r="BV92" s="643"/>
      <c r="BW92" s="643"/>
      <c r="BX92" s="643"/>
      <c r="BY92" s="643"/>
      <c r="BZ92" s="643"/>
      <c r="CA92" s="643"/>
      <c r="CB92" s="643"/>
      <c r="CC92" s="643"/>
      <c r="CD92" s="643"/>
      <c r="CE92" s="643"/>
      <c r="CF92" s="643"/>
      <c r="CG92" s="643"/>
      <c r="CH92" s="643"/>
      <c r="CI92" s="643"/>
      <c r="CJ92" s="643"/>
      <c r="CK92" s="643"/>
    </row>
    <row r="93" spans="1:89" s="41" customFormat="1" ht="9" customHeight="1">
      <c r="A93" s="642" t="s">
        <v>1390</v>
      </c>
      <c r="B93" s="642"/>
      <c r="C93" s="642"/>
      <c r="D93" s="642"/>
      <c r="E93" s="642"/>
      <c r="F93" s="642"/>
      <c r="G93" s="642"/>
      <c r="H93" s="642"/>
      <c r="I93" s="645"/>
      <c r="J93" s="642"/>
      <c r="K93" s="642"/>
      <c r="L93" s="642"/>
      <c r="M93" s="642"/>
      <c r="N93" s="646"/>
      <c r="O93" s="642"/>
      <c r="P93" s="642"/>
      <c r="Q93" s="642"/>
      <c r="R93" s="642"/>
      <c r="S93" s="1714"/>
      <c r="T93" s="642"/>
      <c r="U93" s="643"/>
      <c r="V93" s="643"/>
      <c r="W93" s="643"/>
      <c r="X93" s="643"/>
      <c r="Y93" s="643"/>
      <c r="Z93" s="643"/>
      <c r="AA93" s="643"/>
      <c r="AB93" s="643"/>
      <c r="AC93" s="643"/>
      <c r="AD93" s="643"/>
      <c r="AE93" s="643"/>
      <c r="AF93" s="643"/>
      <c r="AG93" s="643"/>
      <c r="AH93" s="643"/>
      <c r="AI93" s="643"/>
      <c r="AJ93" s="643"/>
      <c r="AK93" s="643"/>
      <c r="AL93" s="643"/>
      <c r="AM93" s="643"/>
      <c r="AN93" s="643"/>
      <c r="AO93" s="643"/>
      <c r="AP93" s="643"/>
      <c r="AQ93" s="643"/>
      <c r="AR93" s="643"/>
      <c r="AS93" s="643"/>
      <c r="AT93" s="643"/>
      <c r="AU93" s="643"/>
      <c r="AV93" s="643"/>
      <c r="AW93" s="643"/>
      <c r="AX93" s="643"/>
      <c r="AY93" s="643"/>
      <c r="AZ93" s="643"/>
      <c r="BA93" s="643"/>
      <c r="BB93" s="643"/>
      <c r="BC93" s="643"/>
      <c r="BD93" s="643"/>
      <c r="BE93" s="643"/>
      <c r="BF93" s="643"/>
      <c r="BG93" s="643"/>
      <c r="BH93" s="643"/>
      <c r="BI93" s="643"/>
      <c r="BJ93" s="643"/>
      <c r="BK93" s="643"/>
      <c r="BL93" s="643"/>
      <c r="BM93" s="643"/>
      <c r="BN93" s="643"/>
      <c r="BO93" s="643"/>
      <c r="BP93" s="643"/>
      <c r="BQ93" s="643"/>
      <c r="BR93" s="643"/>
      <c r="BS93" s="643"/>
      <c r="BT93" s="643"/>
      <c r="BU93" s="643"/>
      <c r="BV93" s="643"/>
      <c r="BW93" s="643"/>
      <c r="BX93" s="643"/>
      <c r="BY93" s="643"/>
      <c r="BZ93" s="643"/>
      <c r="CA93" s="643"/>
      <c r="CB93" s="643"/>
      <c r="CC93" s="643"/>
      <c r="CD93" s="643"/>
      <c r="CE93" s="643"/>
      <c r="CF93" s="643"/>
      <c r="CG93" s="643"/>
      <c r="CH93" s="643"/>
      <c r="CI93" s="643"/>
      <c r="CJ93" s="643"/>
      <c r="CK93" s="643"/>
    </row>
    <row r="94" spans="1:89" s="41" customFormat="1" ht="9" customHeight="1">
      <c r="A94" s="642" t="s">
        <v>349</v>
      </c>
      <c r="B94" s="642"/>
      <c r="C94" s="642"/>
      <c r="D94" s="642"/>
      <c r="E94" s="642"/>
      <c r="F94" s="642"/>
      <c r="G94" s="642"/>
      <c r="H94" s="642"/>
      <c r="I94" s="642"/>
      <c r="J94" s="642" t="s">
        <v>349</v>
      </c>
      <c r="K94" s="642"/>
      <c r="L94" s="642"/>
      <c r="M94" s="642"/>
      <c r="N94" s="646"/>
      <c r="O94" s="642"/>
      <c r="P94" s="642"/>
      <c r="Q94" s="642"/>
      <c r="R94" s="642"/>
      <c r="S94" s="1714"/>
      <c r="T94" s="642"/>
      <c r="U94" s="643"/>
      <c r="V94" s="643"/>
      <c r="W94" s="643"/>
      <c r="X94" s="643"/>
      <c r="Y94" s="643"/>
      <c r="Z94" s="643"/>
      <c r="AA94" s="643"/>
      <c r="AB94" s="643"/>
      <c r="AC94" s="643"/>
      <c r="AD94" s="643"/>
      <c r="AE94" s="643"/>
      <c r="AF94" s="643"/>
      <c r="AG94" s="643"/>
      <c r="AH94" s="643"/>
      <c r="AI94" s="643"/>
      <c r="AJ94" s="643"/>
      <c r="AK94" s="643"/>
      <c r="AL94" s="643"/>
      <c r="AM94" s="643"/>
      <c r="AN94" s="643"/>
      <c r="AO94" s="643"/>
      <c r="AP94" s="643"/>
      <c r="AQ94" s="643"/>
      <c r="AR94" s="643"/>
      <c r="AS94" s="643"/>
      <c r="AT94" s="643"/>
      <c r="AU94" s="643"/>
      <c r="AV94" s="643"/>
      <c r="AW94" s="643"/>
      <c r="AX94" s="643"/>
      <c r="AY94" s="643"/>
      <c r="AZ94" s="643"/>
      <c r="BA94" s="643"/>
      <c r="BB94" s="643"/>
      <c r="BC94" s="643"/>
      <c r="BD94" s="643"/>
      <c r="BE94" s="643"/>
      <c r="BF94" s="643"/>
      <c r="BG94" s="643"/>
      <c r="BH94" s="643"/>
      <c r="BI94" s="643"/>
      <c r="BJ94" s="643"/>
      <c r="BK94" s="643"/>
      <c r="BL94" s="643"/>
      <c r="BM94" s="643"/>
      <c r="BN94" s="643"/>
      <c r="BO94" s="643"/>
      <c r="BP94" s="643"/>
      <c r="BQ94" s="643"/>
      <c r="BR94" s="643"/>
      <c r="BS94" s="643"/>
      <c r="BT94" s="643"/>
      <c r="BU94" s="643"/>
      <c r="BV94" s="643"/>
      <c r="BW94" s="643"/>
      <c r="BX94" s="643"/>
      <c r="BY94" s="643"/>
      <c r="BZ94" s="643"/>
      <c r="CA94" s="643"/>
      <c r="CB94" s="643"/>
      <c r="CC94" s="643"/>
      <c r="CD94" s="643"/>
      <c r="CE94" s="643"/>
      <c r="CF94" s="643"/>
      <c r="CG94" s="643"/>
      <c r="CH94" s="643"/>
      <c r="CI94" s="643"/>
      <c r="CJ94" s="643"/>
      <c r="CK94" s="643"/>
    </row>
  </sheetData>
  <mergeCells count="3">
    <mergeCell ref="B5:D5"/>
    <mergeCell ref="A5:A9"/>
    <mergeCell ref="J5:J9"/>
  </mergeCells>
  <phoneticPr fontId="0" type="noConversion"/>
  <pageMargins left="0.51181102362204722" right="0.51181102362204722" top="0.98425196850393704" bottom="0" header="0.51181102362204722" footer="0.19685039370078741"/>
  <pageSetup paperSize="9" firstPageNumber="15" orientation="portrait" useFirstPageNumber="1" r:id="rId1"/>
  <headerFooter alignWithMargins="0">
    <oddFooter>&amp;C&amp;"Times New Roman,Bold"&amp;10&amp;P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codeName="Sheet16"/>
  <dimension ref="A1:AS91"/>
  <sheetViews>
    <sheetView topLeftCell="G64" zoomScale="115" zoomScaleNormal="115" workbookViewId="0">
      <selection activeCell="O76" sqref="A1:XFD1048576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9.33203125" customWidth="1"/>
    <col min="12" max="13" width="11" customWidth="1"/>
    <col min="14" max="14" width="10.83203125" bestFit="1" customWidth="1"/>
    <col min="15" max="15" width="9.33203125" bestFit="1" customWidth="1"/>
    <col min="16" max="16" width="10.1640625" bestFit="1" customWidth="1"/>
    <col min="17" max="18" width="10.33203125" bestFit="1" customWidth="1"/>
    <col min="19" max="20" width="12" customWidth="1"/>
    <col min="21" max="21" width="9.1640625" bestFit="1" customWidth="1"/>
    <col min="22" max="22" width="11.6640625" customWidth="1"/>
    <col min="23" max="45" width="9.33203125" style="49"/>
  </cols>
  <sheetData>
    <row r="1" spans="1:45" s="461" customFormat="1" ht="14.1" customHeight="1">
      <c r="A1" s="458" t="s">
        <v>2412</v>
      </c>
      <c r="B1" s="469"/>
      <c r="C1" s="469"/>
      <c r="D1" s="469"/>
      <c r="E1" s="469"/>
      <c r="F1" s="469"/>
      <c r="G1" s="469"/>
      <c r="H1" s="469"/>
      <c r="I1" s="469"/>
      <c r="J1" s="469"/>
      <c r="K1" s="458" t="s">
        <v>1819</v>
      </c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70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471"/>
      <c r="AS1" s="471"/>
    </row>
    <row r="2" spans="1:45" s="461" customFormat="1" ht="14.1" customHeight="1">
      <c r="A2" s="462" t="s">
        <v>1464</v>
      </c>
      <c r="K2" s="462" t="s">
        <v>1853</v>
      </c>
      <c r="L2" s="471"/>
      <c r="V2" s="472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</row>
    <row r="3" spans="1:45" s="461" customFormat="1" ht="14.1" customHeight="1">
      <c r="A3" s="462"/>
      <c r="K3" s="462"/>
      <c r="L3" s="471"/>
      <c r="V3" s="472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471"/>
      <c r="AQ3" s="471"/>
      <c r="AR3" s="471"/>
      <c r="AS3" s="471"/>
    </row>
    <row r="4" spans="1:45" s="461" customFormat="1" ht="14.1" customHeight="1">
      <c r="A4" s="465" t="s">
        <v>280</v>
      </c>
      <c r="B4" s="473"/>
      <c r="C4" s="473"/>
      <c r="D4" s="473"/>
      <c r="E4" s="473"/>
      <c r="F4" s="473"/>
      <c r="G4" s="473"/>
      <c r="H4" s="473"/>
      <c r="I4" s="473"/>
      <c r="J4" s="473"/>
      <c r="K4" s="465" t="s">
        <v>280</v>
      </c>
      <c r="L4" s="473"/>
      <c r="M4" s="473"/>
      <c r="N4" s="473"/>
      <c r="O4" s="473"/>
      <c r="P4" s="473"/>
      <c r="Q4" s="473"/>
      <c r="R4" s="473"/>
      <c r="S4" s="473"/>
      <c r="T4" s="473"/>
      <c r="U4" s="473"/>
      <c r="V4" s="474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  <c r="AL4" s="471"/>
      <c r="AM4" s="471"/>
      <c r="AN4" s="471"/>
      <c r="AO4" s="471"/>
      <c r="AP4" s="471"/>
      <c r="AQ4" s="471"/>
      <c r="AR4" s="471"/>
      <c r="AS4" s="471"/>
    </row>
    <row r="5" spans="1:45" s="51" customFormat="1" ht="9" customHeight="1">
      <c r="A5" s="2437" t="s">
        <v>1358</v>
      </c>
      <c r="B5" s="5" t="s">
        <v>651</v>
      </c>
      <c r="C5" s="211" t="s">
        <v>662</v>
      </c>
      <c r="D5" s="2110"/>
      <c r="E5" s="2110"/>
      <c r="F5" s="211"/>
      <c r="G5" s="211"/>
      <c r="H5" s="211" t="s">
        <v>640</v>
      </c>
      <c r="I5" s="211"/>
      <c r="J5" s="211"/>
      <c r="K5" s="2437" t="s">
        <v>1358</v>
      </c>
      <c r="L5" s="2438" t="s">
        <v>641</v>
      </c>
      <c r="M5" s="2439"/>
      <c r="N5" s="2440"/>
      <c r="O5" s="68"/>
      <c r="P5" s="73" t="s">
        <v>642</v>
      </c>
      <c r="Q5" s="2111"/>
      <c r="R5" s="5"/>
      <c r="S5" s="2438" t="s">
        <v>1508</v>
      </c>
      <c r="T5" s="2439"/>
      <c r="U5" s="2440"/>
      <c r="V5" s="5" t="s">
        <v>1472</v>
      </c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</row>
    <row r="6" spans="1:45" s="51" customFormat="1" ht="9" customHeight="1">
      <c r="A6" s="2428"/>
      <c r="B6" s="5" t="s">
        <v>1341</v>
      </c>
      <c r="C6" s="5" t="s">
        <v>1341</v>
      </c>
      <c r="D6" s="5" t="s">
        <v>1343</v>
      </c>
      <c r="E6" s="5"/>
      <c r="F6" s="5"/>
      <c r="G6" s="5"/>
      <c r="H6" s="5" t="s">
        <v>1341</v>
      </c>
      <c r="I6" s="5" t="s">
        <v>1343</v>
      </c>
      <c r="J6" s="5"/>
      <c r="K6" s="2428"/>
      <c r="L6" s="5" t="s">
        <v>1341</v>
      </c>
      <c r="M6" s="5" t="s">
        <v>1343</v>
      </c>
      <c r="N6" s="5"/>
      <c r="O6" s="2112" t="s">
        <v>1524</v>
      </c>
      <c r="P6" s="5" t="s">
        <v>643</v>
      </c>
      <c r="Q6" s="5" t="s">
        <v>644</v>
      </c>
      <c r="R6" s="5" t="s">
        <v>645</v>
      </c>
      <c r="S6" s="5" t="s">
        <v>1341</v>
      </c>
      <c r="T6" s="5"/>
      <c r="U6" s="5"/>
      <c r="V6" s="5" t="s">
        <v>1763</v>
      </c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</row>
    <row r="7" spans="1:45" s="51" customFormat="1" ht="9" customHeight="1">
      <c r="A7" s="2428"/>
      <c r="B7" s="69" t="s">
        <v>1764</v>
      </c>
      <c r="C7" s="69" t="s">
        <v>1765</v>
      </c>
      <c r="D7" s="69" t="s">
        <v>1355</v>
      </c>
      <c r="E7" s="69" t="s">
        <v>1350</v>
      </c>
      <c r="F7" s="69" t="s">
        <v>1766</v>
      </c>
      <c r="G7" s="69" t="s">
        <v>1332</v>
      </c>
      <c r="H7" s="69" t="s">
        <v>1352</v>
      </c>
      <c r="I7" s="69" t="s">
        <v>1355</v>
      </c>
      <c r="J7" s="69" t="s">
        <v>1332</v>
      </c>
      <c r="K7" s="2428"/>
      <c r="L7" s="69" t="s">
        <v>1767</v>
      </c>
      <c r="M7" s="69" t="s">
        <v>1355</v>
      </c>
      <c r="N7" s="69" t="s">
        <v>1332</v>
      </c>
      <c r="O7" s="69" t="s">
        <v>651</v>
      </c>
      <c r="P7" s="69" t="s">
        <v>1768</v>
      </c>
      <c r="Q7" s="69" t="s">
        <v>1512</v>
      </c>
      <c r="R7" s="69" t="s">
        <v>1475</v>
      </c>
      <c r="S7" s="69" t="s">
        <v>1769</v>
      </c>
      <c r="T7" s="69" t="s">
        <v>1770</v>
      </c>
      <c r="U7" s="69" t="s">
        <v>1332</v>
      </c>
      <c r="V7" s="69" t="s">
        <v>1771</v>
      </c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</row>
    <row r="8" spans="1:45" s="51" customFormat="1" ht="9" customHeight="1">
      <c r="A8" s="2429"/>
      <c r="B8" s="69">
        <v>1</v>
      </c>
      <c r="C8" s="69">
        <v>2</v>
      </c>
      <c r="D8" s="69">
        <v>3</v>
      </c>
      <c r="E8" s="69">
        <v>4</v>
      </c>
      <c r="F8" s="69">
        <v>5</v>
      </c>
      <c r="G8" s="69">
        <v>6</v>
      </c>
      <c r="H8" s="69">
        <v>7</v>
      </c>
      <c r="I8" s="69">
        <v>8</v>
      </c>
      <c r="J8" s="69">
        <v>9</v>
      </c>
      <c r="K8" s="2429"/>
      <c r="L8" s="69">
        <v>10</v>
      </c>
      <c r="M8" s="69">
        <v>11</v>
      </c>
      <c r="N8" s="69">
        <v>12</v>
      </c>
      <c r="O8" s="69">
        <v>13</v>
      </c>
      <c r="P8" s="69">
        <v>14</v>
      </c>
      <c r="Q8" s="69">
        <v>15</v>
      </c>
      <c r="R8" s="69">
        <v>16</v>
      </c>
      <c r="S8" s="69">
        <v>17</v>
      </c>
      <c r="T8" s="69">
        <v>18</v>
      </c>
      <c r="U8" s="69">
        <v>19</v>
      </c>
      <c r="V8" s="69">
        <v>20</v>
      </c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</row>
    <row r="9" spans="1:45" s="48" customFormat="1" ht="8.85" customHeight="1">
      <c r="A9" s="660" t="s">
        <v>1359</v>
      </c>
      <c r="B9" s="661">
        <v>72.2</v>
      </c>
      <c r="C9" s="661">
        <v>45.7</v>
      </c>
      <c r="D9" s="661">
        <v>45.7</v>
      </c>
      <c r="E9" s="661">
        <v>0</v>
      </c>
      <c r="F9" s="661">
        <v>0</v>
      </c>
      <c r="G9" s="661">
        <v>0</v>
      </c>
      <c r="H9" s="661">
        <v>4.3</v>
      </c>
      <c r="I9" s="661">
        <v>4.3</v>
      </c>
      <c r="J9" s="661">
        <v>0</v>
      </c>
      <c r="K9" s="660" t="s">
        <v>1359</v>
      </c>
      <c r="L9" s="661">
        <v>22.2</v>
      </c>
      <c r="M9" s="661">
        <v>22.2</v>
      </c>
      <c r="N9" s="661">
        <v>0</v>
      </c>
      <c r="O9" s="661">
        <v>0</v>
      </c>
      <c r="P9" s="661">
        <v>0</v>
      </c>
      <c r="Q9" s="661">
        <v>2.5</v>
      </c>
      <c r="R9" s="661">
        <v>2.1</v>
      </c>
      <c r="S9" s="661">
        <v>7.6</v>
      </c>
      <c r="T9" s="661">
        <v>7.6</v>
      </c>
      <c r="U9" s="661">
        <v>0</v>
      </c>
      <c r="V9" s="661">
        <v>84.4</v>
      </c>
      <c r="W9" s="280"/>
      <c r="X9" s="280"/>
      <c r="Y9" s="280"/>
      <c r="Z9" s="280"/>
      <c r="AA9" s="280"/>
      <c r="AB9" s="280"/>
      <c r="AC9" s="280"/>
      <c r="AD9" s="280"/>
      <c r="AE9" s="280"/>
      <c r="AF9" s="280"/>
      <c r="AG9" s="280"/>
      <c r="AH9" s="280"/>
      <c r="AI9" s="280"/>
      <c r="AJ9" s="280"/>
      <c r="AK9" s="280"/>
      <c r="AL9" s="280"/>
      <c r="AM9" s="280"/>
      <c r="AN9" s="280"/>
      <c r="AO9" s="280"/>
      <c r="AP9" s="280"/>
      <c r="AQ9" s="280"/>
      <c r="AR9" s="280"/>
      <c r="AS9" s="280"/>
    </row>
    <row r="10" spans="1:45" s="48" customFormat="1" ht="8.85" customHeight="1">
      <c r="A10" s="660" t="s">
        <v>1361</v>
      </c>
      <c r="B10" s="661">
        <v>75.3</v>
      </c>
      <c r="C10" s="661">
        <v>45.1</v>
      </c>
      <c r="D10" s="661">
        <v>45.1</v>
      </c>
      <c r="E10" s="661">
        <v>0</v>
      </c>
      <c r="F10" s="661">
        <v>0</v>
      </c>
      <c r="G10" s="661">
        <v>0</v>
      </c>
      <c r="H10" s="661">
        <v>5.7</v>
      </c>
      <c r="I10" s="661">
        <v>5.7</v>
      </c>
      <c r="J10" s="661">
        <v>0</v>
      </c>
      <c r="K10" s="660" t="s">
        <v>1361</v>
      </c>
      <c r="L10" s="661">
        <v>24.5</v>
      </c>
      <c r="M10" s="661">
        <v>24.5</v>
      </c>
      <c r="N10" s="661">
        <v>0</v>
      </c>
      <c r="O10" s="661">
        <v>0</v>
      </c>
      <c r="P10" s="661">
        <v>0</v>
      </c>
      <c r="Q10" s="661">
        <v>2.5</v>
      </c>
      <c r="R10" s="661">
        <v>2.5</v>
      </c>
      <c r="S10" s="661">
        <v>7.3</v>
      </c>
      <c r="T10" s="661">
        <v>7.3</v>
      </c>
      <c r="U10" s="661">
        <v>0</v>
      </c>
      <c r="V10" s="661">
        <v>87.6</v>
      </c>
      <c r="W10" s="280"/>
      <c r="X10" s="280"/>
      <c r="Y10" s="280"/>
      <c r="Z10" s="280"/>
      <c r="AA10" s="280"/>
      <c r="AB10" s="280"/>
      <c r="AC10" s="280"/>
      <c r="AD10" s="280"/>
      <c r="AE10" s="280"/>
      <c r="AF10" s="280"/>
      <c r="AG10" s="280"/>
      <c r="AH10" s="280"/>
      <c r="AI10" s="280"/>
      <c r="AJ10" s="280"/>
      <c r="AK10" s="280"/>
      <c r="AL10" s="280"/>
      <c r="AM10" s="280"/>
      <c r="AN10" s="280"/>
      <c r="AO10" s="280"/>
      <c r="AP10" s="280"/>
      <c r="AQ10" s="280"/>
      <c r="AR10" s="280"/>
      <c r="AS10" s="280"/>
    </row>
    <row r="11" spans="1:45" s="48" customFormat="1" ht="8.85" customHeight="1">
      <c r="A11" s="660" t="s">
        <v>1362</v>
      </c>
      <c r="B11" s="661">
        <v>79.3</v>
      </c>
      <c r="C11" s="661">
        <v>43.8</v>
      </c>
      <c r="D11" s="661">
        <v>43.8</v>
      </c>
      <c r="E11" s="661">
        <v>0</v>
      </c>
      <c r="F11" s="661">
        <v>0</v>
      </c>
      <c r="G11" s="661">
        <v>0</v>
      </c>
      <c r="H11" s="661">
        <v>6</v>
      </c>
      <c r="I11" s="661">
        <v>6</v>
      </c>
      <c r="J11" s="661">
        <v>0</v>
      </c>
      <c r="K11" s="660" t="s">
        <v>1362</v>
      </c>
      <c r="L11" s="661">
        <v>29.5</v>
      </c>
      <c r="M11" s="661">
        <v>29.5</v>
      </c>
      <c r="N11" s="661">
        <v>0</v>
      </c>
      <c r="O11" s="661">
        <v>0</v>
      </c>
      <c r="P11" s="661">
        <v>0</v>
      </c>
      <c r="Q11" s="661">
        <v>2.5</v>
      </c>
      <c r="R11" s="661">
        <v>2.8</v>
      </c>
      <c r="S11" s="661">
        <v>11</v>
      </c>
      <c r="T11" s="661">
        <v>11</v>
      </c>
      <c r="U11" s="661">
        <v>0</v>
      </c>
      <c r="V11" s="661">
        <v>95.6</v>
      </c>
      <c r="W11" s="280"/>
      <c r="X11" s="280"/>
      <c r="Y11" s="280"/>
      <c r="Z11" s="280"/>
      <c r="AA11" s="280"/>
      <c r="AB11" s="280"/>
      <c r="AC11" s="280"/>
      <c r="AD11" s="280"/>
      <c r="AE11" s="280"/>
      <c r="AF11" s="280"/>
      <c r="AG11" s="280"/>
      <c r="AH11" s="280"/>
      <c r="AI11" s="280"/>
      <c r="AJ11" s="280"/>
      <c r="AK11" s="280"/>
      <c r="AL11" s="280"/>
      <c r="AM11" s="280"/>
      <c r="AN11" s="280"/>
      <c r="AO11" s="280"/>
      <c r="AP11" s="280"/>
      <c r="AQ11" s="280"/>
      <c r="AR11" s="280"/>
      <c r="AS11" s="280"/>
    </row>
    <row r="12" spans="1:45" s="48" customFormat="1" ht="8.85" customHeight="1">
      <c r="A12" s="660" t="s">
        <v>1363</v>
      </c>
      <c r="B12" s="661">
        <v>100.7</v>
      </c>
      <c r="C12" s="661">
        <v>61.4</v>
      </c>
      <c r="D12" s="661">
        <v>61.4</v>
      </c>
      <c r="E12" s="661">
        <v>0</v>
      </c>
      <c r="F12" s="661">
        <v>0</v>
      </c>
      <c r="G12" s="661">
        <v>0</v>
      </c>
      <c r="H12" s="661">
        <v>6.7</v>
      </c>
      <c r="I12" s="661">
        <v>6.7</v>
      </c>
      <c r="J12" s="661">
        <v>0</v>
      </c>
      <c r="K12" s="660" t="s">
        <v>1363</v>
      </c>
      <c r="L12" s="661">
        <v>32.6</v>
      </c>
      <c r="M12" s="661">
        <v>32.6</v>
      </c>
      <c r="N12" s="661">
        <v>0</v>
      </c>
      <c r="O12" s="661">
        <v>0</v>
      </c>
      <c r="P12" s="661">
        <v>0</v>
      </c>
      <c r="Q12" s="661">
        <v>2.5</v>
      </c>
      <c r="R12" s="661">
        <v>3.1</v>
      </c>
      <c r="S12" s="661">
        <v>10.199999999999999</v>
      </c>
      <c r="T12" s="661">
        <v>10.199999999999999</v>
      </c>
      <c r="U12" s="661">
        <v>0</v>
      </c>
      <c r="V12" s="661">
        <v>116.5</v>
      </c>
      <c r="W12" s="280"/>
      <c r="X12" s="280"/>
      <c r="Y12" s="280"/>
      <c r="Z12" s="280"/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/>
      <c r="AO12" s="280"/>
      <c r="AP12" s="280"/>
      <c r="AQ12" s="280"/>
      <c r="AR12" s="280"/>
      <c r="AS12" s="280"/>
    </row>
    <row r="13" spans="1:45" s="48" customFormat="1" ht="8.85" customHeight="1">
      <c r="A13" s="660" t="s">
        <v>1364</v>
      </c>
      <c r="B13" s="661">
        <v>112.4</v>
      </c>
      <c r="C13" s="661">
        <v>72.8</v>
      </c>
      <c r="D13" s="661">
        <v>72.8</v>
      </c>
      <c r="E13" s="661">
        <v>0</v>
      </c>
      <c r="F13" s="661">
        <v>0</v>
      </c>
      <c r="G13" s="661">
        <v>0</v>
      </c>
      <c r="H13" s="661">
        <v>7.6</v>
      </c>
      <c r="I13" s="661">
        <v>7.6</v>
      </c>
      <c r="J13" s="661">
        <v>0</v>
      </c>
      <c r="K13" s="660" t="s">
        <v>1364</v>
      </c>
      <c r="L13" s="661">
        <v>32</v>
      </c>
      <c r="M13" s="661">
        <v>32</v>
      </c>
      <c r="N13" s="661">
        <v>0</v>
      </c>
      <c r="O13" s="661">
        <v>0</v>
      </c>
      <c r="P13" s="661">
        <v>0</v>
      </c>
      <c r="Q13" s="661">
        <v>2.5</v>
      </c>
      <c r="R13" s="661">
        <v>3.4</v>
      </c>
      <c r="S13" s="661">
        <v>13.8</v>
      </c>
      <c r="T13" s="661">
        <v>13.8</v>
      </c>
      <c r="U13" s="661">
        <v>0</v>
      </c>
      <c r="V13" s="661">
        <v>132.1</v>
      </c>
      <c r="W13" s="280"/>
      <c r="X13" s="280"/>
      <c r="Y13" s="280"/>
      <c r="Z13" s="280"/>
      <c r="AA13" s="280"/>
      <c r="AB13" s="280"/>
      <c r="AC13" s="280"/>
      <c r="AD13" s="280"/>
      <c r="AE13" s="280"/>
      <c r="AF13" s="280"/>
      <c r="AG13" s="280"/>
      <c r="AH13" s="280"/>
      <c r="AI13" s="280"/>
      <c r="AJ13" s="280"/>
      <c r="AK13" s="280"/>
      <c r="AL13" s="280"/>
      <c r="AM13" s="280"/>
      <c r="AN13" s="280"/>
      <c r="AO13" s="280"/>
      <c r="AP13" s="280"/>
      <c r="AQ13" s="280"/>
      <c r="AR13" s="280"/>
      <c r="AS13" s="280"/>
    </row>
    <row r="14" spans="1:45" s="48" customFormat="1" ht="8.85" customHeight="1">
      <c r="A14" s="660" t="s">
        <v>1365</v>
      </c>
      <c r="B14" s="661">
        <v>129.80000000000001</v>
      </c>
      <c r="C14" s="661">
        <v>86.4</v>
      </c>
      <c r="D14" s="661">
        <v>86.4</v>
      </c>
      <c r="E14" s="661">
        <v>0</v>
      </c>
      <c r="F14" s="661">
        <v>0</v>
      </c>
      <c r="G14" s="661">
        <v>0</v>
      </c>
      <c r="H14" s="661">
        <v>10.9</v>
      </c>
      <c r="I14" s="661">
        <v>10.9</v>
      </c>
      <c r="J14" s="661">
        <v>0</v>
      </c>
      <c r="K14" s="660" t="s">
        <v>1365</v>
      </c>
      <c r="L14" s="661">
        <v>32.5</v>
      </c>
      <c r="M14" s="661">
        <v>32.5</v>
      </c>
      <c r="N14" s="661">
        <v>0</v>
      </c>
      <c r="O14" s="661">
        <v>0</v>
      </c>
      <c r="P14" s="661">
        <v>3</v>
      </c>
      <c r="Q14" s="661">
        <v>2.5</v>
      </c>
      <c r="R14" s="661">
        <v>7.3</v>
      </c>
      <c r="S14" s="661">
        <v>19.8</v>
      </c>
      <c r="T14" s="661">
        <v>19.8</v>
      </c>
      <c r="U14" s="661">
        <v>0</v>
      </c>
      <c r="V14" s="661">
        <v>162.4</v>
      </c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80"/>
      <c r="AL14" s="280"/>
      <c r="AM14" s="280"/>
      <c r="AN14" s="280"/>
      <c r="AO14" s="280"/>
      <c r="AP14" s="280"/>
      <c r="AQ14" s="280"/>
      <c r="AR14" s="280"/>
      <c r="AS14" s="280"/>
    </row>
    <row r="15" spans="1:45" s="48" customFormat="1" ht="8.85" customHeight="1">
      <c r="A15" s="660" t="s">
        <v>1884</v>
      </c>
      <c r="B15" s="661">
        <v>125</v>
      </c>
      <c r="C15" s="661">
        <v>75.8</v>
      </c>
      <c r="D15" s="661">
        <v>75.8</v>
      </c>
      <c r="E15" s="661">
        <v>0</v>
      </c>
      <c r="F15" s="661">
        <v>0</v>
      </c>
      <c r="G15" s="661">
        <v>0</v>
      </c>
      <c r="H15" s="661">
        <v>15.2</v>
      </c>
      <c r="I15" s="661">
        <v>15.2</v>
      </c>
      <c r="J15" s="661">
        <v>0</v>
      </c>
      <c r="K15" s="660" t="s">
        <v>1366</v>
      </c>
      <c r="L15" s="661">
        <v>34</v>
      </c>
      <c r="M15" s="661">
        <v>34</v>
      </c>
      <c r="N15" s="661">
        <v>0</v>
      </c>
      <c r="O15" s="661">
        <v>0</v>
      </c>
      <c r="P15" s="661">
        <v>29.4</v>
      </c>
      <c r="Q15" s="661">
        <v>5</v>
      </c>
      <c r="R15" s="661">
        <v>7.3</v>
      </c>
      <c r="S15" s="661">
        <v>30.1</v>
      </c>
      <c r="T15" s="661">
        <v>30.1</v>
      </c>
      <c r="U15" s="661">
        <v>0</v>
      </c>
      <c r="V15" s="661">
        <v>196.8</v>
      </c>
      <c r="W15" s="280"/>
      <c r="X15" s="280"/>
      <c r="Y15" s="280"/>
      <c r="Z15" s="280"/>
      <c r="AA15" s="280"/>
      <c r="AB15" s="280"/>
      <c r="AC15" s="280"/>
      <c r="AD15" s="280"/>
      <c r="AE15" s="280"/>
      <c r="AF15" s="280"/>
      <c r="AG15" s="280"/>
      <c r="AH15" s="280"/>
      <c r="AI15" s="280"/>
      <c r="AJ15" s="280"/>
      <c r="AK15" s="280"/>
      <c r="AL15" s="280"/>
      <c r="AM15" s="280"/>
      <c r="AN15" s="280"/>
      <c r="AO15" s="280"/>
      <c r="AP15" s="280"/>
      <c r="AQ15" s="280"/>
      <c r="AR15" s="280"/>
      <c r="AS15" s="280"/>
    </row>
    <row r="16" spans="1:45" s="48" customFormat="1" ht="8.85" customHeight="1">
      <c r="A16" s="660" t="s">
        <v>1367</v>
      </c>
      <c r="B16" s="661">
        <v>181.8</v>
      </c>
      <c r="C16" s="661">
        <v>108.7</v>
      </c>
      <c r="D16" s="661">
        <v>108.7</v>
      </c>
      <c r="E16" s="661">
        <v>0</v>
      </c>
      <c r="F16" s="661">
        <v>0</v>
      </c>
      <c r="G16" s="661">
        <v>0</v>
      </c>
      <c r="H16" s="661">
        <v>19.100000000000001</v>
      </c>
      <c r="I16" s="661">
        <v>19.100000000000001</v>
      </c>
      <c r="J16" s="661">
        <v>0</v>
      </c>
      <c r="K16" s="660" t="s">
        <v>1367</v>
      </c>
      <c r="L16" s="661">
        <v>44.6</v>
      </c>
      <c r="M16" s="661">
        <v>44.6</v>
      </c>
      <c r="N16" s="661">
        <v>0</v>
      </c>
      <c r="O16" s="661">
        <v>9.4</v>
      </c>
      <c r="P16" s="661">
        <v>3.2</v>
      </c>
      <c r="Q16" s="661">
        <v>6.7</v>
      </c>
      <c r="R16" s="661">
        <v>6.2</v>
      </c>
      <c r="S16" s="661">
        <v>16.5</v>
      </c>
      <c r="T16" s="661">
        <v>16.5</v>
      </c>
      <c r="U16" s="661">
        <v>0</v>
      </c>
      <c r="V16" s="661">
        <v>214.4</v>
      </c>
      <c r="W16" s="280"/>
      <c r="X16" s="280"/>
      <c r="Y16" s="280"/>
      <c r="Z16" s="280"/>
      <c r="AA16" s="280"/>
      <c r="AB16" s="280"/>
      <c r="AC16" s="280"/>
      <c r="AD16" s="280"/>
      <c r="AE16" s="280"/>
      <c r="AF16" s="280"/>
      <c r="AG16" s="280"/>
      <c r="AH16" s="280"/>
      <c r="AI16" s="280"/>
      <c r="AJ16" s="280"/>
      <c r="AK16" s="280"/>
      <c r="AL16" s="280"/>
      <c r="AM16" s="280"/>
      <c r="AN16" s="280"/>
      <c r="AO16" s="280"/>
      <c r="AP16" s="280"/>
      <c r="AQ16" s="280"/>
      <c r="AR16" s="280"/>
      <c r="AS16" s="280"/>
    </row>
    <row r="17" spans="1:45" s="48" customFormat="1" ht="8.85" customHeight="1">
      <c r="A17" s="660" t="s">
        <v>1368</v>
      </c>
      <c r="B17" s="661">
        <v>222.5</v>
      </c>
      <c r="C17" s="661">
        <v>114.2</v>
      </c>
      <c r="D17" s="661">
        <v>114.2</v>
      </c>
      <c r="E17" s="661">
        <v>0</v>
      </c>
      <c r="F17" s="661">
        <v>0</v>
      </c>
      <c r="G17" s="661">
        <v>0</v>
      </c>
      <c r="H17" s="661">
        <v>26.1</v>
      </c>
      <c r="I17" s="661">
        <v>26.1</v>
      </c>
      <c r="J17" s="661">
        <v>0</v>
      </c>
      <c r="K17" s="660" t="s">
        <v>1368</v>
      </c>
      <c r="L17" s="661">
        <v>73.400000000000006</v>
      </c>
      <c r="M17" s="661">
        <v>73.400000000000006</v>
      </c>
      <c r="N17" s="661">
        <v>0</v>
      </c>
      <c r="O17" s="661">
        <v>8.8000000000000007</v>
      </c>
      <c r="P17" s="661">
        <v>10</v>
      </c>
      <c r="Q17" s="661">
        <v>8</v>
      </c>
      <c r="R17" s="661">
        <v>7.1</v>
      </c>
      <c r="S17" s="661">
        <v>46.3</v>
      </c>
      <c r="T17" s="661">
        <v>46.3</v>
      </c>
      <c r="U17" s="661">
        <v>0</v>
      </c>
      <c r="V17" s="661">
        <v>293.89999999999998</v>
      </c>
      <c r="W17" s="280"/>
      <c r="X17" s="280"/>
      <c r="Y17" s="280"/>
      <c r="Z17" s="280"/>
      <c r="AA17" s="280"/>
      <c r="AB17" s="280"/>
      <c r="AC17" s="280"/>
      <c r="AD17" s="280"/>
      <c r="AE17" s="280"/>
      <c r="AF17" s="280"/>
      <c r="AG17" s="280"/>
      <c r="AH17" s="280"/>
      <c r="AI17" s="280"/>
      <c r="AJ17" s="280"/>
      <c r="AK17" s="280"/>
      <c r="AL17" s="280"/>
      <c r="AM17" s="280"/>
      <c r="AN17" s="280"/>
      <c r="AO17" s="280"/>
      <c r="AP17" s="280"/>
      <c r="AQ17" s="280"/>
      <c r="AR17" s="280"/>
      <c r="AS17" s="280"/>
    </row>
    <row r="18" spans="1:45" s="48" customFormat="1" ht="8.85" customHeight="1">
      <c r="A18" s="660" t="s">
        <v>1369</v>
      </c>
      <c r="B18" s="661">
        <v>319.5</v>
      </c>
      <c r="C18" s="661">
        <v>162.30000000000001</v>
      </c>
      <c r="D18" s="661">
        <v>127.1</v>
      </c>
      <c r="E18" s="661">
        <v>21.4</v>
      </c>
      <c r="F18" s="661">
        <v>2.7</v>
      </c>
      <c r="G18" s="661">
        <v>11.1</v>
      </c>
      <c r="H18" s="661">
        <v>37.799999999999997</v>
      </c>
      <c r="I18" s="661">
        <v>37.799999999999997</v>
      </c>
      <c r="J18" s="661">
        <v>0</v>
      </c>
      <c r="K18" s="660" t="s">
        <v>1369</v>
      </c>
      <c r="L18" s="661">
        <v>109.4</v>
      </c>
      <c r="M18" s="661">
        <v>109.3</v>
      </c>
      <c r="N18" s="661">
        <v>0.1</v>
      </c>
      <c r="O18" s="661">
        <v>10</v>
      </c>
      <c r="P18" s="661">
        <v>1.7</v>
      </c>
      <c r="Q18" s="661">
        <v>8</v>
      </c>
      <c r="R18" s="661">
        <v>7.1</v>
      </c>
      <c r="S18" s="661">
        <v>55.3</v>
      </c>
      <c r="T18" s="661">
        <v>55.3</v>
      </c>
      <c r="U18" s="661">
        <v>0</v>
      </c>
      <c r="V18" s="661">
        <v>391.6</v>
      </c>
      <c r="W18" s="280"/>
      <c r="X18" s="280"/>
      <c r="Y18" s="280"/>
      <c r="Z18" s="280"/>
      <c r="AA18" s="280"/>
      <c r="AB18" s="280"/>
      <c r="AC18" s="280"/>
      <c r="AD18" s="280"/>
      <c r="AE18" s="280"/>
      <c r="AF18" s="280"/>
      <c r="AG18" s="280"/>
      <c r="AH18" s="280"/>
      <c r="AI18" s="280"/>
      <c r="AJ18" s="280"/>
      <c r="AK18" s="280"/>
      <c r="AL18" s="280"/>
      <c r="AM18" s="280"/>
      <c r="AN18" s="280"/>
      <c r="AO18" s="280"/>
      <c r="AP18" s="280"/>
      <c r="AQ18" s="280"/>
      <c r="AR18" s="280"/>
      <c r="AS18" s="280"/>
    </row>
    <row r="19" spans="1:45" s="48" customFormat="1" ht="8.85" customHeight="1">
      <c r="A19" s="660" t="s">
        <v>1370</v>
      </c>
      <c r="B19" s="661">
        <v>405</v>
      </c>
      <c r="C19" s="661">
        <v>192.4</v>
      </c>
      <c r="D19" s="661">
        <v>142.4</v>
      </c>
      <c r="E19" s="661">
        <v>36.4</v>
      </c>
      <c r="F19" s="661">
        <v>4.4000000000000004</v>
      </c>
      <c r="G19" s="661">
        <v>9.1999999999999993</v>
      </c>
      <c r="H19" s="661">
        <v>52.9</v>
      </c>
      <c r="I19" s="661">
        <v>52.5</v>
      </c>
      <c r="J19" s="661">
        <v>0.4</v>
      </c>
      <c r="K19" s="660" t="s">
        <v>1370</v>
      </c>
      <c r="L19" s="661">
        <v>143.9</v>
      </c>
      <c r="M19" s="661">
        <v>143.69999999999999</v>
      </c>
      <c r="N19" s="661">
        <v>0.2</v>
      </c>
      <c r="O19" s="661">
        <v>15.8</v>
      </c>
      <c r="P19" s="661">
        <v>20.9</v>
      </c>
      <c r="Q19" s="661">
        <v>8</v>
      </c>
      <c r="R19" s="661">
        <v>7.5</v>
      </c>
      <c r="S19" s="661">
        <v>77.8</v>
      </c>
      <c r="T19" s="661">
        <v>77.8</v>
      </c>
      <c r="U19" s="661">
        <v>0</v>
      </c>
      <c r="V19" s="661">
        <v>519.20000000000005</v>
      </c>
      <c r="W19" s="280"/>
      <c r="X19" s="280"/>
      <c r="Y19" s="280"/>
      <c r="Z19" s="280"/>
      <c r="AA19" s="280"/>
      <c r="AB19" s="280"/>
      <c r="AC19" s="280"/>
      <c r="AD19" s="280"/>
      <c r="AE19" s="280"/>
      <c r="AF19" s="280"/>
      <c r="AG19" s="280"/>
      <c r="AH19" s="280"/>
      <c r="AI19" s="280"/>
      <c r="AJ19" s="280"/>
      <c r="AK19" s="280"/>
      <c r="AL19" s="280"/>
      <c r="AM19" s="280"/>
      <c r="AN19" s="280"/>
      <c r="AO19" s="280"/>
      <c r="AP19" s="280"/>
      <c r="AQ19" s="280"/>
      <c r="AR19" s="280"/>
      <c r="AS19" s="280"/>
    </row>
    <row r="20" spans="1:45" s="48" customFormat="1" ht="8.85" customHeight="1">
      <c r="A20" s="660" t="s">
        <v>1371</v>
      </c>
      <c r="B20" s="661">
        <v>475.5</v>
      </c>
      <c r="C20" s="661">
        <v>196</v>
      </c>
      <c r="D20" s="661">
        <v>166.6</v>
      </c>
      <c r="E20" s="661">
        <v>14.2</v>
      </c>
      <c r="F20" s="661">
        <v>3</v>
      </c>
      <c r="G20" s="661">
        <v>12.2</v>
      </c>
      <c r="H20" s="661">
        <v>68.599999999999994</v>
      </c>
      <c r="I20" s="661">
        <v>68.2</v>
      </c>
      <c r="J20" s="661">
        <v>0.4</v>
      </c>
      <c r="K20" s="660" t="s">
        <v>1371</v>
      </c>
      <c r="L20" s="661">
        <v>193.7</v>
      </c>
      <c r="M20" s="661">
        <v>193.3</v>
      </c>
      <c r="N20" s="661">
        <v>0.4</v>
      </c>
      <c r="O20" s="661">
        <v>17.2</v>
      </c>
      <c r="P20" s="661">
        <v>10.8</v>
      </c>
      <c r="Q20" s="661">
        <v>8</v>
      </c>
      <c r="R20" s="661">
        <v>7.7</v>
      </c>
      <c r="S20" s="661">
        <v>104.5</v>
      </c>
      <c r="T20" s="661">
        <v>103.6</v>
      </c>
      <c r="U20" s="661">
        <v>0.9</v>
      </c>
      <c r="V20" s="661">
        <v>606.5</v>
      </c>
      <c r="W20" s="280"/>
      <c r="X20" s="280"/>
      <c r="Y20" s="280"/>
      <c r="Z20" s="280"/>
      <c r="AA20" s="280"/>
      <c r="AB20" s="280"/>
      <c r="AC20" s="280"/>
      <c r="AD20" s="280"/>
      <c r="AE20" s="280"/>
      <c r="AF20" s="280"/>
      <c r="AG20" s="280"/>
      <c r="AH20" s="280"/>
      <c r="AI20" s="280"/>
      <c r="AJ20" s="280"/>
      <c r="AK20" s="280"/>
      <c r="AL20" s="280"/>
      <c r="AM20" s="280"/>
      <c r="AN20" s="280"/>
      <c r="AO20" s="280"/>
      <c r="AP20" s="280"/>
      <c r="AQ20" s="280"/>
      <c r="AR20" s="280"/>
      <c r="AS20" s="280"/>
    </row>
    <row r="21" spans="1:45" s="48" customFormat="1" ht="8.85" customHeight="1">
      <c r="A21" s="660" t="s">
        <v>1372</v>
      </c>
      <c r="B21" s="661">
        <v>623</v>
      </c>
      <c r="C21" s="661">
        <v>218</v>
      </c>
      <c r="D21" s="661">
        <v>189.2</v>
      </c>
      <c r="E21" s="661">
        <v>4.7</v>
      </c>
      <c r="F21" s="661">
        <v>5</v>
      </c>
      <c r="G21" s="661">
        <v>19.100000000000001</v>
      </c>
      <c r="H21" s="661">
        <v>88.5</v>
      </c>
      <c r="I21" s="661">
        <v>87.8</v>
      </c>
      <c r="J21" s="661">
        <v>0.7</v>
      </c>
      <c r="K21" s="660" t="s">
        <v>1372</v>
      </c>
      <c r="L21" s="661">
        <v>295.10000000000002</v>
      </c>
      <c r="M21" s="661">
        <v>294.89999999999998</v>
      </c>
      <c r="N21" s="661">
        <v>0.2</v>
      </c>
      <c r="O21" s="661">
        <v>21.4</v>
      </c>
      <c r="P21" s="661">
        <v>1.3</v>
      </c>
      <c r="Q21" s="661">
        <v>8</v>
      </c>
      <c r="R21" s="661">
        <v>7.7</v>
      </c>
      <c r="S21" s="661">
        <v>150.9</v>
      </c>
      <c r="T21" s="661">
        <v>149.19999999999999</v>
      </c>
      <c r="U21" s="661">
        <v>1.7</v>
      </c>
      <c r="V21" s="661">
        <v>790.9</v>
      </c>
      <c r="W21" s="280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  <c r="AI21" s="280"/>
      <c r="AJ21" s="280"/>
      <c r="AK21" s="280"/>
      <c r="AL21" s="280"/>
      <c r="AM21" s="280"/>
      <c r="AN21" s="280"/>
      <c r="AO21" s="280"/>
      <c r="AP21" s="280"/>
      <c r="AQ21" s="280"/>
      <c r="AR21" s="280"/>
      <c r="AS21" s="280"/>
    </row>
    <row r="22" spans="1:45" s="48" customFormat="1" ht="8.85" customHeight="1">
      <c r="A22" s="660" t="s">
        <v>372</v>
      </c>
      <c r="B22" s="661">
        <v>770.5</v>
      </c>
      <c r="C22" s="661">
        <v>255.5</v>
      </c>
      <c r="D22" s="661">
        <v>233</v>
      </c>
      <c r="E22" s="661">
        <v>0</v>
      </c>
      <c r="F22" s="661">
        <v>6.1</v>
      </c>
      <c r="G22" s="661">
        <v>16.399999999999999</v>
      </c>
      <c r="H22" s="661">
        <v>121.5</v>
      </c>
      <c r="I22" s="661">
        <v>120.2</v>
      </c>
      <c r="J22" s="661">
        <v>1.3</v>
      </c>
      <c r="K22" s="660" t="s">
        <v>372</v>
      </c>
      <c r="L22" s="661">
        <v>357.4</v>
      </c>
      <c r="M22" s="661">
        <v>357.1</v>
      </c>
      <c r="N22" s="661">
        <v>0.3</v>
      </c>
      <c r="O22" s="661">
        <v>36.1</v>
      </c>
      <c r="P22" s="661">
        <v>7.4</v>
      </c>
      <c r="Q22" s="661">
        <v>8</v>
      </c>
      <c r="R22" s="661">
        <v>10.3</v>
      </c>
      <c r="S22" s="661">
        <v>189.5</v>
      </c>
      <c r="T22" s="661">
        <v>189.1</v>
      </c>
      <c r="U22" s="661">
        <v>0.4</v>
      </c>
      <c r="V22" s="661">
        <v>985.7</v>
      </c>
      <c r="W22" s="280"/>
      <c r="X22" s="280"/>
      <c r="Y22" s="280"/>
      <c r="Z22" s="280"/>
      <c r="AA22" s="280"/>
      <c r="AB22" s="280"/>
      <c r="AC22" s="280"/>
      <c r="AD22" s="280"/>
      <c r="AE22" s="280"/>
      <c r="AF22" s="280"/>
      <c r="AG22" s="280"/>
      <c r="AH22" s="280"/>
      <c r="AI22" s="280"/>
      <c r="AJ22" s="280"/>
      <c r="AK22" s="280"/>
      <c r="AL22" s="280"/>
      <c r="AM22" s="280"/>
      <c r="AN22" s="280"/>
      <c r="AO22" s="280"/>
      <c r="AP22" s="280"/>
      <c r="AQ22" s="280"/>
      <c r="AR22" s="280"/>
      <c r="AS22" s="280"/>
    </row>
    <row r="23" spans="1:45" s="48" customFormat="1" ht="8.85" customHeight="1">
      <c r="A23" s="660" t="s">
        <v>373</v>
      </c>
      <c r="B23" s="661">
        <v>941.3</v>
      </c>
      <c r="C23" s="661">
        <v>310.2</v>
      </c>
      <c r="D23" s="661">
        <v>290.2</v>
      </c>
      <c r="E23" s="661">
        <v>0</v>
      </c>
      <c r="F23" s="661">
        <v>4.4000000000000004</v>
      </c>
      <c r="G23" s="661">
        <v>15.6</v>
      </c>
      <c r="H23" s="661">
        <v>158.1</v>
      </c>
      <c r="I23" s="661">
        <v>157</v>
      </c>
      <c r="J23" s="661">
        <v>1.1000000000000001</v>
      </c>
      <c r="K23" s="660" t="s">
        <v>373</v>
      </c>
      <c r="L23" s="661">
        <v>412</v>
      </c>
      <c r="M23" s="661">
        <v>411.9</v>
      </c>
      <c r="N23" s="661">
        <v>0.1</v>
      </c>
      <c r="O23" s="661">
        <v>61</v>
      </c>
      <c r="P23" s="661">
        <v>151</v>
      </c>
      <c r="Q23" s="661">
        <v>8</v>
      </c>
      <c r="R23" s="661">
        <v>10.9</v>
      </c>
      <c r="S23" s="661">
        <v>173.9</v>
      </c>
      <c r="T23" s="661">
        <v>167.8</v>
      </c>
      <c r="U23" s="661">
        <v>6.1</v>
      </c>
      <c r="V23" s="661">
        <v>1285.0999999999999</v>
      </c>
      <c r="W23" s="280"/>
      <c r="X23" s="280"/>
      <c r="Y23" s="280"/>
      <c r="Z23" s="280"/>
      <c r="AA23" s="280"/>
      <c r="AB23" s="280"/>
      <c r="AC23" s="280"/>
      <c r="AD23" s="280"/>
      <c r="AE23" s="280"/>
      <c r="AF23" s="280"/>
      <c r="AG23" s="280"/>
      <c r="AH23" s="280"/>
      <c r="AI23" s="280"/>
      <c r="AJ23" s="280"/>
      <c r="AK23" s="280"/>
      <c r="AL23" s="280"/>
      <c r="AM23" s="280"/>
      <c r="AN23" s="280"/>
      <c r="AO23" s="280"/>
      <c r="AP23" s="280"/>
      <c r="AQ23" s="280"/>
      <c r="AR23" s="280"/>
      <c r="AS23" s="280"/>
    </row>
    <row r="24" spans="1:45" s="48" customFormat="1" ht="8.85" customHeight="1">
      <c r="A24" s="660" t="s">
        <v>374</v>
      </c>
      <c r="B24" s="661">
        <v>1174</v>
      </c>
      <c r="C24" s="661">
        <v>446.4</v>
      </c>
      <c r="D24" s="661">
        <v>340.4</v>
      </c>
      <c r="E24" s="661">
        <v>0</v>
      </c>
      <c r="F24" s="661">
        <v>7.8</v>
      </c>
      <c r="G24" s="661">
        <v>98.2</v>
      </c>
      <c r="H24" s="661">
        <v>172.7</v>
      </c>
      <c r="I24" s="661">
        <v>172.4</v>
      </c>
      <c r="J24" s="661">
        <v>0.3</v>
      </c>
      <c r="K24" s="660" t="s">
        <v>374</v>
      </c>
      <c r="L24" s="661">
        <v>517.4</v>
      </c>
      <c r="M24" s="661">
        <v>516.79999999999995</v>
      </c>
      <c r="N24" s="661">
        <v>0.6</v>
      </c>
      <c r="O24" s="661">
        <v>37.5</v>
      </c>
      <c r="P24" s="661">
        <v>368.9</v>
      </c>
      <c r="Q24" s="661">
        <v>8</v>
      </c>
      <c r="R24" s="661">
        <v>15.3</v>
      </c>
      <c r="S24" s="661">
        <v>265</v>
      </c>
      <c r="T24" s="661">
        <v>256.5</v>
      </c>
      <c r="U24" s="661">
        <v>8.5</v>
      </c>
      <c r="V24" s="661">
        <v>1831.2</v>
      </c>
      <c r="W24" s="280"/>
      <c r="X24" s="280"/>
      <c r="Y24" s="280"/>
      <c r="Z24" s="280"/>
      <c r="AA24" s="280"/>
      <c r="AB24" s="280"/>
      <c r="AC24" s="280"/>
      <c r="AD24" s="280"/>
      <c r="AE24" s="280"/>
      <c r="AF24" s="280"/>
      <c r="AG24" s="280"/>
      <c r="AH24" s="280"/>
      <c r="AI24" s="280"/>
      <c r="AJ24" s="280"/>
      <c r="AK24" s="280"/>
      <c r="AL24" s="280"/>
      <c r="AM24" s="280"/>
      <c r="AN24" s="280"/>
      <c r="AO24" s="280"/>
      <c r="AP24" s="280"/>
      <c r="AQ24" s="280"/>
      <c r="AR24" s="280"/>
      <c r="AS24" s="280"/>
    </row>
    <row r="25" spans="1:45" s="48" customFormat="1" ht="8.85" customHeight="1">
      <c r="A25" s="660" t="s">
        <v>375</v>
      </c>
      <c r="B25" s="661">
        <v>1605.2</v>
      </c>
      <c r="C25" s="661">
        <v>529.4</v>
      </c>
      <c r="D25" s="661">
        <v>387.6</v>
      </c>
      <c r="E25" s="661">
        <v>0</v>
      </c>
      <c r="F25" s="661">
        <v>4.5999999999999996</v>
      </c>
      <c r="G25" s="661">
        <v>137.19999999999999</v>
      </c>
      <c r="H25" s="661">
        <v>198</v>
      </c>
      <c r="I25" s="661">
        <v>197.6</v>
      </c>
      <c r="J25" s="661">
        <v>0.4</v>
      </c>
      <c r="K25" s="660" t="s">
        <v>375</v>
      </c>
      <c r="L25" s="661">
        <v>807.7</v>
      </c>
      <c r="M25" s="661">
        <v>803.8</v>
      </c>
      <c r="N25" s="661">
        <v>3.9</v>
      </c>
      <c r="O25" s="661">
        <v>70.099999999999994</v>
      </c>
      <c r="P25" s="661">
        <v>24</v>
      </c>
      <c r="Q25" s="661">
        <v>15</v>
      </c>
      <c r="R25" s="661">
        <v>20.9</v>
      </c>
      <c r="S25" s="661">
        <v>336.2</v>
      </c>
      <c r="T25" s="661">
        <v>334.6</v>
      </c>
      <c r="U25" s="661">
        <v>1.6</v>
      </c>
      <c r="V25" s="661">
        <v>2001.3</v>
      </c>
      <c r="W25" s="280"/>
      <c r="X25" s="280"/>
      <c r="Y25" s="280"/>
      <c r="Z25" s="280"/>
      <c r="AA25" s="280"/>
      <c r="AB25" s="280"/>
      <c r="AC25" s="280"/>
      <c r="AD25" s="280"/>
      <c r="AE25" s="280"/>
      <c r="AF25" s="280"/>
      <c r="AG25" s="280"/>
      <c r="AH25" s="280"/>
      <c r="AI25" s="280"/>
      <c r="AJ25" s="280"/>
      <c r="AK25" s="280"/>
      <c r="AL25" s="280"/>
      <c r="AM25" s="280"/>
      <c r="AN25" s="280"/>
      <c r="AO25" s="280"/>
      <c r="AP25" s="280"/>
      <c r="AQ25" s="280"/>
      <c r="AR25" s="280"/>
      <c r="AS25" s="280"/>
    </row>
    <row r="26" spans="1:45" s="48" customFormat="1" ht="8.85" customHeight="1">
      <c r="A26" s="660" t="s">
        <v>379</v>
      </c>
      <c r="B26" s="661">
        <v>2146.8000000000002</v>
      </c>
      <c r="C26" s="661">
        <v>739</v>
      </c>
      <c r="D26" s="661">
        <v>519.79999999999995</v>
      </c>
      <c r="E26" s="661">
        <v>0</v>
      </c>
      <c r="F26" s="661">
        <v>13.9</v>
      </c>
      <c r="G26" s="661">
        <v>205.3</v>
      </c>
      <c r="H26" s="661">
        <v>269.2</v>
      </c>
      <c r="I26" s="661">
        <v>265.7</v>
      </c>
      <c r="J26" s="661">
        <v>3.5</v>
      </c>
      <c r="K26" s="660" t="s">
        <v>379</v>
      </c>
      <c r="L26" s="661">
        <v>1060.8</v>
      </c>
      <c r="M26" s="661">
        <v>1026.5999999999999</v>
      </c>
      <c r="N26" s="661">
        <v>34.200000000000003</v>
      </c>
      <c r="O26" s="661">
        <v>77.8</v>
      </c>
      <c r="P26" s="661">
        <v>55.4</v>
      </c>
      <c r="Q26" s="661">
        <v>22.5</v>
      </c>
      <c r="R26" s="661">
        <v>29.3</v>
      </c>
      <c r="S26" s="661">
        <v>409.1</v>
      </c>
      <c r="T26" s="661">
        <v>405.6</v>
      </c>
      <c r="U26" s="661">
        <v>3.5</v>
      </c>
      <c r="V26" s="661">
        <v>2663.1</v>
      </c>
      <c r="W26" s="280"/>
      <c r="X26" s="280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80"/>
      <c r="AP26" s="280"/>
      <c r="AQ26" s="280"/>
      <c r="AR26" s="280"/>
      <c r="AS26" s="280"/>
    </row>
    <row r="27" spans="1:45" s="48" customFormat="1" ht="8.85" customHeight="1">
      <c r="A27" s="660" t="s">
        <v>380</v>
      </c>
      <c r="B27" s="661">
        <v>2528.5</v>
      </c>
      <c r="C27" s="661">
        <v>704.8</v>
      </c>
      <c r="D27" s="661">
        <v>577.20000000000005</v>
      </c>
      <c r="E27" s="661">
        <v>0</v>
      </c>
      <c r="F27" s="661">
        <v>10.7</v>
      </c>
      <c r="G27" s="661">
        <v>116.9</v>
      </c>
      <c r="H27" s="661">
        <v>361.1</v>
      </c>
      <c r="I27" s="661">
        <v>357.4</v>
      </c>
      <c r="J27" s="661">
        <v>3.7</v>
      </c>
      <c r="K27" s="660" t="s">
        <v>380</v>
      </c>
      <c r="L27" s="661">
        <v>1350.6</v>
      </c>
      <c r="M27" s="661">
        <v>1242.0999999999999</v>
      </c>
      <c r="N27" s="661">
        <v>108.5</v>
      </c>
      <c r="O27" s="661">
        <v>112</v>
      </c>
      <c r="P27" s="661">
        <v>174.1</v>
      </c>
      <c r="Q27" s="661">
        <v>25</v>
      </c>
      <c r="R27" s="661">
        <v>33.5</v>
      </c>
      <c r="S27" s="661">
        <v>435.3</v>
      </c>
      <c r="T27" s="661">
        <v>425.8</v>
      </c>
      <c r="U27" s="661">
        <v>9.5</v>
      </c>
      <c r="V27" s="661">
        <v>3196.4</v>
      </c>
      <c r="W27" s="280"/>
      <c r="X27" s="280"/>
      <c r="Y27" s="280"/>
      <c r="Z27" s="280"/>
      <c r="AA27" s="280"/>
      <c r="AB27" s="280"/>
      <c r="AC27" s="280"/>
      <c r="AD27" s="280"/>
      <c r="AE27" s="280"/>
      <c r="AF27" s="280"/>
      <c r="AG27" s="280"/>
      <c r="AH27" s="280"/>
      <c r="AI27" s="280"/>
      <c r="AJ27" s="280"/>
      <c r="AK27" s="280"/>
      <c r="AL27" s="280"/>
      <c r="AM27" s="280"/>
      <c r="AN27" s="280"/>
      <c r="AO27" s="280"/>
      <c r="AP27" s="280"/>
      <c r="AQ27" s="280"/>
      <c r="AR27" s="280"/>
      <c r="AS27" s="280"/>
    </row>
    <row r="28" spans="1:45" s="48" customFormat="1" ht="8.85" customHeight="1">
      <c r="A28" s="660" t="s">
        <v>381</v>
      </c>
      <c r="B28" s="661">
        <v>2920.9</v>
      </c>
      <c r="C28" s="661">
        <v>898.7</v>
      </c>
      <c r="D28" s="661">
        <v>725.7</v>
      </c>
      <c r="E28" s="661">
        <v>0</v>
      </c>
      <c r="F28" s="661">
        <v>18.7</v>
      </c>
      <c r="G28" s="661">
        <v>154.30000000000001</v>
      </c>
      <c r="H28" s="661">
        <v>454.5</v>
      </c>
      <c r="I28" s="661">
        <v>447.3</v>
      </c>
      <c r="J28" s="661">
        <v>7.2</v>
      </c>
      <c r="K28" s="660" t="s">
        <v>381</v>
      </c>
      <c r="L28" s="661">
        <v>1477.7</v>
      </c>
      <c r="M28" s="661">
        <v>1469.2</v>
      </c>
      <c r="N28" s="661">
        <v>8.5</v>
      </c>
      <c r="O28" s="661">
        <v>90</v>
      </c>
      <c r="P28" s="661">
        <v>168.9</v>
      </c>
      <c r="Q28" s="661">
        <v>35</v>
      </c>
      <c r="R28" s="661">
        <v>33.5</v>
      </c>
      <c r="S28" s="661">
        <v>760.3</v>
      </c>
      <c r="T28" s="661">
        <v>758</v>
      </c>
      <c r="U28" s="661">
        <v>2.2999999999999998</v>
      </c>
      <c r="V28" s="661">
        <v>3918.6</v>
      </c>
      <c r="W28" s="280"/>
      <c r="X28" s="280"/>
      <c r="Y28" s="280"/>
      <c r="Z28" s="280"/>
      <c r="AA28" s="280"/>
      <c r="AB28" s="280"/>
      <c r="AC28" s="280"/>
      <c r="AD28" s="280"/>
      <c r="AE28" s="280"/>
      <c r="AF28" s="280"/>
      <c r="AG28" s="280"/>
      <c r="AH28" s="280"/>
      <c r="AI28" s="280"/>
      <c r="AJ28" s="280"/>
      <c r="AK28" s="280"/>
      <c r="AL28" s="280"/>
      <c r="AM28" s="280"/>
      <c r="AN28" s="280"/>
      <c r="AO28" s="280"/>
      <c r="AP28" s="280"/>
      <c r="AQ28" s="280"/>
      <c r="AR28" s="280"/>
      <c r="AS28" s="280"/>
    </row>
    <row r="29" spans="1:45" s="48" customFormat="1" ht="8.85" customHeight="1">
      <c r="A29" s="660" t="s">
        <v>382</v>
      </c>
      <c r="B29" s="661">
        <v>3351.6</v>
      </c>
      <c r="C29" s="661">
        <v>875.4</v>
      </c>
      <c r="D29" s="661">
        <v>777.8</v>
      </c>
      <c r="E29" s="661">
        <v>0</v>
      </c>
      <c r="F29" s="661">
        <v>21.9</v>
      </c>
      <c r="G29" s="661">
        <v>75.7</v>
      </c>
      <c r="H29" s="661">
        <v>571.20000000000005</v>
      </c>
      <c r="I29" s="661">
        <v>563.20000000000005</v>
      </c>
      <c r="J29" s="661">
        <v>8</v>
      </c>
      <c r="K29" s="660" t="s">
        <v>382</v>
      </c>
      <c r="L29" s="661">
        <v>1814.9</v>
      </c>
      <c r="M29" s="661">
        <v>1801.6</v>
      </c>
      <c r="N29" s="661">
        <v>13.3</v>
      </c>
      <c r="O29" s="661">
        <v>90.1</v>
      </c>
      <c r="P29" s="661">
        <v>264.39999999999998</v>
      </c>
      <c r="Q29" s="661">
        <v>35</v>
      </c>
      <c r="R29" s="661">
        <v>39.1</v>
      </c>
      <c r="S29" s="661">
        <v>853.8</v>
      </c>
      <c r="T29" s="661">
        <v>853.3</v>
      </c>
      <c r="U29" s="661">
        <v>0.5</v>
      </c>
      <c r="V29" s="661">
        <v>4543.8999999999996</v>
      </c>
      <c r="W29" s="280"/>
      <c r="X29" s="280"/>
      <c r="Y29" s="280"/>
      <c r="Z29" s="280"/>
      <c r="AA29" s="280"/>
      <c r="AB29" s="280"/>
      <c r="AC29" s="280"/>
      <c r="AD29" s="280"/>
      <c r="AE29" s="280"/>
      <c r="AF29" s="280"/>
      <c r="AG29" s="280"/>
      <c r="AH29" s="280"/>
      <c r="AI29" s="280"/>
      <c r="AJ29" s="280"/>
      <c r="AK29" s="280"/>
      <c r="AL29" s="280"/>
      <c r="AM29" s="280"/>
      <c r="AN29" s="280"/>
      <c r="AO29" s="280"/>
      <c r="AP29" s="280"/>
      <c r="AQ29" s="280"/>
      <c r="AR29" s="280"/>
      <c r="AS29" s="280"/>
    </row>
    <row r="30" spans="1:45" s="48" customFormat="1" ht="8.85" customHeight="1">
      <c r="A30" s="660" t="s">
        <v>383</v>
      </c>
      <c r="B30" s="661">
        <v>4160.2</v>
      </c>
      <c r="C30" s="661">
        <v>1036.5999999999999</v>
      </c>
      <c r="D30" s="661">
        <v>931.3</v>
      </c>
      <c r="E30" s="661">
        <v>0</v>
      </c>
      <c r="F30" s="661">
        <v>17</v>
      </c>
      <c r="G30" s="661">
        <v>88.3</v>
      </c>
      <c r="H30" s="661">
        <v>716.7</v>
      </c>
      <c r="I30" s="661">
        <v>709</v>
      </c>
      <c r="J30" s="661">
        <v>7.7</v>
      </c>
      <c r="K30" s="660" t="s">
        <v>383</v>
      </c>
      <c r="L30" s="661">
        <v>2228.3000000000002</v>
      </c>
      <c r="M30" s="661">
        <v>2212.3000000000002</v>
      </c>
      <c r="N30" s="661">
        <v>16</v>
      </c>
      <c r="O30" s="661">
        <v>178.6</v>
      </c>
      <c r="P30" s="661">
        <v>468.1</v>
      </c>
      <c r="Q30" s="661">
        <v>35</v>
      </c>
      <c r="R30" s="661">
        <v>48</v>
      </c>
      <c r="S30" s="661">
        <v>1276.4000000000001</v>
      </c>
      <c r="T30" s="661">
        <v>1267.8</v>
      </c>
      <c r="U30" s="661">
        <v>8.6</v>
      </c>
      <c r="V30" s="661">
        <v>5987.7</v>
      </c>
      <c r="W30" s="280"/>
      <c r="X30" s="280"/>
      <c r="Y30" s="280"/>
      <c r="Z30" s="280"/>
      <c r="AA30" s="280"/>
      <c r="AB30" s="280"/>
      <c r="AC30" s="280"/>
      <c r="AD30" s="280"/>
      <c r="AE30" s="280"/>
      <c r="AF30" s="280"/>
      <c r="AG30" s="280"/>
      <c r="AH30" s="280"/>
      <c r="AI30" s="280"/>
      <c r="AJ30" s="280"/>
      <c r="AK30" s="280"/>
      <c r="AL30" s="280"/>
      <c r="AM30" s="280"/>
      <c r="AN30" s="280"/>
      <c r="AO30" s="280"/>
      <c r="AP30" s="280"/>
      <c r="AQ30" s="280"/>
      <c r="AR30" s="280"/>
      <c r="AS30" s="280"/>
    </row>
    <row r="31" spans="1:45" s="48" customFormat="1" ht="8.85" customHeight="1">
      <c r="A31" s="660" t="s">
        <v>384</v>
      </c>
      <c r="B31" s="661">
        <v>4935.3999999999996</v>
      </c>
      <c r="C31" s="661">
        <v>1062.0999999999999</v>
      </c>
      <c r="D31" s="661">
        <v>949.8</v>
      </c>
      <c r="E31" s="661">
        <v>0</v>
      </c>
      <c r="F31" s="661">
        <v>28.4</v>
      </c>
      <c r="G31" s="661">
        <v>83.9</v>
      </c>
      <c r="H31" s="661">
        <v>877.4</v>
      </c>
      <c r="I31" s="661">
        <v>867.8</v>
      </c>
      <c r="J31" s="661">
        <v>9.6</v>
      </c>
      <c r="K31" s="660" t="s">
        <v>384</v>
      </c>
      <c r="L31" s="661">
        <v>2789.8</v>
      </c>
      <c r="M31" s="661">
        <v>2772.7</v>
      </c>
      <c r="N31" s="661">
        <v>17.100000000000001</v>
      </c>
      <c r="O31" s="661">
        <v>206.1</v>
      </c>
      <c r="P31" s="661">
        <v>137.80000000000001</v>
      </c>
      <c r="Q31" s="661">
        <v>35</v>
      </c>
      <c r="R31" s="661">
        <v>58</v>
      </c>
      <c r="S31" s="661">
        <v>1091.2</v>
      </c>
      <c r="T31" s="661">
        <v>1048.0999999999999</v>
      </c>
      <c r="U31" s="661">
        <v>43.1</v>
      </c>
      <c r="V31" s="661">
        <v>6257.4</v>
      </c>
      <c r="W31" s="280"/>
      <c r="X31" s="280"/>
      <c r="Y31" s="280"/>
      <c r="Z31" s="280"/>
      <c r="AA31" s="280"/>
      <c r="AB31" s="280"/>
      <c r="AC31" s="280"/>
      <c r="AD31" s="280"/>
      <c r="AE31" s="280"/>
      <c r="AF31" s="280"/>
      <c r="AG31" s="280"/>
      <c r="AH31" s="280"/>
      <c r="AI31" s="280"/>
      <c r="AJ31" s="280"/>
      <c r="AK31" s="280"/>
      <c r="AL31" s="280"/>
      <c r="AM31" s="280"/>
      <c r="AN31" s="280"/>
      <c r="AO31" s="280"/>
      <c r="AP31" s="280"/>
      <c r="AQ31" s="280"/>
      <c r="AR31" s="280"/>
      <c r="AS31" s="280"/>
    </row>
    <row r="32" spans="1:45" s="48" customFormat="1" ht="8.85" customHeight="1">
      <c r="A32" s="660" t="s">
        <v>385</v>
      </c>
      <c r="B32" s="661">
        <v>6308.4</v>
      </c>
      <c r="C32" s="661">
        <v>1400.9</v>
      </c>
      <c r="D32" s="661">
        <v>1252.7</v>
      </c>
      <c r="E32" s="661">
        <v>0</v>
      </c>
      <c r="F32" s="661">
        <v>21.9</v>
      </c>
      <c r="G32" s="661">
        <v>126.3</v>
      </c>
      <c r="H32" s="661">
        <v>1068.7</v>
      </c>
      <c r="I32" s="661">
        <v>1056.5999999999999</v>
      </c>
      <c r="J32" s="661">
        <v>12.1</v>
      </c>
      <c r="K32" s="660" t="s">
        <v>385</v>
      </c>
      <c r="L32" s="661">
        <v>3417.9</v>
      </c>
      <c r="M32" s="661">
        <v>3396</v>
      </c>
      <c r="N32" s="661">
        <v>21.9</v>
      </c>
      <c r="O32" s="661">
        <v>420.9</v>
      </c>
      <c r="P32" s="661">
        <v>74</v>
      </c>
      <c r="Q32" s="661">
        <v>35</v>
      </c>
      <c r="R32" s="661">
        <v>69.5</v>
      </c>
      <c r="S32" s="661">
        <v>1248.3</v>
      </c>
      <c r="T32" s="661">
        <v>1216.2</v>
      </c>
      <c r="U32" s="661">
        <v>32.1</v>
      </c>
      <c r="V32" s="661">
        <v>7735.2</v>
      </c>
      <c r="W32" s="280"/>
      <c r="X32" s="280"/>
      <c r="Y32" s="280"/>
      <c r="Z32" s="280"/>
      <c r="AA32" s="280"/>
      <c r="AB32" s="280"/>
      <c r="AC32" s="280"/>
      <c r="AD32" s="280"/>
      <c r="AE32" s="280"/>
      <c r="AF32" s="280"/>
      <c r="AG32" s="280"/>
      <c r="AH32" s="280"/>
      <c r="AI32" s="280"/>
      <c r="AJ32" s="280"/>
      <c r="AK32" s="280"/>
      <c r="AL32" s="280"/>
      <c r="AM32" s="280"/>
      <c r="AN32" s="280"/>
      <c r="AO32" s="280"/>
      <c r="AP32" s="280"/>
      <c r="AQ32" s="280"/>
      <c r="AR32" s="280"/>
      <c r="AS32" s="280"/>
    </row>
    <row r="33" spans="1:45" s="48" customFormat="1" ht="8.85" customHeight="1">
      <c r="A33" s="660" t="s">
        <v>386</v>
      </c>
      <c r="B33" s="661">
        <v>7091.2</v>
      </c>
      <c r="C33" s="661">
        <v>1531.3</v>
      </c>
      <c r="D33" s="661">
        <v>1333</v>
      </c>
      <c r="E33" s="661">
        <v>0</v>
      </c>
      <c r="F33" s="661">
        <v>24.2</v>
      </c>
      <c r="G33" s="661">
        <v>174.1</v>
      </c>
      <c r="H33" s="661">
        <v>1333.9</v>
      </c>
      <c r="I33" s="661">
        <v>1320</v>
      </c>
      <c r="J33" s="661">
        <v>13.9</v>
      </c>
      <c r="K33" s="660" t="s">
        <v>386</v>
      </c>
      <c r="L33" s="661">
        <v>3912.3</v>
      </c>
      <c r="M33" s="661">
        <v>3890</v>
      </c>
      <c r="N33" s="661">
        <v>22.3</v>
      </c>
      <c r="O33" s="661">
        <v>313.7</v>
      </c>
      <c r="P33" s="661">
        <v>152.1</v>
      </c>
      <c r="Q33" s="661">
        <v>60</v>
      </c>
      <c r="R33" s="661">
        <v>77.2</v>
      </c>
      <c r="S33" s="661">
        <v>1184.9000000000001</v>
      </c>
      <c r="T33" s="661">
        <v>1184.9000000000001</v>
      </c>
      <c r="U33" s="661">
        <v>0</v>
      </c>
      <c r="V33" s="661">
        <v>8565.4</v>
      </c>
      <c r="W33" s="280"/>
      <c r="X33" s="280"/>
      <c r="Y33" s="280"/>
      <c r="Z33" s="280"/>
      <c r="AA33" s="280"/>
      <c r="AB33" s="280"/>
      <c r="AC33" s="280"/>
      <c r="AD33" s="280"/>
      <c r="AE33" s="280"/>
      <c r="AF33" s="280"/>
      <c r="AG33" s="280"/>
      <c r="AH33" s="280"/>
      <c r="AI33" s="280"/>
      <c r="AJ33" s="280"/>
      <c r="AK33" s="280"/>
      <c r="AL33" s="280"/>
      <c r="AM33" s="280"/>
      <c r="AN33" s="280"/>
      <c r="AO33" s="280"/>
      <c r="AP33" s="280"/>
      <c r="AQ33" s="280"/>
      <c r="AR33" s="280"/>
      <c r="AS33" s="280"/>
    </row>
    <row r="34" spans="1:45" s="48" customFormat="1" ht="8.85" customHeight="1">
      <c r="A34" s="660" t="s">
        <v>387</v>
      </c>
      <c r="B34" s="661">
        <v>8560.1</v>
      </c>
      <c r="C34" s="661">
        <v>1691.9</v>
      </c>
      <c r="D34" s="661">
        <v>1434.7</v>
      </c>
      <c r="E34" s="661">
        <v>0</v>
      </c>
      <c r="F34" s="661">
        <v>24</v>
      </c>
      <c r="G34" s="661">
        <v>233.2</v>
      </c>
      <c r="H34" s="661">
        <v>1776.2</v>
      </c>
      <c r="I34" s="661">
        <v>1755.7</v>
      </c>
      <c r="J34" s="661">
        <v>20.5</v>
      </c>
      <c r="K34" s="660" t="s">
        <v>387</v>
      </c>
      <c r="L34" s="661">
        <v>4693.7</v>
      </c>
      <c r="M34" s="661">
        <v>4662.6000000000004</v>
      </c>
      <c r="N34" s="661">
        <v>31.1</v>
      </c>
      <c r="O34" s="661">
        <v>398.3</v>
      </c>
      <c r="P34" s="661">
        <v>388</v>
      </c>
      <c r="Q34" s="661">
        <v>68.099999999999994</v>
      </c>
      <c r="R34" s="661">
        <v>83.5</v>
      </c>
      <c r="S34" s="661">
        <v>1578.8</v>
      </c>
      <c r="T34" s="661">
        <v>1481.1</v>
      </c>
      <c r="U34" s="661">
        <v>97.7</v>
      </c>
      <c r="V34" s="661">
        <v>10678.5</v>
      </c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  <c r="AH34" s="280"/>
      <c r="AI34" s="280"/>
      <c r="AJ34" s="280"/>
      <c r="AK34" s="280"/>
      <c r="AL34" s="280"/>
      <c r="AM34" s="280"/>
      <c r="AN34" s="280"/>
      <c r="AO34" s="280"/>
      <c r="AP34" s="280"/>
      <c r="AQ34" s="280"/>
      <c r="AR34" s="280"/>
      <c r="AS34" s="280"/>
    </row>
    <row r="35" spans="1:45" s="48" customFormat="1" ht="8.85" customHeight="1">
      <c r="A35" s="660" t="s">
        <v>388</v>
      </c>
      <c r="B35" s="661">
        <v>10315.4</v>
      </c>
      <c r="C35" s="661">
        <v>2130.5</v>
      </c>
      <c r="D35" s="661">
        <v>1791.7</v>
      </c>
      <c r="E35" s="661">
        <v>0</v>
      </c>
      <c r="F35" s="661">
        <v>39.700000000000003</v>
      </c>
      <c r="G35" s="661">
        <v>299.10000000000002</v>
      </c>
      <c r="H35" s="661">
        <v>2255.6999999999998</v>
      </c>
      <c r="I35" s="661">
        <v>2236.1</v>
      </c>
      <c r="J35" s="661">
        <v>19.600000000000001</v>
      </c>
      <c r="K35" s="660" t="s">
        <v>388</v>
      </c>
      <c r="L35" s="661">
        <v>5632.5</v>
      </c>
      <c r="M35" s="661">
        <v>5596.9</v>
      </c>
      <c r="N35" s="661">
        <v>35.6</v>
      </c>
      <c r="O35" s="661">
        <v>296.7</v>
      </c>
      <c r="P35" s="661">
        <v>533.9</v>
      </c>
      <c r="Q35" s="661">
        <v>98.3</v>
      </c>
      <c r="R35" s="661">
        <v>84.8</v>
      </c>
      <c r="S35" s="661">
        <v>1844.4</v>
      </c>
      <c r="T35" s="661">
        <v>1698.9</v>
      </c>
      <c r="U35" s="661">
        <v>145.5</v>
      </c>
      <c r="V35" s="661">
        <v>12876.8</v>
      </c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  <c r="AH35" s="280"/>
      <c r="AI35" s="280"/>
      <c r="AJ35" s="280"/>
      <c r="AK35" s="280"/>
      <c r="AL35" s="280"/>
      <c r="AM35" s="280"/>
      <c r="AN35" s="280"/>
      <c r="AO35" s="280"/>
      <c r="AP35" s="280"/>
      <c r="AQ35" s="280"/>
      <c r="AR35" s="280"/>
      <c r="AS35" s="280"/>
    </row>
    <row r="36" spans="1:45" s="48" customFormat="1" ht="8.85" customHeight="1">
      <c r="A36" s="660" t="s">
        <v>391</v>
      </c>
      <c r="B36" s="661">
        <v>11900.5</v>
      </c>
      <c r="C36" s="661">
        <v>2442</v>
      </c>
      <c r="D36" s="661">
        <v>2007.3</v>
      </c>
      <c r="E36" s="661">
        <v>0</v>
      </c>
      <c r="F36" s="661">
        <v>88.1</v>
      </c>
      <c r="G36" s="661">
        <v>346.6</v>
      </c>
      <c r="H36" s="661">
        <v>2672.2</v>
      </c>
      <c r="I36" s="661">
        <v>2647</v>
      </c>
      <c r="J36" s="661">
        <v>25.2</v>
      </c>
      <c r="K36" s="660" t="s">
        <v>391</v>
      </c>
      <c r="L36" s="661">
        <v>6386.2</v>
      </c>
      <c r="M36" s="661">
        <v>6330.9</v>
      </c>
      <c r="N36" s="661">
        <v>55.3</v>
      </c>
      <c r="O36" s="661">
        <v>400.1</v>
      </c>
      <c r="P36" s="661">
        <v>520.29999999999995</v>
      </c>
      <c r="Q36" s="661">
        <v>128.30000000000001</v>
      </c>
      <c r="R36" s="661">
        <v>95.9</v>
      </c>
      <c r="S36" s="661">
        <v>2644.2</v>
      </c>
      <c r="T36" s="661">
        <v>2546.1999999999998</v>
      </c>
      <c r="U36" s="661">
        <v>98</v>
      </c>
      <c r="V36" s="661">
        <v>15289.2</v>
      </c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  <c r="AH36" s="280"/>
      <c r="AI36" s="280"/>
      <c r="AJ36" s="280"/>
      <c r="AK36" s="280"/>
      <c r="AL36" s="280"/>
      <c r="AM36" s="280"/>
      <c r="AN36" s="280"/>
      <c r="AO36" s="280"/>
      <c r="AP36" s="280"/>
      <c r="AQ36" s="280"/>
      <c r="AR36" s="280"/>
      <c r="AS36" s="280"/>
    </row>
    <row r="37" spans="1:45" s="48" customFormat="1" ht="8.85" customHeight="1">
      <c r="A37" s="660" t="s">
        <v>392</v>
      </c>
      <c r="B37" s="661">
        <v>14996.2</v>
      </c>
      <c r="C37" s="661">
        <v>3030.5</v>
      </c>
      <c r="D37" s="661">
        <v>2552.5</v>
      </c>
      <c r="E37" s="661">
        <v>0</v>
      </c>
      <c r="F37" s="661">
        <v>44.3</v>
      </c>
      <c r="G37" s="661">
        <v>433.7</v>
      </c>
      <c r="H37" s="661">
        <v>3338.8</v>
      </c>
      <c r="I37" s="661">
        <v>3301.8</v>
      </c>
      <c r="J37" s="661">
        <v>37</v>
      </c>
      <c r="K37" s="660" t="s">
        <v>392</v>
      </c>
      <c r="L37" s="661">
        <v>8036.4</v>
      </c>
      <c r="M37" s="661">
        <v>7933.9</v>
      </c>
      <c r="N37" s="661">
        <v>102.5</v>
      </c>
      <c r="O37" s="661">
        <v>590.5</v>
      </c>
      <c r="P37" s="661">
        <v>357.4</v>
      </c>
      <c r="Q37" s="661">
        <v>129.80000000000001</v>
      </c>
      <c r="R37" s="661">
        <v>125.1</v>
      </c>
      <c r="S37" s="661">
        <v>3279.2</v>
      </c>
      <c r="T37" s="661">
        <v>3230.5</v>
      </c>
      <c r="U37" s="661">
        <v>48.7</v>
      </c>
      <c r="V37" s="661">
        <v>18887.7</v>
      </c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  <c r="AH37" s="280"/>
      <c r="AI37" s="280"/>
      <c r="AJ37" s="280"/>
      <c r="AK37" s="280"/>
      <c r="AL37" s="280"/>
      <c r="AM37" s="280"/>
      <c r="AN37" s="280"/>
      <c r="AO37" s="280"/>
      <c r="AP37" s="280"/>
      <c r="AQ37" s="280"/>
      <c r="AR37" s="280"/>
      <c r="AS37" s="280"/>
    </row>
    <row r="38" spans="1:45" s="48" customFormat="1" ht="8.85" customHeight="1">
      <c r="A38" s="660" t="s">
        <v>416</v>
      </c>
      <c r="B38" s="661">
        <v>19008.599999999999</v>
      </c>
      <c r="C38" s="661">
        <v>3978</v>
      </c>
      <c r="D38" s="661">
        <v>3232.8</v>
      </c>
      <c r="E38" s="661">
        <v>0</v>
      </c>
      <c r="F38" s="661">
        <v>54</v>
      </c>
      <c r="G38" s="661">
        <v>691.2</v>
      </c>
      <c r="H38" s="661">
        <v>4321.8</v>
      </c>
      <c r="I38" s="661">
        <v>4276.7</v>
      </c>
      <c r="J38" s="661">
        <v>45.1</v>
      </c>
      <c r="K38" s="660" t="s">
        <v>416</v>
      </c>
      <c r="L38" s="661">
        <v>10044.700000000001</v>
      </c>
      <c r="M38" s="661">
        <v>9888.9</v>
      </c>
      <c r="N38" s="661">
        <v>155.80000000000001</v>
      </c>
      <c r="O38" s="661">
        <v>664.1</v>
      </c>
      <c r="P38" s="661">
        <v>160.1</v>
      </c>
      <c r="Q38" s="661">
        <v>130</v>
      </c>
      <c r="R38" s="661">
        <v>155.19999999999999</v>
      </c>
      <c r="S38" s="661">
        <v>3157.2</v>
      </c>
      <c r="T38" s="661">
        <v>3118.4</v>
      </c>
      <c r="U38" s="661">
        <v>38.799999999999997</v>
      </c>
      <c r="V38" s="661">
        <v>22611.1</v>
      </c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</row>
    <row r="39" spans="1:45" s="48" customFormat="1" ht="8.85" customHeight="1">
      <c r="A39" s="660" t="s">
        <v>394</v>
      </c>
      <c r="B39" s="661">
        <v>21942.5</v>
      </c>
      <c r="C39" s="661">
        <v>4351.2</v>
      </c>
      <c r="D39" s="661">
        <v>3628.4</v>
      </c>
      <c r="E39" s="661">
        <v>0</v>
      </c>
      <c r="F39" s="661">
        <v>57.5</v>
      </c>
      <c r="G39" s="661">
        <v>665.3</v>
      </c>
      <c r="H39" s="661">
        <v>5218.2</v>
      </c>
      <c r="I39" s="661">
        <v>5167.8</v>
      </c>
      <c r="J39" s="661">
        <v>50.4</v>
      </c>
      <c r="K39" s="660" t="s">
        <v>394</v>
      </c>
      <c r="L39" s="661">
        <v>11761.5</v>
      </c>
      <c r="M39" s="661">
        <v>11550</v>
      </c>
      <c r="N39" s="661">
        <v>211.5</v>
      </c>
      <c r="O39" s="661">
        <v>611.6</v>
      </c>
      <c r="P39" s="661">
        <v>50.5</v>
      </c>
      <c r="Q39" s="661">
        <v>133.1</v>
      </c>
      <c r="R39" s="661">
        <v>191.5</v>
      </c>
      <c r="S39" s="661">
        <v>4370.3</v>
      </c>
      <c r="T39" s="661">
        <v>4369.8</v>
      </c>
      <c r="U39" s="661">
        <v>0.5</v>
      </c>
      <c r="V39" s="661">
        <v>26687.9</v>
      </c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  <c r="AH39" s="280"/>
      <c r="AI39" s="280"/>
      <c r="AJ39" s="280"/>
      <c r="AK39" s="280"/>
      <c r="AL39" s="280"/>
      <c r="AM39" s="280"/>
      <c r="AN39" s="280"/>
      <c r="AO39" s="280"/>
      <c r="AP39" s="280"/>
      <c r="AQ39" s="280"/>
      <c r="AR39" s="280"/>
      <c r="AS39" s="280"/>
    </row>
    <row r="40" spans="1:45" s="48" customFormat="1" ht="8.85" customHeight="1">
      <c r="A40" s="660" t="s">
        <v>395</v>
      </c>
      <c r="B40" s="661">
        <v>26804.9</v>
      </c>
      <c r="C40" s="661">
        <v>4899.8</v>
      </c>
      <c r="D40" s="661">
        <v>3980.2</v>
      </c>
      <c r="E40" s="661">
        <v>0</v>
      </c>
      <c r="F40" s="661">
        <v>117.4</v>
      </c>
      <c r="G40" s="661">
        <v>802.2</v>
      </c>
      <c r="H40" s="661">
        <v>6671.5</v>
      </c>
      <c r="I40" s="661">
        <v>6601.7</v>
      </c>
      <c r="J40" s="661">
        <v>69.8</v>
      </c>
      <c r="K40" s="660" t="s">
        <v>395</v>
      </c>
      <c r="L40" s="661">
        <v>14382.6</v>
      </c>
      <c r="M40" s="661">
        <v>13976.2</v>
      </c>
      <c r="N40" s="661">
        <v>406.4</v>
      </c>
      <c r="O40" s="661">
        <v>851</v>
      </c>
      <c r="P40" s="661">
        <v>37.200000000000003</v>
      </c>
      <c r="Q40" s="661">
        <v>1810.8</v>
      </c>
      <c r="R40" s="661">
        <v>230.3</v>
      </c>
      <c r="S40" s="661">
        <v>6854.1</v>
      </c>
      <c r="T40" s="661">
        <v>6842.7</v>
      </c>
      <c r="U40" s="661">
        <v>11.4</v>
      </c>
      <c r="V40" s="661">
        <v>35737.300000000003</v>
      </c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  <c r="AH40" s="280"/>
      <c r="AI40" s="280"/>
      <c r="AJ40" s="280"/>
      <c r="AK40" s="280"/>
      <c r="AL40" s="280"/>
      <c r="AM40" s="280"/>
      <c r="AN40" s="280"/>
      <c r="AO40" s="280"/>
      <c r="AP40" s="280"/>
      <c r="AQ40" s="280"/>
      <c r="AR40" s="280"/>
      <c r="AS40" s="280"/>
    </row>
    <row r="41" spans="1:45" s="48" customFormat="1" ht="8.85" customHeight="1">
      <c r="A41" s="660" t="s">
        <v>1772</v>
      </c>
      <c r="B41" s="661">
        <v>33686.1</v>
      </c>
      <c r="C41" s="661">
        <v>6808.8</v>
      </c>
      <c r="D41" s="661">
        <v>4880.8999999999996</v>
      </c>
      <c r="E41" s="661">
        <v>0</v>
      </c>
      <c r="F41" s="661">
        <v>357.6</v>
      </c>
      <c r="G41" s="661">
        <v>1570.3</v>
      </c>
      <c r="H41" s="661">
        <v>8634.9</v>
      </c>
      <c r="I41" s="661">
        <v>8491.2999999999993</v>
      </c>
      <c r="J41" s="661">
        <v>143.6</v>
      </c>
      <c r="K41" s="660" t="s">
        <v>1772</v>
      </c>
      <c r="L41" s="661">
        <v>17326.3</v>
      </c>
      <c r="M41" s="661">
        <v>16805.400000000001</v>
      </c>
      <c r="N41" s="661">
        <v>520.9</v>
      </c>
      <c r="O41" s="661">
        <v>916.1</v>
      </c>
      <c r="P41" s="661">
        <v>34</v>
      </c>
      <c r="Q41" s="661">
        <v>1902.8</v>
      </c>
      <c r="R41" s="661">
        <v>250.3</v>
      </c>
      <c r="S41" s="661">
        <v>10656.8</v>
      </c>
      <c r="T41" s="661">
        <v>10646.4</v>
      </c>
      <c r="U41" s="661">
        <v>10.4</v>
      </c>
      <c r="V41" s="661">
        <v>46530</v>
      </c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  <c r="AH41" s="280"/>
      <c r="AI41" s="280"/>
      <c r="AJ41" s="280"/>
      <c r="AK41" s="280"/>
      <c r="AL41" s="280"/>
      <c r="AM41" s="280"/>
      <c r="AN41" s="280"/>
      <c r="AO41" s="280"/>
      <c r="AP41" s="280"/>
      <c r="AQ41" s="280"/>
      <c r="AR41" s="280"/>
      <c r="AS41" s="280"/>
    </row>
    <row r="42" spans="1:45" s="48" customFormat="1" ht="8.85" customHeight="1">
      <c r="A42" s="660" t="s">
        <v>397</v>
      </c>
      <c r="B42" s="661">
        <v>43777.9</v>
      </c>
      <c r="C42" s="661">
        <v>8536.9</v>
      </c>
      <c r="D42" s="661">
        <v>6218.4</v>
      </c>
      <c r="E42" s="661">
        <v>0</v>
      </c>
      <c r="F42" s="661">
        <v>234.8</v>
      </c>
      <c r="G42" s="661">
        <v>2083.6999999999998</v>
      </c>
      <c r="H42" s="661">
        <v>12923.3</v>
      </c>
      <c r="I42" s="661">
        <v>12655.8</v>
      </c>
      <c r="J42" s="661">
        <v>267.5</v>
      </c>
      <c r="K42" s="660" t="s">
        <v>397</v>
      </c>
      <c r="L42" s="661">
        <v>21414.7</v>
      </c>
      <c r="M42" s="661">
        <v>20930.7</v>
      </c>
      <c r="N42" s="661">
        <v>484</v>
      </c>
      <c r="O42" s="661">
        <v>903</v>
      </c>
      <c r="P42" s="661">
        <v>47.8</v>
      </c>
      <c r="Q42" s="661">
        <v>1764.5</v>
      </c>
      <c r="R42" s="661">
        <v>385</v>
      </c>
      <c r="S42" s="661">
        <v>13082</v>
      </c>
      <c r="T42" s="661">
        <v>13081.4</v>
      </c>
      <c r="U42" s="661">
        <v>0.6</v>
      </c>
      <c r="V42" s="661">
        <v>59057.2</v>
      </c>
      <c r="W42" s="280"/>
      <c r="X42" s="280"/>
      <c r="Y42" s="280"/>
      <c r="Z42" s="280"/>
      <c r="AA42" s="280"/>
      <c r="AB42" s="280"/>
      <c r="AC42" s="280"/>
      <c r="AD42" s="280"/>
      <c r="AE42" s="280"/>
      <c r="AF42" s="280"/>
      <c r="AG42" s="280"/>
      <c r="AH42" s="280"/>
      <c r="AI42" s="280"/>
      <c r="AJ42" s="280"/>
      <c r="AK42" s="280"/>
      <c r="AL42" s="280"/>
      <c r="AM42" s="280"/>
      <c r="AN42" s="280"/>
      <c r="AO42" s="280"/>
      <c r="AP42" s="280"/>
      <c r="AQ42" s="280"/>
      <c r="AR42" s="280"/>
      <c r="AS42" s="280"/>
    </row>
    <row r="43" spans="1:45" s="48" customFormat="1" ht="8.85" customHeight="1">
      <c r="A43" s="660" t="s">
        <v>398</v>
      </c>
      <c r="B43" s="661">
        <v>52304.800000000003</v>
      </c>
      <c r="C43" s="661">
        <v>10293.1</v>
      </c>
      <c r="D43" s="661">
        <v>7529.5</v>
      </c>
      <c r="E43" s="661">
        <v>0</v>
      </c>
      <c r="F43" s="661">
        <v>136.30000000000001</v>
      </c>
      <c r="G43" s="661">
        <v>2627.3</v>
      </c>
      <c r="H43" s="661">
        <v>17460.7</v>
      </c>
      <c r="I43" s="661">
        <v>17135.5</v>
      </c>
      <c r="J43" s="661">
        <v>325.2</v>
      </c>
      <c r="K43" s="660" t="s">
        <v>398</v>
      </c>
      <c r="L43" s="661">
        <v>23358.7</v>
      </c>
      <c r="M43" s="661">
        <v>22938.9</v>
      </c>
      <c r="N43" s="661">
        <v>419.8</v>
      </c>
      <c r="O43" s="661">
        <v>1192.3</v>
      </c>
      <c r="P43" s="661">
        <v>29.2</v>
      </c>
      <c r="Q43" s="661">
        <v>1895</v>
      </c>
      <c r="R43" s="661">
        <v>414.2</v>
      </c>
      <c r="S43" s="661">
        <v>18814.5</v>
      </c>
      <c r="T43" s="661">
        <v>18814</v>
      </c>
      <c r="U43" s="661">
        <v>0.5</v>
      </c>
      <c r="V43" s="661">
        <v>73457.7</v>
      </c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  <c r="AH43" s="280"/>
      <c r="AI43" s="280"/>
      <c r="AJ43" s="280"/>
      <c r="AK43" s="280"/>
      <c r="AL43" s="280"/>
      <c r="AM43" s="280"/>
      <c r="AN43" s="280"/>
      <c r="AO43" s="280"/>
      <c r="AP43" s="280"/>
      <c r="AQ43" s="280"/>
      <c r="AR43" s="280"/>
      <c r="AS43" s="280"/>
    </row>
    <row r="44" spans="1:45" s="48" customFormat="1" ht="8.85" customHeight="1">
      <c r="A44" s="660" t="s">
        <v>399</v>
      </c>
      <c r="B44" s="661">
        <v>61164.1</v>
      </c>
      <c r="C44" s="661">
        <v>12133</v>
      </c>
      <c r="D44" s="661">
        <v>9353.2000000000007</v>
      </c>
      <c r="E44" s="661">
        <v>0</v>
      </c>
      <c r="F44" s="661">
        <v>118.6</v>
      </c>
      <c r="G44" s="661">
        <v>2661.2</v>
      </c>
      <c r="H44" s="661">
        <v>22765.9</v>
      </c>
      <c r="I44" s="661">
        <v>22225.599999999999</v>
      </c>
      <c r="J44" s="661">
        <v>540.29999999999995</v>
      </c>
      <c r="K44" s="660" t="s">
        <v>399</v>
      </c>
      <c r="L44" s="661">
        <v>24811.8</v>
      </c>
      <c r="M44" s="661">
        <v>24320.3</v>
      </c>
      <c r="N44" s="661">
        <v>491.5</v>
      </c>
      <c r="O44" s="661">
        <v>1453.4</v>
      </c>
      <c r="P44" s="661">
        <v>15.4</v>
      </c>
      <c r="Q44" s="661">
        <v>2118.4</v>
      </c>
      <c r="R44" s="661">
        <v>688</v>
      </c>
      <c r="S44" s="661">
        <v>19809.599999999999</v>
      </c>
      <c r="T44" s="661">
        <v>19809.599999999999</v>
      </c>
      <c r="U44" s="661">
        <v>0</v>
      </c>
      <c r="V44" s="661">
        <v>83795.5</v>
      </c>
      <c r="W44" s="280"/>
      <c r="X44" s="280"/>
      <c r="Y44" s="280"/>
      <c r="Z44" s="280"/>
      <c r="AA44" s="280"/>
      <c r="AB44" s="280"/>
      <c r="AC44" s="280"/>
      <c r="AD44" s="280"/>
      <c r="AE44" s="280"/>
      <c r="AF44" s="280"/>
      <c r="AG44" s="280"/>
      <c r="AH44" s="280"/>
      <c r="AI44" s="280"/>
      <c r="AJ44" s="280"/>
      <c r="AK44" s="280"/>
      <c r="AL44" s="280"/>
      <c r="AM44" s="280"/>
      <c r="AN44" s="280"/>
      <c r="AO44" s="280"/>
      <c r="AP44" s="280"/>
      <c r="AQ44" s="280"/>
      <c r="AR44" s="280"/>
      <c r="AS44" s="280"/>
    </row>
    <row r="45" spans="1:45" s="48" customFormat="1" ht="8.85" customHeight="1">
      <c r="A45" s="662" t="s">
        <v>400</v>
      </c>
      <c r="B45" s="661">
        <v>71346.2</v>
      </c>
      <c r="C45" s="661">
        <v>13350.4</v>
      </c>
      <c r="D45" s="661">
        <v>10253.299999999999</v>
      </c>
      <c r="E45" s="661">
        <v>0</v>
      </c>
      <c r="F45" s="661">
        <v>134.80000000000001</v>
      </c>
      <c r="G45" s="661">
        <v>2962.3</v>
      </c>
      <c r="H45" s="661">
        <v>25889.5</v>
      </c>
      <c r="I45" s="661">
        <v>25099.200000000001</v>
      </c>
      <c r="J45" s="661">
        <v>790.3</v>
      </c>
      <c r="K45" s="662" t="s">
        <v>400</v>
      </c>
      <c r="L45" s="661">
        <v>30157.1</v>
      </c>
      <c r="M45" s="661">
        <v>29109.599999999999</v>
      </c>
      <c r="N45" s="661">
        <v>1047.5</v>
      </c>
      <c r="O45" s="661">
        <v>1949.2</v>
      </c>
      <c r="P45" s="661">
        <v>364.6</v>
      </c>
      <c r="Q45" s="661">
        <v>2271.1</v>
      </c>
      <c r="R45" s="661">
        <v>885.1</v>
      </c>
      <c r="S45" s="661">
        <v>26632</v>
      </c>
      <c r="T45" s="661">
        <v>26632</v>
      </c>
      <c r="U45" s="661">
        <v>0</v>
      </c>
      <c r="V45" s="661">
        <v>101499</v>
      </c>
      <c r="W45" s="280"/>
      <c r="X45" s="280"/>
      <c r="Y45" s="280"/>
      <c r="Z45" s="280"/>
      <c r="AA45" s="280"/>
      <c r="AB45" s="280"/>
      <c r="AC45" s="280"/>
      <c r="AD45" s="280"/>
      <c r="AE45" s="280"/>
      <c r="AF45" s="280"/>
      <c r="AG45" s="280"/>
      <c r="AH45" s="280"/>
      <c r="AI45" s="280"/>
      <c r="AJ45" s="280"/>
      <c r="AK45" s="280"/>
      <c r="AL45" s="280"/>
      <c r="AM45" s="280"/>
      <c r="AN45" s="280"/>
      <c r="AO45" s="280"/>
      <c r="AP45" s="280"/>
      <c r="AQ45" s="280"/>
      <c r="AR45" s="280"/>
      <c r="AS45" s="280"/>
    </row>
    <row r="46" spans="1:45" s="365" customFormat="1" ht="8.85" customHeight="1">
      <c r="A46" s="662" t="s">
        <v>401</v>
      </c>
      <c r="B46" s="661">
        <v>81660.600000000006</v>
      </c>
      <c r="C46" s="661">
        <v>13033.3</v>
      </c>
      <c r="D46" s="661">
        <v>9542.9</v>
      </c>
      <c r="E46" s="661">
        <v>0</v>
      </c>
      <c r="F46" s="661">
        <v>115.9</v>
      </c>
      <c r="G46" s="661">
        <v>3374.5</v>
      </c>
      <c r="H46" s="661">
        <v>29783.3</v>
      </c>
      <c r="I46" s="661">
        <v>28857.4</v>
      </c>
      <c r="J46" s="661">
        <v>925.9</v>
      </c>
      <c r="K46" s="662" t="s">
        <v>401</v>
      </c>
      <c r="L46" s="661">
        <v>36976.800000000003</v>
      </c>
      <c r="M46" s="661">
        <v>34538</v>
      </c>
      <c r="N46" s="661">
        <v>2438.8000000000002</v>
      </c>
      <c r="O46" s="661">
        <v>1867.2</v>
      </c>
      <c r="P46" s="661">
        <v>6.5</v>
      </c>
      <c r="Q46" s="661">
        <v>2851.6</v>
      </c>
      <c r="R46" s="661">
        <v>1100.5</v>
      </c>
      <c r="S46" s="661">
        <v>32807.800000000003</v>
      </c>
      <c r="T46" s="661">
        <v>32807.800000000003</v>
      </c>
      <c r="U46" s="661">
        <v>0</v>
      </c>
      <c r="V46" s="661">
        <v>118427</v>
      </c>
      <c r="W46" s="280"/>
      <c r="X46" s="280"/>
      <c r="Y46" s="280"/>
      <c r="Z46" s="280"/>
      <c r="AA46" s="280"/>
      <c r="AB46" s="280"/>
      <c r="AC46" s="280"/>
      <c r="AD46" s="280"/>
      <c r="AE46" s="280"/>
      <c r="AF46" s="280"/>
      <c r="AG46" s="280"/>
      <c r="AH46" s="280"/>
      <c r="AI46" s="280"/>
      <c r="AJ46" s="280"/>
      <c r="AK46" s="280"/>
      <c r="AL46" s="280"/>
      <c r="AM46" s="280"/>
      <c r="AN46" s="280"/>
      <c r="AO46" s="280"/>
      <c r="AP46" s="280"/>
      <c r="AQ46" s="280"/>
      <c r="AR46" s="280"/>
      <c r="AS46" s="280"/>
    </row>
    <row r="47" spans="1:45" s="280" customFormat="1" ht="8.85" customHeight="1">
      <c r="A47" s="662" t="s">
        <v>402</v>
      </c>
      <c r="B47" s="661">
        <v>102543.6</v>
      </c>
      <c r="C47" s="661">
        <v>16547.8</v>
      </c>
      <c r="D47" s="661">
        <v>12601.1</v>
      </c>
      <c r="E47" s="661">
        <v>0</v>
      </c>
      <c r="F47" s="661">
        <v>138.4</v>
      </c>
      <c r="G47" s="661">
        <v>3808.3</v>
      </c>
      <c r="H47" s="661">
        <v>36885.300000000003</v>
      </c>
      <c r="I47" s="661">
        <v>35470.6</v>
      </c>
      <c r="J47" s="661">
        <v>1414.7</v>
      </c>
      <c r="K47" s="662" t="s">
        <v>402</v>
      </c>
      <c r="L47" s="661">
        <v>47303.199999999997</v>
      </c>
      <c r="M47" s="661">
        <v>44024.5</v>
      </c>
      <c r="N47" s="661">
        <v>3278.7</v>
      </c>
      <c r="O47" s="661">
        <v>1807.3</v>
      </c>
      <c r="P47" s="661">
        <v>5.5</v>
      </c>
      <c r="Q47" s="661">
        <v>2966</v>
      </c>
      <c r="R47" s="661">
        <v>1271.9000000000001</v>
      </c>
      <c r="S47" s="661">
        <v>39073.300000000003</v>
      </c>
      <c r="T47" s="661">
        <v>39073.300000000003</v>
      </c>
      <c r="U47" s="661">
        <v>0</v>
      </c>
      <c r="V47" s="661">
        <v>145860.29999999999</v>
      </c>
    </row>
    <row r="48" spans="1:45" s="280" customFormat="1" ht="8.85" customHeight="1">
      <c r="A48" s="662" t="s">
        <v>403</v>
      </c>
      <c r="B48" s="661">
        <v>127062.9</v>
      </c>
      <c r="C48" s="661">
        <v>17950.900000000001</v>
      </c>
      <c r="D48" s="661">
        <v>14005.2</v>
      </c>
      <c r="E48" s="661">
        <v>0</v>
      </c>
      <c r="F48" s="661">
        <v>173.3</v>
      </c>
      <c r="G48" s="661">
        <v>3772.4</v>
      </c>
      <c r="H48" s="661">
        <v>50140.800000000003</v>
      </c>
      <c r="I48" s="661">
        <v>48114.5</v>
      </c>
      <c r="J48" s="661">
        <v>2026.3</v>
      </c>
      <c r="K48" s="662" t="s">
        <v>403</v>
      </c>
      <c r="L48" s="661">
        <v>56960.3</v>
      </c>
      <c r="M48" s="661">
        <v>51728.4</v>
      </c>
      <c r="N48" s="661">
        <v>5231.8999999999996</v>
      </c>
      <c r="O48" s="661">
        <v>2010.9</v>
      </c>
      <c r="P48" s="661">
        <v>5.5</v>
      </c>
      <c r="Q48" s="661">
        <v>3767.1</v>
      </c>
      <c r="R48" s="661">
        <v>1256.4000000000001</v>
      </c>
      <c r="S48" s="661">
        <v>40795.800000000003</v>
      </c>
      <c r="T48" s="661">
        <v>40774.1</v>
      </c>
      <c r="U48" s="661">
        <v>21.7</v>
      </c>
      <c r="V48" s="661">
        <v>172887.7</v>
      </c>
    </row>
    <row r="49" spans="1:45" s="48" customFormat="1" ht="8.85" customHeight="1">
      <c r="A49" s="662" t="s">
        <v>404</v>
      </c>
      <c r="B49" s="661">
        <v>154940.79999999999</v>
      </c>
      <c r="C49" s="661">
        <v>20638.099999999999</v>
      </c>
      <c r="D49" s="661">
        <v>16364</v>
      </c>
      <c r="E49" s="661">
        <v>0</v>
      </c>
      <c r="F49" s="661">
        <v>330.5</v>
      </c>
      <c r="G49" s="661">
        <v>3943.6</v>
      </c>
      <c r="H49" s="661">
        <v>65703.600000000006</v>
      </c>
      <c r="I49" s="661">
        <v>63364.3</v>
      </c>
      <c r="J49" s="661">
        <v>2339.3000000000002</v>
      </c>
      <c r="K49" s="662" t="s">
        <v>404</v>
      </c>
      <c r="L49" s="661">
        <v>66596.2</v>
      </c>
      <c r="M49" s="661">
        <v>59853.9</v>
      </c>
      <c r="N49" s="661">
        <v>6742.3</v>
      </c>
      <c r="O49" s="661">
        <v>2002.9</v>
      </c>
      <c r="P49" s="661">
        <v>45.1</v>
      </c>
      <c r="Q49" s="661">
        <v>4140.3</v>
      </c>
      <c r="R49" s="661">
        <v>1971.5</v>
      </c>
      <c r="S49" s="661">
        <v>49797.1</v>
      </c>
      <c r="T49" s="661">
        <v>49797.1</v>
      </c>
      <c r="U49" s="661">
        <v>0</v>
      </c>
      <c r="V49" s="661">
        <v>210894.8</v>
      </c>
      <c r="W49" s="280"/>
      <c r="X49" s="280"/>
      <c r="Y49" s="280"/>
      <c r="Z49" s="280"/>
      <c r="AA49" s="280"/>
      <c r="AB49" s="280"/>
      <c r="AC49" s="280"/>
      <c r="AD49" s="280"/>
      <c r="AE49" s="280"/>
      <c r="AF49" s="280"/>
      <c r="AG49" s="280"/>
      <c r="AH49" s="280"/>
      <c r="AI49" s="280"/>
      <c r="AJ49" s="280"/>
      <c r="AK49" s="280"/>
      <c r="AL49" s="280"/>
      <c r="AM49" s="280"/>
      <c r="AN49" s="280"/>
      <c r="AO49" s="280"/>
      <c r="AP49" s="280"/>
      <c r="AQ49" s="280"/>
      <c r="AR49" s="280"/>
      <c r="AS49" s="280"/>
    </row>
    <row r="50" spans="1:45" s="48" customFormat="1" ht="8.85" customHeight="1">
      <c r="A50" s="662" t="s">
        <v>1558</v>
      </c>
      <c r="B50" s="661">
        <v>181674.9</v>
      </c>
      <c r="C50" s="661">
        <v>25100.7</v>
      </c>
      <c r="D50" s="661">
        <v>20111.900000000001</v>
      </c>
      <c r="E50" s="661">
        <v>0</v>
      </c>
      <c r="F50" s="661">
        <v>471.5</v>
      </c>
      <c r="G50" s="661">
        <v>4517.3</v>
      </c>
      <c r="H50" s="661">
        <v>80987.8</v>
      </c>
      <c r="I50" s="661">
        <v>77602.100000000006</v>
      </c>
      <c r="J50" s="661">
        <v>3385.7</v>
      </c>
      <c r="K50" s="662" t="s">
        <v>1558</v>
      </c>
      <c r="L50" s="661">
        <v>73488.800000000003</v>
      </c>
      <c r="M50" s="661">
        <v>64177.5</v>
      </c>
      <c r="N50" s="661">
        <v>9311.2999999999993</v>
      </c>
      <c r="O50" s="661">
        <v>2097.6</v>
      </c>
      <c r="P50" s="661">
        <v>5.5</v>
      </c>
      <c r="Q50" s="661">
        <v>5047.8999999999996</v>
      </c>
      <c r="R50" s="661">
        <v>2229.9</v>
      </c>
      <c r="S50" s="661">
        <v>64152.3</v>
      </c>
      <c r="T50" s="661">
        <v>64152.3</v>
      </c>
      <c r="U50" s="661">
        <v>0</v>
      </c>
      <c r="V50" s="661">
        <v>253110.5</v>
      </c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</row>
    <row r="51" spans="1:45" s="48" customFormat="1" ht="8.85" customHeight="1">
      <c r="A51" s="662" t="s">
        <v>1314</v>
      </c>
      <c r="B51" s="661">
        <v>184331.1</v>
      </c>
      <c r="C51" s="661">
        <v>24352.2</v>
      </c>
      <c r="D51" s="661">
        <v>19247.5</v>
      </c>
      <c r="E51" s="661">
        <v>0</v>
      </c>
      <c r="F51" s="661">
        <v>603</v>
      </c>
      <c r="G51" s="661">
        <v>4501.7</v>
      </c>
      <c r="H51" s="661">
        <v>83817.7</v>
      </c>
      <c r="I51" s="661">
        <v>79984.399999999994</v>
      </c>
      <c r="J51" s="661">
        <v>3833.3</v>
      </c>
      <c r="K51" s="662" t="s">
        <v>1314</v>
      </c>
      <c r="L51" s="661">
        <v>74373.7</v>
      </c>
      <c r="M51" s="661">
        <v>65060.2</v>
      </c>
      <c r="N51" s="661">
        <v>9313.5</v>
      </c>
      <c r="O51" s="661">
        <v>1787.5</v>
      </c>
      <c r="P51" s="661">
        <v>1043.8</v>
      </c>
      <c r="Q51" s="661">
        <v>6183.4</v>
      </c>
      <c r="R51" s="661">
        <v>2540.1</v>
      </c>
      <c r="S51" s="661">
        <v>76839.100000000006</v>
      </c>
      <c r="T51" s="661">
        <v>76610.7</v>
      </c>
      <c r="U51" s="661">
        <v>228.4</v>
      </c>
      <c r="V51" s="661">
        <v>270937.5</v>
      </c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</row>
    <row r="52" spans="1:45" s="48" customFormat="1" ht="8.85" customHeight="1">
      <c r="A52" s="662" t="s">
        <v>1315</v>
      </c>
      <c r="B52" s="661">
        <v>203296.93</v>
      </c>
      <c r="C52" s="661">
        <v>28862.560000000001</v>
      </c>
      <c r="D52" s="661">
        <v>23188.12</v>
      </c>
      <c r="E52" s="661">
        <v>0</v>
      </c>
      <c r="F52" s="661">
        <v>563.19000000000005</v>
      </c>
      <c r="G52" s="661">
        <v>5111.25</v>
      </c>
      <c r="H52" s="661">
        <v>97236.35</v>
      </c>
      <c r="I52" s="661">
        <v>92889.37</v>
      </c>
      <c r="J52" s="661">
        <v>4346.9799999999996</v>
      </c>
      <c r="K52" s="662" t="s">
        <v>1315</v>
      </c>
      <c r="L52" s="661">
        <v>75348.42</v>
      </c>
      <c r="M52" s="661">
        <v>67418.210000000006</v>
      </c>
      <c r="N52" s="661">
        <v>7930.21</v>
      </c>
      <c r="O52" s="661">
        <v>1849.6</v>
      </c>
      <c r="P52" s="661">
        <v>947.46</v>
      </c>
      <c r="Q52" s="661">
        <v>7725.95</v>
      </c>
      <c r="R52" s="661">
        <v>2818.14</v>
      </c>
      <c r="S52" s="661">
        <v>90737.79</v>
      </c>
      <c r="T52" s="661">
        <v>90603.6</v>
      </c>
      <c r="U52" s="661">
        <v>134.19</v>
      </c>
      <c r="V52" s="661">
        <v>305526.27</v>
      </c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</row>
    <row r="53" spans="1:45" s="48" customFormat="1" ht="8.85" customHeight="1">
      <c r="A53" s="662" t="s">
        <v>195</v>
      </c>
      <c r="B53" s="661">
        <v>233292.79</v>
      </c>
      <c r="C53" s="661">
        <v>33755.17</v>
      </c>
      <c r="D53" s="661">
        <v>28065.19</v>
      </c>
      <c r="E53" s="661">
        <v>0</v>
      </c>
      <c r="F53" s="661">
        <v>716.52</v>
      </c>
      <c r="G53" s="661">
        <v>4973.46</v>
      </c>
      <c r="H53" s="661">
        <v>114106.27</v>
      </c>
      <c r="I53" s="661">
        <v>107497.18</v>
      </c>
      <c r="J53" s="661">
        <v>6609.09</v>
      </c>
      <c r="K53" s="662" t="s">
        <v>195</v>
      </c>
      <c r="L53" s="661">
        <v>83268.240000000005</v>
      </c>
      <c r="M53" s="661">
        <v>73676.149999999994</v>
      </c>
      <c r="N53" s="661">
        <v>9592.09</v>
      </c>
      <c r="O53" s="661">
        <v>2163.11</v>
      </c>
      <c r="P53" s="661">
        <v>477.88</v>
      </c>
      <c r="Q53" s="661">
        <v>8350.6299999999992</v>
      </c>
      <c r="R53" s="661">
        <v>3384.99</v>
      </c>
      <c r="S53" s="661">
        <v>64222.15</v>
      </c>
      <c r="T53" s="661">
        <v>63700.76</v>
      </c>
      <c r="U53" s="661">
        <v>521.39</v>
      </c>
      <c r="V53" s="661">
        <v>309728.44</v>
      </c>
      <c r="W53" s="280"/>
      <c r="X53" s="280"/>
      <c r="Y53" s="280"/>
      <c r="Z53" s="280"/>
      <c r="AA53" s="280"/>
      <c r="AB53" s="280"/>
      <c r="AC53" s="280"/>
      <c r="AD53" s="280"/>
      <c r="AE53" s="280"/>
      <c r="AF53" s="280"/>
      <c r="AG53" s="280"/>
      <c r="AH53" s="280"/>
      <c r="AI53" s="280"/>
      <c r="AJ53" s="280"/>
      <c r="AK53" s="280"/>
      <c r="AL53" s="280"/>
      <c r="AM53" s="280"/>
      <c r="AN53" s="280"/>
      <c r="AO53" s="280"/>
      <c r="AP53" s="280"/>
      <c r="AQ53" s="280"/>
      <c r="AR53" s="280"/>
      <c r="AS53" s="280"/>
    </row>
    <row r="54" spans="1:45" s="48" customFormat="1" ht="8.85" customHeight="1">
      <c r="A54" s="662" t="s">
        <v>1032</v>
      </c>
      <c r="B54" s="661">
        <v>251008.003</v>
      </c>
      <c r="C54" s="661">
        <v>34663.095999999998</v>
      </c>
      <c r="D54" s="661">
        <v>28673.523000000001</v>
      </c>
      <c r="E54" s="661">
        <v>0</v>
      </c>
      <c r="F54" s="661">
        <v>543.09799999999996</v>
      </c>
      <c r="G54" s="661">
        <v>5446.4750000000004</v>
      </c>
      <c r="H54" s="661">
        <v>130013.587</v>
      </c>
      <c r="I54" s="661">
        <v>123917.78599999999</v>
      </c>
      <c r="J54" s="661">
        <v>6095.8010000000004</v>
      </c>
      <c r="K54" s="662" t="s">
        <v>1032</v>
      </c>
      <c r="L54" s="661">
        <v>84137.369000000006</v>
      </c>
      <c r="M54" s="661">
        <v>74122.485000000001</v>
      </c>
      <c r="N54" s="663">
        <v>10014.884</v>
      </c>
      <c r="O54" s="661">
        <v>2193.951</v>
      </c>
      <c r="P54" s="661">
        <v>1724</v>
      </c>
      <c r="Q54" s="661">
        <v>9723.8760000000002</v>
      </c>
      <c r="R54" s="661">
        <v>3825.8670000000002</v>
      </c>
      <c r="S54" s="661">
        <v>74740.752000000008</v>
      </c>
      <c r="T54" s="661">
        <v>74713.152000000002</v>
      </c>
      <c r="U54" s="661">
        <v>27.6</v>
      </c>
      <c r="V54" s="661">
        <v>341022.49800000002</v>
      </c>
      <c r="W54" s="280"/>
      <c r="X54" s="280"/>
      <c r="Y54" s="280"/>
      <c r="Z54" s="280"/>
      <c r="AA54" s="280"/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280"/>
      <c r="AR54" s="280"/>
      <c r="AS54" s="280"/>
    </row>
    <row r="55" spans="1:45" s="48" customFormat="1" ht="8.85" customHeight="1">
      <c r="A55" s="662" t="s">
        <v>376</v>
      </c>
      <c r="B55" s="661">
        <v>290915.84500000003</v>
      </c>
      <c r="C55" s="661">
        <v>37386.406000000003</v>
      </c>
      <c r="D55" s="661">
        <v>32306.437999999998</v>
      </c>
      <c r="E55" s="661">
        <v>0</v>
      </c>
      <c r="F55" s="661">
        <v>488.214</v>
      </c>
      <c r="G55" s="661">
        <v>4591.7539999999999</v>
      </c>
      <c r="H55" s="661">
        <v>151573.18099999998</v>
      </c>
      <c r="I55" s="661">
        <v>145639.22099999999</v>
      </c>
      <c r="J55" s="661">
        <v>5933.96</v>
      </c>
      <c r="K55" s="662" t="s">
        <v>376</v>
      </c>
      <c r="L55" s="661">
        <v>99475.4</v>
      </c>
      <c r="M55" s="661">
        <v>84912.922000000006</v>
      </c>
      <c r="N55" s="663">
        <v>14562.477999999999</v>
      </c>
      <c r="O55" s="661">
        <v>2480.8580000000002</v>
      </c>
      <c r="P55" s="661">
        <v>329.16500000000002</v>
      </c>
      <c r="Q55" s="661">
        <v>10571.742</v>
      </c>
      <c r="R55" s="661">
        <v>4737.1959999999999</v>
      </c>
      <c r="S55" s="661">
        <v>73343.45</v>
      </c>
      <c r="T55" s="661">
        <v>73335.74500000001</v>
      </c>
      <c r="U55" s="661">
        <v>7.7050000000000001</v>
      </c>
      <c r="V55" s="661">
        <v>379897.39800000004</v>
      </c>
      <c r="W55" s="280"/>
      <c r="X55" s="280"/>
      <c r="Y55" s="280"/>
      <c r="Z55" s="280"/>
      <c r="AA55" s="280"/>
      <c r="AB55" s="280"/>
      <c r="AC55" s="280"/>
      <c r="AD55" s="280"/>
      <c r="AE55" s="280"/>
      <c r="AF55" s="280"/>
      <c r="AG55" s="280"/>
      <c r="AH55" s="280"/>
      <c r="AI55" s="280"/>
      <c r="AJ55" s="280"/>
      <c r="AK55" s="280"/>
      <c r="AL55" s="280"/>
      <c r="AM55" s="280"/>
      <c r="AN55" s="280"/>
      <c r="AO55" s="280"/>
      <c r="AP55" s="280"/>
      <c r="AQ55" s="280"/>
      <c r="AR55" s="280"/>
      <c r="AS55" s="280"/>
    </row>
    <row r="56" spans="1:45" s="48" customFormat="1" ht="8.85" customHeight="1">
      <c r="A56" s="662" t="s">
        <v>259</v>
      </c>
      <c r="B56" s="661">
        <v>290557.86699999997</v>
      </c>
      <c r="C56" s="661">
        <v>36298.106999999996</v>
      </c>
      <c r="D56" s="661">
        <v>31124.444</v>
      </c>
      <c r="E56" s="661">
        <v>0</v>
      </c>
      <c r="F56" s="661">
        <v>581.90899999999999</v>
      </c>
      <c r="G56" s="661">
        <v>4591.7539999999999</v>
      </c>
      <c r="H56" s="661">
        <v>151710.74</v>
      </c>
      <c r="I56" s="661">
        <v>145776.78</v>
      </c>
      <c r="J56" s="661">
        <v>5933.96</v>
      </c>
      <c r="K56" s="662" t="s">
        <v>259</v>
      </c>
      <c r="L56" s="661">
        <v>100068.162</v>
      </c>
      <c r="M56" s="661">
        <v>85505.683999999994</v>
      </c>
      <c r="N56" s="663">
        <v>14562.477999999999</v>
      </c>
      <c r="O56" s="661">
        <v>2480.8580000000002</v>
      </c>
      <c r="P56" s="661">
        <v>329.16500000000002</v>
      </c>
      <c r="Q56" s="661">
        <v>17049.746999999999</v>
      </c>
      <c r="R56" s="661">
        <v>5149.17</v>
      </c>
      <c r="S56" s="661">
        <v>85044.824000000008</v>
      </c>
      <c r="T56" s="661">
        <v>85037.119000000006</v>
      </c>
      <c r="U56" s="661">
        <v>7.7050000000000001</v>
      </c>
      <c r="V56" s="661">
        <v>398130.77299999999</v>
      </c>
      <c r="W56" s="280"/>
      <c r="X56" s="280"/>
      <c r="Y56" s="280"/>
      <c r="Z56" s="280"/>
      <c r="AA56" s="280"/>
      <c r="AB56" s="280"/>
      <c r="AC56" s="280"/>
      <c r="AD56" s="280"/>
      <c r="AE56" s="280"/>
      <c r="AF56" s="280"/>
      <c r="AG56" s="280"/>
      <c r="AH56" s="280"/>
      <c r="AI56" s="280"/>
      <c r="AJ56" s="280"/>
      <c r="AK56" s="280"/>
      <c r="AL56" s="280"/>
      <c r="AM56" s="280"/>
      <c r="AN56" s="280"/>
      <c r="AO56" s="280"/>
      <c r="AP56" s="280"/>
      <c r="AQ56" s="280"/>
      <c r="AR56" s="280"/>
      <c r="AS56" s="280"/>
    </row>
    <row r="57" spans="1:45" s="48" customFormat="1" ht="8.85" customHeight="1">
      <c r="A57" s="662" t="s">
        <v>1325</v>
      </c>
      <c r="B57" s="661">
        <v>336792.68700000003</v>
      </c>
      <c r="C57" s="661">
        <v>45031.618000000002</v>
      </c>
      <c r="D57" s="661">
        <v>37575.847000000002</v>
      </c>
      <c r="E57" s="661">
        <v>0</v>
      </c>
      <c r="F57" s="661">
        <v>2339.384</v>
      </c>
      <c r="G57" s="661">
        <v>5116.3869999999997</v>
      </c>
      <c r="H57" s="661">
        <v>174633.856</v>
      </c>
      <c r="I57" s="661">
        <v>168320.359</v>
      </c>
      <c r="J57" s="661">
        <v>6313.4970000000003</v>
      </c>
      <c r="K57" s="662" t="s">
        <v>1325</v>
      </c>
      <c r="L57" s="661">
        <v>114032.465</v>
      </c>
      <c r="M57" s="661">
        <v>97215.125</v>
      </c>
      <c r="N57" s="663">
        <v>16817.34</v>
      </c>
      <c r="O57" s="661">
        <v>3094.748</v>
      </c>
      <c r="P57" s="661">
        <v>1870.8</v>
      </c>
      <c r="Q57" s="661">
        <v>20017.093000000001</v>
      </c>
      <c r="R57" s="661">
        <v>6586.0150000000003</v>
      </c>
      <c r="S57" s="661">
        <v>76201.477999999988</v>
      </c>
      <c r="T57" s="661">
        <v>74573.012999999992</v>
      </c>
      <c r="U57" s="661">
        <v>1628.4649999999999</v>
      </c>
      <c r="V57" s="661">
        <v>441468.07300000003</v>
      </c>
      <c r="W57" s="280"/>
      <c r="X57" s="280"/>
      <c r="Y57" s="280"/>
      <c r="Z57" s="280"/>
      <c r="AA57" s="280"/>
      <c r="AB57" s="280"/>
      <c r="AC57" s="280"/>
      <c r="AD57" s="280"/>
      <c r="AE57" s="280"/>
      <c r="AF57" s="280"/>
      <c r="AG57" s="280"/>
      <c r="AH57" s="280"/>
      <c r="AI57" s="280"/>
      <c r="AJ57" s="280"/>
      <c r="AK57" s="280"/>
      <c r="AL57" s="280"/>
      <c r="AM57" s="280"/>
      <c r="AN57" s="280"/>
      <c r="AO57" s="280"/>
      <c r="AP57" s="280"/>
      <c r="AQ57" s="280"/>
      <c r="AR57" s="280"/>
      <c r="AS57" s="280"/>
    </row>
    <row r="58" spans="1:45" s="48" customFormat="1" ht="8.85" customHeight="1">
      <c r="A58" s="305" t="s">
        <v>363</v>
      </c>
      <c r="B58" s="661">
        <v>423488.40899999999</v>
      </c>
      <c r="C58" s="661">
        <v>56089.116999999998</v>
      </c>
      <c r="D58" s="661">
        <v>46261.464</v>
      </c>
      <c r="E58" s="661">
        <v>0</v>
      </c>
      <c r="F58" s="661">
        <v>1964.76</v>
      </c>
      <c r="G58" s="661">
        <v>7862.893</v>
      </c>
      <c r="H58" s="661">
        <v>211406.37</v>
      </c>
      <c r="I58" s="661">
        <v>203770.97</v>
      </c>
      <c r="J58" s="661">
        <v>7635.4</v>
      </c>
      <c r="K58" s="305" t="s">
        <v>363</v>
      </c>
      <c r="L58" s="661">
        <v>152364.27800000002</v>
      </c>
      <c r="M58" s="661">
        <v>133633.57800000001</v>
      </c>
      <c r="N58" s="885">
        <v>18730.7</v>
      </c>
      <c r="O58" s="661">
        <v>3628.6439999999998</v>
      </c>
      <c r="P58" s="661">
        <v>660.7</v>
      </c>
      <c r="Q58" s="661">
        <v>31750.303</v>
      </c>
      <c r="R58" s="661">
        <v>7617.7929999999997</v>
      </c>
      <c r="S58" s="661">
        <v>89757.764999999999</v>
      </c>
      <c r="T58" s="661">
        <v>87845.782000000007</v>
      </c>
      <c r="U58" s="661">
        <v>1911.9829999999999</v>
      </c>
      <c r="V58" s="661">
        <v>553274.97</v>
      </c>
      <c r="W58" s="280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</row>
    <row r="59" spans="1:45" s="310" customFormat="1" ht="8.85" customHeight="1">
      <c r="A59" s="601" t="s">
        <v>1466</v>
      </c>
      <c r="B59" s="710">
        <v>552856.90701970004</v>
      </c>
      <c r="C59" s="710">
        <v>71669.429000000004</v>
      </c>
      <c r="D59" s="711">
        <v>61749.256000000008</v>
      </c>
      <c r="E59" s="710">
        <v>0</v>
      </c>
      <c r="F59" s="710">
        <v>2179.9279999999999</v>
      </c>
      <c r="G59" s="710">
        <v>7740.2449999999999</v>
      </c>
      <c r="H59" s="710">
        <v>259872.41201970002</v>
      </c>
      <c r="I59" s="710">
        <v>250300.948</v>
      </c>
      <c r="J59" s="710">
        <v>9571.4640197000008</v>
      </c>
      <c r="K59" s="601" t="s">
        <v>1466</v>
      </c>
      <c r="L59" s="710">
        <v>216854.7</v>
      </c>
      <c r="M59" s="710">
        <v>179300.5</v>
      </c>
      <c r="N59" s="710">
        <v>37554.199999999997</v>
      </c>
      <c r="O59" s="710">
        <v>4460.366</v>
      </c>
      <c r="P59" s="710">
        <v>0</v>
      </c>
      <c r="Q59" s="710">
        <v>40738.281000000003</v>
      </c>
      <c r="R59" s="710">
        <v>9514.0750000000007</v>
      </c>
      <c r="S59" s="710">
        <v>118400.31830112998</v>
      </c>
      <c r="T59" s="710">
        <v>116729.54730112999</v>
      </c>
      <c r="U59" s="710">
        <v>1670.771</v>
      </c>
      <c r="V59" s="321">
        <v>721509.58132083004</v>
      </c>
    </row>
    <row r="60" spans="1:45" s="310" customFormat="1" ht="8.85" customHeight="1">
      <c r="A60" s="601" t="s">
        <v>1498</v>
      </c>
      <c r="B60" s="671">
        <v>622508.15116120514</v>
      </c>
      <c r="C60" s="671">
        <v>81048.726517894203</v>
      </c>
      <c r="D60" s="1067">
        <v>67589.622464749365</v>
      </c>
      <c r="E60" s="671">
        <v>0</v>
      </c>
      <c r="F60" s="671">
        <v>1899.4930947400001</v>
      </c>
      <c r="G60" s="671">
        <v>11559.610958404835</v>
      </c>
      <c r="H60" s="671">
        <v>237492.57453188446</v>
      </c>
      <c r="I60" s="671">
        <v>232263.46331532998</v>
      </c>
      <c r="J60" s="671">
        <v>5229.1112165544773</v>
      </c>
      <c r="K60" s="601" t="s">
        <v>1498</v>
      </c>
      <c r="L60" s="671">
        <v>298925.04113046639</v>
      </c>
      <c r="M60" s="671">
        <v>264134.77976379998</v>
      </c>
      <c r="N60" s="627">
        <v>34790.261366666404</v>
      </c>
      <c r="O60" s="627">
        <v>5041.8089809600006</v>
      </c>
      <c r="P60" s="627">
        <v>4783.2510000000002</v>
      </c>
      <c r="Q60" s="627">
        <v>46890.530742129995</v>
      </c>
      <c r="R60" s="627">
        <v>12146.372363172411</v>
      </c>
      <c r="S60" s="627">
        <v>84811.086345445307</v>
      </c>
      <c r="T60" s="627">
        <v>82877.812396625304</v>
      </c>
      <c r="U60" s="627">
        <v>1933.2739488200034</v>
      </c>
      <c r="V60" s="627">
        <v>771139.3916119528</v>
      </c>
    </row>
    <row r="61" spans="1:45" s="305" customFormat="1" ht="8.85" customHeight="1">
      <c r="A61" s="601" t="s">
        <v>1168</v>
      </c>
      <c r="B61" s="671">
        <v>567520.8106754598</v>
      </c>
      <c r="C61" s="671">
        <v>79553.021765887999</v>
      </c>
      <c r="D61" s="1067">
        <v>67933.236873272428</v>
      </c>
      <c r="E61" s="671">
        <v>0</v>
      </c>
      <c r="F61" s="671">
        <v>1349.4022837300001</v>
      </c>
      <c r="G61" s="671">
        <v>10270.382608885579</v>
      </c>
      <c r="H61" s="671">
        <v>230693.10132506178</v>
      </c>
      <c r="I61" s="671">
        <v>225019.44052872801</v>
      </c>
      <c r="J61" s="671">
        <v>5673.6607963337692</v>
      </c>
      <c r="K61" s="601" t="s">
        <v>1168</v>
      </c>
      <c r="L61" s="671">
        <v>252137.26643529002</v>
      </c>
      <c r="M61" s="671">
        <v>222159.48889538003</v>
      </c>
      <c r="N61" s="627">
        <v>29977.777539910003</v>
      </c>
      <c r="O61" s="627">
        <v>5137.4211492199993</v>
      </c>
      <c r="P61" s="627">
        <v>5246.5</v>
      </c>
      <c r="Q61" s="627">
        <v>58294.9</v>
      </c>
      <c r="R61" s="627">
        <v>22370.400000000001</v>
      </c>
      <c r="S61" s="627">
        <v>200058.12420494581</v>
      </c>
      <c r="T61" s="627">
        <v>198190.03397120582</v>
      </c>
      <c r="U61" s="627">
        <v>1868.0902337399998</v>
      </c>
      <c r="V61" s="627">
        <v>853490.73488040559</v>
      </c>
      <c r="W61" s="2142"/>
      <c r="X61" s="310"/>
      <c r="Y61" s="310"/>
      <c r="Z61" s="310"/>
      <c r="AA61" s="310"/>
      <c r="AB61" s="310"/>
      <c r="AC61" s="310"/>
      <c r="AD61" s="310"/>
      <c r="AE61" s="310"/>
      <c r="AF61" s="310"/>
      <c r="AG61" s="310"/>
      <c r="AH61" s="310"/>
      <c r="AI61" s="310"/>
      <c r="AJ61" s="310"/>
      <c r="AK61" s="310"/>
      <c r="AL61" s="310"/>
      <c r="AM61" s="310"/>
      <c r="AN61" s="310"/>
      <c r="AO61" s="310"/>
      <c r="AP61" s="310"/>
      <c r="AQ61" s="310"/>
      <c r="AR61" s="310"/>
      <c r="AS61" s="310"/>
    </row>
    <row r="62" spans="1:45" s="310" customFormat="1" ht="8.85" customHeight="1">
      <c r="A62" s="601" t="s">
        <v>1627</v>
      </c>
      <c r="B62" s="671">
        <v>703526.23632017011</v>
      </c>
      <c r="C62" s="671">
        <v>94608.458122660668</v>
      </c>
      <c r="D62" s="1067">
        <v>81009.345114989803</v>
      </c>
      <c r="E62" s="671">
        <v>0</v>
      </c>
      <c r="F62" s="671">
        <v>3473.241097742</v>
      </c>
      <c r="G62" s="671">
        <v>10125.871909928874</v>
      </c>
      <c r="H62" s="671">
        <v>304712.26926667721</v>
      </c>
      <c r="I62" s="671">
        <v>298883.22840190702</v>
      </c>
      <c r="J62" s="671">
        <v>5829.0408647701652</v>
      </c>
      <c r="K62" s="601" t="s">
        <v>1627</v>
      </c>
      <c r="L62" s="671">
        <v>297625.70893083228</v>
      </c>
      <c r="M62" s="671">
        <v>263640.80015888001</v>
      </c>
      <c r="N62" s="627">
        <v>33984.90877195225</v>
      </c>
      <c r="O62" s="627">
        <v>6579.8</v>
      </c>
      <c r="P62" s="627">
        <v>473.27786871000001</v>
      </c>
      <c r="Q62" s="627">
        <v>65983.343323649999</v>
      </c>
      <c r="R62" s="627">
        <v>35635.436254252847</v>
      </c>
      <c r="S62" s="627">
        <v>246832.4062332171</v>
      </c>
      <c r="T62" s="627">
        <v>244656.5617531871</v>
      </c>
      <c r="U62" s="627">
        <v>2175.8444800300003</v>
      </c>
      <c r="V62" s="627">
        <v>1052450.7000000002</v>
      </c>
    </row>
    <row r="63" spans="1:45" s="305" customFormat="1" ht="8.85" customHeight="1">
      <c r="A63" s="601" t="s">
        <v>89</v>
      </c>
      <c r="B63" s="671">
        <v>823925.66528918617</v>
      </c>
      <c r="C63" s="671">
        <v>110590.86329519284</v>
      </c>
      <c r="D63" s="1067">
        <v>93603.985393094714</v>
      </c>
      <c r="E63" s="671">
        <v>0</v>
      </c>
      <c r="F63" s="671">
        <v>3281.0797755980379</v>
      </c>
      <c r="G63" s="671">
        <v>13705.7981265001</v>
      </c>
      <c r="H63" s="671">
        <v>358804.60263762361</v>
      </c>
      <c r="I63" s="671">
        <v>351736.93574642949</v>
      </c>
      <c r="J63" s="671">
        <v>7067.6668911940988</v>
      </c>
      <c r="K63" s="601" t="s">
        <v>89</v>
      </c>
      <c r="L63" s="671">
        <v>345641.92966972128</v>
      </c>
      <c r="M63" s="671">
        <v>305282.53921413643</v>
      </c>
      <c r="N63" s="627">
        <v>40359.390455584835</v>
      </c>
      <c r="O63" s="627">
        <v>8888.2696866483457</v>
      </c>
      <c r="P63" s="627">
        <v>2187.6242560300002</v>
      </c>
      <c r="Q63" s="627">
        <v>77548.459050020014</v>
      </c>
      <c r="R63" s="627">
        <v>44173.958023361818</v>
      </c>
      <c r="S63" s="627">
        <v>295045.65022446995</v>
      </c>
      <c r="T63" s="627">
        <v>292091.39133229997</v>
      </c>
      <c r="U63" s="627">
        <v>2954.2588921699999</v>
      </c>
      <c r="V63" s="627">
        <v>1242881.356843068</v>
      </c>
      <c r="W63" s="2142"/>
      <c r="X63" s="310"/>
      <c r="Y63" s="310"/>
      <c r="Z63" s="310"/>
      <c r="AA63" s="310"/>
      <c r="AB63" s="310"/>
      <c r="AC63" s="310"/>
      <c r="AD63" s="310"/>
      <c r="AE63" s="310"/>
      <c r="AF63" s="310"/>
      <c r="AG63" s="310"/>
      <c r="AH63" s="310"/>
      <c r="AI63" s="310"/>
      <c r="AJ63" s="310"/>
      <c r="AK63" s="310"/>
      <c r="AL63" s="310"/>
      <c r="AM63" s="310"/>
      <c r="AN63" s="310"/>
      <c r="AO63" s="310"/>
      <c r="AP63" s="310"/>
      <c r="AQ63" s="310"/>
      <c r="AR63" s="310"/>
      <c r="AS63" s="310"/>
    </row>
    <row r="64" spans="1:45" s="305" customFormat="1" ht="8.85" customHeight="1">
      <c r="A64" s="601" t="s">
        <v>1858</v>
      </c>
      <c r="B64" s="671">
        <v>955203.04446147429</v>
      </c>
      <c r="C64" s="671">
        <v>128152.84637830974</v>
      </c>
      <c r="D64" s="1067">
        <v>108467.25845692512</v>
      </c>
      <c r="E64" s="671">
        <v>0</v>
      </c>
      <c r="F64" s="671">
        <v>5608.0938880001686</v>
      </c>
      <c r="G64" s="671">
        <v>14077.494033384452</v>
      </c>
      <c r="H64" s="671">
        <v>450769.12587717123</v>
      </c>
      <c r="I64" s="671">
        <v>441455.97530809487</v>
      </c>
      <c r="J64" s="671">
        <v>9313.1505690763861</v>
      </c>
      <c r="K64" s="601" t="s">
        <v>1858</v>
      </c>
      <c r="L64" s="671">
        <v>365549.72793957341</v>
      </c>
      <c r="M64" s="671">
        <v>337378.43962691003</v>
      </c>
      <c r="N64" s="627">
        <v>28171.288312663357</v>
      </c>
      <c r="O64" s="627">
        <v>10731.344266419999</v>
      </c>
      <c r="P64" s="627">
        <v>1932.9886875899999</v>
      </c>
      <c r="Q64" s="627">
        <v>87334.021857040017</v>
      </c>
      <c r="R64" s="627">
        <v>53749.940248532643</v>
      </c>
      <c r="S64" s="627">
        <v>368931.86724647204</v>
      </c>
      <c r="T64" s="627">
        <v>368927.74824647204</v>
      </c>
      <c r="U64" s="627">
        <v>4.1189999999999998</v>
      </c>
      <c r="V64" s="627">
        <v>1467151.862501109</v>
      </c>
      <c r="W64" s="2142"/>
      <c r="X64" s="310"/>
      <c r="Y64" s="310"/>
      <c r="Z64" s="310"/>
      <c r="AA64" s="310"/>
      <c r="AB64" s="310"/>
      <c r="AC64" s="310"/>
      <c r="AD64" s="310"/>
      <c r="AE64" s="310"/>
      <c r="AF64" s="310"/>
      <c r="AG64" s="310"/>
      <c r="AH64" s="310"/>
      <c r="AI64" s="310"/>
      <c r="AJ64" s="310"/>
      <c r="AK64" s="310"/>
      <c r="AL64" s="310"/>
      <c r="AM64" s="310"/>
      <c r="AN64" s="310"/>
      <c r="AO64" s="310"/>
      <c r="AP64" s="310"/>
      <c r="AQ64" s="310"/>
      <c r="AR64" s="310"/>
      <c r="AS64" s="310"/>
    </row>
    <row r="65" spans="1:45" s="305" customFormat="1" ht="8.85" customHeight="1">
      <c r="A65" s="601" t="s">
        <v>1980</v>
      </c>
      <c r="B65" s="671">
        <v>1146130.3904438361</v>
      </c>
      <c r="C65" s="671">
        <v>157623.43455499411</v>
      </c>
      <c r="D65" s="1067">
        <v>132566.90180425718</v>
      </c>
      <c r="E65" s="671">
        <v>0</v>
      </c>
      <c r="F65" s="671">
        <v>7180.4901795054984</v>
      </c>
      <c r="G65" s="671">
        <v>17876.042571231428</v>
      </c>
      <c r="H65" s="671">
        <v>559350.96196784906</v>
      </c>
      <c r="I65" s="671">
        <v>549436.30941642844</v>
      </c>
      <c r="J65" s="671">
        <v>9914.6525514205823</v>
      </c>
      <c r="K65" s="601" t="s">
        <v>1980</v>
      </c>
      <c r="L65" s="671">
        <v>417355.10912562284</v>
      </c>
      <c r="M65" s="671">
        <v>397787.37478232005</v>
      </c>
      <c r="N65" s="671">
        <v>19567.7343433028</v>
      </c>
      <c r="O65" s="671">
        <v>11800.884795370011</v>
      </c>
      <c r="P65" s="671">
        <v>3261.5032812499999</v>
      </c>
      <c r="Q65" s="671">
        <v>98300.068813239996</v>
      </c>
      <c r="R65" s="1249">
        <v>63635.733713796857</v>
      </c>
      <c r="S65" s="1249">
        <v>442398.68961191992</v>
      </c>
      <c r="T65" s="1249">
        <v>442398.68961191992</v>
      </c>
      <c r="U65" s="1720">
        <v>0</v>
      </c>
      <c r="V65" s="1720">
        <v>1753726.3858640429</v>
      </c>
      <c r="W65" s="2142"/>
      <c r="X65" s="310"/>
      <c r="Y65" s="310"/>
      <c r="Z65" s="310"/>
      <c r="AA65" s="310"/>
      <c r="AB65" s="310"/>
      <c r="AC65" s="310"/>
      <c r="AD65" s="310"/>
      <c r="AE65" s="310"/>
      <c r="AF65" s="310"/>
      <c r="AG65" s="310"/>
      <c r="AH65" s="310"/>
      <c r="AI65" s="310"/>
      <c r="AJ65" s="310"/>
      <c r="AK65" s="310"/>
      <c r="AL65" s="310"/>
      <c r="AM65" s="310"/>
      <c r="AN65" s="310"/>
      <c r="AO65" s="310"/>
      <c r="AP65" s="310"/>
      <c r="AQ65" s="310"/>
      <c r="AR65" s="310"/>
      <c r="AS65" s="310"/>
    </row>
    <row r="66" spans="1:45" s="305" customFormat="1" ht="8.85" customHeight="1">
      <c r="A66" s="601" t="s">
        <v>2159</v>
      </c>
      <c r="B66" s="671">
        <v>1420953.8046025806</v>
      </c>
      <c r="C66" s="671">
        <v>183318.17075861097</v>
      </c>
      <c r="D66" s="1067">
        <v>157821.02541387235</v>
      </c>
      <c r="E66" s="671">
        <v>0</v>
      </c>
      <c r="F66" s="671">
        <v>8230.9648920378004</v>
      </c>
      <c r="G66" s="671">
        <v>17266.180452700828</v>
      </c>
      <c r="H66" s="671">
        <v>698691.20718652371</v>
      </c>
      <c r="I66" s="671">
        <v>683588.6654231404</v>
      </c>
      <c r="J66" s="671">
        <v>15102.541763383291</v>
      </c>
      <c r="K66" s="601" t="s">
        <v>2159</v>
      </c>
      <c r="L66" s="671">
        <v>523230.70966334542</v>
      </c>
      <c r="M66" s="671">
        <v>501530.38724079012</v>
      </c>
      <c r="N66" s="671">
        <v>21700.32242255532</v>
      </c>
      <c r="O66" s="671">
        <v>15713.716994100498</v>
      </c>
      <c r="P66" s="671">
        <v>6516.2528778900005</v>
      </c>
      <c r="Q66" s="671">
        <v>122538.92297315999</v>
      </c>
      <c r="R66" s="1249">
        <v>88058.106449622312</v>
      </c>
      <c r="S66" s="1249">
        <v>503149.17305536399</v>
      </c>
      <c r="T66" s="1249">
        <v>503149.17305536399</v>
      </c>
      <c r="U66" s="1720">
        <v>0</v>
      </c>
      <c r="V66" s="1720">
        <v>2141216.2599586169</v>
      </c>
      <c r="W66" s="2142"/>
      <c r="X66" s="310"/>
      <c r="Y66" s="310"/>
      <c r="Z66" s="310"/>
      <c r="AA66" s="310"/>
      <c r="AB66" s="310"/>
      <c r="AC66" s="310"/>
      <c r="AD66" s="310"/>
      <c r="AE66" s="310"/>
      <c r="AF66" s="310"/>
      <c r="AG66" s="310"/>
      <c r="AH66" s="310"/>
      <c r="AI66" s="310"/>
      <c r="AJ66" s="310"/>
      <c r="AK66" s="310"/>
      <c r="AL66" s="310"/>
      <c r="AM66" s="310"/>
      <c r="AN66" s="310"/>
      <c r="AO66" s="310"/>
      <c r="AP66" s="310"/>
      <c r="AQ66" s="310"/>
      <c r="AR66" s="310"/>
      <c r="AS66" s="310"/>
    </row>
    <row r="67" spans="1:45" s="305" customFormat="1" ht="8.85" customHeight="1">
      <c r="A67" s="601" t="s">
        <v>2262</v>
      </c>
      <c r="B67" s="671">
        <v>1806612.4656496104</v>
      </c>
      <c r="C67" s="671">
        <v>203157.78234990686</v>
      </c>
      <c r="D67" s="1067">
        <v>179874.84184021319</v>
      </c>
      <c r="E67" s="671">
        <v>0</v>
      </c>
      <c r="F67" s="1067">
        <v>11455.463673476399</v>
      </c>
      <c r="G67" s="1067">
        <v>11827.476836217282</v>
      </c>
      <c r="H67" s="671">
        <v>703028.07165185898</v>
      </c>
      <c r="I67" s="671">
        <v>689422.49125566869</v>
      </c>
      <c r="J67" s="671">
        <v>13605.580396190475</v>
      </c>
      <c r="K67" s="601" t="s">
        <v>2262</v>
      </c>
      <c r="L67" s="671">
        <v>879821.76348567591</v>
      </c>
      <c r="M67" s="671">
        <v>834086.90333439014</v>
      </c>
      <c r="N67" s="671">
        <v>45734.860151285779</v>
      </c>
      <c r="O67" s="671">
        <v>20604.848162168502</v>
      </c>
      <c r="P67" s="671">
        <v>6243.6105196099998</v>
      </c>
      <c r="Q67" s="671">
        <v>186759.51443042001</v>
      </c>
      <c r="R67" s="1249">
        <v>121570.39214395515</v>
      </c>
      <c r="S67" s="1249">
        <v>461842.3931533072</v>
      </c>
      <c r="T67" s="1249">
        <v>461842.3931533072</v>
      </c>
      <c r="U67" s="1720">
        <v>0</v>
      </c>
      <c r="V67" s="1720">
        <v>2583028.3758969028</v>
      </c>
      <c r="W67" s="2142"/>
      <c r="X67" s="310"/>
      <c r="Y67" s="310"/>
      <c r="Z67" s="310"/>
      <c r="AA67" s="310"/>
      <c r="AB67" s="310"/>
      <c r="AC67" s="310"/>
      <c r="AD67" s="310"/>
      <c r="AE67" s="310"/>
      <c r="AF67" s="310"/>
      <c r="AG67" s="310"/>
      <c r="AH67" s="310"/>
      <c r="AI67" s="310"/>
      <c r="AJ67" s="310"/>
      <c r="AK67" s="310"/>
      <c r="AL67" s="310"/>
      <c r="AM67" s="310"/>
      <c r="AN67" s="310"/>
      <c r="AO67" s="310"/>
      <c r="AP67" s="310"/>
      <c r="AQ67" s="310"/>
      <c r="AR67" s="310"/>
      <c r="AS67" s="310"/>
    </row>
    <row r="68" spans="1:45" s="305" customFormat="1" ht="8.85" customHeight="1">
      <c r="A68" s="601" t="s">
        <v>2574</v>
      </c>
      <c r="B68" s="671">
        <v>2157230.0581455342</v>
      </c>
      <c r="C68" s="671">
        <v>254535.63582991486</v>
      </c>
      <c r="D68" s="1067">
        <v>231602.4162012403</v>
      </c>
      <c r="E68" s="671">
        <v>0</v>
      </c>
      <c r="F68" s="1067">
        <v>6490.0443835567503</v>
      </c>
      <c r="G68" s="1067">
        <v>16443.1752451178</v>
      </c>
      <c r="H68" s="671">
        <v>811666.99283683905</v>
      </c>
      <c r="I68" s="671">
        <v>801283.47031188535</v>
      </c>
      <c r="J68" s="671">
        <v>10383.522524953687</v>
      </c>
      <c r="K68" s="601" t="s">
        <v>2574</v>
      </c>
      <c r="L68" s="671">
        <v>1068861.4960766386</v>
      </c>
      <c r="M68" s="671">
        <v>1033978.77574484</v>
      </c>
      <c r="N68" s="671">
        <v>34882.720331798628</v>
      </c>
      <c r="O68" s="671">
        <v>22165.933402141487</v>
      </c>
      <c r="P68" s="671">
        <v>11776.912134099999</v>
      </c>
      <c r="Q68" s="671">
        <v>231457.61601306006</v>
      </c>
      <c r="R68" s="1249">
        <v>132712.53411730868</v>
      </c>
      <c r="S68" s="1249">
        <v>536054.06417445303</v>
      </c>
      <c r="T68" s="1249">
        <v>536054.06417445303</v>
      </c>
      <c r="U68" s="1720">
        <v>0</v>
      </c>
      <c r="V68" s="1720">
        <v>3069231.184584456</v>
      </c>
      <c r="W68" s="2142"/>
      <c r="X68" s="310"/>
      <c r="Y68" s="310"/>
      <c r="Z68" s="310"/>
      <c r="AA68" s="310"/>
      <c r="AB68" s="310"/>
      <c r="AC68" s="310"/>
      <c r="AD68" s="310"/>
      <c r="AE68" s="310"/>
      <c r="AF68" s="310"/>
      <c r="AG68" s="310"/>
      <c r="AH68" s="310"/>
      <c r="AI68" s="310"/>
      <c r="AJ68" s="310"/>
      <c r="AK68" s="310"/>
      <c r="AL68" s="310"/>
      <c r="AM68" s="310"/>
      <c r="AN68" s="310"/>
      <c r="AO68" s="310"/>
      <c r="AP68" s="310"/>
      <c r="AQ68" s="310"/>
      <c r="AR68" s="310"/>
      <c r="AS68" s="310"/>
    </row>
    <row r="69" spans="1:45" s="305" customFormat="1" ht="8.85" customHeight="1">
      <c r="A69" s="601" t="s">
        <v>2693</v>
      </c>
      <c r="B69" s="671">
        <v>2511740.2735855333</v>
      </c>
      <c r="C69" s="671">
        <v>306732.95972351998</v>
      </c>
      <c r="D69" s="1067">
        <v>284093.24732641137</v>
      </c>
      <c r="E69" s="671">
        <v>0</v>
      </c>
      <c r="F69" s="1067">
        <v>5122.3444650296478</v>
      </c>
      <c r="G69" s="1067">
        <v>17517.367932078949</v>
      </c>
      <c r="H69" s="671">
        <v>901296.09611689521</v>
      </c>
      <c r="I69" s="671">
        <v>890065.12745440053</v>
      </c>
      <c r="J69" s="671">
        <v>11230.968662494673</v>
      </c>
      <c r="K69" s="601" t="s">
        <v>2693</v>
      </c>
      <c r="L69" s="671">
        <v>1280459.5477409549</v>
      </c>
      <c r="M69" s="671">
        <v>1247792.4636853249</v>
      </c>
      <c r="N69" s="671">
        <v>32667.084055630032</v>
      </c>
      <c r="O69" s="671">
        <v>23251.670004163498</v>
      </c>
      <c r="P69" s="671">
        <v>21304.211624439999</v>
      </c>
      <c r="Q69" s="671">
        <v>252260.30439159164</v>
      </c>
      <c r="R69" s="1249">
        <v>177623.90740654635</v>
      </c>
      <c r="S69" s="1249">
        <v>648997.13974636071</v>
      </c>
      <c r="T69" s="1249">
        <v>645698.63974636071</v>
      </c>
      <c r="U69" s="1720">
        <v>3298.5</v>
      </c>
      <c r="V69" s="1720">
        <v>3611925.836754472</v>
      </c>
      <c r="W69" s="2142"/>
      <c r="X69" s="310"/>
      <c r="Y69" s="310"/>
      <c r="Z69" s="310"/>
      <c r="AA69" s="310"/>
      <c r="AB69" s="310"/>
      <c r="AC69" s="310"/>
      <c r="AD69" s="310"/>
      <c r="AE69" s="310"/>
      <c r="AF69" s="310"/>
      <c r="AG69" s="310"/>
      <c r="AH69" s="310"/>
      <c r="AI69" s="310"/>
      <c r="AJ69" s="310"/>
      <c r="AK69" s="310"/>
      <c r="AL69" s="310"/>
      <c r="AM69" s="310"/>
      <c r="AN69" s="310"/>
      <c r="AO69" s="310"/>
      <c r="AP69" s="310"/>
      <c r="AQ69" s="310"/>
      <c r="AR69" s="310"/>
      <c r="AS69" s="310"/>
    </row>
    <row r="70" spans="1:45" s="124" customFormat="1" ht="8.85" customHeight="1">
      <c r="A70" s="894"/>
      <c r="B70" s="1070"/>
      <c r="C70" s="1070"/>
      <c r="D70" s="765"/>
      <c r="E70" s="1070"/>
      <c r="F70" s="1070"/>
      <c r="G70" s="1070"/>
      <c r="H70" s="1070"/>
      <c r="I70" s="1070"/>
      <c r="J70" s="1070"/>
      <c r="K70" s="894"/>
      <c r="L70" s="1070"/>
      <c r="M70" s="1070"/>
      <c r="N70" s="1070"/>
      <c r="O70" s="1070"/>
      <c r="P70" s="1070"/>
      <c r="Q70" s="1070"/>
      <c r="R70" s="1248"/>
      <c r="S70" s="1248"/>
      <c r="T70" s="1248"/>
      <c r="U70" s="1110"/>
      <c r="V70" s="1110"/>
      <c r="W70" s="2143"/>
      <c r="X70" s="231"/>
      <c r="Y70" s="231"/>
      <c r="Z70" s="231"/>
      <c r="AA70" s="231"/>
      <c r="AB70" s="231"/>
      <c r="AC70" s="231"/>
      <c r="AD70" s="231"/>
      <c r="AE70" s="231"/>
      <c r="AF70" s="231"/>
      <c r="AG70" s="231"/>
      <c r="AH70" s="231"/>
      <c r="AI70" s="231"/>
      <c r="AJ70" s="231"/>
      <c r="AK70" s="231"/>
      <c r="AL70" s="231"/>
      <c r="AM70" s="231"/>
      <c r="AN70" s="231"/>
      <c r="AO70" s="231"/>
      <c r="AP70" s="231"/>
      <c r="AQ70" s="231"/>
      <c r="AR70" s="231"/>
      <c r="AS70" s="231"/>
    </row>
    <row r="71" spans="1:45" s="304" customFormat="1" ht="8.85" customHeight="1">
      <c r="A71" s="621" t="s">
        <v>2734</v>
      </c>
      <c r="B71" s="1070">
        <v>2492891.8426514473</v>
      </c>
      <c r="C71" s="1070">
        <v>249111.71142392591</v>
      </c>
      <c r="D71" s="765">
        <v>224501.60136875656</v>
      </c>
      <c r="E71" s="1070">
        <v>0</v>
      </c>
      <c r="F71" s="765">
        <v>4758.4070368675993</v>
      </c>
      <c r="G71" s="765">
        <v>19851.703018301756</v>
      </c>
      <c r="H71" s="1070">
        <v>901988.89830281073</v>
      </c>
      <c r="I71" s="1070">
        <v>890431.44296450005</v>
      </c>
      <c r="J71" s="1070">
        <v>11557.455338310663</v>
      </c>
      <c r="K71" s="621" t="s">
        <v>2734</v>
      </c>
      <c r="L71" s="1070">
        <v>1317734.1446231173</v>
      </c>
      <c r="M71" s="1070">
        <v>1286875.2481434597</v>
      </c>
      <c r="N71" s="1070">
        <v>30858.896479657626</v>
      </c>
      <c r="O71" s="1070">
        <v>24057.088301593496</v>
      </c>
      <c r="P71" s="1070">
        <v>21321.433099899998</v>
      </c>
      <c r="Q71" s="1070">
        <v>252260.30439159164</v>
      </c>
      <c r="R71" s="1248">
        <v>250006.45491538881</v>
      </c>
      <c r="S71" s="1248">
        <v>595017.47854902339</v>
      </c>
      <c r="T71" s="1248">
        <v>591595.97854902339</v>
      </c>
      <c r="U71" s="1110">
        <v>3421.5</v>
      </c>
      <c r="V71" s="1110">
        <v>3611497.5136073511</v>
      </c>
      <c r="W71" s="1272"/>
      <c r="X71" s="278"/>
      <c r="Y71" s="278"/>
      <c r="Z71" s="278"/>
      <c r="AA71" s="278"/>
      <c r="AB71" s="278"/>
      <c r="AC71" s="278"/>
      <c r="AD71" s="278"/>
      <c r="AE71" s="278"/>
      <c r="AF71" s="278"/>
      <c r="AG71" s="278"/>
      <c r="AH71" s="278"/>
      <c r="AI71" s="278"/>
      <c r="AJ71" s="278"/>
      <c r="AK71" s="278"/>
      <c r="AL71" s="278"/>
      <c r="AM71" s="278"/>
      <c r="AN71" s="278"/>
      <c r="AO71" s="278"/>
      <c r="AP71" s="278"/>
      <c r="AQ71" s="278"/>
      <c r="AR71" s="278"/>
      <c r="AS71" s="278"/>
    </row>
    <row r="72" spans="1:45" s="304" customFormat="1" ht="8.85" customHeight="1">
      <c r="A72" s="621" t="s">
        <v>2886</v>
      </c>
      <c r="B72" s="1070">
        <v>2512008.7974473895</v>
      </c>
      <c r="C72" s="1070">
        <v>248108.27855900925</v>
      </c>
      <c r="D72" s="765">
        <v>222736.3394346773</v>
      </c>
      <c r="E72" s="1070">
        <v>0</v>
      </c>
      <c r="F72" s="765">
        <v>4153.1338394284003</v>
      </c>
      <c r="G72" s="765">
        <v>21218.805284903567</v>
      </c>
      <c r="H72" s="1070">
        <v>903149.26910872885</v>
      </c>
      <c r="I72" s="1070">
        <v>891339.18421879376</v>
      </c>
      <c r="J72" s="1070">
        <v>11810.084889935059</v>
      </c>
      <c r="K72" s="621" t="s">
        <v>2886</v>
      </c>
      <c r="L72" s="1070">
        <v>1335165.300334438</v>
      </c>
      <c r="M72" s="1070">
        <v>1306662.5995083987</v>
      </c>
      <c r="N72" s="1070">
        <v>28502.700826039272</v>
      </c>
      <c r="O72" s="1070">
        <v>25585.949445213504</v>
      </c>
      <c r="P72" s="1070">
        <v>24291.444757609999</v>
      </c>
      <c r="Q72" s="1070">
        <v>252754.52939159164</v>
      </c>
      <c r="R72" s="1248">
        <v>250491.00775750208</v>
      </c>
      <c r="S72" s="1248">
        <v>623972.31564167514</v>
      </c>
      <c r="T72" s="1248">
        <v>620526.81564167514</v>
      </c>
      <c r="U72" s="1110">
        <v>3445.5</v>
      </c>
      <c r="V72" s="1110">
        <v>3663518.0949957683</v>
      </c>
      <c r="W72" s="1272"/>
      <c r="X72" s="278"/>
      <c r="Y72" s="278"/>
      <c r="Z72" s="278"/>
      <c r="AA72" s="278"/>
      <c r="AB72" s="278"/>
      <c r="AC72" s="278"/>
      <c r="AD72" s="278"/>
      <c r="AE72" s="278"/>
      <c r="AF72" s="278"/>
      <c r="AG72" s="278"/>
      <c r="AH72" s="278"/>
      <c r="AI72" s="278"/>
      <c r="AJ72" s="278"/>
      <c r="AK72" s="278"/>
      <c r="AL72" s="278"/>
      <c r="AM72" s="278"/>
      <c r="AN72" s="278"/>
      <c r="AO72" s="278"/>
      <c r="AP72" s="278"/>
      <c r="AQ72" s="278"/>
      <c r="AR72" s="278"/>
      <c r="AS72" s="278"/>
    </row>
    <row r="73" spans="1:45" s="304" customFormat="1" ht="8.85" customHeight="1">
      <c r="A73" s="621" t="s">
        <v>2732</v>
      </c>
      <c r="B73" s="1070">
        <v>2604898.5377970119</v>
      </c>
      <c r="C73" s="1070">
        <v>265072.9534998879</v>
      </c>
      <c r="D73" s="765">
        <v>239947.21473296042</v>
      </c>
      <c r="E73" s="1070">
        <v>0</v>
      </c>
      <c r="F73" s="765">
        <v>4394.3441162709996</v>
      </c>
      <c r="G73" s="765">
        <v>20731.394650656493</v>
      </c>
      <c r="H73" s="1070">
        <v>944531.24206412246</v>
      </c>
      <c r="I73" s="1070">
        <v>932729.31200750335</v>
      </c>
      <c r="J73" s="1070">
        <v>11801.93005661912</v>
      </c>
      <c r="K73" s="621" t="s">
        <v>2732</v>
      </c>
      <c r="L73" s="1070">
        <v>1369829.4101403879</v>
      </c>
      <c r="M73" s="1070">
        <v>1341676.4413854487</v>
      </c>
      <c r="N73" s="1070">
        <v>28152.968754939287</v>
      </c>
      <c r="O73" s="1070">
        <v>25464.932092613501</v>
      </c>
      <c r="P73" s="1070">
        <v>27162.18647271</v>
      </c>
      <c r="Q73" s="1070">
        <v>258987.38428948162</v>
      </c>
      <c r="R73" s="1248">
        <v>245626.67184461176</v>
      </c>
      <c r="S73" s="1248">
        <v>611119.22643863549</v>
      </c>
      <c r="T73" s="1248">
        <v>605427.72643863549</v>
      </c>
      <c r="U73" s="1110">
        <v>5691.5</v>
      </c>
      <c r="V73" s="1110">
        <v>3747794.0068424507</v>
      </c>
      <c r="W73" s="1272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  <c r="AJ73" s="278"/>
      <c r="AK73" s="278"/>
      <c r="AL73" s="278"/>
      <c r="AM73" s="278"/>
      <c r="AN73" s="278"/>
      <c r="AO73" s="278"/>
      <c r="AP73" s="278"/>
      <c r="AQ73" s="278"/>
      <c r="AR73" s="278"/>
      <c r="AS73" s="278"/>
    </row>
    <row r="74" spans="1:45" s="304" customFormat="1" ht="8.85" customHeight="1">
      <c r="A74" s="621" t="s">
        <v>2799</v>
      </c>
      <c r="B74" s="1070">
        <v>2600752.8198462445</v>
      </c>
      <c r="C74" s="1070">
        <v>250260.07131437527</v>
      </c>
      <c r="D74" s="765">
        <v>225830.52155969932</v>
      </c>
      <c r="E74" s="1070">
        <v>0</v>
      </c>
      <c r="F74" s="765">
        <v>4578.2673383901001</v>
      </c>
      <c r="G74" s="765">
        <v>19851.282416285838</v>
      </c>
      <c r="H74" s="1070">
        <v>931327.06206059002</v>
      </c>
      <c r="I74" s="1070">
        <v>919494.39370252413</v>
      </c>
      <c r="J74" s="1070">
        <v>11832.668358065903</v>
      </c>
      <c r="K74" s="621" t="s">
        <v>2799</v>
      </c>
      <c r="L74" s="1070">
        <v>1393958.0305753755</v>
      </c>
      <c r="M74" s="1070">
        <v>1367121.3516505987</v>
      </c>
      <c r="N74" s="1070">
        <v>26836.678924776959</v>
      </c>
      <c r="O74" s="1070">
        <v>25207.655895903503</v>
      </c>
      <c r="P74" s="1070">
        <v>13514.879208539998</v>
      </c>
      <c r="Q74" s="1070">
        <v>259887.54690683162</v>
      </c>
      <c r="R74" s="1248">
        <v>236964.3062362879</v>
      </c>
      <c r="S74" s="1248">
        <v>650320.66474575712</v>
      </c>
      <c r="T74" s="1248">
        <v>644575.66474575712</v>
      </c>
      <c r="U74" s="1110">
        <v>5745</v>
      </c>
      <c r="V74" s="1110">
        <v>3761440.2169436612</v>
      </c>
      <c r="W74" s="1272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  <c r="AJ74" s="278"/>
      <c r="AK74" s="278"/>
      <c r="AL74" s="278"/>
      <c r="AM74" s="278"/>
      <c r="AN74" s="278"/>
      <c r="AO74" s="278"/>
      <c r="AP74" s="278"/>
      <c r="AQ74" s="278"/>
      <c r="AR74" s="278"/>
      <c r="AS74" s="278"/>
    </row>
    <row r="75" spans="1:45" s="304" customFormat="1" ht="8.85" customHeight="1">
      <c r="A75" s="621" t="s">
        <v>2800</v>
      </c>
      <c r="B75" s="1070">
        <v>2631711.9627121142</v>
      </c>
      <c r="C75" s="1070">
        <v>264373.82117674925</v>
      </c>
      <c r="D75" s="765">
        <v>237440.75975702135</v>
      </c>
      <c r="E75" s="1070">
        <v>0</v>
      </c>
      <c r="F75" s="765">
        <v>4558.7045111705011</v>
      </c>
      <c r="G75" s="765">
        <v>22374.356908557365</v>
      </c>
      <c r="H75" s="1070">
        <v>928012.78599233145</v>
      </c>
      <c r="I75" s="1070">
        <v>916195.27728613676</v>
      </c>
      <c r="J75" s="1070">
        <v>11817.508706194658</v>
      </c>
      <c r="K75" s="621" t="s">
        <v>2800</v>
      </c>
      <c r="L75" s="1070">
        <v>1413062.4734949595</v>
      </c>
      <c r="M75" s="1070">
        <v>1387255.5884503678</v>
      </c>
      <c r="N75" s="1070">
        <v>25806.885044591629</v>
      </c>
      <c r="O75" s="1070">
        <v>26262.882048073498</v>
      </c>
      <c r="P75" s="1070">
        <v>17103.51748011</v>
      </c>
      <c r="Q75" s="1070">
        <v>260426.12488039161</v>
      </c>
      <c r="R75" s="1248">
        <v>228451.22733107331</v>
      </c>
      <c r="S75" s="1248">
        <v>662499.16421962297</v>
      </c>
      <c r="T75" s="1248">
        <v>656826.16421962297</v>
      </c>
      <c r="U75" s="1110">
        <v>5673</v>
      </c>
      <c r="V75" s="1110">
        <v>3800191.9966233121</v>
      </c>
      <c r="W75" s="1272"/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8"/>
      <c r="AI75" s="278"/>
      <c r="AJ75" s="278"/>
      <c r="AK75" s="278"/>
      <c r="AL75" s="278"/>
      <c r="AM75" s="278"/>
      <c r="AN75" s="278"/>
      <c r="AO75" s="278"/>
      <c r="AP75" s="278"/>
      <c r="AQ75" s="278"/>
      <c r="AR75" s="278"/>
      <c r="AS75" s="278"/>
    </row>
    <row r="76" spans="1:45" s="304" customFormat="1" ht="8.85" customHeight="1">
      <c r="A76" s="618" t="s">
        <v>2796</v>
      </c>
      <c r="B76" s="1070">
        <v>2692191.7764660595</v>
      </c>
      <c r="C76" s="1070">
        <v>286984.28428770241</v>
      </c>
      <c r="D76" s="765">
        <v>258626.27912276337</v>
      </c>
      <c r="E76" s="1070">
        <v>0</v>
      </c>
      <c r="F76" s="765">
        <v>4572.4804236182999</v>
      </c>
      <c r="G76" s="765">
        <v>23785.524741320743</v>
      </c>
      <c r="H76" s="1070">
        <v>942697.19352790364</v>
      </c>
      <c r="I76" s="1070">
        <v>931381.08721282333</v>
      </c>
      <c r="J76" s="1070">
        <v>11316.106315080287</v>
      </c>
      <c r="K76" s="618" t="s">
        <v>2796</v>
      </c>
      <c r="L76" s="1070">
        <v>1437202.9751662486</v>
      </c>
      <c r="M76" s="1070">
        <v>1410426.8347436087</v>
      </c>
      <c r="N76" s="1070">
        <v>26776.140422639925</v>
      </c>
      <c r="O76" s="1070">
        <v>25307.323484204495</v>
      </c>
      <c r="P76" s="1070">
        <v>21644.361330790001</v>
      </c>
      <c r="Q76" s="1070">
        <v>266472.79445385997</v>
      </c>
      <c r="R76" s="1248">
        <v>217218.95351139989</v>
      </c>
      <c r="S76" s="1248">
        <v>666331.1865310549</v>
      </c>
      <c r="T76" s="1248">
        <v>660666.1865310549</v>
      </c>
      <c r="U76" s="1110">
        <v>5665</v>
      </c>
      <c r="V76" s="1110">
        <v>3863859.0722931642</v>
      </c>
      <c r="W76" s="1272"/>
      <c r="X76" s="278"/>
      <c r="Y76" s="278"/>
      <c r="Z76" s="278"/>
      <c r="AA76" s="278"/>
      <c r="AB76" s="278"/>
      <c r="AC76" s="278"/>
      <c r="AD76" s="278"/>
      <c r="AE76" s="278"/>
      <c r="AF76" s="278"/>
      <c r="AG76" s="278"/>
      <c r="AH76" s="278"/>
      <c r="AI76" s="278"/>
      <c r="AJ76" s="278"/>
      <c r="AK76" s="278"/>
      <c r="AL76" s="278"/>
      <c r="AM76" s="278"/>
      <c r="AN76" s="278"/>
      <c r="AO76" s="278"/>
      <c r="AP76" s="278"/>
      <c r="AQ76" s="278"/>
      <c r="AR76" s="278"/>
      <c r="AS76" s="278"/>
    </row>
    <row r="77" spans="1:45" s="304" customFormat="1" ht="8.85" customHeight="1">
      <c r="A77" s="618" t="s">
        <v>2804</v>
      </c>
      <c r="B77" s="1070">
        <v>2699178.8263846091</v>
      </c>
      <c r="C77" s="1070">
        <v>275647.63933255296</v>
      </c>
      <c r="D77" s="765">
        <v>247352.69904997299</v>
      </c>
      <c r="E77" s="1070">
        <v>0</v>
      </c>
      <c r="F77" s="765">
        <v>4006.1567542923017</v>
      </c>
      <c r="G77" s="765">
        <v>24288.783528287677</v>
      </c>
      <c r="H77" s="1070">
        <v>937312.1110194606</v>
      </c>
      <c r="I77" s="1070">
        <v>925535.99573681329</v>
      </c>
      <c r="J77" s="1070">
        <v>11776.115282647364</v>
      </c>
      <c r="K77" s="618" t="s">
        <v>2804</v>
      </c>
      <c r="L77" s="1070">
        <v>1460698.2172272718</v>
      </c>
      <c r="M77" s="1070">
        <v>1434473.1138214387</v>
      </c>
      <c r="N77" s="1070">
        <v>26225.10340583311</v>
      </c>
      <c r="O77" s="1070">
        <v>25520.858805323503</v>
      </c>
      <c r="P77" s="1070">
        <v>30862.370280349998</v>
      </c>
      <c r="Q77" s="1070">
        <v>269996.12609646004</v>
      </c>
      <c r="R77" s="1248">
        <v>208733.428093722</v>
      </c>
      <c r="S77" s="1248">
        <v>670731.71248972812</v>
      </c>
      <c r="T77" s="1248">
        <v>662747.21248972812</v>
      </c>
      <c r="U77" s="1110">
        <v>7984.5</v>
      </c>
      <c r="V77" s="1110">
        <v>3879502.4633448692</v>
      </c>
      <c r="W77" s="1272"/>
      <c r="X77" s="278"/>
      <c r="Y77" s="278"/>
      <c r="Z77" s="278"/>
      <c r="AA77" s="278"/>
      <c r="AB77" s="278"/>
      <c r="AC77" s="278"/>
      <c r="AD77" s="278"/>
      <c r="AE77" s="278"/>
      <c r="AF77" s="278"/>
      <c r="AG77" s="278"/>
      <c r="AH77" s="278"/>
      <c r="AI77" s="278"/>
      <c r="AJ77" s="278"/>
      <c r="AK77" s="278"/>
      <c r="AL77" s="278"/>
      <c r="AM77" s="278"/>
      <c r="AN77" s="278"/>
      <c r="AO77" s="278"/>
      <c r="AP77" s="278"/>
      <c r="AQ77" s="278"/>
      <c r="AR77" s="278"/>
      <c r="AS77" s="278"/>
    </row>
    <row r="78" spans="1:45" s="304" customFormat="1" ht="8.85" customHeight="1">
      <c r="A78" s="618" t="s">
        <v>2805</v>
      </c>
      <c r="B78" s="1070">
        <v>2768271.455913947</v>
      </c>
      <c r="C78" s="1070">
        <v>288034.6521951282</v>
      </c>
      <c r="D78" s="765">
        <v>257546.1967172013</v>
      </c>
      <c r="E78" s="1070">
        <v>0</v>
      </c>
      <c r="F78" s="765">
        <v>5736.8679441641989</v>
      </c>
      <c r="G78" s="765">
        <v>24751.587533762729</v>
      </c>
      <c r="H78" s="1070">
        <v>952631.2170382865</v>
      </c>
      <c r="I78" s="1070">
        <v>941325.4564799018</v>
      </c>
      <c r="J78" s="1070">
        <v>11305.760558384756</v>
      </c>
      <c r="K78" s="618" t="s">
        <v>2805</v>
      </c>
      <c r="L78" s="1070">
        <v>1501601.6981147784</v>
      </c>
      <c r="M78" s="1070">
        <v>1474197.6128012887</v>
      </c>
      <c r="N78" s="1070">
        <v>27404.085313489701</v>
      </c>
      <c r="O78" s="1070">
        <v>26003.888565753492</v>
      </c>
      <c r="P78" s="1070">
        <v>18155.990379120001</v>
      </c>
      <c r="Q78" s="1070">
        <v>274322.40564446</v>
      </c>
      <c r="R78" s="1248">
        <v>207561.03363070681</v>
      </c>
      <c r="S78" s="1248">
        <v>700934.19988641969</v>
      </c>
      <c r="T78" s="1248">
        <v>693004.64988641965</v>
      </c>
      <c r="U78" s="1110">
        <v>7929.55</v>
      </c>
      <c r="V78" s="1110">
        <v>3969245.0854546535</v>
      </c>
      <c r="W78" s="1272"/>
      <c r="X78" s="278"/>
      <c r="Y78" s="278"/>
      <c r="Z78" s="278"/>
      <c r="AA78" s="278"/>
      <c r="AB78" s="278"/>
      <c r="AC78" s="278"/>
      <c r="AD78" s="278"/>
      <c r="AE78" s="278"/>
      <c r="AF78" s="278"/>
      <c r="AG78" s="278"/>
      <c r="AH78" s="278"/>
      <c r="AI78" s="278"/>
      <c r="AJ78" s="278"/>
      <c r="AK78" s="278"/>
      <c r="AL78" s="278"/>
      <c r="AM78" s="278"/>
      <c r="AN78" s="278"/>
      <c r="AO78" s="278"/>
      <c r="AP78" s="278"/>
      <c r="AQ78" s="278"/>
      <c r="AR78" s="278"/>
      <c r="AS78" s="278"/>
    </row>
    <row r="79" spans="1:45" s="304" customFormat="1" ht="8.85" customHeight="1">
      <c r="A79" s="618" t="s">
        <v>2806</v>
      </c>
      <c r="B79" s="1070">
        <v>2821163.5017712242</v>
      </c>
      <c r="C79" s="1070">
        <v>298997.53201459139</v>
      </c>
      <c r="D79" s="765">
        <v>267233.49205497297</v>
      </c>
      <c r="E79" s="1070">
        <v>0</v>
      </c>
      <c r="F79" s="765">
        <v>6319.4758666000998</v>
      </c>
      <c r="G79" s="765">
        <v>25444.564093018322</v>
      </c>
      <c r="H79" s="1070">
        <v>990437.38795411366</v>
      </c>
      <c r="I79" s="1070">
        <v>977540.38543357013</v>
      </c>
      <c r="J79" s="1070">
        <v>12897.002520543523</v>
      </c>
      <c r="K79" s="618" t="s">
        <v>2806</v>
      </c>
      <c r="L79" s="1070">
        <v>1506697.7292433954</v>
      </c>
      <c r="M79" s="1070">
        <v>1480055.0653047382</v>
      </c>
      <c r="N79" s="1070">
        <v>26642.663938657173</v>
      </c>
      <c r="O79" s="1070">
        <v>25030.852559123508</v>
      </c>
      <c r="P79" s="1070">
        <v>19003.230521840003</v>
      </c>
      <c r="Q79" s="1070">
        <v>277155.39702532359</v>
      </c>
      <c r="R79" s="1248">
        <v>212046.79690780846</v>
      </c>
      <c r="S79" s="1248">
        <v>742741.86011880508</v>
      </c>
      <c r="T79" s="1248">
        <v>733344.0101188051</v>
      </c>
      <c r="U79" s="1110">
        <v>9397.85</v>
      </c>
      <c r="V79" s="1110">
        <v>4072110.7863450013</v>
      </c>
      <c r="W79" s="1272"/>
      <c r="X79" s="278"/>
      <c r="Y79" s="278"/>
      <c r="Z79" s="278"/>
      <c r="AA79" s="278"/>
      <c r="AB79" s="278"/>
      <c r="AC79" s="278"/>
      <c r="AD79" s="278"/>
      <c r="AE79" s="278"/>
      <c r="AF79" s="278"/>
      <c r="AG79" s="278"/>
      <c r="AH79" s="278"/>
      <c r="AI79" s="278"/>
      <c r="AJ79" s="278"/>
      <c r="AK79" s="278"/>
      <c r="AL79" s="278"/>
      <c r="AM79" s="278"/>
      <c r="AN79" s="278"/>
      <c r="AO79" s="278"/>
      <c r="AP79" s="278"/>
      <c r="AQ79" s="278"/>
      <c r="AR79" s="278"/>
      <c r="AS79" s="278"/>
    </row>
    <row r="80" spans="1:45" s="304" customFormat="1" ht="8.85" customHeight="1">
      <c r="A80" s="618" t="s">
        <v>2850</v>
      </c>
      <c r="B80" s="1070">
        <v>2856746.9398727878</v>
      </c>
      <c r="C80" s="1070">
        <v>308627.12122246868</v>
      </c>
      <c r="D80" s="765">
        <v>276596.79382535588</v>
      </c>
      <c r="E80" s="1070">
        <v>0</v>
      </c>
      <c r="F80" s="765">
        <v>5592.3452462989999</v>
      </c>
      <c r="G80" s="765">
        <v>26437.982150813783</v>
      </c>
      <c r="H80" s="1070">
        <v>1018532.6192227594</v>
      </c>
      <c r="I80" s="1070">
        <v>1005289.6743913186</v>
      </c>
      <c r="J80" s="1070">
        <v>13242.944831440826</v>
      </c>
      <c r="K80" s="618" t="s">
        <v>2850</v>
      </c>
      <c r="L80" s="1070">
        <v>1505357.3802769764</v>
      </c>
      <c r="M80" s="1070">
        <v>1480151.0500871788</v>
      </c>
      <c r="N80" s="1070">
        <v>25206.330189797591</v>
      </c>
      <c r="O80" s="1070">
        <v>24229.819150583495</v>
      </c>
      <c r="P80" s="1070">
        <v>18254.840590540003</v>
      </c>
      <c r="Q80" s="1070">
        <v>277155.39702561003</v>
      </c>
      <c r="R80" s="1248">
        <v>214674.64661101188</v>
      </c>
      <c r="S80" s="1248">
        <v>777120.01571511454</v>
      </c>
      <c r="T80" s="1248">
        <v>766627.26571511454</v>
      </c>
      <c r="U80" s="1110">
        <v>10492.75</v>
      </c>
      <c r="V80" s="1110">
        <v>4143951.8398150643</v>
      </c>
      <c r="W80" s="1272"/>
      <c r="X80" s="278"/>
      <c r="Y80" s="278"/>
      <c r="Z80" s="278"/>
      <c r="AA80" s="278"/>
      <c r="AB80" s="278"/>
      <c r="AC80" s="278"/>
      <c r="AD80" s="278"/>
      <c r="AE80" s="278"/>
      <c r="AF80" s="278"/>
      <c r="AG80" s="278"/>
      <c r="AH80" s="278"/>
      <c r="AI80" s="278"/>
      <c r="AJ80" s="278"/>
      <c r="AK80" s="278"/>
      <c r="AL80" s="278"/>
      <c r="AM80" s="278"/>
      <c r="AN80" s="278"/>
      <c r="AO80" s="278"/>
      <c r="AP80" s="278"/>
      <c r="AQ80" s="278"/>
      <c r="AR80" s="278"/>
      <c r="AS80" s="278"/>
    </row>
    <row r="81" spans="1:45" s="304" customFormat="1" ht="8.85" customHeight="1">
      <c r="A81" s="618" t="s">
        <v>2851</v>
      </c>
      <c r="B81" s="1070">
        <v>2890150.3432420888</v>
      </c>
      <c r="C81" s="1070">
        <v>322895.93171006342</v>
      </c>
      <c r="D81" s="765">
        <v>287967.81483078777</v>
      </c>
      <c r="E81" s="1070">
        <v>0</v>
      </c>
      <c r="F81" s="765">
        <v>7377.0634007083008</v>
      </c>
      <c r="G81" s="765">
        <v>27551.05347856733</v>
      </c>
      <c r="H81" s="1070">
        <v>1027525.5736760442</v>
      </c>
      <c r="I81" s="1070">
        <v>1014852.5226362473</v>
      </c>
      <c r="J81" s="1070">
        <v>12673.051039796896</v>
      </c>
      <c r="K81" s="618" t="s">
        <v>2851</v>
      </c>
      <c r="L81" s="1070">
        <v>1516130.5505584376</v>
      </c>
      <c r="M81" s="1070">
        <v>1487316.2096852087</v>
      </c>
      <c r="N81" s="1070">
        <v>28814.340873228884</v>
      </c>
      <c r="O81" s="1070">
        <v>23598.287297543498</v>
      </c>
      <c r="P81" s="1070">
        <v>11629.173482820001</v>
      </c>
      <c r="Q81" s="1070">
        <v>277155.39702541003</v>
      </c>
      <c r="R81" s="1248">
        <v>209795.89384759468</v>
      </c>
      <c r="S81" s="1248">
        <v>800360.13202883839</v>
      </c>
      <c r="T81" s="1248">
        <v>787801.38579258835</v>
      </c>
      <c r="U81" s="1110">
        <v>12558.746236250001</v>
      </c>
      <c r="V81" s="1110">
        <v>4189090.9396267519</v>
      </c>
      <c r="W81" s="1272"/>
      <c r="X81" s="278"/>
      <c r="Y81" s="278"/>
      <c r="Z81" s="278"/>
      <c r="AA81" s="278"/>
      <c r="AB81" s="278"/>
      <c r="AC81" s="278"/>
      <c r="AD81" s="278"/>
      <c r="AE81" s="278"/>
      <c r="AF81" s="278"/>
      <c r="AG81" s="278"/>
      <c r="AH81" s="278"/>
      <c r="AI81" s="278"/>
      <c r="AJ81" s="278"/>
      <c r="AK81" s="278"/>
      <c r="AL81" s="278"/>
      <c r="AM81" s="278"/>
      <c r="AN81" s="278"/>
      <c r="AO81" s="278"/>
      <c r="AP81" s="278"/>
      <c r="AQ81" s="278"/>
      <c r="AR81" s="278"/>
      <c r="AS81" s="278"/>
    </row>
    <row r="82" spans="1:45" s="305" customFormat="1" ht="8.85" customHeight="1">
      <c r="A82" s="601" t="s">
        <v>2852</v>
      </c>
      <c r="B82" s="671">
        <v>3139617.789780593</v>
      </c>
      <c r="C82" s="671">
        <v>394999.49305139494</v>
      </c>
      <c r="D82" s="1067">
        <v>360935.09418044548</v>
      </c>
      <c r="E82" s="671">
        <v>0</v>
      </c>
      <c r="F82" s="1067">
        <v>6553.6278113394992</v>
      </c>
      <c r="G82" s="1067">
        <v>27510.77105960995</v>
      </c>
      <c r="H82" s="671">
        <v>1087516.8439835072</v>
      </c>
      <c r="I82" s="671">
        <v>1075115.6610362704</v>
      </c>
      <c r="J82" s="671">
        <v>12401.182947236777</v>
      </c>
      <c r="K82" s="601" t="s">
        <v>2852</v>
      </c>
      <c r="L82" s="671">
        <v>1633374.1996753572</v>
      </c>
      <c r="M82" s="671">
        <v>1604306.1264900973</v>
      </c>
      <c r="N82" s="671">
        <v>29068.073185259938</v>
      </c>
      <c r="O82" s="671">
        <v>23727.253070333503</v>
      </c>
      <c r="P82" s="671">
        <v>7305.8062967999995</v>
      </c>
      <c r="Q82" s="671">
        <v>285293.43317606999</v>
      </c>
      <c r="R82" s="1249">
        <v>223379.77583761961</v>
      </c>
      <c r="S82" s="1249">
        <v>713992.07923345873</v>
      </c>
      <c r="T82" s="1249">
        <v>699216.37923345878</v>
      </c>
      <c r="U82" s="1720">
        <v>14775.7</v>
      </c>
      <c r="V82" s="1720">
        <v>4369588.8843245413</v>
      </c>
      <c r="W82" s="2142"/>
      <c r="X82" s="310"/>
      <c r="Y82" s="310"/>
      <c r="Z82" s="310"/>
      <c r="AA82" s="310"/>
      <c r="AB82" s="310"/>
      <c r="AC82" s="310"/>
      <c r="AD82" s="310"/>
      <c r="AE82" s="310"/>
      <c r="AF82" s="310"/>
      <c r="AG82" s="310"/>
      <c r="AH82" s="310"/>
      <c r="AI82" s="310"/>
      <c r="AJ82" s="310"/>
      <c r="AK82" s="310"/>
      <c r="AL82" s="310"/>
      <c r="AM82" s="310"/>
      <c r="AN82" s="310"/>
      <c r="AO82" s="310"/>
      <c r="AP82" s="310"/>
      <c r="AQ82" s="310"/>
      <c r="AR82" s="310"/>
      <c r="AS82" s="310"/>
    </row>
    <row r="83" spans="1:45" s="124" customFormat="1" ht="8.85" customHeight="1">
      <c r="A83" s="894"/>
      <c r="B83" s="1070"/>
      <c r="C83" s="1070"/>
      <c r="D83" s="765"/>
      <c r="E83" s="1070"/>
      <c r="F83" s="1070"/>
      <c r="G83" s="1070"/>
      <c r="H83" s="1070"/>
      <c r="I83" s="1070"/>
      <c r="J83" s="1070"/>
      <c r="K83" s="894"/>
      <c r="L83" s="1070"/>
      <c r="M83" s="1070"/>
      <c r="N83" s="1070"/>
      <c r="O83" s="1070"/>
      <c r="P83" s="1070"/>
      <c r="Q83" s="1070"/>
      <c r="R83" s="1248"/>
      <c r="S83" s="1248"/>
      <c r="T83" s="1248"/>
      <c r="U83" s="1110"/>
      <c r="V83" s="1110"/>
      <c r="W83" s="2143"/>
      <c r="X83" s="231"/>
      <c r="Y83" s="231"/>
      <c r="Z83" s="231"/>
      <c r="AA83" s="231"/>
      <c r="AB83" s="231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</row>
    <row r="84" spans="1:45" s="304" customFormat="1" ht="8.85" customHeight="1">
      <c r="A84" s="621" t="s">
        <v>2883</v>
      </c>
      <c r="B84" s="1070">
        <v>3108262.1275792629</v>
      </c>
      <c r="C84" s="1070">
        <v>296087.89993587241</v>
      </c>
      <c r="D84" s="765">
        <v>267919.08259202662</v>
      </c>
      <c r="E84" s="1070">
        <v>0</v>
      </c>
      <c r="F84" s="765">
        <v>6125.9815369723019</v>
      </c>
      <c r="G84" s="765">
        <v>22042.835806873492</v>
      </c>
      <c r="H84" s="1070">
        <v>1093943.8130904688</v>
      </c>
      <c r="I84" s="1070">
        <v>1081490.1686693642</v>
      </c>
      <c r="J84" s="1070">
        <v>12453.644421104658</v>
      </c>
      <c r="K84" s="621" t="s">
        <v>2883</v>
      </c>
      <c r="L84" s="1070">
        <v>1693504.4723123084</v>
      </c>
      <c r="M84" s="1070">
        <v>1664357.4018896297</v>
      </c>
      <c r="N84" s="1070">
        <v>29147.070422678767</v>
      </c>
      <c r="O84" s="1070">
        <v>24725.942240613498</v>
      </c>
      <c r="P84" s="1070">
        <v>3183.09176024</v>
      </c>
      <c r="Q84" s="1070">
        <v>284810.60967947001</v>
      </c>
      <c r="R84" s="1248">
        <v>274724.69254320633</v>
      </c>
      <c r="S84" s="1248">
        <v>724753.8677024052</v>
      </c>
      <c r="T84" s="1248">
        <v>710731.41594390525</v>
      </c>
      <c r="U84" s="1110">
        <v>14022.451758499999</v>
      </c>
      <c r="V84" s="1110">
        <v>4395734.3892645845</v>
      </c>
      <c r="W84" s="1272"/>
      <c r="X84" s="278"/>
      <c r="Y84" s="278"/>
      <c r="Z84" s="278"/>
      <c r="AA84" s="278"/>
      <c r="AB84" s="278"/>
      <c r="AC84" s="278"/>
      <c r="AD84" s="278"/>
      <c r="AE84" s="278"/>
      <c r="AF84" s="278"/>
      <c r="AG84" s="278"/>
      <c r="AH84" s="278"/>
      <c r="AI84" s="278"/>
      <c r="AJ84" s="278"/>
      <c r="AK84" s="278"/>
      <c r="AL84" s="278"/>
      <c r="AM84" s="278"/>
      <c r="AN84" s="278"/>
      <c r="AO84" s="278"/>
      <c r="AP84" s="278"/>
      <c r="AQ84" s="278"/>
      <c r="AR84" s="278"/>
      <c r="AS84" s="278"/>
    </row>
    <row r="85" spans="1:45" s="304" customFormat="1" ht="8.85" customHeight="1">
      <c r="A85" s="621" t="s">
        <v>2884</v>
      </c>
      <c r="B85" s="1070">
        <v>3151880.55371586</v>
      </c>
      <c r="C85" s="1070">
        <v>294070.2903442377</v>
      </c>
      <c r="D85" s="765">
        <v>264009.84553951706</v>
      </c>
      <c r="E85" s="1070">
        <v>0</v>
      </c>
      <c r="F85" s="765">
        <v>9466.0992431076975</v>
      </c>
      <c r="G85" s="765">
        <v>20594.345561612943</v>
      </c>
      <c r="H85" s="1070">
        <v>1119172.183601463</v>
      </c>
      <c r="I85" s="1070">
        <v>1106298.0975471921</v>
      </c>
      <c r="J85" s="1070">
        <v>12874.086054270845</v>
      </c>
      <c r="K85" s="621" t="s">
        <v>2884</v>
      </c>
      <c r="L85" s="1070">
        <v>1713573.7548369563</v>
      </c>
      <c r="M85" s="1070">
        <v>1688839.6479719495</v>
      </c>
      <c r="N85" s="1070">
        <v>24734.106865006688</v>
      </c>
      <c r="O85" s="1070">
        <v>25064.324933203501</v>
      </c>
      <c r="P85" s="1070">
        <v>1752.89423822</v>
      </c>
      <c r="Q85" s="1070">
        <v>285307.37517946993</v>
      </c>
      <c r="R85" s="1248">
        <v>273433.31013320491</v>
      </c>
      <c r="S85" s="1248">
        <v>734491.06812573364</v>
      </c>
      <c r="T85" s="1248">
        <v>723887.56812573364</v>
      </c>
      <c r="U85" s="1110">
        <v>10603.5</v>
      </c>
      <c r="V85" s="1110">
        <v>4446865.2013924886</v>
      </c>
      <c r="W85" s="1272"/>
      <c r="X85" s="278"/>
      <c r="Y85" s="278"/>
      <c r="Z85" s="278"/>
      <c r="AA85" s="278"/>
      <c r="AB85" s="278"/>
      <c r="AC85" s="278"/>
      <c r="AD85" s="278"/>
      <c r="AE85" s="278"/>
      <c r="AF85" s="278"/>
      <c r="AG85" s="278"/>
      <c r="AH85" s="278"/>
      <c r="AI85" s="278"/>
      <c r="AJ85" s="278"/>
      <c r="AK85" s="278"/>
      <c r="AL85" s="278"/>
      <c r="AM85" s="278"/>
      <c r="AN85" s="278"/>
      <c r="AO85" s="278"/>
      <c r="AP85" s="278"/>
      <c r="AQ85" s="278"/>
      <c r="AR85" s="278"/>
      <c r="AS85" s="278"/>
    </row>
    <row r="86" spans="1:45" s="935" customFormat="1" ht="8.85" customHeight="1">
      <c r="A86" s="2195" t="s">
        <v>2885</v>
      </c>
      <c r="B86" s="2198">
        <v>3310581.345071245</v>
      </c>
      <c r="C86" s="2198">
        <v>371003.71336390596</v>
      </c>
      <c r="D86" s="2205">
        <v>324254.79834634537</v>
      </c>
      <c r="E86" s="2198">
        <v>0</v>
      </c>
      <c r="F86" s="2205">
        <v>7872.9728231950012</v>
      </c>
      <c r="G86" s="2205">
        <v>38875.942194365613</v>
      </c>
      <c r="H86" s="2198">
        <v>1174337.0194257479</v>
      </c>
      <c r="I86" s="2198">
        <v>1161475.3562766977</v>
      </c>
      <c r="J86" s="2198">
        <v>12861.663149050113</v>
      </c>
      <c r="K86" s="2195" t="s">
        <v>2885</v>
      </c>
      <c r="L86" s="2198">
        <v>1738919.9578788972</v>
      </c>
      <c r="M86" s="2198">
        <v>1714803.1237331997</v>
      </c>
      <c r="N86" s="2198">
        <v>24116.834145697525</v>
      </c>
      <c r="O86" s="2198">
        <v>26320.654402693504</v>
      </c>
      <c r="P86" s="2198">
        <v>3826.1835338300002</v>
      </c>
      <c r="Q86" s="2198">
        <v>285307.37517946993</v>
      </c>
      <c r="R86" s="2206">
        <v>281566.3238480587</v>
      </c>
      <c r="S86" s="2206">
        <v>695436.06831590552</v>
      </c>
      <c r="T86" s="2206">
        <v>683225.6683159055</v>
      </c>
      <c r="U86" s="2207">
        <v>12210.4</v>
      </c>
      <c r="V86" s="2207">
        <v>4576717.2959485091</v>
      </c>
      <c r="W86" s="1261"/>
      <c r="X86" s="575"/>
      <c r="Y86" s="575"/>
      <c r="Z86" s="575"/>
      <c r="AA86" s="575"/>
      <c r="AB86" s="575"/>
      <c r="AC86" s="575"/>
      <c r="AD86" s="575"/>
      <c r="AE86" s="575"/>
      <c r="AF86" s="575"/>
      <c r="AG86" s="575"/>
      <c r="AH86" s="575"/>
      <c r="AI86" s="575"/>
      <c r="AJ86" s="575"/>
      <c r="AK86" s="575"/>
      <c r="AL86" s="575"/>
      <c r="AM86" s="575"/>
      <c r="AN86" s="575"/>
      <c r="AO86" s="575"/>
      <c r="AP86" s="575"/>
      <c r="AQ86" s="575"/>
      <c r="AR86" s="575"/>
      <c r="AS86" s="575"/>
    </row>
    <row r="87" spans="1:45" s="49" customFormat="1" ht="3.75" customHeight="1">
      <c r="A87" s="664"/>
      <c r="B87" s="656"/>
      <c r="C87" s="656"/>
      <c r="D87" s="656"/>
      <c r="E87" s="656"/>
      <c r="F87" s="656"/>
      <c r="G87" s="656"/>
      <c r="H87" s="656"/>
      <c r="I87" s="656"/>
      <c r="J87" s="656"/>
      <c r="K87" s="664"/>
      <c r="L87" s="656"/>
      <c r="M87" s="656"/>
      <c r="N87" s="665"/>
      <c r="O87" s="656"/>
      <c r="P87" s="656"/>
      <c r="Q87" s="656"/>
      <c r="R87" s="656"/>
      <c r="S87" s="656"/>
      <c r="T87" s="656"/>
      <c r="U87" s="656"/>
      <c r="V87" s="656"/>
    </row>
    <row r="88" spans="1:45" ht="9" customHeight="1">
      <c r="A88" s="657" t="s">
        <v>788</v>
      </c>
      <c r="B88" s="657"/>
      <c r="C88" s="657"/>
      <c r="D88" s="657"/>
      <c r="E88" s="657"/>
      <c r="F88" s="657"/>
      <c r="G88" s="657"/>
      <c r="H88" s="657"/>
      <c r="I88" s="657"/>
      <c r="J88" s="657"/>
      <c r="K88" s="657"/>
      <c r="L88" s="657"/>
      <c r="M88" s="657"/>
      <c r="N88" s="657"/>
      <c r="O88" s="657"/>
      <c r="P88" s="658"/>
      <c r="Q88" s="657"/>
      <c r="R88" s="657"/>
      <c r="S88" s="657"/>
      <c r="T88" s="659"/>
      <c r="U88" s="657"/>
      <c r="V88" s="658"/>
    </row>
    <row r="89" spans="1:45" ht="9" customHeight="1">
      <c r="A89" s="657" t="s">
        <v>1759</v>
      </c>
      <c r="B89" s="657"/>
      <c r="C89" s="657"/>
      <c r="D89" s="657"/>
      <c r="E89" s="657"/>
      <c r="F89" s="657"/>
      <c r="G89" s="657"/>
      <c r="H89" s="657"/>
      <c r="I89" s="657"/>
      <c r="J89" s="657"/>
      <c r="K89" s="657"/>
      <c r="L89" s="657"/>
      <c r="M89" s="657"/>
      <c r="N89" s="657"/>
      <c r="O89" s="657"/>
      <c r="P89" s="658"/>
      <c r="Q89" s="657"/>
      <c r="R89" s="657"/>
      <c r="S89" s="657"/>
      <c r="T89" s="659"/>
      <c r="U89" s="657"/>
      <c r="V89" s="658"/>
    </row>
    <row r="90" spans="1:45" ht="9" customHeight="1">
      <c r="A90" s="278"/>
      <c r="B90" s="656"/>
      <c r="C90" s="656"/>
      <c r="D90" s="656"/>
      <c r="E90" s="656"/>
      <c r="F90" s="656"/>
      <c r="G90" s="656"/>
      <c r="H90" s="656"/>
      <c r="I90" s="656"/>
      <c r="J90" s="656"/>
      <c r="K90" s="278"/>
      <c r="L90" s="656"/>
      <c r="M90" s="656"/>
      <c r="N90" s="655"/>
      <c r="O90" s="656"/>
      <c r="P90" s="656"/>
      <c r="Q90" s="656"/>
      <c r="R90" s="656"/>
      <c r="S90" s="656"/>
      <c r="T90" s="656"/>
      <c r="U90" s="656"/>
      <c r="V90" s="656"/>
    </row>
    <row r="91" spans="1:45" ht="9" customHeight="1">
      <c r="A91" s="657"/>
      <c r="B91" s="657"/>
      <c r="C91" s="657"/>
      <c r="D91" s="658"/>
      <c r="E91" s="657"/>
      <c r="F91" s="657"/>
      <c r="G91" s="657"/>
      <c r="H91" s="657"/>
      <c r="I91" s="657"/>
      <c r="J91" s="657"/>
      <c r="K91" s="657"/>
      <c r="L91" s="657"/>
      <c r="M91" s="657"/>
      <c r="N91" s="657"/>
      <c r="O91" s="657"/>
      <c r="P91" s="658"/>
      <c r="Q91" s="657"/>
      <c r="R91" s="657"/>
      <c r="S91" s="657"/>
      <c r="T91" s="658"/>
      <c r="U91" s="657"/>
      <c r="V91" s="658"/>
    </row>
  </sheetData>
  <mergeCells count="4">
    <mergeCell ref="S5:U5"/>
    <mergeCell ref="L5:N5"/>
    <mergeCell ref="A5:A8"/>
    <mergeCell ref="K5:K8"/>
  </mergeCells>
  <phoneticPr fontId="0" type="noConversion"/>
  <pageMargins left="0.51181102362204722" right="0.51181102362204722" top="0.98425196850393704" bottom="0" header="0.51181102362204722" footer="0.19685039370078741"/>
  <pageSetup paperSize="9" firstPageNumber="17" orientation="portrait" useFirstPageNumber="1" r:id="rId1"/>
  <headerFooter alignWithMargins="0">
    <oddFooter>&amp;C&amp;"Times New Roman,Bold"&amp;10&amp;P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Sheet17"/>
  <dimension ref="A1:AZ109"/>
  <sheetViews>
    <sheetView topLeftCell="F41" workbookViewId="0">
      <selection activeCell="S62" sqref="S62"/>
    </sheetView>
  </sheetViews>
  <sheetFormatPr defaultRowHeight="9" customHeight="1"/>
  <cols>
    <col min="1" max="10" width="13.83203125" style="51" customWidth="1"/>
    <col min="11" max="11" width="10.33203125" style="51" customWidth="1"/>
    <col min="12" max="14" width="11.33203125" style="51" customWidth="1"/>
    <col min="15" max="15" width="10" style="51" customWidth="1"/>
    <col min="16" max="19" width="11.33203125" style="51" customWidth="1"/>
    <col min="20" max="20" width="13.83203125" style="51" customWidth="1"/>
    <col min="21" max="52" width="9.33203125" style="58"/>
    <col min="53" max="16384" width="9.33203125" style="51"/>
  </cols>
  <sheetData>
    <row r="1" spans="1:52" s="461" customFormat="1" ht="14.1" customHeight="1">
      <c r="A1" s="458" t="s">
        <v>2413</v>
      </c>
      <c r="B1" s="459"/>
      <c r="C1" s="459"/>
      <c r="D1" s="459"/>
      <c r="E1" s="459"/>
      <c r="F1" s="459"/>
      <c r="G1" s="459"/>
      <c r="H1" s="459"/>
      <c r="I1" s="459"/>
      <c r="J1" s="458" t="s">
        <v>1822</v>
      </c>
      <c r="K1" s="459"/>
      <c r="L1" s="459"/>
      <c r="M1" s="459"/>
      <c r="N1" s="459"/>
      <c r="O1" s="459"/>
      <c r="P1" s="459"/>
      <c r="Q1" s="459"/>
      <c r="R1" s="459"/>
      <c r="S1" s="459"/>
      <c r="T1" s="460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471"/>
      <c r="AS1" s="471"/>
      <c r="AT1" s="471"/>
      <c r="AU1" s="471"/>
      <c r="AV1" s="471"/>
      <c r="AW1" s="471"/>
      <c r="AX1" s="471"/>
      <c r="AY1" s="471"/>
      <c r="AZ1" s="471"/>
    </row>
    <row r="2" spans="1:52" s="461" customFormat="1" ht="14.1" customHeight="1">
      <c r="A2" s="462" t="s">
        <v>1707</v>
      </c>
      <c r="B2" s="463"/>
      <c r="C2" s="463"/>
      <c r="D2" s="463"/>
      <c r="E2" s="463"/>
      <c r="F2" s="463"/>
      <c r="G2" s="463"/>
      <c r="H2" s="463"/>
      <c r="I2" s="463"/>
      <c r="J2" s="462" t="s">
        <v>1852</v>
      </c>
      <c r="K2" s="463"/>
      <c r="L2" s="463"/>
      <c r="M2" s="463"/>
      <c r="N2" s="463"/>
      <c r="O2" s="463"/>
      <c r="P2" s="463"/>
      <c r="Q2" s="463"/>
      <c r="R2" s="463"/>
      <c r="S2" s="463"/>
      <c r="T2" s="464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  <c r="AY2" s="471"/>
      <c r="AZ2" s="471"/>
    </row>
    <row r="3" spans="1:52" s="46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2"/>
      <c r="K3" s="463"/>
      <c r="L3" s="463"/>
      <c r="M3" s="463"/>
      <c r="N3" s="463"/>
      <c r="O3" s="463"/>
      <c r="P3" s="463"/>
      <c r="Q3" s="463"/>
      <c r="R3" s="463"/>
      <c r="S3" s="463"/>
      <c r="T3" s="464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471"/>
      <c r="AQ3" s="471"/>
      <c r="AR3" s="471"/>
      <c r="AS3" s="471"/>
      <c r="AT3" s="471"/>
      <c r="AU3" s="471"/>
      <c r="AV3" s="471"/>
      <c r="AW3" s="471"/>
      <c r="AX3" s="471"/>
      <c r="AY3" s="471"/>
      <c r="AZ3" s="471"/>
    </row>
    <row r="4" spans="1:52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5" t="s">
        <v>280</v>
      </c>
      <c r="K4" s="466"/>
      <c r="L4" s="466"/>
      <c r="M4" s="466"/>
      <c r="N4" s="466"/>
      <c r="O4" s="466"/>
      <c r="P4" s="466"/>
      <c r="Q4" s="466"/>
      <c r="R4" s="466"/>
      <c r="S4" s="466"/>
      <c r="T4" s="467"/>
      <c r="U4" s="471"/>
      <c r="V4" s="471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  <c r="AL4" s="471"/>
      <c r="AM4" s="471"/>
      <c r="AN4" s="471"/>
      <c r="AO4" s="471"/>
      <c r="AP4" s="471"/>
      <c r="AQ4" s="471"/>
      <c r="AR4" s="471"/>
      <c r="AS4" s="471"/>
      <c r="AT4" s="471"/>
      <c r="AU4" s="471"/>
      <c r="AV4" s="471"/>
      <c r="AW4" s="471"/>
      <c r="AX4" s="471"/>
      <c r="AY4" s="471"/>
      <c r="AZ4" s="471"/>
    </row>
    <row r="5" spans="1:52" ht="9" customHeight="1">
      <c r="A5" s="2437" t="s">
        <v>1358</v>
      </c>
      <c r="B5" s="2438" t="s">
        <v>262</v>
      </c>
      <c r="C5" s="2439"/>
      <c r="D5" s="2440"/>
      <c r="E5" s="425"/>
      <c r="F5" s="211" t="s">
        <v>701</v>
      </c>
      <c r="G5" s="211"/>
      <c r="H5" s="211"/>
      <c r="I5" s="426"/>
      <c r="J5" s="2437" t="s">
        <v>1358</v>
      </c>
      <c r="K5" s="427" t="s">
        <v>1334</v>
      </c>
      <c r="L5" s="211"/>
      <c r="M5" s="211"/>
      <c r="N5" s="211" t="s">
        <v>1445</v>
      </c>
      <c r="O5" s="211"/>
      <c r="P5" s="211"/>
      <c r="Q5" s="112" t="s">
        <v>1333</v>
      </c>
      <c r="R5" s="2"/>
      <c r="S5" s="2"/>
      <c r="T5" s="2"/>
    </row>
    <row r="6" spans="1:52" ht="9" customHeight="1">
      <c r="A6" s="2428"/>
      <c r="B6" s="5"/>
      <c r="C6" s="5"/>
      <c r="D6" s="5" t="s">
        <v>1564</v>
      </c>
      <c r="E6" s="5"/>
      <c r="F6" s="5"/>
      <c r="G6" s="5"/>
      <c r="H6" s="5"/>
      <c r="I6" s="5" t="s">
        <v>1565</v>
      </c>
      <c r="J6" s="2428"/>
      <c r="K6" s="5"/>
      <c r="L6" s="5"/>
      <c r="M6" s="5"/>
      <c r="N6" s="5"/>
      <c r="O6" s="5"/>
      <c r="P6" s="5"/>
      <c r="Q6" s="112" t="s">
        <v>1405</v>
      </c>
      <c r="R6" s="5"/>
      <c r="S6" s="5"/>
      <c r="T6" s="5" t="s">
        <v>704</v>
      </c>
    </row>
    <row r="7" spans="1:52" ht="9" customHeight="1">
      <c r="A7" s="2428"/>
      <c r="B7" s="5"/>
      <c r="C7" s="5" t="s">
        <v>1566</v>
      </c>
      <c r="D7" s="5" t="s">
        <v>693</v>
      </c>
      <c r="E7" s="5" t="s">
        <v>1567</v>
      </c>
      <c r="F7" s="5" t="s">
        <v>1341</v>
      </c>
      <c r="G7" s="5" t="s">
        <v>1568</v>
      </c>
      <c r="H7" s="5" t="s">
        <v>1569</v>
      </c>
      <c r="I7" s="5" t="s">
        <v>646</v>
      </c>
      <c r="J7" s="2428"/>
      <c r="K7" s="5" t="s">
        <v>1341</v>
      </c>
      <c r="L7" s="5"/>
      <c r="M7" s="5" t="s">
        <v>647</v>
      </c>
      <c r="N7" s="5"/>
      <c r="O7" s="5"/>
      <c r="P7" s="5"/>
      <c r="Q7" s="112" t="s">
        <v>1353</v>
      </c>
      <c r="R7" s="5" t="s">
        <v>648</v>
      </c>
      <c r="S7" s="5"/>
      <c r="T7" s="5" t="s">
        <v>649</v>
      </c>
    </row>
    <row r="8" spans="1:52" ht="9" customHeight="1">
      <c r="A8" s="2428"/>
      <c r="B8" s="69" t="s">
        <v>650</v>
      </c>
      <c r="C8" s="69" t="s">
        <v>1488</v>
      </c>
      <c r="D8" s="69" t="s">
        <v>697</v>
      </c>
      <c r="E8" s="69" t="s">
        <v>651</v>
      </c>
      <c r="F8" s="69" t="s">
        <v>652</v>
      </c>
      <c r="G8" s="69" t="s">
        <v>653</v>
      </c>
      <c r="H8" s="69" t="s">
        <v>654</v>
      </c>
      <c r="I8" s="69" t="s">
        <v>655</v>
      </c>
      <c r="J8" s="2428"/>
      <c r="K8" s="69" t="s">
        <v>656</v>
      </c>
      <c r="L8" s="69" t="s">
        <v>657</v>
      </c>
      <c r="M8" s="69" t="s">
        <v>1494</v>
      </c>
      <c r="N8" s="69" t="s">
        <v>658</v>
      </c>
      <c r="O8" s="69" t="s">
        <v>1353</v>
      </c>
      <c r="P8" s="69" t="s">
        <v>659</v>
      </c>
      <c r="Q8" s="351" t="s">
        <v>1780</v>
      </c>
      <c r="R8" s="69" t="s">
        <v>660</v>
      </c>
      <c r="S8" s="69" t="s">
        <v>661</v>
      </c>
      <c r="T8" s="69" t="s">
        <v>124</v>
      </c>
    </row>
    <row r="9" spans="1:52" ht="9" customHeight="1">
      <c r="A9" s="2429"/>
      <c r="B9" s="69">
        <v>1</v>
      </c>
      <c r="C9" s="69">
        <v>2</v>
      </c>
      <c r="D9" s="69">
        <v>3</v>
      </c>
      <c r="E9" s="69">
        <v>4</v>
      </c>
      <c r="F9" s="69">
        <v>5</v>
      </c>
      <c r="G9" s="69">
        <v>6</v>
      </c>
      <c r="H9" s="69">
        <v>7</v>
      </c>
      <c r="I9" s="69">
        <v>8</v>
      </c>
      <c r="J9" s="2429"/>
      <c r="K9" s="69">
        <v>9</v>
      </c>
      <c r="L9" s="69">
        <v>10</v>
      </c>
      <c r="M9" s="69">
        <v>11</v>
      </c>
      <c r="N9" s="69">
        <v>12</v>
      </c>
      <c r="O9" s="69">
        <v>13</v>
      </c>
      <c r="P9" s="69">
        <v>14</v>
      </c>
      <c r="Q9" s="69">
        <v>15</v>
      </c>
      <c r="R9" s="69">
        <v>16</v>
      </c>
      <c r="S9" s="69">
        <v>17</v>
      </c>
      <c r="T9" s="424">
        <v>18</v>
      </c>
    </row>
    <row r="10" spans="1:52" s="310" customFormat="1" ht="15" hidden="1" customHeight="1">
      <c r="A10" s="601" t="s">
        <v>1498</v>
      </c>
      <c r="B10" s="671">
        <v>2960.7274949500002</v>
      </c>
      <c r="C10" s="671">
        <v>1866.268</v>
      </c>
      <c r="D10" s="1067">
        <v>1094.4594949500001</v>
      </c>
      <c r="E10" s="671">
        <v>4533.732</v>
      </c>
      <c r="F10" s="671">
        <v>435.93563999999998</v>
      </c>
      <c r="G10" s="671">
        <v>38.360640000000004</v>
      </c>
      <c r="H10" s="671">
        <v>397.57499999999999</v>
      </c>
      <c r="I10" s="671">
        <v>0</v>
      </c>
      <c r="J10" s="601" t="s">
        <v>1498</v>
      </c>
      <c r="K10" s="671">
        <v>834.25200000000007</v>
      </c>
      <c r="L10" s="671">
        <v>823.85200000000009</v>
      </c>
      <c r="M10" s="671">
        <v>10.4</v>
      </c>
      <c r="N10" s="627">
        <v>56.597999999999999</v>
      </c>
      <c r="O10" s="627">
        <v>0</v>
      </c>
      <c r="P10" s="627">
        <v>56.597999999999999</v>
      </c>
      <c r="Q10" s="627">
        <v>22176.824999999997</v>
      </c>
      <c r="R10" s="627">
        <v>69266.70299999998</v>
      </c>
      <c r="S10" s="627">
        <v>1944.1576744000195</v>
      </c>
      <c r="T10" s="627">
        <v>102208.93080935</v>
      </c>
    </row>
    <row r="11" spans="1:52" s="124" customFormat="1" ht="15" hidden="1" customHeight="1">
      <c r="A11" s="894"/>
      <c r="B11" s="1070"/>
      <c r="C11" s="1070"/>
      <c r="D11" s="765"/>
      <c r="E11" s="1070"/>
      <c r="F11" s="1070"/>
      <c r="G11" s="1070"/>
      <c r="H11" s="1070"/>
      <c r="I11" s="1070"/>
      <c r="J11" s="894"/>
      <c r="K11" s="1070"/>
      <c r="L11" s="1070"/>
      <c r="M11" s="1070"/>
      <c r="N11" s="1070"/>
      <c r="O11" s="1070"/>
      <c r="P11" s="1070"/>
      <c r="Q11" s="1070"/>
      <c r="R11" s="1070"/>
      <c r="S11" s="1070"/>
      <c r="T11" s="1070"/>
      <c r="U11" s="2143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  <c r="AZ11" s="231"/>
    </row>
    <row r="12" spans="1:52" s="304" customFormat="1" ht="15" hidden="1" customHeight="1">
      <c r="A12" s="621" t="s">
        <v>118</v>
      </c>
      <c r="B12" s="1070">
        <v>4100.5953759863514</v>
      </c>
      <c r="C12" s="1070">
        <v>1905.0073750363513</v>
      </c>
      <c r="D12" s="765">
        <v>2195.5880009500002</v>
      </c>
      <c r="E12" s="1070">
        <v>4627.8417121433295</v>
      </c>
      <c r="F12" s="765">
        <v>444.98464810048273</v>
      </c>
      <c r="G12" s="765">
        <v>39.156917501191927</v>
      </c>
      <c r="H12" s="1070">
        <v>405.82773059929082</v>
      </c>
      <c r="I12" s="1070">
        <v>0</v>
      </c>
      <c r="J12" s="621" t="s">
        <v>118</v>
      </c>
      <c r="K12" s="1070">
        <v>851.5691276059099</v>
      </c>
      <c r="L12" s="765">
        <v>840.95324783924286</v>
      </c>
      <c r="M12" s="765">
        <v>10.61587976666698</v>
      </c>
      <c r="N12" s="765">
        <v>57.772842599405557</v>
      </c>
      <c r="O12" s="765">
        <v>0</v>
      </c>
      <c r="P12" s="1070">
        <v>57.772842599405557</v>
      </c>
      <c r="Q12" s="1070">
        <v>22637.164212155236</v>
      </c>
      <c r="R12" s="1070">
        <v>70714.858353983742</v>
      </c>
      <c r="S12" s="1070">
        <v>906.10378046822734</v>
      </c>
      <c r="T12" s="1070">
        <v>104340.89005304268</v>
      </c>
      <c r="U12" s="1272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78"/>
      <c r="AW12" s="278"/>
      <c r="AX12" s="278"/>
      <c r="AY12" s="278"/>
      <c r="AZ12" s="278"/>
    </row>
    <row r="13" spans="1:52" s="304" customFormat="1" ht="15" hidden="1" customHeight="1">
      <c r="A13" s="621" t="s">
        <v>119</v>
      </c>
      <c r="B13" s="1070">
        <v>3825.4120174907475</v>
      </c>
      <c r="C13" s="1070">
        <v>1944.5508892307478</v>
      </c>
      <c r="D13" s="765">
        <v>1880.86112826</v>
      </c>
      <c r="E13" s="1070">
        <v>4723.9049226230618</v>
      </c>
      <c r="F13" s="765">
        <v>454.22149252378284</v>
      </c>
      <c r="G13" s="765">
        <v>39.969723867879964</v>
      </c>
      <c r="H13" s="1070">
        <v>414.25176865590288</v>
      </c>
      <c r="I13" s="1070">
        <v>0</v>
      </c>
      <c r="J13" s="621" t="s">
        <v>119</v>
      </c>
      <c r="K13" s="1070">
        <v>869.2457184297914</v>
      </c>
      <c r="L13" s="765">
        <v>858.40947773552898</v>
      </c>
      <c r="M13" s="765">
        <v>10.83624069426244</v>
      </c>
      <c r="N13" s="765">
        <v>58.972072193640926</v>
      </c>
      <c r="O13" s="765">
        <v>0</v>
      </c>
      <c r="P13" s="1070">
        <v>58.972072193640926</v>
      </c>
      <c r="Q13" s="1070">
        <v>23107.058993705446</v>
      </c>
      <c r="R13" s="1070">
        <v>72182.734038728624</v>
      </c>
      <c r="S13" s="1070">
        <v>1285.2145472010598</v>
      </c>
      <c r="T13" s="1070">
        <v>106506.76380289615</v>
      </c>
      <c r="U13" s="1272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78"/>
      <c r="AT13" s="278"/>
      <c r="AU13" s="278"/>
      <c r="AV13" s="278"/>
      <c r="AW13" s="278"/>
      <c r="AX13" s="278"/>
      <c r="AY13" s="278"/>
      <c r="AZ13" s="278"/>
    </row>
    <row r="14" spans="1:52" s="304" customFormat="1" ht="15" hidden="1" customHeight="1">
      <c r="A14" s="621" t="s">
        <v>120</v>
      </c>
      <c r="B14" s="1070">
        <v>4077.0680014900008</v>
      </c>
      <c r="C14" s="1070">
        <v>2196.248</v>
      </c>
      <c r="D14" s="765">
        <v>1880.8200014900008</v>
      </c>
      <c r="E14" s="1070">
        <v>5689.8429999999989</v>
      </c>
      <c r="F14" s="765">
        <v>441.97899999999998</v>
      </c>
      <c r="G14" s="765">
        <v>49.673999999999999</v>
      </c>
      <c r="H14" s="1070">
        <v>392.30500000000001</v>
      </c>
      <c r="I14" s="1070">
        <v>0</v>
      </c>
      <c r="J14" s="621" t="s">
        <v>120</v>
      </c>
      <c r="K14" s="1070">
        <v>2179.605</v>
      </c>
      <c r="L14" s="1070">
        <v>1339.396</v>
      </c>
      <c r="M14" s="1070">
        <v>840.20900000000006</v>
      </c>
      <c r="N14" s="1070">
        <v>75.648999999999987</v>
      </c>
      <c r="O14" s="1070">
        <v>0</v>
      </c>
      <c r="P14" s="1070">
        <v>75.648999999999987</v>
      </c>
      <c r="Q14" s="1070">
        <v>18941.831042999998</v>
      </c>
      <c r="R14" s="1070">
        <v>75343.592000000004</v>
      </c>
      <c r="S14" s="1070">
        <v>1527.3763555099868</v>
      </c>
      <c r="T14" s="1070">
        <v>108276.94339999999</v>
      </c>
      <c r="U14" s="1272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  <c r="AJ14" s="278"/>
      <c r="AK14" s="278"/>
      <c r="AL14" s="278"/>
      <c r="AM14" s="278"/>
      <c r="AN14" s="278"/>
      <c r="AO14" s="278"/>
      <c r="AP14" s="278"/>
      <c r="AQ14" s="278"/>
      <c r="AR14" s="278"/>
      <c r="AS14" s="278"/>
      <c r="AT14" s="278"/>
      <c r="AU14" s="278"/>
      <c r="AV14" s="278"/>
      <c r="AW14" s="278"/>
      <c r="AX14" s="278"/>
      <c r="AY14" s="278"/>
      <c r="AZ14" s="278"/>
    </row>
    <row r="15" spans="1:52" s="278" customFormat="1" ht="15" hidden="1" customHeight="1">
      <c r="A15" s="621" t="s">
        <v>121</v>
      </c>
      <c r="B15" s="1108">
        <v>4635.8959827285307</v>
      </c>
      <c r="C15" s="1108">
        <v>2223.6632703485307</v>
      </c>
      <c r="D15" s="1109">
        <v>2412.2327123800005</v>
      </c>
      <c r="E15" s="1108">
        <v>5760.8680318204933</v>
      </c>
      <c r="F15" s="1109">
        <v>447.49612455668631</v>
      </c>
      <c r="G15" s="1109">
        <v>50.294069381642188</v>
      </c>
      <c r="H15" s="1108">
        <v>397.20205517504411</v>
      </c>
      <c r="I15" s="1108">
        <v>0</v>
      </c>
      <c r="J15" s="621" t="s">
        <v>121</v>
      </c>
      <c r="K15" s="1108">
        <v>2206.8125195187467</v>
      </c>
      <c r="L15" s="1109">
        <v>1356.1153793431981</v>
      </c>
      <c r="M15" s="1109">
        <v>850.69714017554884</v>
      </c>
      <c r="N15" s="1109">
        <v>76.593309470786537</v>
      </c>
      <c r="O15" s="1109">
        <v>0</v>
      </c>
      <c r="P15" s="1108">
        <v>76.593309470786537</v>
      </c>
      <c r="Q15" s="1108">
        <v>19178.277664210367</v>
      </c>
      <c r="R15" s="1108">
        <v>76284.089131339177</v>
      </c>
      <c r="S15" s="1108">
        <v>1038.5073940180591</v>
      </c>
      <c r="T15" s="1108">
        <v>109628.54015766285</v>
      </c>
    </row>
    <row r="16" spans="1:52" s="278" customFormat="1" ht="15" hidden="1" customHeight="1">
      <c r="A16" s="621" t="s">
        <v>122</v>
      </c>
      <c r="B16" s="1108">
        <v>4193.692545612319</v>
      </c>
      <c r="C16" s="1108">
        <v>2269.303911332318</v>
      </c>
      <c r="D16" s="1109">
        <v>1924.3886342800006</v>
      </c>
      <c r="E16" s="1108">
        <v>5879.1097247518537</v>
      </c>
      <c r="F16" s="1109">
        <v>456.68097292598401</v>
      </c>
      <c r="G16" s="1109">
        <v>51.326354078192239</v>
      </c>
      <c r="H16" s="1108">
        <v>405.35461884779176</v>
      </c>
      <c r="I16" s="1108">
        <v>0</v>
      </c>
      <c r="J16" s="621" t="s">
        <v>122</v>
      </c>
      <c r="K16" s="1108">
        <v>2252.1072992027657</v>
      </c>
      <c r="L16" s="1109">
        <v>1383.9496184505851</v>
      </c>
      <c r="M16" s="1109">
        <v>868.1576807521808</v>
      </c>
      <c r="N16" s="1109">
        <v>78.165385506727148</v>
      </c>
      <c r="O16" s="1109">
        <v>0</v>
      </c>
      <c r="P16" s="1108">
        <v>78.165385506727148</v>
      </c>
      <c r="Q16" s="1108">
        <v>19571.911402389811</v>
      </c>
      <c r="R16" s="1108">
        <v>77849.818426437399</v>
      </c>
      <c r="S16" s="1108">
        <v>1597.1778388727253</v>
      </c>
      <c r="T16" s="1108">
        <v>111878.66359569959</v>
      </c>
    </row>
    <row r="17" spans="1:52" s="278" customFormat="1" ht="15" hidden="1" customHeight="1">
      <c r="A17" s="618" t="s">
        <v>67</v>
      </c>
      <c r="B17" s="1108">
        <v>3991.5523625099995</v>
      </c>
      <c r="C17" s="1108">
        <v>2096.4749999999999</v>
      </c>
      <c r="D17" s="1109">
        <v>1895.0773625099998</v>
      </c>
      <c r="E17" s="1108">
        <v>6275.6740000000009</v>
      </c>
      <c r="F17" s="1108">
        <v>388.12299999999999</v>
      </c>
      <c r="G17" s="1108">
        <v>40.420999999999999</v>
      </c>
      <c r="H17" s="1108">
        <v>347.702</v>
      </c>
      <c r="I17" s="1108">
        <v>0</v>
      </c>
      <c r="J17" s="618" t="s">
        <v>67</v>
      </c>
      <c r="K17" s="1108">
        <v>2443.9499999999998</v>
      </c>
      <c r="L17" s="1108">
        <v>1702.0319999999999</v>
      </c>
      <c r="M17" s="1108">
        <v>741.91800000000001</v>
      </c>
      <c r="N17" s="1108">
        <v>39.251999999999995</v>
      </c>
      <c r="O17" s="1108">
        <v>0</v>
      </c>
      <c r="P17" s="1108">
        <v>39.251999999999995</v>
      </c>
      <c r="Q17" s="1108">
        <v>19672.456000000002</v>
      </c>
      <c r="R17" s="1108">
        <v>82080.533000000025</v>
      </c>
      <c r="S17" s="1108">
        <v>2614.7622374899802</v>
      </c>
      <c r="T17" s="1108">
        <v>117506.30260000001</v>
      </c>
    </row>
    <row r="18" spans="1:52" s="278" customFormat="1" ht="15" hidden="1" customHeight="1">
      <c r="A18" s="618" t="s">
        <v>68</v>
      </c>
      <c r="B18" s="713">
        <v>4318.7312298500001</v>
      </c>
      <c r="C18" s="713">
        <v>2113.4270000000001</v>
      </c>
      <c r="D18" s="712">
        <v>2205.3042298500004</v>
      </c>
      <c r="E18" s="713">
        <v>5492.9090000000006</v>
      </c>
      <c r="F18" s="713">
        <v>375.17</v>
      </c>
      <c r="G18" s="713">
        <v>46.372999999999998</v>
      </c>
      <c r="H18" s="713">
        <v>328.79700000000003</v>
      </c>
      <c r="I18" s="713">
        <v>0</v>
      </c>
      <c r="J18" s="618" t="s">
        <v>68</v>
      </c>
      <c r="K18" s="713">
        <v>2449.4639999999999</v>
      </c>
      <c r="L18" s="713">
        <v>1713.1659999999999</v>
      </c>
      <c r="M18" s="713">
        <v>736.298</v>
      </c>
      <c r="N18" s="713">
        <v>37.435000000000002</v>
      </c>
      <c r="O18" s="713">
        <v>0</v>
      </c>
      <c r="P18" s="713">
        <v>37.435000000000002</v>
      </c>
      <c r="Q18" s="713">
        <v>17967.095999999998</v>
      </c>
      <c r="R18" s="713">
        <v>83741.329000000027</v>
      </c>
      <c r="S18" s="713">
        <v>3529.2503701499809</v>
      </c>
      <c r="T18" s="713">
        <v>117911.3846</v>
      </c>
    </row>
    <row r="19" spans="1:52" s="278" customFormat="1" ht="15" hidden="1" customHeight="1">
      <c r="A19" s="618" t="s">
        <v>69</v>
      </c>
      <c r="B19" s="713">
        <v>4503.1361156299999</v>
      </c>
      <c r="C19" s="713">
        <v>2627.0479999999998</v>
      </c>
      <c r="D19" s="712">
        <v>1876.0881156300004</v>
      </c>
      <c r="E19" s="713">
        <v>5144.567</v>
      </c>
      <c r="F19" s="713">
        <v>352.512</v>
      </c>
      <c r="G19" s="713">
        <v>43.462000000000003</v>
      </c>
      <c r="H19" s="713">
        <v>309.05</v>
      </c>
      <c r="I19" s="713">
        <v>0</v>
      </c>
      <c r="J19" s="618" t="s">
        <v>69</v>
      </c>
      <c r="K19" s="713">
        <v>2409.913</v>
      </c>
      <c r="L19" s="713">
        <v>1673.635</v>
      </c>
      <c r="M19" s="713">
        <v>736.27800000000002</v>
      </c>
      <c r="N19" s="713">
        <v>39.982999999999997</v>
      </c>
      <c r="O19" s="713">
        <v>0</v>
      </c>
      <c r="P19" s="713">
        <v>39.982999999999997</v>
      </c>
      <c r="Q19" s="713">
        <v>19520.060000000001</v>
      </c>
      <c r="R19" s="713">
        <v>85729.369000000021</v>
      </c>
      <c r="S19" s="713">
        <v>4415.4741492999892</v>
      </c>
      <c r="T19" s="713">
        <v>122115.01426493001</v>
      </c>
    </row>
    <row r="20" spans="1:52" s="278" customFormat="1" ht="15" hidden="1" customHeight="1">
      <c r="A20" s="618" t="s">
        <v>129</v>
      </c>
      <c r="B20" s="713">
        <v>3881.3979999999997</v>
      </c>
      <c r="C20" s="713">
        <v>2163.9029999999998</v>
      </c>
      <c r="D20" s="712">
        <v>1717.4949999999999</v>
      </c>
      <c r="E20" s="713">
        <v>5992.9960000000001</v>
      </c>
      <c r="F20" s="713">
        <v>402.70699999999999</v>
      </c>
      <c r="G20" s="713">
        <v>42.536999999999999</v>
      </c>
      <c r="H20" s="713">
        <v>360.17</v>
      </c>
      <c r="I20" s="713">
        <v>0</v>
      </c>
      <c r="J20" s="618" t="s">
        <v>129</v>
      </c>
      <c r="K20" s="713">
        <v>2817.152</v>
      </c>
      <c r="L20" s="713">
        <v>2080.0129999999999</v>
      </c>
      <c r="M20" s="713">
        <v>737.13900000000001</v>
      </c>
      <c r="N20" s="713">
        <v>48.099000000000004</v>
      </c>
      <c r="O20" s="713">
        <v>0</v>
      </c>
      <c r="P20" s="713">
        <v>48.099000000000004</v>
      </c>
      <c r="Q20" s="713">
        <v>21389.871999999999</v>
      </c>
      <c r="R20" s="713">
        <v>87361.014999999985</v>
      </c>
      <c r="S20" s="713">
        <v>3162.5761649300111</v>
      </c>
      <c r="T20" s="713">
        <v>125055.81516493</v>
      </c>
    </row>
    <row r="21" spans="1:52" s="278" customFormat="1" ht="15" hidden="1" customHeight="1">
      <c r="A21" s="618" t="s">
        <v>1192</v>
      </c>
      <c r="B21" s="713">
        <v>4199.7830168599994</v>
      </c>
      <c r="C21" s="713">
        <v>2179.3519999999999</v>
      </c>
      <c r="D21" s="712">
        <v>2020.4310168599993</v>
      </c>
      <c r="E21" s="713">
        <v>4114.973</v>
      </c>
      <c r="F21" s="713">
        <v>468.46699999999993</v>
      </c>
      <c r="G21" s="713">
        <v>51.690999999999995</v>
      </c>
      <c r="H21" s="713">
        <v>416.77599999999995</v>
      </c>
      <c r="I21" s="713">
        <v>0</v>
      </c>
      <c r="J21" s="618" t="s">
        <v>1192</v>
      </c>
      <c r="K21" s="713">
        <v>2658.9790000000003</v>
      </c>
      <c r="L21" s="713">
        <v>1937.1220000000001</v>
      </c>
      <c r="M21" s="713">
        <v>721.85699999999997</v>
      </c>
      <c r="N21" s="713">
        <v>107.04299999999999</v>
      </c>
      <c r="O21" s="713">
        <v>0</v>
      </c>
      <c r="P21" s="713">
        <v>107.04299999999999</v>
      </c>
      <c r="Q21" s="713">
        <v>18399.550999999999</v>
      </c>
      <c r="R21" s="713">
        <v>89591.966999999975</v>
      </c>
      <c r="S21" s="713">
        <v>5843.0341480700299</v>
      </c>
      <c r="T21" s="713">
        <v>125383.79716493</v>
      </c>
    </row>
    <row r="22" spans="1:52" s="278" customFormat="1" ht="15" hidden="1" customHeight="1">
      <c r="A22" s="618" t="s">
        <v>1193</v>
      </c>
      <c r="B22" s="713">
        <v>4575.2970000000005</v>
      </c>
      <c r="C22" s="713">
        <v>2163.067</v>
      </c>
      <c r="D22" s="712">
        <v>2412.23</v>
      </c>
      <c r="E22" s="713">
        <v>3691.1090000000004</v>
      </c>
      <c r="F22" s="713">
        <v>498.86599999999999</v>
      </c>
      <c r="G22" s="713">
        <v>45.83</v>
      </c>
      <c r="H22" s="713">
        <v>453.036</v>
      </c>
      <c r="I22" s="713">
        <v>0</v>
      </c>
      <c r="J22" s="618" t="s">
        <v>1193</v>
      </c>
      <c r="K22" s="713">
        <v>2609.8670000000002</v>
      </c>
      <c r="L22" s="713">
        <v>1883.21</v>
      </c>
      <c r="M22" s="713">
        <v>726.65699999999993</v>
      </c>
      <c r="N22" s="713">
        <v>104.31099999999999</v>
      </c>
      <c r="O22" s="713">
        <v>0</v>
      </c>
      <c r="P22" s="713">
        <v>104.31099999999999</v>
      </c>
      <c r="Q22" s="713">
        <v>16111.0173</v>
      </c>
      <c r="R22" s="713">
        <v>90576.60990000001</v>
      </c>
      <c r="S22" s="713">
        <v>5693.3856649299705</v>
      </c>
      <c r="T22" s="713">
        <v>123860.46286492998</v>
      </c>
    </row>
    <row r="23" spans="1:52" s="305" customFormat="1" ht="8.4499999999999993" customHeight="1">
      <c r="A23" s="601" t="s">
        <v>1168</v>
      </c>
      <c r="B23" s="671">
        <v>6074.7270000000008</v>
      </c>
      <c r="C23" s="671">
        <v>2426.9540000000002</v>
      </c>
      <c r="D23" s="1067">
        <v>3647.7730000000001</v>
      </c>
      <c r="E23" s="671">
        <v>6574.7723184349989</v>
      </c>
      <c r="F23" s="671">
        <v>377.07399999999996</v>
      </c>
      <c r="G23" s="671">
        <v>37.954999999999998</v>
      </c>
      <c r="H23" s="671">
        <v>339.11899999999997</v>
      </c>
      <c r="I23" s="671">
        <v>0</v>
      </c>
      <c r="J23" s="601" t="s">
        <v>1168</v>
      </c>
      <c r="K23" s="671">
        <v>2575.1</v>
      </c>
      <c r="L23" s="671">
        <v>1761</v>
      </c>
      <c r="M23" s="671">
        <v>814.1</v>
      </c>
      <c r="N23" s="671">
        <v>102.3325</v>
      </c>
      <c r="O23" s="671">
        <v>0</v>
      </c>
      <c r="P23" s="671">
        <v>102.3325</v>
      </c>
      <c r="Q23" s="671">
        <v>20074.445499999998</v>
      </c>
      <c r="R23" s="671">
        <v>92693.639242730016</v>
      </c>
      <c r="S23" s="671">
        <v>1145.32124338878</v>
      </c>
      <c r="T23" s="671">
        <v>129617.41180455379</v>
      </c>
      <c r="U23" s="2142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  <c r="AZ23" s="310"/>
    </row>
    <row r="24" spans="1:52" s="310" customFormat="1" ht="8.4499999999999993" customHeight="1">
      <c r="A24" s="601" t="s">
        <v>1627</v>
      </c>
      <c r="B24" s="710">
        <v>9597.5875980699984</v>
      </c>
      <c r="C24" s="710">
        <v>3606.5873527399976</v>
      </c>
      <c r="D24" s="711">
        <v>5991.0002453300003</v>
      </c>
      <c r="E24" s="710">
        <v>5335.3566757883045</v>
      </c>
      <c r="F24" s="710">
        <v>250.83511565000001</v>
      </c>
      <c r="G24" s="710">
        <v>37.076874349999997</v>
      </c>
      <c r="H24" s="710">
        <v>213.75824130000001</v>
      </c>
      <c r="I24" s="710">
        <v>0</v>
      </c>
      <c r="J24" s="601" t="s">
        <v>1627</v>
      </c>
      <c r="K24" s="710">
        <v>4507.2</v>
      </c>
      <c r="L24" s="710">
        <v>2795</v>
      </c>
      <c r="M24" s="710">
        <v>1712.2</v>
      </c>
      <c r="N24" s="710">
        <v>281.71184639000001</v>
      </c>
      <c r="O24" s="710">
        <v>0</v>
      </c>
      <c r="P24" s="710">
        <v>281.71184639000001</v>
      </c>
      <c r="Q24" s="710">
        <v>34576.312851259994</v>
      </c>
      <c r="R24" s="710">
        <v>103330.68010893851</v>
      </c>
      <c r="S24" s="710">
        <v>2480.52473667715</v>
      </c>
      <c r="T24" s="710">
        <v>160360.20893277397</v>
      </c>
    </row>
    <row r="25" spans="1:52" s="124" customFormat="1" ht="8.4499999999999993" hidden="1" customHeight="1">
      <c r="A25" s="894"/>
      <c r="B25" s="1070"/>
      <c r="C25" s="1070"/>
      <c r="D25" s="765"/>
      <c r="E25" s="1070"/>
      <c r="F25" s="1070"/>
      <c r="G25" s="1070"/>
      <c r="H25" s="1070"/>
      <c r="I25" s="1070"/>
      <c r="J25" s="894"/>
      <c r="K25" s="1070"/>
      <c r="L25" s="1070"/>
      <c r="M25" s="1070"/>
      <c r="N25" s="1070"/>
      <c r="O25" s="1070"/>
      <c r="P25" s="1070"/>
      <c r="Q25" s="1070"/>
      <c r="R25" s="1070"/>
      <c r="S25" s="1070"/>
      <c r="T25" s="1070"/>
      <c r="U25" s="2143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  <c r="AZ25" s="231"/>
    </row>
    <row r="26" spans="1:52" s="278" customFormat="1" ht="8.4499999999999993" hidden="1" customHeight="1">
      <c r="A26" s="621" t="s">
        <v>430</v>
      </c>
      <c r="B26" s="1108">
        <v>9250.0316551589985</v>
      </c>
      <c r="C26" s="1108">
        <v>3107.8523274289992</v>
      </c>
      <c r="D26" s="1109">
        <v>6142.1793277299994</v>
      </c>
      <c r="E26" s="1108">
        <v>5515.2944595589961</v>
      </c>
      <c r="F26" s="1109">
        <v>122.94554120000001</v>
      </c>
      <c r="G26" s="1109">
        <v>31.325738040000001</v>
      </c>
      <c r="H26" s="1108">
        <v>91.619803160000004</v>
      </c>
      <c r="I26" s="1108">
        <v>0</v>
      </c>
      <c r="J26" s="621" t="s">
        <v>430</v>
      </c>
      <c r="K26" s="1108">
        <v>4410.7</v>
      </c>
      <c r="L26" s="1109">
        <v>2698.5</v>
      </c>
      <c r="M26" s="1109">
        <v>1712.2</v>
      </c>
      <c r="N26" s="1109">
        <v>249.45698828999997</v>
      </c>
      <c r="O26" s="1109">
        <v>0</v>
      </c>
      <c r="P26" s="1108">
        <v>249.45698828999997</v>
      </c>
      <c r="Q26" s="1108">
        <v>35136.529304630007</v>
      </c>
      <c r="R26" s="1108">
        <v>104943.84521048548</v>
      </c>
      <c r="S26" s="1108">
        <v>3949.2241236708901</v>
      </c>
      <c r="T26" s="1108">
        <v>163578.02728299436</v>
      </c>
    </row>
    <row r="27" spans="1:52" s="278" customFormat="1" ht="8.4499999999999993" hidden="1" customHeight="1">
      <c r="A27" s="621" t="s">
        <v>431</v>
      </c>
      <c r="B27" s="1108">
        <v>9673.2960539089909</v>
      </c>
      <c r="C27" s="1108">
        <v>3150.8607893089884</v>
      </c>
      <c r="D27" s="1109">
        <v>6522.4352646000016</v>
      </c>
      <c r="E27" s="1108">
        <v>5589.1929574099995</v>
      </c>
      <c r="F27" s="1109">
        <v>176.78784497000001</v>
      </c>
      <c r="G27" s="1109">
        <v>32.142305800000003</v>
      </c>
      <c r="H27" s="1108">
        <v>143.04478917</v>
      </c>
      <c r="I27" s="1108">
        <v>1.6007499999999999</v>
      </c>
      <c r="J27" s="621" t="s">
        <v>431</v>
      </c>
      <c r="K27" s="1108">
        <v>3721.3</v>
      </c>
      <c r="L27" s="1109">
        <v>2009.1</v>
      </c>
      <c r="M27" s="1109">
        <v>1712.2</v>
      </c>
      <c r="N27" s="1109">
        <v>303.61515243000002</v>
      </c>
      <c r="O27" s="1109">
        <v>0</v>
      </c>
      <c r="P27" s="1108">
        <v>303.61515243000002</v>
      </c>
      <c r="Q27" s="1108">
        <v>34251.549711620006</v>
      </c>
      <c r="R27" s="1108">
        <v>109313.38554639785</v>
      </c>
      <c r="S27" s="1108">
        <v>4341.01788748128</v>
      </c>
      <c r="T27" s="1108">
        <v>167370.14515421813</v>
      </c>
    </row>
    <row r="28" spans="1:52" s="278" customFormat="1" ht="8.4499999999999993" hidden="1" customHeight="1">
      <c r="A28" s="621" t="s">
        <v>1807</v>
      </c>
      <c r="B28" s="1108">
        <v>10525.093235999006</v>
      </c>
      <c r="C28" s="1108">
        <v>3810.6429262990068</v>
      </c>
      <c r="D28" s="1109">
        <v>6714.4503096999988</v>
      </c>
      <c r="E28" s="1108">
        <v>5819.3309799675999</v>
      </c>
      <c r="F28" s="1109">
        <v>244.07333512</v>
      </c>
      <c r="G28" s="1109">
        <v>68.107901909999995</v>
      </c>
      <c r="H28" s="1108">
        <v>168.69847321</v>
      </c>
      <c r="I28" s="1108">
        <v>7.2669600000000001</v>
      </c>
      <c r="J28" s="621" t="s">
        <v>1807</v>
      </c>
      <c r="K28" s="1108">
        <v>3513.2</v>
      </c>
      <c r="L28" s="1108">
        <v>1801</v>
      </c>
      <c r="M28" s="1108">
        <v>1712.2</v>
      </c>
      <c r="N28" s="1108">
        <v>256.55140906038895</v>
      </c>
      <c r="O28" s="1108">
        <v>0</v>
      </c>
      <c r="P28" s="1108">
        <v>256.55140906038895</v>
      </c>
      <c r="Q28" s="1108">
        <v>33695.303151660002</v>
      </c>
      <c r="R28" s="1108">
        <v>110601.87912932297</v>
      </c>
      <c r="S28" s="1108">
        <v>3263.7440737197498</v>
      </c>
      <c r="T28" s="1108">
        <v>167919.17531484974</v>
      </c>
    </row>
    <row r="29" spans="1:52" s="278" customFormat="1" ht="8.4499999999999993" hidden="1" customHeight="1">
      <c r="A29" s="621" t="s">
        <v>1591</v>
      </c>
      <c r="B29" s="1063">
        <v>10405.449450089003</v>
      </c>
      <c r="C29" s="1063">
        <v>3287.2397059190062</v>
      </c>
      <c r="D29" s="1064">
        <v>7118.209744169998</v>
      </c>
      <c r="E29" s="1063">
        <v>5503.2351078075999</v>
      </c>
      <c r="F29" s="1064">
        <v>185.40799976</v>
      </c>
      <c r="G29" s="1064">
        <v>48.162210520000002</v>
      </c>
      <c r="H29" s="1063">
        <v>137.24578923999999</v>
      </c>
      <c r="I29" s="1063">
        <v>0</v>
      </c>
      <c r="J29" s="621" t="s">
        <v>1591</v>
      </c>
      <c r="K29" s="1063">
        <v>3513.2</v>
      </c>
      <c r="L29" s="1064">
        <v>1801</v>
      </c>
      <c r="M29" s="1064">
        <v>1712.2</v>
      </c>
      <c r="N29" s="1064">
        <v>216.07190226999998</v>
      </c>
      <c r="O29" s="1064">
        <v>0</v>
      </c>
      <c r="P29" s="1063">
        <v>216.07190226999998</v>
      </c>
      <c r="Q29" s="1063">
        <v>32704.391862699991</v>
      </c>
      <c r="R29" s="1063">
        <v>113061.34349400464</v>
      </c>
      <c r="S29" s="1063">
        <v>4541.2363612093304</v>
      </c>
      <c r="T29" s="1063">
        <v>170130.33617784057</v>
      </c>
    </row>
    <row r="30" spans="1:52" s="278" customFormat="1" ht="8.4499999999999993" hidden="1" customHeight="1">
      <c r="A30" s="621" t="s">
        <v>1592</v>
      </c>
      <c r="B30" s="1063">
        <v>10426.31388262086</v>
      </c>
      <c r="C30" s="1063">
        <v>3767.9995808608583</v>
      </c>
      <c r="D30" s="1064">
        <v>6658.3143017600005</v>
      </c>
      <c r="E30" s="1063">
        <v>5782.5060981599991</v>
      </c>
      <c r="F30" s="1064">
        <v>169.73806838999997</v>
      </c>
      <c r="G30" s="1064">
        <v>36.551559670000003</v>
      </c>
      <c r="H30" s="1063">
        <v>133.18650871999998</v>
      </c>
      <c r="I30" s="1063">
        <v>0</v>
      </c>
      <c r="J30" s="621" t="s">
        <v>1592</v>
      </c>
      <c r="K30" s="1063">
        <v>3640.7</v>
      </c>
      <c r="L30" s="1064">
        <v>1928.5</v>
      </c>
      <c r="M30" s="1064">
        <v>1712.2</v>
      </c>
      <c r="N30" s="1064">
        <v>312.54816908999993</v>
      </c>
      <c r="O30" s="1064">
        <v>0</v>
      </c>
      <c r="P30" s="1063">
        <v>312.54816908999993</v>
      </c>
      <c r="Q30" s="1063">
        <v>32478.767929670004</v>
      </c>
      <c r="R30" s="1063">
        <v>116887.41081301203</v>
      </c>
      <c r="S30" s="1063">
        <v>4054.9782764474498</v>
      </c>
      <c r="T30" s="1063">
        <v>173752.96323739033</v>
      </c>
    </row>
    <row r="31" spans="1:52" s="278" customFormat="1" ht="8.4499999999999993" hidden="1" customHeight="1">
      <c r="A31" s="618" t="s">
        <v>1593</v>
      </c>
      <c r="B31" s="1063">
        <v>9883.2553588490191</v>
      </c>
      <c r="C31" s="1063">
        <v>3558.7654071190182</v>
      </c>
      <c r="D31" s="1064">
        <v>6324.4899517300009</v>
      </c>
      <c r="E31" s="1063">
        <v>5465.3555207299987</v>
      </c>
      <c r="F31" s="1063">
        <v>195.12966365999998</v>
      </c>
      <c r="G31" s="1063">
        <v>54.690243019999997</v>
      </c>
      <c r="H31" s="1063">
        <v>140.43942063999998</v>
      </c>
      <c r="I31" s="1063">
        <v>0</v>
      </c>
      <c r="J31" s="618" t="s">
        <v>1593</v>
      </c>
      <c r="K31" s="1063">
        <v>3121.1000000000004</v>
      </c>
      <c r="L31" s="1063">
        <v>1408.9</v>
      </c>
      <c r="M31" s="1063">
        <v>1712.2</v>
      </c>
      <c r="N31" s="1063">
        <v>246.30607766999998</v>
      </c>
      <c r="O31" s="1063">
        <v>0</v>
      </c>
      <c r="P31" s="1063">
        <v>246.30607766999998</v>
      </c>
      <c r="Q31" s="1063">
        <v>33345.247426009999</v>
      </c>
      <c r="R31" s="1063">
        <v>116266.52397759636</v>
      </c>
      <c r="S31" s="1063">
        <v>4055.6034255623499</v>
      </c>
      <c r="T31" s="1063">
        <v>172578.52145007774</v>
      </c>
    </row>
    <row r="32" spans="1:52" s="278" customFormat="1" ht="8.4499999999999993" hidden="1" customHeight="1">
      <c r="A32" s="618" t="s">
        <v>811</v>
      </c>
      <c r="B32" s="1063">
        <v>10006.071353209401</v>
      </c>
      <c r="C32" s="1063">
        <v>3559.1738638894039</v>
      </c>
      <c r="D32" s="1064">
        <v>6446.8974893199975</v>
      </c>
      <c r="E32" s="1063">
        <v>4415.8752303599986</v>
      </c>
      <c r="F32" s="1063">
        <v>182.29760559400003</v>
      </c>
      <c r="G32" s="1063">
        <v>45.950185284000007</v>
      </c>
      <c r="H32" s="1063">
        <v>136.34742031000002</v>
      </c>
      <c r="I32" s="1063">
        <v>0</v>
      </c>
      <c r="J32" s="618" t="s">
        <v>811</v>
      </c>
      <c r="K32" s="1063">
        <v>3034.6000000000004</v>
      </c>
      <c r="L32" s="1063">
        <v>1508.9</v>
      </c>
      <c r="M32" s="1063">
        <v>1525.7</v>
      </c>
      <c r="N32" s="1063">
        <v>538.41008204000002</v>
      </c>
      <c r="O32" s="1063">
        <v>0</v>
      </c>
      <c r="P32" s="1063">
        <v>538.41008204000002</v>
      </c>
      <c r="Q32" s="1063">
        <v>31503.155624140007</v>
      </c>
      <c r="R32" s="1063">
        <v>118057.14481418977</v>
      </c>
      <c r="S32" s="1063">
        <v>5566.6573180677697</v>
      </c>
      <c r="T32" s="1063">
        <v>173304.21202760094</v>
      </c>
    </row>
    <row r="33" spans="1:52" s="278" customFormat="1" ht="8.4499999999999993" hidden="1" customHeight="1">
      <c r="A33" s="618" t="s">
        <v>812</v>
      </c>
      <c r="B33" s="1063">
        <v>10043.224557129004</v>
      </c>
      <c r="C33" s="1063">
        <v>3829.2488518390014</v>
      </c>
      <c r="D33" s="1064">
        <v>6213.9757052900022</v>
      </c>
      <c r="E33" s="1063">
        <v>4064.6937461799985</v>
      </c>
      <c r="F33" s="1063">
        <v>197.73505179</v>
      </c>
      <c r="G33" s="1063">
        <v>44.387423999999996</v>
      </c>
      <c r="H33" s="1063">
        <v>148.75266779</v>
      </c>
      <c r="I33" s="1063">
        <v>4.5949600000000004</v>
      </c>
      <c r="J33" s="618" t="s">
        <v>812</v>
      </c>
      <c r="K33" s="1063">
        <v>3340.1000000000004</v>
      </c>
      <c r="L33" s="1063">
        <v>1814.4</v>
      </c>
      <c r="M33" s="1063">
        <v>1525.7</v>
      </c>
      <c r="N33" s="1063">
        <v>251.13242574999998</v>
      </c>
      <c r="O33" s="1063">
        <v>0</v>
      </c>
      <c r="P33" s="1063">
        <v>251.13242574999998</v>
      </c>
      <c r="Q33" s="1063">
        <v>30119.373561271324</v>
      </c>
      <c r="R33" s="1063">
        <v>121056.6429255495</v>
      </c>
      <c r="S33" s="1063">
        <v>6411.7072491867902</v>
      </c>
      <c r="T33" s="1063">
        <v>175484.60951685661</v>
      </c>
    </row>
    <row r="34" spans="1:52" s="278" customFormat="1" ht="8.4499999999999993" hidden="1" customHeight="1">
      <c r="A34" s="618" t="s">
        <v>739</v>
      </c>
      <c r="B34" s="1063">
        <v>10171.582194030005</v>
      </c>
      <c r="C34" s="1063">
        <v>3703.4539354500052</v>
      </c>
      <c r="D34" s="1064">
        <v>6468.1282585799991</v>
      </c>
      <c r="E34" s="1063">
        <v>4713.6605710299991</v>
      </c>
      <c r="F34" s="1063">
        <v>195.66242477999998</v>
      </c>
      <c r="G34" s="1063">
        <v>45.145120059999996</v>
      </c>
      <c r="H34" s="1063">
        <v>150.51730472</v>
      </c>
      <c r="I34" s="1063">
        <v>0</v>
      </c>
      <c r="J34" s="618" t="s">
        <v>739</v>
      </c>
      <c r="K34" s="1063">
        <v>3316.6750000000002</v>
      </c>
      <c r="L34" s="1063">
        <v>1791</v>
      </c>
      <c r="M34" s="1063">
        <v>1525.675</v>
      </c>
      <c r="N34" s="1063">
        <v>228.47386157</v>
      </c>
      <c r="O34" s="1063">
        <v>0</v>
      </c>
      <c r="P34" s="1063">
        <v>228.47386157</v>
      </c>
      <c r="Q34" s="1063">
        <v>32426.896714740004</v>
      </c>
      <c r="R34" s="1063">
        <v>122189.39858220401</v>
      </c>
      <c r="S34" s="1063">
        <v>5409.2191676770499</v>
      </c>
      <c r="T34" s="1063">
        <v>178651.56851603108</v>
      </c>
    </row>
    <row r="35" spans="1:52" s="278" customFormat="1" ht="8.4499999999999993" hidden="1" customHeight="1">
      <c r="A35" s="618" t="s">
        <v>43</v>
      </c>
      <c r="B35" s="713">
        <v>10372.436652539</v>
      </c>
      <c r="C35" s="713">
        <v>3811.9674398290003</v>
      </c>
      <c r="D35" s="712">
        <v>6560.4692127099997</v>
      </c>
      <c r="E35" s="713">
        <v>3835.3035149700008</v>
      </c>
      <c r="F35" s="713">
        <v>190.61999901999999</v>
      </c>
      <c r="G35" s="713">
        <v>26.803260819999998</v>
      </c>
      <c r="H35" s="713">
        <v>163.8167382</v>
      </c>
      <c r="I35" s="713">
        <v>0</v>
      </c>
      <c r="J35" s="618" t="s">
        <v>43</v>
      </c>
      <c r="K35" s="713">
        <v>3256.6750000000002</v>
      </c>
      <c r="L35" s="713">
        <v>1731</v>
      </c>
      <c r="M35" s="713">
        <v>1525.675</v>
      </c>
      <c r="N35" s="713">
        <v>231.67732918999999</v>
      </c>
      <c r="O35" s="713">
        <v>0</v>
      </c>
      <c r="P35" s="713">
        <v>231.67732918999999</v>
      </c>
      <c r="Q35" s="713">
        <v>30512.060038860003</v>
      </c>
      <c r="R35" s="713">
        <v>123819.54036992103</v>
      </c>
      <c r="S35" s="713">
        <v>6799.9151839258602</v>
      </c>
      <c r="T35" s="713">
        <v>179018.22808842588</v>
      </c>
    </row>
    <row r="36" spans="1:52" s="278" customFormat="1" ht="8.4499999999999993" hidden="1" customHeight="1">
      <c r="A36" s="618" t="s">
        <v>44</v>
      </c>
      <c r="B36" s="713">
        <v>10372.813616574003</v>
      </c>
      <c r="C36" s="713">
        <v>3756.4256499240032</v>
      </c>
      <c r="D36" s="712">
        <v>6616.3879666500006</v>
      </c>
      <c r="E36" s="713">
        <v>4109.4926629100009</v>
      </c>
      <c r="F36" s="713">
        <v>203.790419805</v>
      </c>
      <c r="G36" s="713">
        <v>43.470647245000009</v>
      </c>
      <c r="H36" s="713">
        <v>160.31977255999999</v>
      </c>
      <c r="I36" s="713">
        <v>0</v>
      </c>
      <c r="J36" s="618" t="s">
        <v>44</v>
      </c>
      <c r="K36" s="713">
        <v>2835.1750000000002</v>
      </c>
      <c r="L36" s="713">
        <v>1309.5</v>
      </c>
      <c r="M36" s="713">
        <v>1525.675</v>
      </c>
      <c r="N36" s="713">
        <v>255.98456001999998</v>
      </c>
      <c r="O36" s="713">
        <v>0</v>
      </c>
      <c r="P36" s="713">
        <v>255.98456001999998</v>
      </c>
      <c r="Q36" s="713">
        <v>32078.23369915838</v>
      </c>
      <c r="R36" s="713">
        <v>126208.70995439061</v>
      </c>
      <c r="S36" s="713">
        <v>6332.2550629995803</v>
      </c>
      <c r="T36" s="713">
        <v>182396.45497585757</v>
      </c>
    </row>
    <row r="37" spans="1:52" s="310" customFormat="1" ht="8.4499999999999993" customHeight="1">
      <c r="A37" s="601" t="s">
        <v>89</v>
      </c>
      <c r="B37" s="710">
        <v>11554.547101665998</v>
      </c>
      <c r="C37" s="710">
        <v>4781.371283755997</v>
      </c>
      <c r="D37" s="711">
        <v>6773.1758179099998</v>
      </c>
      <c r="E37" s="710">
        <v>5311.0091010099995</v>
      </c>
      <c r="F37" s="710">
        <v>274.70165044999993</v>
      </c>
      <c r="G37" s="710">
        <v>50.854866880000003</v>
      </c>
      <c r="H37" s="710">
        <v>219.31064356999997</v>
      </c>
      <c r="I37" s="710">
        <v>4.5361400000000005</v>
      </c>
      <c r="J37" s="601" t="s">
        <v>89</v>
      </c>
      <c r="K37" s="710">
        <v>2909.6</v>
      </c>
      <c r="L37" s="710">
        <v>1406</v>
      </c>
      <c r="M37" s="710">
        <v>1503.6</v>
      </c>
      <c r="N37" s="710">
        <v>242.28245958000002</v>
      </c>
      <c r="O37" s="710">
        <v>0</v>
      </c>
      <c r="P37" s="710">
        <v>242.28245958000002</v>
      </c>
      <c r="Q37" s="710">
        <v>41161.030972361659</v>
      </c>
      <c r="R37" s="710">
        <v>131576.39757296379</v>
      </c>
      <c r="S37" s="710">
        <v>6925.2367865552396</v>
      </c>
      <c r="T37" s="710">
        <v>199954.80564458668</v>
      </c>
    </row>
    <row r="38" spans="1:52" s="305" customFormat="1" ht="8.4499999999999993" customHeight="1">
      <c r="A38" s="601" t="s">
        <v>1858</v>
      </c>
      <c r="B38" s="671">
        <v>14347.143133338996</v>
      </c>
      <c r="C38" s="671">
        <v>6125.7320776189954</v>
      </c>
      <c r="D38" s="1067">
        <v>8221.4110557200001</v>
      </c>
      <c r="E38" s="671">
        <v>5329.4502822800005</v>
      </c>
      <c r="F38" s="671">
        <v>294.53680663</v>
      </c>
      <c r="G38" s="671">
        <v>88.416035939999986</v>
      </c>
      <c r="H38" s="671">
        <v>206.12077069</v>
      </c>
      <c r="I38" s="671">
        <v>0</v>
      </c>
      <c r="J38" s="601" t="s">
        <v>1858</v>
      </c>
      <c r="K38" s="671">
        <v>2744.3</v>
      </c>
      <c r="L38" s="1067">
        <v>721.4</v>
      </c>
      <c r="M38" s="1067">
        <v>2022.9</v>
      </c>
      <c r="N38" s="1067">
        <v>273.72200813000001</v>
      </c>
      <c r="O38" s="1067">
        <v>0</v>
      </c>
      <c r="P38" s="671">
        <v>273.72200813000001</v>
      </c>
      <c r="Q38" s="671">
        <v>50514.523860113703</v>
      </c>
      <c r="R38" s="671">
        <v>169807.13097398111</v>
      </c>
      <c r="S38" s="671">
        <v>12062.616790303466</v>
      </c>
      <c r="T38" s="671">
        <v>255373.42385477727</v>
      </c>
      <c r="U38" s="2142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  <c r="AZ38" s="310"/>
    </row>
    <row r="39" spans="1:52" s="305" customFormat="1" ht="8.4499999999999993" customHeight="1">
      <c r="A39" s="601" t="s">
        <v>1980</v>
      </c>
      <c r="B39" s="671">
        <v>18377.946629520004</v>
      </c>
      <c r="C39" s="671">
        <v>6894.109523590002</v>
      </c>
      <c r="D39" s="1067">
        <v>11483.837105930001</v>
      </c>
      <c r="E39" s="671">
        <v>7064.872645989999</v>
      </c>
      <c r="F39" s="671">
        <v>305.36006713</v>
      </c>
      <c r="G39" s="671">
        <v>84.490116879999988</v>
      </c>
      <c r="H39" s="671">
        <v>220.86995025000002</v>
      </c>
      <c r="I39" s="671">
        <v>0</v>
      </c>
      <c r="J39" s="601" t="s">
        <v>1980</v>
      </c>
      <c r="K39" s="671">
        <v>3087.9</v>
      </c>
      <c r="L39" s="1067">
        <v>907</v>
      </c>
      <c r="M39" s="1067">
        <v>2180.9</v>
      </c>
      <c r="N39" s="1067">
        <v>195.92159383000001</v>
      </c>
      <c r="O39" s="1067">
        <v>0</v>
      </c>
      <c r="P39" s="671">
        <v>195.92159383000001</v>
      </c>
      <c r="Q39" s="671">
        <v>54041.739319108303</v>
      </c>
      <c r="R39" s="671">
        <v>196266.32507371274</v>
      </c>
      <c r="S39" s="671">
        <v>9383.318794844934</v>
      </c>
      <c r="T39" s="671">
        <v>288723.38412413595</v>
      </c>
      <c r="U39" s="2142"/>
      <c r="V39" s="310"/>
      <c r="W39" s="310"/>
      <c r="X39" s="310"/>
      <c r="Y39" s="310"/>
      <c r="Z39" s="310"/>
      <c r="AA39" s="310"/>
      <c r="AB39" s="310"/>
      <c r="AC39" s="310"/>
      <c r="AD39" s="310"/>
      <c r="AE39" s="310"/>
      <c r="AF39" s="310"/>
      <c r="AG39" s="310"/>
      <c r="AH39" s="310"/>
      <c r="AI39" s="310"/>
      <c r="AJ39" s="310"/>
      <c r="AK39" s="310"/>
      <c r="AL39" s="310"/>
      <c r="AM39" s="310"/>
      <c r="AN39" s="310"/>
      <c r="AO39" s="310"/>
      <c r="AP39" s="310"/>
      <c r="AQ39" s="310"/>
      <c r="AR39" s="310"/>
      <c r="AS39" s="310"/>
      <c r="AT39" s="310"/>
      <c r="AU39" s="310"/>
      <c r="AV39" s="310"/>
      <c r="AW39" s="310"/>
      <c r="AX39" s="310"/>
      <c r="AY39" s="310"/>
      <c r="AZ39" s="310"/>
    </row>
    <row r="40" spans="1:52" s="124" customFormat="1" ht="9.1999999999999993" customHeight="1">
      <c r="A40" s="894"/>
      <c r="B40" s="1070"/>
      <c r="C40" s="1070"/>
      <c r="D40" s="765"/>
      <c r="E40" s="1070"/>
      <c r="F40" s="1070"/>
      <c r="G40" s="1070"/>
      <c r="H40" s="1070"/>
      <c r="I40" s="1070"/>
      <c r="J40" s="894"/>
      <c r="K40" s="1070"/>
      <c r="L40" s="765"/>
      <c r="M40" s="765"/>
      <c r="N40" s="765"/>
      <c r="O40" s="765"/>
      <c r="P40" s="1070"/>
      <c r="Q40" s="1070"/>
      <c r="R40" s="1070"/>
      <c r="S40" s="1070"/>
      <c r="T40" s="1070"/>
      <c r="U40" s="2143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231"/>
      <c r="AW40" s="231"/>
      <c r="AX40" s="231"/>
      <c r="AY40" s="231"/>
      <c r="AZ40" s="231"/>
    </row>
    <row r="41" spans="1:52" s="278" customFormat="1" ht="9.1999999999999993" customHeight="1">
      <c r="A41" s="621" t="s">
        <v>2558</v>
      </c>
      <c r="B41" s="1070">
        <v>17389.815434799002</v>
      </c>
      <c r="C41" s="1070">
        <v>6028.5730296790016</v>
      </c>
      <c r="D41" s="765">
        <v>11361.242405120001</v>
      </c>
      <c r="E41" s="1070">
        <v>7774.1956040868972</v>
      </c>
      <c r="F41" s="765">
        <v>335.811264462</v>
      </c>
      <c r="G41" s="765">
        <v>105.07131337999999</v>
      </c>
      <c r="H41" s="1070">
        <v>230.739951082</v>
      </c>
      <c r="I41" s="1070">
        <v>0</v>
      </c>
      <c r="J41" s="621" t="s">
        <v>2558</v>
      </c>
      <c r="K41" s="1070">
        <v>3318.2</v>
      </c>
      <c r="L41" s="765">
        <v>1137.3</v>
      </c>
      <c r="M41" s="765">
        <v>2180.9</v>
      </c>
      <c r="N41" s="765">
        <v>207.68585267</v>
      </c>
      <c r="O41" s="765">
        <v>0</v>
      </c>
      <c r="P41" s="1070">
        <v>207.68585267</v>
      </c>
      <c r="Q41" s="1070">
        <v>59390.785133868303</v>
      </c>
      <c r="R41" s="1070">
        <v>192561.5045961063</v>
      </c>
      <c r="S41" s="1070">
        <v>9608.5293271057599</v>
      </c>
      <c r="T41" s="1070">
        <v>290586.52721309825</v>
      </c>
    </row>
    <row r="42" spans="1:52" s="278" customFormat="1" ht="9.1999999999999993" customHeight="1">
      <c r="A42" s="621" t="s">
        <v>2559</v>
      </c>
      <c r="B42" s="1070">
        <v>18328.090608369002</v>
      </c>
      <c r="C42" s="1070">
        <v>6249.6348648090006</v>
      </c>
      <c r="D42" s="765">
        <v>12078.455743560002</v>
      </c>
      <c r="E42" s="1070">
        <v>7708.3593092999999</v>
      </c>
      <c r="F42" s="765">
        <v>342.06260563200004</v>
      </c>
      <c r="G42" s="765">
        <v>58.845930419999995</v>
      </c>
      <c r="H42" s="1070">
        <v>283.21667521200004</v>
      </c>
      <c r="I42" s="1070">
        <v>0</v>
      </c>
      <c r="J42" s="621" t="s">
        <v>2559</v>
      </c>
      <c r="K42" s="1070">
        <v>3628.2</v>
      </c>
      <c r="L42" s="765">
        <v>1447.3</v>
      </c>
      <c r="M42" s="765">
        <v>2180.9</v>
      </c>
      <c r="N42" s="765">
        <v>206.48494699</v>
      </c>
      <c r="O42" s="765">
        <v>0</v>
      </c>
      <c r="P42" s="1070">
        <v>206.48494699</v>
      </c>
      <c r="Q42" s="1070">
        <v>56731.781958168285</v>
      </c>
      <c r="R42" s="1070">
        <v>199461.03261536706</v>
      </c>
      <c r="S42" s="1070">
        <v>9494.2767264429131</v>
      </c>
      <c r="T42" s="1070">
        <v>295900.28877026925</v>
      </c>
    </row>
    <row r="43" spans="1:52" s="278" customFormat="1" ht="9.1999999999999993" customHeight="1">
      <c r="A43" s="621" t="s">
        <v>2020</v>
      </c>
      <c r="B43" s="1070">
        <v>21319.433119829002</v>
      </c>
      <c r="C43" s="1070">
        <v>7192.3560172490024</v>
      </c>
      <c r="D43" s="765">
        <v>14127.07710258</v>
      </c>
      <c r="E43" s="1070">
        <v>8498.7720580334753</v>
      </c>
      <c r="F43" s="765">
        <v>503.62597351200003</v>
      </c>
      <c r="G43" s="765">
        <v>213.28247879999998</v>
      </c>
      <c r="H43" s="1070">
        <v>290.34349471200005</v>
      </c>
      <c r="I43" s="1070">
        <v>0</v>
      </c>
      <c r="J43" s="621" t="s">
        <v>2020</v>
      </c>
      <c r="K43" s="1070">
        <v>3605.6000000000004</v>
      </c>
      <c r="L43" s="765">
        <v>1424.7</v>
      </c>
      <c r="M43" s="765">
        <v>2180.9</v>
      </c>
      <c r="N43" s="765">
        <v>209.29867200000001</v>
      </c>
      <c r="O43" s="765">
        <v>0</v>
      </c>
      <c r="P43" s="1070">
        <v>209.29867200000001</v>
      </c>
      <c r="Q43" s="1070">
        <v>53429.010886818316</v>
      </c>
      <c r="R43" s="1070">
        <v>203586.99257207033</v>
      </c>
      <c r="S43" s="1070">
        <v>6135.3768993319536</v>
      </c>
      <c r="T43" s="1070">
        <v>297288.11018159508</v>
      </c>
    </row>
    <row r="44" spans="1:52" s="278" customFormat="1" ht="9.1999999999999993" customHeight="1">
      <c r="A44" s="621" t="s">
        <v>2560</v>
      </c>
      <c r="B44" s="1070">
        <v>20967.539031889995</v>
      </c>
      <c r="C44" s="1070">
        <v>6709.380706689999</v>
      </c>
      <c r="D44" s="765">
        <v>14258.158325199998</v>
      </c>
      <c r="E44" s="1070">
        <v>8498.7720580334753</v>
      </c>
      <c r="F44" s="765">
        <v>436.0440597060001</v>
      </c>
      <c r="G44" s="765">
        <v>159.53294558000002</v>
      </c>
      <c r="H44" s="1070">
        <v>276.51111412600005</v>
      </c>
      <c r="I44" s="1070">
        <v>0</v>
      </c>
      <c r="J44" s="621" t="s">
        <v>2560</v>
      </c>
      <c r="K44" s="1070">
        <v>3795.6</v>
      </c>
      <c r="L44" s="765">
        <v>1614.7249999999999</v>
      </c>
      <c r="M44" s="765">
        <v>2180.875</v>
      </c>
      <c r="N44" s="765">
        <v>195.69645653000001</v>
      </c>
      <c r="O44" s="765">
        <v>0</v>
      </c>
      <c r="P44" s="1070">
        <v>195.69645653000001</v>
      </c>
      <c r="Q44" s="1070">
        <v>51596.8305143283</v>
      </c>
      <c r="R44" s="1070">
        <v>192239.01820544529</v>
      </c>
      <c r="S44" s="1070">
        <v>8106.6391596641042</v>
      </c>
      <c r="T44" s="1070">
        <v>285836.1394855972</v>
      </c>
    </row>
    <row r="45" spans="1:52" s="278" customFormat="1" ht="9.1999999999999993" customHeight="1">
      <c r="A45" s="621" t="s">
        <v>2561</v>
      </c>
      <c r="B45" s="1070">
        <v>19911.489667640002</v>
      </c>
      <c r="C45" s="1070">
        <v>6858.4678407899992</v>
      </c>
      <c r="D45" s="765">
        <v>13053.021826850001</v>
      </c>
      <c r="E45" s="1070">
        <v>8498.7720580334753</v>
      </c>
      <c r="F45" s="765">
        <v>360.83544333599997</v>
      </c>
      <c r="G45" s="765">
        <v>73.371624979999993</v>
      </c>
      <c r="H45" s="1070">
        <v>287.46381835599999</v>
      </c>
      <c r="I45" s="1070">
        <v>0</v>
      </c>
      <c r="J45" s="621" t="s">
        <v>2561</v>
      </c>
      <c r="K45" s="1070">
        <v>3550.6</v>
      </c>
      <c r="L45" s="765">
        <v>1369.7249999999999</v>
      </c>
      <c r="M45" s="765">
        <v>2180.875</v>
      </c>
      <c r="N45" s="765">
        <v>183.47583935999998</v>
      </c>
      <c r="O45" s="765">
        <v>0</v>
      </c>
      <c r="P45" s="1070">
        <v>183.47583935999998</v>
      </c>
      <c r="Q45" s="1070">
        <v>48006.658470498296</v>
      </c>
      <c r="R45" s="1070">
        <v>196238.57079558895</v>
      </c>
      <c r="S45" s="1070">
        <v>9279.3094949689694</v>
      </c>
      <c r="T45" s="1070">
        <v>286029.71176942566</v>
      </c>
    </row>
    <row r="46" spans="1:52" s="278" customFormat="1" ht="9.1999999999999993" customHeight="1">
      <c r="A46" s="618" t="s">
        <v>2084</v>
      </c>
      <c r="B46" s="1070">
        <v>20379.639513260001</v>
      </c>
      <c r="C46" s="1070">
        <v>6567.4477883699992</v>
      </c>
      <c r="D46" s="765">
        <v>13812.191724890001</v>
      </c>
      <c r="E46" s="1070">
        <v>8498.7720580334753</v>
      </c>
      <c r="F46" s="765">
        <v>367.75056998600002</v>
      </c>
      <c r="G46" s="765">
        <v>75.860763570000003</v>
      </c>
      <c r="H46" s="1070">
        <v>291.889806416</v>
      </c>
      <c r="I46" s="1070">
        <v>0</v>
      </c>
      <c r="J46" s="618" t="s">
        <v>2084</v>
      </c>
      <c r="K46" s="1070">
        <v>3597.2750000000001</v>
      </c>
      <c r="L46" s="765">
        <v>1419.4</v>
      </c>
      <c r="M46" s="765">
        <v>2177.875</v>
      </c>
      <c r="N46" s="765">
        <v>168.48490359000004</v>
      </c>
      <c r="O46" s="765">
        <v>0</v>
      </c>
      <c r="P46" s="1070">
        <v>168.48490359000004</v>
      </c>
      <c r="Q46" s="1070">
        <v>49514.924296104298</v>
      </c>
      <c r="R46" s="1070">
        <v>200801.2861002477</v>
      </c>
      <c r="S46" s="1070">
        <v>8316.6442989353964</v>
      </c>
      <c r="T46" s="1070">
        <v>291644.77674015693</v>
      </c>
    </row>
    <row r="47" spans="1:52" s="278" customFormat="1" ht="9.1999999999999993" customHeight="1">
      <c r="A47" s="618" t="s">
        <v>2562</v>
      </c>
      <c r="B47" s="1070">
        <v>20334.420177929998</v>
      </c>
      <c r="C47" s="1070">
        <v>6470.9901770799988</v>
      </c>
      <c r="D47" s="765">
        <v>13863.430000849998</v>
      </c>
      <c r="E47" s="1070">
        <v>8964.6822008425515</v>
      </c>
      <c r="F47" s="765">
        <v>454.44038625800005</v>
      </c>
      <c r="G47" s="765">
        <v>126.08105636999998</v>
      </c>
      <c r="H47" s="1070">
        <v>328.35932988800005</v>
      </c>
      <c r="I47" s="1070">
        <v>0</v>
      </c>
      <c r="J47" s="618" t="s">
        <v>2562</v>
      </c>
      <c r="K47" s="1070">
        <v>3414.7750000000001</v>
      </c>
      <c r="L47" s="765">
        <v>1236.9000000000001</v>
      </c>
      <c r="M47" s="765">
        <v>2177.875</v>
      </c>
      <c r="N47" s="765">
        <v>156.70811271000002</v>
      </c>
      <c r="O47" s="765">
        <v>0</v>
      </c>
      <c r="P47" s="1070">
        <v>156.70811271000002</v>
      </c>
      <c r="Q47" s="1070">
        <v>55273.733095048301</v>
      </c>
      <c r="R47" s="1070">
        <v>203601.6598692899</v>
      </c>
      <c r="S47" s="1070">
        <v>5626.6891299794079</v>
      </c>
      <c r="T47" s="1070">
        <v>297827.10797205818</v>
      </c>
    </row>
    <row r="48" spans="1:52" s="278" customFormat="1" ht="9.1999999999999993" customHeight="1">
      <c r="A48" s="618" t="s">
        <v>2563</v>
      </c>
      <c r="B48" s="1070">
        <v>19939.533234140003</v>
      </c>
      <c r="C48" s="1070">
        <v>7059.0030845000028</v>
      </c>
      <c r="D48" s="765">
        <v>12880.530149640001</v>
      </c>
      <c r="E48" s="1070">
        <v>8940.7857989525546</v>
      </c>
      <c r="F48" s="765">
        <v>453.53185538800005</v>
      </c>
      <c r="G48" s="765">
        <v>87.054043320000005</v>
      </c>
      <c r="H48" s="1070">
        <v>366.47781206800005</v>
      </c>
      <c r="I48" s="1070">
        <v>0</v>
      </c>
      <c r="J48" s="618" t="s">
        <v>2563</v>
      </c>
      <c r="K48" s="1070">
        <v>3484.7750000000001</v>
      </c>
      <c r="L48" s="765">
        <v>1306.9000000000001</v>
      </c>
      <c r="M48" s="765">
        <v>2177.875</v>
      </c>
      <c r="N48" s="765">
        <v>200.46385829000005</v>
      </c>
      <c r="O48" s="765">
        <v>0</v>
      </c>
      <c r="P48" s="1070">
        <v>200.46385829000005</v>
      </c>
      <c r="Q48" s="1070">
        <v>49140.144785308301</v>
      </c>
      <c r="R48" s="1070">
        <v>211305.8290279285</v>
      </c>
      <c r="S48" s="1070">
        <v>7453.0935329598142</v>
      </c>
      <c r="T48" s="1070">
        <v>300918.15709296719</v>
      </c>
    </row>
    <row r="49" spans="1:52" s="278" customFormat="1" ht="9.1999999999999993" customHeight="1">
      <c r="A49" s="618" t="s">
        <v>2121</v>
      </c>
      <c r="B49" s="1070">
        <v>19449.136523999998</v>
      </c>
      <c r="C49" s="1070">
        <v>6690.796093529998</v>
      </c>
      <c r="D49" s="765">
        <v>12758.34043047</v>
      </c>
      <c r="E49" s="1070">
        <v>9768.1610722425539</v>
      </c>
      <c r="F49" s="765">
        <v>527.864864872</v>
      </c>
      <c r="G49" s="765">
        <v>118.11687791000001</v>
      </c>
      <c r="H49" s="1070">
        <v>409.74798696200003</v>
      </c>
      <c r="I49" s="1070">
        <v>0</v>
      </c>
      <c r="J49" s="618" t="s">
        <v>2121</v>
      </c>
      <c r="K49" s="1070">
        <v>5248.7000000000007</v>
      </c>
      <c r="L49" s="765">
        <v>1051.9000000000001</v>
      </c>
      <c r="M49" s="765">
        <v>4196.8</v>
      </c>
      <c r="N49" s="765">
        <v>147.30745909999999</v>
      </c>
      <c r="O49" s="765">
        <v>0</v>
      </c>
      <c r="P49" s="1070">
        <v>147.30745909999999</v>
      </c>
      <c r="Q49" s="1070">
        <v>52030.588853998306</v>
      </c>
      <c r="R49" s="1070">
        <v>214706.20276427397</v>
      </c>
      <c r="S49" s="1070">
        <v>4736.526977698988</v>
      </c>
      <c r="T49" s="1070">
        <v>306614.48851618578</v>
      </c>
    </row>
    <row r="50" spans="1:52" s="304" customFormat="1" ht="9.1999999999999993" customHeight="1">
      <c r="A50" s="618" t="s">
        <v>2564</v>
      </c>
      <c r="B50" s="1070">
        <v>20081.045596080003</v>
      </c>
      <c r="C50" s="1070">
        <v>7241.6933667900003</v>
      </c>
      <c r="D50" s="765">
        <v>12839.352229290002</v>
      </c>
      <c r="E50" s="1070">
        <v>10664.834170632554</v>
      </c>
      <c r="F50" s="1070">
        <v>394.31454225199997</v>
      </c>
      <c r="G50" s="1070">
        <v>62.997896559999994</v>
      </c>
      <c r="H50" s="1070">
        <v>331.31664569199995</v>
      </c>
      <c r="I50" s="1070">
        <v>0</v>
      </c>
      <c r="J50" s="618" t="s">
        <v>2564</v>
      </c>
      <c r="K50" s="1070">
        <v>6093.0999999999995</v>
      </c>
      <c r="L50" s="765">
        <v>954.4</v>
      </c>
      <c r="M50" s="765">
        <v>5138.7</v>
      </c>
      <c r="N50" s="765">
        <v>162.39345471999999</v>
      </c>
      <c r="O50" s="765">
        <v>0</v>
      </c>
      <c r="P50" s="1070">
        <v>162.39345471999999</v>
      </c>
      <c r="Q50" s="1070">
        <v>45069.308996898319</v>
      </c>
      <c r="R50" s="1070">
        <v>221567.3938362427</v>
      </c>
      <c r="S50" s="1070">
        <v>3681.7790739884949</v>
      </c>
      <c r="T50" s="1070">
        <v>307714.16967081407</v>
      </c>
      <c r="U50" s="1272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  <c r="AM50" s="278"/>
      <c r="AN50" s="278"/>
      <c r="AO50" s="278"/>
      <c r="AP50" s="278"/>
      <c r="AQ50" s="278"/>
      <c r="AR50" s="278"/>
      <c r="AS50" s="278"/>
      <c r="AT50" s="278"/>
      <c r="AU50" s="278"/>
      <c r="AV50" s="278"/>
      <c r="AW50" s="278"/>
      <c r="AX50" s="278"/>
      <c r="AY50" s="278"/>
      <c r="AZ50" s="278"/>
    </row>
    <row r="51" spans="1:52" s="304" customFormat="1" ht="9.1999999999999993" customHeight="1">
      <c r="A51" s="618" t="s">
        <v>2565</v>
      </c>
      <c r="B51" s="1070">
        <v>20476.661000049997</v>
      </c>
      <c r="C51" s="1070">
        <v>7462.3673065299981</v>
      </c>
      <c r="D51" s="765">
        <v>13014.29369352</v>
      </c>
      <c r="E51" s="1070">
        <v>10020.240144000001</v>
      </c>
      <c r="F51" s="1070">
        <v>304.33391536199997</v>
      </c>
      <c r="G51" s="1070">
        <v>54.070762739999992</v>
      </c>
      <c r="H51" s="1070">
        <v>250.26315262200001</v>
      </c>
      <c r="I51" s="1070">
        <v>0</v>
      </c>
      <c r="J51" s="618" t="s">
        <v>2565</v>
      </c>
      <c r="K51" s="1070">
        <v>5743.0999999999995</v>
      </c>
      <c r="L51" s="765">
        <v>604.4</v>
      </c>
      <c r="M51" s="765">
        <v>5138.7</v>
      </c>
      <c r="N51" s="765">
        <v>184.12350332165573</v>
      </c>
      <c r="O51" s="765">
        <v>0</v>
      </c>
      <c r="P51" s="1070">
        <v>184.12350332165573</v>
      </c>
      <c r="Q51" s="1070">
        <v>52254.74334263114</v>
      </c>
      <c r="R51" s="1070">
        <v>227939.46167167224</v>
      </c>
      <c r="S51" s="1070">
        <v>4041.6796943297377</v>
      </c>
      <c r="T51" s="1070">
        <v>320964.34327136679</v>
      </c>
      <c r="U51" s="1272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  <c r="AM51" s="278"/>
      <c r="AN51" s="278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  <c r="AY51" s="278"/>
      <c r="AZ51" s="278"/>
    </row>
    <row r="52" spans="1:52" s="305" customFormat="1" ht="9.1999999999999993" customHeight="1">
      <c r="A52" s="601" t="s">
        <v>2159</v>
      </c>
      <c r="B52" s="671">
        <v>21558.5638254</v>
      </c>
      <c r="C52" s="671">
        <v>7819.6807671499992</v>
      </c>
      <c r="D52" s="1067">
        <v>13738.88305825</v>
      </c>
      <c r="E52" s="671">
        <v>11646.865718889998</v>
      </c>
      <c r="F52" s="671">
        <v>364.27625602600006</v>
      </c>
      <c r="G52" s="671">
        <v>71.680997069999975</v>
      </c>
      <c r="H52" s="671">
        <v>292.59525895600007</v>
      </c>
      <c r="I52" s="671">
        <v>0</v>
      </c>
      <c r="J52" s="601" t="s">
        <v>2159</v>
      </c>
      <c r="K52" s="671">
        <v>5561.0999999999995</v>
      </c>
      <c r="L52" s="1067">
        <v>444.4</v>
      </c>
      <c r="M52" s="1067">
        <v>5116.7</v>
      </c>
      <c r="N52" s="1067">
        <v>188.23284962165576</v>
      </c>
      <c r="O52" s="1067">
        <v>0</v>
      </c>
      <c r="P52" s="671">
        <v>188.23284962165576</v>
      </c>
      <c r="Q52" s="671">
        <v>54167.327470207412</v>
      </c>
      <c r="R52" s="671">
        <v>234783.325808886</v>
      </c>
      <c r="S52" s="671">
        <v>3416.7726852995402</v>
      </c>
      <c r="T52" s="671">
        <v>331686.46461433056</v>
      </c>
      <c r="U52" s="2142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0"/>
      <c r="AJ52" s="310"/>
      <c r="AK52" s="310"/>
      <c r="AL52" s="310"/>
      <c r="AM52" s="310"/>
      <c r="AN52" s="310"/>
      <c r="AO52" s="310"/>
      <c r="AP52" s="310"/>
      <c r="AQ52" s="310"/>
      <c r="AR52" s="310"/>
      <c r="AS52" s="310"/>
      <c r="AT52" s="310"/>
      <c r="AU52" s="310"/>
      <c r="AV52" s="310"/>
      <c r="AW52" s="310"/>
      <c r="AX52" s="310"/>
      <c r="AY52" s="310"/>
      <c r="AZ52" s="310"/>
    </row>
    <row r="53" spans="1:52" s="124" customFormat="1" ht="9.1999999999999993" customHeight="1">
      <c r="A53" s="894"/>
      <c r="B53" s="1070"/>
      <c r="C53" s="1070"/>
      <c r="D53" s="765"/>
      <c r="E53" s="1070"/>
      <c r="F53" s="1070"/>
      <c r="G53" s="1070"/>
      <c r="H53" s="1070"/>
      <c r="I53" s="1070"/>
      <c r="J53" s="894"/>
      <c r="K53" s="1070"/>
      <c r="L53" s="765"/>
      <c r="M53" s="765"/>
      <c r="N53" s="765"/>
      <c r="O53" s="765"/>
      <c r="P53" s="1070"/>
      <c r="Q53" s="1070"/>
      <c r="R53" s="1070"/>
      <c r="S53" s="1070"/>
      <c r="T53" s="1070"/>
      <c r="U53" s="2143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  <c r="AZ53" s="231"/>
    </row>
    <row r="54" spans="1:52" s="278" customFormat="1" ht="9.1999999999999993" customHeight="1">
      <c r="A54" s="621" t="s">
        <v>2174</v>
      </c>
      <c r="B54" s="1070">
        <v>21096.26768651</v>
      </c>
      <c r="C54" s="1070">
        <v>7378.1778682800004</v>
      </c>
      <c r="D54" s="765">
        <v>13718.089818229999</v>
      </c>
      <c r="E54" s="1070">
        <v>8676.2098126637375</v>
      </c>
      <c r="F54" s="765">
        <v>401.02429094600001</v>
      </c>
      <c r="G54" s="765">
        <v>62.472300900000008</v>
      </c>
      <c r="H54" s="1070">
        <v>338.55199004600001</v>
      </c>
      <c r="I54" s="1070">
        <v>0</v>
      </c>
      <c r="J54" s="621" t="s">
        <v>2174</v>
      </c>
      <c r="K54" s="1070">
        <v>5641.0999999999995</v>
      </c>
      <c r="L54" s="765">
        <v>524.4</v>
      </c>
      <c r="M54" s="765">
        <v>5116.7</v>
      </c>
      <c r="N54" s="765">
        <v>213.56937780999999</v>
      </c>
      <c r="O54" s="765">
        <v>0</v>
      </c>
      <c r="P54" s="1070">
        <v>213.56937780999999</v>
      </c>
      <c r="Q54" s="1070">
        <v>56259.738878604381</v>
      </c>
      <c r="R54" s="1070">
        <v>234336.38009246482</v>
      </c>
      <c r="S54" s="1070">
        <v>6855.723820835381</v>
      </c>
      <c r="T54" s="1070">
        <v>333480.01395983435</v>
      </c>
    </row>
    <row r="55" spans="1:52" s="278" customFormat="1" ht="9.1999999999999993" customHeight="1">
      <c r="A55" s="621" t="s">
        <v>2549</v>
      </c>
      <c r="B55" s="1070">
        <v>20470.906070370002</v>
      </c>
      <c r="C55" s="1070">
        <v>7523.5828923200015</v>
      </c>
      <c r="D55" s="765">
        <v>12947.323178049999</v>
      </c>
      <c r="E55" s="1070">
        <v>8315.5586252974608</v>
      </c>
      <c r="F55" s="765">
        <v>359.09847060800001</v>
      </c>
      <c r="G55" s="765">
        <v>94.735078770000015</v>
      </c>
      <c r="H55" s="1070">
        <v>264.36339183799998</v>
      </c>
      <c r="I55" s="1070">
        <v>0</v>
      </c>
      <c r="J55" s="621" t="s">
        <v>2549</v>
      </c>
      <c r="K55" s="1070">
        <v>5951.0999999999995</v>
      </c>
      <c r="L55" s="765">
        <v>834.4</v>
      </c>
      <c r="M55" s="765">
        <v>5116.7</v>
      </c>
      <c r="N55" s="765">
        <v>195.2595417</v>
      </c>
      <c r="O55" s="765">
        <v>0</v>
      </c>
      <c r="P55" s="1070">
        <v>195.2595417</v>
      </c>
      <c r="Q55" s="1070">
        <v>54663.988857764358</v>
      </c>
      <c r="R55" s="1070">
        <v>241381.2863138605</v>
      </c>
      <c r="S55" s="1070">
        <v>7541.6328019593493</v>
      </c>
      <c r="T55" s="1070">
        <v>338878.83068155969</v>
      </c>
    </row>
    <row r="56" spans="1:52" s="278" customFormat="1" ht="9.1999999999999993" customHeight="1">
      <c r="A56" s="621" t="s">
        <v>2173</v>
      </c>
      <c r="B56" s="1070">
        <v>22345.004812220002</v>
      </c>
      <c r="C56" s="1070">
        <v>9133.7526345600036</v>
      </c>
      <c r="D56" s="765">
        <v>13211.252177660001</v>
      </c>
      <c r="E56" s="1070">
        <v>9985.8765750144412</v>
      </c>
      <c r="F56" s="765">
        <v>424.11222170799999</v>
      </c>
      <c r="G56" s="765">
        <v>150.01639610000004</v>
      </c>
      <c r="H56" s="1070">
        <v>274.09582560799998</v>
      </c>
      <c r="I56" s="1070">
        <v>0</v>
      </c>
      <c r="J56" s="621" t="s">
        <v>2173</v>
      </c>
      <c r="K56" s="1070">
        <v>6051.0999999999995</v>
      </c>
      <c r="L56" s="765">
        <v>934.4</v>
      </c>
      <c r="M56" s="765">
        <v>5116.7</v>
      </c>
      <c r="N56" s="765">
        <v>224.32206405999997</v>
      </c>
      <c r="O56" s="765">
        <v>0</v>
      </c>
      <c r="P56" s="1070">
        <v>224.32206405999997</v>
      </c>
      <c r="Q56" s="1070">
        <v>51612.690902974369</v>
      </c>
      <c r="R56" s="1070">
        <v>253812.05994345428</v>
      </c>
      <c r="S56" s="1070">
        <v>8053.5311425367545</v>
      </c>
      <c r="T56" s="1070">
        <v>352508.69766196783</v>
      </c>
    </row>
    <row r="57" spans="1:52" s="278" customFormat="1" ht="9.1999999999999993" customHeight="1">
      <c r="A57" s="621" t="s">
        <v>2207</v>
      </c>
      <c r="B57" s="1070">
        <v>21874.5990169</v>
      </c>
      <c r="C57" s="1070">
        <v>8329.0470784500012</v>
      </c>
      <c r="D57" s="765">
        <v>13545.55193845</v>
      </c>
      <c r="E57" s="1070">
        <v>8940.6515137169445</v>
      </c>
      <c r="F57" s="765">
        <v>278.18700130799999</v>
      </c>
      <c r="G57" s="765">
        <v>130.32281899999998</v>
      </c>
      <c r="H57" s="1070">
        <v>147.86418230800001</v>
      </c>
      <c r="I57" s="1070">
        <v>0</v>
      </c>
      <c r="J57" s="621" t="s">
        <v>2207</v>
      </c>
      <c r="K57" s="1070">
        <v>5824.2</v>
      </c>
      <c r="L57" s="765">
        <v>707.5</v>
      </c>
      <c r="M57" s="765">
        <v>5116.7</v>
      </c>
      <c r="N57" s="765">
        <v>246.46816335999995</v>
      </c>
      <c r="O57" s="765">
        <v>0</v>
      </c>
      <c r="P57" s="1070">
        <v>246.46816335999995</v>
      </c>
      <c r="Q57" s="1070">
        <v>53304.330747774351</v>
      </c>
      <c r="R57" s="1070">
        <v>256990.37845784833</v>
      </c>
      <c r="S57" s="1070">
        <v>6354.7576917805709</v>
      </c>
      <c r="T57" s="1070">
        <v>353813.5725926882</v>
      </c>
    </row>
    <row r="58" spans="1:52" s="278" customFormat="1" ht="9.1999999999999993" customHeight="1">
      <c r="A58" s="621" t="s">
        <v>2208</v>
      </c>
      <c r="B58" s="1070">
        <v>22148.602750719998</v>
      </c>
      <c r="C58" s="1070">
        <v>8418.7103219300006</v>
      </c>
      <c r="D58" s="765">
        <v>13729.892428789999</v>
      </c>
      <c r="E58" s="1070">
        <v>8291.2627561521022</v>
      </c>
      <c r="F58" s="765">
        <v>204.23302600800002</v>
      </c>
      <c r="G58" s="765">
        <v>62.495364310000006</v>
      </c>
      <c r="H58" s="1070">
        <v>141.73766169800001</v>
      </c>
      <c r="I58" s="1070">
        <v>0</v>
      </c>
      <c r="J58" s="621" t="s">
        <v>2208</v>
      </c>
      <c r="K58" s="1070">
        <v>5484.2</v>
      </c>
      <c r="L58" s="765">
        <v>367.5</v>
      </c>
      <c r="M58" s="765">
        <v>5116.7</v>
      </c>
      <c r="N58" s="765">
        <v>218.63785216999989</v>
      </c>
      <c r="O58" s="765">
        <v>0</v>
      </c>
      <c r="P58" s="1070">
        <v>218.63785216999989</v>
      </c>
      <c r="Q58" s="1070">
        <v>47706.400118124358</v>
      </c>
      <c r="R58" s="1070">
        <v>265037.09917021461</v>
      </c>
      <c r="S58" s="1070">
        <v>7893.073539123463</v>
      </c>
      <c r="T58" s="1070">
        <v>356983.50921251252</v>
      </c>
    </row>
    <row r="59" spans="1:52" s="278" customFormat="1" ht="9.1999999999999993" customHeight="1">
      <c r="A59" s="618" t="s">
        <v>2209</v>
      </c>
      <c r="B59" s="1070">
        <v>19255.358554909999</v>
      </c>
      <c r="C59" s="1070">
        <v>6859.7125075200011</v>
      </c>
      <c r="D59" s="765">
        <v>12395.646047389999</v>
      </c>
      <c r="E59" s="1070">
        <v>12035.876271026626</v>
      </c>
      <c r="F59" s="765">
        <v>210.451086718</v>
      </c>
      <c r="G59" s="765">
        <v>94.100117789999985</v>
      </c>
      <c r="H59" s="1070">
        <v>116.350968928</v>
      </c>
      <c r="I59" s="1070">
        <v>0</v>
      </c>
      <c r="J59" s="618" t="s">
        <v>2209</v>
      </c>
      <c r="K59" s="1070">
        <v>5610.45</v>
      </c>
      <c r="L59" s="765">
        <v>493.8</v>
      </c>
      <c r="M59" s="765">
        <v>5116.6499999999996</v>
      </c>
      <c r="N59" s="765">
        <v>232.17620981999997</v>
      </c>
      <c r="O59" s="765">
        <v>0</v>
      </c>
      <c r="P59" s="1070">
        <v>232.17620981999997</v>
      </c>
      <c r="Q59" s="1070">
        <v>49672.555226344361</v>
      </c>
      <c r="R59" s="1070">
        <v>249599.40292595638</v>
      </c>
      <c r="S59" s="1070">
        <v>1081.2205585134798</v>
      </c>
      <c r="T59" s="1070">
        <v>337697.49083328882</v>
      </c>
    </row>
    <row r="60" spans="1:52" s="278" customFormat="1" ht="9.1999999999999993" customHeight="1">
      <c r="A60" s="618" t="s">
        <v>2218</v>
      </c>
      <c r="B60" s="1070">
        <v>20436.338706620001</v>
      </c>
      <c r="C60" s="1070">
        <v>7455.0270203899991</v>
      </c>
      <c r="D60" s="765">
        <v>12981.311686230001</v>
      </c>
      <c r="E60" s="1070">
        <v>7267.1812682294731</v>
      </c>
      <c r="F60" s="765">
        <v>182.51748567799999</v>
      </c>
      <c r="G60" s="765">
        <v>88.723777219999988</v>
      </c>
      <c r="H60" s="1070">
        <v>93.793708457999998</v>
      </c>
      <c r="I60" s="1070">
        <v>0</v>
      </c>
      <c r="J60" s="618" t="s">
        <v>2218</v>
      </c>
      <c r="K60" s="1070">
        <v>5740.5</v>
      </c>
      <c r="L60" s="765">
        <v>623.79999999999995</v>
      </c>
      <c r="M60" s="765">
        <v>5116.7</v>
      </c>
      <c r="N60" s="765">
        <v>200.82287196000001</v>
      </c>
      <c r="O60" s="765">
        <v>0</v>
      </c>
      <c r="P60" s="1070">
        <v>200.82287196000001</v>
      </c>
      <c r="Q60" s="1070">
        <v>37752.048699954379</v>
      </c>
      <c r="R60" s="1070">
        <v>252205.1433407506</v>
      </c>
      <c r="S60" s="1070">
        <v>5959.999336336652</v>
      </c>
      <c r="T60" s="1070">
        <v>329744.55170952913</v>
      </c>
    </row>
    <row r="61" spans="1:52" s="278" customFormat="1" ht="9.1999999999999993" customHeight="1">
      <c r="A61" s="618" t="s">
        <v>2219</v>
      </c>
      <c r="B61" s="1070">
        <v>20584.416806159999</v>
      </c>
      <c r="C61" s="1070">
        <v>7259.9487200899985</v>
      </c>
      <c r="D61" s="765">
        <v>13324.468086069999</v>
      </c>
      <c r="E61" s="1070">
        <v>8553.8543314335257</v>
      </c>
      <c r="F61" s="765">
        <v>244.81659201799999</v>
      </c>
      <c r="G61" s="765">
        <v>125.30273505999999</v>
      </c>
      <c r="H61" s="1070">
        <v>119.51385695800001</v>
      </c>
      <c r="I61" s="1070">
        <v>0</v>
      </c>
      <c r="J61" s="618" t="s">
        <v>2219</v>
      </c>
      <c r="K61" s="1070">
        <v>5680.5</v>
      </c>
      <c r="L61" s="765">
        <v>563.79999999999995</v>
      </c>
      <c r="M61" s="765">
        <v>5116.7</v>
      </c>
      <c r="N61" s="765">
        <v>232.43763722</v>
      </c>
      <c r="O61" s="765">
        <v>0</v>
      </c>
      <c r="P61" s="1070">
        <v>232.43763722</v>
      </c>
      <c r="Q61" s="1070">
        <v>47334.540538214365</v>
      </c>
      <c r="R61" s="1070">
        <v>251957.17965177936</v>
      </c>
      <c r="S61" s="1070">
        <v>4696.8944690845674</v>
      </c>
      <c r="T61" s="1070">
        <v>339284.64002590982</v>
      </c>
    </row>
    <row r="62" spans="1:52" s="278" customFormat="1" ht="9.1999999999999993" customHeight="1">
      <c r="A62" s="618" t="s">
        <v>2217</v>
      </c>
      <c r="B62" s="1070">
        <v>20207.369021079998</v>
      </c>
      <c r="C62" s="1070">
        <v>6532.2079842799994</v>
      </c>
      <c r="D62" s="765">
        <v>13675.161036799998</v>
      </c>
      <c r="E62" s="1070">
        <v>15192.557479165611</v>
      </c>
      <c r="F62" s="765">
        <v>193.69403404799999</v>
      </c>
      <c r="G62" s="765">
        <v>107.08460838000001</v>
      </c>
      <c r="H62" s="1070">
        <v>86.609425668</v>
      </c>
      <c r="I62" s="1070">
        <v>0</v>
      </c>
      <c r="J62" s="618" t="s">
        <v>2217</v>
      </c>
      <c r="K62" s="1070">
        <v>6118</v>
      </c>
      <c r="L62" s="765">
        <v>381.3</v>
      </c>
      <c r="M62" s="765">
        <v>5736.7</v>
      </c>
      <c r="N62" s="765">
        <v>207.11253386999999</v>
      </c>
      <c r="O62" s="765">
        <v>0</v>
      </c>
      <c r="P62" s="1070">
        <v>207.11253386999999</v>
      </c>
      <c r="Q62" s="1070">
        <v>54745.287322934375</v>
      </c>
      <c r="R62" s="1070">
        <v>234926.6820471923</v>
      </c>
      <c r="S62" s="1070">
        <v>-3102.0332864756929</v>
      </c>
      <c r="T62" s="1070">
        <v>328488.6691518146</v>
      </c>
    </row>
    <row r="63" spans="1:52" s="278" customFormat="1" ht="9.1999999999999993" customHeight="1">
      <c r="A63" s="618" t="s">
        <v>2264</v>
      </c>
      <c r="B63" s="1070">
        <v>19267.341728270003</v>
      </c>
      <c r="C63" s="1070">
        <v>6865.1364364600013</v>
      </c>
      <c r="D63" s="765">
        <v>12402.205291810002</v>
      </c>
      <c r="E63" s="1070">
        <v>13525.282803755612</v>
      </c>
      <c r="F63" s="765">
        <v>191.6157290045</v>
      </c>
      <c r="G63" s="765">
        <v>97.601010196499999</v>
      </c>
      <c r="H63" s="1070">
        <v>94.014718808000012</v>
      </c>
      <c r="I63" s="1070">
        <v>0</v>
      </c>
      <c r="J63" s="618" t="s">
        <v>2264</v>
      </c>
      <c r="K63" s="1070">
        <v>6438</v>
      </c>
      <c r="L63" s="765">
        <v>251.3</v>
      </c>
      <c r="M63" s="765">
        <v>6186.7</v>
      </c>
      <c r="N63" s="765">
        <v>197.82960071000005</v>
      </c>
      <c r="O63" s="765">
        <v>0</v>
      </c>
      <c r="P63" s="1070">
        <v>197.82960071000005</v>
      </c>
      <c r="Q63" s="1070">
        <v>39556.372336530869</v>
      </c>
      <c r="R63" s="1070">
        <v>242297.71550932675</v>
      </c>
      <c r="S63" s="1070">
        <v>-1372.5635181452089</v>
      </c>
      <c r="T63" s="1070">
        <v>320101.59418945247</v>
      </c>
    </row>
    <row r="64" spans="1:52" s="278" customFormat="1" ht="9.1999999999999993" customHeight="1">
      <c r="A64" s="618" t="s">
        <v>2265</v>
      </c>
      <c r="B64" s="1070">
        <v>19596.96570836</v>
      </c>
      <c r="C64" s="1070">
        <v>7053.5600976999995</v>
      </c>
      <c r="D64" s="765">
        <v>12543.40561066</v>
      </c>
      <c r="E64" s="1070">
        <v>10572.54182907561</v>
      </c>
      <c r="F64" s="765">
        <v>171.71219986400001</v>
      </c>
      <c r="G64" s="765">
        <v>73.676407459999993</v>
      </c>
      <c r="H64" s="1070">
        <v>98.03579240400002</v>
      </c>
      <c r="I64" s="1070">
        <v>0</v>
      </c>
      <c r="J64" s="618" t="s">
        <v>2265</v>
      </c>
      <c r="K64" s="1070">
        <v>6399.8</v>
      </c>
      <c r="L64" s="765">
        <v>213.1</v>
      </c>
      <c r="M64" s="765">
        <v>6186.7</v>
      </c>
      <c r="N64" s="765">
        <v>198.07179641000002</v>
      </c>
      <c r="O64" s="765">
        <v>0</v>
      </c>
      <c r="P64" s="1070">
        <v>198.07179641000002</v>
      </c>
      <c r="Q64" s="1070">
        <v>40570.775434582247</v>
      </c>
      <c r="R64" s="1070">
        <v>240650.14452728981</v>
      </c>
      <c r="S64" s="1070">
        <v>1405.9040595416736</v>
      </c>
      <c r="T64" s="1070">
        <v>319565.91555512336</v>
      </c>
    </row>
    <row r="65" spans="1:52" s="310" customFormat="1" ht="9.1999999999999993" customHeight="1">
      <c r="A65" s="601" t="s">
        <v>2262</v>
      </c>
      <c r="B65" s="671">
        <v>18883.985201439998</v>
      </c>
      <c r="C65" s="671">
        <v>6519.2494668899981</v>
      </c>
      <c r="D65" s="1067">
        <v>12364.73573455</v>
      </c>
      <c r="E65" s="671">
        <v>8120.3904672500003</v>
      </c>
      <c r="F65" s="1067">
        <v>194.21309586400002</v>
      </c>
      <c r="G65" s="1067">
        <v>95.982125290000027</v>
      </c>
      <c r="H65" s="671">
        <v>98.230970573999997</v>
      </c>
      <c r="I65" s="671">
        <v>0</v>
      </c>
      <c r="J65" s="601" t="s">
        <v>2262</v>
      </c>
      <c r="K65" s="671">
        <v>6814.8</v>
      </c>
      <c r="L65" s="1067">
        <v>343.1</v>
      </c>
      <c r="M65" s="1067">
        <v>6471.7</v>
      </c>
      <c r="N65" s="1067">
        <v>170.10310785999999</v>
      </c>
      <c r="O65" s="1067">
        <v>0</v>
      </c>
      <c r="P65" s="671">
        <v>170.10310785999999</v>
      </c>
      <c r="Q65" s="671">
        <v>41999.851472388393</v>
      </c>
      <c r="R65" s="671">
        <v>202816.27894281648</v>
      </c>
      <c r="S65" s="671">
        <v>-544.14430803331197</v>
      </c>
      <c r="T65" s="671">
        <v>278455.47797958553</v>
      </c>
    </row>
    <row r="66" spans="1:52" s="124" customFormat="1" ht="9.1999999999999993" customHeight="1">
      <c r="A66" s="894"/>
      <c r="B66" s="1070"/>
      <c r="C66" s="1070"/>
      <c r="D66" s="765"/>
      <c r="E66" s="1070"/>
      <c r="F66" s="1070"/>
      <c r="G66" s="1070"/>
      <c r="H66" s="1070"/>
      <c r="I66" s="1070"/>
      <c r="J66" s="894"/>
      <c r="K66" s="1070"/>
      <c r="L66" s="765"/>
      <c r="M66" s="765"/>
      <c r="N66" s="765"/>
      <c r="O66" s="765"/>
      <c r="P66" s="1070"/>
      <c r="Q66" s="1070"/>
      <c r="R66" s="1070"/>
      <c r="S66" s="1070"/>
      <c r="T66" s="1070"/>
      <c r="U66" s="2143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</row>
    <row r="67" spans="1:52" s="278" customFormat="1" ht="9.1999999999999993" customHeight="1">
      <c r="A67" s="621" t="s">
        <v>2781</v>
      </c>
      <c r="B67" s="1070">
        <v>18774.60392981</v>
      </c>
      <c r="C67" s="1070">
        <v>6006.4237659199989</v>
      </c>
      <c r="D67" s="765">
        <v>12768.18016389</v>
      </c>
      <c r="E67" s="1070">
        <v>8472.9058636500013</v>
      </c>
      <c r="F67" s="765">
        <v>181.830776684</v>
      </c>
      <c r="G67" s="765">
        <v>96.099255479999982</v>
      </c>
      <c r="H67" s="1070">
        <v>85.731521204000003</v>
      </c>
      <c r="I67" s="1070">
        <v>0</v>
      </c>
      <c r="J67" s="621" t="s">
        <v>2781</v>
      </c>
      <c r="K67" s="1070">
        <v>7014.8</v>
      </c>
      <c r="L67" s="765">
        <v>483.1</v>
      </c>
      <c r="M67" s="765">
        <v>6531.7</v>
      </c>
      <c r="N67" s="765">
        <v>117.14270958</v>
      </c>
      <c r="O67" s="765">
        <v>0</v>
      </c>
      <c r="P67" s="1070">
        <v>117.14270958</v>
      </c>
      <c r="Q67" s="1070">
        <v>51267.531613808394</v>
      </c>
      <c r="R67" s="1070">
        <v>209880.0338246251</v>
      </c>
      <c r="S67" s="1070">
        <v>3159.5936855855398</v>
      </c>
      <c r="T67" s="1070">
        <v>298868.44240374304</v>
      </c>
    </row>
    <row r="68" spans="1:52" s="278" customFormat="1" ht="9.1999999999999993" customHeight="1">
      <c r="A68" s="621" t="s">
        <v>2782</v>
      </c>
      <c r="B68" s="1070">
        <v>18505.285351450002</v>
      </c>
      <c r="C68" s="1070">
        <v>6088.8976185899992</v>
      </c>
      <c r="D68" s="765">
        <v>12416.387732860001</v>
      </c>
      <c r="E68" s="1070">
        <v>8165.2757119256112</v>
      </c>
      <c r="F68" s="765">
        <v>264.33736687400005</v>
      </c>
      <c r="G68" s="765">
        <v>191.53250085000005</v>
      </c>
      <c r="H68" s="1070">
        <v>72.804866024000006</v>
      </c>
      <c r="I68" s="1070">
        <v>0</v>
      </c>
      <c r="J68" s="621" t="s">
        <v>2782</v>
      </c>
      <c r="K68" s="1070">
        <v>9063.1</v>
      </c>
      <c r="L68" s="765">
        <v>633.1</v>
      </c>
      <c r="M68" s="765">
        <v>8430</v>
      </c>
      <c r="N68" s="765">
        <v>117.34423206</v>
      </c>
      <c r="O68" s="765">
        <v>0</v>
      </c>
      <c r="P68" s="1070">
        <v>117.34423206</v>
      </c>
      <c r="Q68" s="1070">
        <v>44933.732613601307</v>
      </c>
      <c r="R68" s="1070">
        <v>214654.69612823435</v>
      </c>
      <c r="S68" s="1070">
        <v>3860.7126095755666</v>
      </c>
      <c r="T68" s="1070">
        <v>299564.48401372088</v>
      </c>
    </row>
    <row r="69" spans="1:52" s="278" customFormat="1" ht="9.1999999999999993" customHeight="1">
      <c r="A69" s="621" t="s">
        <v>2293</v>
      </c>
      <c r="B69" s="1070">
        <v>18234.765950169996</v>
      </c>
      <c r="C69" s="1070">
        <v>6227.2242723699983</v>
      </c>
      <c r="D69" s="765">
        <v>12007.5416778</v>
      </c>
      <c r="E69" s="1070">
        <v>9226.4683706199994</v>
      </c>
      <c r="F69" s="765">
        <v>274.68127489400007</v>
      </c>
      <c r="G69" s="765">
        <v>196.29933887000004</v>
      </c>
      <c r="H69" s="1070">
        <v>78.381936024000012</v>
      </c>
      <c r="I69" s="1070">
        <v>0</v>
      </c>
      <c r="J69" s="621" t="s">
        <v>2293</v>
      </c>
      <c r="K69" s="1070">
        <v>9737.1</v>
      </c>
      <c r="L69" s="765">
        <v>663.1</v>
      </c>
      <c r="M69" s="765">
        <v>9074</v>
      </c>
      <c r="N69" s="765">
        <v>126.17189</v>
      </c>
      <c r="O69" s="765">
        <v>0</v>
      </c>
      <c r="P69" s="1070">
        <v>126.17189</v>
      </c>
      <c r="Q69" s="1070">
        <v>46224.300039060945</v>
      </c>
      <c r="R69" s="1070">
        <v>220375.70672173196</v>
      </c>
      <c r="S69" s="1070">
        <v>2534.0578311142453</v>
      </c>
      <c r="T69" s="1070">
        <v>306733.25207759114</v>
      </c>
    </row>
    <row r="70" spans="1:52" s="278" customFormat="1" ht="9.1999999999999993" customHeight="1">
      <c r="A70" s="621" t="s">
        <v>2495</v>
      </c>
      <c r="B70" s="1070">
        <v>18231.18519774</v>
      </c>
      <c r="C70" s="1070">
        <v>6608.5166080299987</v>
      </c>
      <c r="D70" s="765">
        <v>11622.668589710001</v>
      </c>
      <c r="E70" s="1070">
        <v>9164.933450525401</v>
      </c>
      <c r="F70" s="765">
        <v>251.51868886399998</v>
      </c>
      <c r="G70" s="765">
        <v>178.53039148999997</v>
      </c>
      <c r="H70" s="1070">
        <v>72.988297374000012</v>
      </c>
      <c r="I70" s="1070">
        <v>0</v>
      </c>
      <c r="J70" s="621" t="s">
        <v>2495</v>
      </c>
      <c r="K70" s="1070">
        <v>11569</v>
      </c>
      <c r="L70" s="765">
        <v>565</v>
      </c>
      <c r="M70" s="765">
        <v>11004</v>
      </c>
      <c r="N70" s="765">
        <v>118.300163</v>
      </c>
      <c r="O70" s="765">
        <v>0</v>
      </c>
      <c r="P70" s="1070">
        <v>118.300163</v>
      </c>
      <c r="Q70" s="1070">
        <v>48462.615910143497</v>
      </c>
      <c r="R70" s="1070">
        <v>224886.38345947626</v>
      </c>
      <c r="S70" s="1070">
        <v>2109.4609165830771</v>
      </c>
      <c r="T70" s="1070">
        <v>314793.39778633224</v>
      </c>
    </row>
    <row r="71" spans="1:52" s="278" customFormat="1" ht="9.1999999999999993" customHeight="1">
      <c r="A71" s="621" t="s">
        <v>2496</v>
      </c>
      <c r="B71" s="1070">
        <v>17954.133901590001</v>
      </c>
      <c r="C71" s="1070">
        <v>6533.93537492</v>
      </c>
      <c r="D71" s="765">
        <v>11420.198526669999</v>
      </c>
      <c r="E71" s="1070">
        <v>8237.3493585054021</v>
      </c>
      <c r="F71" s="765">
        <v>251.431023654</v>
      </c>
      <c r="G71" s="765">
        <v>151.53849244</v>
      </c>
      <c r="H71" s="1070">
        <v>99.892531214000002</v>
      </c>
      <c r="I71" s="1070">
        <v>0</v>
      </c>
      <c r="J71" s="621" t="s">
        <v>2496</v>
      </c>
      <c r="K71" s="1070">
        <v>11627.7</v>
      </c>
      <c r="L71" s="765">
        <v>623.70000000000005</v>
      </c>
      <c r="M71" s="765">
        <v>11004</v>
      </c>
      <c r="N71" s="765">
        <v>125.99624457000002</v>
      </c>
      <c r="O71" s="765">
        <v>0</v>
      </c>
      <c r="P71" s="1070">
        <v>125.99624457000002</v>
      </c>
      <c r="Q71" s="1070">
        <v>48338.926921417893</v>
      </c>
      <c r="R71" s="1070">
        <v>229508.88026354328</v>
      </c>
      <c r="S71" s="1070">
        <v>2366.8722796496004</v>
      </c>
      <c r="T71" s="1070">
        <v>318411.28999293019</v>
      </c>
    </row>
    <row r="72" spans="1:52" s="278" customFormat="1" ht="9.1999999999999993" customHeight="1">
      <c r="A72" s="618" t="s">
        <v>2497</v>
      </c>
      <c r="B72" s="1070">
        <v>17408.575369022099</v>
      </c>
      <c r="C72" s="1070">
        <v>6089.2023697421009</v>
      </c>
      <c r="D72" s="765">
        <v>11319.372999279998</v>
      </c>
      <c r="E72" s="1070">
        <v>10065.415157400001</v>
      </c>
      <c r="F72" s="765">
        <v>383.77836712400011</v>
      </c>
      <c r="G72" s="765">
        <v>255.60322408000013</v>
      </c>
      <c r="H72" s="1070">
        <v>128.17514304399998</v>
      </c>
      <c r="I72" s="1070">
        <v>0</v>
      </c>
      <c r="J72" s="618" t="s">
        <v>2497</v>
      </c>
      <c r="K72" s="1070">
        <v>8166.0999999999995</v>
      </c>
      <c r="L72" s="765">
        <v>596.70000000000005</v>
      </c>
      <c r="M72" s="765">
        <v>7569.4</v>
      </c>
      <c r="N72" s="765">
        <v>135.51098925000002</v>
      </c>
      <c r="O72" s="765">
        <v>0</v>
      </c>
      <c r="P72" s="1070">
        <v>135.51098925000002</v>
      </c>
      <c r="Q72" s="1070">
        <v>46234.434924153524</v>
      </c>
      <c r="R72" s="1070">
        <v>236673.35679927972</v>
      </c>
      <c r="S72" s="1070">
        <v>4691.2197296287632</v>
      </c>
      <c r="T72" s="1070">
        <v>323758.39133585809</v>
      </c>
    </row>
    <row r="73" spans="1:52" s="278" customFormat="1" ht="9.1999999999999993" customHeight="1">
      <c r="A73" s="618" t="s">
        <v>2534</v>
      </c>
      <c r="B73" s="1070">
        <v>18321.915126852098</v>
      </c>
      <c r="C73" s="1070">
        <v>6299.6698535520982</v>
      </c>
      <c r="D73" s="765">
        <v>12022.245273299999</v>
      </c>
      <c r="E73" s="1070">
        <v>8949.0281714300017</v>
      </c>
      <c r="F73" s="765">
        <v>187.28271878400008</v>
      </c>
      <c r="G73" s="765">
        <v>137.98765379000008</v>
      </c>
      <c r="H73" s="1070">
        <v>49.295064994000001</v>
      </c>
      <c r="I73" s="1070">
        <v>0</v>
      </c>
      <c r="J73" s="618" t="s">
        <v>2534</v>
      </c>
      <c r="K73" s="1070">
        <v>8126.0999999999995</v>
      </c>
      <c r="L73" s="765">
        <v>556.70000000000005</v>
      </c>
      <c r="M73" s="765">
        <v>7569.4</v>
      </c>
      <c r="N73" s="765">
        <v>136.23971481000001</v>
      </c>
      <c r="O73" s="765">
        <v>0</v>
      </c>
      <c r="P73" s="1070">
        <v>136.23971481000001</v>
      </c>
      <c r="Q73" s="1070">
        <v>41111.950824464591</v>
      </c>
      <c r="R73" s="1070">
        <v>242069.60911569581</v>
      </c>
      <c r="S73" s="1070">
        <v>5597.5194175165088</v>
      </c>
      <c r="T73" s="1070">
        <v>324499.64508955297</v>
      </c>
    </row>
    <row r="74" spans="1:52" s="278" customFormat="1" ht="9.1999999999999993" customHeight="1">
      <c r="A74" s="618" t="s">
        <v>2535</v>
      </c>
      <c r="B74" s="1070">
        <v>19227.710347672099</v>
      </c>
      <c r="C74" s="1070">
        <v>7036.2210116220995</v>
      </c>
      <c r="D74" s="765">
        <v>12191.489336049999</v>
      </c>
      <c r="E74" s="1070">
        <v>8957.5646295200004</v>
      </c>
      <c r="F74" s="765">
        <v>235.64492119399995</v>
      </c>
      <c r="G74" s="765">
        <v>201.34136975999994</v>
      </c>
      <c r="H74" s="1070">
        <v>34.303551433999999</v>
      </c>
      <c r="I74" s="1070">
        <v>0</v>
      </c>
      <c r="J74" s="618" t="s">
        <v>2535</v>
      </c>
      <c r="K74" s="1070">
        <v>7974.4</v>
      </c>
      <c r="L74" s="765">
        <v>405</v>
      </c>
      <c r="M74" s="765">
        <v>7569.4</v>
      </c>
      <c r="N74" s="765">
        <v>137.86058943</v>
      </c>
      <c r="O74" s="765">
        <v>0</v>
      </c>
      <c r="P74" s="1070">
        <v>137.86058943</v>
      </c>
      <c r="Q74" s="1070">
        <v>40979.939280153107</v>
      </c>
      <c r="R74" s="1070">
        <v>247778.58110087598</v>
      </c>
      <c r="S74" s="1070">
        <v>5472.1967250858725</v>
      </c>
      <c r="T74" s="1070">
        <v>330763.89759393106</v>
      </c>
    </row>
    <row r="75" spans="1:52" s="278" customFormat="1" ht="9.1999999999999993" customHeight="1">
      <c r="A75" s="618" t="s">
        <v>2532</v>
      </c>
      <c r="B75" s="1070">
        <v>18590.70176068</v>
      </c>
      <c r="C75" s="1070">
        <v>6213.3127067000014</v>
      </c>
      <c r="D75" s="765">
        <v>12377.38905398</v>
      </c>
      <c r="E75" s="1070">
        <v>11094.298347550002</v>
      </c>
      <c r="F75" s="765">
        <v>494.64337546399986</v>
      </c>
      <c r="G75" s="765">
        <v>275.36934681999986</v>
      </c>
      <c r="H75" s="1070">
        <v>219.27402864399997</v>
      </c>
      <c r="I75" s="1070">
        <v>0</v>
      </c>
      <c r="J75" s="618" t="s">
        <v>2532</v>
      </c>
      <c r="K75" s="1070">
        <v>8154.4</v>
      </c>
      <c r="L75" s="765">
        <v>585</v>
      </c>
      <c r="M75" s="765">
        <v>7569.4</v>
      </c>
      <c r="N75" s="765">
        <v>141.49652258</v>
      </c>
      <c r="O75" s="765">
        <v>0</v>
      </c>
      <c r="P75" s="1070">
        <v>141.49652258</v>
      </c>
      <c r="Q75" s="1070">
        <v>44558.982067791498</v>
      </c>
      <c r="R75" s="1070">
        <v>253073.53047407937</v>
      </c>
      <c r="S75" s="1070">
        <v>3426.3299511913792</v>
      </c>
      <c r="T75" s="1070">
        <v>339534.38249933621</v>
      </c>
    </row>
    <row r="76" spans="1:52" s="278" customFormat="1" ht="9.1999999999999993" customHeight="1">
      <c r="A76" s="618" t="s">
        <v>2566</v>
      </c>
      <c r="B76" s="1070">
        <v>18489.82784749</v>
      </c>
      <c r="C76" s="1070">
        <v>6333.4423640900022</v>
      </c>
      <c r="D76" s="765">
        <v>12156.385483399999</v>
      </c>
      <c r="E76" s="1070">
        <v>9157.4075089199996</v>
      </c>
      <c r="F76" s="765">
        <v>148.34822751399997</v>
      </c>
      <c r="G76" s="765">
        <v>142.17568595999998</v>
      </c>
      <c r="H76" s="1070">
        <v>6.1725415540000004</v>
      </c>
      <c r="I76" s="1070">
        <v>0</v>
      </c>
      <c r="J76" s="618" t="s">
        <v>2566</v>
      </c>
      <c r="K76" s="1070">
        <v>8124.4</v>
      </c>
      <c r="L76" s="765">
        <v>555</v>
      </c>
      <c r="M76" s="765">
        <v>7569.4</v>
      </c>
      <c r="N76" s="765">
        <v>64.471624669999969</v>
      </c>
      <c r="O76" s="765">
        <v>0</v>
      </c>
      <c r="P76" s="1070">
        <v>64.471624669999969</v>
      </c>
      <c r="Q76" s="1070">
        <v>38815.746352546499</v>
      </c>
      <c r="R76" s="1070">
        <v>240412.07991919812</v>
      </c>
      <c r="S76" s="1070">
        <v>3615.1309332678793</v>
      </c>
      <c r="T76" s="1070">
        <v>318827.41241360648</v>
      </c>
    </row>
    <row r="77" spans="1:52" s="278" customFormat="1" ht="9.1999999999999993" customHeight="1">
      <c r="A77" s="618" t="s">
        <v>2567</v>
      </c>
      <c r="B77" s="1070">
        <v>18870.890399069998</v>
      </c>
      <c r="C77" s="1070">
        <v>6488.9211414499996</v>
      </c>
      <c r="D77" s="765">
        <v>12381.96925762</v>
      </c>
      <c r="E77" s="1070">
        <v>9109.9736384099997</v>
      </c>
      <c r="F77" s="765">
        <v>108.44746093399999</v>
      </c>
      <c r="G77" s="765">
        <v>101.19063697999999</v>
      </c>
      <c r="H77" s="1070">
        <v>7.2568239540000006</v>
      </c>
      <c r="I77" s="1070">
        <v>0</v>
      </c>
      <c r="J77" s="618" t="s">
        <v>2567</v>
      </c>
      <c r="K77" s="1070">
        <v>8039.4</v>
      </c>
      <c r="L77" s="765">
        <v>470</v>
      </c>
      <c r="M77" s="765">
        <v>7569.4</v>
      </c>
      <c r="N77" s="765">
        <v>65.741970429999967</v>
      </c>
      <c r="O77" s="765">
        <v>0</v>
      </c>
      <c r="P77" s="1070">
        <v>65.741970429999967</v>
      </c>
      <c r="Q77" s="1070">
        <v>43196.972905431721</v>
      </c>
      <c r="R77" s="1070">
        <v>245855.24973481966</v>
      </c>
      <c r="S77" s="1070">
        <v>3692.4299994016183</v>
      </c>
      <c r="T77" s="1070">
        <v>328939.10610849701</v>
      </c>
    </row>
    <row r="78" spans="1:52" s="310" customFormat="1" ht="9.1999999999999993" customHeight="1">
      <c r="A78" s="601" t="s">
        <v>2574</v>
      </c>
      <c r="B78" s="671">
        <v>20005.398093440002</v>
      </c>
      <c r="C78" s="671">
        <v>7161.6475369899999</v>
      </c>
      <c r="D78" s="1067">
        <v>12843.750556450001</v>
      </c>
      <c r="E78" s="671">
        <v>13290.663174380001</v>
      </c>
      <c r="F78" s="1067">
        <v>191.69534874399997</v>
      </c>
      <c r="G78" s="1067">
        <v>184.34524686999998</v>
      </c>
      <c r="H78" s="671">
        <v>7.3501018739999999</v>
      </c>
      <c r="I78" s="671">
        <v>0</v>
      </c>
      <c r="J78" s="601" t="s">
        <v>2574</v>
      </c>
      <c r="K78" s="671">
        <v>7989.4</v>
      </c>
      <c r="L78" s="1067">
        <v>420</v>
      </c>
      <c r="M78" s="1067">
        <v>7569.4</v>
      </c>
      <c r="N78" s="1067">
        <v>75.195085480000003</v>
      </c>
      <c r="O78" s="1067">
        <v>0</v>
      </c>
      <c r="P78" s="671">
        <v>75.195085480000003</v>
      </c>
      <c r="Q78" s="671">
        <v>61535.049148239341</v>
      </c>
      <c r="R78" s="671">
        <v>253777.1440975804</v>
      </c>
      <c r="S78" s="671">
        <v>-24.606013229786186</v>
      </c>
      <c r="T78" s="671">
        <v>356839.93893463397</v>
      </c>
    </row>
    <row r="79" spans="1:52" s="124" customFormat="1" ht="9.1999999999999993" customHeight="1">
      <c r="A79" s="894"/>
      <c r="B79" s="1070"/>
      <c r="C79" s="1070"/>
      <c r="D79" s="765"/>
      <c r="E79" s="1070"/>
      <c r="F79" s="1070"/>
      <c r="G79" s="1070"/>
      <c r="H79" s="1070"/>
      <c r="I79" s="1070"/>
      <c r="J79" s="894"/>
      <c r="K79" s="1070"/>
      <c r="L79" s="765"/>
      <c r="M79" s="765"/>
      <c r="N79" s="765"/>
      <c r="O79" s="765"/>
      <c r="P79" s="1070"/>
      <c r="Q79" s="1070"/>
      <c r="R79" s="1070"/>
      <c r="S79" s="1070"/>
      <c r="T79" s="1070"/>
      <c r="U79" s="2143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</row>
    <row r="80" spans="1:52" s="278" customFormat="1" ht="9.1999999999999993" customHeight="1">
      <c r="A80" s="621" t="s">
        <v>2639</v>
      </c>
      <c r="B80" s="1070">
        <v>17795.931297720002</v>
      </c>
      <c r="C80" s="1070">
        <v>6582.5968525700009</v>
      </c>
      <c r="D80" s="765">
        <v>11213.33444515</v>
      </c>
      <c r="E80" s="1070">
        <v>11469.062996069999</v>
      </c>
      <c r="F80" s="765">
        <v>180.41834791400004</v>
      </c>
      <c r="G80" s="765">
        <v>172.75526316000003</v>
      </c>
      <c r="H80" s="1070">
        <v>7.6630847539999998</v>
      </c>
      <c r="I80" s="1070">
        <v>0</v>
      </c>
      <c r="J80" s="621" t="s">
        <v>2639</v>
      </c>
      <c r="K80" s="1070">
        <v>8419.4</v>
      </c>
      <c r="L80" s="765">
        <v>850</v>
      </c>
      <c r="M80" s="765">
        <v>7569.4</v>
      </c>
      <c r="N80" s="765">
        <v>102.35741462999999</v>
      </c>
      <c r="O80" s="765">
        <v>0</v>
      </c>
      <c r="P80" s="1070">
        <v>102.35741462999999</v>
      </c>
      <c r="Q80" s="1070">
        <v>62891.086183790758</v>
      </c>
      <c r="R80" s="1070">
        <v>254444.51975251021</v>
      </c>
      <c r="S80" s="1070">
        <v>3106.6622903257085</v>
      </c>
      <c r="T80" s="1070">
        <v>358409.43828296068</v>
      </c>
    </row>
    <row r="81" spans="1:52" s="278" customFormat="1" ht="9.1999999999999993" customHeight="1">
      <c r="A81" s="621" t="s">
        <v>2780</v>
      </c>
      <c r="B81" s="1070">
        <v>17542.289778890001</v>
      </c>
      <c r="C81" s="1070">
        <v>6605.6450148399999</v>
      </c>
      <c r="D81" s="765">
        <v>10936.644764049999</v>
      </c>
      <c r="E81" s="1070">
        <v>10615.943222590002</v>
      </c>
      <c r="F81" s="765">
        <v>164.32699903400001</v>
      </c>
      <c r="G81" s="765">
        <v>156.66391428</v>
      </c>
      <c r="H81" s="1070">
        <v>7.6630847539999998</v>
      </c>
      <c r="I81" s="1070">
        <v>0</v>
      </c>
      <c r="J81" s="621" t="s">
        <v>2780</v>
      </c>
      <c r="K81" s="1070">
        <v>8520.7999999999993</v>
      </c>
      <c r="L81" s="765">
        <v>951.4</v>
      </c>
      <c r="M81" s="765">
        <v>7569.4</v>
      </c>
      <c r="N81" s="765">
        <v>99.714744640000006</v>
      </c>
      <c r="O81" s="765">
        <v>0</v>
      </c>
      <c r="P81" s="1070">
        <v>99.714744640000006</v>
      </c>
      <c r="Q81" s="1070">
        <v>59328.005593239614</v>
      </c>
      <c r="R81" s="1070">
        <v>262808.77784560574</v>
      </c>
      <c r="S81" s="1070">
        <v>6045.2450379997026</v>
      </c>
      <c r="T81" s="1070">
        <v>365125.10322199907</v>
      </c>
    </row>
    <row r="82" spans="1:52" s="278" customFormat="1" ht="9.1999999999999993" customHeight="1">
      <c r="A82" s="621" t="s">
        <v>2633</v>
      </c>
      <c r="B82" s="1070">
        <v>17279.310858269997</v>
      </c>
      <c r="C82" s="1070">
        <v>6416.9748176599996</v>
      </c>
      <c r="D82" s="765">
        <v>10862.336040609998</v>
      </c>
      <c r="E82" s="1070">
        <v>14765.115827449999</v>
      </c>
      <c r="F82" s="765">
        <v>331.39202306400006</v>
      </c>
      <c r="G82" s="765">
        <v>323.60573991000007</v>
      </c>
      <c r="H82" s="1070">
        <v>7.7862831540000004</v>
      </c>
      <c r="I82" s="1070">
        <v>0</v>
      </c>
      <c r="J82" s="621" t="s">
        <v>2633</v>
      </c>
      <c r="K82" s="1070">
        <v>9080.7999999999993</v>
      </c>
      <c r="L82" s="765">
        <v>1511.4</v>
      </c>
      <c r="M82" s="765">
        <v>7569.4</v>
      </c>
      <c r="N82" s="765">
        <v>95.186319019999999</v>
      </c>
      <c r="O82" s="765">
        <v>0</v>
      </c>
      <c r="P82" s="1070">
        <v>95.186319019999999</v>
      </c>
      <c r="Q82" s="1070">
        <v>55548.13455882651</v>
      </c>
      <c r="R82" s="1070">
        <v>274641.06833092571</v>
      </c>
      <c r="S82" s="1070">
        <v>-1377.530084690894</v>
      </c>
      <c r="T82" s="1070">
        <v>370363.47783286532</v>
      </c>
    </row>
    <row r="83" spans="1:52" s="278" customFormat="1" ht="9.1999999999999993" customHeight="1">
      <c r="A83" s="621" t="s">
        <v>2673</v>
      </c>
      <c r="B83" s="1070">
        <v>18466.71251791</v>
      </c>
      <c r="C83" s="1070">
        <v>7336.8046574700002</v>
      </c>
      <c r="D83" s="765">
        <v>11129.90786044</v>
      </c>
      <c r="E83" s="1070">
        <v>15405.67547685</v>
      </c>
      <c r="F83" s="765">
        <v>255.304623564</v>
      </c>
      <c r="G83" s="765">
        <v>247.46424920999999</v>
      </c>
      <c r="H83" s="1070">
        <v>7.8403743540000006</v>
      </c>
      <c r="I83" s="1070">
        <v>0</v>
      </c>
      <c r="J83" s="621" t="s">
        <v>2673</v>
      </c>
      <c r="K83" s="1070">
        <v>9120.7999999999993</v>
      </c>
      <c r="L83" s="765">
        <v>1551.4</v>
      </c>
      <c r="M83" s="765">
        <v>7569.4</v>
      </c>
      <c r="N83" s="765">
        <v>97.85843611</v>
      </c>
      <c r="O83" s="765">
        <v>0</v>
      </c>
      <c r="P83" s="1070">
        <v>97.85843611</v>
      </c>
      <c r="Q83" s="1070">
        <v>54857.858080870254</v>
      </c>
      <c r="R83" s="1070">
        <v>283864.23787235055</v>
      </c>
      <c r="S83" s="1070">
        <v>-2084.3374596299254</v>
      </c>
      <c r="T83" s="1070">
        <v>379984.10954802489</v>
      </c>
    </row>
    <row r="84" spans="1:52" s="278" customFormat="1" ht="9.1999999999999993" customHeight="1">
      <c r="A84" s="621" t="s">
        <v>2674</v>
      </c>
      <c r="B84" s="1070">
        <v>19419.177572449997</v>
      </c>
      <c r="C84" s="1070">
        <v>7281.8930434399972</v>
      </c>
      <c r="D84" s="765">
        <v>12137.284529009999</v>
      </c>
      <c r="E84" s="1070">
        <v>17664.153890199999</v>
      </c>
      <c r="F84" s="765">
        <v>224.747653904</v>
      </c>
      <c r="G84" s="765">
        <v>216.71932211000001</v>
      </c>
      <c r="H84" s="1070">
        <v>8.0283317940000014</v>
      </c>
      <c r="I84" s="1070">
        <v>0</v>
      </c>
      <c r="J84" s="621" t="s">
        <v>2674</v>
      </c>
      <c r="K84" s="1070">
        <v>9057.1</v>
      </c>
      <c r="L84" s="765">
        <v>1620</v>
      </c>
      <c r="M84" s="765">
        <v>7437.1</v>
      </c>
      <c r="N84" s="765">
        <v>102.25416392000001</v>
      </c>
      <c r="O84" s="765">
        <v>0</v>
      </c>
      <c r="P84" s="1070">
        <v>102.25416392000001</v>
      </c>
      <c r="Q84" s="1070">
        <v>49209.841629955219</v>
      </c>
      <c r="R84" s="1070">
        <v>293915.76337000937</v>
      </c>
      <c r="S84" s="1070">
        <v>-3013.7890609512106</v>
      </c>
      <c r="T84" s="1070">
        <v>386579.24921948736</v>
      </c>
    </row>
    <row r="85" spans="1:52" s="278" customFormat="1" ht="9.1999999999999993" customHeight="1">
      <c r="A85" s="618" t="s">
        <v>2671</v>
      </c>
      <c r="B85" s="1070">
        <v>18670.83283639</v>
      </c>
      <c r="C85" s="1070">
        <v>6695.4649473299996</v>
      </c>
      <c r="D85" s="765">
        <v>11975.367889060002</v>
      </c>
      <c r="E85" s="1070">
        <v>21010.894357200003</v>
      </c>
      <c r="F85" s="765">
        <v>285.51309043399999</v>
      </c>
      <c r="G85" s="765">
        <v>277.29900823999998</v>
      </c>
      <c r="H85" s="1070">
        <v>8.2140821940000031</v>
      </c>
      <c r="I85" s="1070">
        <v>0</v>
      </c>
      <c r="J85" s="618" t="s">
        <v>2671</v>
      </c>
      <c r="K85" s="1070">
        <v>8927.1</v>
      </c>
      <c r="L85" s="765">
        <v>1490</v>
      </c>
      <c r="M85" s="765">
        <v>7437.1</v>
      </c>
      <c r="N85" s="765">
        <v>83.519822619999985</v>
      </c>
      <c r="O85" s="765">
        <v>0</v>
      </c>
      <c r="P85" s="1070">
        <v>83.519822619999985</v>
      </c>
      <c r="Q85" s="1070">
        <v>51799.611562808437</v>
      </c>
      <c r="R85" s="1070">
        <v>304047.59144809993</v>
      </c>
      <c r="S85" s="1070">
        <v>-6701.4663348724134</v>
      </c>
      <c r="T85" s="1070">
        <v>398123.59678267996</v>
      </c>
    </row>
    <row r="86" spans="1:52" s="278" customFormat="1" ht="9.1999999999999993" customHeight="1">
      <c r="A86" s="618" t="s">
        <v>2682</v>
      </c>
      <c r="B86" s="1070">
        <v>20397.916886769999</v>
      </c>
      <c r="C86" s="1070">
        <v>7506.5784050399989</v>
      </c>
      <c r="D86" s="765">
        <v>12891.338481729999</v>
      </c>
      <c r="E86" s="1070">
        <v>21001.00562851</v>
      </c>
      <c r="F86" s="765">
        <v>155.18088122399999</v>
      </c>
      <c r="G86" s="765">
        <v>146.09436703</v>
      </c>
      <c r="H86" s="1070">
        <v>9.0865141940000012</v>
      </c>
      <c r="I86" s="1070">
        <v>0</v>
      </c>
      <c r="J86" s="618" t="s">
        <v>2682</v>
      </c>
      <c r="K86" s="1070">
        <v>9377.1</v>
      </c>
      <c r="L86" s="765">
        <v>1940</v>
      </c>
      <c r="M86" s="765">
        <v>7437.1</v>
      </c>
      <c r="N86" s="765">
        <v>83.532748209999994</v>
      </c>
      <c r="O86" s="765">
        <v>0</v>
      </c>
      <c r="P86" s="1070">
        <v>83.532748209999994</v>
      </c>
      <c r="Q86" s="1070">
        <v>44414.290353456236</v>
      </c>
      <c r="R86" s="1070">
        <v>310438.08118710708</v>
      </c>
      <c r="S86" s="1070">
        <v>-6703.0647429198725</v>
      </c>
      <c r="T86" s="1070">
        <v>399164.04294235742</v>
      </c>
    </row>
    <row r="87" spans="1:52" s="278" customFormat="1" ht="9.1999999999999993" customHeight="1">
      <c r="A87" s="618" t="s">
        <v>2683</v>
      </c>
      <c r="B87" s="1070">
        <v>21545.74680764</v>
      </c>
      <c r="C87" s="1070">
        <v>8115.96350712</v>
      </c>
      <c r="D87" s="765">
        <v>13429.783300519999</v>
      </c>
      <c r="E87" s="1070">
        <v>23201.1843095</v>
      </c>
      <c r="F87" s="765">
        <v>213.97496846600004</v>
      </c>
      <c r="G87" s="765">
        <v>203.53911072000002</v>
      </c>
      <c r="H87" s="1070">
        <v>10.435857746000002</v>
      </c>
      <c r="I87" s="1070">
        <v>0</v>
      </c>
      <c r="J87" s="618" t="s">
        <v>2683</v>
      </c>
      <c r="K87" s="1070">
        <v>9884.6</v>
      </c>
      <c r="L87" s="765">
        <v>2450</v>
      </c>
      <c r="M87" s="765">
        <v>7434.6</v>
      </c>
      <c r="N87" s="765">
        <v>83.546119509999997</v>
      </c>
      <c r="O87" s="765">
        <v>0</v>
      </c>
      <c r="P87" s="1070">
        <v>83.546119509999997</v>
      </c>
      <c r="Q87" s="1070">
        <v>45758.703560706243</v>
      </c>
      <c r="R87" s="1070">
        <v>318428.60944020224</v>
      </c>
      <c r="S87" s="1070">
        <v>-9409.1191591997049</v>
      </c>
      <c r="T87" s="1070">
        <v>409707.24604682479</v>
      </c>
    </row>
    <row r="88" spans="1:52" s="278" customFormat="1" ht="9.1999999999999993" customHeight="1">
      <c r="A88" s="618" t="s">
        <v>2680</v>
      </c>
      <c r="B88" s="1070">
        <v>19655.170375170001</v>
      </c>
      <c r="C88" s="1070">
        <v>6738.71965189</v>
      </c>
      <c r="D88" s="765">
        <v>12916.450723280001</v>
      </c>
      <c r="E88" s="1070">
        <v>24764.281402550005</v>
      </c>
      <c r="F88" s="765">
        <v>200.20158577599997</v>
      </c>
      <c r="G88" s="765">
        <v>189.52165282999997</v>
      </c>
      <c r="H88" s="1070">
        <v>10.679932946000001</v>
      </c>
      <c r="I88" s="1070">
        <v>0</v>
      </c>
      <c r="J88" s="618" t="s">
        <v>2680</v>
      </c>
      <c r="K88" s="1070">
        <v>12044.6</v>
      </c>
      <c r="L88" s="765">
        <v>4610</v>
      </c>
      <c r="M88" s="765">
        <v>7434.6</v>
      </c>
      <c r="N88" s="765">
        <v>92.833192509999975</v>
      </c>
      <c r="O88" s="765">
        <v>0</v>
      </c>
      <c r="P88" s="1070">
        <v>92.833192509999975</v>
      </c>
      <c r="Q88" s="1070">
        <v>47613.937981809177</v>
      </c>
      <c r="R88" s="1070">
        <v>326797.88575402793</v>
      </c>
      <c r="S88" s="1070">
        <v>-10002.71840844187</v>
      </c>
      <c r="T88" s="1070">
        <v>421166.19188340125</v>
      </c>
    </row>
    <row r="89" spans="1:52" s="278" customFormat="1" ht="9.1999999999999993" customHeight="1">
      <c r="A89" s="618" t="s">
        <v>2695</v>
      </c>
      <c r="B89" s="1070">
        <v>22455.654781450001</v>
      </c>
      <c r="C89" s="1070">
        <v>8021.8162254400004</v>
      </c>
      <c r="D89" s="765">
        <v>14433.83855601</v>
      </c>
      <c r="E89" s="1070">
        <v>24065.475925630002</v>
      </c>
      <c r="F89" s="765">
        <v>159.577166906</v>
      </c>
      <c r="G89" s="765">
        <v>150.15173756000002</v>
      </c>
      <c r="H89" s="1070">
        <v>9.4254293459999996</v>
      </c>
      <c r="I89" s="1070">
        <v>0</v>
      </c>
      <c r="J89" s="618" t="s">
        <v>2695</v>
      </c>
      <c r="K89" s="1070">
        <v>11589.6</v>
      </c>
      <c r="L89" s="765">
        <v>4155</v>
      </c>
      <c r="M89" s="765">
        <v>7434.6</v>
      </c>
      <c r="N89" s="765">
        <v>237.48268737000004</v>
      </c>
      <c r="O89" s="765">
        <v>0</v>
      </c>
      <c r="P89" s="1070">
        <v>237.48268737000004</v>
      </c>
      <c r="Q89" s="1070">
        <v>42012.993260340045</v>
      </c>
      <c r="R89" s="1070">
        <v>333820.55333074514</v>
      </c>
      <c r="S89" s="1070">
        <v>-8857.4755620826036</v>
      </c>
      <c r="T89" s="1070">
        <v>425483.86159035855</v>
      </c>
    </row>
    <row r="90" spans="1:52" s="278" customFormat="1" ht="9.1999999999999993" customHeight="1">
      <c r="A90" s="618" t="s">
        <v>2696</v>
      </c>
      <c r="B90" s="1070">
        <v>21716.37691675</v>
      </c>
      <c r="C90" s="1070">
        <v>8230.4598168100001</v>
      </c>
      <c r="D90" s="765">
        <v>13485.917099940001</v>
      </c>
      <c r="E90" s="1070">
        <v>25452.665627450009</v>
      </c>
      <c r="F90" s="765">
        <v>130.09067116599999</v>
      </c>
      <c r="G90" s="765">
        <v>120.66524181999999</v>
      </c>
      <c r="H90" s="1070">
        <v>9.4254293459999996</v>
      </c>
      <c r="I90" s="1070">
        <v>0</v>
      </c>
      <c r="J90" s="618" t="s">
        <v>2696</v>
      </c>
      <c r="K90" s="1070">
        <v>14292.6</v>
      </c>
      <c r="L90" s="765">
        <v>3545</v>
      </c>
      <c r="M90" s="765">
        <v>10747.6</v>
      </c>
      <c r="N90" s="765">
        <v>261.87997148000005</v>
      </c>
      <c r="O90" s="765">
        <v>0</v>
      </c>
      <c r="P90" s="1070">
        <v>261.87997148000005</v>
      </c>
      <c r="Q90" s="1070">
        <v>44332.344852183334</v>
      </c>
      <c r="R90" s="1070">
        <v>341164.5871776655</v>
      </c>
      <c r="S90" s="1070">
        <v>-9905.0548323714756</v>
      </c>
      <c r="T90" s="1070">
        <v>437445.49038432335</v>
      </c>
    </row>
    <row r="91" spans="1:52" s="310" customFormat="1" ht="9.1999999999999993" customHeight="1">
      <c r="A91" s="601" t="s">
        <v>2693</v>
      </c>
      <c r="B91" s="671">
        <v>23196.34689588</v>
      </c>
      <c r="C91" s="671">
        <v>8521.3749232999999</v>
      </c>
      <c r="D91" s="1067">
        <v>14674.971972580001</v>
      </c>
      <c r="E91" s="671">
        <v>21391.319962460002</v>
      </c>
      <c r="F91" s="1067">
        <v>160.84604725599999</v>
      </c>
      <c r="G91" s="1067">
        <v>151.17121974999998</v>
      </c>
      <c r="H91" s="671">
        <v>9.6748275060000015</v>
      </c>
      <c r="I91" s="671">
        <v>0</v>
      </c>
      <c r="J91" s="601" t="s">
        <v>2693</v>
      </c>
      <c r="K91" s="671">
        <v>15676</v>
      </c>
      <c r="L91" s="1067">
        <v>2960.9</v>
      </c>
      <c r="M91" s="1067">
        <v>12715.1</v>
      </c>
      <c r="N91" s="1067">
        <v>234.17917144999998</v>
      </c>
      <c r="O91" s="1067">
        <v>0</v>
      </c>
      <c r="P91" s="671">
        <v>234.17917144999998</v>
      </c>
      <c r="Q91" s="671">
        <v>58588.24600330009</v>
      </c>
      <c r="R91" s="671">
        <v>344246.10550486983</v>
      </c>
      <c r="S91" s="671">
        <v>-5832.6886253271368</v>
      </c>
      <c r="T91" s="671">
        <v>457660.35495988879</v>
      </c>
    </row>
    <row r="92" spans="1:52" s="124" customFormat="1" ht="9.1999999999999993" customHeight="1">
      <c r="A92" s="894"/>
      <c r="B92" s="1070"/>
      <c r="C92" s="1070"/>
      <c r="D92" s="765"/>
      <c r="E92" s="1070"/>
      <c r="F92" s="1070"/>
      <c r="G92" s="1070"/>
      <c r="H92" s="1070"/>
      <c r="I92" s="1070"/>
      <c r="J92" s="894"/>
      <c r="K92" s="1070"/>
      <c r="L92" s="765"/>
      <c r="M92" s="765"/>
      <c r="N92" s="765"/>
      <c r="O92" s="765"/>
      <c r="P92" s="1070"/>
      <c r="Q92" s="1070"/>
      <c r="R92" s="1070"/>
      <c r="S92" s="1070"/>
      <c r="T92" s="1070"/>
      <c r="U92" s="2143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</row>
    <row r="93" spans="1:52" s="278" customFormat="1" ht="9.1999999999999993" customHeight="1">
      <c r="A93" s="621" t="s">
        <v>2734</v>
      </c>
      <c r="B93" s="1070">
        <v>23248.925474529999</v>
      </c>
      <c r="C93" s="1070">
        <v>8318.0769331499978</v>
      </c>
      <c r="D93" s="765">
        <v>14930.848541380001</v>
      </c>
      <c r="E93" s="1070">
        <v>15761.120197460001</v>
      </c>
      <c r="F93" s="765">
        <v>280.594949606</v>
      </c>
      <c r="G93" s="765">
        <v>265.54273393</v>
      </c>
      <c r="H93" s="1070">
        <v>15.052215676000001</v>
      </c>
      <c r="I93" s="1070">
        <v>0</v>
      </c>
      <c r="J93" s="621" t="s">
        <v>2734</v>
      </c>
      <c r="K93" s="1070">
        <v>16064.1</v>
      </c>
      <c r="L93" s="765">
        <v>3349</v>
      </c>
      <c r="M93" s="765">
        <v>12715.1</v>
      </c>
      <c r="N93" s="765">
        <v>208.29382060999998</v>
      </c>
      <c r="O93" s="765">
        <v>0</v>
      </c>
      <c r="P93" s="1070">
        <v>208.29382060999998</v>
      </c>
      <c r="Q93" s="1070">
        <v>66721.440880301452</v>
      </c>
      <c r="R93" s="1070">
        <v>342712.70819174114</v>
      </c>
      <c r="S93" s="1070">
        <v>1696.2546021638555</v>
      </c>
      <c r="T93" s="1070">
        <v>466693.43811641244</v>
      </c>
    </row>
    <row r="94" spans="1:52" s="278" customFormat="1" ht="9.1999999999999993" customHeight="1">
      <c r="A94" s="621" t="s">
        <v>2886</v>
      </c>
      <c r="B94" s="1070">
        <v>25846.013921760001</v>
      </c>
      <c r="C94" s="1070">
        <v>8200.56682215</v>
      </c>
      <c r="D94" s="765">
        <v>17645.447099609999</v>
      </c>
      <c r="E94" s="1070">
        <v>14077.103159629996</v>
      </c>
      <c r="F94" s="765">
        <v>296.42658272600005</v>
      </c>
      <c r="G94" s="765">
        <v>280.83994571000005</v>
      </c>
      <c r="H94" s="1070">
        <v>15.586637015999999</v>
      </c>
      <c r="I94" s="1070">
        <v>0</v>
      </c>
      <c r="J94" s="621" t="s">
        <v>2886</v>
      </c>
      <c r="K94" s="1070">
        <v>15849.1</v>
      </c>
      <c r="L94" s="765">
        <v>3134</v>
      </c>
      <c r="M94" s="765">
        <v>12715.1</v>
      </c>
      <c r="N94" s="765">
        <v>223.27132560000001</v>
      </c>
      <c r="O94" s="765">
        <v>0</v>
      </c>
      <c r="P94" s="1070">
        <v>223.27132560000001</v>
      </c>
      <c r="Q94" s="1070">
        <v>62412.175793607996</v>
      </c>
      <c r="R94" s="1070">
        <v>349337.94931551721</v>
      </c>
      <c r="S94" s="1070">
        <v>3837.0809830798535</v>
      </c>
      <c r="T94" s="1070">
        <v>471879.12108192104</v>
      </c>
    </row>
    <row r="95" spans="1:52" s="278" customFormat="1" ht="9.1999999999999993" customHeight="1">
      <c r="A95" s="621" t="s">
        <v>2732</v>
      </c>
      <c r="B95" s="1070">
        <v>22686.15300826</v>
      </c>
      <c r="C95" s="1070">
        <v>8480.9441566000005</v>
      </c>
      <c r="D95" s="765">
        <v>14205.20885166</v>
      </c>
      <c r="E95" s="1070">
        <v>18144.921589200003</v>
      </c>
      <c r="F95" s="765">
        <v>347.47909947600004</v>
      </c>
      <c r="G95" s="765">
        <v>331.71016220000007</v>
      </c>
      <c r="H95" s="1070">
        <v>15.768937275999999</v>
      </c>
      <c r="I95" s="1070">
        <v>0</v>
      </c>
      <c r="J95" s="621" t="s">
        <v>2732</v>
      </c>
      <c r="K95" s="1070">
        <v>15104.1</v>
      </c>
      <c r="L95" s="765">
        <v>2389</v>
      </c>
      <c r="M95" s="765">
        <v>12715.1</v>
      </c>
      <c r="N95" s="765">
        <v>168.87445138999999</v>
      </c>
      <c r="O95" s="765">
        <v>0</v>
      </c>
      <c r="P95" s="1070">
        <v>168.87445138999999</v>
      </c>
      <c r="Q95" s="1070">
        <v>61560.6611079047</v>
      </c>
      <c r="R95" s="1070">
        <v>333328.28137366561</v>
      </c>
      <c r="S95" s="1070">
        <v>-2088.6070703308797</v>
      </c>
      <c r="T95" s="1070">
        <v>449251.86355956539</v>
      </c>
    </row>
    <row r="96" spans="1:52" s="278" customFormat="1" ht="9.1999999999999993" customHeight="1">
      <c r="A96" s="621" t="s">
        <v>2799</v>
      </c>
      <c r="B96" s="1070">
        <v>22275.191649250002</v>
      </c>
      <c r="C96" s="1070">
        <v>8264.0861101400005</v>
      </c>
      <c r="D96" s="765">
        <v>14011.10553911</v>
      </c>
      <c r="E96" s="1070">
        <v>15592.046836369998</v>
      </c>
      <c r="F96" s="765">
        <v>334.752231526</v>
      </c>
      <c r="G96" s="765">
        <v>318.84135994000002</v>
      </c>
      <c r="H96" s="1070">
        <v>15.910871585999999</v>
      </c>
      <c r="I96" s="1070">
        <v>0</v>
      </c>
      <c r="J96" s="621" t="s">
        <v>2799</v>
      </c>
      <c r="K96" s="1070">
        <v>14695.1</v>
      </c>
      <c r="L96" s="765">
        <v>1980</v>
      </c>
      <c r="M96" s="765">
        <v>12715.1</v>
      </c>
      <c r="N96" s="765">
        <v>173.87445138999999</v>
      </c>
      <c r="O96" s="765">
        <v>0</v>
      </c>
      <c r="P96" s="1070">
        <v>173.87445138999999</v>
      </c>
      <c r="Q96" s="1070">
        <v>63419.298641875619</v>
      </c>
      <c r="R96" s="1070">
        <v>337288.13870464423</v>
      </c>
      <c r="S96" s="1070">
        <v>223.38294488209067</v>
      </c>
      <c r="T96" s="1070">
        <v>454001.78545993794</v>
      </c>
    </row>
    <row r="97" spans="1:52" s="278" customFormat="1" ht="9.1999999999999993" customHeight="1">
      <c r="A97" s="621" t="s">
        <v>2800</v>
      </c>
      <c r="B97" s="1070">
        <v>24134.549943439997</v>
      </c>
      <c r="C97" s="1070">
        <v>8711.0850690199986</v>
      </c>
      <c r="D97" s="765">
        <v>15423.46487442</v>
      </c>
      <c r="E97" s="1070">
        <v>16440.110587450003</v>
      </c>
      <c r="F97" s="765">
        <v>168.02824731600001</v>
      </c>
      <c r="G97" s="765">
        <v>152.18524754000001</v>
      </c>
      <c r="H97" s="1070">
        <v>15.842999775999999</v>
      </c>
      <c r="I97" s="1070">
        <v>0</v>
      </c>
      <c r="J97" s="621" t="s">
        <v>2800</v>
      </c>
      <c r="K97" s="1070">
        <v>14725.1</v>
      </c>
      <c r="L97" s="765">
        <v>2010</v>
      </c>
      <c r="M97" s="765">
        <v>12715.1</v>
      </c>
      <c r="N97" s="765">
        <v>180.03739791000001</v>
      </c>
      <c r="O97" s="765">
        <v>0</v>
      </c>
      <c r="P97" s="1070">
        <v>180.03739791000001</v>
      </c>
      <c r="Q97" s="1070">
        <v>64370.453033178892</v>
      </c>
      <c r="R97" s="1070">
        <v>345780.55176009529</v>
      </c>
      <c r="S97" s="1070">
        <v>-445.45138552284334</v>
      </c>
      <c r="T97" s="1070">
        <v>465353.37958386732</v>
      </c>
    </row>
    <row r="98" spans="1:52" s="278" customFormat="1" ht="9.1999999999999993" customHeight="1">
      <c r="A98" s="618" t="s">
        <v>2796</v>
      </c>
      <c r="B98" s="1070">
        <v>22666.411111369998</v>
      </c>
      <c r="C98" s="1070">
        <v>7584.3563950299995</v>
      </c>
      <c r="D98" s="765">
        <v>15082.054716340001</v>
      </c>
      <c r="E98" s="1070">
        <v>15435.5641701</v>
      </c>
      <c r="F98" s="765">
        <v>202.73179400599997</v>
      </c>
      <c r="G98" s="765">
        <v>190.24309022999998</v>
      </c>
      <c r="H98" s="1070">
        <v>12.488703775999999</v>
      </c>
      <c r="I98" s="1070">
        <v>0</v>
      </c>
      <c r="J98" s="618" t="s">
        <v>2796</v>
      </c>
      <c r="K98" s="1070">
        <v>14358.4</v>
      </c>
      <c r="L98" s="765">
        <v>1645</v>
      </c>
      <c r="M98" s="765">
        <v>12713.4</v>
      </c>
      <c r="N98" s="765">
        <v>179.97920993</v>
      </c>
      <c r="O98" s="765">
        <v>0</v>
      </c>
      <c r="P98" s="1070">
        <v>179.97920993</v>
      </c>
      <c r="Q98" s="1070">
        <v>69361.876208467191</v>
      </c>
      <c r="R98" s="1070">
        <v>355514.67859409854</v>
      </c>
      <c r="S98" s="1070">
        <v>-1128.0821845781174</v>
      </c>
      <c r="T98" s="1070">
        <v>476591.55890339363</v>
      </c>
    </row>
    <row r="99" spans="1:52" s="278" customFormat="1" ht="9.1999999999999993" customHeight="1">
      <c r="A99" s="618" t="s">
        <v>2804</v>
      </c>
      <c r="B99" s="1070">
        <v>24212.378994909999</v>
      </c>
      <c r="C99" s="1070">
        <v>8549.1958243099998</v>
      </c>
      <c r="D99" s="765">
        <v>15663.183170599999</v>
      </c>
      <c r="E99" s="1070">
        <v>14736.679768559998</v>
      </c>
      <c r="F99" s="765">
        <v>149.48051136599997</v>
      </c>
      <c r="G99" s="765">
        <v>136.80058283999998</v>
      </c>
      <c r="H99" s="1070">
        <v>12.679928525999998</v>
      </c>
      <c r="I99" s="1070">
        <v>0</v>
      </c>
      <c r="J99" s="618" t="s">
        <v>2804</v>
      </c>
      <c r="K99" s="1070">
        <v>14308.4</v>
      </c>
      <c r="L99" s="765">
        <v>1595</v>
      </c>
      <c r="M99" s="765">
        <v>12713.4</v>
      </c>
      <c r="N99" s="765">
        <v>511.43666267000003</v>
      </c>
      <c r="O99" s="765">
        <v>0</v>
      </c>
      <c r="P99" s="1070">
        <v>511.43666267000003</v>
      </c>
      <c r="Q99" s="1070">
        <v>65302.645196589787</v>
      </c>
      <c r="R99" s="1070">
        <v>358492.66605065431</v>
      </c>
      <c r="S99" s="1070">
        <v>1110.133471437206</v>
      </c>
      <c r="T99" s="1070">
        <v>478823.82065618731</v>
      </c>
    </row>
    <row r="100" spans="1:52" s="278" customFormat="1" ht="9.1999999999999993" customHeight="1">
      <c r="A100" s="618" t="s">
        <v>2805</v>
      </c>
      <c r="B100" s="1070">
        <v>24617.49891658</v>
      </c>
      <c r="C100" s="1070">
        <v>8155.5057906300008</v>
      </c>
      <c r="D100" s="765">
        <v>16461.993125950001</v>
      </c>
      <c r="E100" s="1070">
        <v>14669.112203349998</v>
      </c>
      <c r="F100" s="765">
        <v>279.63652539600002</v>
      </c>
      <c r="G100" s="765">
        <v>262.88897684</v>
      </c>
      <c r="H100" s="1070">
        <v>16.747548556000002</v>
      </c>
      <c r="I100" s="1070">
        <v>0</v>
      </c>
      <c r="J100" s="618" t="s">
        <v>2805</v>
      </c>
      <c r="K100" s="1070">
        <v>14558.4</v>
      </c>
      <c r="L100" s="765">
        <v>1845</v>
      </c>
      <c r="M100" s="765">
        <v>12713.4</v>
      </c>
      <c r="N100" s="765">
        <v>167.48620658000002</v>
      </c>
      <c r="O100" s="765">
        <v>0</v>
      </c>
      <c r="P100" s="1070">
        <v>167.48620658000002</v>
      </c>
      <c r="Q100" s="1070">
        <v>59977.226305513883</v>
      </c>
      <c r="R100" s="1070">
        <v>338599.89410557348</v>
      </c>
      <c r="S100" s="1070">
        <v>-2319.5627162496094</v>
      </c>
      <c r="T100" s="1070">
        <v>450549.69154674374</v>
      </c>
    </row>
    <row r="101" spans="1:52" s="278" customFormat="1" ht="9.1999999999999993" customHeight="1">
      <c r="A101" s="618" t="s">
        <v>2806</v>
      </c>
      <c r="B101" s="1070">
        <v>20649.930543990002</v>
      </c>
      <c r="C101" s="1070">
        <v>8009.8354339499992</v>
      </c>
      <c r="D101" s="765">
        <v>12640.095110040002</v>
      </c>
      <c r="E101" s="1070">
        <v>13823.462605109999</v>
      </c>
      <c r="F101" s="765">
        <v>157.40924272599995</v>
      </c>
      <c r="G101" s="765">
        <v>140.40289225999996</v>
      </c>
      <c r="H101" s="1070">
        <v>17.006350465999997</v>
      </c>
      <c r="I101" s="1070">
        <v>0</v>
      </c>
      <c r="J101" s="618" t="s">
        <v>2806</v>
      </c>
      <c r="K101" s="1070">
        <v>17153.400000000001</v>
      </c>
      <c r="L101" s="765">
        <v>1480</v>
      </c>
      <c r="M101" s="765">
        <v>15673.4</v>
      </c>
      <c r="N101" s="765">
        <v>509.38363932000004</v>
      </c>
      <c r="O101" s="765">
        <v>0</v>
      </c>
      <c r="P101" s="1070">
        <v>509.38363932000004</v>
      </c>
      <c r="Q101" s="1070">
        <v>61453.833389056781</v>
      </c>
      <c r="R101" s="1070">
        <v>341327.97992624255</v>
      </c>
      <c r="S101" s="1070">
        <v>-481.98822844639653</v>
      </c>
      <c r="T101" s="1070">
        <v>454593.41111799894</v>
      </c>
    </row>
    <row r="102" spans="1:52" s="278" customFormat="1" ht="9.1999999999999993" customHeight="1">
      <c r="A102" s="618" t="s">
        <v>2850</v>
      </c>
      <c r="B102" s="1070">
        <v>21120.324288939999</v>
      </c>
      <c r="C102" s="1070">
        <v>7719.5774363299979</v>
      </c>
      <c r="D102" s="765">
        <v>13400.74685261</v>
      </c>
      <c r="E102" s="1070">
        <v>13313.023434390001</v>
      </c>
      <c r="F102" s="765">
        <v>67.765343645999991</v>
      </c>
      <c r="G102" s="765">
        <v>56.371059169999995</v>
      </c>
      <c r="H102" s="1070">
        <v>11.394284475999999</v>
      </c>
      <c r="I102" s="1070">
        <v>0</v>
      </c>
      <c r="J102" s="618" t="s">
        <v>2850</v>
      </c>
      <c r="K102" s="1070">
        <v>25690.9</v>
      </c>
      <c r="L102" s="765">
        <v>3480</v>
      </c>
      <c r="M102" s="765">
        <v>22210.9</v>
      </c>
      <c r="N102" s="765">
        <v>509.38363932000004</v>
      </c>
      <c r="O102" s="765">
        <v>0</v>
      </c>
      <c r="P102" s="1070">
        <v>509.38363932000004</v>
      </c>
      <c r="Q102" s="1070">
        <v>56450.697090624366</v>
      </c>
      <c r="R102" s="1070">
        <v>340887.53414567723</v>
      </c>
      <c r="S102" s="1070">
        <v>-138.90620251710061</v>
      </c>
      <c r="T102" s="1070">
        <v>457900.72174008051</v>
      </c>
    </row>
    <row r="103" spans="1:52" s="278" customFormat="1" ht="9.1999999999999993" customHeight="1">
      <c r="A103" s="618" t="s">
        <v>2851</v>
      </c>
      <c r="B103" s="1070">
        <v>23567.807538410001</v>
      </c>
      <c r="C103" s="1070">
        <v>8381.3375872699999</v>
      </c>
      <c r="D103" s="765">
        <v>15186.469951140001</v>
      </c>
      <c r="E103" s="1070">
        <v>9099.3950814199998</v>
      </c>
      <c r="F103" s="765">
        <v>78.142282346000016</v>
      </c>
      <c r="G103" s="765">
        <v>66.707231900000011</v>
      </c>
      <c r="H103" s="1070">
        <v>11.435050446</v>
      </c>
      <c r="I103" s="1070">
        <v>0</v>
      </c>
      <c r="J103" s="618" t="s">
        <v>2851</v>
      </c>
      <c r="K103" s="1070">
        <v>30797.699999999997</v>
      </c>
      <c r="L103" s="765">
        <v>8982.1</v>
      </c>
      <c r="M103" s="765">
        <v>21815.599999999999</v>
      </c>
      <c r="N103" s="765">
        <v>168.11950758</v>
      </c>
      <c r="O103" s="765">
        <v>0</v>
      </c>
      <c r="P103" s="1070">
        <v>168.11950758</v>
      </c>
      <c r="Q103" s="1070">
        <v>56979.515974662747</v>
      </c>
      <c r="R103" s="1070">
        <v>342687.3445217032</v>
      </c>
      <c r="S103" s="1070">
        <v>5702.9051314730314</v>
      </c>
      <c r="T103" s="1070">
        <v>469080.93003759498</v>
      </c>
    </row>
    <row r="104" spans="1:52" s="310" customFormat="1" ht="9.1999999999999993" customHeight="1">
      <c r="A104" s="601" t="s">
        <v>2852</v>
      </c>
      <c r="B104" s="671">
        <v>25231.206222240002</v>
      </c>
      <c r="C104" s="671">
        <v>7764.9902454000012</v>
      </c>
      <c r="D104" s="1067">
        <v>17466.215976840002</v>
      </c>
      <c r="E104" s="671">
        <v>2217.1674198800001</v>
      </c>
      <c r="F104" s="1067">
        <v>157.80125955600005</v>
      </c>
      <c r="G104" s="1067">
        <v>152.53461085000004</v>
      </c>
      <c r="H104" s="671">
        <v>5.2666487059999998</v>
      </c>
      <c r="I104" s="671">
        <v>0</v>
      </c>
      <c r="J104" s="601" t="s">
        <v>2852</v>
      </c>
      <c r="K104" s="671">
        <v>31387.699999999997</v>
      </c>
      <c r="L104" s="1067">
        <v>9572.1</v>
      </c>
      <c r="M104" s="1067">
        <v>21815.599999999999</v>
      </c>
      <c r="N104" s="1067">
        <v>366.64260932000002</v>
      </c>
      <c r="O104" s="1067">
        <v>0</v>
      </c>
      <c r="P104" s="671">
        <v>366.64260932000002</v>
      </c>
      <c r="Q104" s="671">
        <v>56719.652626526797</v>
      </c>
      <c r="R104" s="671">
        <v>290496.85182193172</v>
      </c>
      <c r="S104" s="671">
        <v>5566.7392566773924</v>
      </c>
      <c r="T104" s="671">
        <v>412143.76121613191</v>
      </c>
    </row>
    <row r="105" spans="1:52" s="124" customFormat="1" ht="9.1999999999999993" customHeight="1">
      <c r="A105" s="894"/>
      <c r="B105" s="1070"/>
      <c r="C105" s="1070"/>
      <c r="D105" s="765"/>
      <c r="E105" s="1070"/>
      <c r="F105" s="1070"/>
      <c r="G105" s="1070"/>
      <c r="H105" s="1070"/>
      <c r="I105" s="1070"/>
      <c r="J105" s="894"/>
      <c r="K105" s="1070"/>
      <c r="L105" s="765"/>
      <c r="M105" s="765"/>
      <c r="N105" s="765"/>
      <c r="O105" s="765"/>
      <c r="P105" s="1070"/>
      <c r="Q105" s="1070"/>
      <c r="R105" s="1070"/>
      <c r="S105" s="1070"/>
      <c r="T105" s="1070"/>
      <c r="U105" s="2143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  <c r="AR105" s="231"/>
      <c r="AS105" s="231"/>
      <c r="AT105" s="231"/>
      <c r="AU105" s="231"/>
      <c r="AV105" s="231"/>
      <c r="AW105" s="231"/>
      <c r="AX105" s="231"/>
      <c r="AY105" s="231"/>
      <c r="AZ105" s="231"/>
    </row>
    <row r="106" spans="1:52" s="278" customFormat="1" ht="9.1999999999999993" customHeight="1">
      <c r="A106" s="621" t="s">
        <v>2883</v>
      </c>
      <c r="B106" s="1070">
        <v>19178.70432533</v>
      </c>
      <c r="C106" s="1070">
        <v>6388.4639742299978</v>
      </c>
      <c r="D106" s="765">
        <v>12790.240351100001</v>
      </c>
      <c r="E106" s="1070">
        <v>1993.2801517099999</v>
      </c>
      <c r="F106" s="765">
        <v>70.455655945999993</v>
      </c>
      <c r="G106" s="765">
        <v>65.189007239999995</v>
      </c>
      <c r="H106" s="1070">
        <v>5.2666487059999998</v>
      </c>
      <c r="I106" s="1070">
        <v>0</v>
      </c>
      <c r="J106" s="621" t="s">
        <v>2883</v>
      </c>
      <c r="K106" s="1070">
        <v>31417.699999999997</v>
      </c>
      <c r="L106" s="765">
        <v>9602.1</v>
      </c>
      <c r="M106" s="765">
        <v>21815.599999999999</v>
      </c>
      <c r="N106" s="765">
        <v>26.58005558</v>
      </c>
      <c r="O106" s="765">
        <v>0</v>
      </c>
      <c r="P106" s="1070">
        <v>26.58005558</v>
      </c>
      <c r="Q106" s="1070">
        <v>68184.09751655678</v>
      </c>
      <c r="R106" s="1070">
        <v>294322.87725880137</v>
      </c>
      <c r="S106" s="1070">
        <v>8999.4733303044923</v>
      </c>
      <c r="T106" s="1070">
        <v>424193.16829422861</v>
      </c>
    </row>
    <row r="107" spans="1:52" s="278" customFormat="1" ht="9.1999999999999993" customHeight="1">
      <c r="A107" s="621" t="s">
        <v>2884</v>
      </c>
      <c r="B107" s="1070">
        <v>18926.289873319998</v>
      </c>
      <c r="C107" s="1070">
        <v>6905.5151288500001</v>
      </c>
      <c r="D107" s="765">
        <v>12020.77474447</v>
      </c>
      <c r="E107" s="1070">
        <v>1956.5251372300002</v>
      </c>
      <c r="F107" s="765">
        <v>86.429458116000006</v>
      </c>
      <c r="G107" s="765">
        <v>81.162809410000008</v>
      </c>
      <c r="H107" s="1070">
        <v>5.2666487059999998</v>
      </c>
      <c r="I107" s="1070">
        <v>0</v>
      </c>
      <c r="J107" s="621" t="s">
        <v>2884</v>
      </c>
      <c r="K107" s="1070">
        <v>31032.699999999997</v>
      </c>
      <c r="L107" s="765">
        <v>9217.1</v>
      </c>
      <c r="M107" s="765">
        <v>21815.599999999999</v>
      </c>
      <c r="N107" s="765">
        <v>23.296976970000003</v>
      </c>
      <c r="O107" s="765">
        <v>0</v>
      </c>
      <c r="P107" s="1070">
        <v>23.296976970000003</v>
      </c>
      <c r="Q107" s="1070">
        <v>65592.564753219005</v>
      </c>
      <c r="R107" s="1070">
        <v>296536.12574891932</v>
      </c>
      <c r="S107" s="1070">
        <v>8424.9579519480467</v>
      </c>
      <c r="T107" s="1070">
        <v>422578.88989972236</v>
      </c>
    </row>
    <row r="108" spans="1:52" s="575" customFormat="1" ht="9.1999999999999993" customHeight="1">
      <c r="A108" s="2195" t="s">
        <v>2885</v>
      </c>
      <c r="B108" s="2198">
        <v>21593.043979820002</v>
      </c>
      <c r="C108" s="2198">
        <v>6781.18008457</v>
      </c>
      <c r="D108" s="2205">
        <v>14811.86389525</v>
      </c>
      <c r="E108" s="2198">
        <v>1802.5117962200002</v>
      </c>
      <c r="F108" s="2205">
        <v>86.078127055999985</v>
      </c>
      <c r="G108" s="2205">
        <v>80.811478349999987</v>
      </c>
      <c r="H108" s="2198">
        <v>5.2666487059999998</v>
      </c>
      <c r="I108" s="2198">
        <v>0</v>
      </c>
      <c r="J108" s="2195" t="s">
        <v>2885</v>
      </c>
      <c r="K108" s="2198">
        <v>40712.699999999997</v>
      </c>
      <c r="L108" s="2205">
        <v>11967.1</v>
      </c>
      <c r="M108" s="2205">
        <v>28745.599999999999</v>
      </c>
      <c r="N108" s="2205">
        <v>22.214321390000002</v>
      </c>
      <c r="O108" s="2205">
        <v>0</v>
      </c>
      <c r="P108" s="2198">
        <v>22.214321390000002</v>
      </c>
      <c r="Q108" s="2198">
        <v>62083.134589340523</v>
      </c>
      <c r="R108" s="2198">
        <v>306414.75201416638</v>
      </c>
      <c r="S108" s="1070">
        <v>-423.74303607316688</v>
      </c>
      <c r="T108" s="2198">
        <v>432290.69179191976</v>
      </c>
    </row>
    <row r="109" spans="1:52" ht="8.25" customHeight="1"/>
  </sheetData>
  <mergeCells count="3">
    <mergeCell ref="B5:D5"/>
    <mergeCell ref="A5:A9"/>
    <mergeCell ref="J5:J9"/>
  </mergeCells>
  <phoneticPr fontId="0" type="noConversion"/>
  <pageMargins left="0.51181102362204722" right="0.51181102362204722" top="0.98425196850393704" bottom="0" header="0.51181102362204722" footer="0.19685039370078741"/>
  <pageSetup paperSize="9" firstPageNumber="19" orientation="portrait" useFirstPageNumber="1" r:id="rId1"/>
  <headerFooter alignWithMargins="0">
    <oddFooter>&amp;C&amp;"Times New Roman,Bold"&amp;10&amp;P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60"/>
  <sheetViews>
    <sheetView topLeftCell="A37" workbookViewId="0">
      <selection activeCell="F60" sqref="F60"/>
    </sheetView>
  </sheetViews>
  <sheetFormatPr defaultRowHeight="11.25"/>
  <cols>
    <col min="2" max="2" width="15.6640625" customWidth="1"/>
    <col min="10" max="10" width="5.83203125" customWidth="1"/>
  </cols>
  <sheetData>
    <row r="1" s="38" customFormat="1" ht="15.75"/>
    <row r="2" s="38" customFormat="1" ht="15.75"/>
    <row r="3" s="38" customFormat="1" ht="15.75"/>
    <row r="4" s="38" customFormat="1" ht="15.75"/>
    <row r="5" s="38" customFormat="1" ht="15.75"/>
    <row r="6" s="38" customFormat="1" ht="15.75"/>
    <row r="7" s="38" customFormat="1" ht="15.75"/>
    <row r="8" s="38" customFormat="1" ht="15.75"/>
    <row r="9" s="38" customFormat="1" ht="15.75"/>
    <row r="23" spans="3:3">
      <c r="C23" t="s">
        <v>282</v>
      </c>
    </row>
    <row r="51" spans="1:4" ht="15.75">
      <c r="A51" s="38" t="s">
        <v>938</v>
      </c>
      <c r="B51" s="38"/>
      <c r="C51" s="38"/>
      <c r="D51" s="38"/>
    </row>
    <row r="52" spans="1:4" ht="15.75">
      <c r="A52" s="71" t="s">
        <v>128</v>
      </c>
      <c r="B52" s="38"/>
      <c r="C52" s="38"/>
      <c r="D52" s="38"/>
    </row>
    <row r="53" spans="1:4" ht="15.75">
      <c r="A53" s="38" t="s">
        <v>710</v>
      </c>
      <c r="B53" s="38"/>
      <c r="C53" s="38"/>
      <c r="D53" s="38"/>
    </row>
    <row r="54" spans="1:4" ht="15.75">
      <c r="A54" s="38" t="s">
        <v>300</v>
      </c>
      <c r="B54" s="38"/>
      <c r="C54" s="38"/>
      <c r="D54" s="38"/>
    </row>
    <row r="55" spans="1:4" ht="15.75">
      <c r="A55" s="38" t="s">
        <v>711</v>
      </c>
      <c r="B55" s="38"/>
      <c r="C55" s="38"/>
      <c r="D55" s="38"/>
    </row>
    <row r="56" spans="1:4" ht="15.75">
      <c r="A56" s="38" t="s">
        <v>712</v>
      </c>
      <c r="B56" s="38"/>
      <c r="C56" s="38"/>
      <c r="D56" s="38"/>
    </row>
    <row r="57" spans="1:4" ht="15.75">
      <c r="A57" s="38" t="s">
        <v>1847</v>
      </c>
      <c r="B57" s="38"/>
      <c r="C57" s="38"/>
      <c r="D57" s="38"/>
    </row>
    <row r="58" spans="1:4" ht="15.75">
      <c r="A58" s="38" t="s">
        <v>160</v>
      </c>
      <c r="B58" s="38"/>
      <c r="C58" s="38"/>
      <c r="D58" s="38"/>
    </row>
    <row r="59" spans="1:4" ht="15.75">
      <c r="A59" s="38" t="s">
        <v>2920</v>
      </c>
      <c r="B59" s="38"/>
      <c r="C59" s="38"/>
      <c r="D59" s="38"/>
    </row>
    <row r="60" spans="1:4" ht="15.75">
      <c r="A60" s="38" t="s">
        <v>301</v>
      </c>
      <c r="B60" s="38"/>
      <c r="C60" s="38"/>
      <c r="D60" s="38"/>
    </row>
  </sheetData>
  <phoneticPr fontId="0" type="noConversion"/>
  <pageMargins left="0.5" right="0.5" top="1" bottom="0" header="0.5" footer="0.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8"/>
  <dimension ref="A1:AX108"/>
  <sheetViews>
    <sheetView workbookViewId="0">
      <selection activeCell="K2" sqref="K2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11.6640625" customWidth="1"/>
    <col min="12" max="15" width="10.33203125" customWidth="1"/>
    <col min="16" max="16" width="11.33203125" customWidth="1"/>
    <col min="17" max="21" width="10.33203125" customWidth="1"/>
    <col min="22" max="22" width="11.33203125" customWidth="1"/>
    <col min="23" max="50" width="9.33203125" style="49"/>
  </cols>
  <sheetData>
    <row r="1" spans="1:50" s="471" customFormat="1" ht="14.1" customHeight="1">
      <c r="A1" s="458" t="s">
        <v>2413</v>
      </c>
      <c r="B1" s="469"/>
      <c r="C1" s="469"/>
      <c r="D1" s="469"/>
      <c r="E1" s="469"/>
      <c r="F1" s="469"/>
      <c r="G1" s="469"/>
      <c r="H1" s="469"/>
      <c r="I1" s="469"/>
      <c r="J1" s="469"/>
      <c r="K1" s="458" t="s">
        <v>1822</v>
      </c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70"/>
    </row>
    <row r="2" spans="1:50" s="461" customFormat="1" ht="14.1" customHeight="1">
      <c r="A2" s="462" t="s">
        <v>1464</v>
      </c>
      <c r="B2" s="471"/>
      <c r="C2" s="471"/>
      <c r="D2" s="471"/>
      <c r="E2" s="471"/>
      <c r="F2" s="471"/>
      <c r="G2" s="471"/>
      <c r="H2" s="471"/>
      <c r="I2" s="471"/>
      <c r="J2" s="471"/>
      <c r="K2" s="462" t="s">
        <v>1853</v>
      </c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2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</row>
    <row r="3" spans="1:50" s="461" customFormat="1" ht="14.1" customHeight="1">
      <c r="A3" s="462"/>
      <c r="B3" s="471"/>
      <c r="C3" s="471"/>
      <c r="D3" s="471"/>
      <c r="E3" s="471"/>
      <c r="F3" s="471"/>
      <c r="G3" s="471"/>
      <c r="H3" s="471"/>
      <c r="I3" s="471"/>
      <c r="J3" s="471"/>
      <c r="K3" s="462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2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471"/>
      <c r="AQ3" s="471"/>
      <c r="AR3" s="471"/>
      <c r="AS3" s="471"/>
      <c r="AT3" s="471"/>
      <c r="AU3" s="471"/>
      <c r="AV3" s="471"/>
      <c r="AW3" s="471"/>
      <c r="AX3" s="471"/>
    </row>
    <row r="4" spans="1:50" s="461" customFormat="1" ht="14.1" customHeight="1">
      <c r="A4" s="465" t="s">
        <v>280</v>
      </c>
      <c r="B4" s="473"/>
      <c r="C4" s="473"/>
      <c r="D4" s="473"/>
      <c r="E4" s="473"/>
      <c r="F4" s="473"/>
      <c r="G4" s="473"/>
      <c r="H4" s="473"/>
      <c r="I4" s="473"/>
      <c r="J4" s="473"/>
      <c r="K4" s="465"/>
      <c r="L4" s="473"/>
      <c r="M4" s="473"/>
      <c r="N4" s="473"/>
      <c r="O4" s="473"/>
      <c r="P4" s="473"/>
      <c r="Q4" s="473"/>
      <c r="R4" s="473"/>
      <c r="S4" s="473"/>
      <c r="T4" s="473"/>
      <c r="U4" s="473"/>
      <c r="V4" s="474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  <c r="AL4" s="471"/>
      <c r="AM4" s="471"/>
      <c r="AN4" s="471"/>
      <c r="AO4" s="471"/>
      <c r="AP4" s="471"/>
      <c r="AQ4" s="471"/>
      <c r="AR4" s="471"/>
      <c r="AS4" s="471"/>
      <c r="AT4" s="471"/>
      <c r="AU4" s="471"/>
      <c r="AV4" s="471"/>
      <c r="AW4" s="471"/>
      <c r="AX4" s="471"/>
    </row>
    <row r="5" spans="1:50" s="51" customFormat="1" ht="9" customHeight="1">
      <c r="A5" s="2437" t="s">
        <v>1358</v>
      </c>
      <c r="B5" s="5" t="s">
        <v>651</v>
      </c>
      <c r="C5" s="211" t="s">
        <v>662</v>
      </c>
      <c r="D5" s="2110"/>
      <c r="E5" s="2110"/>
      <c r="F5" s="211"/>
      <c r="G5" s="211"/>
      <c r="H5" s="211" t="s">
        <v>1840</v>
      </c>
      <c r="I5" s="211"/>
      <c r="J5" s="211"/>
      <c r="K5" s="2437" t="s">
        <v>1358</v>
      </c>
      <c r="L5" s="2438" t="s">
        <v>641</v>
      </c>
      <c r="M5" s="2439"/>
      <c r="N5" s="2440"/>
      <c r="O5" s="2113"/>
      <c r="P5" s="73" t="s">
        <v>642</v>
      </c>
      <c r="Q5" s="2111"/>
      <c r="R5" s="5"/>
      <c r="S5" s="2438" t="s">
        <v>1508</v>
      </c>
      <c r="T5" s="2439"/>
      <c r="U5" s="2440"/>
      <c r="V5" s="5" t="s">
        <v>1472</v>
      </c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</row>
    <row r="6" spans="1:50" s="51" customFormat="1" ht="9" customHeight="1">
      <c r="A6" s="2428"/>
      <c r="B6" s="5" t="s">
        <v>1341</v>
      </c>
      <c r="C6" s="5" t="s">
        <v>1341</v>
      </c>
      <c r="D6" s="5" t="s">
        <v>1343</v>
      </c>
      <c r="E6" s="5"/>
      <c r="F6" s="5"/>
      <c r="G6" s="5"/>
      <c r="H6" s="5" t="s">
        <v>1341</v>
      </c>
      <c r="I6" s="5" t="s">
        <v>1343</v>
      </c>
      <c r="J6" s="5"/>
      <c r="K6" s="2428"/>
      <c r="L6" s="5" t="s">
        <v>1341</v>
      </c>
      <c r="M6" s="5" t="s">
        <v>1343</v>
      </c>
      <c r="N6" s="5"/>
      <c r="O6" s="2112" t="s">
        <v>1524</v>
      </c>
      <c r="P6" s="5" t="s">
        <v>643</v>
      </c>
      <c r="Q6" s="5" t="s">
        <v>644</v>
      </c>
      <c r="R6" s="5" t="s">
        <v>645</v>
      </c>
      <c r="S6" s="5" t="s">
        <v>1341</v>
      </c>
      <c r="T6" s="5"/>
      <c r="U6" s="5"/>
      <c r="V6" s="5" t="s">
        <v>1763</v>
      </c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</row>
    <row r="7" spans="1:50" s="51" customFormat="1" ht="9" customHeight="1">
      <c r="A7" s="2428"/>
      <c r="B7" s="69" t="s">
        <v>1764</v>
      </c>
      <c r="C7" s="69" t="s">
        <v>1765</v>
      </c>
      <c r="D7" s="69" t="s">
        <v>1355</v>
      </c>
      <c r="E7" s="69" t="s">
        <v>1350</v>
      </c>
      <c r="F7" s="69" t="s">
        <v>1766</v>
      </c>
      <c r="G7" s="69" t="s">
        <v>1332</v>
      </c>
      <c r="H7" s="69" t="s">
        <v>1352</v>
      </c>
      <c r="I7" s="69" t="s">
        <v>1355</v>
      </c>
      <c r="J7" s="69" t="s">
        <v>1332</v>
      </c>
      <c r="K7" s="2428"/>
      <c r="L7" s="69" t="s">
        <v>1767</v>
      </c>
      <c r="M7" s="69" t="s">
        <v>1355</v>
      </c>
      <c r="N7" s="69" t="s">
        <v>1332</v>
      </c>
      <c r="O7" s="69" t="s">
        <v>651</v>
      </c>
      <c r="P7" s="69" t="s">
        <v>1768</v>
      </c>
      <c r="Q7" s="69" t="s">
        <v>1512</v>
      </c>
      <c r="R7" s="69" t="s">
        <v>1475</v>
      </c>
      <c r="S7" s="69" t="s">
        <v>1769</v>
      </c>
      <c r="T7" s="69" t="s">
        <v>1770</v>
      </c>
      <c r="U7" s="69" t="s">
        <v>1332</v>
      </c>
      <c r="V7" s="69" t="s">
        <v>1771</v>
      </c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</row>
    <row r="8" spans="1:50" s="51" customFormat="1" ht="9" customHeight="1">
      <c r="A8" s="2429"/>
      <c r="B8" s="69">
        <v>1</v>
      </c>
      <c r="C8" s="69">
        <v>2</v>
      </c>
      <c r="D8" s="69">
        <v>3</v>
      </c>
      <c r="E8" s="69">
        <v>4</v>
      </c>
      <c r="F8" s="69">
        <v>5</v>
      </c>
      <c r="G8" s="69">
        <v>6</v>
      </c>
      <c r="H8" s="69">
        <v>7</v>
      </c>
      <c r="I8" s="69">
        <v>8</v>
      </c>
      <c r="J8" s="69">
        <v>9</v>
      </c>
      <c r="K8" s="2429"/>
      <c r="L8" s="69">
        <v>10</v>
      </c>
      <c r="M8" s="69">
        <v>11</v>
      </c>
      <c r="N8" s="69">
        <v>12</v>
      </c>
      <c r="O8" s="69">
        <v>13</v>
      </c>
      <c r="P8" s="69">
        <v>14</v>
      </c>
      <c r="Q8" s="69">
        <v>15</v>
      </c>
      <c r="R8" s="69">
        <v>16</v>
      </c>
      <c r="S8" s="69">
        <v>17</v>
      </c>
      <c r="T8" s="69">
        <v>18</v>
      </c>
      <c r="U8" s="69">
        <v>19</v>
      </c>
      <c r="V8" s="69">
        <v>20</v>
      </c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</row>
    <row r="9" spans="1:50" s="310" customFormat="1" ht="15" hidden="1" customHeight="1">
      <c r="A9" s="601" t="s">
        <v>1498</v>
      </c>
      <c r="B9" s="671">
        <v>60525.067000000003</v>
      </c>
      <c r="C9" s="671">
        <v>1897.2470000000001</v>
      </c>
      <c r="D9" s="1067">
        <v>1855.5640000000001</v>
      </c>
      <c r="E9" s="671">
        <v>0</v>
      </c>
      <c r="F9" s="671">
        <v>30.616000000000003</v>
      </c>
      <c r="G9" s="671">
        <v>11.067</v>
      </c>
      <c r="H9" s="671">
        <v>35503.699999999997</v>
      </c>
      <c r="I9" s="671">
        <v>35327.352999999996</v>
      </c>
      <c r="J9" s="671">
        <v>176.34700000000001</v>
      </c>
      <c r="K9" s="601" t="s">
        <v>1498</v>
      </c>
      <c r="L9" s="671">
        <v>23124.12</v>
      </c>
      <c r="M9" s="671">
        <v>23000.524000000001</v>
      </c>
      <c r="N9" s="627">
        <v>123.59599999999999</v>
      </c>
      <c r="O9" s="627">
        <v>131.11799999999999</v>
      </c>
      <c r="P9" s="627">
        <v>750.65</v>
      </c>
      <c r="Q9" s="627">
        <v>14739.977000000001</v>
      </c>
      <c r="R9" s="627">
        <v>2397.4578093499999</v>
      </c>
      <c r="S9" s="627">
        <v>23664.660999999996</v>
      </c>
      <c r="T9" s="627">
        <v>23554.460999999996</v>
      </c>
      <c r="U9" s="627">
        <v>110.2</v>
      </c>
      <c r="V9" s="627">
        <v>102208.93080935</v>
      </c>
    </row>
    <row r="10" spans="1:50" s="124" customFormat="1" ht="15" hidden="1" customHeight="1">
      <c r="A10" s="894"/>
      <c r="B10" s="1070"/>
      <c r="C10" s="1070"/>
      <c r="D10" s="765"/>
      <c r="E10" s="1070"/>
      <c r="F10" s="1070"/>
      <c r="G10" s="1070"/>
      <c r="H10" s="1070"/>
      <c r="I10" s="1070"/>
      <c r="J10" s="1070"/>
      <c r="K10" s="894"/>
      <c r="L10" s="1070"/>
      <c r="M10" s="1070"/>
      <c r="N10" s="1070"/>
      <c r="O10" s="1070"/>
      <c r="P10" s="1070"/>
      <c r="Q10" s="1070"/>
      <c r="R10" s="1070"/>
      <c r="S10" s="1070"/>
      <c r="T10" s="1070"/>
      <c r="U10" s="1070"/>
      <c r="V10" s="1071"/>
      <c r="W10" s="2143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</row>
    <row r="11" spans="1:50" s="304" customFormat="1" ht="15" hidden="1" customHeight="1">
      <c r="A11" s="621" t="s">
        <v>118</v>
      </c>
      <c r="B11" s="1070">
        <v>61781.426359756093</v>
      </c>
      <c r="C11" s="1070">
        <v>1936.6294268913102</v>
      </c>
      <c r="D11" s="765">
        <v>1894.081184938043</v>
      </c>
      <c r="E11" s="1070">
        <v>0</v>
      </c>
      <c r="F11" s="765">
        <v>31.2515168207958</v>
      </c>
      <c r="G11" s="765">
        <v>11.296725132471487</v>
      </c>
      <c r="H11" s="1070">
        <v>36240.674083828315</v>
      </c>
      <c r="I11" s="1070">
        <v>36060.666531019429</v>
      </c>
      <c r="J11" s="1070">
        <v>180.00755280888674</v>
      </c>
      <c r="K11" s="621" t="s">
        <v>118</v>
      </c>
      <c r="L11" s="765">
        <v>23604.122849036463</v>
      </c>
      <c r="M11" s="765">
        <v>23477.961284070985</v>
      </c>
      <c r="N11" s="765">
        <v>126.16156496547806</v>
      </c>
      <c r="O11" s="765">
        <v>133.83970415825397</v>
      </c>
      <c r="P11" s="1070">
        <v>766.23174488928544</v>
      </c>
      <c r="Q11" s="1070">
        <v>15045.944576484295</v>
      </c>
      <c r="R11" s="1070">
        <v>2447.2234470881158</v>
      </c>
      <c r="S11" s="1070">
        <v>24166.224220666641</v>
      </c>
      <c r="T11" s="1070">
        <v>24053.736725446768</v>
      </c>
      <c r="U11" s="765">
        <v>112.48749521987513</v>
      </c>
      <c r="V11" s="628">
        <v>104340.89005304268</v>
      </c>
      <c r="W11" s="1272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78"/>
      <c r="AT11" s="278"/>
      <c r="AU11" s="278"/>
      <c r="AV11" s="278"/>
      <c r="AW11" s="278"/>
      <c r="AX11" s="278"/>
    </row>
    <row r="12" spans="1:50" s="304" customFormat="1" ht="15" hidden="1" customHeight="1">
      <c r="A12" s="621" t="s">
        <v>119</v>
      </c>
      <c r="B12" s="1070">
        <v>63063.864812342377</v>
      </c>
      <c r="C12" s="1070">
        <v>1976.8293411987818</v>
      </c>
      <c r="D12" s="765">
        <v>1933.3978968854221</v>
      </c>
      <c r="E12" s="1070">
        <v>0</v>
      </c>
      <c r="F12" s="765">
        <v>31.900225489955666</v>
      </c>
      <c r="G12" s="765">
        <v>11.531218823404078</v>
      </c>
      <c r="H12" s="1070">
        <v>36992.946032392829</v>
      </c>
      <c r="I12" s="1070">
        <v>36809.201942228297</v>
      </c>
      <c r="J12" s="1070">
        <v>183.74409016452873</v>
      </c>
      <c r="K12" s="621" t="s">
        <v>119</v>
      </c>
      <c r="L12" s="765">
        <v>24094.089438750769</v>
      </c>
      <c r="M12" s="765">
        <v>23965.309053669225</v>
      </c>
      <c r="N12" s="765">
        <v>128.78038508154427</v>
      </c>
      <c r="O12" s="765">
        <v>136.6179045529137</v>
      </c>
      <c r="P12" s="1070">
        <v>782.13693049500966</v>
      </c>
      <c r="Q12" s="1070">
        <v>15358.263326912733</v>
      </c>
      <c r="R12" s="1070">
        <v>2498.0221035053605</v>
      </c>
      <c r="S12" s="1070">
        <v>24667.858725087761</v>
      </c>
      <c r="T12" s="1070">
        <v>24553.036251577403</v>
      </c>
      <c r="U12" s="765">
        <v>114.8224735103578</v>
      </c>
      <c r="V12" s="628">
        <v>106506.76380289615</v>
      </c>
      <c r="W12" s="1272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78"/>
      <c r="AW12" s="278"/>
      <c r="AX12" s="278"/>
    </row>
    <row r="13" spans="1:50" s="304" customFormat="1" ht="15" hidden="1" customHeight="1">
      <c r="A13" s="621" t="s">
        <v>120</v>
      </c>
      <c r="B13" s="1070">
        <v>63556.069800000005</v>
      </c>
      <c r="C13" s="1070">
        <v>1843.6949999999999</v>
      </c>
      <c r="D13" s="765">
        <v>1803.664</v>
      </c>
      <c r="E13" s="1070">
        <v>0</v>
      </c>
      <c r="F13" s="765">
        <v>29.498000000000001</v>
      </c>
      <c r="G13" s="765">
        <v>10.532999999999999</v>
      </c>
      <c r="H13" s="1070">
        <v>36109.109800000006</v>
      </c>
      <c r="I13" s="1070">
        <v>35948.779800000004</v>
      </c>
      <c r="J13" s="1070">
        <v>160.33000000000001</v>
      </c>
      <c r="K13" s="621" t="s">
        <v>120</v>
      </c>
      <c r="L13" s="1070">
        <v>25603.264999999999</v>
      </c>
      <c r="M13" s="1070">
        <v>25334.703999999998</v>
      </c>
      <c r="N13" s="1070">
        <v>268.56099999999998</v>
      </c>
      <c r="O13" s="1070">
        <v>120.33</v>
      </c>
      <c r="P13" s="1070">
        <v>955.4</v>
      </c>
      <c r="Q13" s="1070">
        <v>16420.929</v>
      </c>
      <c r="R13" s="1070">
        <v>4257.3105999999998</v>
      </c>
      <c r="S13" s="1070">
        <v>22966.903999999988</v>
      </c>
      <c r="T13" s="1070">
        <v>22786.003999999986</v>
      </c>
      <c r="U13" s="1070">
        <v>180.9</v>
      </c>
      <c r="V13" s="628">
        <v>108276.94339999999</v>
      </c>
      <c r="W13" s="1272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78"/>
      <c r="AT13" s="278"/>
      <c r="AU13" s="278"/>
      <c r="AV13" s="278"/>
      <c r="AW13" s="278"/>
      <c r="AX13" s="278"/>
    </row>
    <row r="14" spans="1:50" s="278" customFormat="1" ht="15" hidden="1" customHeight="1">
      <c r="A14" s="621" t="s">
        <v>121</v>
      </c>
      <c r="B14" s="1070">
        <v>64349.425940042966</v>
      </c>
      <c r="C14" s="1070">
        <v>1866.7094304583245</v>
      </c>
      <c r="D14" s="765">
        <v>1826.1787324791699</v>
      </c>
      <c r="E14" s="1070">
        <v>0</v>
      </c>
      <c r="F14" s="765">
        <v>29.866216906624825</v>
      </c>
      <c r="G14" s="765">
        <v>10.664481072529636</v>
      </c>
      <c r="H14" s="1070">
        <v>36559.851704926848</v>
      </c>
      <c r="I14" s="1070">
        <v>36397.520341558513</v>
      </c>
      <c r="J14" s="1070">
        <v>162.33136336833539</v>
      </c>
      <c r="K14" s="621" t="s">
        <v>121</v>
      </c>
      <c r="L14" s="765">
        <v>25922.864804657795</v>
      </c>
      <c r="M14" s="765">
        <v>25650.951418032935</v>
      </c>
      <c r="N14" s="765">
        <v>271.91338662485828</v>
      </c>
      <c r="O14" s="765">
        <v>121.83205235521611</v>
      </c>
      <c r="P14" s="1070">
        <v>967.32604354835439</v>
      </c>
      <c r="Q14" s="1070">
        <v>16625.907767383749</v>
      </c>
      <c r="R14" s="1070">
        <v>4310.4536517212382</v>
      </c>
      <c r="S14" s="1070">
        <v>23253.594702611324</v>
      </c>
      <c r="T14" s="1070">
        <v>23070.436568554491</v>
      </c>
      <c r="U14" s="765">
        <v>183.15813405683201</v>
      </c>
      <c r="V14" s="1248">
        <v>109628.54015766285</v>
      </c>
    </row>
    <row r="15" spans="1:50" s="278" customFormat="1" ht="15" hidden="1" customHeight="1">
      <c r="A15" s="621" t="s">
        <v>122</v>
      </c>
      <c r="B15" s="1070">
        <v>65670.196528829983</v>
      </c>
      <c r="C15" s="1070">
        <v>1905.0236015258008</v>
      </c>
      <c r="D15" s="765">
        <v>1863.6610118389603</v>
      </c>
      <c r="E15" s="1070">
        <v>0</v>
      </c>
      <c r="F15" s="765">
        <v>30.479220368774708</v>
      </c>
      <c r="G15" s="765">
        <v>10.883369318065764</v>
      </c>
      <c r="H15" s="1070">
        <v>37310.241877906381</v>
      </c>
      <c r="I15" s="1070">
        <v>37144.578666782727</v>
      </c>
      <c r="J15" s="1070">
        <v>165.66321112365748</v>
      </c>
      <c r="K15" s="621" t="s">
        <v>122</v>
      </c>
      <c r="L15" s="765">
        <v>26454.931049397808</v>
      </c>
      <c r="M15" s="765">
        <v>26177.436646337992</v>
      </c>
      <c r="N15" s="765">
        <v>277.49440305981778</v>
      </c>
      <c r="O15" s="765">
        <v>124.33265261965759</v>
      </c>
      <c r="P15" s="1070">
        <v>987.18038986803697</v>
      </c>
      <c r="Q15" s="1070">
        <v>16967.154168113204</v>
      </c>
      <c r="R15" s="1070">
        <v>4398.9256205749698</v>
      </c>
      <c r="S15" s="1070">
        <v>23730.87423569374</v>
      </c>
      <c r="T15" s="1070">
        <v>23543.956784859402</v>
      </c>
      <c r="U15" s="765">
        <v>186.91745083433943</v>
      </c>
      <c r="V15" s="1248">
        <v>111878.66359569959</v>
      </c>
    </row>
    <row r="16" spans="1:50" s="278" customFormat="1" ht="15" hidden="1" customHeight="1">
      <c r="A16" s="618" t="s">
        <v>67</v>
      </c>
      <c r="B16" s="1070">
        <v>68338.726999999999</v>
      </c>
      <c r="C16" s="1070">
        <v>3076.8809999999999</v>
      </c>
      <c r="D16" s="765">
        <v>3022.1170000000002</v>
      </c>
      <c r="E16" s="1070">
        <v>0</v>
      </c>
      <c r="F16" s="1070">
        <v>37.899000000000001</v>
      </c>
      <c r="G16" s="1070">
        <v>16.864999999999998</v>
      </c>
      <c r="H16" s="1070">
        <v>38300.076000000001</v>
      </c>
      <c r="I16" s="1070">
        <v>38238.959999999999</v>
      </c>
      <c r="J16" s="1070">
        <v>61.116</v>
      </c>
      <c r="K16" s="618" t="s">
        <v>67</v>
      </c>
      <c r="L16" s="1070">
        <v>26961.77</v>
      </c>
      <c r="M16" s="1070">
        <v>26581.838</v>
      </c>
      <c r="N16" s="1070">
        <v>379.93200000000002</v>
      </c>
      <c r="O16" s="1070">
        <v>153.12400000000002</v>
      </c>
      <c r="P16" s="1070">
        <v>987.8</v>
      </c>
      <c r="Q16" s="1070">
        <v>18150.207999999999</v>
      </c>
      <c r="R16" s="1070">
        <v>3882.1586000000007</v>
      </c>
      <c r="S16" s="1070">
        <v>25994.285000000011</v>
      </c>
      <c r="T16" s="1070">
        <v>25813.385000000009</v>
      </c>
      <c r="U16" s="1070">
        <v>180.9</v>
      </c>
      <c r="V16" s="1248">
        <v>117506.30260000001</v>
      </c>
    </row>
    <row r="17" spans="1:50" s="278" customFormat="1" ht="15" hidden="1" customHeight="1">
      <c r="A17" s="618" t="s">
        <v>68</v>
      </c>
      <c r="B17" s="1070">
        <v>68176.409</v>
      </c>
      <c r="C17" s="1070">
        <v>1979.3779999999997</v>
      </c>
      <c r="D17" s="765">
        <v>1938.3419999999996</v>
      </c>
      <c r="E17" s="1070">
        <v>0</v>
      </c>
      <c r="F17" s="1070">
        <v>21.999000000000002</v>
      </c>
      <c r="G17" s="1070">
        <v>19.037000000000003</v>
      </c>
      <c r="H17" s="1070">
        <v>38715.732000000004</v>
      </c>
      <c r="I17" s="1070">
        <v>38653.967000000004</v>
      </c>
      <c r="J17" s="1070">
        <v>61.765000000000001</v>
      </c>
      <c r="K17" s="618" t="s">
        <v>68</v>
      </c>
      <c r="L17" s="1070">
        <v>27481.299000000003</v>
      </c>
      <c r="M17" s="1070">
        <v>27174.943000000003</v>
      </c>
      <c r="N17" s="1070">
        <v>306.35599999999999</v>
      </c>
      <c r="O17" s="1070">
        <v>154.114</v>
      </c>
      <c r="P17" s="1070">
        <v>1164.8</v>
      </c>
      <c r="Q17" s="1070">
        <v>19519.37</v>
      </c>
      <c r="R17" s="1070">
        <v>3717.8365999999996</v>
      </c>
      <c r="S17" s="1070">
        <v>25178.855000000003</v>
      </c>
      <c r="T17" s="1070">
        <v>24997.955000000002</v>
      </c>
      <c r="U17" s="1070">
        <v>180.9</v>
      </c>
      <c r="V17" s="1248">
        <v>117911.3846</v>
      </c>
    </row>
    <row r="18" spans="1:50" s="278" customFormat="1" ht="15" hidden="1" customHeight="1">
      <c r="A18" s="618" t="s">
        <v>69</v>
      </c>
      <c r="B18" s="1070">
        <v>70889.447264930015</v>
      </c>
      <c r="C18" s="1070">
        <v>2057.6372649300001</v>
      </c>
      <c r="D18" s="765">
        <v>2008.9272649300001</v>
      </c>
      <c r="E18" s="1070">
        <v>0</v>
      </c>
      <c r="F18" s="1070">
        <v>35.849000000000004</v>
      </c>
      <c r="G18" s="1070">
        <v>12.860999999999999</v>
      </c>
      <c r="H18" s="1070">
        <v>40101.702000000005</v>
      </c>
      <c r="I18" s="1070">
        <v>40041.772000000004</v>
      </c>
      <c r="J18" s="1070">
        <v>59.93</v>
      </c>
      <c r="K18" s="618" t="s">
        <v>69</v>
      </c>
      <c r="L18" s="1070">
        <v>28730.108000000004</v>
      </c>
      <c r="M18" s="1070">
        <v>28385.995000000003</v>
      </c>
      <c r="N18" s="1070">
        <v>344.113</v>
      </c>
      <c r="O18" s="1070">
        <v>155.32299999999998</v>
      </c>
      <c r="P18" s="1070">
        <v>1432.8</v>
      </c>
      <c r="Q18" s="1070">
        <v>19623.123</v>
      </c>
      <c r="R18" s="1070">
        <v>3689.1969999999997</v>
      </c>
      <c r="S18" s="1070">
        <v>26325.123999999996</v>
      </c>
      <c r="T18" s="1070">
        <v>26053.623999999996</v>
      </c>
      <c r="U18" s="1070">
        <v>271.5</v>
      </c>
      <c r="V18" s="1248">
        <v>122115.01426493001</v>
      </c>
    </row>
    <row r="19" spans="1:50" s="278" customFormat="1" ht="15" hidden="1" customHeight="1">
      <c r="A19" s="618" t="s">
        <v>129</v>
      </c>
      <c r="B19" s="1070">
        <v>72684.15926493</v>
      </c>
      <c r="C19" s="1070">
        <v>2533.7982649299997</v>
      </c>
      <c r="D19" s="765">
        <v>2489.4532649299999</v>
      </c>
      <c r="E19" s="1070">
        <v>0</v>
      </c>
      <c r="F19" s="1070">
        <v>26.323</v>
      </c>
      <c r="G19" s="1070">
        <v>18.021999999999998</v>
      </c>
      <c r="H19" s="1070">
        <v>41290.411999999997</v>
      </c>
      <c r="I19" s="1070">
        <v>41227.667999999998</v>
      </c>
      <c r="J19" s="1070">
        <v>62.744</v>
      </c>
      <c r="K19" s="618" t="s">
        <v>129</v>
      </c>
      <c r="L19" s="1070">
        <v>28859.949000000001</v>
      </c>
      <c r="M19" s="1070">
        <v>28493.512999999999</v>
      </c>
      <c r="N19" s="1070">
        <v>366.43599999999998</v>
      </c>
      <c r="O19" s="1070">
        <v>157.69</v>
      </c>
      <c r="P19" s="1070">
        <v>1989.9</v>
      </c>
      <c r="Q19" s="1070">
        <v>19796.589000000004</v>
      </c>
      <c r="R19" s="1070">
        <v>3701.3218999999999</v>
      </c>
      <c r="S19" s="1070">
        <v>26726.154999999999</v>
      </c>
      <c r="T19" s="1070">
        <v>26454.654999999999</v>
      </c>
      <c r="U19" s="1070">
        <v>271.5</v>
      </c>
      <c r="V19" s="1248">
        <v>125055.81516493</v>
      </c>
    </row>
    <row r="20" spans="1:50" s="278" customFormat="1" ht="15" hidden="1" customHeight="1">
      <c r="A20" s="618" t="s">
        <v>1192</v>
      </c>
      <c r="B20" s="1070">
        <v>72770.416264929998</v>
      </c>
      <c r="C20" s="1070">
        <v>2302.5132649300003</v>
      </c>
      <c r="D20" s="765">
        <v>2187.3302649300003</v>
      </c>
      <c r="E20" s="1070">
        <v>0</v>
      </c>
      <c r="F20" s="1070">
        <v>101.19</v>
      </c>
      <c r="G20" s="1070">
        <v>13.993</v>
      </c>
      <c r="H20" s="1070">
        <v>41125.567999999999</v>
      </c>
      <c r="I20" s="1070">
        <v>41053.226000000002</v>
      </c>
      <c r="J20" s="1070">
        <v>72.342000000000013</v>
      </c>
      <c r="K20" s="618" t="s">
        <v>1192</v>
      </c>
      <c r="L20" s="1070">
        <v>29342.334999999995</v>
      </c>
      <c r="M20" s="1070">
        <v>28864.190999999995</v>
      </c>
      <c r="N20" s="1070">
        <v>478.14400000000001</v>
      </c>
      <c r="O20" s="1070">
        <v>154.84800000000001</v>
      </c>
      <c r="P20" s="1070">
        <v>2359.1799999999998</v>
      </c>
      <c r="Q20" s="1070">
        <v>19892.733000000004</v>
      </c>
      <c r="R20" s="1070">
        <v>4602.7959000000001</v>
      </c>
      <c r="S20" s="1070">
        <v>25603.823999999993</v>
      </c>
      <c r="T20" s="1070">
        <v>25332.323999999993</v>
      </c>
      <c r="U20" s="1070">
        <v>271.5</v>
      </c>
      <c r="V20" s="1248">
        <v>125383.79716493</v>
      </c>
    </row>
    <row r="21" spans="1:50" s="278" customFormat="1" ht="15" hidden="1" customHeight="1">
      <c r="A21" s="618" t="s">
        <v>1193</v>
      </c>
      <c r="B21" s="1070">
        <v>72147.440264930003</v>
      </c>
      <c r="C21" s="1070">
        <v>1977.48726493</v>
      </c>
      <c r="D21" s="765">
        <v>1953.9622649299999</v>
      </c>
      <c r="E21" s="1070">
        <v>0</v>
      </c>
      <c r="F21" s="1070">
        <v>8.9809999999999999</v>
      </c>
      <c r="G21" s="1070">
        <v>14.544</v>
      </c>
      <c r="H21" s="1070">
        <v>40920.976999999999</v>
      </c>
      <c r="I21" s="1070">
        <v>40820.036999999997</v>
      </c>
      <c r="J21" s="1070">
        <v>100.94</v>
      </c>
      <c r="K21" s="618" t="s">
        <v>1193</v>
      </c>
      <c r="L21" s="1070">
        <v>29248.976000000002</v>
      </c>
      <c r="M21" s="1070">
        <v>28843.869000000002</v>
      </c>
      <c r="N21" s="1070">
        <v>405.10699999999997</v>
      </c>
      <c r="O21" s="1070">
        <v>152.67400000000001</v>
      </c>
      <c r="P21" s="1070">
        <v>2740.08</v>
      </c>
      <c r="Q21" s="1070">
        <v>20014.636999999995</v>
      </c>
      <c r="R21" s="1070">
        <v>4620.2740000000003</v>
      </c>
      <c r="S21" s="1070">
        <v>24185.357599999988</v>
      </c>
      <c r="T21" s="1070">
        <v>23913.857599999988</v>
      </c>
      <c r="U21" s="1070">
        <v>271.5</v>
      </c>
      <c r="V21" s="1248">
        <v>123860.46286492998</v>
      </c>
    </row>
    <row r="22" spans="1:50" s="305" customFormat="1" ht="8.4499999999999993" customHeight="1">
      <c r="A22" s="601" t="s">
        <v>1168</v>
      </c>
      <c r="B22" s="671">
        <v>75648.53341643684</v>
      </c>
      <c r="C22" s="671">
        <v>2200.1254609768416</v>
      </c>
      <c r="D22" s="1067">
        <v>2036.8270930668416</v>
      </c>
      <c r="E22" s="671">
        <v>0</v>
      </c>
      <c r="F22" s="671">
        <v>150.64636791000004</v>
      </c>
      <c r="G22" s="671">
        <v>12.651999999999999</v>
      </c>
      <c r="H22" s="671">
        <v>42940.10909653001</v>
      </c>
      <c r="I22" s="671">
        <v>42841.326096530007</v>
      </c>
      <c r="J22" s="671">
        <v>98.783000000000001</v>
      </c>
      <c r="K22" s="601" t="s">
        <v>1168</v>
      </c>
      <c r="L22" s="671">
        <v>30338.667858929999</v>
      </c>
      <c r="M22" s="671">
        <v>29964.365858929999</v>
      </c>
      <c r="N22" s="671">
        <v>374.30200000000002</v>
      </c>
      <c r="O22" s="671">
        <v>169.631</v>
      </c>
      <c r="P22" s="671">
        <v>2433.6799999999998</v>
      </c>
      <c r="Q22" s="671">
        <v>21006.760999999999</v>
      </c>
      <c r="R22" s="671">
        <v>5063.8087126787505</v>
      </c>
      <c r="S22" s="671">
        <v>25464.628675438198</v>
      </c>
      <c r="T22" s="671">
        <v>25104.828675438199</v>
      </c>
      <c r="U22" s="671">
        <v>359.8</v>
      </c>
      <c r="V22" s="627">
        <v>129617.41180455379</v>
      </c>
      <c r="W22" s="2142"/>
      <c r="X22" s="310"/>
      <c r="Y22" s="310"/>
      <c r="Z22" s="310"/>
      <c r="AA22" s="310"/>
      <c r="AB22" s="310"/>
      <c r="AC22" s="310"/>
      <c r="AD22" s="310"/>
      <c r="AE22" s="310"/>
      <c r="AF22" s="310"/>
      <c r="AG22" s="310"/>
      <c r="AH22" s="310"/>
      <c r="AI22" s="310"/>
      <c r="AJ22" s="310"/>
      <c r="AK22" s="310"/>
      <c r="AL22" s="310"/>
      <c r="AM22" s="310"/>
      <c r="AN22" s="310"/>
      <c r="AO22" s="310"/>
      <c r="AP22" s="310"/>
      <c r="AQ22" s="310"/>
      <c r="AR22" s="310"/>
      <c r="AS22" s="310"/>
      <c r="AT22" s="310"/>
      <c r="AU22" s="310"/>
      <c r="AV22" s="310"/>
      <c r="AW22" s="310"/>
      <c r="AX22" s="310"/>
    </row>
    <row r="23" spans="1:50" s="310" customFormat="1" ht="8.4499999999999993" customHeight="1">
      <c r="A23" s="601" t="s">
        <v>1627</v>
      </c>
      <c r="B23" s="671">
        <v>101438.55316546626</v>
      </c>
      <c r="C23" s="671">
        <v>3314.957527952366</v>
      </c>
      <c r="D23" s="1067">
        <v>3237.3001861118905</v>
      </c>
      <c r="E23" s="671">
        <v>0</v>
      </c>
      <c r="F23" s="671">
        <v>64.013810579999983</v>
      </c>
      <c r="G23" s="671">
        <v>13.643531260475429</v>
      </c>
      <c r="H23" s="671">
        <v>60767.25476330689</v>
      </c>
      <c r="I23" s="671">
        <v>60722.287295218026</v>
      </c>
      <c r="J23" s="671">
        <v>44.96746808886153</v>
      </c>
      <c r="K23" s="601" t="s">
        <v>1627</v>
      </c>
      <c r="L23" s="671">
        <v>37178.392009537005</v>
      </c>
      <c r="M23" s="671">
        <v>36951.601609537007</v>
      </c>
      <c r="N23" s="671">
        <v>226.79040000000003</v>
      </c>
      <c r="O23" s="671">
        <v>177.94886467000001</v>
      </c>
      <c r="P23" s="671">
        <v>0</v>
      </c>
      <c r="Q23" s="671">
        <v>21399.743933489997</v>
      </c>
      <c r="R23" s="671">
        <v>6107.5990456687559</v>
      </c>
      <c r="S23" s="671">
        <v>31414.312788148964</v>
      </c>
      <c r="T23" s="671">
        <v>31082.228941968962</v>
      </c>
      <c r="U23" s="671">
        <v>332.08384617999997</v>
      </c>
      <c r="V23" s="627">
        <v>160360.20893277397</v>
      </c>
    </row>
    <row r="24" spans="1:50" s="124" customFormat="1" ht="8.4499999999999993" hidden="1" customHeight="1">
      <c r="A24" s="894"/>
      <c r="B24" s="1070"/>
      <c r="C24" s="1070"/>
      <c r="D24" s="765"/>
      <c r="E24" s="1070"/>
      <c r="F24" s="1070"/>
      <c r="G24" s="1070"/>
      <c r="H24" s="1070"/>
      <c r="I24" s="1070"/>
      <c r="J24" s="1070"/>
      <c r="K24" s="894"/>
      <c r="L24" s="1070"/>
      <c r="M24" s="1070"/>
      <c r="N24" s="1070"/>
      <c r="O24" s="1070"/>
      <c r="P24" s="1070"/>
      <c r="Q24" s="1070"/>
      <c r="R24" s="1070"/>
      <c r="S24" s="1070"/>
      <c r="T24" s="1070"/>
      <c r="U24" s="1070"/>
      <c r="V24" s="628"/>
      <c r="W24" s="2143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</row>
    <row r="25" spans="1:50" s="278" customFormat="1" ht="8.4499999999999993" hidden="1" customHeight="1">
      <c r="A25" s="621" t="s">
        <v>430</v>
      </c>
      <c r="B25" s="1070">
        <v>103379.8554535179</v>
      </c>
      <c r="C25" s="1070">
        <v>2829.135092906</v>
      </c>
      <c r="D25" s="765">
        <v>2726.7868021859999</v>
      </c>
      <c r="E25" s="1070">
        <v>0</v>
      </c>
      <c r="F25" s="765">
        <v>84.115326819999993</v>
      </c>
      <c r="G25" s="765">
        <v>18.232963899999998</v>
      </c>
      <c r="H25" s="1070">
        <v>61162.489057801904</v>
      </c>
      <c r="I25" s="1070">
        <v>60993.310472386904</v>
      </c>
      <c r="J25" s="1070">
        <v>169.17858541500053</v>
      </c>
      <c r="K25" s="621" t="s">
        <v>430</v>
      </c>
      <c r="L25" s="765">
        <v>39205.707829619998</v>
      </c>
      <c r="M25" s="765">
        <v>38855.17806962</v>
      </c>
      <c r="N25" s="765">
        <v>350.52975999999995</v>
      </c>
      <c r="O25" s="765">
        <v>182.52347319000006</v>
      </c>
      <c r="P25" s="1070">
        <v>0</v>
      </c>
      <c r="Q25" s="1070">
        <v>21417.418307</v>
      </c>
      <c r="R25" s="1070">
        <v>7372.6767927607198</v>
      </c>
      <c r="S25" s="1070">
        <v>31408.076729715744</v>
      </c>
      <c r="T25" s="1070">
        <v>31075.992883535742</v>
      </c>
      <c r="U25" s="765">
        <v>332.08384617999997</v>
      </c>
      <c r="V25" s="628">
        <v>163578.02728299436</v>
      </c>
    </row>
    <row r="26" spans="1:50" s="278" customFormat="1" ht="8.4499999999999993" hidden="1" customHeight="1">
      <c r="A26" s="621" t="s">
        <v>431</v>
      </c>
      <c r="B26" s="1070">
        <v>104993.87949223821</v>
      </c>
      <c r="C26" s="1070">
        <v>2367.9096961363966</v>
      </c>
      <c r="D26" s="765">
        <v>2282.2536150783967</v>
      </c>
      <c r="E26" s="1070">
        <v>0</v>
      </c>
      <c r="F26" s="765">
        <v>60.12708945</v>
      </c>
      <c r="G26" s="765">
        <v>25.528991608000002</v>
      </c>
      <c r="H26" s="1070">
        <v>62305.543406804827</v>
      </c>
      <c r="I26" s="1070">
        <v>62235.354554583224</v>
      </c>
      <c r="J26" s="1070">
        <v>70.188852221603298</v>
      </c>
      <c r="K26" s="621" t="s">
        <v>431</v>
      </c>
      <c r="L26" s="765">
        <v>40126.173435036988</v>
      </c>
      <c r="M26" s="765">
        <v>39789.80338503699</v>
      </c>
      <c r="N26" s="765">
        <v>336.37005000000005</v>
      </c>
      <c r="O26" s="765">
        <v>194.25295426000002</v>
      </c>
      <c r="P26" s="1070">
        <v>0</v>
      </c>
      <c r="Q26" s="1070">
        <v>21661.042443000002</v>
      </c>
      <c r="R26" s="1070">
        <v>7378.7367382939392</v>
      </c>
      <c r="S26" s="1070">
        <v>33336.48648068597</v>
      </c>
      <c r="T26" s="1070">
        <v>33336.48648068597</v>
      </c>
      <c r="U26" s="765">
        <v>0</v>
      </c>
      <c r="V26" s="628">
        <v>167370.14515421813</v>
      </c>
    </row>
    <row r="27" spans="1:50" s="278" customFormat="1" ht="8.4499999999999993" hidden="1" customHeight="1">
      <c r="A27" s="621" t="s">
        <v>1807</v>
      </c>
      <c r="B27" s="1070">
        <v>108681.39361084967</v>
      </c>
      <c r="C27" s="1070">
        <v>2779.8922698726892</v>
      </c>
      <c r="D27" s="765">
        <v>2684.5555891126896</v>
      </c>
      <c r="E27" s="1070">
        <v>0</v>
      </c>
      <c r="F27" s="765">
        <v>76.268790799999991</v>
      </c>
      <c r="G27" s="765">
        <v>19.067889960000002</v>
      </c>
      <c r="H27" s="1070">
        <v>64789.988876204974</v>
      </c>
      <c r="I27" s="1070">
        <v>64724.737500366966</v>
      </c>
      <c r="J27" s="1070">
        <v>65.251375838011057</v>
      </c>
      <c r="K27" s="621" t="s">
        <v>1807</v>
      </c>
      <c r="L27" s="1070">
        <v>40907.191488592012</v>
      </c>
      <c r="M27" s="1070">
        <v>40580.920788592011</v>
      </c>
      <c r="N27" s="1070">
        <v>326.27069999999998</v>
      </c>
      <c r="O27" s="1070">
        <v>204.32097617999997</v>
      </c>
      <c r="P27" s="1070">
        <v>0</v>
      </c>
      <c r="Q27" s="1070">
        <v>21695.443671189998</v>
      </c>
      <c r="R27" s="1070">
        <v>7350.2517653228851</v>
      </c>
      <c r="S27" s="1070">
        <v>30192.086267487175</v>
      </c>
      <c r="T27" s="1070">
        <v>30192.086267487175</v>
      </c>
      <c r="U27" s="1070">
        <v>0</v>
      </c>
      <c r="V27" s="628">
        <v>167919.17531484974</v>
      </c>
    </row>
    <row r="28" spans="1:50" s="278" customFormat="1" ht="8.4499999999999993" hidden="1" customHeight="1">
      <c r="A28" s="621" t="s">
        <v>1591</v>
      </c>
      <c r="B28" s="1070">
        <v>109164.93969757188</v>
      </c>
      <c r="C28" s="1070">
        <v>2574.3586205133788</v>
      </c>
      <c r="D28" s="765">
        <v>2465.968052043379</v>
      </c>
      <c r="E28" s="1070">
        <v>0</v>
      </c>
      <c r="F28" s="765">
        <v>82.976374949999979</v>
      </c>
      <c r="G28" s="765">
        <v>25.414193520000001</v>
      </c>
      <c r="H28" s="1070">
        <v>65551.171654288497</v>
      </c>
      <c r="I28" s="1070">
        <v>65485.480325731172</v>
      </c>
      <c r="J28" s="1070">
        <v>65.691328557323843</v>
      </c>
      <c r="K28" s="621" t="s">
        <v>1591</v>
      </c>
      <c r="L28" s="765">
        <v>40834.364028460004</v>
      </c>
      <c r="M28" s="765">
        <v>40496.180028460003</v>
      </c>
      <c r="N28" s="765">
        <v>338.18400000000003</v>
      </c>
      <c r="O28" s="765">
        <v>205.04539430999998</v>
      </c>
      <c r="P28" s="1070">
        <v>0</v>
      </c>
      <c r="Q28" s="1070">
        <v>21934.978343000002</v>
      </c>
      <c r="R28" s="1070">
        <v>7101.3126737637122</v>
      </c>
      <c r="S28" s="1070">
        <v>31929.105463504966</v>
      </c>
      <c r="T28" s="1070">
        <v>31929.105463504966</v>
      </c>
      <c r="U28" s="765">
        <v>0</v>
      </c>
      <c r="V28" s="628">
        <v>170130.33617784057</v>
      </c>
    </row>
    <row r="29" spans="1:50" s="278" customFormat="1" ht="8.4499999999999993" hidden="1" customHeight="1">
      <c r="A29" s="621" t="s">
        <v>1592</v>
      </c>
      <c r="B29" s="1070">
        <v>110060.50944180318</v>
      </c>
      <c r="C29" s="1070">
        <v>2671.8159272026801</v>
      </c>
      <c r="D29" s="765">
        <v>2573.2059906626801</v>
      </c>
      <c r="E29" s="1070">
        <v>0</v>
      </c>
      <c r="F29" s="765">
        <v>80.912606399999987</v>
      </c>
      <c r="G29" s="765">
        <v>17.697330140000002</v>
      </c>
      <c r="H29" s="1070">
        <v>66216.071116290506</v>
      </c>
      <c r="I29" s="1070">
        <v>66147.15449132699</v>
      </c>
      <c r="J29" s="1070">
        <v>68.916624963521841</v>
      </c>
      <c r="K29" s="621" t="s">
        <v>1592</v>
      </c>
      <c r="L29" s="765">
        <v>40967.388184060001</v>
      </c>
      <c r="M29" s="765">
        <v>40763.54718406</v>
      </c>
      <c r="N29" s="765">
        <v>203.84100000000001</v>
      </c>
      <c r="O29" s="765">
        <v>205.23421425000001</v>
      </c>
      <c r="P29" s="1070">
        <v>9.24</v>
      </c>
      <c r="Q29" s="1070">
        <v>22204.608368000005</v>
      </c>
      <c r="R29" s="1070">
        <v>7005.19869931639</v>
      </c>
      <c r="S29" s="1070">
        <v>34473.406728270755</v>
      </c>
      <c r="T29" s="1070">
        <v>34473.406728270755</v>
      </c>
      <c r="U29" s="765">
        <v>0</v>
      </c>
      <c r="V29" s="628">
        <v>173752.96323739033</v>
      </c>
    </row>
    <row r="30" spans="1:50" s="278" customFormat="1" ht="8.4499999999999993" hidden="1" customHeight="1">
      <c r="A30" s="618" t="s">
        <v>1593</v>
      </c>
      <c r="B30" s="1070">
        <v>111372.20232020461</v>
      </c>
      <c r="C30" s="1070">
        <v>2895.0028018018138</v>
      </c>
      <c r="D30" s="765">
        <v>2785.8919107718139</v>
      </c>
      <c r="E30" s="1070">
        <v>0</v>
      </c>
      <c r="F30" s="1070">
        <v>88.803904649999978</v>
      </c>
      <c r="G30" s="1070">
        <v>20.306986379999998</v>
      </c>
      <c r="H30" s="1070">
        <v>67201.800327572782</v>
      </c>
      <c r="I30" s="1070">
        <v>67128.164307169995</v>
      </c>
      <c r="J30" s="1070">
        <v>73.636020402785192</v>
      </c>
      <c r="K30" s="618" t="s">
        <v>1593</v>
      </c>
      <c r="L30" s="1070">
        <v>41066.086946079995</v>
      </c>
      <c r="M30" s="1070">
        <v>40992.282296079997</v>
      </c>
      <c r="N30" s="1070">
        <v>73.804649999999995</v>
      </c>
      <c r="O30" s="1070">
        <v>209.31224475000008</v>
      </c>
      <c r="P30" s="1070">
        <v>9.24</v>
      </c>
      <c r="Q30" s="1070">
        <v>22357.452840189995</v>
      </c>
      <c r="R30" s="1070">
        <v>7176.4116776556084</v>
      </c>
      <c r="S30" s="1070">
        <v>31663.214612027514</v>
      </c>
      <c r="T30" s="1070">
        <v>31663.214612027514</v>
      </c>
      <c r="U30" s="1070">
        <v>0</v>
      </c>
      <c r="V30" s="628">
        <v>172578.52145007774</v>
      </c>
    </row>
    <row r="31" spans="1:50" s="278" customFormat="1" ht="8.4499999999999993" hidden="1" customHeight="1">
      <c r="A31" s="618" t="s">
        <v>811</v>
      </c>
      <c r="B31" s="1070">
        <v>111228.30398895977</v>
      </c>
      <c r="C31" s="1070">
        <v>2701.5195477851757</v>
      </c>
      <c r="D31" s="765">
        <v>2598.9274990251761</v>
      </c>
      <c r="E31" s="1070">
        <v>0</v>
      </c>
      <c r="F31" s="1070">
        <v>85.998541009999997</v>
      </c>
      <c r="G31" s="1070">
        <v>16.593507750000001</v>
      </c>
      <c r="H31" s="1070">
        <v>67764.840456204591</v>
      </c>
      <c r="I31" s="1070">
        <v>67686.52945418212</v>
      </c>
      <c r="J31" s="1070">
        <v>78.311002022473062</v>
      </c>
      <c r="K31" s="618" t="s">
        <v>811</v>
      </c>
      <c r="L31" s="1070">
        <v>40553.476441420004</v>
      </c>
      <c r="M31" s="1070">
        <v>40481.187841420004</v>
      </c>
      <c r="N31" s="1070">
        <v>72.288600000000002</v>
      </c>
      <c r="O31" s="1070">
        <v>208.4675435500001</v>
      </c>
      <c r="P31" s="1070">
        <v>9.24</v>
      </c>
      <c r="Q31" s="1070">
        <v>22365.439711999999</v>
      </c>
      <c r="R31" s="1070">
        <v>7163.913101424072</v>
      </c>
      <c r="S31" s="1070">
        <v>32537.315225217084</v>
      </c>
      <c r="T31" s="1070">
        <v>32537.315225217084</v>
      </c>
      <c r="U31" s="1070">
        <v>0</v>
      </c>
      <c r="V31" s="628">
        <v>173304.21202760094</v>
      </c>
    </row>
    <row r="32" spans="1:50" s="278" customFormat="1" ht="8.4499999999999993" hidden="1" customHeight="1">
      <c r="A32" s="618" t="s">
        <v>812</v>
      </c>
      <c r="B32" s="1070">
        <v>113158.49271132969</v>
      </c>
      <c r="C32" s="1070">
        <v>3886.8029148711998</v>
      </c>
      <c r="D32" s="765">
        <v>3780.7297587211997</v>
      </c>
      <c r="E32" s="1070">
        <v>0</v>
      </c>
      <c r="F32" s="1070">
        <v>83.382720569999989</v>
      </c>
      <c r="G32" s="1070">
        <v>22.690435579999999</v>
      </c>
      <c r="H32" s="1070">
        <v>68887.368243716483</v>
      </c>
      <c r="I32" s="1070">
        <v>68813.598089748484</v>
      </c>
      <c r="J32" s="1070">
        <v>73.770153967999988</v>
      </c>
      <c r="K32" s="618" t="s">
        <v>812</v>
      </c>
      <c r="L32" s="1070">
        <v>40166.122875822002</v>
      </c>
      <c r="M32" s="1070">
        <v>40097.163975822004</v>
      </c>
      <c r="N32" s="1070">
        <v>68.9589</v>
      </c>
      <c r="O32" s="1070">
        <v>218.19867692000005</v>
      </c>
      <c r="P32" s="1070">
        <v>9.24</v>
      </c>
      <c r="Q32" s="1070">
        <v>22374.765313</v>
      </c>
      <c r="R32" s="1070">
        <v>7222.6412477546064</v>
      </c>
      <c r="S32" s="1070">
        <v>32719.470244772325</v>
      </c>
      <c r="T32" s="1070">
        <v>32719.470244772325</v>
      </c>
      <c r="U32" s="1070">
        <v>0</v>
      </c>
      <c r="V32" s="628">
        <v>175484.60951685661</v>
      </c>
    </row>
    <row r="33" spans="1:50" s="278" customFormat="1" ht="8.4499999999999993" hidden="1" customHeight="1">
      <c r="A33" s="618" t="s">
        <v>739</v>
      </c>
      <c r="B33" s="1070">
        <v>114545.08440805174</v>
      </c>
      <c r="C33" s="1070">
        <v>2915.4849964172004</v>
      </c>
      <c r="D33" s="765">
        <v>2792.6466817072005</v>
      </c>
      <c r="E33" s="1070">
        <v>0</v>
      </c>
      <c r="F33" s="1070">
        <v>103.55904581999998</v>
      </c>
      <c r="G33" s="1070">
        <v>19.279268890000001</v>
      </c>
      <c r="H33" s="1070">
        <v>71468.37848486453</v>
      </c>
      <c r="I33" s="1070">
        <v>71393.979244524031</v>
      </c>
      <c r="J33" s="1070">
        <v>74.3992403405</v>
      </c>
      <c r="K33" s="618" t="s">
        <v>739</v>
      </c>
      <c r="L33" s="1070">
        <v>39949.05892814001</v>
      </c>
      <c r="M33" s="1070">
        <v>39860.637928140008</v>
      </c>
      <c r="N33" s="1070">
        <v>88.421000000000006</v>
      </c>
      <c r="O33" s="1070">
        <v>212.16199863000011</v>
      </c>
      <c r="P33" s="1070">
        <v>893.64</v>
      </c>
      <c r="Q33" s="1070">
        <v>22537.373127999999</v>
      </c>
      <c r="R33" s="1070">
        <v>7409.4989954838593</v>
      </c>
      <c r="S33" s="1070">
        <v>33265.971984495467</v>
      </c>
      <c r="T33" s="1070">
        <v>33265.971984495467</v>
      </c>
      <c r="U33" s="1070">
        <v>0</v>
      </c>
      <c r="V33" s="628">
        <v>178651.56851603108</v>
      </c>
    </row>
    <row r="34" spans="1:50" s="278" customFormat="1" ht="8.4499999999999993" hidden="1" customHeight="1">
      <c r="A34" s="618" t="s">
        <v>43</v>
      </c>
      <c r="B34" s="1070">
        <v>114145.67427518919</v>
      </c>
      <c r="C34" s="1070">
        <v>2736.7994865371998</v>
      </c>
      <c r="D34" s="765">
        <v>2646.9667811472</v>
      </c>
      <c r="E34" s="1070">
        <v>0</v>
      </c>
      <c r="F34" s="1070">
        <v>70.169270560000001</v>
      </c>
      <c r="G34" s="1070">
        <v>19.66343483</v>
      </c>
      <c r="H34" s="1070">
        <v>70954.84297550199</v>
      </c>
      <c r="I34" s="1070">
        <v>70883.559702464991</v>
      </c>
      <c r="J34" s="1070">
        <v>71.283273037000015</v>
      </c>
      <c r="K34" s="618" t="s">
        <v>43</v>
      </c>
      <c r="L34" s="1070">
        <v>40226.906401949993</v>
      </c>
      <c r="M34" s="1070">
        <v>40157.391701949993</v>
      </c>
      <c r="N34" s="1070">
        <v>69.514700000000005</v>
      </c>
      <c r="O34" s="1070">
        <v>227.12541119999995</v>
      </c>
      <c r="P34" s="1070">
        <v>749.24</v>
      </c>
      <c r="Q34" s="1070">
        <v>22594.053502999999</v>
      </c>
      <c r="R34" s="1070">
        <v>7312.97179024036</v>
      </c>
      <c r="S34" s="1070">
        <v>34216.288519996335</v>
      </c>
      <c r="T34" s="1070">
        <v>34216.288519996335</v>
      </c>
      <c r="U34" s="1070">
        <v>0</v>
      </c>
      <c r="V34" s="628">
        <v>179018.22808842588</v>
      </c>
    </row>
    <row r="35" spans="1:50" s="278" customFormat="1" ht="8.4499999999999993" hidden="1" customHeight="1">
      <c r="A35" s="618" t="s">
        <v>44</v>
      </c>
      <c r="B35" s="1070">
        <v>114831.7286708927</v>
      </c>
      <c r="C35" s="1070">
        <v>2614.2115507597005</v>
      </c>
      <c r="D35" s="765">
        <v>2529.4166951797006</v>
      </c>
      <c r="E35" s="1070">
        <v>0</v>
      </c>
      <c r="F35" s="1070">
        <v>68.470226509999989</v>
      </c>
      <c r="G35" s="1070">
        <v>16.32462907</v>
      </c>
      <c r="H35" s="1070">
        <v>70586.439245363013</v>
      </c>
      <c r="I35" s="1070">
        <v>70513.311001898008</v>
      </c>
      <c r="J35" s="1070">
        <v>73.128243464999997</v>
      </c>
      <c r="K35" s="618" t="s">
        <v>44</v>
      </c>
      <c r="L35" s="1070">
        <v>41397.780739859991</v>
      </c>
      <c r="M35" s="1070">
        <v>41311.121759859991</v>
      </c>
      <c r="N35" s="1070">
        <v>86.65898</v>
      </c>
      <c r="O35" s="1070">
        <v>233.29713490999993</v>
      </c>
      <c r="P35" s="1070">
        <v>749.55</v>
      </c>
      <c r="Q35" s="1070">
        <v>22725.035905000001</v>
      </c>
      <c r="R35" s="1070">
        <v>7143.7163359052602</v>
      </c>
      <c r="S35" s="1070">
        <v>36946.424064059625</v>
      </c>
      <c r="T35" s="1070">
        <v>36946.424064059625</v>
      </c>
      <c r="U35" s="1070">
        <v>0</v>
      </c>
      <c r="V35" s="628">
        <v>182396.45497585757</v>
      </c>
    </row>
    <row r="36" spans="1:50" s="310" customFormat="1" ht="8.4499999999999993" customHeight="1">
      <c r="A36" s="601" t="s">
        <v>89</v>
      </c>
      <c r="B36" s="671">
        <v>131381.84621735531</v>
      </c>
      <c r="C36" s="671">
        <v>3154.4860419011998</v>
      </c>
      <c r="D36" s="1067">
        <v>3068.3832781671999</v>
      </c>
      <c r="E36" s="671">
        <v>0</v>
      </c>
      <c r="F36" s="671">
        <v>70.77167931000001</v>
      </c>
      <c r="G36" s="671">
        <v>15.331084424</v>
      </c>
      <c r="H36" s="671">
        <v>82945.640264423011</v>
      </c>
      <c r="I36" s="671">
        <v>82861.94909040301</v>
      </c>
      <c r="J36" s="671">
        <v>83.691174020000005</v>
      </c>
      <c r="K36" s="601" t="s">
        <v>89</v>
      </c>
      <c r="L36" s="671">
        <v>45028.300363201102</v>
      </c>
      <c r="M36" s="671">
        <v>44760.135163201099</v>
      </c>
      <c r="N36" s="671">
        <v>268.16519999999997</v>
      </c>
      <c r="O36" s="671">
        <v>253.41954783000003</v>
      </c>
      <c r="P36" s="671">
        <v>570</v>
      </c>
      <c r="Q36" s="671">
        <v>23576.762009999999</v>
      </c>
      <c r="R36" s="671">
        <v>7340.861514274191</v>
      </c>
      <c r="S36" s="671">
        <v>37085.335902957187</v>
      </c>
      <c r="T36" s="671">
        <v>37085.335902957187</v>
      </c>
      <c r="U36" s="671">
        <v>0</v>
      </c>
      <c r="V36" s="627">
        <v>199954.80564458668</v>
      </c>
    </row>
    <row r="37" spans="1:50" s="305" customFormat="1" ht="8.4499999999999993" customHeight="1">
      <c r="A37" s="601" t="s">
        <v>1858</v>
      </c>
      <c r="B37" s="671">
        <v>168401.30794995159</v>
      </c>
      <c r="C37" s="671">
        <v>4341.1847329821003</v>
      </c>
      <c r="D37" s="1067">
        <v>4196.3146141591005</v>
      </c>
      <c r="E37" s="671">
        <v>0</v>
      </c>
      <c r="F37" s="671">
        <v>112.86806041999998</v>
      </c>
      <c r="G37" s="671">
        <v>32.002058402999999</v>
      </c>
      <c r="H37" s="671">
        <v>108357.48866621951</v>
      </c>
      <c r="I37" s="671">
        <v>108284.4620100195</v>
      </c>
      <c r="J37" s="671">
        <v>73.026656200000005</v>
      </c>
      <c r="K37" s="601" t="s">
        <v>1858</v>
      </c>
      <c r="L37" s="1067">
        <v>55395.144057400001</v>
      </c>
      <c r="M37" s="1067">
        <v>54980.061257400004</v>
      </c>
      <c r="N37" s="1067">
        <v>415.08280000000002</v>
      </c>
      <c r="O37" s="1067">
        <v>307.49049335000001</v>
      </c>
      <c r="P37" s="671">
        <v>0</v>
      </c>
      <c r="Q37" s="671">
        <v>26219.487117999997</v>
      </c>
      <c r="R37" s="671">
        <v>9026.4771109591948</v>
      </c>
      <c r="S37" s="671">
        <v>51726.151675866487</v>
      </c>
      <c r="T37" s="671">
        <v>51726.151675866487</v>
      </c>
      <c r="U37" s="1067">
        <v>0</v>
      </c>
      <c r="V37" s="627">
        <v>255373.42385477727</v>
      </c>
      <c r="W37" s="2142"/>
      <c r="X37" s="310"/>
      <c r="Y37" s="310"/>
      <c r="Z37" s="310"/>
      <c r="AA37" s="310"/>
      <c r="AB37" s="310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</row>
    <row r="38" spans="1:50" s="305" customFormat="1" ht="8.4499999999999993" customHeight="1">
      <c r="A38" s="601" t="s">
        <v>1980</v>
      </c>
      <c r="B38" s="671">
        <v>188795.69909742454</v>
      </c>
      <c r="C38" s="671">
        <v>5606.8199620788027</v>
      </c>
      <c r="D38" s="1067">
        <v>5502.7836346388021</v>
      </c>
      <c r="E38" s="671">
        <v>0</v>
      </c>
      <c r="F38" s="671">
        <v>67.43912048</v>
      </c>
      <c r="G38" s="671">
        <v>36.597206960000001</v>
      </c>
      <c r="H38" s="671">
        <v>120640.84178132276</v>
      </c>
      <c r="I38" s="671">
        <v>120543.67779757036</v>
      </c>
      <c r="J38" s="671">
        <v>97.163983752400014</v>
      </c>
      <c r="K38" s="601" t="s">
        <v>1980</v>
      </c>
      <c r="L38" s="1067">
        <v>62212.660399759996</v>
      </c>
      <c r="M38" s="1067">
        <v>62182.044499759999</v>
      </c>
      <c r="N38" s="1067">
        <v>30.615900000000003</v>
      </c>
      <c r="O38" s="1067">
        <v>335.37695426300007</v>
      </c>
      <c r="P38" s="671">
        <v>0</v>
      </c>
      <c r="Q38" s="671">
        <v>27534.729094000002</v>
      </c>
      <c r="R38" s="671">
        <v>11783.224564359436</v>
      </c>
      <c r="S38" s="671">
        <v>60609.731368351968</v>
      </c>
      <c r="T38" s="671">
        <v>60609.731368351968</v>
      </c>
      <c r="U38" s="1067">
        <v>0</v>
      </c>
      <c r="V38" s="627">
        <v>288723.38412413595</v>
      </c>
      <c r="W38" s="2142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</row>
    <row r="39" spans="1:50" s="124" customFormat="1" ht="9.1999999999999993" customHeight="1">
      <c r="A39" s="894"/>
      <c r="B39" s="1070"/>
      <c r="C39" s="1070"/>
      <c r="D39" s="765"/>
      <c r="E39" s="1070"/>
      <c r="F39" s="1070"/>
      <c r="G39" s="1070"/>
      <c r="H39" s="1070"/>
      <c r="I39" s="1070"/>
      <c r="J39" s="1070"/>
      <c r="K39" s="894"/>
      <c r="L39" s="765"/>
      <c r="M39" s="765"/>
      <c r="N39" s="765"/>
      <c r="O39" s="765"/>
      <c r="P39" s="1070"/>
      <c r="Q39" s="1070"/>
      <c r="R39" s="1070"/>
      <c r="S39" s="1070"/>
      <c r="T39" s="1070"/>
      <c r="U39" s="765"/>
      <c r="V39" s="628"/>
      <c r="W39" s="2143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  <c r="AV39" s="231"/>
      <c r="AW39" s="231"/>
      <c r="AX39" s="231"/>
    </row>
    <row r="40" spans="1:50" s="278" customFormat="1" ht="9.1999999999999993" customHeight="1">
      <c r="A40" s="621" t="s">
        <v>2558</v>
      </c>
      <c r="B40" s="1070">
        <v>189575.87579412982</v>
      </c>
      <c r="C40" s="1070">
        <v>4481.9589006470014</v>
      </c>
      <c r="D40" s="765">
        <v>4339.8333645670009</v>
      </c>
      <c r="E40" s="1070">
        <v>0</v>
      </c>
      <c r="F40" s="765">
        <v>110.51201596</v>
      </c>
      <c r="G40" s="765">
        <v>31.61352012</v>
      </c>
      <c r="H40" s="1070">
        <v>121445.97615806283</v>
      </c>
      <c r="I40" s="1070">
        <v>121345.28203497443</v>
      </c>
      <c r="J40" s="1070">
        <v>100.6941230884</v>
      </c>
      <c r="K40" s="621" t="s">
        <v>2558</v>
      </c>
      <c r="L40" s="765">
        <v>63318.347920289998</v>
      </c>
      <c r="M40" s="765">
        <v>63287.250920289996</v>
      </c>
      <c r="N40" s="765">
        <v>31.097000000000001</v>
      </c>
      <c r="O40" s="765">
        <v>329.59281513000008</v>
      </c>
      <c r="P40" s="1070">
        <v>0</v>
      </c>
      <c r="Q40" s="1070">
        <v>27541.629969000005</v>
      </c>
      <c r="R40" s="1070">
        <v>18414.489005872598</v>
      </c>
      <c r="S40" s="1070">
        <v>55054.532444095879</v>
      </c>
      <c r="T40" s="1070">
        <v>55054.532444095879</v>
      </c>
      <c r="U40" s="765">
        <v>0</v>
      </c>
      <c r="V40" s="628">
        <v>290586.52721309831</v>
      </c>
    </row>
    <row r="41" spans="1:50" s="278" customFormat="1" ht="9.1999999999999993" customHeight="1">
      <c r="A41" s="621" t="s">
        <v>2559</v>
      </c>
      <c r="B41" s="1070">
        <v>193144.59467377991</v>
      </c>
      <c r="C41" s="1070">
        <v>4547.9535404463004</v>
      </c>
      <c r="D41" s="765">
        <v>4301.4156988473005</v>
      </c>
      <c r="E41" s="1070">
        <v>0</v>
      </c>
      <c r="F41" s="765">
        <v>200.39238199999994</v>
      </c>
      <c r="G41" s="765">
        <v>46.145459599000013</v>
      </c>
      <c r="H41" s="1070">
        <v>124668.77674136263</v>
      </c>
      <c r="I41" s="1070">
        <v>124566.40116292023</v>
      </c>
      <c r="J41" s="1070">
        <v>102.37557844239998</v>
      </c>
      <c r="K41" s="621" t="s">
        <v>2559</v>
      </c>
      <c r="L41" s="765">
        <v>63591.722906461</v>
      </c>
      <c r="M41" s="765">
        <v>63530.169881460999</v>
      </c>
      <c r="N41" s="765">
        <v>61.553024999999998</v>
      </c>
      <c r="O41" s="765">
        <v>336.14148551000005</v>
      </c>
      <c r="P41" s="1070">
        <v>0</v>
      </c>
      <c r="Q41" s="1070">
        <v>27551.669919000004</v>
      </c>
      <c r="R41" s="1070">
        <v>18365.475135893208</v>
      </c>
      <c r="S41" s="1070">
        <v>56838.549041596132</v>
      </c>
      <c r="T41" s="1070">
        <v>56838.549041596132</v>
      </c>
      <c r="U41" s="765">
        <v>0</v>
      </c>
      <c r="V41" s="628">
        <v>295900.28877026925</v>
      </c>
    </row>
    <row r="42" spans="1:50" s="278" customFormat="1" ht="9.1999999999999993" customHeight="1">
      <c r="A42" s="621" t="s">
        <v>2020</v>
      </c>
      <c r="B42" s="1070">
        <v>197503.73398493498</v>
      </c>
      <c r="C42" s="1070">
        <v>4958.9867274063799</v>
      </c>
      <c r="D42" s="765">
        <v>4774.1954504073792</v>
      </c>
      <c r="E42" s="1070">
        <v>0</v>
      </c>
      <c r="F42" s="765">
        <v>134.56188197</v>
      </c>
      <c r="G42" s="765">
        <v>50.229395028999988</v>
      </c>
      <c r="H42" s="1070">
        <v>128211.65517875935</v>
      </c>
      <c r="I42" s="1070">
        <v>128036.09502870445</v>
      </c>
      <c r="J42" s="1070">
        <v>175.56015005489994</v>
      </c>
      <c r="K42" s="621" t="s">
        <v>2020</v>
      </c>
      <c r="L42" s="765">
        <v>63994.708588839232</v>
      </c>
      <c r="M42" s="765">
        <v>63962.771788839229</v>
      </c>
      <c r="N42" s="765">
        <v>31.936799999999998</v>
      </c>
      <c r="O42" s="765">
        <v>338.38348993000005</v>
      </c>
      <c r="P42" s="1070">
        <v>0</v>
      </c>
      <c r="Q42" s="1070">
        <v>28024.605229500001</v>
      </c>
      <c r="R42" s="1070">
        <v>17782.615221336062</v>
      </c>
      <c r="S42" s="1070">
        <v>53977.155745824042</v>
      </c>
      <c r="T42" s="1070">
        <v>53977.155745824042</v>
      </c>
      <c r="U42" s="765">
        <v>0</v>
      </c>
      <c r="V42" s="628">
        <v>297288.11018159508</v>
      </c>
    </row>
    <row r="43" spans="1:50" s="278" customFormat="1" ht="9.1999999999999993" customHeight="1">
      <c r="A43" s="621" t="s">
        <v>2560</v>
      </c>
      <c r="B43" s="1070">
        <v>185840.30997636344</v>
      </c>
      <c r="C43" s="1070">
        <v>5465.7180298661478</v>
      </c>
      <c r="D43" s="765">
        <v>5305.5151883861472</v>
      </c>
      <c r="E43" s="1070">
        <v>0</v>
      </c>
      <c r="F43" s="765">
        <v>107.38199596999999</v>
      </c>
      <c r="G43" s="765">
        <v>52.820845510000005</v>
      </c>
      <c r="H43" s="1070">
        <v>120334.40245839057</v>
      </c>
      <c r="I43" s="1070">
        <v>120318.48918743218</v>
      </c>
      <c r="J43" s="1070">
        <v>15.913270958399998</v>
      </c>
      <c r="K43" s="621" t="s">
        <v>2560</v>
      </c>
      <c r="L43" s="765">
        <v>59793.876398696739</v>
      </c>
      <c r="M43" s="765">
        <v>59792.820398696742</v>
      </c>
      <c r="N43" s="765">
        <v>1.056</v>
      </c>
      <c r="O43" s="765">
        <v>246.31308941000003</v>
      </c>
      <c r="P43" s="1070">
        <v>0</v>
      </c>
      <c r="Q43" s="1070">
        <v>26186.301721500004</v>
      </c>
      <c r="R43" s="1070">
        <v>16238.803400636205</v>
      </c>
      <c r="S43" s="1070">
        <v>57570.7243870975</v>
      </c>
      <c r="T43" s="1070">
        <v>57570.7243870975</v>
      </c>
      <c r="U43" s="765">
        <v>0</v>
      </c>
      <c r="V43" s="628">
        <v>285836.13948559714</v>
      </c>
    </row>
    <row r="44" spans="1:50" s="278" customFormat="1" ht="9.1999999999999993" customHeight="1">
      <c r="A44" s="621" t="s">
        <v>2561</v>
      </c>
      <c r="B44" s="1070">
        <v>187314.66912072763</v>
      </c>
      <c r="C44" s="1070">
        <v>4583.9582662676185</v>
      </c>
      <c r="D44" s="765">
        <v>4447.332909317618</v>
      </c>
      <c r="E44" s="1070">
        <v>0</v>
      </c>
      <c r="F44" s="765">
        <v>108.71758559000001</v>
      </c>
      <c r="G44" s="765">
        <v>27.907771359999998</v>
      </c>
      <c r="H44" s="1070">
        <v>121325.6568627643</v>
      </c>
      <c r="I44" s="1070">
        <v>121242.63201574743</v>
      </c>
      <c r="J44" s="1070">
        <v>83.024847016880528</v>
      </c>
      <c r="K44" s="621" t="s">
        <v>2561</v>
      </c>
      <c r="L44" s="765">
        <v>61160.291405305732</v>
      </c>
      <c r="M44" s="765">
        <v>61159.222405305729</v>
      </c>
      <c r="N44" s="765">
        <v>1.069</v>
      </c>
      <c r="O44" s="765">
        <v>244.76258639000002</v>
      </c>
      <c r="P44" s="1070">
        <v>0</v>
      </c>
      <c r="Q44" s="1070">
        <v>26368.822721500001</v>
      </c>
      <c r="R44" s="1070">
        <v>15966.877900959173</v>
      </c>
      <c r="S44" s="1070">
        <v>56379.342026238912</v>
      </c>
      <c r="T44" s="1070">
        <v>56379.342026238912</v>
      </c>
      <c r="U44" s="765">
        <v>0</v>
      </c>
      <c r="V44" s="628">
        <v>286029.71176942572</v>
      </c>
    </row>
    <row r="45" spans="1:50" s="278" customFormat="1" ht="9.1999999999999993" customHeight="1">
      <c r="A45" s="618" t="s">
        <v>2084</v>
      </c>
      <c r="B45" s="1070">
        <v>193005.27254642933</v>
      </c>
      <c r="C45" s="1070">
        <v>5110.0109956715896</v>
      </c>
      <c r="D45" s="765">
        <v>4976.2822232915896</v>
      </c>
      <c r="E45" s="1070">
        <v>0</v>
      </c>
      <c r="F45" s="765">
        <v>108.56301905999999</v>
      </c>
      <c r="G45" s="765">
        <v>25.165753319999997</v>
      </c>
      <c r="H45" s="1070">
        <v>125109.51224173202</v>
      </c>
      <c r="I45" s="1070">
        <v>125084.77782685911</v>
      </c>
      <c r="J45" s="1070">
        <v>24.734414872911088</v>
      </c>
      <c r="K45" s="618" t="s">
        <v>2084</v>
      </c>
      <c r="L45" s="765">
        <v>62538.573767395741</v>
      </c>
      <c r="M45" s="765">
        <v>62537.502767395737</v>
      </c>
      <c r="N45" s="765">
        <v>1.071</v>
      </c>
      <c r="O45" s="765">
        <v>247.17554163</v>
      </c>
      <c r="P45" s="1070">
        <v>0</v>
      </c>
      <c r="Q45" s="1070">
        <v>27429.000062250001</v>
      </c>
      <c r="R45" s="1070">
        <v>14570.320379296709</v>
      </c>
      <c r="S45" s="1070">
        <v>56640.183752180827</v>
      </c>
      <c r="T45" s="1070">
        <v>56640.183752180827</v>
      </c>
      <c r="U45" s="765">
        <v>0</v>
      </c>
      <c r="V45" s="628">
        <v>291644.77674015687</v>
      </c>
    </row>
    <row r="46" spans="1:50" s="278" customFormat="1" ht="9.1999999999999993" customHeight="1">
      <c r="A46" s="618" t="s">
        <v>2562</v>
      </c>
      <c r="B46" s="1070">
        <v>197153.74621796724</v>
      </c>
      <c r="C46" s="1070">
        <v>4805.5884082033008</v>
      </c>
      <c r="D46" s="765">
        <v>4663.4998477333011</v>
      </c>
      <c r="E46" s="1070">
        <v>0</v>
      </c>
      <c r="F46" s="765">
        <v>113.04378386999998</v>
      </c>
      <c r="G46" s="765">
        <v>29.044776599999999</v>
      </c>
      <c r="H46" s="1070">
        <v>128632.54364488821</v>
      </c>
      <c r="I46" s="1070">
        <v>128607.29954645921</v>
      </c>
      <c r="J46" s="1070">
        <v>25.244098429000005</v>
      </c>
      <c r="K46" s="618" t="s">
        <v>2562</v>
      </c>
      <c r="L46" s="765">
        <v>63466.079930245724</v>
      </c>
      <c r="M46" s="765">
        <v>63464.490430245722</v>
      </c>
      <c r="N46" s="765">
        <v>1.5894999999999999</v>
      </c>
      <c r="O46" s="765">
        <v>249.53423462999999</v>
      </c>
      <c r="P46" s="1070">
        <v>0</v>
      </c>
      <c r="Q46" s="1070">
        <v>27776.618362249999</v>
      </c>
      <c r="R46" s="1070">
        <v>14146.405741257164</v>
      </c>
      <c r="S46" s="1070">
        <v>58750.337650583708</v>
      </c>
      <c r="T46" s="1070">
        <v>58750.337650583708</v>
      </c>
      <c r="U46" s="765">
        <v>0</v>
      </c>
      <c r="V46" s="628">
        <v>297827.10797205812</v>
      </c>
    </row>
    <row r="47" spans="1:50" s="278" customFormat="1" ht="9.1999999999999993" customHeight="1">
      <c r="A47" s="618" t="s">
        <v>2563</v>
      </c>
      <c r="B47" s="1070">
        <v>201453.9836434579</v>
      </c>
      <c r="C47" s="1070">
        <v>7655.7860782309017</v>
      </c>
      <c r="D47" s="765">
        <v>7512.8995528809019</v>
      </c>
      <c r="E47" s="1070">
        <v>0</v>
      </c>
      <c r="F47" s="765">
        <v>97.773572259999995</v>
      </c>
      <c r="G47" s="765">
        <v>45.112953089999998</v>
      </c>
      <c r="H47" s="1070">
        <v>129500.81889183601</v>
      </c>
      <c r="I47" s="1070">
        <v>129473.61993936701</v>
      </c>
      <c r="J47" s="1070">
        <v>27.198952469000002</v>
      </c>
      <c r="K47" s="618" t="s">
        <v>2563</v>
      </c>
      <c r="L47" s="765">
        <v>64090.480518780976</v>
      </c>
      <c r="M47" s="765">
        <v>64089.411018780978</v>
      </c>
      <c r="N47" s="765">
        <v>1.0694999999999999</v>
      </c>
      <c r="O47" s="765">
        <v>206.89815461000001</v>
      </c>
      <c r="P47" s="1070">
        <v>0</v>
      </c>
      <c r="Q47" s="1070">
        <v>27986.539612249999</v>
      </c>
      <c r="R47" s="1070">
        <v>13692.200627265183</v>
      </c>
      <c r="S47" s="1070">
        <v>57785.43320999416</v>
      </c>
      <c r="T47" s="1070">
        <v>57785.43320999416</v>
      </c>
      <c r="U47" s="765">
        <v>0</v>
      </c>
      <c r="V47" s="628">
        <v>300918.15709296725</v>
      </c>
    </row>
    <row r="48" spans="1:50" s="278" customFormat="1" ht="9.1999999999999993" customHeight="1">
      <c r="A48" s="618" t="s">
        <v>2121</v>
      </c>
      <c r="B48" s="1070">
        <v>206343.74566711832</v>
      </c>
      <c r="C48" s="1070">
        <v>5683.1586657584658</v>
      </c>
      <c r="D48" s="765">
        <v>5523.0427105084655</v>
      </c>
      <c r="E48" s="1070">
        <v>0</v>
      </c>
      <c r="F48" s="765">
        <v>115.31835587999998</v>
      </c>
      <c r="G48" s="765">
        <v>44.79759937</v>
      </c>
      <c r="H48" s="1070">
        <v>132596.24567918989</v>
      </c>
      <c r="I48" s="1070">
        <v>132575.37226493988</v>
      </c>
      <c r="J48" s="1070">
        <v>20.873414249999996</v>
      </c>
      <c r="K48" s="618" t="s">
        <v>2121</v>
      </c>
      <c r="L48" s="765">
        <v>67862.337018319959</v>
      </c>
      <c r="M48" s="765">
        <v>67861.277018319961</v>
      </c>
      <c r="N48" s="765">
        <v>1.06</v>
      </c>
      <c r="O48" s="765">
        <v>202.00430384999999</v>
      </c>
      <c r="P48" s="1070">
        <v>0</v>
      </c>
      <c r="Q48" s="1070">
        <v>28932.981981749996</v>
      </c>
      <c r="R48" s="1070">
        <v>13928.995076843941</v>
      </c>
      <c r="S48" s="1070">
        <v>57408.765790473524</v>
      </c>
      <c r="T48" s="1070">
        <v>57408.765790473524</v>
      </c>
      <c r="U48" s="765">
        <v>0</v>
      </c>
      <c r="V48" s="628">
        <v>306614.48851618578</v>
      </c>
    </row>
    <row r="49" spans="1:50" s="304" customFormat="1" ht="9.1999999999999993" customHeight="1">
      <c r="A49" s="618" t="s">
        <v>2564</v>
      </c>
      <c r="B49" s="1070">
        <v>205945.24054049133</v>
      </c>
      <c r="C49" s="1070">
        <v>4969.7770970351994</v>
      </c>
      <c r="D49" s="765">
        <v>4853.6233386351996</v>
      </c>
      <c r="E49" s="1070">
        <v>0</v>
      </c>
      <c r="F49" s="1070">
        <v>61.539257449999987</v>
      </c>
      <c r="G49" s="1070">
        <v>54.614500949999993</v>
      </c>
      <c r="H49" s="1070">
        <v>132981.93732560612</v>
      </c>
      <c r="I49" s="1070">
        <v>132957.30303605611</v>
      </c>
      <c r="J49" s="1070">
        <v>24.634289549999995</v>
      </c>
      <c r="K49" s="618" t="s">
        <v>2564</v>
      </c>
      <c r="L49" s="765">
        <v>67792.447546589989</v>
      </c>
      <c r="M49" s="765">
        <v>67790.882546589986</v>
      </c>
      <c r="N49" s="765">
        <v>1.5649999999999999</v>
      </c>
      <c r="O49" s="765">
        <v>201.07857126000002</v>
      </c>
      <c r="P49" s="1070">
        <v>0</v>
      </c>
      <c r="Q49" s="1070">
        <v>28911.982099750003</v>
      </c>
      <c r="R49" s="1070">
        <v>13501.404900421352</v>
      </c>
      <c r="S49" s="1070">
        <v>59355.542130151327</v>
      </c>
      <c r="T49" s="1070">
        <v>59355.542130151327</v>
      </c>
      <c r="U49" s="765">
        <v>0</v>
      </c>
      <c r="V49" s="628">
        <v>307714.16967081401</v>
      </c>
      <c r="W49" s="1272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  <c r="AJ49" s="278"/>
      <c r="AK49" s="278"/>
      <c r="AL49" s="278"/>
      <c r="AM49" s="278"/>
      <c r="AN49" s="278"/>
      <c r="AO49" s="278"/>
      <c r="AP49" s="278"/>
      <c r="AQ49" s="278"/>
      <c r="AR49" s="278"/>
      <c r="AS49" s="278"/>
      <c r="AT49" s="278"/>
      <c r="AU49" s="278"/>
      <c r="AV49" s="278"/>
      <c r="AW49" s="278"/>
      <c r="AX49" s="278"/>
    </row>
    <row r="50" spans="1:50" s="304" customFormat="1" ht="9.1999999999999993" customHeight="1">
      <c r="A50" s="618" t="s">
        <v>2565</v>
      </c>
      <c r="B50" s="1070">
        <v>211928.90087444356</v>
      </c>
      <c r="C50" s="1070">
        <v>5424.6507888859032</v>
      </c>
      <c r="D50" s="765">
        <v>5280.6718530259031</v>
      </c>
      <c r="E50" s="1070">
        <v>0</v>
      </c>
      <c r="F50" s="1070">
        <v>92.943258689999993</v>
      </c>
      <c r="G50" s="1070">
        <v>51.03567717</v>
      </c>
      <c r="H50" s="1070">
        <v>137599.80247417765</v>
      </c>
      <c r="I50" s="1070">
        <v>137569.06831696266</v>
      </c>
      <c r="J50" s="1070">
        <v>30.734157215</v>
      </c>
      <c r="K50" s="618" t="s">
        <v>2565</v>
      </c>
      <c r="L50" s="765">
        <v>68694.59737453</v>
      </c>
      <c r="M50" s="765">
        <v>68693.526374530004</v>
      </c>
      <c r="N50" s="765">
        <v>1.071</v>
      </c>
      <c r="O50" s="765">
        <v>209.85023685000002</v>
      </c>
      <c r="P50" s="1070">
        <v>5</v>
      </c>
      <c r="Q50" s="1070">
        <v>29456.241335750001</v>
      </c>
      <c r="R50" s="1070">
        <v>13484.331866405004</v>
      </c>
      <c r="S50" s="1070">
        <v>66089.869194768224</v>
      </c>
      <c r="T50" s="1070">
        <v>66089.869194768224</v>
      </c>
      <c r="U50" s="765">
        <v>0</v>
      </c>
      <c r="V50" s="628">
        <v>320964.34327136679</v>
      </c>
      <c r="W50" s="1272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  <c r="AM50" s="278"/>
      <c r="AN50" s="278"/>
      <c r="AO50" s="278"/>
      <c r="AP50" s="278"/>
      <c r="AQ50" s="278"/>
      <c r="AR50" s="278"/>
      <c r="AS50" s="278"/>
      <c r="AT50" s="278"/>
      <c r="AU50" s="278"/>
      <c r="AV50" s="278"/>
      <c r="AW50" s="278"/>
      <c r="AX50" s="278"/>
    </row>
    <row r="51" spans="1:50" s="305" customFormat="1" ht="9.1999999999999993" customHeight="1">
      <c r="A51" s="601" t="s">
        <v>2159</v>
      </c>
      <c r="B51" s="671">
        <v>219126.05932001086</v>
      </c>
      <c r="C51" s="671">
        <v>7276.4066951974692</v>
      </c>
      <c r="D51" s="1067">
        <v>7185.5054103074699</v>
      </c>
      <c r="E51" s="671">
        <v>0</v>
      </c>
      <c r="F51" s="671">
        <v>38.062075540000009</v>
      </c>
      <c r="G51" s="671">
        <v>52.839209350000004</v>
      </c>
      <c r="H51" s="671">
        <v>143419.26116404336</v>
      </c>
      <c r="I51" s="671">
        <v>143392.19525063335</v>
      </c>
      <c r="J51" s="671">
        <v>27.065913409999993</v>
      </c>
      <c r="K51" s="601" t="s">
        <v>2159</v>
      </c>
      <c r="L51" s="1067">
        <v>68222.084073120001</v>
      </c>
      <c r="M51" s="1067">
        <v>68221.017073120005</v>
      </c>
      <c r="N51" s="1067">
        <v>1.0669999999999999</v>
      </c>
      <c r="O51" s="1067">
        <v>208.30738765000001</v>
      </c>
      <c r="P51" s="671">
        <v>5</v>
      </c>
      <c r="Q51" s="671">
        <v>29278.220210750002</v>
      </c>
      <c r="R51" s="671">
        <v>12137.73240106091</v>
      </c>
      <c r="S51" s="671">
        <v>71139.452682508854</v>
      </c>
      <c r="T51" s="671">
        <v>71139.452682508854</v>
      </c>
      <c r="U51" s="1067">
        <v>0</v>
      </c>
      <c r="V51" s="627">
        <v>331686.46461433062</v>
      </c>
      <c r="W51" s="2142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  <c r="AM51" s="310"/>
      <c r="AN51" s="310"/>
      <c r="AO51" s="310"/>
      <c r="AP51" s="310"/>
      <c r="AQ51" s="310"/>
      <c r="AR51" s="310"/>
      <c r="AS51" s="310"/>
      <c r="AT51" s="310"/>
      <c r="AU51" s="310"/>
      <c r="AV51" s="310"/>
      <c r="AW51" s="310"/>
      <c r="AX51" s="310"/>
    </row>
    <row r="52" spans="1:50" s="124" customFormat="1" ht="9.1999999999999993" customHeight="1">
      <c r="A52" s="894"/>
      <c r="B52" s="1070"/>
      <c r="C52" s="1070"/>
      <c r="D52" s="765"/>
      <c r="E52" s="1070"/>
      <c r="F52" s="1070"/>
      <c r="G52" s="1070"/>
      <c r="H52" s="1070"/>
      <c r="I52" s="1070"/>
      <c r="J52" s="1070"/>
      <c r="K52" s="894"/>
      <c r="L52" s="765"/>
      <c r="M52" s="765"/>
      <c r="N52" s="765"/>
      <c r="O52" s="765"/>
      <c r="P52" s="1070"/>
      <c r="Q52" s="1070"/>
      <c r="R52" s="1070"/>
      <c r="S52" s="1070"/>
      <c r="T52" s="1070"/>
      <c r="U52" s="765"/>
      <c r="V52" s="628"/>
      <c r="W52" s="2143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1"/>
      <c r="AJ52" s="231"/>
      <c r="AK52" s="231"/>
      <c r="AL52" s="231"/>
      <c r="AM52" s="231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</row>
    <row r="53" spans="1:50" s="278" customFormat="1" ht="9.1999999999999993" customHeight="1">
      <c r="A53" s="621" t="s">
        <v>2174</v>
      </c>
      <c r="B53" s="1070">
        <v>219145.29761544536</v>
      </c>
      <c r="C53" s="1070">
        <v>5606.786878135098</v>
      </c>
      <c r="D53" s="765">
        <v>5457.7073098250985</v>
      </c>
      <c r="E53" s="1070">
        <v>0</v>
      </c>
      <c r="F53" s="765">
        <v>73.993908750000017</v>
      </c>
      <c r="G53" s="765">
        <v>75.085659559999996</v>
      </c>
      <c r="H53" s="1070">
        <v>144619.09117699027</v>
      </c>
      <c r="I53" s="1070">
        <v>144475.70791952027</v>
      </c>
      <c r="J53" s="1070">
        <v>143.38325747000013</v>
      </c>
      <c r="K53" s="621" t="s">
        <v>2174</v>
      </c>
      <c r="L53" s="765">
        <v>68698.941682630015</v>
      </c>
      <c r="M53" s="765">
        <v>68697.875682630009</v>
      </c>
      <c r="N53" s="765">
        <v>1.0660000000000001</v>
      </c>
      <c r="O53" s="765">
        <v>220.47787769000001</v>
      </c>
      <c r="P53" s="1070">
        <v>5</v>
      </c>
      <c r="Q53" s="1070">
        <v>29287.312080570005</v>
      </c>
      <c r="R53" s="1070">
        <v>21031.970974892036</v>
      </c>
      <c r="S53" s="1070">
        <v>64010.433288926884</v>
      </c>
      <c r="T53" s="1070">
        <v>64010.433288926884</v>
      </c>
      <c r="U53" s="765">
        <v>0</v>
      </c>
      <c r="V53" s="628">
        <v>333480.01395983429</v>
      </c>
    </row>
    <row r="54" spans="1:50" s="278" customFormat="1" ht="9.1999999999999993" customHeight="1">
      <c r="A54" s="621" t="s">
        <v>2549</v>
      </c>
      <c r="B54" s="1070">
        <v>222462.55207217377</v>
      </c>
      <c r="C54" s="1070">
        <v>6297.5817487627119</v>
      </c>
      <c r="D54" s="765">
        <v>6067.9369267927113</v>
      </c>
      <c r="E54" s="1070">
        <v>0</v>
      </c>
      <c r="F54" s="765">
        <v>140.47188908999999</v>
      </c>
      <c r="G54" s="765">
        <v>89.172932879999991</v>
      </c>
      <c r="H54" s="1070">
        <v>147307.37990833103</v>
      </c>
      <c r="I54" s="1070">
        <v>147273.03209232102</v>
      </c>
      <c r="J54" s="1070">
        <v>34.347816010000003</v>
      </c>
      <c r="K54" s="621" t="s">
        <v>2549</v>
      </c>
      <c r="L54" s="765">
        <v>68621.332012059996</v>
      </c>
      <c r="M54" s="765">
        <v>68620.265512059996</v>
      </c>
      <c r="N54" s="765">
        <v>1.0665</v>
      </c>
      <c r="O54" s="765">
        <v>236.25840302</v>
      </c>
      <c r="P54" s="1070">
        <v>5</v>
      </c>
      <c r="Q54" s="1070">
        <v>29674.940080570006</v>
      </c>
      <c r="R54" s="1070">
        <v>20879.778767203999</v>
      </c>
      <c r="S54" s="1070">
        <v>65856.559761611861</v>
      </c>
      <c r="T54" s="1070">
        <v>65856.559761611861</v>
      </c>
      <c r="U54" s="765">
        <v>0</v>
      </c>
      <c r="V54" s="628">
        <v>338878.83068155963</v>
      </c>
    </row>
    <row r="55" spans="1:50" s="278" customFormat="1" ht="9.1999999999999993" customHeight="1">
      <c r="A55" s="621" t="s">
        <v>2173</v>
      </c>
      <c r="B55" s="1070">
        <v>234880.02590484143</v>
      </c>
      <c r="C55" s="1070">
        <v>7227.5222801852997</v>
      </c>
      <c r="D55" s="765">
        <v>7063.2617425752996</v>
      </c>
      <c r="E55" s="1070">
        <v>0</v>
      </c>
      <c r="F55" s="765">
        <v>50.992155409999995</v>
      </c>
      <c r="G55" s="765">
        <v>113.2683822</v>
      </c>
      <c r="H55" s="1070">
        <v>155766.21221283652</v>
      </c>
      <c r="I55" s="1070">
        <v>155735.14765777651</v>
      </c>
      <c r="J55" s="1070">
        <v>31.06455506</v>
      </c>
      <c r="K55" s="621" t="s">
        <v>2173</v>
      </c>
      <c r="L55" s="765">
        <v>71641.261488000018</v>
      </c>
      <c r="M55" s="765">
        <v>71640.196988000025</v>
      </c>
      <c r="N55" s="765">
        <v>1.0645</v>
      </c>
      <c r="O55" s="765">
        <v>245.02992381960001</v>
      </c>
      <c r="P55" s="1070">
        <v>5</v>
      </c>
      <c r="Q55" s="1070">
        <v>30922.070496569999</v>
      </c>
      <c r="R55" s="1070">
        <v>21641.33861243826</v>
      </c>
      <c r="S55" s="1070">
        <v>65060.262648118143</v>
      </c>
      <c r="T55" s="1070">
        <v>65060.262648118143</v>
      </c>
      <c r="U55" s="765">
        <v>0</v>
      </c>
      <c r="V55" s="628">
        <v>352508.69766196783</v>
      </c>
    </row>
    <row r="56" spans="1:50" s="278" customFormat="1" ht="9.1999999999999993" customHeight="1">
      <c r="A56" s="621" t="s">
        <v>2207</v>
      </c>
      <c r="B56" s="1070">
        <v>233395.16356801064</v>
      </c>
      <c r="C56" s="1070">
        <v>6211.0848369028708</v>
      </c>
      <c r="D56" s="765">
        <v>6033.8067235128701</v>
      </c>
      <c r="E56" s="1070">
        <v>0</v>
      </c>
      <c r="F56" s="765">
        <v>92.837012570000013</v>
      </c>
      <c r="G56" s="765">
        <v>84.441100820000003</v>
      </c>
      <c r="H56" s="1070">
        <v>155434.19272766775</v>
      </c>
      <c r="I56" s="1070">
        <v>155404.76012110125</v>
      </c>
      <c r="J56" s="1070">
        <v>29.432606566483972</v>
      </c>
      <c r="K56" s="621" t="s">
        <v>2207</v>
      </c>
      <c r="L56" s="765">
        <v>71496.219177700012</v>
      </c>
      <c r="M56" s="765">
        <v>71494.830895100007</v>
      </c>
      <c r="N56" s="765">
        <v>1.3882826000000001</v>
      </c>
      <c r="O56" s="765">
        <v>253.66682574000001</v>
      </c>
      <c r="P56" s="1070">
        <v>5</v>
      </c>
      <c r="Q56" s="1070">
        <v>31552.192796569998</v>
      </c>
      <c r="R56" s="1070">
        <v>21260.974585866003</v>
      </c>
      <c r="S56" s="1070">
        <v>67600.241642241614</v>
      </c>
      <c r="T56" s="1070">
        <v>67600.241642241614</v>
      </c>
      <c r="U56" s="765">
        <v>0</v>
      </c>
      <c r="V56" s="628">
        <v>353813.57259268826</v>
      </c>
    </row>
    <row r="57" spans="1:50" s="278" customFormat="1" ht="9.1999999999999993" customHeight="1">
      <c r="A57" s="621" t="s">
        <v>2208</v>
      </c>
      <c r="B57" s="1070">
        <v>232209.1865733439</v>
      </c>
      <c r="C57" s="1070">
        <v>6309.3091271693984</v>
      </c>
      <c r="D57" s="765">
        <v>6200.6954824293989</v>
      </c>
      <c r="E57" s="1070">
        <v>0</v>
      </c>
      <c r="F57" s="765">
        <v>61.399351119999992</v>
      </c>
      <c r="G57" s="765">
        <v>47.214293619999999</v>
      </c>
      <c r="H57" s="1070">
        <v>150865.57762314452</v>
      </c>
      <c r="I57" s="1070">
        <v>150835.85931105452</v>
      </c>
      <c r="J57" s="1070">
        <v>29.718312090000001</v>
      </c>
      <c r="K57" s="621" t="s">
        <v>2208</v>
      </c>
      <c r="L57" s="765">
        <v>74774.018744740009</v>
      </c>
      <c r="M57" s="765">
        <v>74772.938244740013</v>
      </c>
      <c r="N57" s="765">
        <v>1.0805</v>
      </c>
      <c r="O57" s="765">
        <v>260.28107829000004</v>
      </c>
      <c r="P57" s="1070">
        <v>0</v>
      </c>
      <c r="Q57" s="1070">
        <v>31979.538465949998</v>
      </c>
      <c r="R57" s="1070">
        <v>21576.485194579051</v>
      </c>
      <c r="S57" s="1070">
        <v>71218.298978639563</v>
      </c>
      <c r="T57" s="1070">
        <v>71218.298978639563</v>
      </c>
      <c r="U57" s="765">
        <v>0</v>
      </c>
      <c r="V57" s="628">
        <v>356983.50921251252</v>
      </c>
    </row>
    <row r="58" spans="1:50" s="278" customFormat="1" ht="9.1999999999999993" customHeight="1">
      <c r="A58" s="618" t="s">
        <v>2209</v>
      </c>
      <c r="B58" s="1070">
        <v>219450.41171771722</v>
      </c>
      <c r="C58" s="1070">
        <v>7567.0942392954003</v>
      </c>
      <c r="D58" s="765">
        <v>7344.6134973354001</v>
      </c>
      <c r="E58" s="1070">
        <v>0</v>
      </c>
      <c r="F58" s="765">
        <v>154.38737200999998</v>
      </c>
      <c r="G58" s="765">
        <v>68.09336995000001</v>
      </c>
      <c r="H58" s="1070">
        <v>138288.48445822179</v>
      </c>
      <c r="I58" s="1070">
        <v>138256.2764248818</v>
      </c>
      <c r="J58" s="1070">
        <v>32.20803334</v>
      </c>
      <c r="K58" s="618" t="s">
        <v>2209</v>
      </c>
      <c r="L58" s="765">
        <v>73345.460611230024</v>
      </c>
      <c r="M58" s="765">
        <v>73344.372611230021</v>
      </c>
      <c r="N58" s="765">
        <v>1.0880000000000001</v>
      </c>
      <c r="O58" s="765">
        <v>249.37240896999998</v>
      </c>
      <c r="P58" s="1070">
        <v>420</v>
      </c>
      <c r="Q58" s="1070">
        <v>31336.721504689998</v>
      </c>
      <c r="R58" s="1070">
        <v>16979.001384200266</v>
      </c>
      <c r="S58" s="1070">
        <v>69511.356226681397</v>
      </c>
      <c r="T58" s="1070">
        <v>69511.356226681397</v>
      </c>
      <c r="U58" s="765">
        <v>0</v>
      </c>
      <c r="V58" s="628">
        <v>337697.49083328887</v>
      </c>
    </row>
    <row r="59" spans="1:50" s="278" customFormat="1" ht="9.1999999999999993" customHeight="1">
      <c r="A59" s="618" t="s">
        <v>2218</v>
      </c>
      <c r="B59" s="1070">
        <v>215077.12822571813</v>
      </c>
      <c r="C59" s="1070">
        <v>5854.8994874374339</v>
      </c>
      <c r="D59" s="765">
        <v>5742.6541119074345</v>
      </c>
      <c r="E59" s="1070">
        <v>0</v>
      </c>
      <c r="F59" s="765">
        <v>31.986071450000008</v>
      </c>
      <c r="G59" s="765">
        <v>80.259304079999723</v>
      </c>
      <c r="H59" s="1070">
        <v>124514.51161608069</v>
      </c>
      <c r="I59" s="1070">
        <v>124488.48943732069</v>
      </c>
      <c r="J59" s="1070">
        <v>26.022178759999999</v>
      </c>
      <c r="K59" s="618" t="s">
        <v>2218</v>
      </c>
      <c r="L59" s="765">
        <v>84457.676330730013</v>
      </c>
      <c r="M59" s="765">
        <v>84456.609330730018</v>
      </c>
      <c r="N59" s="765">
        <v>1.0669999999999999</v>
      </c>
      <c r="O59" s="765">
        <v>250.04079146999999</v>
      </c>
      <c r="P59" s="1070">
        <v>752.99955</v>
      </c>
      <c r="Q59" s="1070">
        <v>31448.552981689998</v>
      </c>
      <c r="R59" s="1070">
        <v>16749.494466109067</v>
      </c>
      <c r="S59" s="1070">
        <v>65716.376486011926</v>
      </c>
      <c r="T59" s="1070">
        <v>65716.376486011926</v>
      </c>
      <c r="U59" s="765">
        <v>0</v>
      </c>
      <c r="V59" s="628">
        <v>329744.55170952913</v>
      </c>
    </row>
    <row r="60" spans="1:50" s="278" customFormat="1" ht="9.1999999999999993" customHeight="1">
      <c r="A60" s="618" t="s">
        <v>2219</v>
      </c>
      <c r="B60" s="1070">
        <v>219609.9885571101</v>
      </c>
      <c r="C60" s="1070">
        <v>5938.1089101628913</v>
      </c>
      <c r="D60" s="765">
        <v>5845.0629718128921</v>
      </c>
      <c r="E60" s="1070">
        <v>0</v>
      </c>
      <c r="F60" s="765">
        <v>32.70014089</v>
      </c>
      <c r="G60" s="765">
        <v>60.34579746</v>
      </c>
      <c r="H60" s="1070">
        <v>118661.9787556072</v>
      </c>
      <c r="I60" s="1070">
        <v>118638.91388696335</v>
      </c>
      <c r="J60" s="1070">
        <v>23.06486864385057</v>
      </c>
      <c r="K60" s="618" t="s">
        <v>2219</v>
      </c>
      <c r="L60" s="765">
        <v>94754.217155450009</v>
      </c>
      <c r="M60" s="765">
        <v>94753.154655450009</v>
      </c>
      <c r="N60" s="765">
        <v>1.0625</v>
      </c>
      <c r="O60" s="765">
        <v>255.68373589000001</v>
      </c>
      <c r="P60" s="1070">
        <v>895.09777169999995</v>
      </c>
      <c r="Q60" s="1070">
        <v>32766.282769780002</v>
      </c>
      <c r="R60" s="1070">
        <v>16212.189153120009</v>
      </c>
      <c r="S60" s="1070">
        <v>69801.08177419976</v>
      </c>
      <c r="T60" s="1070">
        <v>69801.08177419976</v>
      </c>
      <c r="U60" s="765">
        <v>0</v>
      </c>
      <c r="V60" s="628">
        <v>339284.64002590987</v>
      </c>
    </row>
    <row r="61" spans="1:50" s="278" customFormat="1" ht="9.1999999999999993" customHeight="1">
      <c r="A61" s="618" t="s">
        <v>2217</v>
      </c>
      <c r="B61" s="1070">
        <v>217129.22930706633</v>
      </c>
      <c r="C61" s="1070">
        <v>5971.9350159803998</v>
      </c>
      <c r="D61" s="765">
        <v>5895.3728364303997</v>
      </c>
      <c r="E61" s="1070">
        <v>0</v>
      </c>
      <c r="F61" s="765">
        <v>32.074209789999991</v>
      </c>
      <c r="G61" s="765">
        <v>44.487969759999999</v>
      </c>
      <c r="H61" s="1070">
        <v>111728.1420283959</v>
      </c>
      <c r="I61" s="1070">
        <v>111704.35293825591</v>
      </c>
      <c r="J61" s="1070">
        <v>23.789090140000003</v>
      </c>
      <c r="K61" s="618" t="s">
        <v>2217</v>
      </c>
      <c r="L61" s="765">
        <v>99180.019459050018</v>
      </c>
      <c r="M61" s="765">
        <v>99178.992459050016</v>
      </c>
      <c r="N61" s="765">
        <v>1.0269999999999999</v>
      </c>
      <c r="O61" s="765">
        <v>249.13280363999999</v>
      </c>
      <c r="P61" s="1070">
        <v>839.73427169999991</v>
      </c>
      <c r="Q61" s="1070">
        <v>31871.97836488</v>
      </c>
      <c r="R61" s="1070">
        <v>15722.490911201652</v>
      </c>
      <c r="S61" s="1070">
        <v>62925.236296966556</v>
      </c>
      <c r="T61" s="1070">
        <v>62925.236296966556</v>
      </c>
      <c r="U61" s="765">
        <v>0</v>
      </c>
      <c r="V61" s="628">
        <v>328488.66915181454</v>
      </c>
    </row>
    <row r="62" spans="1:50" s="278" customFormat="1" ht="9.1999999999999993" customHeight="1">
      <c r="A62" s="618" t="s">
        <v>2264</v>
      </c>
      <c r="B62" s="1070">
        <v>213547.06689492235</v>
      </c>
      <c r="C62" s="1070">
        <v>5149.9364549548354</v>
      </c>
      <c r="D62" s="765">
        <v>5077.8927285548352</v>
      </c>
      <c r="E62" s="1070">
        <v>0</v>
      </c>
      <c r="F62" s="765">
        <v>20.607680399999992</v>
      </c>
      <c r="G62" s="765">
        <v>51.436045999999997</v>
      </c>
      <c r="H62" s="1070">
        <v>108080.02998766753</v>
      </c>
      <c r="I62" s="1070">
        <v>108055.73356755955</v>
      </c>
      <c r="J62" s="1070">
        <v>24.296420107968064</v>
      </c>
      <c r="K62" s="618" t="s">
        <v>2264</v>
      </c>
      <c r="L62" s="765">
        <v>100072.42200439998</v>
      </c>
      <c r="M62" s="765">
        <v>100071.39650439998</v>
      </c>
      <c r="N62" s="765">
        <v>1.0255000000000001</v>
      </c>
      <c r="O62" s="765">
        <v>244.67844790000004</v>
      </c>
      <c r="P62" s="1070">
        <v>440.73427169999997</v>
      </c>
      <c r="Q62" s="1070">
        <v>32051.826037379997</v>
      </c>
      <c r="R62" s="1070">
        <v>15184.333416636002</v>
      </c>
      <c r="S62" s="1070">
        <v>58877.633568814184</v>
      </c>
      <c r="T62" s="1070">
        <v>58877.633568814184</v>
      </c>
      <c r="U62" s="765">
        <v>0</v>
      </c>
      <c r="V62" s="628">
        <v>320101.59418945253</v>
      </c>
    </row>
    <row r="63" spans="1:50" s="278" customFormat="1" ht="9.1999999999999993" customHeight="1">
      <c r="A63" s="618" t="s">
        <v>2265</v>
      </c>
      <c r="B63" s="1070">
        <v>212193.45334524452</v>
      </c>
      <c r="C63" s="1070">
        <v>5157.5987783460459</v>
      </c>
      <c r="D63" s="765">
        <v>5076.2540232660458</v>
      </c>
      <c r="E63" s="1070">
        <v>0</v>
      </c>
      <c r="F63" s="765">
        <v>21.252448179999998</v>
      </c>
      <c r="G63" s="765">
        <v>60.092306899999997</v>
      </c>
      <c r="H63" s="1070">
        <v>104990.81507621754</v>
      </c>
      <c r="I63" s="1070">
        <v>104968.11528596957</v>
      </c>
      <c r="J63" s="1070">
        <v>22.699790247968064</v>
      </c>
      <c r="K63" s="618" t="s">
        <v>2265</v>
      </c>
      <c r="L63" s="765">
        <v>101795.05074332093</v>
      </c>
      <c r="M63" s="765">
        <v>101794.02424332092</v>
      </c>
      <c r="N63" s="765">
        <v>1.0265</v>
      </c>
      <c r="O63" s="765">
        <v>249.98874735999999</v>
      </c>
      <c r="P63" s="1070">
        <v>520.73427170000002</v>
      </c>
      <c r="Q63" s="1070">
        <v>32642.536174359997</v>
      </c>
      <c r="R63" s="1070">
        <v>14777.170965447602</v>
      </c>
      <c r="S63" s="1070">
        <v>59432.020798371239</v>
      </c>
      <c r="T63" s="1070">
        <v>59432.020798371239</v>
      </c>
      <c r="U63" s="765">
        <v>0</v>
      </c>
      <c r="V63" s="628">
        <v>319565.91555512336</v>
      </c>
    </row>
    <row r="64" spans="1:50" s="310" customFormat="1" ht="9.1999999999999993" customHeight="1">
      <c r="A64" s="601" t="s">
        <v>2262</v>
      </c>
      <c r="B64" s="671">
        <v>187280.75759468597</v>
      </c>
      <c r="C64" s="671">
        <v>5598.4104862044896</v>
      </c>
      <c r="D64" s="1067">
        <v>5537.1644933344896</v>
      </c>
      <c r="E64" s="671">
        <v>0</v>
      </c>
      <c r="F64" s="1067">
        <v>9.9478128600000026</v>
      </c>
      <c r="G64" s="1067">
        <v>51.29818001000001</v>
      </c>
      <c r="H64" s="671">
        <v>92788.125347221503</v>
      </c>
      <c r="I64" s="671">
        <v>92758.015931981499</v>
      </c>
      <c r="J64" s="671">
        <v>30.109415240000001</v>
      </c>
      <c r="K64" s="601" t="s">
        <v>2262</v>
      </c>
      <c r="L64" s="1067">
        <v>88672.974029399993</v>
      </c>
      <c r="M64" s="1067">
        <v>88671.945529399993</v>
      </c>
      <c r="N64" s="1067">
        <v>1.0285</v>
      </c>
      <c r="O64" s="1067">
        <v>221.24773185999999</v>
      </c>
      <c r="P64" s="671">
        <v>181.4</v>
      </c>
      <c r="Q64" s="671">
        <v>29699.492332189995</v>
      </c>
      <c r="R64" s="671">
        <v>12282.186413422542</v>
      </c>
      <c r="S64" s="671">
        <v>49011.641639287016</v>
      </c>
      <c r="T64" s="671">
        <v>49011.641639287016</v>
      </c>
      <c r="U64" s="1067">
        <v>0</v>
      </c>
      <c r="V64" s="627">
        <v>278455.47797958553</v>
      </c>
    </row>
    <row r="65" spans="1:50" s="124" customFormat="1" ht="9.1999999999999993" customHeight="1">
      <c r="A65" s="894"/>
      <c r="B65" s="1070"/>
      <c r="C65" s="1070"/>
      <c r="D65" s="765"/>
      <c r="E65" s="1070"/>
      <c r="F65" s="1070"/>
      <c r="G65" s="1070"/>
      <c r="H65" s="1070"/>
      <c r="I65" s="1070"/>
      <c r="J65" s="1070"/>
      <c r="K65" s="894"/>
      <c r="L65" s="765"/>
      <c r="M65" s="765"/>
      <c r="N65" s="765"/>
      <c r="O65" s="765"/>
      <c r="P65" s="1070"/>
      <c r="Q65" s="1070"/>
      <c r="R65" s="1070"/>
      <c r="S65" s="1070"/>
      <c r="T65" s="1070"/>
      <c r="U65" s="765"/>
      <c r="V65" s="628"/>
      <c r="W65" s="2143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</row>
    <row r="66" spans="1:50" s="278" customFormat="1" ht="9.1999999999999993" customHeight="1">
      <c r="A66" s="621" t="s">
        <v>2781</v>
      </c>
      <c r="B66" s="1070">
        <v>198111.93143121249</v>
      </c>
      <c r="C66" s="1070">
        <v>4658.3205532179009</v>
      </c>
      <c r="D66" s="765">
        <v>4604.2769964379004</v>
      </c>
      <c r="E66" s="1070">
        <v>0</v>
      </c>
      <c r="F66" s="765">
        <v>11.98353767</v>
      </c>
      <c r="G66" s="765">
        <v>42.060019110000006</v>
      </c>
      <c r="H66" s="1070">
        <v>94366.735267134602</v>
      </c>
      <c r="I66" s="1070">
        <v>94338.879228944599</v>
      </c>
      <c r="J66" s="1070">
        <v>27.856038190000003</v>
      </c>
      <c r="K66" s="621" t="s">
        <v>2781</v>
      </c>
      <c r="L66" s="765">
        <v>98854.486249520007</v>
      </c>
      <c r="M66" s="765">
        <v>98853.460249520009</v>
      </c>
      <c r="N66" s="765">
        <v>1.026</v>
      </c>
      <c r="O66" s="765">
        <v>232.38936133999999</v>
      </c>
      <c r="P66" s="1070">
        <v>501.37077169999998</v>
      </c>
      <c r="Q66" s="1070">
        <v>30814.792130989994</v>
      </c>
      <c r="R66" s="1070">
        <v>21132.84187339661</v>
      </c>
      <c r="S66" s="1070">
        <v>48307.506196443952</v>
      </c>
      <c r="T66" s="1070">
        <v>48307.506196443952</v>
      </c>
      <c r="U66" s="765">
        <v>0</v>
      </c>
      <c r="V66" s="628">
        <v>298868.44240374304</v>
      </c>
    </row>
    <row r="67" spans="1:50" s="278" customFormat="1" ht="9.1999999999999993" customHeight="1">
      <c r="A67" s="621" t="s">
        <v>2782</v>
      </c>
      <c r="B67" s="1070">
        <v>199932.80420468553</v>
      </c>
      <c r="C67" s="1070">
        <v>4730.0288135969004</v>
      </c>
      <c r="D67" s="765">
        <v>4625.9353880669005</v>
      </c>
      <c r="E67" s="1070">
        <v>0</v>
      </c>
      <c r="F67" s="765">
        <v>59.80173817</v>
      </c>
      <c r="G67" s="765">
        <v>44.291687359999997</v>
      </c>
      <c r="H67" s="1070">
        <v>96728.769200778595</v>
      </c>
      <c r="I67" s="1070">
        <v>96707.930968528599</v>
      </c>
      <c r="J67" s="1070">
        <v>20.838232250000001</v>
      </c>
      <c r="K67" s="621" t="s">
        <v>2782</v>
      </c>
      <c r="L67" s="765">
        <v>98237.055196470028</v>
      </c>
      <c r="M67" s="765">
        <v>98236.032196470027</v>
      </c>
      <c r="N67" s="765">
        <v>1.0229999999999999</v>
      </c>
      <c r="O67" s="765">
        <v>236.95099384000002</v>
      </c>
      <c r="P67" s="1070">
        <v>79.64882648999999</v>
      </c>
      <c r="Q67" s="1070">
        <v>31515.252764439989</v>
      </c>
      <c r="R67" s="1070">
        <v>21044.535072112358</v>
      </c>
      <c r="S67" s="1070">
        <v>46992.243145992892</v>
      </c>
      <c r="T67" s="1070">
        <v>46992.243145992892</v>
      </c>
      <c r="U67" s="765">
        <v>0</v>
      </c>
      <c r="V67" s="628">
        <v>299564.48401372076</v>
      </c>
    </row>
    <row r="68" spans="1:50" s="278" customFormat="1" ht="9.1999999999999993" customHeight="1">
      <c r="A68" s="621" t="s">
        <v>2293</v>
      </c>
      <c r="B68" s="1070">
        <v>207972.87308841711</v>
      </c>
      <c r="C68" s="1070">
        <v>5346.0405804425</v>
      </c>
      <c r="D68" s="765">
        <v>5262.1428042524994</v>
      </c>
      <c r="E68" s="1070">
        <v>0</v>
      </c>
      <c r="F68" s="765">
        <v>38.121894750000003</v>
      </c>
      <c r="G68" s="765">
        <v>45.775881439999992</v>
      </c>
      <c r="H68" s="1070">
        <v>101894.94887334462</v>
      </c>
      <c r="I68" s="1070">
        <v>101873.17766130462</v>
      </c>
      <c r="J68" s="1070">
        <v>21.771212040000002</v>
      </c>
      <c r="K68" s="621" t="s">
        <v>2293</v>
      </c>
      <c r="L68" s="765">
        <v>100495.11982083</v>
      </c>
      <c r="M68" s="765">
        <v>100494.08482083</v>
      </c>
      <c r="N68" s="765">
        <v>1.0349999999999999</v>
      </c>
      <c r="O68" s="765">
        <v>236.76381380000001</v>
      </c>
      <c r="P68" s="1070">
        <v>79.45405027999999</v>
      </c>
      <c r="Q68" s="1070">
        <v>31425.494311909995</v>
      </c>
      <c r="R68" s="1070">
        <v>22390.459142908538</v>
      </c>
      <c r="S68" s="1070">
        <v>44864.971484075439</v>
      </c>
      <c r="T68" s="1070">
        <v>44864.971484075439</v>
      </c>
      <c r="U68" s="765">
        <v>0</v>
      </c>
      <c r="V68" s="628">
        <v>306733.25207759108</v>
      </c>
    </row>
    <row r="69" spans="1:50" s="278" customFormat="1" ht="9.1999999999999993" customHeight="1">
      <c r="A69" s="621" t="s">
        <v>2495</v>
      </c>
      <c r="B69" s="1070">
        <v>211963.79696905424</v>
      </c>
      <c r="C69" s="1070">
        <v>4769.3702359043837</v>
      </c>
      <c r="D69" s="765">
        <v>4704.1893893643837</v>
      </c>
      <c r="E69" s="1070">
        <v>0</v>
      </c>
      <c r="F69" s="765">
        <v>14.0281304</v>
      </c>
      <c r="G69" s="765">
        <v>51.152716140000003</v>
      </c>
      <c r="H69" s="1070">
        <v>103413.18043564934</v>
      </c>
      <c r="I69" s="1070">
        <v>103396.95495207934</v>
      </c>
      <c r="J69" s="1070">
        <v>16.225483570000002</v>
      </c>
      <c r="K69" s="621" t="s">
        <v>2495</v>
      </c>
      <c r="L69" s="765">
        <v>103538.17167970051</v>
      </c>
      <c r="M69" s="765">
        <v>103537.12917970051</v>
      </c>
      <c r="N69" s="765">
        <v>1.0425</v>
      </c>
      <c r="O69" s="765">
        <v>243.0746178</v>
      </c>
      <c r="P69" s="1070">
        <v>79.45405027999999</v>
      </c>
      <c r="Q69" s="1070">
        <v>32372.82458642</v>
      </c>
      <c r="R69" s="1070">
        <v>22095.752115073461</v>
      </c>
      <c r="S69" s="1070">
        <v>48281.570065504537</v>
      </c>
      <c r="T69" s="1070">
        <v>48281.570065504537</v>
      </c>
      <c r="U69" s="765">
        <v>0</v>
      </c>
      <c r="V69" s="628">
        <v>314793.39778633224</v>
      </c>
    </row>
    <row r="70" spans="1:50" s="278" customFormat="1" ht="9.1999999999999993" customHeight="1">
      <c r="A70" s="621" t="s">
        <v>2496</v>
      </c>
      <c r="B70" s="1070">
        <v>213579.9547080202</v>
      </c>
      <c r="C70" s="1070">
        <v>5067.7720275903848</v>
      </c>
      <c r="D70" s="765">
        <v>4942.079211090384</v>
      </c>
      <c r="E70" s="1070">
        <v>0</v>
      </c>
      <c r="F70" s="765">
        <v>88.712927870000001</v>
      </c>
      <c r="G70" s="765">
        <v>36.979888630000005</v>
      </c>
      <c r="H70" s="1070">
        <v>104656.7014642393</v>
      </c>
      <c r="I70" s="1070">
        <v>104638.8008879493</v>
      </c>
      <c r="J70" s="1070">
        <v>17.90057629</v>
      </c>
      <c r="K70" s="621" t="s">
        <v>2496</v>
      </c>
      <c r="L70" s="765">
        <v>103610.62665783049</v>
      </c>
      <c r="M70" s="765">
        <v>103609.6031578305</v>
      </c>
      <c r="N70" s="765">
        <v>1.0235000000000001</v>
      </c>
      <c r="O70" s="765">
        <v>244.85455836000003</v>
      </c>
      <c r="P70" s="1070">
        <v>75</v>
      </c>
      <c r="Q70" s="1070">
        <v>33257.983090419999</v>
      </c>
      <c r="R70" s="1070">
        <v>21597.559079031587</v>
      </c>
      <c r="S70" s="1070">
        <v>49900.793115458408</v>
      </c>
      <c r="T70" s="1070">
        <v>49900.793115458408</v>
      </c>
      <c r="U70" s="765">
        <v>0</v>
      </c>
      <c r="V70" s="628">
        <v>318411.28999293019</v>
      </c>
    </row>
    <row r="71" spans="1:50" s="278" customFormat="1" ht="9.1999999999999993" customHeight="1">
      <c r="A71" s="618" t="s">
        <v>2497</v>
      </c>
      <c r="B71" s="1070">
        <v>219796.4497107775</v>
      </c>
      <c r="C71" s="1070">
        <v>6444.6218748157007</v>
      </c>
      <c r="D71" s="765">
        <v>6387.7084168757001</v>
      </c>
      <c r="E71" s="1070">
        <v>0</v>
      </c>
      <c r="F71" s="765">
        <v>12.281875979999999</v>
      </c>
      <c r="G71" s="765">
        <v>44.631581960000013</v>
      </c>
      <c r="H71" s="1070">
        <v>107395.72129691679</v>
      </c>
      <c r="I71" s="1070">
        <v>107389.39945765679</v>
      </c>
      <c r="J71" s="1070">
        <v>6.3218392600000008</v>
      </c>
      <c r="K71" s="618" t="s">
        <v>2497</v>
      </c>
      <c r="L71" s="765">
        <v>105703.28745162001</v>
      </c>
      <c r="M71" s="765">
        <v>105703.28745162001</v>
      </c>
      <c r="N71" s="765">
        <v>0</v>
      </c>
      <c r="O71" s="765">
        <v>252.81908742500002</v>
      </c>
      <c r="P71" s="1070">
        <v>428.95533795</v>
      </c>
      <c r="Q71" s="1070">
        <v>34938.20183761001</v>
      </c>
      <c r="R71" s="1070">
        <v>19202.15281246946</v>
      </c>
      <c r="S71" s="1070">
        <v>49392.631637051069</v>
      </c>
      <c r="T71" s="1070">
        <v>49392.631637051069</v>
      </c>
      <c r="U71" s="765">
        <v>0</v>
      </c>
      <c r="V71" s="628">
        <v>323758.39133585803</v>
      </c>
    </row>
    <row r="72" spans="1:50" s="278" customFormat="1" ht="9.1999999999999993" customHeight="1">
      <c r="A72" s="618" t="s">
        <v>2534</v>
      </c>
      <c r="B72" s="1070">
        <v>221318.97192669188</v>
      </c>
      <c r="C72" s="1070">
        <v>5296.8624019500994</v>
      </c>
      <c r="D72" s="765">
        <v>5197.9316697600998</v>
      </c>
      <c r="E72" s="1070">
        <v>0</v>
      </c>
      <c r="F72" s="765">
        <v>38.076617510000005</v>
      </c>
      <c r="G72" s="765">
        <v>60.854114680000016</v>
      </c>
      <c r="H72" s="1070">
        <v>108502.90196603684</v>
      </c>
      <c r="I72" s="1070">
        <v>108497.61513348683</v>
      </c>
      <c r="J72" s="1070">
        <v>5.2868325500000006</v>
      </c>
      <c r="K72" s="618" t="s">
        <v>2534</v>
      </c>
      <c r="L72" s="765">
        <v>107257.70776127996</v>
      </c>
      <c r="M72" s="765">
        <v>107257.70776127996</v>
      </c>
      <c r="N72" s="765">
        <v>0</v>
      </c>
      <c r="O72" s="765">
        <v>261.49979742499994</v>
      </c>
      <c r="P72" s="1070">
        <v>829.05533794999997</v>
      </c>
      <c r="Q72" s="1070">
        <v>35134.473737609995</v>
      </c>
      <c r="R72" s="1070">
        <v>18854.195780813756</v>
      </c>
      <c r="S72" s="1070">
        <v>48362.948306487335</v>
      </c>
      <c r="T72" s="1070">
        <v>48362.948306487335</v>
      </c>
      <c r="U72" s="765">
        <v>0</v>
      </c>
      <c r="V72" s="628">
        <v>324499.64508955297</v>
      </c>
    </row>
    <row r="73" spans="1:50" s="278" customFormat="1" ht="9.1999999999999993" customHeight="1">
      <c r="A73" s="618" t="s">
        <v>2535</v>
      </c>
      <c r="B73" s="1070">
        <v>225485.97207530509</v>
      </c>
      <c r="C73" s="1070">
        <v>5534.9985055831985</v>
      </c>
      <c r="D73" s="765">
        <v>5417.6431394831989</v>
      </c>
      <c r="E73" s="1070">
        <v>0</v>
      </c>
      <c r="F73" s="765">
        <v>60.940462740000008</v>
      </c>
      <c r="G73" s="765">
        <v>56.414903360000011</v>
      </c>
      <c r="H73" s="1070">
        <v>108624.45706960688</v>
      </c>
      <c r="I73" s="1070">
        <v>108619.87181330689</v>
      </c>
      <c r="J73" s="1070">
        <v>4.5852563000000002</v>
      </c>
      <c r="K73" s="618" t="s">
        <v>2535</v>
      </c>
      <c r="L73" s="765">
        <v>111051.62480371002</v>
      </c>
      <c r="M73" s="765">
        <v>111050.79560371002</v>
      </c>
      <c r="N73" s="765">
        <v>0.82920000000000005</v>
      </c>
      <c r="O73" s="765">
        <v>274.891696405</v>
      </c>
      <c r="P73" s="1070">
        <v>829.95533795000006</v>
      </c>
      <c r="Q73" s="1070">
        <v>36111.15975761001</v>
      </c>
      <c r="R73" s="1070">
        <v>18463.625218031135</v>
      </c>
      <c r="S73" s="1070">
        <v>49873.185205034883</v>
      </c>
      <c r="T73" s="1070">
        <v>49873.185205034883</v>
      </c>
      <c r="U73" s="765">
        <v>0</v>
      </c>
      <c r="V73" s="628">
        <v>330763.89759393112</v>
      </c>
    </row>
    <row r="74" spans="1:50" s="278" customFormat="1" ht="9.1999999999999993" customHeight="1">
      <c r="A74" s="618" t="s">
        <v>2532</v>
      </c>
      <c r="B74" s="1070">
        <v>233542.8498932205</v>
      </c>
      <c r="C74" s="1070">
        <v>6831.4183146476025</v>
      </c>
      <c r="D74" s="765">
        <v>6678.9104218976026</v>
      </c>
      <c r="E74" s="1070">
        <v>0</v>
      </c>
      <c r="F74" s="765">
        <v>92.483917759999997</v>
      </c>
      <c r="G74" s="765">
        <v>60.023974990000013</v>
      </c>
      <c r="H74" s="1070">
        <v>110653.60368325791</v>
      </c>
      <c r="I74" s="1070">
        <v>110649.05688943691</v>
      </c>
      <c r="J74" s="1070">
        <v>4.5467938209999996</v>
      </c>
      <c r="K74" s="618" t="s">
        <v>2532</v>
      </c>
      <c r="L74" s="765">
        <v>115776.45829503</v>
      </c>
      <c r="M74" s="765">
        <v>115775.40049503</v>
      </c>
      <c r="N74" s="765">
        <v>1.0578000000000001</v>
      </c>
      <c r="O74" s="765">
        <v>281.36960028499999</v>
      </c>
      <c r="P74" s="1070">
        <v>430.95533795</v>
      </c>
      <c r="Q74" s="1070">
        <v>37343.107507610002</v>
      </c>
      <c r="R74" s="1070">
        <v>18633.305729593063</v>
      </c>
      <c r="S74" s="1070">
        <v>49584.164030962704</v>
      </c>
      <c r="T74" s="1070">
        <v>49584.164030962704</v>
      </c>
      <c r="U74" s="765">
        <v>0</v>
      </c>
      <c r="V74" s="628">
        <v>339534.38249933627</v>
      </c>
    </row>
    <row r="75" spans="1:50" s="278" customFormat="1" ht="9.1999999999999993" customHeight="1">
      <c r="A75" s="618" t="s">
        <v>2566</v>
      </c>
      <c r="B75" s="1070">
        <v>222176.2101710047</v>
      </c>
      <c r="C75" s="1070">
        <v>4843.1689028263982</v>
      </c>
      <c r="D75" s="765">
        <v>4754.9227655963978</v>
      </c>
      <c r="E75" s="1070">
        <v>0</v>
      </c>
      <c r="F75" s="765">
        <v>86.176967719999979</v>
      </c>
      <c r="G75" s="765">
        <v>2.06916951</v>
      </c>
      <c r="H75" s="1070">
        <v>104247.30943516828</v>
      </c>
      <c r="I75" s="1070">
        <v>104244.12918482829</v>
      </c>
      <c r="J75" s="1070">
        <v>3.1802503400000002</v>
      </c>
      <c r="K75" s="618" t="s">
        <v>2566</v>
      </c>
      <c r="L75" s="765">
        <v>112973.92392652002</v>
      </c>
      <c r="M75" s="765">
        <v>112972.84052652001</v>
      </c>
      <c r="N75" s="765">
        <v>1.0833999999999999</v>
      </c>
      <c r="O75" s="765">
        <v>111.80790648999999</v>
      </c>
      <c r="P75" s="1070">
        <v>649.95533795000006</v>
      </c>
      <c r="Q75" s="1070">
        <v>35270.929066920005</v>
      </c>
      <c r="R75" s="1070">
        <v>14301.946284491463</v>
      </c>
      <c r="S75" s="1070">
        <v>46428.371553240431</v>
      </c>
      <c r="T75" s="1070">
        <v>46428.371553240431</v>
      </c>
      <c r="U75" s="765">
        <v>0</v>
      </c>
      <c r="V75" s="628">
        <v>318827.41241360659</v>
      </c>
    </row>
    <row r="76" spans="1:50" s="278" customFormat="1" ht="9.1999999999999993" customHeight="1">
      <c r="A76" s="618" t="s">
        <v>2567</v>
      </c>
      <c r="B76" s="1070">
        <v>228152.49048277424</v>
      </c>
      <c r="C76" s="1070">
        <v>4945.6038747313996</v>
      </c>
      <c r="D76" s="765">
        <v>4868.7671569213999</v>
      </c>
      <c r="E76" s="1070">
        <v>0</v>
      </c>
      <c r="F76" s="765">
        <v>74.860827720000003</v>
      </c>
      <c r="G76" s="765">
        <v>1.9758900899999998</v>
      </c>
      <c r="H76" s="1070">
        <v>103751.02244136282</v>
      </c>
      <c r="I76" s="1070">
        <v>103747.82831980282</v>
      </c>
      <c r="J76" s="1070">
        <v>3.1941215600000001</v>
      </c>
      <c r="K76" s="618" t="s">
        <v>2567</v>
      </c>
      <c r="L76" s="765">
        <v>119341.30056029001</v>
      </c>
      <c r="M76" s="765">
        <v>119340.43776029001</v>
      </c>
      <c r="N76" s="765">
        <v>0.8627999999999999</v>
      </c>
      <c r="O76" s="765">
        <v>114.56360639</v>
      </c>
      <c r="P76" s="1070">
        <v>649.95533795000006</v>
      </c>
      <c r="Q76" s="1070">
        <v>36386.590600920004</v>
      </c>
      <c r="R76" s="1070">
        <v>13674.911995892373</v>
      </c>
      <c r="S76" s="1070">
        <v>50075.15769096039</v>
      </c>
      <c r="T76" s="1070">
        <v>50075.15769096039</v>
      </c>
      <c r="U76" s="765">
        <v>0</v>
      </c>
      <c r="V76" s="628">
        <v>328939.10610849701</v>
      </c>
    </row>
    <row r="77" spans="1:50" s="310" customFormat="1" ht="9.1999999999999993" customHeight="1">
      <c r="A77" s="601" t="s">
        <v>2574</v>
      </c>
      <c r="B77" s="671">
        <v>247075.91170274324</v>
      </c>
      <c r="C77" s="671">
        <v>7404.9626824669012</v>
      </c>
      <c r="D77" s="1067">
        <v>7301.7313363069015</v>
      </c>
      <c r="E77" s="671">
        <v>0</v>
      </c>
      <c r="F77" s="1067">
        <v>100.97613588</v>
      </c>
      <c r="G77" s="1067">
        <v>2.25521028</v>
      </c>
      <c r="H77" s="671">
        <v>114735.93957331635</v>
      </c>
      <c r="I77" s="671">
        <v>114732.56571662636</v>
      </c>
      <c r="J77" s="671">
        <v>3.3738566900000002</v>
      </c>
      <c r="K77" s="601" t="s">
        <v>2574</v>
      </c>
      <c r="L77" s="1067">
        <v>124816.16640228001</v>
      </c>
      <c r="M77" s="1067">
        <v>124816.16640228001</v>
      </c>
      <c r="N77" s="1067">
        <v>0</v>
      </c>
      <c r="O77" s="1067">
        <v>118.84304467999999</v>
      </c>
      <c r="P77" s="671">
        <v>221</v>
      </c>
      <c r="Q77" s="671">
        <v>38003.785623559997</v>
      </c>
      <c r="R77" s="671">
        <v>12080.382785432652</v>
      </c>
      <c r="S77" s="671">
        <v>59458.858822898088</v>
      </c>
      <c r="T77" s="671">
        <v>59458.858822898088</v>
      </c>
      <c r="U77" s="1067">
        <v>0</v>
      </c>
      <c r="V77" s="627">
        <v>356839.93893463397</v>
      </c>
    </row>
    <row r="78" spans="1:50" s="124" customFormat="1" ht="9.1999999999999993" customHeight="1">
      <c r="A78" s="894"/>
      <c r="B78" s="1070"/>
      <c r="C78" s="1070"/>
      <c r="D78" s="765"/>
      <c r="E78" s="1070"/>
      <c r="F78" s="1070"/>
      <c r="G78" s="1070"/>
      <c r="H78" s="1070"/>
      <c r="I78" s="1070"/>
      <c r="J78" s="1070"/>
      <c r="K78" s="894"/>
      <c r="L78" s="765"/>
      <c r="M78" s="765"/>
      <c r="N78" s="765"/>
      <c r="O78" s="765"/>
      <c r="P78" s="1070"/>
      <c r="Q78" s="1070"/>
      <c r="R78" s="1070"/>
      <c r="S78" s="1070"/>
      <c r="T78" s="1070"/>
      <c r="U78" s="765"/>
      <c r="V78" s="628"/>
      <c r="W78" s="2143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</row>
    <row r="79" spans="1:50" s="278" customFormat="1" ht="9.1999999999999993" customHeight="1">
      <c r="A79" s="621" t="s">
        <v>2639</v>
      </c>
      <c r="B79" s="1070">
        <v>248529.89124236809</v>
      </c>
      <c r="C79" s="1070">
        <v>5048.2200196754993</v>
      </c>
      <c r="D79" s="765">
        <v>4953.195014235499</v>
      </c>
      <c r="E79" s="1070">
        <v>0</v>
      </c>
      <c r="F79" s="765">
        <v>92.775869479999997</v>
      </c>
      <c r="G79" s="765">
        <v>2.2491359600000003</v>
      </c>
      <c r="H79" s="1070">
        <v>114190.57431832256</v>
      </c>
      <c r="I79" s="1070">
        <v>114187.15829509255</v>
      </c>
      <c r="J79" s="1070">
        <v>3.4160232300000009</v>
      </c>
      <c r="K79" s="621" t="s">
        <v>2639</v>
      </c>
      <c r="L79" s="765">
        <v>129162.57440244</v>
      </c>
      <c r="M79" s="765">
        <v>129162.57440244</v>
      </c>
      <c r="N79" s="765">
        <v>0</v>
      </c>
      <c r="O79" s="765">
        <v>128.52250193</v>
      </c>
      <c r="P79" s="1070">
        <v>688.23312708999993</v>
      </c>
      <c r="Q79" s="1070">
        <v>38070.796223559999</v>
      </c>
      <c r="R79" s="1070">
        <v>18768.558673501841</v>
      </c>
      <c r="S79" s="1070">
        <v>52351.9590164408</v>
      </c>
      <c r="T79" s="1070">
        <v>52351.9590164408</v>
      </c>
      <c r="U79" s="765">
        <v>0</v>
      </c>
      <c r="V79" s="628">
        <v>358409.43828296073</v>
      </c>
    </row>
    <row r="80" spans="1:50" s="278" customFormat="1" ht="9.1999999999999993" customHeight="1">
      <c r="A80" s="621" t="s">
        <v>2780</v>
      </c>
      <c r="B80" s="1070">
        <v>251250.10486079013</v>
      </c>
      <c r="C80" s="1070">
        <v>5270.3483032955019</v>
      </c>
      <c r="D80" s="765">
        <v>5167.8068922133143</v>
      </c>
      <c r="E80" s="1070">
        <v>0</v>
      </c>
      <c r="F80" s="765">
        <v>100.73100286999998</v>
      </c>
      <c r="G80" s="765">
        <v>1.8104082121876413</v>
      </c>
      <c r="H80" s="1070">
        <v>115751.87623085207</v>
      </c>
      <c r="I80" s="1070">
        <v>115748.49882768537</v>
      </c>
      <c r="J80" s="1070">
        <v>3.3774031667035773</v>
      </c>
      <c r="K80" s="621" t="s">
        <v>2780</v>
      </c>
      <c r="L80" s="765">
        <v>130087.26854900258</v>
      </c>
      <c r="M80" s="765">
        <v>130087.26854900258</v>
      </c>
      <c r="N80" s="765">
        <v>0</v>
      </c>
      <c r="O80" s="765">
        <v>140.61177764000001</v>
      </c>
      <c r="P80" s="1070">
        <v>688.58312708999995</v>
      </c>
      <c r="Q80" s="1070">
        <v>38070.796223559999</v>
      </c>
      <c r="R80" s="1070">
        <v>19156.910882771157</v>
      </c>
      <c r="S80" s="1070">
        <v>55958.708127787788</v>
      </c>
      <c r="T80" s="1070">
        <v>55958.708127787788</v>
      </c>
      <c r="U80" s="765">
        <v>0</v>
      </c>
      <c r="V80" s="628">
        <v>365125.10322199907</v>
      </c>
    </row>
    <row r="81" spans="1:50" s="278" customFormat="1" ht="9.1999999999999993" customHeight="1">
      <c r="A81" s="621" t="s">
        <v>2633</v>
      </c>
      <c r="B81" s="1070">
        <v>259505.29869743661</v>
      </c>
      <c r="C81" s="1070">
        <v>6215.4836705924881</v>
      </c>
      <c r="D81" s="765">
        <v>6056.6545143424873</v>
      </c>
      <c r="E81" s="1070">
        <v>0</v>
      </c>
      <c r="F81" s="765">
        <v>156.90625357999997</v>
      </c>
      <c r="G81" s="765">
        <v>1.9229026700000003</v>
      </c>
      <c r="H81" s="1070">
        <v>120394.02856303411</v>
      </c>
      <c r="I81" s="1070">
        <v>120390.55420850261</v>
      </c>
      <c r="J81" s="1070">
        <v>3.4743545314999995</v>
      </c>
      <c r="K81" s="621" t="s">
        <v>2633</v>
      </c>
      <c r="L81" s="765">
        <v>132746.62043223</v>
      </c>
      <c r="M81" s="765">
        <v>132037.72043223001</v>
      </c>
      <c r="N81" s="765">
        <v>708.9</v>
      </c>
      <c r="O81" s="765">
        <v>149.16603158000001</v>
      </c>
      <c r="P81" s="1070">
        <v>689.68312708999997</v>
      </c>
      <c r="Q81" s="1070">
        <v>38594.734083559997</v>
      </c>
      <c r="R81" s="1070">
        <v>18403.946840887642</v>
      </c>
      <c r="S81" s="1070">
        <v>53169.815083891073</v>
      </c>
      <c r="T81" s="1070">
        <v>53169.815083891073</v>
      </c>
      <c r="U81" s="765">
        <v>0</v>
      </c>
      <c r="V81" s="628">
        <v>370363.47783286532</v>
      </c>
    </row>
    <row r="82" spans="1:50" s="278" customFormat="1" ht="9.1999999999999993" customHeight="1">
      <c r="A82" s="621" t="s">
        <v>2673</v>
      </c>
      <c r="B82" s="1070">
        <v>261888.69826874378</v>
      </c>
      <c r="C82" s="1070">
        <v>5419.7965049084496</v>
      </c>
      <c r="D82" s="765">
        <v>5282.5777826554986</v>
      </c>
      <c r="E82" s="1070">
        <v>0</v>
      </c>
      <c r="F82" s="765">
        <v>135.06668189999996</v>
      </c>
      <c r="G82" s="765">
        <v>2.1520403529511269</v>
      </c>
      <c r="H82" s="1070">
        <v>120581.96355507532</v>
      </c>
      <c r="I82" s="1070">
        <v>120578.5852505825</v>
      </c>
      <c r="J82" s="1070">
        <v>3.3783044928168837</v>
      </c>
      <c r="K82" s="621" t="s">
        <v>2673</v>
      </c>
      <c r="L82" s="765">
        <v>135725.83787564002</v>
      </c>
      <c r="M82" s="765">
        <v>135037.63787564001</v>
      </c>
      <c r="N82" s="765">
        <v>688.2</v>
      </c>
      <c r="O82" s="765">
        <v>161.10033311999999</v>
      </c>
      <c r="P82" s="1070">
        <v>481.58312708999995</v>
      </c>
      <c r="Q82" s="1070">
        <v>38805.43787953</v>
      </c>
      <c r="R82" s="1070">
        <v>18079.329092423635</v>
      </c>
      <c r="S82" s="1070">
        <v>60729.06118023747</v>
      </c>
      <c r="T82" s="1070">
        <v>60729.06118023747</v>
      </c>
      <c r="U82" s="765">
        <v>0</v>
      </c>
      <c r="V82" s="628">
        <v>379984.10954802489</v>
      </c>
    </row>
    <row r="83" spans="1:50" s="278" customFormat="1" ht="9.1999999999999993" customHeight="1">
      <c r="A83" s="621" t="s">
        <v>2674</v>
      </c>
      <c r="B83" s="1070">
        <v>264592.83523756854</v>
      </c>
      <c r="C83" s="1070">
        <v>5522.0536966340405</v>
      </c>
      <c r="D83" s="765">
        <v>5325.1309554135032</v>
      </c>
      <c r="E83" s="1070">
        <v>0</v>
      </c>
      <c r="F83" s="765">
        <v>194.46812581999998</v>
      </c>
      <c r="G83" s="765">
        <v>2.4546154005376168</v>
      </c>
      <c r="H83" s="1070">
        <v>118096.5671053644</v>
      </c>
      <c r="I83" s="1070">
        <v>118093.87753569441</v>
      </c>
      <c r="J83" s="1070">
        <v>2.68956967</v>
      </c>
      <c r="K83" s="621" t="s">
        <v>2674</v>
      </c>
      <c r="L83" s="765">
        <v>140809.26891814003</v>
      </c>
      <c r="M83" s="765">
        <v>140138.68363814004</v>
      </c>
      <c r="N83" s="765">
        <v>670.58528000000001</v>
      </c>
      <c r="O83" s="765">
        <v>164.94551743000002</v>
      </c>
      <c r="P83" s="1070">
        <v>669.09090922000007</v>
      </c>
      <c r="Q83" s="1070">
        <v>38817.251630450002</v>
      </c>
      <c r="R83" s="1070">
        <v>18064.6670669177</v>
      </c>
      <c r="S83" s="1070">
        <v>64435.404375331185</v>
      </c>
      <c r="T83" s="1070">
        <v>64435.404375331185</v>
      </c>
      <c r="U83" s="765">
        <v>0</v>
      </c>
      <c r="V83" s="628">
        <v>386579.24921948742</v>
      </c>
    </row>
    <row r="84" spans="1:50" s="278" customFormat="1" ht="9.1999999999999993" customHeight="1">
      <c r="A84" s="618" t="s">
        <v>2671</v>
      </c>
      <c r="B84" s="1070">
        <v>276165.69398162176</v>
      </c>
      <c r="C84" s="1070">
        <v>6611.8936420465016</v>
      </c>
      <c r="D84" s="765">
        <v>6532.7254753565012</v>
      </c>
      <c r="E84" s="1070">
        <v>0</v>
      </c>
      <c r="F84" s="765">
        <v>76.317770369999977</v>
      </c>
      <c r="G84" s="765">
        <v>2.8503963200000002</v>
      </c>
      <c r="H84" s="1070">
        <v>120702.84370543697</v>
      </c>
      <c r="I84" s="1070">
        <v>120699.96272450697</v>
      </c>
      <c r="J84" s="1070">
        <v>2.8809809300000002</v>
      </c>
      <c r="K84" s="618" t="s">
        <v>2671</v>
      </c>
      <c r="L84" s="765">
        <v>148687.8368975083</v>
      </c>
      <c r="M84" s="765">
        <v>147340.5829875083</v>
      </c>
      <c r="N84" s="765">
        <v>1347.2539099999999</v>
      </c>
      <c r="O84" s="765">
        <v>163.11973662999998</v>
      </c>
      <c r="P84" s="1070">
        <v>669.96590922000007</v>
      </c>
      <c r="Q84" s="1070">
        <v>39507.627806479999</v>
      </c>
      <c r="R84" s="1070">
        <v>16075.255237751706</v>
      </c>
      <c r="S84" s="1070">
        <v>65705.053847606498</v>
      </c>
      <c r="T84" s="1070">
        <v>65705.053847606498</v>
      </c>
      <c r="U84" s="765">
        <v>0</v>
      </c>
      <c r="V84" s="628">
        <v>398123.59678267996</v>
      </c>
    </row>
    <row r="85" spans="1:50" s="278" customFormat="1" ht="9.1999999999999993" customHeight="1">
      <c r="A85" s="618" t="s">
        <v>2682</v>
      </c>
      <c r="B85" s="1070">
        <v>279025.42742143996</v>
      </c>
      <c r="C85" s="1070">
        <v>5698.2645841090925</v>
      </c>
      <c r="D85" s="765">
        <v>5625.963519966499</v>
      </c>
      <c r="E85" s="1070">
        <v>0</v>
      </c>
      <c r="F85" s="765">
        <v>69.450170639999996</v>
      </c>
      <c r="G85" s="765">
        <v>2.8508935025937641</v>
      </c>
      <c r="H85" s="1070">
        <v>121145.62225343904</v>
      </c>
      <c r="I85" s="1070">
        <v>121142.73871352903</v>
      </c>
      <c r="J85" s="1070">
        <v>2.8835399099999997</v>
      </c>
      <c r="K85" s="618" t="s">
        <v>2682</v>
      </c>
      <c r="L85" s="765">
        <v>152014.40530090185</v>
      </c>
      <c r="M85" s="765">
        <v>150233.48690090186</v>
      </c>
      <c r="N85" s="765">
        <v>1780.9184</v>
      </c>
      <c r="O85" s="765">
        <v>167.13528298999998</v>
      </c>
      <c r="P85" s="1070">
        <v>793.58278212999994</v>
      </c>
      <c r="Q85" s="1070">
        <v>39607.883206479994</v>
      </c>
      <c r="R85" s="1070">
        <v>16076.150372443732</v>
      </c>
      <c r="S85" s="1070">
        <v>63660.999159863684</v>
      </c>
      <c r="T85" s="1070">
        <v>63660.999159863684</v>
      </c>
      <c r="U85" s="765">
        <v>0</v>
      </c>
      <c r="V85" s="628">
        <v>399164.04294235737</v>
      </c>
    </row>
    <row r="86" spans="1:50" s="278" customFormat="1" ht="9.1999999999999993" customHeight="1">
      <c r="A86" s="618" t="s">
        <v>2683</v>
      </c>
      <c r="B86" s="1070">
        <v>285508.30358576891</v>
      </c>
      <c r="C86" s="1070">
        <v>5673.5789819649981</v>
      </c>
      <c r="D86" s="765">
        <v>5602.865000235025</v>
      </c>
      <c r="E86" s="1070">
        <v>0</v>
      </c>
      <c r="F86" s="765">
        <v>67.541587239999984</v>
      </c>
      <c r="G86" s="765">
        <v>3.1723944899731622</v>
      </c>
      <c r="H86" s="1070">
        <v>123390.00293972387</v>
      </c>
      <c r="I86" s="1070">
        <v>123386.95549797388</v>
      </c>
      <c r="J86" s="1070">
        <v>3.0474417500000004</v>
      </c>
      <c r="K86" s="618" t="s">
        <v>2683</v>
      </c>
      <c r="L86" s="765">
        <v>156272.99894144002</v>
      </c>
      <c r="M86" s="765">
        <v>154526.42430719003</v>
      </c>
      <c r="N86" s="765">
        <v>1746.5746342500001</v>
      </c>
      <c r="O86" s="765">
        <v>171.72272264000003</v>
      </c>
      <c r="P86" s="1070">
        <v>578.64663083000005</v>
      </c>
      <c r="Q86" s="1070">
        <v>39642.377850479999</v>
      </c>
      <c r="R86" s="1070">
        <v>15967.324937376383</v>
      </c>
      <c r="S86" s="1070">
        <v>68010.593042369437</v>
      </c>
      <c r="T86" s="1070">
        <v>68010.593042369437</v>
      </c>
      <c r="U86" s="765">
        <v>0</v>
      </c>
      <c r="V86" s="628">
        <v>409707.24604682473</v>
      </c>
    </row>
    <row r="87" spans="1:50" s="278" customFormat="1" ht="9.1999999999999993" customHeight="1">
      <c r="A87" s="618" t="s">
        <v>2680</v>
      </c>
      <c r="B87" s="1070">
        <v>295934.11244972795</v>
      </c>
      <c r="C87" s="1070">
        <v>6878.9016354157147</v>
      </c>
      <c r="D87" s="765">
        <v>6785.6225069357142</v>
      </c>
      <c r="E87" s="1070">
        <v>0</v>
      </c>
      <c r="F87" s="765">
        <v>90.110746700000021</v>
      </c>
      <c r="G87" s="765">
        <v>3.1683817800000011</v>
      </c>
      <c r="H87" s="1070">
        <v>127512.69365631658</v>
      </c>
      <c r="I87" s="1070">
        <v>127509.65394798658</v>
      </c>
      <c r="J87" s="1070">
        <v>3.0397083300000007</v>
      </c>
      <c r="K87" s="618" t="s">
        <v>2680</v>
      </c>
      <c r="L87" s="765">
        <v>161365.73190913562</v>
      </c>
      <c r="M87" s="765">
        <v>159627.49616913561</v>
      </c>
      <c r="N87" s="765">
        <v>1738.2357400000001</v>
      </c>
      <c r="O87" s="765">
        <v>176.78524886000002</v>
      </c>
      <c r="P87" s="1070">
        <v>2178.89663083</v>
      </c>
      <c r="Q87" s="1070">
        <v>39877.962290389994</v>
      </c>
      <c r="R87" s="1070">
        <v>16003.13958391495</v>
      </c>
      <c r="S87" s="1070">
        <v>67172.080928538344</v>
      </c>
      <c r="T87" s="1070">
        <v>67172.080928538344</v>
      </c>
      <c r="U87" s="765">
        <v>0</v>
      </c>
      <c r="V87" s="628">
        <v>421166.19188340125</v>
      </c>
    </row>
    <row r="88" spans="1:50" s="278" customFormat="1" ht="9.1999999999999993" customHeight="1">
      <c r="A88" s="618" t="s">
        <v>2695</v>
      </c>
      <c r="B88" s="1070">
        <v>299673.69657851337</v>
      </c>
      <c r="C88" s="1070">
        <v>5835.0867129668004</v>
      </c>
      <c r="D88" s="765">
        <v>5756.8828963768001</v>
      </c>
      <c r="E88" s="1070">
        <v>0</v>
      </c>
      <c r="F88" s="765">
        <v>76.444615279999994</v>
      </c>
      <c r="G88" s="765">
        <v>1.7592013100000001</v>
      </c>
      <c r="H88" s="1070">
        <v>125091.67013606652</v>
      </c>
      <c r="I88" s="1070">
        <v>125088.54635278652</v>
      </c>
      <c r="J88" s="1070">
        <v>3.1237832800000001</v>
      </c>
      <c r="K88" s="618" t="s">
        <v>2695</v>
      </c>
      <c r="L88" s="765">
        <v>168569.76614209003</v>
      </c>
      <c r="M88" s="765">
        <v>166801.59843209002</v>
      </c>
      <c r="N88" s="765">
        <v>1768.1677099999999</v>
      </c>
      <c r="O88" s="765">
        <v>177.17358738999997</v>
      </c>
      <c r="P88" s="1070">
        <v>1497.30163275</v>
      </c>
      <c r="Q88" s="1070">
        <v>39883.226287169993</v>
      </c>
      <c r="R88" s="1070">
        <v>16096.179012052286</v>
      </c>
      <c r="S88" s="1070">
        <v>68333.4580798729</v>
      </c>
      <c r="T88" s="1070">
        <v>68333.4580798729</v>
      </c>
      <c r="U88" s="765">
        <v>0</v>
      </c>
      <c r="V88" s="628">
        <v>425483.86159035855</v>
      </c>
    </row>
    <row r="89" spans="1:50" s="278" customFormat="1" ht="9.1999999999999993" customHeight="1">
      <c r="A89" s="618" t="s">
        <v>2696</v>
      </c>
      <c r="B89" s="1070">
        <v>305621.93563776399</v>
      </c>
      <c r="C89" s="1070">
        <v>6107.8399324177999</v>
      </c>
      <c r="D89" s="765">
        <v>6100.8498990478001</v>
      </c>
      <c r="E89" s="1070">
        <v>0</v>
      </c>
      <c r="F89" s="765">
        <v>5.0049002800000002</v>
      </c>
      <c r="G89" s="765">
        <v>1.9851330899999997</v>
      </c>
      <c r="H89" s="1070">
        <v>126442.05163341618</v>
      </c>
      <c r="I89" s="1070">
        <v>126438.88825223618</v>
      </c>
      <c r="J89" s="1070">
        <v>3.16338118</v>
      </c>
      <c r="K89" s="618" t="s">
        <v>2696</v>
      </c>
      <c r="L89" s="765">
        <v>172890.35717615005</v>
      </c>
      <c r="M89" s="765">
        <v>171134.99283615005</v>
      </c>
      <c r="N89" s="765">
        <v>1755.3643399999999</v>
      </c>
      <c r="O89" s="765">
        <v>181.68689577999999</v>
      </c>
      <c r="P89" s="1070">
        <v>3016.8581529399999</v>
      </c>
      <c r="Q89" s="1070">
        <v>39883.226287169993</v>
      </c>
      <c r="R89" s="1070">
        <v>16252.054147116418</v>
      </c>
      <c r="S89" s="1070">
        <v>72671.41615933289</v>
      </c>
      <c r="T89" s="1070">
        <v>72671.41615933289</v>
      </c>
      <c r="U89" s="765">
        <v>0</v>
      </c>
      <c r="V89" s="628">
        <v>437445.49038432329</v>
      </c>
    </row>
    <row r="90" spans="1:50" s="310" customFormat="1" ht="9.1999999999999993" customHeight="1">
      <c r="A90" s="601" t="s">
        <v>2693</v>
      </c>
      <c r="B90" s="671">
        <v>323986.12401675677</v>
      </c>
      <c r="C90" s="671">
        <v>9551.5654711399093</v>
      </c>
      <c r="D90" s="1067">
        <v>9120.8476053099093</v>
      </c>
      <c r="E90" s="671">
        <v>0</v>
      </c>
      <c r="F90" s="1067">
        <v>428.20244944000001</v>
      </c>
      <c r="G90" s="1067">
        <v>2.5154163900001523</v>
      </c>
      <c r="H90" s="671">
        <v>135365.78863010689</v>
      </c>
      <c r="I90" s="671">
        <v>135361.8263144769</v>
      </c>
      <c r="J90" s="671">
        <v>3.9623156299999995</v>
      </c>
      <c r="K90" s="601" t="s">
        <v>2693</v>
      </c>
      <c r="L90" s="1067">
        <v>178879.62349534</v>
      </c>
      <c r="M90" s="1067">
        <v>177557.81873534</v>
      </c>
      <c r="N90" s="1067">
        <v>1321.80476</v>
      </c>
      <c r="O90" s="1067">
        <v>189.14642017</v>
      </c>
      <c r="P90" s="671">
        <v>1406.3781529399998</v>
      </c>
      <c r="Q90" s="671">
        <v>39899.815507959989</v>
      </c>
      <c r="R90" s="671">
        <v>15618.448275443856</v>
      </c>
      <c r="S90" s="671">
        <v>76749.589006788228</v>
      </c>
      <c r="T90" s="671">
        <v>76749.589006788228</v>
      </c>
      <c r="U90" s="1067">
        <v>0</v>
      </c>
      <c r="V90" s="627">
        <v>457660.35495988885</v>
      </c>
    </row>
    <row r="91" spans="1:50" s="124" customFormat="1" ht="9.1999999999999993" customHeight="1">
      <c r="A91" s="894"/>
      <c r="B91" s="1070"/>
      <c r="C91" s="1070"/>
      <c r="D91" s="765"/>
      <c r="E91" s="1070"/>
      <c r="F91" s="1070"/>
      <c r="G91" s="1070"/>
      <c r="H91" s="1070"/>
      <c r="I91" s="1070"/>
      <c r="J91" s="1070"/>
      <c r="K91" s="894"/>
      <c r="L91" s="765"/>
      <c r="M91" s="765"/>
      <c r="N91" s="765"/>
      <c r="O91" s="765"/>
      <c r="P91" s="1070"/>
      <c r="Q91" s="1070"/>
      <c r="R91" s="1070"/>
      <c r="S91" s="1070"/>
      <c r="T91" s="1070"/>
      <c r="U91" s="765"/>
      <c r="V91" s="628"/>
      <c r="W91" s="2143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</row>
    <row r="92" spans="1:50" s="278" customFormat="1" ht="9.1999999999999993" customHeight="1">
      <c r="A92" s="621" t="s">
        <v>2734</v>
      </c>
      <c r="B92" s="1070">
        <v>329764.4163124598</v>
      </c>
      <c r="C92" s="1070">
        <v>6350.3134837609969</v>
      </c>
      <c r="D92" s="765">
        <v>6121.5181628209975</v>
      </c>
      <c r="E92" s="1070">
        <v>0</v>
      </c>
      <c r="F92" s="765">
        <v>227.81057420999997</v>
      </c>
      <c r="G92" s="765">
        <v>0.98474673000000001</v>
      </c>
      <c r="H92" s="1070">
        <v>133649.87021720884</v>
      </c>
      <c r="I92" s="1070">
        <v>133646.61897418884</v>
      </c>
      <c r="J92" s="1070">
        <v>3.25124302</v>
      </c>
      <c r="K92" s="621" t="s">
        <v>2734</v>
      </c>
      <c r="L92" s="765">
        <v>189569.79946343999</v>
      </c>
      <c r="M92" s="765">
        <v>188189.06867343999</v>
      </c>
      <c r="N92" s="765">
        <v>1380.7307900000001</v>
      </c>
      <c r="O92" s="765">
        <v>194.43314805</v>
      </c>
      <c r="P92" s="1070">
        <v>904.97815294000009</v>
      </c>
      <c r="Q92" s="1070">
        <v>40416.36516329999</v>
      </c>
      <c r="R92" s="1070">
        <v>23404.807322938861</v>
      </c>
      <c r="S92" s="1070">
        <v>72202.871164773795</v>
      </c>
      <c r="T92" s="1070">
        <v>72202.871164773795</v>
      </c>
      <c r="U92" s="765">
        <v>0</v>
      </c>
      <c r="V92" s="628">
        <v>466693.43811641244</v>
      </c>
    </row>
    <row r="93" spans="1:50" s="278" customFormat="1" ht="9.1999999999999993" customHeight="1">
      <c r="A93" s="621" t="s">
        <v>2886</v>
      </c>
      <c r="B93" s="1070">
        <v>335175.28705131647</v>
      </c>
      <c r="C93" s="1070">
        <v>6463.1581097706621</v>
      </c>
      <c r="D93" s="765">
        <v>6366.5508551106623</v>
      </c>
      <c r="E93" s="1070">
        <v>0</v>
      </c>
      <c r="F93" s="765">
        <v>94.000486959999989</v>
      </c>
      <c r="G93" s="765">
        <v>2.6067677000000002</v>
      </c>
      <c r="H93" s="1070">
        <v>133116.49053835581</v>
      </c>
      <c r="I93" s="1070">
        <v>133113.1509181158</v>
      </c>
      <c r="J93" s="1070">
        <v>3.3396202400000004</v>
      </c>
      <c r="K93" s="621" t="s">
        <v>2886</v>
      </c>
      <c r="L93" s="765">
        <v>195401.15073713002</v>
      </c>
      <c r="M93" s="765">
        <v>194022.26515713002</v>
      </c>
      <c r="N93" s="765">
        <v>1378.8855800000001</v>
      </c>
      <c r="O93" s="765">
        <v>194.48766606000001</v>
      </c>
      <c r="P93" s="1070">
        <v>458.40958366999996</v>
      </c>
      <c r="Q93" s="1070">
        <v>39901.365163079994</v>
      </c>
      <c r="R93" s="1070">
        <v>23805.057243554245</v>
      </c>
      <c r="S93" s="1070">
        <v>72539.002040300329</v>
      </c>
      <c r="T93" s="1070">
        <v>72539.002040300329</v>
      </c>
      <c r="U93" s="765">
        <v>0</v>
      </c>
      <c r="V93" s="628">
        <v>471879.12108192104</v>
      </c>
    </row>
    <row r="94" spans="1:50" s="278" customFormat="1" ht="9.1999999999999993" customHeight="1">
      <c r="A94" s="621" t="s">
        <v>2732</v>
      </c>
      <c r="B94" s="1070">
        <v>323038.41915893456</v>
      </c>
      <c r="C94" s="1070">
        <v>7848.9785622909376</v>
      </c>
      <c r="D94" s="765">
        <v>7484.0309301209372</v>
      </c>
      <c r="E94" s="1070">
        <v>0</v>
      </c>
      <c r="F94" s="765">
        <v>362.04627651999999</v>
      </c>
      <c r="G94" s="765">
        <v>2.9013556500000002</v>
      </c>
      <c r="H94" s="1070">
        <v>131668.04484368366</v>
      </c>
      <c r="I94" s="1070">
        <v>131664.75438912367</v>
      </c>
      <c r="J94" s="1070">
        <v>3.2904545600000001</v>
      </c>
      <c r="K94" s="621" t="s">
        <v>2732</v>
      </c>
      <c r="L94" s="765">
        <v>183323.31996742997</v>
      </c>
      <c r="M94" s="765">
        <v>181839.13827742997</v>
      </c>
      <c r="N94" s="765">
        <v>1484.1816899999999</v>
      </c>
      <c r="O94" s="765">
        <v>198.07578552999999</v>
      </c>
      <c r="P94" s="1070">
        <v>956.90958366999996</v>
      </c>
      <c r="Q94" s="1070">
        <v>37333.48541239</v>
      </c>
      <c r="R94" s="1070">
        <v>22945.000757225043</v>
      </c>
      <c r="S94" s="1070">
        <v>64978.048647345786</v>
      </c>
      <c r="T94" s="1070">
        <v>64978.048647345786</v>
      </c>
      <c r="U94" s="765">
        <v>0</v>
      </c>
      <c r="V94" s="628">
        <v>449251.86355956539</v>
      </c>
    </row>
    <row r="95" spans="1:50" s="278" customFormat="1" ht="9.1999999999999993" customHeight="1">
      <c r="A95" s="621" t="s">
        <v>2799</v>
      </c>
      <c r="B95" s="1070">
        <v>326776.04838770593</v>
      </c>
      <c r="C95" s="1070">
        <v>6000.3339659395388</v>
      </c>
      <c r="D95" s="765">
        <v>5961.897669069539</v>
      </c>
      <c r="E95" s="1070">
        <v>0</v>
      </c>
      <c r="F95" s="765">
        <v>38.301290300000005</v>
      </c>
      <c r="G95" s="765">
        <v>0.13500657000000002</v>
      </c>
      <c r="H95" s="1070">
        <v>130211.36120091641</v>
      </c>
      <c r="I95" s="1070">
        <v>130208.28018044641</v>
      </c>
      <c r="J95" s="1070">
        <v>3.0810204699999999</v>
      </c>
      <c r="K95" s="621" t="s">
        <v>2799</v>
      </c>
      <c r="L95" s="765">
        <v>190369.00036253</v>
      </c>
      <c r="M95" s="765">
        <v>188875.01478252999</v>
      </c>
      <c r="N95" s="765">
        <v>1493.98558</v>
      </c>
      <c r="O95" s="765">
        <v>195.35285832000002</v>
      </c>
      <c r="P95" s="1070">
        <v>308.54417156</v>
      </c>
      <c r="Q95" s="1070">
        <v>37561.045500790002</v>
      </c>
      <c r="R95" s="1070">
        <v>22229.561427398163</v>
      </c>
      <c r="S95" s="1070">
        <v>67126.585972483837</v>
      </c>
      <c r="T95" s="1070">
        <v>67126.585972483837</v>
      </c>
      <c r="U95" s="765">
        <v>0</v>
      </c>
      <c r="V95" s="628">
        <v>454001.78545993794</v>
      </c>
    </row>
    <row r="96" spans="1:50" s="278" customFormat="1" ht="9.1999999999999993" customHeight="1">
      <c r="A96" s="621" t="s">
        <v>2800</v>
      </c>
      <c r="B96" s="1070">
        <v>335231.62164671591</v>
      </c>
      <c r="C96" s="1070">
        <v>6395.4225574137326</v>
      </c>
      <c r="D96" s="765">
        <v>6341.5751555137322</v>
      </c>
      <c r="E96" s="1070">
        <v>0</v>
      </c>
      <c r="F96" s="765">
        <v>53.659290300000009</v>
      </c>
      <c r="G96" s="765">
        <v>0.18811159999999999</v>
      </c>
      <c r="H96" s="1070">
        <v>128581.40461597218</v>
      </c>
      <c r="I96" s="1070">
        <v>128578.72035521218</v>
      </c>
      <c r="J96" s="1070">
        <v>2.6842607599999999</v>
      </c>
      <c r="K96" s="621" t="s">
        <v>2800</v>
      </c>
      <c r="L96" s="765">
        <v>200062.83877275995</v>
      </c>
      <c r="M96" s="765">
        <v>198588.20173275995</v>
      </c>
      <c r="N96" s="765">
        <v>1474.6370400000001</v>
      </c>
      <c r="O96" s="765">
        <v>191.95570057</v>
      </c>
      <c r="P96" s="1070">
        <v>308.49340156</v>
      </c>
      <c r="Q96" s="1070">
        <v>37561.045500790002</v>
      </c>
      <c r="R96" s="1070">
        <v>21734.255537437359</v>
      </c>
      <c r="S96" s="1070">
        <v>70517.96349736405</v>
      </c>
      <c r="T96" s="1070">
        <v>70517.96349736405</v>
      </c>
      <c r="U96" s="765">
        <v>0</v>
      </c>
      <c r="V96" s="628">
        <v>465353.37958386732</v>
      </c>
    </row>
    <row r="97" spans="1:50" s="278" customFormat="1" ht="9.1999999999999993" customHeight="1">
      <c r="A97" s="618" t="s">
        <v>2796</v>
      </c>
      <c r="B97" s="1070">
        <v>349368.89029795915</v>
      </c>
      <c r="C97" s="1070">
        <v>8682.3162004790283</v>
      </c>
      <c r="D97" s="765">
        <v>8583.2799782640286</v>
      </c>
      <c r="E97" s="1070">
        <v>0</v>
      </c>
      <c r="F97" s="765">
        <v>96.06135347</v>
      </c>
      <c r="G97" s="765">
        <v>2.9748687450000002</v>
      </c>
      <c r="H97" s="1070">
        <v>131885.7161264302</v>
      </c>
      <c r="I97" s="1070">
        <v>131881.9841730677</v>
      </c>
      <c r="J97" s="1070">
        <v>3.7319533624999996</v>
      </c>
      <c r="K97" s="618" t="s">
        <v>2796</v>
      </c>
      <c r="L97" s="765">
        <v>208604.02182189998</v>
      </c>
      <c r="M97" s="765">
        <v>207809.88387189998</v>
      </c>
      <c r="N97" s="765">
        <v>794.13795000000005</v>
      </c>
      <c r="O97" s="765">
        <v>196.83614914999998</v>
      </c>
      <c r="P97" s="1070">
        <v>8.4934015600000006</v>
      </c>
      <c r="Q97" s="1070">
        <v>39722.773844989992</v>
      </c>
      <c r="R97" s="1070">
        <v>18373.796306659453</v>
      </c>
      <c r="S97" s="1070">
        <v>69117.605052225088</v>
      </c>
      <c r="T97" s="1070">
        <v>69117.605052225088</v>
      </c>
      <c r="U97" s="765">
        <v>0</v>
      </c>
      <c r="V97" s="628">
        <v>476591.55890339368</v>
      </c>
    </row>
    <row r="98" spans="1:50" s="278" customFormat="1" ht="9.1999999999999993" customHeight="1">
      <c r="A98" s="618" t="s">
        <v>2804</v>
      </c>
      <c r="B98" s="1070">
        <v>351286.26538757206</v>
      </c>
      <c r="C98" s="1070">
        <v>7144.9038574590804</v>
      </c>
      <c r="D98" s="765">
        <v>7056.5280279172739</v>
      </c>
      <c r="E98" s="1070">
        <v>0</v>
      </c>
      <c r="F98" s="765">
        <v>86.434595799999997</v>
      </c>
      <c r="G98" s="765">
        <v>1.9412337418062826</v>
      </c>
      <c r="H98" s="1070">
        <v>129471.49636785292</v>
      </c>
      <c r="I98" s="1070">
        <v>129467.72838660501</v>
      </c>
      <c r="J98" s="1070">
        <v>3.7679812478970307</v>
      </c>
      <c r="K98" s="618" t="s">
        <v>2804</v>
      </c>
      <c r="L98" s="765">
        <v>214467.98188890005</v>
      </c>
      <c r="M98" s="765">
        <v>214467.29089890004</v>
      </c>
      <c r="N98" s="765">
        <v>0.69098999999999999</v>
      </c>
      <c r="O98" s="765">
        <v>201.88327336</v>
      </c>
      <c r="P98" s="1070">
        <v>144.51606362000001</v>
      </c>
      <c r="Q98" s="1070">
        <v>40252.631183037993</v>
      </c>
      <c r="R98" s="1070">
        <v>17773.853482653707</v>
      </c>
      <c r="S98" s="1070">
        <v>69366.554539303557</v>
      </c>
      <c r="T98" s="1070">
        <v>69366.554539303557</v>
      </c>
      <c r="U98" s="765">
        <v>0</v>
      </c>
      <c r="V98" s="628">
        <v>478823.82065618731</v>
      </c>
    </row>
    <row r="99" spans="1:50" s="278" customFormat="1" ht="9.1999999999999993" customHeight="1">
      <c r="A99" s="618" t="s">
        <v>2805</v>
      </c>
      <c r="B99" s="1070">
        <v>327950.11462898069</v>
      </c>
      <c r="C99" s="1070">
        <v>7085.826347713687</v>
      </c>
      <c r="D99" s="765">
        <v>6942.0635180290992</v>
      </c>
      <c r="E99" s="1070">
        <v>0</v>
      </c>
      <c r="F99" s="765">
        <v>141.38918173999997</v>
      </c>
      <c r="G99" s="765">
        <v>2.3736479445880865</v>
      </c>
      <c r="H99" s="1070">
        <v>122771.64525445701</v>
      </c>
      <c r="I99" s="1070">
        <v>122767.60816772541</v>
      </c>
      <c r="J99" s="1070">
        <v>4.0370867315969559</v>
      </c>
      <c r="K99" s="618" t="s">
        <v>2805</v>
      </c>
      <c r="L99" s="765">
        <v>197907.85242316997</v>
      </c>
      <c r="M99" s="765">
        <v>197907.13103316998</v>
      </c>
      <c r="N99" s="765">
        <v>0.72138999999999998</v>
      </c>
      <c r="O99" s="765">
        <v>184.79060364000003</v>
      </c>
      <c r="P99" s="1070">
        <v>141.1393267</v>
      </c>
      <c r="Q99" s="1070">
        <v>37499.243383037996</v>
      </c>
      <c r="R99" s="1070">
        <v>16842.213667223768</v>
      </c>
      <c r="S99" s="1070">
        <v>68116.980540801334</v>
      </c>
      <c r="T99" s="1070">
        <v>68116.980540801334</v>
      </c>
      <c r="U99" s="765">
        <v>0</v>
      </c>
      <c r="V99" s="628">
        <v>450549.69154674379</v>
      </c>
    </row>
    <row r="100" spans="1:50" s="278" customFormat="1" ht="9.1999999999999993" customHeight="1">
      <c r="A100" s="618" t="s">
        <v>2806</v>
      </c>
      <c r="B100" s="1070">
        <v>334413.26787947415</v>
      </c>
      <c r="C100" s="1070">
        <v>6763.1374239719089</v>
      </c>
      <c r="D100" s="765">
        <v>6600.8365323295993</v>
      </c>
      <c r="E100" s="1070">
        <v>0</v>
      </c>
      <c r="F100" s="765">
        <v>159.68695239999997</v>
      </c>
      <c r="G100" s="765">
        <v>2.6139392423094479</v>
      </c>
      <c r="H100" s="1070">
        <v>127300.02554567227</v>
      </c>
      <c r="I100" s="1070">
        <v>127295.92027652508</v>
      </c>
      <c r="J100" s="1070">
        <v>4.1052691471885376</v>
      </c>
      <c r="K100" s="618" t="s">
        <v>2806</v>
      </c>
      <c r="L100" s="765">
        <v>200163.56118313997</v>
      </c>
      <c r="M100" s="765">
        <v>200162.82307313997</v>
      </c>
      <c r="N100" s="765">
        <v>0.73811000000000004</v>
      </c>
      <c r="O100" s="765">
        <v>186.54372669</v>
      </c>
      <c r="P100" s="1070">
        <v>501.13932669999997</v>
      </c>
      <c r="Q100" s="1070">
        <v>37607.614633038</v>
      </c>
      <c r="R100" s="1070">
        <v>16685.180510090169</v>
      </c>
      <c r="S100" s="1070">
        <v>65386.208768696619</v>
      </c>
      <c r="T100" s="1070">
        <v>65386.208768696619</v>
      </c>
      <c r="U100" s="765">
        <v>0</v>
      </c>
      <c r="V100" s="628">
        <v>454593.41111799894</v>
      </c>
    </row>
    <row r="101" spans="1:50" s="278" customFormat="1" ht="9.1999999999999993" customHeight="1">
      <c r="A101" s="618" t="s">
        <v>2850</v>
      </c>
      <c r="B101" s="1070">
        <v>335219.1549861785</v>
      </c>
      <c r="C101" s="1070">
        <v>5796.4286708508853</v>
      </c>
      <c r="D101" s="765">
        <v>5606.2755338742027</v>
      </c>
      <c r="E101" s="1070">
        <v>0</v>
      </c>
      <c r="F101" s="765">
        <v>187.57843824999998</v>
      </c>
      <c r="G101" s="765">
        <v>2.5746987266832169</v>
      </c>
      <c r="H101" s="1070">
        <v>130453.66710590763</v>
      </c>
      <c r="I101" s="1070">
        <v>130449.61221650481</v>
      </c>
      <c r="J101" s="1070">
        <v>4.0548894028153795</v>
      </c>
      <c r="K101" s="618" t="s">
        <v>2850</v>
      </c>
      <c r="L101" s="765">
        <v>198782.19229621001</v>
      </c>
      <c r="M101" s="765">
        <v>198781.46117621</v>
      </c>
      <c r="N101" s="765">
        <v>0.73111999999999999</v>
      </c>
      <c r="O101" s="765">
        <v>186.86691321000004</v>
      </c>
      <c r="P101" s="1070">
        <v>141.1393267</v>
      </c>
      <c r="Q101" s="1070">
        <v>37607.614632989993</v>
      </c>
      <c r="R101" s="1070">
        <v>16375.522984779927</v>
      </c>
      <c r="S101" s="1070">
        <v>68557.289809432084</v>
      </c>
      <c r="T101" s="1070">
        <v>68557.289809432084</v>
      </c>
      <c r="U101" s="765">
        <v>0</v>
      </c>
      <c r="V101" s="628">
        <v>457900.72174008051</v>
      </c>
    </row>
    <row r="102" spans="1:50" s="278" customFormat="1" ht="9.1999999999999993" customHeight="1">
      <c r="A102" s="618" t="s">
        <v>2851</v>
      </c>
      <c r="B102" s="1070">
        <v>345013.79307230364</v>
      </c>
      <c r="C102" s="1070">
        <v>6254.2268656979122</v>
      </c>
      <c r="D102" s="765">
        <v>5968.1613856195981</v>
      </c>
      <c r="E102" s="1070">
        <v>0</v>
      </c>
      <c r="F102" s="765">
        <v>283.46434261000002</v>
      </c>
      <c r="G102" s="765">
        <v>2.6011374683136514</v>
      </c>
      <c r="H102" s="1070">
        <v>131367.37209748579</v>
      </c>
      <c r="I102" s="1070">
        <v>131363.2809588041</v>
      </c>
      <c r="J102" s="1070">
        <v>4.0911386816863482</v>
      </c>
      <c r="K102" s="618" t="s">
        <v>2851</v>
      </c>
      <c r="L102" s="765">
        <v>207206.09205903992</v>
      </c>
      <c r="M102" s="765">
        <v>207205.35607903992</v>
      </c>
      <c r="N102" s="765">
        <v>0.73597999999999997</v>
      </c>
      <c r="O102" s="765">
        <v>186.10205008000003</v>
      </c>
      <c r="P102" s="1070">
        <v>141.1393267</v>
      </c>
      <c r="Q102" s="1070">
        <v>37607.614636889994</v>
      </c>
      <c r="R102" s="1070">
        <v>16402.839439445688</v>
      </c>
      <c r="S102" s="1070">
        <v>69915.543562255654</v>
      </c>
      <c r="T102" s="1070">
        <v>69915.543562255654</v>
      </c>
      <c r="U102" s="765">
        <v>0</v>
      </c>
      <c r="V102" s="628">
        <v>469080.93003759498</v>
      </c>
    </row>
    <row r="103" spans="1:50" s="310" customFormat="1" ht="9.1999999999999993" customHeight="1">
      <c r="A103" s="601" t="s">
        <v>2852</v>
      </c>
      <c r="B103" s="671">
        <v>310050.40649843024</v>
      </c>
      <c r="C103" s="671">
        <v>9346.3160022538232</v>
      </c>
      <c r="D103" s="1067">
        <v>9176.7404655003666</v>
      </c>
      <c r="E103" s="671">
        <v>0</v>
      </c>
      <c r="F103" s="1067">
        <v>167.72391538999997</v>
      </c>
      <c r="G103" s="1067">
        <v>1.851621363457731</v>
      </c>
      <c r="H103" s="671">
        <v>113123.03206964639</v>
      </c>
      <c r="I103" s="671">
        <v>113119.67839715985</v>
      </c>
      <c r="J103" s="671">
        <v>3.3536724865422691</v>
      </c>
      <c r="K103" s="601" t="s">
        <v>2852</v>
      </c>
      <c r="L103" s="1067">
        <v>187415.85763478003</v>
      </c>
      <c r="M103" s="1067">
        <v>187415.85763478003</v>
      </c>
      <c r="N103" s="1067">
        <v>0</v>
      </c>
      <c r="O103" s="1067">
        <v>165.20079175000001</v>
      </c>
      <c r="P103" s="671">
        <v>135.90135688999999</v>
      </c>
      <c r="Q103" s="671">
        <v>31964.134007840003</v>
      </c>
      <c r="R103" s="671">
        <v>14569.863972679252</v>
      </c>
      <c r="S103" s="671">
        <v>55423.45538029242</v>
      </c>
      <c r="T103" s="671">
        <v>55423.45538029242</v>
      </c>
      <c r="U103" s="1067">
        <v>0</v>
      </c>
      <c r="V103" s="627">
        <v>412143.76121613191</v>
      </c>
    </row>
    <row r="104" spans="1:50" s="124" customFormat="1" ht="9.1999999999999993" customHeight="1">
      <c r="A104" s="894"/>
      <c r="B104" s="1070"/>
      <c r="C104" s="1070"/>
      <c r="D104" s="765"/>
      <c r="E104" s="1070"/>
      <c r="F104" s="1070"/>
      <c r="G104" s="1070"/>
      <c r="H104" s="1070"/>
      <c r="I104" s="1070"/>
      <c r="J104" s="1070"/>
      <c r="K104" s="894"/>
      <c r="L104" s="765"/>
      <c r="M104" s="765"/>
      <c r="N104" s="765"/>
      <c r="O104" s="765"/>
      <c r="P104" s="1070"/>
      <c r="Q104" s="1070"/>
      <c r="R104" s="1070"/>
      <c r="S104" s="1070"/>
      <c r="T104" s="1070"/>
      <c r="U104" s="765"/>
      <c r="V104" s="628"/>
      <c r="W104" s="2143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  <c r="AR104" s="231"/>
      <c r="AS104" s="231"/>
      <c r="AT104" s="231"/>
      <c r="AU104" s="231"/>
      <c r="AV104" s="231"/>
      <c r="AW104" s="231"/>
      <c r="AX104" s="231"/>
    </row>
    <row r="105" spans="1:50" s="278" customFormat="1" ht="9.1999999999999993" customHeight="1">
      <c r="A105" s="621" t="s">
        <v>2883</v>
      </c>
      <c r="B105" s="1070">
        <v>322657.54644714063</v>
      </c>
      <c r="C105" s="1070">
        <v>6537.4287727810124</v>
      </c>
      <c r="D105" s="765">
        <v>6471.6480283255996</v>
      </c>
      <c r="E105" s="1070">
        <v>0</v>
      </c>
      <c r="F105" s="765">
        <v>63.936632360000004</v>
      </c>
      <c r="G105" s="765">
        <v>1.8441120954132386</v>
      </c>
      <c r="H105" s="1070">
        <v>116087.90558801962</v>
      </c>
      <c r="I105" s="1070">
        <v>116084.56536169504</v>
      </c>
      <c r="J105" s="1070">
        <v>3.3402263245867609</v>
      </c>
      <c r="K105" s="621" t="s">
        <v>2883</v>
      </c>
      <c r="L105" s="765">
        <v>199863.67422150998</v>
      </c>
      <c r="M105" s="765">
        <v>199863.67422150998</v>
      </c>
      <c r="N105" s="765">
        <v>0</v>
      </c>
      <c r="O105" s="765">
        <v>168.53786483000002</v>
      </c>
      <c r="P105" s="1070">
        <v>1.3278448300000001</v>
      </c>
      <c r="Q105" s="1070">
        <v>31964.134007840003</v>
      </c>
      <c r="R105" s="1070">
        <v>17956.227342565959</v>
      </c>
      <c r="S105" s="1070">
        <v>51613.932651852025</v>
      </c>
      <c r="T105" s="1070">
        <v>51613.932651852025</v>
      </c>
      <c r="U105" s="765">
        <v>0</v>
      </c>
      <c r="V105" s="628">
        <v>424193.16829422861</v>
      </c>
    </row>
    <row r="106" spans="1:50" s="278" customFormat="1" ht="9.1999999999999993" customHeight="1">
      <c r="A106" s="621" t="s">
        <v>2884</v>
      </c>
      <c r="B106" s="1070">
        <v>323173.1703019074</v>
      </c>
      <c r="C106" s="1070">
        <v>6542.3709328637433</v>
      </c>
      <c r="D106" s="765">
        <v>6511.9207398310973</v>
      </c>
      <c r="E106" s="1070">
        <v>0</v>
      </c>
      <c r="F106" s="765">
        <v>28.637358230000004</v>
      </c>
      <c r="G106" s="765">
        <v>1.8128348026454943</v>
      </c>
      <c r="H106" s="1070">
        <v>114953.55315997223</v>
      </c>
      <c r="I106" s="1070">
        <v>114950.44739075488</v>
      </c>
      <c r="J106" s="1070">
        <v>3.1057692173545055</v>
      </c>
      <c r="K106" s="621" t="s">
        <v>2884</v>
      </c>
      <c r="L106" s="765">
        <v>201508.67109295141</v>
      </c>
      <c r="M106" s="765">
        <v>201508.67109295141</v>
      </c>
      <c r="N106" s="765">
        <v>0</v>
      </c>
      <c r="O106" s="765">
        <v>168.57511611999999</v>
      </c>
      <c r="P106" s="1070">
        <v>0</v>
      </c>
      <c r="Q106" s="1070">
        <v>31379.704007840002</v>
      </c>
      <c r="R106" s="1070">
        <v>17702.569664196581</v>
      </c>
      <c r="S106" s="1070">
        <v>50323.445925778433</v>
      </c>
      <c r="T106" s="1070">
        <v>50323.445925778433</v>
      </c>
      <c r="U106" s="765">
        <v>0</v>
      </c>
      <c r="V106" s="628">
        <v>422578.88989972242</v>
      </c>
    </row>
    <row r="107" spans="1:50" s="575" customFormat="1" ht="9.1999999999999993" customHeight="1">
      <c r="A107" s="2195" t="s">
        <v>2885</v>
      </c>
      <c r="B107" s="2198">
        <v>333380.37490281509</v>
      </c>
      <c r="C107" s="2198">
        <v>8597.640506743197</v>
      </c>
      <c r="D107" s="2205">
        <v>8581.3215076831984</v>
      </c>
      <c r="E107" s="2198">
        <v>0</v>
      </c>
      <c r="F107" s="2205">
        <v>14.448295009999999</v>
      </c>
      <c r="G107" s="2205">
        <v>1.8707040499999998</v>
      </c>
      <c r="H107" s="2198">
        <v>120490.26074383051</v>
      </c>
      <c r="I107" s="2198">
        <v>120487.15055318206</v>
      </c>
      <c r="J107" s="2198">
        <v>3.1101906484516544</v>
      </c>
      <c r="K107" s="2195" t="s">
        <v>2885</v>
      </c>
      <c r="L107" s="2205">
        <v>204129.72053389138</v>
      </c>
      <c r="M107" s="2205">
        <v>204129.72053389138</v>
      </c>
      <c r="N107" s="2205">
        <v>0</v>
      </c>
      <c r="O107" s="2205">
        <v>162.75311834999999</v>
      </c>
      <c r="P107" s="2198">
        <v>0</v>
      </c>
      <c r="Q107" s="2198">
        <v>31379.70380784</v>
      </c>
      <c r="R107" s="2198">
        <v>18886.160522108916</v>
      </c>
      <c r="S107" s="2198">
        <v>48644.452559155747</v>
      </c>
      <c r="T107" s="2198">
        <v>48644.452559155747</v>
      </c>
      <c r="U107" s="2205">
        <v>0</v>
      </c>
      <c r="V107" s="2208">
        <v>432290.69179191976</v>
      </c>
    </row>
    <row r="108" spans="1:50" ht="9" customHeight="1">
      <c r="A108" s="278"/>
      <c r="B108" s="656"/>
      <c r="C108" s="656"/>
      <c r="D108" s="656"/>
      <c r="E108" s="656"/>
      <c r="F108" s="656"/>
      <c r="G108" s="656"/>
      <c r="H108" s="656"/>
      <c r="I108" s="656"/>
      <c r="J108" s="656"/>
      <c r="K108" s="278"/>
      <c r="L108" s="656"/>
      <c r="M108" s="656"/>
      <c r="N108" s="655"/>
      <c r="O108" s="656"/>
      <c r="P108" s="656"/>
      <c r="Q108" s="656"/>
      <c r="R108" s="656"/>
      <c r="S108" s="656"/>
      <c r="T108" s="656"/>
      <c r="U108" s="656"/>
      <c r="V108" s="656"/>
    </row>
  </sheetData>
  <mergeCells count="4">
    <mergeCell ref="S5:U5"/>
    <mergeCell ref="L5:N5"/>
    <mergeCell ref="A5:A8"/>
    <mergeCell ref="K5:K8"/>
  </mergeCells>
  <phoneticPr fontId="0" type="noConversion"/>
  <pageMargins left="0.51181102362204722" right="0.51181102362204722" top="0.98425196850393704" bottom="0" header="0.51181102362204722" footer="0.19685039370078741"/>
  <pageSetup paperSize="9" firstPageNumber="21" orientation="portrait" useFirstPageNumber="1" r:id="rId1"/>
  <headerFooter alignWithMargins="0">
    <oddFooter>&amp;C&amp;"Times New Roman,Bold"&amp;10&amp;P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codeName="Sheet19"/>
  <dimension ref="A1:AY109"/>
  <sheetViews>
    <sheetView topLeftCell="A58" workbookViewId="0">
      <selection activeCell="H78" sqref="A1:XFD1048576"/>
    </sheetView>
  </sheetViews>
  <sheetFormatPr defaultRowHeight="9" customHeight="1"/>
  <cols>
    <col min="1" max="10" width="13.83203125" customWidth="1"/>
    <col min="11" max="11" width="9.6640625" customWidth="1"/>
    <col min="12" max="12" width="10.5" bestFit="1" customWidth="1"/>
    <col min="13" max="13" width="12" customWidth="1"/>
    <col min="14" max="14" width="9.5" bestFit="1" customWidth="1"/>
    <col min="15" max="15" width="9.83203125" customWidth="1"/>
    <col min="16" max="16" width="11" customWidth="1"/>
    <col min="17" max="17" width="11.1640625" customWidth="1"/>
    <col min="18" max="18" width="12" customWidth="1"/>
    <col min="19" max="19" width="12.5" customWidth="1"/>
    <col min="20" max="20" width="13.83203125" customWidth="1"/>
    <col min="21" max="51" width="9.33203125" style="49"/>
  </cols>
  <sheetData>
    <row r="1" spans="1:51" s="461" customFormat="1" ht="14.1" customHeight="1">
      <c r="A1" s="458" t="s">
        <v>2414</v>
      </c>
      <c r="B1" s="459"/>
      <c r="C1" s="459"/>
      <c r="D1" s="459"/>
      <c r="E1" s="459"/>
      <c r="F1" s="459"/>
      <c r="G1" s="459"/>
      <c r="H1" s="459"/>
      <c r="I1" s="459"/>
      <c r="J1" s="458" t="s">
        <v>1823</v>
      </c>
      <c r="K1" s="459"/>
      <c r="L1" s="459"/>
      <c r="M1" s="459"/>
      <c r="N1" s="459"/>
      <c r="O1" s="459"/>
      <c r="P1" s="459"/>
      <c r="Q1" s="459"/>
      <c r="R1" s="459"/>
      <c r="S1" s="459"/>
      <c r="T1" s="460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471"/>
      <c r="AS1" s="471"/>
      <c r="AT1" s="471"/>
      <c r="AU1" s="471"/>
      <c r="AV1" s="471"/>
      <c r="AW1" s="471"/>
      <c r="AX1" s="471"/>
      <c r="AY1" s="471"/>
    </row>
    <row r="2" spans="1:51" s="461" customFormat="1" ht="14.1" customHeight="1">
      <c r="A2" s="462" t="s">
        <v>1707</v>
      </c>
      <c r="B2" s="463"/>
      <c r="C2" s="463"/>
      <c r="D2" s="463"/>
      <c r="E2" s="463"/>
      <c r="F2" s="463"/>
      <c r="G2" s="463"/>
      <c r="H2" s="463"/>
      <c r="I2" s="463"/>
      <c r="J2" s="462" t="s">
        <v>1852</v>
      </c>
      <c r="K2" s="463"/>
      <c r="L2" s="463"/>
      <c r="M2" s="463"/>
      <c r="N2" s="463"/>
      <c r="O2" s="463"/>
      <c r="P2" s="463"/>
      <c r="Q2" s="463"/>
      <c r="R2" s="463"/>
      <c r="S2" s="463"/>
      <c r="T2" s="464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  <c r="AY2" s="471"/>
    </row>
    <row r="3" spans="1:51" s="46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2"/>
      <c r="K3" s="463"/>
      <c r="L3" s="463"/>
      <c r="M3" s="463"/>
      <c r="N3" s="463"/>
      <c r="O3" s="463"/>
      <c r="P3" s="463"/>
      <c r="Q3" s="463"/>
      <c r="R3" s="463"/>
      <c r="S3" s="463"/>
      <c r="T3" s="464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471"/>
      <c r="AQ3" s="471"/>
      <c r="AR3" s="471"/>
      <c r="AS3" s="471"/>
      <c r="AT3" s="471"/>
      <c r="AU3" s="471"/>
      <c r="AV3" s="471"/>
      <c r="AW3" s="471"/>
      <c r="AX3" s="471"/>
      <c r="AY3" s="471"/>
    </row>
    <row r="4" spans="1:51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5"/>
      <c r="K4" s="466"/>
      <c r="L4" s="466"/>
      <c r="M4" s="466"/>
      <c r="N4" s="466"/>
      <c r="O4" s="466"/>
      <c r="P4" s="466"/>
      <c r="Q4" s="466"/>
      <c r="R4" s="466"/>
      <c r="S4" s="466"/>
      <c r="T4" s="467"/>
      <c r="U4" s="471"/>
      <c r="V4" s="471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  <c r="AL4" s="471"/>
      <c r="AM4" s="471"/>
      <c r="AN4" s="471"/>
      <c r="AO4" s="471"/>
      <c r="AP4" s="471"/>
      <c r="AQ4" s="471"/>
      <c r="AR4" s="471"/>
      <c r="AS4" s="471"/>
      <c r="AT4" s="471"/>
      <c r="AU4" s="471"/>
      <c r="AV4" s="471"/>
      <c r="AW4" s="471"/>
      <c r="AX4" s="471"/>
      <c r="AY4" s="471"/>
    </row>
    <row r="5" spans="1:51" s="51" customFormat="1" ht="9" customHeight="1">
      <c r="A5" s="2437" t="s">
        <v>1358</v>
      </c>
      <c r="B5" s="2438" t="s">
        <v>262</v>
      </c>
      <c r="C5" s="2439"/>
      <c r="D5" s="2440"/>
      <c r="E5" s="425"/>
      <c r="F5" s="211" t="s">
        <v>701</v>
      </c>
      <c r="G5" s="211"/>
      <c r="H5" s="211"/>
      <c r="I5" s="426"/>
      <c r="J5" s="2437" t="s">
        <v>1358</v>
      </c>
      <c r="K5" s="427" t="s">
        <v>1334</v>
      </c>
      <c r="L5" s="211"/>
      <c r="M5" s="211"/>
      <c r="N5" s="211" t="s">
        <v>1445</v>
      </c>
      <c r="O5" s="211"/>
      <c r="P5" s="211"/>
      <c r="Q5" s="112" t="s">
        <v>1333</v>
      </c>
      <c r="R5" s="2"/>
      <c r="S5" s="2"/>
      <c r="T5" s="2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</row>
    <row r="6" spans="1:51" s="51" customFormat="1" ht="9" customHeight="1">
      <c r="A6" s="2428"/>
      <c r="B6" s="5"/>
      <c r="C6" s="5"/>
      <c r="D6" s="5" t="s">
        <v>1564</v>
      </c>
      <c r="E6" s="5"/>
      <c r="F6" s="5"/>
      <c r="G6" s="5"/>
      <c r="H6" s="5"/>
      <c r="I6" s="5" t="s">
        <v>1565</v>
      </c>
      <c r="J6" s="2428"/>
      <c r="K6" s="5"/>
      <c r="L6" s="5"/>
      <c r="M6" s="5"/>
      <c r="N6" s="5"/>
      <c r="O6" s="5"/>
      <c r="P6" s="5"/>
      <c r="Q6" s="112" t="s">
        <v>1405</v>
      </c>
      <c r="R6" s="5"/>
      <c r="S6" s="5"/>
      <c r="T6" s="5" t="s">
        <v>704</v>
      </c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</row>
    <row r="7" spans="1:51" s="51" customFormat="1" ht="9" customHeight="1">
      <c r="A7" s="2428"/>
      <c r="B7" s="5"/>
      <c r="C7" s="5" t="s">
        <v>1566</v>
      </c>
      <c r="D7" s="5" t="s">
        <v>693</v>
      </c>
      <c r="E7" s="5" t="s">
        <v>1567</v>
      </c>
      <c r="F7" s="5" t="s">
        <v>1341</v>
      </c>
      <c r="G7" s="5" t="s">
        <v>1568</v>
      </c>
      <c r="H7" s="5" t="s">
        <v>1569</v>
      </c>
      <c r="I7" s="5" t="s">
        <v>646</v>
      </c>
      <c r="J7" s="2428"/>
      <c r="K7" s="5" t="s">
        <v>1341</v>
      </c>
      <c r="L7" s="5"/>
      <c r="M7" s="5" t="s">
        <v>647</v>
      </c>
      <c r="N7" s="5"/>
      <c r="O7" s="5"/>
      <c r="P7" s="5"/>
      <c r="Q7" s="112" t="s">
        <v>1353</v>
      </c>
      <c r="R7" s="5" t="s">
        <v>648</v>
      </c>
      <c r="S7" s="5"/>
      <c r="T7" s="5" t="s">
        <v>649</v>
      </c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</row>
    <row r="8" spans="1:51" s="51" customFormat="1" ht="9" customHeight="1">
      <c r="A8" s="2428"/>
      <c r="B8" s="69" t="s">
        <v>650</v>
      </c>
      <c r="C8" s="69" t="s">
        <v>1488</v>
      </c>
      <c r="D8" s="69" t="s">
        <v>697</v>
      </c>
      <c r="E8" s="69" t="s">
        <v>651</v>
      </c>
      <c r="F8" s="69" t="s">
        <v>652</v>
      </c>
      <c r="G8" s="69" t="s">
        <v>653</v>
      </c>
      <c r="H8" s="69" t="s">
        <v>654</v>
      </c>
      <c r="I8" s="69" t="s">
        <v>655</v>
      </c>
      <c r="J8" s="2428"/>
      <c r="K8" s="69" t="s">
        <v>656</v>
      </c>
      <c r="L8" s="69" t="s">
        <v>657</v>
      </c>
      <c r="M8" s="69" t="s">
        <v>1494</v>
      </c>
      <c r="N8" s="69" t="s">
        <v>658</v>
      </c>
      <c r="O8" s="69" t="s">
        <v>1353</v>
      </c>
      <c r="P8" s="69" t="s">
        <v>659</v>
      </c>
      <c r="Q8" s="351" t="s">
        <v>1780</v>
      </c>
      <c r="R8" s="69" t="s">
        <v>660</v>
      </c>
      <c r="S8" s="69" t="s">
        <v>2169</v>
      </c>
      <c r="T8" s="69" t="s">
        <v>124</v>
      </c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</row>
    <row r="9" spans="1:51" s="51" customFormat="1" ht="9" customHeight="1">
      <c r="A9" s="2429"/>
      <c r="B9" s="69">
        <v>1</v>
      </c>
      <c r="C9" s="69">
        <v>2</v>
      </c>
      <c r="D9" s="69">
        <v>3</v>
      </c>
      <c r="E9" s="69">
        <v>4</v>
      </c>
      <c r="F9" s="69">
        <v>5</v>
      </c>
      <c r="G9" s="69">
        <v>6</v>
      </c>
      <c r="H9" s="69">
        <v>7</v>
      </c>
      <c r="I9" s="69">
        <v>8</v>
      </c>
      <c r="J9" s="2429"/>
      <c r="K9" s="69">
        <v>9</v>
      </c>
      <c r="L9" s="69">
        <v>10</v>
      </c>
      <c r="M9" s="69">
        <v>11</v>
      </c>
      <c r="N9" s="69">
        <v>12</v>
      </c>
      <c r="O9" s="69">
        <v>13</v>
      </c>
      <c r="P9" s="69">
        <v>14</v>
      </c>
      <c r="Q9" s="69">
        <v>15</v>
      </c>
      <c r="R9" s="69">
        <v>16</v>
      </c>
      <c r="S9" s="69">
        <v>17</v>
      </c>
      <c r="T9" s="424">
        <v>18</v>
      </c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</row>
    <row r="10" spans="1:51" s="310" customFormat="1" ht="15" hidden="1" customHeight="1">
      <c r="A10" s="601" t="s">
        <v>1498</v>
      </c>
      <c r="B10" s="671">
        <v>4441.4950300399996</v>
      </c>
      <c r="C10" s="671">
        <v>966.94899999999996</v>
      </c>
      <c r="D10" s="1067">
        <v>3474.54603004</v>
      </c>
      <c r="E10" s="671">
        <v>3821.2740000000003</v>
      </c>
      <c r="F10" s="671">
        <v>33.228000000000002</v>
      </c>
      <c r="G10" s="671">
        <v>0.80199999999999994</v>
      </c>
      <c r="H10" s="671">
        <v>32.426000000000002</v>
      </c>
      <c r="I10" s="671">
        <v>0</v>
      </c>
      <c r="J10" s="601" t="s">
        <v>1498</v>
      </c>
      <c r="K10" s="671">
        <v>2415.9699999999998</v>
      </c>
      <c r="L10" s="671">
        <v>1513.39</v>
      </c>
      <c r="M10" s="671">
        <v>902.58</v>
      </c>
      <c r="N10" s="627">
        <v>106.51900000000001</v>
      </c>
      <c r="O10" s="627">
        <v>0</v>
      </c>
      <c r="P10" s="627">
        <v>106.51900000000001</v>
      </c>
      <c r="Q10" s="627">
        <v>19970.296000000002</v>
      </c>
      <c r="R10" s="627">
        <v>77194.864000000001</v>
      </c>
      <c r="S10" s="627">
        <v>2014.5869699600007</v>
      </c>
      <c r="T10" s="627">
        <v>109998.23300000001</v>
      </c>
    </row>
    <row r="11" spans="1:51" s="124" customFormat="1" ht="15" hidden="1" customHeight="1">
      <c r="A11" s="894"/>
      <c r="B11" s="1070"/>
      <c r="C11" s="1070"/>
      <c r="D11" s="765"/>
      <c r="E11" s="1070"/>
      <c r="F11" s="1070"/>
      <c r="G11" s="1070"/>
      <c r="H11" s="1070"/>
      <c r="I11" s="1070"/>
      <c r="J11" s="894"/>
      <c r="K11" s="1070"/>
      <c r="L11" s="1070"/>
      <c r="M11" s="1070"/>
      <c r="N11" s="1070"/>
      <c r="O11" s="1070"/>
      <c r="P11" s="1070"/>
      <c r="Q11" s="1070"/>
      <c r="R11" s="1070"/>
      <c r="S11" s="1070"/>
      <c r="T11" s="1070"/>
      <c r="U11" s="2143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G11" s="231"/>
      <c r="AH11" s="231"/>
      <c r="AI11" s="231"/>
      <c r="AJ11" s="231"/>
      <c r="AK11" s="231"/>
      <c r="AL11" s="231"/>
      <c r="AM11" s="231"/>
      <c r="AN11" s="231"/>
      <c r="AO11" s="231"/>
      <c r="AP11" s="231"/>
      <c r="AQ11" s="231"/>
      <c r="AR11" s="231"/>
      <c r="AS11" s="231"/>
      <c r="AT11" s="231"/>
      <c r="AU11" s="231"/>
      <c r="AV11" s="231"/>
      <c r="AW11" s="231"/>
      <c r="AX11" s="231"/>
      <c r="AY11" s="231"/>
    </row>
    <row r="12" spans="1:51" s="304" customFormat="1" ht="15" hidden="1" customHeight="1">
      <c r="A12" s="621" t="s">
        <v>118</v>
      </c>
      <c r="B12" s="1070">
        <v>5492.6237978767822</v>
      </c>
      <c r="C12" s="1070">
        <v>965.69749816678166</v>
      </c>
      <c r="D12" s="765">
        <v>4526.9262997100004</v>
      </c>
      <c r="E12" s="1070">
        <v>3816.3282051170954</v>
      </c>
      <c r="F12" s="765">
        <v>33.184993695723172</v>
      </c>
      <c r="G12" s="765">
        <v>0.80096198820181708</v>
      </c>
      <c r="H12" s="1070">
        <v>32.384031707521352</v>
      </c>
      <c r="I12" s="1070">
        <v>0</v>
      </c>
      <c r="J12" s="621" t="s">
        <v>118</v>
      </c>
      <c r="K12" s="1070">
        <v>2412.8430606433217</v>
      </c>
      <c r="L12" s="765">
        <v>1511.4312510283639</v>
      </c>
      <c r="M12" s="765">
        <v>901.41180961495786</v>
      </c>
      <c r="N12" s="765">
        <v>106.38113468986205</v>
      </c>
      <c r="O12" s="765">
        <v>0</v>
      </c>
      <c r="P12" s="1070">
        <v>106.38113468986205</v>
      </c>
      <c r="Q12" s="1070">
        <v>16318.589616709973</v>
      </c>
      <c r="R12" s="1070">
        <v>82513.499501051294</v>
      </c>
      <c r="S12" s="1070">
        <v>955.10334283935663</v>
      </c>
      <c r="T12" s="1070">
        <v>111648.55365262341</v>
      </c>
      <c r="U12" s="1272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78"/>
      <c r="AW12" s="278"/>
      <c r="AX12" s="278"/>
      <c r="AY12" s="278"/>
    </row>
    <row r="13" spans="1:51" s="304" customFormat="1" ht="15" hidden="1" customHeight="1">
      <c r="A13" s="621" t="s">
        <v>119</v>
      </c>
      <c r="B13" s="1070">
        <v>5586.0459621061673</v>
      </c>
      <c r="C13" s="1070">
        <v>964.4476161261673</v>
      </c>
      <c r="D13" s="765">
        <v>4621.59834598</v>
      </c>
      <c r="E13" s="1070">
        <v>3811.3888114728943</v>
      </c>
      <c r="F13" s="765">
        <v>33.142043053604979</v>
      </c>
      <c r="G13" s="765">
        <v>0.79992531988055837</v>
      </c>
      <c r="H13" s="1070">
        <v>32.342117733724422</v>
      </c>
      <c r="I13" s="1070">
        <v>0</v>
      </c>
      <c r="J13" s="621" t="s">
        <v>119</v>
      </c>
      <c r="K13" s="1070">
        <v>2409.7201684187444</v>
      </c>
      <c r="L13" s="765">
        <v>1509.4750372244869</v>
      </c>
      <c r="M13" s="765">
        <v>900.24513119425751</v>
      </c>
      <c r="N13" s="765">
        <v>106.24344781590675</v>
      </c>
      <c r="O13" s="765">
        <v>0</v>
      </c>
      <c r="P13" s="1070">
        <v>106.24344781590675</v>
      </c>
      <c r="Q13" s="1070">
        <v>16298.176059097555</v>
      </c>
      <c r="R13" s="1070">
        <v>82406.704007296386</v>
      </c>
      <c r="S13" s="1070">
        <v>852.62876939523267</v>
      </c>
      <c r="T13" s="1070">
        <v>111504.0492686565</v>
      </c>
      <c r="U13" s="1272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78"/>
      <c r="AT13" s="278"/>
      <c r="AU13" s="278"/>
      <c r="AV13" s="278"/>
      <c r="AW13" s="278"/>
      <c r="AX13" s="278"/>
      <c r="AY13" s="278"/>
    </row>
    <row r="14" spans="1:51" s="304" customFormat="1" ht="15" hidden="1" customHeight="1">
      <c r="A14" s="621" t="s">
        <v>120</v>
      </c>
      <c r="B14" s="1070">
        <v>5151.8751732699993</v>
      </c>
      <c r="C14" s="1070">
        <v>1131.4879999999998</v>
      </c>
      <c r="D14" s="765">
        <v>4020.3871732699995</v>
      </c>
      <c r="E14" s="1070">
        <v>3613.6019999999999</v>
      </c>
      <c r="F14" s="765">
        <v>53.416999999999994</v>
      </c>
      <c r="G14" s="765">
        <v>1.091</v>
      </c>
      <c r="H14" s="1070">
        <v>52.325999999999993</v>
      </c>
      <c r="I14" s="1070">
        <v>0</v>
      </c>
      <c r="J14" s="621" t="s">
        <v>120</v>
      </c>
      <c r="K14" s="1070">
        <v>5748.0769999999993</v>
      </c>
      <c r="L14" s="1070">
        <v>5035.1099999999997</v>
      </c>
      <c r="M14" s="1070">
        <v>712.96699999999998</v>
      </c>
      <c r="N14" s="1070">
        <v>105.29820000000001</v>
      </c>
      <c r="O14" s="1070">
        <v>0</v>
      </c>
      <c r="P14" s="1070">
        <v>105.29820000000001</v>
      </c>
      <c r="Q14" s="1070">
        <v>16604.587984000002</v>
      </c>
      <c r="R14" s="1070">
        <v>74719.579950000014</v>
      </c>
      <c r="S14" s="1070">
        <v>3049.1465517299803</v>
      </c>
      <c r="T14" s="1070">
        <v>109045.58385899999</v>
      </c>
      <c r="U14" s="1272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  <c r="AJ14" s="278"/>
      <c r="AK14" s="278"/>
      <c r="AL14" s="278"/>
      <c r="AM14" s="278"/>
      <c r="AN14" s="278"/>
      <c r="AO14" s="278"/>
      <c r="AP14" s="278"/>
      <c r="AQ14" s="278"/>
      <c r="AR14" s="278"/>
      <c r="AS14" s="278"/>
      <c r="AT14" s="278"/>
      <c r="AU14" s="278"/>
      <c r="AV14" s="278"/>
      <c r="AW14" s="278"/>
      <c r="AX14" s="278"/>
      <c r="AY14" s="278"/>
    </row>
    <row r="15" spans="1:51" s="278" customFormat="1" ht="15" hidden="1" customHeight="1">
      <c r="A15" s="621" t="s">
        <v>121</v>
      </c>
      <c r="B15" s="1108">
        <v>5562.9323067920159</v>
      </c>
      <c r="C15" s="1108">
        <v>1140.5413824820162</v>
      </c>
      <c r="D15" s="1109">
        <v>4422.3909243099997</v>
      </c>
      <c r="E15" s="1108">
        <v>3642.5155377872143</v>
      </c>
      <c r="F15" s="1109">
        <v>53.844405798419309</v>
      </c>
      <c r="G15" s="1109">
        <v>1.0997294255775403</v>
      </c>
      <c r="H15" s="1108">
        <v>52.744676372841766</v>
      </c>
      <c r="I15" s="1108">
        <v>0</v>
      </c>
      <c r="J15" s="621" t="s">
        <v>121</v>
      </c>
      <c r="K15" s="1108">
        <v>5794.0691268427781</v>
      </c>
      <c r="L15" s="1109">
        <v>5075.3974592298155</v>
      </c>
      <c r="M15" s="1109">
        <v>718.67166761296255</v>
      </c>
      <c r="N15" s="1109">
        <v>106.14072319005402</v>
      </c>
      <c r="O15" s="1109">
        <v>0</v>
      </c>
      <c r="P15" s="1108">
        <v>106.14072319005402</v>
      </c>
      <c r="Q15" s="1108">
        <v>13723.330853752366</v>
      </c>
      <c r="R15" s="1108">
        <v>80232.256263954769</v>
      </c>
      <c r="S15" s="1108">
        <v>2703.7092222885112</v>
      </c>
      <c r="T15" s="1108">
        <v>111818.79844040613</v>
      </c>
    </row>
    <row r="16" spans="1:51" s="278" customFormat="1" ht="15" hidden="1" customHeight="1">
      <c r="A16" s="621" t="s">
        <v>122</v>
      </c>
      <c r="B16" s="1108">
        <v>5247.7689479776709</v>
      </c>
      <c r="C16" s="1108">
        <v>1155.5466423876717</v>
      </c>
      <c r="D16" s="1109">
        <v>4092.2223055899995</v>
      </c>
      <c r="E16" s="1108">
        <v>3690.4374222487345</v>
      </c>
      <c r="F16" s="1109">
        <v>54.552796844882387</v>
      </c>
      <c r="G16" s="1109">
        <v>1.1141977527335245</v>
      </c>
      <c r="H16" s="1108">
        <v>53.438599092148863</v>
      </c>
      <c r="I16" s="1108">
        <v>0</v>
      </c>
      <c r="J16" s="621" t="s">
        <v>122</v>
      </c>
      <c r="K16" s="1108">
        <v>5870.2974114933631</v>
      </c>
      <c r="L16" s="1109">
        <v>5142.1707119762568</v>
      </c>
      <c r="M16" s="1109">
        <v>728.12669951710609</v>
      </c>
      <c r="N16" s="1109">
        <v>107.53713822812576</v>
      </c>
      <c r="O16" s="1109">
        <v>0</v>
      </c>
      <c r="P16" s="1108">
        <v>107.53713822812576</v>
      </c>
      <c r="Q16" s="1108">
        <v>13903.204001018034</v>
      </c>
      <c r="R16" s="1108">
        <v>81287.812753661332</v>
      </c>
      <c r="S16" s="1108">
        <v>3128.3052459634782</v>
      </c>
      <c r="T16" s="1108">
        <v>113289.91571743562</v>
      </c>
    </row>
    <row r="17" spans="1:51" s="278" customFormat="1" ht="15" hidden="1" customHeight="1">
      <c r="A17" s="618" t="s">
        <v>67</v>
      </c>
      <c r="B17" s="1108">
        <v>4899.0840403399998</v>
      </c>
      <c r="C17" s="1108">
        <v>1126.3319999999999</v>
      </c>
      <c r="D17" s="1109">
        <v>3772.7520403400003</v>
      </c>
      <c r="E17" s="1108">
        <v>4018.4049999999997</v>
      </c>
      <c r="F17" s="1108">
        <v>96.441999999999993</v>
      </c>
      <c r="G17" s="1108">
        <v>5.0709999999999997</v>
      </c>
      <c r="H17" s="1108">
        <v>91.370999999999995</v>
      </c>
      <c r="I17" s="1108">
        <v>0</v>
      </c>
      <c r="J17" s="618" t="s">
        <v>67</v>
      </c>
      <c r="K17" s="1108">
        <v>2275.3067338699998</v>
      </c>
      <c r="L17" s="1108">
        <v>935.88</v>
      </c>
      <c r="M17" s="1108">
        <v>1339.4267338699999</v>
      </c>
      <c r="N17" s="1108">
        <v>40.69</v>
      </c>
      <c r="O17" s="1108">
        <v>0</v>
      </c>
      <c r="P17" s="1108">
        <v>40.69</v>
      </c>
      <c r="Q17" s="1108">
        <v>18097.223000000002</v>
      </c>
      <c r="R17" s="1108">
        <v>84842.876000000004</v>
      </c>
      <c r="S17" s="1108">
        <v>2175.0923326600023</v>
      </c>
      <c r="T17" s="1108">
        <v>116445.11910687001</v>
      </c>
    </row>
    <row r="18" spans="1:51" s="278" customFormat="1" ht="15" hidden="1" customHeight="1">
      <c r="A18" s="618" t="s">
        <v>68</v>
      </c>
      <c r="B18" s="713">
        <v>5252.406416859998</v>
      </c>
      <c r="C18" s="713">
        <v>1102.7528369999984</v>
      </c>
      <c r="D18" s="712">
        <v>4149.6535798599998</v>
      </c>
      <c r="E18" s="713">
        <v>4765.7755243600004</v>
      </c>
      <c r="F18" s="713">
        <v>239.23099999999999</v>
      </c>
      <c r="G18" s="713">
        <v>2.86</v>
      </c>
      <c r="H18" s="713">
        <v>236.37099999999998</v>
      </c>
      <c r="I18" s="713">
        <v>0</v>
      </c>
      <c r="J18" s="618" t="s">
        <v>68</v>
      </c>
      <c r="K18" s="713">
        <v>2190.6167338699997</v>
      </c>
      <c r="L18" s="713">
        <v>937.64400000000001</v>
      </c>
      <c r="M18" s="713">
        <v>1252.97273387</v>
      </c>
      <c r="N18" s="713">
        <v>43.455999999999996</v>
      </c>
      <c r="O18" s="713">
        <v>0</v>
      </c>
      <c r="P18" s="713">
        <v>43.455999999999996</v>
      </c>
      <c r="Q18" s="713">
        <v>15665.392893069999</v>
      </c>
      <c r="R18" s="713">
        <v>88204.396015970007</v>
      </c>
      <c r="S18" s="713">
        <v>1344.6341317399929</v>
      </c>
      <c r="T18" s="713">
        <v>117705.90871587</v>
      </c>
    </row>
    <row r="19" spans="1:51" s="278" customFormat="1" ht="15" hidden="1" customHeight="1">
      <c r="A19" s="618" t="s">
        <v>69</v>
      </c>
      <c r="B19" s="713">
        <v>5262.0222391299994</v>
      </c>
      <c r="C19" s="713">
        <v>1127.9903319999996</v>
      </c>
      <c r="D19" s="712">
        <v>4134.03190713</v>
      </c>
      <c r="E19" s="713">
        <v>3780.5119999999997</v>
      </c>
      <c r="F19" s="713">
        <v>259.19</v>
      </c>
      <c r="G19" s="713">
        <v>2.7190000000000003</v>
      </c>
      <c r="H19" s="713">
        <v>256.471</v>
      </c>
      <c r="I19" s="713">
        <v>0</v>
      </c>
      <c r="J19" s="618" t="s">
        <v>69</v>
      </c>
      <c r="K19" s="713">
        <v>2318.8897338699999</v>
      </c>
      <c r="L19" s="713">
        <v>1046.4270000000001</v>
      </c>
      <c r="M19" s="713">
        <v>1272.46273387</v>
      </c>
      <c r="N19" s="713">
        <v>44.075000000000003</v>
      </c>
      <c r="O19" s="713">
        <v>0</v>
      </c>
      <c r="P19" s="713">
        <v>44.075000000000003</v>
      </c>
      <c r="Q19" s="713">
        <v>15573.061683069998</v>
      </c>
      <c r="R19" s="713">
        <v>89903.128000000012</v>
      </c>
      <c r="S19" s="713">
        <v>2801.9976646600117</v>
      </c>
      <c r="T19" s="713">
        <v>119942.87632073002</v>
      </c>
    </row>
    <row r="20" spans="1:51" s="278" customFormat="1" ht="15" hidden="1" customHeight="1">
      <c r="A20" s="618" t="s">
        <v>129</v>
      </c>
      <c r="B20" s="713">
        <v>4647.2349999999997</v>
      </c>
      <c r="C20" s="713">
        <v>1144.7650000000001</v>
      </c>
      <c r="D20" s="712">
        <v>3502.47</v>
      </c>
      <c r="E20" s="713">
        <v>3629.598</v>
      </c>
      <c r="F20" s="713">
        <v>136.38300000000001</v>
      </c>
      <c r="G20" s="713">
        <v>2.3170000000000002</v>
      </c>
      <c r="H20" s="713">
        <v>134.066</v>
      </c>
      <c r="I20" s="713">
        <v>0</v>
      </c>
      <c r="J20" s="618" t="s">
        <v>129</v>
      </c>
      <c r="K20" s="713">
        <v>2636.9690000000001</v>
      </c>
      <c r="L20" s="713">
        <v>1294.3129999999999</v>
      </c>
      <c r="M20" s="713">
        <v>1342.6559999999999</v>
      </c>
      <c r="N20" s="713">
        <v>872.88599999999997</v>
      </c>
      <c r="O20" s="713">
        <v>0</v>
      </c>
      <c r="P20" s="713">
        <v>872.88599999999997</v>
      </c>
      <c r="Q20" s="713">
        <v>19270.811999999998</v>
      </c>
      <c r="R20" s="713">
        <v>86981.343999999983</v>
      </c>
      <c r="S20" s="713">
        <v>4024.7908198700316</v>
      </c>
      <c r="T20" s="713">
        <v>122200.01781987002</v>
      </c>
    </row>
    <row r="21" spans="1:51" s="278" customFormat="1" ht="15" hidden="1" customHeight="1">
      <c r="A21" s="618" t="s">
        <v>1192</v>
      </c>
      <c r="B21" s="713">
        <v>5231.0409189800002</v>
      </c>
      <c r="C21" s="713">
        <v>1218.771</v>
      </c>
      <c r="D21" s="712">
        <v>4012.2699189800001</v>
      </c>
      <c r="E21" s="713">
        <v>3334.741</v>
      </c>
      <c r="F21" s="713">
        <v>136.36199999999999</v>
      </c>
      <c r="G21" s="713">
        <v>2.2960000000000003</v>
      </c>
      <c r="H21" s="713">
        <v>134.066</v>
      </c>
      <c r="I21" s="713">
        <v>0</v>
      </c>
      <c r="J21" s="618" t="s">
        <v>1192</v>
      </c>
      <c r="K21" s="713">
        <v>2646.5770000000002</v>
      </c>
      <c r="L21" s="713">
        <v>1282.848</v>
      </c>
      <c r="M21" s="713">
        <v>1363.729</v>
      </c>
      <c r="N21" s="713">
        <v>1205.672</v>
      </c>
      <c r="O21" s="713">
        <v>0</v>
      </c>
      <c r="P21" s="713">
        <v>1205.672</v>
      </c>
      <c r="Q21" s="713">
        <v>17701.567000000003</v>
      </c>
      <c r="R21" s="713">
        <v>89436.281000000003</v>
      </c>
      <c r="S21" s="713">
        <v>4001.737397889985</v>
      </c>
      <c r="T21" s="713">
        <v>123693.97831686999</v>
      </c>
    </row>
    <row r="22" spans="1:51" s="278" customFormat="1" ht="15" hidden="1" customHeight="1">
      <c r="A22" s="618" t="s">
        <v>1193</v>
      </c>
      <c r="B22" s="713">
        <v>5567.8540000000003</v>
      </c>
      <c r="C22" s="713">
        <v>1145.4639999999999</v>
      </c>
      <c r="D22" s="712">
        <v>4422.3900000000003</v>
      </c>
      <c r="E22" s="713">
        <v>3253.6360000000004</v>
      </c>
      <c r="F22" s="713">
        <v>121.777</v>
      </c>
      <c r="G22" s="713">
        <v>2.6160000000000001</v>
      </c>
      <c r="H22" s="713">
        <v>119.161</v>
      </c>
      <c r="I22" s="713">
        <v>0</v>
      </c>
      <c r="J22" s="618" t="s">
        <v>1193</v>
      </c>
      <c r="K22" s="713">
        <v>2448.8760000000002</v>
      </c>
      <c r="L22" s="713">
        <v>1039.434</v>
      </c>
      <c r="M22" s="713">
        <v>1409.442</v>
      </c>
      <c r="N22" s="713">
        <v>1200.4580000000001</v>
      </c>
      <c r="O22" s="713">
        <v>0</v>
      </c>
      <c r="P22" s="713">
        <v>1200.4580000000001</v>
      </c>
      <c r="Q22" s="713">
        <v>15617.198</v>
      </c>
      <c r="R22" s="713">
        <v>89251.33</v>
      </c>
      <c r="S22" s="713">
        <v>2834.2693168700207</v>
      </c>
      <c r="T22" s="713">
        <v>120295.39831687002</v>
      </c>
    </row>
    <row r="23" spans="1:51" s="305" customFormat="1" ht="8.4499999999999993" customHeight="1">
      <c r="A23" s="601" t="s">
        <v>1168</v>
      </c>
      <c r="B23" s="671">
        <v>3628.136</v>
      </c>
      <c r="C23" s="671">
        <v>1218.1860000000001</v>
      </c>
      <c r="D23" s="1067">
        <v>2409.9499999999998</v>
      </c>
      <c r="E23" s="671">
        <v>3631.337770351</v>
      </c>
      <c r="F23" s="671">
        <v>100.959</v>
      </c>
      <c r="G23" s="671">
        <v>1.6679999999999999</v>
      </c>
      <c r="H23" s="671">
        <v>99.290999999999997</v>
      </c>
      <c r="I23" s="671">
        <v>0</v>
      </c>
      <c r="J23" s="601" t="s">
        <v>1168</v>
      </c>
      <c r="K23" s="671">
        <v>2385.1999999999998</v>
      </c>
      <c r="L23" s="671">
        <v>922.4</v>
      </c>
      <c r="M23" s="671">
        <v>1462.8</v>
      </c>
      <c r="N23" s="671">
        <v>22.221</v>
      </c>
      <c r="O23" s="671">
        <v>0</v>
      </c>
      <c r="P23" s="671">
        <v>22.221</v>
      </c>
      <c r="Q23" s="671">
        <v>17803.557000000001</v>
      </c>
      <c r="R23" s="671">
        <v>85954.839027570008</v>
      </c>
      <c r="S23" s="671">
        <v>5051.9991722737004</v>
      </c>
      <c r="T23" s="671">
        <v>118578.24897019472</v>
      </c>
      <c r="U23" s="2142"/>
      <c r="V23" s="310"/>
      <c r="W23" s="310"/>
      <c r="X23" s="310"/>
      <c r="Y23" s="310"/>
      <c r="Z23" s="310"/>
      <c r="AA23" s="310"/>
      <c r="AB23" s="310"/>
      <c r="AC23" s="310"/>
      <c r="AD23" s="310"/>
      <c r="AE23" s="310"/>
      <c r="AF23" s="310"/>
      <c r="AG23" s="310"/>
      <c r="AH23" s="310"/>
      <c r="AI23" s="310"/>
      <c r="AJ23" s="310"/>
      <c r="AK23" s="310"/>
      <c r="AL23" s="310"/>
      <c r="AM23" s="310"/>
      <c r="AN23" s="310"/>
      <c r="AO23" s="310"/>
      <c r="AP23" s="310"/>
      <c r="AQ23" s="310"/>
      <c r="AR23" s="310"/>
      <c r="AS23" s="310"/>
      <c r="AT23" s="310"/>
      <c r="AU23" s="310"/>
      <c r="AV23" s="310"/>
      <c r="AW23" s="310"/>
      <c r="AX23" s="310"/>
      <c r="AY23" s="310"/>
    </row>
    <row r="24" spans="1:51" s="310" customFormat="1" ht="8.4499999999999993" customHeight="1">
      <c r="A24" s="601" t="s">
        <v>1627</v>
      </c>
      <c r="B24" s="710">
        <v>5244.817222579999</v>
      </c>
      <c r="C24" s="710">
        <v>1349.367816819999</v>
      </c>
      <c r="D24" s="711">
        <v>3895.4494057600004</v>
      </c>
      <c r="E24" s="710">
        <v>1673.0321430200004</v>
      </c>
      <c r="F24" s="710">
        <v>40.498040499999988</v>
      </c>
      <c r="G24" s="710">
        <v>22.103844999999996</v>
      </c>
      <c r="H24" s="710">
        <v>18.394195499999995</v>
      </c>
      <c r="I24" s="710">
        <v>0</v>
      </c>
      <c r="J24" s="601" t="s">
        <v>1627</v>
      </c>
      <c r="K24" s="710">
        <v>3537</v>
      </c>
      <c r="L24" s="710">
        <v>1664.5</v>
      </c>
      <c r="M24" s="710">
        <v>1872.5</v>
      </c>
      <c r="N24" s="710">
        <v>26.047451530000004</v>
      </c>
      <c r="O24" s="710">
        <v>0</v>
      </c>
      <c r="P24" s="710">
        <v>26.047451530000004</v>
      </c>
      <c r="Q24" s="710">
        <v>22847.119297042478</v>
      </c>
      <c r="R24" s="710">
        <v>68616.07472195536</v>
      </c>
      <c r="S24" s="710">
        <v>7702.9428399416902</v>
      </c>
      <c r="T24" s="710">
        <v>109687.53171656953</v>
      </c>
    </row>
    <row r="25" spans="1:51" s="124" customFormat="1" ht="9.75" hidden="1" customHeight="1">
      <c r="A25" s="894"/>
      <c r="B25" s="1070"/>
      <c r="C25" s="1070"/>
      <c r="D25" s="765"/>
      <c r="E25" s="1070"/>
      <c r="F25" s="1070"/>
      <c r="G25" s="1070"/>
      <c r="H25" s="1070"/>
      <c r="I25" s="1070"/>
      <c r="J25" s="894"/>
      <c r="K25" s="1070"/>
      <c r="L25" s="1070"/>
      <c r="M25" s="1070"/>
      <c r="N25" s="1070"/>
      <c r="O25" s="1070"/>
      <c r="P25" s="1070"/>
      <c r="Q25" s="1070"/>
      <c r="R25" s="1070"/>
      <c r="S25" s="1070"/>
      <c r="T25" s="1070"/>
      <c r="U25" s="2143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1"/>
      <c r="AQ25" s="231"/>
      <c r="AR25" s="231"/>
      <c r="AS25" s="231"/>
      <c r="AT25" s="231"/>
      <c r="AU25" s="231"/>
      <c r="AV25" s="231"/>
      <c r="AW25" s="231"/>
      <c r="AX25" s="231"/>
      <c r="AY25" s="231"/>
    </row>
    <row r="26" spans="1:51" s="278" customFormat="1" ht="9.75" hidden="1" customHeight="1">
      <c r="A26" s="621" t="s">
        <v>430</v>
      </c>
      <c r="B26" s="1108">
        <v>5869.6664578700047</v>
      </c>
      <c r="C26" s="1108">
        <v>1138.9234565200052</v>
      </c>
      <c r="D26" s="1109">
        <v>4730.7430013499998</v>
      </c>
      <c r="E26" s="1108">
        <v>1701.80455549</v>
      </c>
      <c r="F26" s="1109">
        <v>46.868375259998807</v>
      </c>
      <c r="G26" s="1109">
        <v>0.75861299999880794</v>
      </c>
      <c r="H26" s="1108">
        <v>46.109762259999997</v>
      </c>
      <c r="I26" s="1108">
        <v>0</v>
      </c>
      <c r="J26" s="621" t="s">
        <v>430</v>
      </c>
      <c r="K26" s="1108">
        <v>3494.5</v>
      </c>
      <c r="L26" s="1109">
        <v>1622</v>
      </c>
      <c r="M26" s="1109">
        <v>1872.5</v>
      </c>
      <c r="N26" s="1109">
        <v>24.848318600000002</v>
      </c>
      <c r="O26" s="1109">
        <v>0</v>
      </c>
      <c r="P26" s="1108">
        <v>24.848318600000002</v>
      </c>
      <c r="Q26" s="1108">
        <v>21939.318147191465</v>
      </c>
      <c r="R26" s="1108">
        <v>69491.342455102611</v>
      </c>
      <c r="S26" s="1108">
        <v>8144.2548518661397</v>
      </c>
      <c r="T26" s="1108">
        <v>110712.60316138022</v>
      </c>
    </row>
    <row r="27" spans="1:51" s="278" customFormat="1" ht="9.75" hidden="1" customHeight="1">
      <c r="A27" s="621" t="s">
        <v>431</v>
      </c>
      <c r="B27" s="1108">
        <v>6648.3383385099987</v>
      </c>
      <c r="C27" s="1108">
        <v>1130.7791545499981</v>
      </c>
      <c r="D27" s="1109">
        <v>5517.5591839600002</v>
      </c>
      <c r="E27" s="1108">
        <v>1557.1610672699999</v>
      </c>
      <c r="F27" s="1109">
        <v>46.963012259999999</v>
      </c>
      <c r="G27" s="1109">
        <v>0.85325000000000006</v>
      </c>
      <c r="H27" s="1108">
        <v>46.109762259999997</v>
      </c>
      <c r="I27" s="1108">
        <v>0</v>
      </c>
      <c r="J27" s="621" t="s">
        <v>431</v>
      </c>
      <c r="K27" s="1108">
        <v>3328.6</v>
      </c>
      <c r="L27" s="1109">
        <v>1457.1</v>
      </c>
      <c r="M27" s="1109">
        <v>1871.5</v>
      </c>
      <c r="N27" s="1109">
        <v>12.229448109999998</v>
      </c>
      <c r="O27" s="1109">
        <v>0</v>
      </c>
      <c r="P27" s="1108">
        <v>12.229448109999998</v>
      </c>
      <c r="Q27" s="1108">
        <v>20727.188888160468</v>
      </c>
      <c r="R27" s="1108">
        <v>71466.07220604227</v>
      </c>
      <c r="S27" s="1108">
        <v>8651.4041320980905</v>
      </c>
      <c r="T27" s="1108">
        <v>112437.95709245083</v>
      </c>
    </row>
    <row r="28" spans="1:51" s="278" customFormat="1" ht="9.75" hidden="1" customHeight="1">
      <c r="A28" s="621" t="s">
        <v>1807</v>
      </c>
      <c r="B28" s="1108">
        <v>5618.1678650300018</v>
      </c>
      <c r="C28" s="1108">
        <v>1240.4120867399999</v>
      </c>
      <c r="D28" s="1109">
        <v>4377.7557782900021</v>
      </c>
      <c r="E28" s="1108">
        <v>1366.5122005000001</v>
      </c>
      <c r="F28" s="1109">
        <v>47.117603259999996</v>
      </c>
      <c r="G28" s="1109">
        <v>1.0078410000000002</v>
      </c>
      <c r="H28" s="1108">
        <v>46.109762259999997</v>
      </c>
      <c r="I28" s="1108">
        <v>0</v>
      </c>
      <c r="J28" s="621" t="s">
        <v>1807</v>
      </c>
      <c r="K28" s="1108">
        <v>3263.9</v>
      </c>
      <c r="L28" s="1108">
        <v>1392.4</v>
      </c>
      <c r="M28" s="1108">
        <v>1871.5</v>
      </c>
      <c r="N28" s="1108">
        <v>44.986286869999994</v>
      </c>
      <c r="O28" s="1108">
        <v>0</v>
      </c>
      <c r="P28" s="1108">
        <v>44.986286869999994</v>
      </c>
      <c r="Q28" s="1108">
        <v>20906.863288178451</v>
      </c>
      <c r="R28" s="1108">
        <v>72602.533762899504</v>
      </c>
      <c r="S28" s="1108">
        <v>8497.7193898578807</v>
      </c>
      <c r="T28" s="1108">
        <v>112347.80039659583</v>
      </c>
    </row>
    <row r="29" spans="1:51" s="278" customFormat="1" ht="9.75" hidden="1" customHeight="1">
      <c r="A29" s="621" t="s">
        <v>1591</v>
      </c>
      <c r="B29" s="1063">
        <v>5356.3105602999985</v>
      </c>
      <c r="C29" s="1063">
        <v>1114.5573564699989</v>
      </c>
      <c r="D29" s="1064">
        <v>4241.7532038299996</v>
      </c>
      <c r="E29" s="1063">
        <v>1321.2005094800002</v>
      </c>
      <c r="F29" s="1064">
        <v>47.172505259999994</v>
      </c>
      <c r="G29" s="1064">
        <v>1.062743</v>
      </c>
      <c r="H29" s="1063">
        <v>46.109762259999997</v>
      </c>
      <c r="I29" s="1063">
        <v>0</v>
      </c>
      <c r="J29" s="621" t="s">
        <v>1591</v>
      </c>
      <c r="K29" s="1063">
        <v>3265.6</v>
      </c>
      <c r="L29" s="1064">
        <v>1394.1</v>
      </c>
      <c r="M29" s="1064">
        <v>1871.5</v>
      </c>
      <c r="N29" s="1064">
        <v>121.03139736</v>
      </c>
      <c r="O29" s="1064">
        <v>0</v>
      </c>
      <c r="P29" s="1063">
        <v>121.03139736</v>
      </c>
      <c r="Q29" s="1063">
        <v>20205.854934583069</v>
      </c>
      <c r="R29" s="1063">
        <v>74210.521634192977</v>
      </c>
      <c r="S29" s="1063">
        <v>8712.91325442179</v>
      </c>
      <c r="T29" s="1063">
        <v>113240.60479559783</v>
      </c>
    </row>
    <row r="30" spans="1:51" s="278" customFormat="1" ht="9.75" hidden="1" customHeight="1">
      <c r="A30" s="621" t="s">
        <v>1592</v>
      </c>
      <c r="B30" s="1063">
        <v>6059.1199951099989</v>
      </c>
      <c r="C30" s="1063">
        <v>1245.9675333799987</v>
      </c>
      <c r="D30" s="1064">
        <v>4813.1524617300001</v>
      </c>
      <c r="E30" s="1063">
        <v>1101.16610105</v>
      </c>
      <c r="F30" s="1064">
        <v>46.572669259999998</v>
      </c>
      <c r="G30" s="1064">
        <v>0.46290700000000007</v>
      </c>
      <c r="H30" s="1063">
        <v>46.109762259999997</v>
      </c>
      <c r="I30" s="1063">
        <v>0</v>
      </c>
      <c r="J30" s="621" t="s">
        <v>1880</v>
      </c>
      <c r="K30" s="1063">
        <v>3267</v>
      </c>
      <c r="L30" s="1064">
        <v>1395.5</v>
      </c>
      <c r="M30" s="1064">
        <v>1871.5</v>
      </c>
      <c r="N30" s="1064">
        <v>49.250570189999998</v>
      </c>
      <c r="O30" s="1064">
        <v>0</v>
      </c>
      <c r="P30" s="1063">
        <v>49.250570189999998</v>
      </c>
      <c r="Q30" s="1063">
        <v>20112.434915264072</v>
      </c>
      <c r="R30" s="1063">
        <v>75991.071012837914</v>
      </c>
      <c r="S30" s="1063">
        <v>9291.6264442005795</v>
      </c>
      <c r="T30" s="1063">
        <v>115918.24170791256</v>
      </c>
    </row>
    <row r="31" spans="1:51" s="278" customFormat="1" ht="9.75" hidden="1" customHeight="1">
      <c r="A31" s="618" t="s">
        <v>1593</v>
      </c>
      <c r="B31" s="1063">
        <v>5075.4779011399996</v>
      </c>
      <c r="C31" s="1063">
        <v>1164.5076157700007</v>
      </c>
      <c r="D31" s="1064">
        <v>3910.9702853699991</v>
      </c>
      <c r="E31" s="1063">
        <v>985.98852563000003</v>
      </c>
      <c r="F31" s="1063">
        <v>46.556659259999996</v>
      </c>
      <c r="G31" s="1063">
        <v>0.44689699999999988</v>
      </c>
      <c r="H31" s="1063">
        <v>46.109762259999997</v>
      </c>
      <c r="I31" s="1063">
        <v>0</v>
      </c>
      <c r="J31" s="618" t="s">
        <v>1593</v>
      </c>
      <c r="K31" s="1063">
        <v>3160.2</v>
      </c>
      <c r="L31" s="1063">
        <v>1284.7</v>
      </c>
      <c r="M31" s="1063">
        <v>1875.5</v>
      </c>
      <c r="N31" s="1063">
        <v>44.559396020000001</v>
      </c>
      <c r="O31" s="1063">
        <v>0</v>
      </c>
      <c r="P31" s="1063">
        <v>44.559396020000001</v>
      </c>
      <c r="Q31" s="1063">
        <v>18813.355153884881</v>
      </c>
      <c r="R31" s="1063">
        <v>78417.242762920505</v>
      </c>
      <c r="S31" s="1063">
        <v>7845.5793084278102</v>
      </c>
      <c r="T31" s="1063">
        <v>114388.9597072832</v>
      </c>
    </row>
    <row r="32" spans="1:51" s="278" customFormat="1" ht="9.75" hidden="1" customHeight="1">
      <c r="A32" s="618" t="s">
        <v>811</v>
      </c>
      <c r="B32" s="1063">
        <v>4817.91066486</v>
      </c>
      <c r="C32" s="1063">
        <v>1154.6936535700011</v>
      </c>
      <c r="D32" s="1064">
        <v>3663.2170112899989</v>
      </c>
      <c r="E32" s="1063">
        <v>753.56827798000018</v>
      </c>
      <c r="F32" s="1063">
        <v>46.431731259999992</v>
      </c>
      <c r="G32" s="1063">
        <v>0.47596899999999992</v>
      </c>
      <c r="H32" s="1063">
        <v>45.955762259999993</v>
      </c>
      <c r="I32" s="1063">
        <v>0</v>
      </c>
      <c r="J32" s="618" t="s">
        <v>811</v>
      </c>
      <c r="K32" s="1063">
        <v>3045.1</v>
      </c>
      <c r="L32" s="1063">
        <v>1365.6</v>
      </c>
      <c r="M32" s="1063">
        <v>1679.5</v>
      </c>
      <c r="N32" s="1063">
        <v>45.027538850000006</v>
      </c>
      <c r="O32" s="1063">
        <v>0</v>
      </c>
      <c r="P32" s="1063">
        <v>45.027538850000006</v>
      </c>
      <c r="Q32" s="1063">
        <v>19313.088262501242</v>
      </c>
      <c r="R32" s="1063">
        <v>79027.271121513142</v>
      </c>
      <c r="S32" s="1063">
        <v>8517.7498790690406</v>
      </c>
      <c r="T32" s="1063">
        <v>115566.14747603342</v>
      </c>
    </row>
    <row r="33" spans="1:51" s="278" customFormat="1" ht="9.75" hidden="1" customHeight="1">
      <c r="A33" s="618" t="s">
        <v>812</v>
      </c>
      <c r="B33" s="1063">
        <v>5106.1527748600001</v>
      </c>
      <c r="C33" s="1063">
        <v>1276.3840497800002</v>
      </c>
      <c r="D33" s="1064">
        <v>3829.7687250799995</v>
      </c>
      <c r="E33" s="1063">
        <v>792.65682944999992</v>
      </c>
      <c r="F33" s="1063">
        <v>46.328023259999995</v>
      </c>
      <c r="G33" s="1063">
        <v>0.37226100000000001</v>
      </c>
      <c r="H33" s="1063">
        <v>45.955762259999993</v>
      </c>
      <c r="I33" s="1063">
        <v>0</v>
      </c>
      <c r="J33" s="618" t="s">
        <v>812</v>
      </c>
      <c r="K33" s="1063">
        <v>3140.6</v>
      </c>
      <c r="L33" s="1063">
        <v>1461.1</v>
      </c>
      <c r="M33" s="1063">
        <v>1679.5</v>
      </c>
      <c r="N33" s="1063">
        <v>55.577046580000001</v>
      </c>
      <c r="O33" s="1063">
        <v>0</v>
      </c>
      <c r="P33" s="1063">
        <v>55.577046580000001</v>
      </c>
      <c r="Q33" s="1063">
        <v>17713.657569151816</v>
      </c>
      <c r="R33" s="1063">
        <v>80349.874350664206</v>
      </c>
      <c r="S33" s="1063">
        <v>8022.0239272864701</v>
      </c>
      <c r="T33" s="1063">
        <v>115226.87052125249</v>
      </c>
    </row>
    <row r="34" spans="1:51" s="278" customFormat="1" ht="9.75" hidden="1" customHeight="1">
      <c r="A34" s="618" t="s">
        <v>739</v>
      </c>
      <c r="B34" s="1063">
        <v>4701.2853510499945</v>
      </c>
      <c r="C34" s="1063">
        <v>1260.3835757399959</v>
      </c>
      <c r="D34" s="1064">
        <v>3440.9017753099984</v>
      </c>
      <c r="E34" s="1063">
        <v>805.5370512400001</v>
      </c>
      <c r="F34" s="1063">
        <v>54.765445759999999</v>
      </c>
      <c r="G34" s="1063">
        <v>0.49887099999999995</v>
      </c>
      <c r="H34" s="1063">
        <v>54.266574759999997</v>
      </c>
      <c r="I34" s="1063">
        <v>0</v>
      </c>
      <c r="J34" s="618" t="s">
        <v>739</v>
      </c>
      <c r="K34" s="1063">
        <v>3130.55</v>
      </c>
      <c r="L34" s="1063">
        <v>1451.1</v>
      </c>
      <c r="M34" s="1063">
        <v>1679.45</v>
      </c>
      <c r="N34" s="1063">
        <v>152.93687635000003</v>
      </c>
      <c r="O34" s="1063">
        <v>0</v>
      </c>
      <c r="P34" s="1063">
        <v>152.93687635000003</v>
      </c>
      <c r="Q34" s="1063">
        <v>19504.699831774018</v>
      </c>
      <c r="R34" s="1063">
        <v>79928.370394920261</v>
      </c>
      <c r="S34" s="1063">
        <v>8174.6537769830602</v>
      </c>
      <c r="T34" s="1063">
        <v>116452.79872807734</v>
      </c>
    </row>
    <row r="35" spans="1:51" s="278" customFormat="1" ht="9.75" hidden="1" customHeight="1">
      <c r="A35" s="618" t="s">
        <v>43</v>
      </c>
      <c r="B35" s="713">
        <v>4942.9482016899965</v>
      </c>
      <c r="C35" s="713">
        <v>1228.9201061299962</v>
      </c>
      <c r="D35" s="712">
        <v>3714.0280955600006</v>
      </c>
      <c r="E35" s="713">
        <v>635.4482317400001</v>
      </c>
      <c r="F35" s="713">
        <v>46.705217259999998</v>
      </c>
      <c r="G35" s="713">
        <v>0.40865500000000005</v>
      </c>
      <c r="H35" s="713">
        <v>46.296562259999995</v>
      </c>
      <c r="I35" s="713">
        <v>0</v>
      </c>
      <c r="J35" s="618" t="s">
        <v>43</v>
      </c>
      <c r="K35" s="713">
        <v>3096.95</v>
      </c>
      <c r="L35" s="713">
        <v>1417.5</v>
      </c>
      <c r="M35" s="713">
        <v>1679.45</v>
      </c>
      <c r="N35" s="713">
        <v>42.750705339999996</v>
      </c>
      <c r="O35" s="713">
        <v>0</v>
      </c>
      <c r="P35" s="713">
        <v>42.750705339999996</v>
      </c>
      <c r="Q35" s="713">
        <v>18886.524137364686</v>
      </c>
      <c r="R35" s="713">
        <v>80839.888515263548</v>
      </c>
      <c r="S35" s="713">
        <v>7891.8784783549299</v>
      </c>
      <c r="T35" s="713">
        <v>116383.09348701316</v>
      </c>
    </row>
    <row r="36" spans="1:51" s="278" customFormat="1" ht="9.75" hidden="1" customHeight="1">
      <c r="A36" s="618" t="s">
        <v>44</v>
      </c>
      <c r="B36" s="713">
        <v>4919.749021929998</v>
      </c>
      <c r="C36" s="713">
        <v>1211.5969471699975</v>
      </c>
      <c r="D36" s="712">
        <v>3708.1520747600002</v>
      </c>
      <c r="E36" s="713">
        <v>615.03847468000004</v>
      </c>
      <c r="F36" s="713">
        <v>46.689651259999998</v>
      </c>
      <c r="G36" s="713">
        <v>0.29308900000000004</v>
      </c>
      <c r="H36" s="713">
        <v>46.396562259999996</v>
      </c>
      <c r="I36" s="713">
        <v>0</v>
      </c>
      <c r="J36" s="618" t="s">
        <v>44</v>
      </c>
      <c r="K36" s="713">
        <v>2636.45</v>
      </c>
      <c r="L36" s="713">
        <v>957</v>
      </c>
      <c r="M36" s="713">
        <v>1679.45</v>
      </c>
      <c r="N36" s="713">
        <v>43.271246169999998</v>
      </c>
      <c r="O36" s="713">
        <v>0</v>
      </c>
      <c r="P36" s="713">
        <v>43.271246169999998</v>
      </c>
      <c r="Q36" s="713">
        <v>17299.69322978122</v>
      </c>
      <c r="R36" s="713">
        <v>82089.418079644835</v>
      </c>
      <c r="S36" s="713">
        <v>8240.4239598678505</v>
      </c>
      <c r="T36" s="713">
        <v>115890.7336633339</v>
      </c>
    </row>
    <row r="37" spans="1:51" s="310" customFormat="1" ht="9.75" customHeight="1">
      <c r="A37" s="601" t="s">
        <v>89</v>
      </c>
      <c r="B37" s="671">
        <v>4571.5650377699994</v>
      </c>
      <c r="C37" s="671">
        <v>970.59514037999907</v>
      </c>
      <c r="D37" s="1067">
        <v>3600.9698973900004</v>
      </c>
      <c r="E37" s="671">
        <v>785.11281516999998</v>
      </c>
      <c r="F37" s="671">
        <v>0.52536899999999997</v>
      </c>
      <c r="G37" s="671">
        <v>0.26336900000000002</v>
      </c>
      <c r="H37" s="671">
        <v>0.26200000000000001</v>
      </c>
      <c r="I37" s="671">
        <v>0</v>
      </c>
      <c r="J37" s="601" t="s">
        <v>89</v>
      </c>
      <c r="K37" s="671">
        <v>2103.125</v>
      </c>
      <c r="L37" s="671">
        <v>551.75</v>
      </c>
      <c r="M37" s="671">
        <v>1551.375</v>
      </c>
      <c r="N37" s="671">
        <v>41.773461159999997</v>
      </c>
      <c r="O37" s="671">
        <v>0</v>
      </c>
      <c r="P37" s="671">
        <v>41.773461159999997</v>
      </c>
      <c r="Q37" s="671">
        <v>16815.24752857997</v>
      </c>
      <c r="R37" s="671">
        <v>70535.463165597612</v>
      </c>
      <c r="S37" s="671">
        <v>6003.90897488466</v>
      </c>
      <c r="T37" s="671">
        <v>100856.72135216225</v>
      </c>
    </row>
    <row r="38" spans="1:51" s="305" customFormat="1" ht="8.4499999999999993" customHeight="1">
      <c r="A38" s="601" t="s">
        <v>1858</v>
      </c>
      <c r="B38" s="671">
        <v>5573.0738191099981</v>
      </c>
      <c r="C38" s="671">
        <v>1061.9248942099985</v>
      </c>
      <c r="D38" s="1067">
        <v>4511.1489248999997</v>
      </c>
      <c r="E38" s="671">
        <v>482.21411121000011</v>
      </c>
      <c r="F38" s="671">
        <v>0.62973199999999996</v>
      </c>
      <c r="G38" s="671">
        <v>0.367732</v>
      </c>
      <c r="H38" s="671">
        <v>0.26200000000000001</v>
      </c>
      <c r="I38" s="671">
        <v>0</v>
      </c>
      <c r="J38" s="601" t="s">
        <v>1858</v>
      </c>
      <c r="K38" s="671">
        <v>3040</v>
      </c>
      <c r="L38" s="1067">
        <v>337.5</v>
      </c>
      <c r="M38" s="1067">
        <v>2702.5</v>
      </c>
      <c r="N38" s="1067">
        <v>65.344074680000006</v>
      </c>
      <c r="O38" s="1067">
        <v>0</v>
      </c>
      <c r="P38" s="671">
        <v>65.344074680000006</v>
      </c>
      <c r="Q38" s="671">
        <v>20240.886563505068</v>
      </c>
      <c r="R38" s="671">
        <v>70040.155520068089</v>
      </c>
      <c r="S38" s="671">
        <v>6150.2910001796408</v>
      </c>
      <c r="T38" s="671">
        <v>105592.5948207528</v>
      </c>
      <c r="U38" s="2142"/>
      <c r="V38" s="310"/>
      <c r="W38" s="310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</row>
    <row r="39" spans="1:51" s="305" customFormat="1" ht="8.4499999999999993" customHeight="1">
      <c r="A39" s="601" t="s">
        <v>1980</v>
      </c>
      <c r="B39" s="671">
        <v>6829.9910837400075</v>
      </c>
      <c r="C39" s="671">
        <v>1014.4907457800068</v>
      </c>
      <c r="D39" s="1067">
        <v>5815.5003379600003</v>
      </c>
      <c r="E39" s="671">
        <v>538.00347262000003</v>
      </c>
      <c r="F39" s="671">
        <v>0.65506200000000003</v>
      </c>
      <c r="G39" s="671">
        <v>0.39306200000000002</v>
      </c>
      <c r="H39" s="671">
        <v>0.26200000000000001</v>
      </c>
      <c r="I39" s="671">
        <v>0</v>
      </c>
      <c r="J39" s="601" t="s">
        <v>1980</v>
      </c>
      <c r="K39" s="671">
        <v>3047</v>
      </c>
      <c r="L39" s="1067">
        <v>253.1</v>
      </c>
      <c r="M39" s="1067">
        <v>2793.9</v>
      </c>
      <c r="N39" s="1067">
        <v>99.377473520000009</v>
      </c>
      <c r="O39" s="1067">
        <v>0</v>
      </c>
      <c r="P39" s="671">
        <v>99.377473520000009</v>
      </c>
      <c r="Q39" s="671">
        <v>19401.274322160971</v>
      </c>
      <c r="R39" s="671">
        <v>71168.072649130394</v>
      </c>
      <c r="S39" s="671">
        <v>3951.5586807973596</v>
      </c>
      <c r="T39" s="671">
        <v>105035.93274396873</v>
      </c>
      <c r="U39" s="2142"/>
      <c r="V39" s="310"/>
      <c r="W39" s="310"/>
      <c r="X39" s="310"/>
      <c r="Y39" s="310"/>
      <c r="Z39" s="310"/>
      <c r="AA39" s="310"/>
      <c r="AB39" s="310"/>
      <c r="AC39" s="310"/>
      <c r="AD39" s="310"/>
      <c r="AE39" s="310"/>
      <c r="AF39" s="310"/>
      <c r="AG39" s="310"/>
      <c r="AH39" s="310"/>
      <c r="AI39" s="310"/>
      <c r="AJ39" s="310"/>
      <c r="AK39" s="310"/>
      <c r="AL39" s="310"/>
      <c r="AM39" s="310"/>
      <c r="AN39" s="310"/>
      <c r="AO39" s="310"/>
      <c r="AP39" s="310"/>
      <c r="AQ39" s="310"/>
      <c r="AR39" s="310"/>
      <c r="AS39" s="310"/>
      <c r="AT39" s="310"/>
      <c r="AU39" s="310"/>
      <c r="AV39" s="310"/>
      <c r="AW39" s="310"/>
      <c r="AX39" s="310"/>
      <c r="AY39" s="310"/>
    </row>
    <row r="40" spans="1:51" s="124" customFormat="1" ht="9.1999999999999993" customHeight="1">
      <c r="A40" s="894"/>
      <c r="B40" s="1070"/>
      <c r="C40" s="1070"/>
      <c r="D40" s="765"/>
      <c r="E40" s="1070"/>
      <c r="F40" s="1070"/>
      <c r="G40" s="1070"/>
      <c r="H40" s="1070"/>
      <c r="I40" s="1070"/>
      <c r="J40" s="894"/>
      <c r="K40" s="1070"/>
      <c r="L40" s="765"/>
      <c r="M40" s="765"/>
      <c r="N40" s="765"/>
      <c r="O40" s="765"/>
      <c r="P40" s="1070"/>
      <c r="Q40" s="1070"/>
      <c r="R40" s="1070"/>
      <c r="S40" s="1070"/>
      <c r="T40" s="1070"/>
      <c r="U40" s="2143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231"/>
      <c r="AW40" s="231"/>
      <c r="AX40" s="231"/>
      <c r="AY40" s="231"/>
    </row>
    <row r="41" spans="1:51" s="278" customFormat="1" ht="9.1999999999999993" customHeight="1">
      <c r="A41" s="621" t="s">
        <v>2558</v>
      </c>
      <c r="B41" s="1070">
        <v>5245.454572770007</v>
      </c>
      <c r="C41" s="1070">
        <v>878.92873262000739</v>
      </c>
      <c r="D41" s="765">
        <v>4366.5258401499996</v>
      </c>
      <c r="E41" s="1070">
        <v>523.22261589000004</v>
      </c>
      <c r="F41" s="765">
        <v>0.61178200000000005</v>
      </c>
      <c r="G41" s="765">
        <v>0.34978200000000004</v>
      </c>
      <c r="H41" s="1070">
        <v>0.26200000000000001</v>
      </c>
      <c r="I41" s="1070">
        <v>0</v>
      </c>
      <c r="J41" s="621" t="s">
        <v>2558</v>
      </c>
      <c r="K41" s="1070">
        <v>2987</v>
      </c>
      <c r="L41" s="765">
        <v>193.1</v>
      </c>
      <c r="M41" s="765">
        <v>2793.9</v>
      </c>
      <c r="N41" s="765">
        <v>210.99659351999998</v>
      </c>
      <c r="O41" s="765">
        <v>0</v>
      </c>
      <c r="P41" s="1070">
        <v>210.99659351999998</v>
      </c>
      <c r="Q41" s="1070">
        <v>20306.202841591607</v>
      </c>
      <c r="R41" s="1070">
        <v>71663.501795263554</v>
      </c>
      <c r="S41" s="1070">
        <v>5791.6291403634823</v>
      </c>
      <c r="T41" s="1070">
        <v>106728.61934139865</v>
      </c>
    </row>
    <row r="42" spans="1:51" s="278" customFormat="1" ht="9.1999999999999993" customHeight="1">
      <c r="A42" s="621" t="s">
        <v>2559</v>
      </c>
      <c r="B42" s="1070">
        <v>5047.0580304800078</v>
      </c>
      <c r="C42" s="1070">
        <v>908.28740367000762</v>
      </c>
      <c r="D42" s="765">
        <v>4138.7706268100001</v>
      </c>
      <c r="E42" s="1070">
        <v>567.83481912000002</v>
      </c>
      <c r="F42" s="765">
        <v>0.55482199999999993</v>
      </c>
      <c r="G42" s="765">
        <v>0.29282199999999997</v>
      </c>
      <c r="H42" s="1070">
        <v>0.26200000000000001</v>
      </c>
      <c r="I42" s="1070">
        <v>0</v>
      </c>
      <c r="J42" s="621" t="s">
        <v>2559</v>
      </c>
      <c r="K42" s="1070">
        <v>4372.6000000000004</v>
      </c>
      <c r="L42" s="765">
        <v>1578.7</v>
      </c>
      <c r="M42" s="765">
        <v>2793.9</v>
      </c>
      <c r="N42" s="765">
        <v>218.93829352</v>
      </c>
      <c r="O42" s="765">
        <v>0</v>
      </c>
      <c r="P42" s="1070">
        <v>218.93829352</v>
      </c>
      <c r="Q42" s="1070">
        <v>21492.117399422659</v>
      </c>
      <c r="R42" s="1070">
        <v>73115.155351578229</v>
      </c>
      <c r="S42" s="1070">
        <v>5061.2004686528235</v>
      </c>
      <c r="T42" s="1070">
        <v>109875.45918477372</v>
      </c>
    </row>
    <row r="43" spans="1:51" s="278" customFormat="1" ht="9.1999999999999993" customHeight="1">
      <c r="A43" s="621" t="s">
        <v>2020</v>
      </c>
      <c r="B43" s="1070">
        <v>5248.164059780006</v>
      </c>
      <c r="C43" s="1070">
        <v>1106.279556870006</v>
      </c>
      <c r="D43" s="765">
        <v>4141.8845029100003</v>
      </c>
      <c r="E43" s="1070">
        <v>518.07052696999995</v>
      </c>
      <c r="F43" s="765">
        <v>0.392262</v>
      </c>
      <c r="G43" s="765">
        <v>0.13026199999999999</v>
      </c>
      <c r="H43" s="1070">
        <v>0.26200000000000001</v>
      </c>
      <c r="I43" s="1070">
        <v>0</v>
      </c>
      <c r="J43" s="621" t="s">
        <v>2020</v>
      </c>
      <c r="K43" s="1070">
        <v>4719.5</v>
      </c>
      <c r="L43" s="765">
        <v>1925.6</v>
      </c>
      <c r="M43" s="765">
        <v>2793.9</v>
      </c>
      <c r="N43" s="765">
        <v>215.99279351999996</v>
      </c>
      <c r="O43" s="765">
        <v>0</v>
      </c>
      <c r="P43" s="1070">
        <v>215.99279351999996</v>
      </c>
      <c r="Q43" s="1070">
        <v>21243.26871502526</v>
      </c>
      <c r="R43" s="1070">
        <v>73250.759838241021</v>
      </c>
      <c r="S43" s="1070">
        <v>4698.1067697441758</v>
      </c>
      <c r="T43" s="1070">
        <v>109894.25496528046</v>
      </c>
    </row>
    <row r="44" spans="1:51" s="278" customFormat="1" ht="9.1999999999999993" customHeight="1">
      <c r="A44" s="621" t="s">
        <v>2560</v>
      </c>
      <c r="B44" s="1070">
        <v>4843.6027171400019</v>
      </c>
      <c r="C44" s="1070">
        <v>1070.0877164300032</v>
      </c>
      <c r="D44" s="765">
        <v>3773.5150007099992</v>
      </c>
      <c r="E44" s="1070">
        <v>375.50584537000003</v>
      </c>
      <c r="F44" s="765">
        <v>0.412022</v>
      </c>
      <c r="G44" s="765">
        <v>0.15002200000000002</v>
      </c>
      <c r="H44" s="1070">
        <v>0.26200000000000001</v>
      </c>
      <c r="I44" s="1070">
        <v>0</v>
      </c>
      <c r="J44" s="621" t="s">
        <v>2560</v>
      </c>
      <c r="K44" s="1070">
        <v>4704.45</v>
      </c>
      <c r="L44" s="765">
        <v>1910.575</v>
      </c>
      <c r="M44" s="765">
        <v>2793.875</v>
      </c>
      <c r="N44" s="765">
        <v>215.22709351999998</v>
      </c>
      <c r="O44" s="765">
        <v>0</v>
      </c>
      <c r="P44" s="1070">
        <v>215.22709351999998</v>
      </c>
      <c r="Q44" s="1070">
        <v>21614.465569640866</v>
      </c>
      <c r="R44" s="1070">
        <v>75031.229331057097</v>
      </c>
      <c r="S44" s="1070">
        <v>5818.3119854712713</v>
      </c>
      <c r="T44" s="1070">
        <v>112603.20456419924</v>
      </c>
    </row>
    <row r="45" spans="1:51" s="278" customFormat="1" ht="9.1999999999999993" customHeight="1">
      <c r="A45" s="621" t="s">
        <v>2561</v>
      </c>
      <c r="B45" s="1070">
        <v>5564.9381173000002</v>
      </c>
      <c r="C45" s="1070">
        <v>1060.5593506499995</v>
      </c>
      <c r="D45" s="765">
        <v>4504.3787666500011</v>
      </c>
      <c r="E45" s="1070">
        <v>401.99693856000005</v>
      </c>
      <c r="F45" s="765">
        <v>0.332262</v>
      </c>
      <c r="G45" s="765">
        <v>7.0262000000000005E-2</v>
      </c>
      <c r="H45" s="1070">
        <v>0.26200000000000001</v>
      </c>
      <c r="I45" s="1070">
        <v>0</v>
      </c>
      <c r="J45" s="621" t="s">
        <v>2561</v>
      </c>
      <c r="K45" s="1070">
        <v>4926.2</v>
      </c>
      <c r="L45" s="765">
        <v>2132.3249999999998</v>
      </c>
      <c r="M45" s="765">
        <v>2793.875</v>
      </c>
      <c r="N45" s="765">
        <v>215.53139351999999</v>
      </c>
      <c r="O45" s="765">
        <v>0</v>
      </c>
      <c r="P45" s="1070">
        <v>215.53139351999999</v>
      </c>
      <c r="Q45" s="1070">
        <v>18363.867615580457</v>
      </c>
      <c r="R45" s="1070">
        <v>74415.59699677318</v>
      </c>
      <c r="S45" s="1070">
        <v>4915.9433663244417</v>
      </c>
      <c r="T45" s="1070">
        <v>108804.40669005808</v>
      </c>
    </row>
    <row r="46" spans="1:51" s="278" customFormat="1" ht="9.1999999999999993" customHeight="1">
      <c r="A46" s="618" t="s">
        <v>2084</v>
      </c>
      <c r="B46" s="1070">
        <v>5606.0270416300036</v>
      </c>
      <c r="C46" s="1070">
        <v>1083.8033247800031</v>
      </c>
      <c r="D46" s="765">
        <v>4522.2237168500005</v>
      </c>
      <c r="E46" s="1070">
        <v>777.03335260000006</v>
      </c>
      <c r="F46" s="765">
        <v>0.32434200000000002</v>
      </c>
      <c r="G46" s="765">
        <v>6.2342000000000002E-2</v>
      </c>
      <c r="H46" s="1070">
        <v>0.26200000000000001</v>
      </c>
      <c r="I46" s="1070">
        <v>0</v>
      </c>
      <c r="J46" s="618" t="s">
        <v>2084</v>
      </c>
      <c r="K46" s="1070">
        <v>4319.2</v>
      </c>
      <c r="L46" s="765">
        <v>1957.325</v>
      </c>
      <c r="M46" s="765">
        <v>2361.875</v>
      </c>
      <c r="N46" s="765">
        <v>196.46931352000001</v>
      </c>
      <c r="O46" s="765">
        <v>0</v>
      </c>
      <c r="P46" s="1070">
        <v>196.46931352000001</v>
      </c>
      <c r="Q46" s="1070">
        <v>20925.647898473027</v>
      </c>
      <c r="R46" s="1070">
        <v>73777.584439987375</v>
      </c>
      <c r="S46" s="1070">
        <v>3682.7406704126915</v>
      </c>
      <c r="T46" s="1070">
        <v>109285.02705862309</v>
      </c>
    </row>
    <row r="47" spans="1:51" s="278" customFormat="1" ht="9.1999999999999993" customHeight="1">
      <c r="A47" s="618" t="s">
        <v>2562</v>
      </c>
      <c r="B47" s="1070">
        <v>5731.822470160002</v>
      </c>
      <c r="C47" s="1070">
        <v>1129.0804803200019</v>
      </c>
      <c r="D47" s="765">
        <v>4602.7419898400003</v>
      </c>
      <c r="E47" s="1070">
        <v>663.81423610000002</v>
      </c>
      <c r="F47" s="765">
        <v>3.5994619999999999</v>
      </c>
      <c r="G47" s="765">
        <v>7.9462000000000005E-2</v>
      </c>
      <c r="H47" s="1070">
        <v>3.52</v>
      </c>
      <c r="I47" s="1070">
        <v>0</v>
      </c>
      <c r="J47" s="618" t="s">
        <v>2562</v>
      </c>
      <c r="K47" s="1070">
        <v>4314.2</v>
      </c>
      <c r="L47" s="765">
        <v>1952.325</v>
      </c>
      <c r="M47" s="765">
        <v>2361.875</v>
      </c>
      <c r="N47" s="765">
        <v>213.02086387999998</v>
      </c>
      <c r="O47" s="765">
        <v>0</v>
      </c>
      <c r="P47" s="1070">
        <v>213.02086387999998</v>
      </c>
      <c r="Q47" s="1070">
        <v>26064.039465592366</v>
      </c>
      <c r="R47" s="1070">
        <v>71264.869241792694</v>
      </c>
      <c r="S47" s="1070">
        <v>3583.9939220091765</v>
      </c>
      <c r="T47" s="1070">
        <v>111839.35966153424</v>
      </c>
    </row>
    <row r="48" spans="1:51" s="278" customFormat="1" ht="9.1999999999999993" customHeight="1">
      <c r="A48" s="618" t="s">
        <v>2563</v>
      </c>
      <c r="B48" s="1070">
        <v>7896.0922800200024</v>
      </c>
      <c r="C48" s="1070">
        <v>1115.1729483600034</v>
      </c>
      <c r="D48" s="765">
        <v>6780.9193316599994</v>
      </c>
      <c r="E48" s="1070">
        <v>553.79502450999996</v>
      </c>
      <c r="F48" s="765">
        <v>3.5876220000000001</v>
      </c>
      <c r="G48" s="765">
        <v>6.7622000000000002E-2</v>
      </c>
      <c r="H48" s="1070">
        <v>3.52</v>
      </c>
      <c r="I48" s="1070">
        <v>0</v>
      </c>
      <c r="J48" s="618" t="s">
        <v>2563</v>
      </c>
      <c r="K48" s="1070">
        <v>3726.45</v>
      </c>
      <c r="L48" s="765">
        <v>1364.575</v>
      </c>
      <c r="M48" s="765">
        <v>2361.875</v>
      </c>
      <c r="N48" s="765">
        <v>208.90783388</v>
      </c>
      <c r="O48" s="765">
        <v>0</v>
      </c>
      <c r="P48" s="1070">
        <v>208.90783388</v>
      </c>
      <c r="Q48" s="1070">
        <v>20361.228454803266</v>
      </c>
      <c r="R48" s="1070">
        <v>78629.186430203277</v>
      </c>
      <c r="S48" s="1070">
        <v>3287.355675810817</v>
      </c>
      <c r="T48" s="1070">
        <v>114666.60332122736</v>
      </c>
    </row>
    <row r="49" spans="1:51" s="278" customFormat="1" ht="9.1999999999999993" customHeight="1">
      <c r="A49" s="618" t="s">
        <v>2121</v>
      </c>
      <c r="B49" s="1070">
        <v>5832.1917986800036</v>
      </c>
      <c r="C49" s="1070">
        <v>1036.522321290003</v>
      </c>
      <c r="D49" s="765">
        <v>4795.6694773900008</v>
      </c>
      <c r="E49" s="1070">
        <v>1269.3394897599999</v>
      </c>
      <c r="F49" s="765">
        <v>41.585782000000002</v>
      </c>
      <c r="G49" s="765">
        <v>8.9782000000000001E-2</v>
      </c>
      <c r="H49" s="1070">
        <v>41.496000000000002</v>
      </c>
      <c r="I49" s="1070">
        <v>0</v>
      </c>
      <c r="J49" s="618" t="s">
        <v>2121</v>
      </c>
      <c r="K49" s="1070">
        <v>3250.5250000000001</v>
      </c>
      <c r="L49" s="765">
        <v>216.5</v>
      </c>
      <c r="M49" s="765">
        <v>3034.0250000000001</v>
      </c>
      <c r="N49" s="765">
        <v>194.93574387999999</v>
      </c>
      <c r="O49" s="765">
        <v>0</v>
      </c>
      <c r="P49" s="1070">
        <v>194.93574387999999</v>
      </c>
      <c r="Q49" s="1070">
        <v>18173.594934966957</v>
      </c>
      <c r="R49" s="1070">
        <v>76572.5785145806</v>
      </c>
      <c r="S49" s="1070">
        <v>4680.8091629314586</v>
      </c>
      <c r="T49" s="1070">
        <v>110015.56042679903</v>
      </c>
    </row>
    <row r="50" spans="1:51" s="304" customFormat="1" ht="9.1999999999999993" customHeight="1">
      <c r="A50" s="618" t="s">
        <v>2564</v>
      </c>
      <c r="B50" s="1070">
        <v>5453.3124288100025</v>
      </c>
      <c r="C50" s="1070">
        <v>1155.3219432100022</v>
      </c>
      <c r="D50" s="765">
        <v>4297.9904856000003</v>
      </c>
      <c r="E50" s="1070">
        <v>725.01032031999989</v>
      </c>
      <c r="F50" s="1070">
        <v>41.618582000000004</v>
      </c>
      <c r="G50" s="1070">
        <v>0.122582</v>
      </c>
      <c r="H50" s="1070">
        <v>41.496000000000002</v>
      </c>
      <c r="I50" s="1070">
        <v>0</v>
      </c>
      <c r="J50" s="618" t="s">
        <v>2564</v>
      </c>
      <c r="K50" s="1070">
        <v>3983</v>
      </c>
      <c r="L50" s="765">
        <v>206.5</v>
      </c>
      <c r="M50" s="765">
        <v>3776.5</v>
      </c>
      <c r="N50" s="765">
        <v>191.11139186999998</v>
      </c>
      <c r="O50" s="765">
        <v>0</v>
      </c>
      <c r="P50" s="1070">
        <v>191.11139186999998</v>
      </c>
      <c r="Q50" s="1070">
        <v>18462.178874468849</v>
      </c>
      <c r="R50" s="1070">
        <v>74395.110674820564</v>
      </c>
      <c r="S50" s="1070">
        <v>5156.1954740998917</v>
      </c>
      <c r="T50" s="1070">
        <v>108407.53774638931</v>
      </c>
      <c r="U50" s="1272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  <c r="AM50" s="278"/>
      <c r="AN50" s="278"/>
      <c r="AO50" s="278"/>
      <c r="AP50" s="278"/>
      <c r="AQ50" s="278"/>
      <c r="AR50" s="278"/>
      <c r="AS50" s="278"/>
      <c r="AT50" s="278"/>
      <c r="AU50" s="278"/>
      <c r="AV50" s="278"/>
      <c r="AW50" s="278"/>
      <c r="AX50" s="278"/>
      <c r="AY50" s="278"/>
    </row>
    <row r="51" spans="1:51" s="304" customFormat="1" ht="9.1999999999999993" customHeight="1">
      <c r="A51" s="618" t="s">
        <v>2565</v>
      </c>
      <c r="B51" s="1070">
        <v>5889.6953400500061</v>
      </c>
      <c r="C51" s="1070">
        <v>1154.4052035600062</v>
      </c>
      <c r="D51" s="765">
        <v>4735.2901364899999</v>
      </c>
      <c r="E51" s="1070">
        <v>677.65426970999999</v>
      </c>
      <c r="F51" s="1070">
        <v>41.268501999999998</v>
      </c>
      <c r="G51" s="1070">
        <v>7.2501999999999997E-2</v>
      </c>
      <c r="H51" s="1070">
        <v>41.195999999999998</v>
      </c>
      <c r="I51" s="1070">
        <v>0</v>
      </c>
      <c r="J51" s="618" t="s">
        <v>2565</v>
      </c>
      <c r="K51" s="1070">
        <v>3988</v>
      </c>
      <c r="L51" s="765">
        <v>211.5</v>
      </c>
      <c r="M51" s="765">
        <v>3776.5</v>
      </c>
      <c r="N51" s="765">
        <v>222.75446187</v>
      </c>
      <c r="O51" s="765">
        <v>0</v>
      </c>
      <c r="P51" s="1070">
        <v>222.75446187</v>
      </c>
      <c r="Q51" s="1070">
        <v>28819.539511425322</v>
      </c>
      <c r="R51" s="1070">
        <v>66623.593864975206</v>
      </c>
      <c r="S51" s="1070">
        <v>4783.9751714177983</v>
      </c>
      <c r="T51" s="1070">
        <v>111046.48112144833</v>
      </c>
      <c r="U51" s="1272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  <c r="AJ51" s="278"/>
      <c r="AK51" s="278"/>
      <c r="AL51" s="278"/>
      <c r="AM51" s="278"/>
      <c r="AN51" s="278"/>
      <c r="AO51" s="278"/>
      <c r="AP51" s="278"/>
      <c r="AQ51" s="278"/>
      <c r="AR51" s="278"/>
      <c r="AS51" s="278"/>
      <c r="AT51" s="278"/>
      <c r="AU51" s="278"/>
      <c r="AV51" s="278"/>
      <c r="AW51" s="278"/>
      <c r="AX51" s="278"/>
      <c r="AY51" s="278"/>
    </row>
    <row r="52" spans="1:51" s="305" customFormat="1" ht="9.1999999999999993" customHeight="1">
      <c r="A52" s="601" t="s">
        <v>2159</v>
      </c>
      <c r="B52" s="671">
        <v>6572.2031469600061</v>
      </c>
      <c r="C52" s="671">
        <v>1020.8205123900061</v>
      </c>
      <c r="D52" s="1067">
        <v>5551.3826345699999</v>
      </c>
      <c r="E52" s="671">
        <v>864.92305267000006</v>
      </c>
      <c r="F52" s="671">
        <v>0.12882199999999999</v>
      </c>
      <c r="G52" s="671">
        <v>0.12882199999999999</v>
      </c>
      <c r="H52" s="671">
        <v>0</v>
      </c>
      <c r="I52" s="671">
        <v>0</v>
      </c>
      <c r="J52" s="601" t="s">
        <v>2159</v>
      </c>
      <c r="K52" s="671">
        <v>3845</v>
      </c>
      <c r="L52" s="1067">
        <v>111.5</v>
      </c>
      <c r="M52" s="1067">
        <v>3733.5</v>
      </c>
      <c r="N52" s="1067">
        <v>131.90519587</v>
      </c>
      <c r="O52" s="1067">
        <v>0</v>
      </c>
      <c r="P52" s="671">
        <v>131.90519587</v>
      </c>
      <c r="Q52" s="671">
        <v>20714.633624811555</v>
      </c>
      <c r="R52" s="671">
        <v>63613.730082356873</v>
      </c>
      <c r="S52" s="671">
        <v>3213.8230657158638</v>
      </c>
      <c r="T52" s="671">
        <v>98956.346990384307</v>
      </c>
      <c r="U52" s="2142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  <c r="AH52" s="310"/>
      <c r="AI52" s="310"/>
      <c r="AJ52" s="310"/>
      <c r="AK52" s="310"/>
      <c r="AL52" s="310"/>
      <c r="AM52" s="310"/>
      <c r="AN52" s="310"/>
      <c r="AO52" s="310"/>
      <c r="AP52" s="310"/>
      <c r="AQ52" s="310"/>
      <c r="AR52" s="310"/>
      <c r="AS52" s="310"/>
      <c r="AT52" s="310"/>
      <c r="AU52" s="310"/>
      <c r="AV52" s="310"/>
      <c r="AW52" s="310"/>
      <c r="AX52" s="310"/>
      <c r="AY52" s="310"/>
    </row>
    <row r="53" spans="1:51" s="124" customFormat="1" ht="9.1999999999999993" customHeight="1">
      <c r="A53" s="894"/>
      <c r="B53" s="1070"/>
      <c r="C53" s="1070"/>
      <c r="D53" s="765"/>
      <c r="E53" s="1070"/>
      <c r="F53" s="1070"/>
      <c r="G53" s="1070"/>
      <c r="H53" s="1070"/>
      <c r="I53" s="1070"/>
      <c r="J53" s="894"/>
      <c r="K53" s="1070"/>
      <c r="L53" s="765"/>
      <c r="M53" s="765"/>
      <c r="N53" s="765"/>
      <c r="O53" s="765"/>
      <c r="P53" s="1070"/>
      <c r="Q53" s="1070"/>
      <c r="R53" s="1070"/>
      <c r="S53" s="1070"/>
      <c r="T53" s="1070"/>
      <c r="U53" s="2143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</row>
    <row r="54" spans="1:51" s="278" customFormat="1" ht="9.1999999999999993" customHeight="1">
      <c r="A54" s="621" t="s">
        <v>2174</v>
      </c>
      <c r="B54" s="1070">
        <v>5286.5220428500088</v>
      </c>
      <c r="C54" s="1070">
        <v>940.64026318000856</v>
      </c>
      <c r="D54" s="765">
        <v>4345.8817796700005</v>
      </c>
      <c r="E54" s="1070">
        <v>849.38551925000002</v>
      </c>
      <c r="F54" s="765">
        <v>6.9542000000000007E-2</v>
      </c>
      <c r="G54" s="765">
        <v>6.9542000000000007E-2</v>
      </c>
      <c r="H54" s="1070">
        <v>0</v>
      </c>
      <c r="I54" s="1070">
        <v>0</v>
      </c>
      <c r="J54" s="621" t="s">
        <v>2174</v>
      </c>
      <c r="K54" s="1070">
        <v>3840</v>
      </c>
      <c r="L54" s="765">
        <v>106.5</v>
      </c>
      <c r="M54" s="765">
        <v>3733.5</v>
      </c>
      <c r="N54" s="765">
        <v>108.57154587000001</v>
      </c>
      <c r="O54" s="765">
        <v>0</v>
      </c>
      <c r="P54" s="1070">
        <v>108.57154587000001</v>
      </c>
      <c r="Q54" s="1070">
        <v>22230.586185795764</v>
      </c>
      <c r="R54" s="1070">
        <v>64094.118401277534</v>
      </c>
      <c r="S54" s="1070">
        <v>5432.9011790054356</v>
      </c>
      <c r="T54" s="1070">
        <v>101842.15441604874</v>
      </c>
    </row>
    <row r="55" spans="1:51" s="278" customFormat="1" ht="9.1999999999999993" customHeight="1">
      <c r="A55" s="621" t="s">
        <v>2549</v>
      </c>
      <c r="B55" s="1070">
        <v>4866.4389033400084</v>
      </c>
      <c r="C55" s="1070">
        <v>880.73425441000848</v>
      </c>
      <c r="D55" s="765">
        <v>3985.7046489299996</v>
      </c>
      <c r="E55" s="1070">
        <v>538.54386899000008</v>
      </c>
      <c r="F55" s="765">
        <v>6.1382000000000006E-2</v>
      </c>
      <c r="G55" s="765">
        <v>6.1382000000000006E-2</v>
      </c>
      <c r="H55" s="1070">
        <v>0</v>
      </c>
      <c r="I55" s="1070">
        <v>0</v>
      </c>
      <c r="J55" s="621" t="s">
        <v>2549</v>
      </c>
      <c r="K55" s="1070">
        <v>3840</v>
      </c>
      <c r="L55" s="765">
        <v>106.5</v>
      </c>
      <c r="M55" s="765">
        <v>3733.5</v>
      </c>
      <c r="N55" s="765">
        <v>51.572580870000003</v>
      </c>
      <c r="O55" s="765">
        <v>0</v>
      </c>
      <c r="P55" s="1070">
        <v>51.572580870000003</v>
      </c>
      <c r="Q55" s="1070">
        <v>20552.997965805764</v>
      </c>
      <c r="R55" s="1070">
        <v>64895.430335537545</v>
      </c>
      <c r="S55" s="1070">
        <v>6080.346173975573</v>
      </c>
      <c r="T55" s="1070">
        <v>100825.39121051889</v>
      </c>
    </row>
    <row r="56" spans="1:51" s="278" customFormat="1" ht="9.1999999999999993" customHeight="1">
      <c r="A56" s="621" t="s">
        <v>2173</v>
      </c>
      <c r="B56" s="1070">
        <v>4652.0231205800119</v>
      </c>
      <c r="C56" s="1070">
        <v>961.99286398001141</v>
      </c>
      <c r="D56" s="765">
        <v>3690.0302566</v>
      </c>
      <c r="E56" s="1070">
        <v>617.03761739999982</v>
      </c>
      <c r="F56" s="765">
        <v>6.4661999999999997E-2</v>
      </c>
      <c r="G56" s="765">
        <v>6.4661999999999997E-2</v>
      </c>
      <c r="H56" s="1070">
        <v>0</v>
      </c>
      <c r="I56" s="1070">
        <v>0</v>
      </c>
      <c r="J56" s="621" t="s">
        <v>2173</v>
      </c>
      <c r="K56" s="1070">
        <v>3840</v>
      </c>
      <c r="L56" s="765">
        <v>106.5</v>
      </c>
      <c r="M56" s="765">
        <v>3733.5</v>
      </c>
      <c r="N56" s="765">
        <v>169.35812287000002</v>
      </c>
      <c r="O56" s="765">
        <v>0</v>
      </c>
      <c r="P56" s="1070">
        <v>169.35812287000002</v>
      </c>
      <c r="Q56" s="1070">
        <v>19277.807287553984</v>
      </c>
      <c r="R56" s="1070">
        <v>58585.26668635026</v>
      </c>
      <c r="S56" s="1070">
        <v>4556.5879539019006</v>
      </c>
      <c r="T56" s="1070">
        <v>91698.145450656157</v>
      </c>
    </row>
    <row r="57" spans="1:51" s="278" customFormat="1" ht="9.1999999999999993" customHeight="1">
      <c r="A57" s="621" t="s">
        <v>2207</v>
      </c>
      <c r="B57" s="1070">
        <v>4812.4051139300136</v>
      </c>
      <c r="C57" s="1070">
        <v>875.32591259001322</v>
      </c>
      <c r="D57" s="765">
        <v>3937.0792013400001</v>
      </c>
      <c r="E57" s="1070">
        <v>175.92437533</v>
      </c>
      <c r="F57" s="765">
        <v>6.450199999999999E-2</v>
      </c>
      <c r="G57" s="765">
        <v>6.450199999999999E-2</v>
      </c>
      <c r="H57" s="1070">
        <v>0</v>
      </c>
      <c r="I57" s="1070">
        <v>0</v>
      </c>
      <c r="J57" s="621" t="s">
        <v>2207</v>
      </c>
      <c r="K57" s="1070">
        <v>3870</v>
      </c>
      <c r="L57" s="765">
        <v>136.5</v>
      </c>
      <c r="M57" s="765">
        <v>3733.5</v>
      </c>
      <c r="N57" s="765">
        <v>166.96359287000001</v>
      </c>
      <c r="O57" s="765">
        <v>0</v>
      </c>
      <c r="P57" s="1070">
        <v>166.96359287000001</v>
      </c>
      <c r="Q57" s="1070">
        <v>19564.559493923985</v>
      </c>
      <c r="R57" s="1070">
        <v>59480.403498626481</v>
      </c>
      <c r="S57" s="1070">
        <v>3990.7906238616342</v>
      </c>
      <c r="T57" s="1070">
        <v>92061.111200542102</v>
      </c>
    </row>
    <row r="58" spans="1:51" s="278" customFormat="1" ht="9.1999999999999993" customHeight="1">
      <c r="A58" s="621" t="s">
        <v>2208</v>
      </c>
      <c r="B58" s="1070">
        <v>4894.4033903800128</v>
      </c>
      <c r="C58" s="1070">
        <v>911.18663660001278</v>
      </c>
      <c r="D58" s="765">
        <v>3983.2167537800001</v>
      </c>
      <c r="E58" s="1070">
        <v>212.10336756999999</v>
      </c>
      <c r="F58" s="765">
        <v>5.3221999999999998E-2</v>
      </c>
      <c r="G58" s="765">
        <v>5.3221999999999998E-2</v>
      </c>
      <c r="H58" s="1070">
        <v>0</v>
      </c>
      <c r="I58" s="1070">
        <v>0</v>
      </c>
      <c r="J58" s="621" t="s">
        <v>2208</v>
      </c>
      <c r="K58" s="1070">
        <v>3853.5</v>
      </c>
      <c r="L58" s="765">
        <v>120</v>
      </c>
      <c r="M58" s="765">
        <v>3733.5</v>
      </c>
      <c r="N58" s="765">
        <v>193.36411287000001</v>
      </c>
      <c r="O58" s="765">
        <v>0</v>
      </c>
      <c r="P58" s="1070">
        <v>193.36411287000001</v>
      </c>
      <c r="Q58" s="1070">
        <v>19997.085777942935</v>
      </c>
      <c r="R58" s="1070">
        <v>59401.71864887455</v>
      </c>
      <c r="S58" s="1070">
        <v>2039.7614094313612</v>
      </c>
      <c r="T58" s="1070">
        <v>90591.989929068863</v>
      </c>
    </row>
    <row r="59" spans="1:51" s="278" customFormat="1" ht="9.1999999999999993" customHeight="1">
      <c r="A59" s="618" t="s">
        <v>2209</v>
      </c>
      <c r="B59" s="1070">
        <v>4433.0643497300116</v>
      </c>
      <c r="C59" s="1070">
        <v>924.58356827001205</v>
      </c>
      <c r="D59" s="765">
        <v>3508.4807814599999</v>
      </c>
      <c r="E59" s="1070">
        <v>215.00681615000002</v>
      </c>
      <c r="F59" s="765">
        <v>4.8582000000000007E-2</v>
      </c>
      <c r="G59" s="765">
        <v>4.8582000000000007E-2</v>
      </c>
      <c r="H59" s="1070">
        <v>0</v>
      </c>
      <c r="I59" s="1070">
        <v>0</v>
      </c>
      <c r="J59" s="618" t="s">
        <v>2209</v>
      </c>
      <c r="K59" s="1070">
        <v>3853.5</v>
      </c>
      <c r="L59" s="765">
        <v>120</v>
      </c>
      <c r="M59" s="765">
        <v>3733.5</v>
      </c>
      <c r="N59" s="765">
        <v>189.25185847</v>
      </c>
      <c r="O59" s="765">
        <v>0</v>
      </c>
      <c r="P59" s="1070">
        <v>189.25185847</v>
      </c>
      <c r="Q59" s="1070">
        <v>21371.59231188866</v>
      </c>
      <c r="R59" s="1070">
        <v>60199.804354106171</v>
      </c>
      <c r="S59" s="1070">
        <v>3018.7169799758776</v>
      </c>
      <c r="T59" s="1070">
        <v>93280.985252320708</v>
      </c>
    </row>
    <row r="60" spans="1:51" s="278" customFormat="1" ht="9.1999999999999993" customHeight="1">
      <c r="A60" s="618" t="s">
        <v>2218</v>
      </c>
      <c r="B60" s="1070">
        <v>4245.1442563300106</v>
      </c>
      <c r="C60" s="1070">
        <v>939.45339296001055</v>
      </c>
      <c r="D60" s="765">
        <v>3305.69086337</v>
      </c>
      <c r="E60" s="1070">
        <v>638.63115983</v>
      </c>
      <c r="F60" s="765">
        <v>5.0341999999999998E-2</v>
      </c>
      <c r="G60" s="765">
        <v>5.0341999999999998E-2</v>
      </c>
      <c r="H60" s="1070">
        <v>0</v>
      </c>
      <c r="I60" s="1070">
        <v>0</v>
      </c>
      <c r="J60" s="618" t="s">
        <v>2218</v>
      </c>
      <c r="K60" s="1070">
        <v>3803.5</v>
      </c>
      <c r="L60" s="765">
        <v>70</v>
      </c>
      <c r="M60" s="765">
        <v>3733.5</v>
      </c>
      <c r="N60" s="765">
        <v>188.80369146999999</v>
      </c>
      <c r="O60" s="765">
        <v>0</v>
      </c>
      <c r="P60" s="1070">
        <v>188.80369146999999</v>
      </c>
      <c r="Q60" s="1070">
        <v>15178.379432208654</v>
      </c>
      <c r="R60" s="1070">
        <v>61718.706677706163</v>
      </c>
      <c r="S60" s="1070">
        <v>2388.0300389509794</v>
      </c>
      <c r="T60" s="1070">
        <v>88161.245598495807</v>
      </c>
    </row>
    <row r="61" spans="1:51" s="278" customFormat="1" ht="9.1999999999999993" customHeight="1">
      <c r="A61" s="618" t="s">
        <v>2219</v>
      </c>
      <c r="B61" s="1070">
        <v>4587.3626875000109</v>
      </c>
      <c r="C61" s="1070">
        <v>944.88943872001073</v>
      </c>
      <c r="D61" s="765">
        <v>3642.4732487800002</v>
      </c>
      <c r="E61" s="1070">
        <v>553.47628930999997</v>
      </c>
      <c r="F61" s="765">
        <v>4.338199999999999E-2</v>
      </c>
      <c r="G61" s="765">
        <v>4.338199999999999E-2</v>
      </c>
      <c r="H61" s="1070">
        <v>0</v>
      </c>
      <c r="I61" s="1070">
        <v>0</v>
      </c>
      <c r="J61" s="618" t="s">
        <v>2219</v>
      </c>
      <c r="K61" s="1070">
        <v>3890</v>
      </c>
      <c r="L61" s="765">
        <v>70</v>
      </c>
      <c r="M61" s="765">
        <v>3820</v>
      </c>
      <c r="N61" s="765">
        <v>187.99057146999999</v>
      </c>
      <c r="O61" s="765">
        <v>0</v>
      </c>
      <c r="P61" s="1070">
        <v>187.99057146999999</v>
      </c>
      <c r="Q61" s="1070">
        <v>16563.234206307236</v>
      </c>
      <c r="R61" s="1070">
        <v>61460.704677014619</v>
      </c>
      <c r="S61" s="1070">
        <v>2344.2476514246518</v>
      </c>
      <c r="T61" s="1070">
        <v>89587.059465026512</v>
      </c>
    </row>
    <row r="62" spans="1:51" s="278" customFormat="1" ht="9.1999999999999993" customHeight="1">
      <c r="A62" s="618" t="s">
        <v>2217</v>
      </c>
      <c r="B62" s="1070">
        <v>4728.9454698200143</v>
      </c>
      <c r="C62" s="1070">
        <v>905.60710145001474</v>
      </c>
      <c r="D62" s="765">
        <v>3823.3383683699999</v>
      </c>
      <c r="E62" s="1070">
        <v>345.34674825004123</v>
      </c>
      <c r="F62" s="765">
        <v>4.8102000000000006E-2</v>
      </c>
      <c r="G62" s="765">
        <v>4.8102000000000006E-2</v>
      </c>
      <c r="H62" s="1070">
        <v>0</v>
      </c>
      <c r="I62" s="1070">
        <v>0</v>
      </c>
      <c r="J62" s="618" t="s">
        <v>2217</v>
      </c>
      <c r="K62" s="1070">
        <v>3924.5</v>
      </c>
      <c r="L62" s="765">
        <v>70</v>
      </c>
      <c r="M62" s="765">
        <v>3854.5</v>
      </c>
      <c r="N62" s="765">
        <v>188.67317147</v>
      </c>
      <c r="O62" s="765">
        <v>0</v>
      </c>
      <c r="P62" s="1070">
        <v>188.67317147</v>
      </c>
      <c r="Q62" s="1070">
        <v>17445.081549364291</v>
      </c>
      <c r="R62" s="1070">
        <v>61630.845282715294</v>
      </c>
      <c r="S62" s="1070">
        <v>2598.3548605845717</v>
      </c>
      <c r="T62" s="1070">
        <v>90861.795184204209</v>
      </c>
    </row>
    <row r="63" spans="1:51" s="278" customFormat="1" ht="9.1999999999999993" customHeight="1">
      <c r="A63" s="618" t="s">
        <v>2264</v>
      </c>
      <c r="B63" s="1070">
        <v>4701.1750014700056</v>
      </c>
      <c r="C63" s="1070">
        <v>1029.3121740300051</v>
      </c>
      <c r="D63" s="765">
        <v>3671.8628274400003</v>
      </c>
      <c r="E63" s="1070">
        <v>252.31192043999997</v>
      </c>
      <c r="F63" s="765">
        <v>4.7221999999999993E-2</v>
      </c>
      <c r="G63" s="765">
        <v>4.7221999999999993E-2</v>
      </c>
      <c r="H63" s="1070">
        <v>0</v>
      </c>
      <c r="I63" s="1070">
        <v>0</v>
      </c>
      <c r="J63" s="618" t="s">
        <v>2264</v>
      </c>
      <c r="K63" s="1070">
        <v>3948</v>
      </c>
      <c r="L63" s="765">
        <v>70</v>
      </c>
      <c r="M63" s="765">
        <v>3878</v>
      </c>
      <c r="N63" s="765">
        <v>115.57366146999999</v>
      </c>
      <c r="O63" s="765">
        <v>0</v>
      </c>
      <c r="P63" s="1070">
        <v>115.57366146999999</v>
      </c>
      <c r="Q63" s="1070">
        <v>18357.34853147528</v>
      </c>
      <c r="R63" s="1070">
        <v>62350.01383853786</v>
      </c>
      <c r="S63" s="1070">
        <v>3419.0709365798903</v>
      </c>
      <c r="T63" s="1070">
        <v>93143.541111973027</v>
      </c>
    </row>
    <row r="64" spans="1:51" s="278" customFormat="1" ht="9.1999999999999993" customHeight="1">
      <c r="A64" s="618" t="s">
        <v>2265</v>
      </c>
      <c r="B64" s="1070">
        <v>4579.5653285300104</v>
      </c>
      <c r="C64" s="1070">
        <v>1034.4884909100108</v>
      </c>
      <c r="D64" s="765">
        <v>3545.0768376199999</v>
      </c>
      <c r="E64" s="1070">
        <v>206.90757804999996</v>
      </c>
      <c r="F64" s="765">
        <v>0.11290199999999999</v>
      </c>
      <c r="G64" s="765">
        <v>0.11290199999999999</v>
      </c>
      <c r="H64" s="1070">
        <v>0</v>
      </c>
      <c r="I64" s="1070">
        <v>0</v>
      </c>
      <c r="J64" s="618" t="s">
        <v>2265</v>
      </c>
      <c r="K64" s="1070">
        <v>4018</v>
      </c>
      <c r="L64" s="765">
        <v>140</v>
      </c>
      <c r="M64" s="765">
        <v>3878</v>
      </c>
      <c r="N64" s="765">
        <v>115.97666147000001</v>
      </c>
      <c r="O64" s="765">
        <v>0</v>
      </c>
      <c r="P64" s="1070">
        <v>115.97666147000001</v>
      </c>
      <c r="Q64" s="1070">
        <v>17955.409845516828</v>
      </c>
      <c r="R64" s="1070">
        <v>63112.602409344297</v>
      </c>
      <c r="S64" s="1070">
        <v>2921.731264210568</v>
      </c>
      <c r="T64" s="1070">
        <v>92910.305989121698</v>
      </c>
    </row>
    <row r="65" spans="1:51" s="310" customFormat="1" ht="9.1999999999999993" customHeight="1">
      <c r="A65" s="601" t="s">
        <v>2262</v>
      </c>
      <c r="B65" s="671">
        <v>5893.7120659600168</v>
      </c>
      <c r="C65" s="671">
        <v>1091.2632936900159</v>
      </c>
      <c r="D65" s="1067">
        <v>4802.4487722700005</v>
      </c>
      <c r="E65" s="671">
        <v>227.66612820999995</v>
      </c>
      <c r="F65" s="1067">
        <v>0.10402999999999998</v>
      </c>
      <c r="G65" s="1067">
        <v>0.10402999999999998</v>
      </c>
      <c r="H65" s="671">
        <v>0</v>
      </c>
      <c r="I65" s="671">
        <v>0</v>
      </c>
      <c r="J65" s="601" t="s">
        <v>2262</v>
      </c>
      <c r="K65" s="671">
        <v>4018.3</v>
      </c>
      <c r="L65" s="1067">
        <v>70</v>
      </c>
      <c r="M65" s="1067">
        <v>3948.3</v>
      </c>
      <c r="N65" s="1067">
        <v>150.39711892</v>
      </c>
      <c r="O65" s="1067">
        <v>0</v>
      </c>
      <c r="P65" s="671">
        <v>150.39711892</v>
      </c>
      <c r="Q65" s="671">
        <v>13780.623295406825</v>
      </c>
      <c r="R65" s="671">
        <v>55131.659071655318</v>
      </c>
      <c r="S65" s="671">
        <v>853.71914912739885</v>
      </c>
      <c r="T65" s="671">
        <v>80056.180859279557</v>
      </c>
    </row>
    <row r="66" spans="1:51" s="124" customFormat="1" ht="9.1999999999999993" customHeight="1">
      <c r="A66" s="894"/>
      <c r="B66" s="1070"/>
      <c r="C66" s="1070"/>
      <c r="D66" s="765"/>
      <c r="E66" s="1070"/>
      <c r="F66" s="1070"/>
      <c r="G66" s="1070"/>
      <c r="H66" s="1070"/>
      <c r="I66" s="1070"/>
      <c r="J66" s="894"/>
      <c r="K66" s="1070"/>
      <c r="L66" s="765"/>
      <c r="M66" s="765"/>
      <c r="N66" s="765"/>
      <c r="O66" s="765"/>
      <c r="P66" s="1070"/>
      <c r="Q66" s="1070"/>
      <c r="R66" s="1070"/>
      <c r="S66" s="1070"/>
      <c r="T66" s="1070"/>
      <c r="U66" s="2143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</row>
    <row r="67" spans="1:51" s="278" customFormat="1" ht="9.1999999999999993" customHeight="1">
      <c r="A67" s="621" t="s">
        <v>2781</v>
      </c>
      <c r="B67" s="1070">
        <v>5377.2846140499996</v>
      </c>
      <c r="C67" s="1070">
        <v>999.39941865000071</v>
      </c>
      <c r="D67" s="765">
        <v>4377.8851953999992</v>
      </c>
      <c r="E67" s="1070">
        <v>213.90997481999995</v>
      </c>
      <c r="F67" s="765">
        <v>0.10266999999999998</v>
      </c>
      <c r="G67" s="765">
        <v>0.10266999999999998</v>
      </c>
      <c r="H67" s="1070">
        <v>0</v>
      </c>
      <c r="I67" s="1070">
        <v>0</v>
      </c>
      <c r="J67" s="621" t="s">
        <v>2781</v>
      </c>
      <c r="K67" s="1070">
        <v>3948.3</v>
      </c>
      <c r="L67" s="765">
        <v>0</v>
      </c>
      <c r="M67" s="765">
        <v>3948.3</v>
      </c>
      <c r="N67" s="765">
        <v>165.35462182000001</v>
      </c>
      <c r="O67" s="765">
        <v>0</v>
      </c>
      <c r="P67" s="1070">
        <v>165.35462182000001</v>
      </c>
      <c r="Q67" s="1070">
        <v>14993.491757166825</v>
      </c>
      <c r="R67" s="1070">
        <v>55596.484197775317</v>
      </c>
      <c r="S67" s="1070">
        <v>1834.6822572623496</v>
      </c>
      <c r="T67" s="1070">
        <v>82129.610092894494</v>
      </c>
    </row>
    <row r="68" spans="1:51" s="278" customFormat="1" ht="9.1999999999999993" customHeight="1">
      <c r="A68" s="621" t="s">
        <v>2782</v>
      </c>
      <c r="B68" s="1070">
        <v>4915.0555788100119</v>
      </c>
      <c r="C68" s="1070">
        <v>1071.9797649700113</v>
      </c>
      <c r="D68" s="765">
        <v>3843.0758138400001</v>
      </c>
      <c r="E68" s="1070">
        <v>183.92243552999997</v>
      </c>
      <c r="F68" s="765">
        <v>0.10235</v>
      </c>
      <c r="G68" s="765">
        <v>0.10235</v>
      </c>
      <c r="H68" s="1070">
        <v>0</v>
      </c>
      <c r="I68" s="1070">
        <v>0</v>
      </c>
      <c r="J68" s="621" t="s">
        <v>2782</v>
      </c>
      <c r="K68" s="1070">
        <v>4183.3</v>
      </c>
      <c r="L68" s="765">
        <v>0</v>
      </c>
      <c r="M68" s="765">
        <v>4183.3</v>
      </c>
      <c r="N68" s="765">
        <v>191.49219182000002</v>
      </c>
      <c r="O68" s="765">
        <v>0</v>
      </c>
      <c r="P68" s="1070">
        <v>191.49219182000002</v>
      </c>
      <c r="Q68" s="1070">
        <v>14439.931876483583</v>
      </c>
      <c r="R68" s="1070">
        <v>56283.65906231416</v>
      </c>
      <c r="S68" s="1070">
        <v>2490.3112948373018</v>
      </c>
      <c r="T68" s="1070">
        <v>82687.774789795061</v>
      </c>
    </row>
    <row r="69" spans="1:51" s="278" customFormat="1" ht="9.1999999999999993" customHeight="1">
      <c r="A69" s="621" t="s">
        <v>2293</v>
      </c>
      <c r="B69" s="1070">
        <v>4823.8582121100007</v>
      </c>
      <c r="C69" s="1070">
        <v>1040.9356963800001</v>
      </c>
      <c r="D69" s="765">
        <v>3782.9225157300002</v>
      </c>
      <c r="E69" s="1070">
        <v>180.90847408999997</v>
      </c>
      <c r="F69" s="765">
        <v>0.10235</v>
      </c>
      <c r="G69" s="765">
        <v>0.10235</v>
      </c>
      <c r="H69" s="1070">
        <v>0</v>
      </c>
      <c r="I69" s="1070">
        <v>0</v>
      </c>
      <c r="J69" s="621" t="s">
        <v>2293</v>
      </c>
      <c r="K69" s="1070">
        <v>4253.2</v>
      </c>
      <c r="L69" s="765">
        <v>0</v>
      </c>
      <c r="M69" s="765">
        <v>4253.2</v>
      </c>
      <c r="N69" s="765">
        <v>222.73971182000002</v>
      </c>
      <c r="O69" s="765">
        <v>0</v>
      </c>
      <c r="P69" s="1070">
        <v>222.73971182000002</v>
      </c>
      <c r="Q69" s="1070">
        <v>14643.407438366137</v>
      </c>
      <c r="R69" s="1070">
        <v>56544.290778181603</v>
      </c>
      <c r="S69" s="1070">
        <v>2771.1548291653016</v>
      </c>
      <c r="T69" s="1070">
        <v>83439.661793733045</v>
      </c>
    </row>
    <row r="70" spans="1:51" s="278" customFormat="1" ht="9.1999999999999993" customHeight="1">
      <c r="A70" s="621" t="s">
        <v>2495</v>
      </c>
      <c r="B70" s="1070">
        <v>5189.1189120099998</v>
      </c>
      <c r="C70" s="1070">
        <v>1130.8311195299998</v>
      </c>
      <c r="D70" s="765">
        <v>4058.28779248</v>
      </c>
      <c r="E70" s="1070">
        <v>196.07847602999996</v>
      </c>
      <c r="F70" s="765">
        <v>0.10235</v>
      </c>
      <c r="G70" s="765">
        <v>0.10235</v>
      </c>
      <c r="H70" s="1070">
        <v>0</v>
      </c>
      <c r="I70" s="1070">
        <v>0</v>
      </c>
      <c r="J70" s="621" t="s">
        <v>2495</v>
      </c>
      <c r="K70" s="1070">
        <v>5274.3</v>
      </c>
      <c r="L70" s="765">
        <v>100</v>
      </c>
      <c r="M70" s="765">
        <v>5174.3</v>
      </c>
      <c r="N70" s="765">
        <v>210.67215492</v>
      </c>
      <c r="O70" s="765">
        <v>0</v>
      </c>
      <c r="P70" s="1070">
        <v>210.67215492</v>
      </c>
      <c r="Q70" s="1070">
        <v>14487.142655100688</v>
      </c>
      <c r="R70" s="1070">
        <v>56418.497114287056</v>
      </c>
      <c r="S70" s="1070">
        <v>1899.7288985081177</v>
      </c>
      <c r="T70" s="1070">
        <v>83675.640560855856</v>
      </c>
    </row>
    <row r="71" spans="1:51" s="278" customFormat="1" ht="9.1999999999999993" customHeight="1">
      <c r="A71" s="621" t="s">
        <v>2496</v>
      </c>
      <c r="B71" s="1070">
        <v>4542.5729834200001</v>
      </c>
      <c r="C71" s="1070">
        <v>1052.8039974300002</v>
      </c>
      <c r="D71" s="765">
        <v>3489.7689859899997</v>
      </c>
      <c r="E71" s="1070">
        <v>147.18472106999999</v>
      </c>
      <c r="F71" s="765">
        <v>0.10235</v>
      </c>
      <c r="G71" s="765">
        <v>0.10235</v>
      </c>
      <c r="H71" s="1070">
        <v>0</v>
      </c>
      <c r="I71" s="1070">
        <v>0</v>
      </c>
      <c r="J71" s="621" t="s">
        <v>2496</v>
      </c>
      <c r="K71" s="1070">
        <v>5549.3</v>
      </c>
      <c r="L71" s="765">
        <v>375</v>
      </c>
      <c r="M71" s="765">
        <v>5174.3</v>
      </c>
      <c r="N71" s="765">
        <v>11.768194919999999</v>
      </c>
      <c r="O71" s="765">
        <v>0</v>
      </c>
      <c r="P71" s="1070">
        <v>11.768194919999999</v>
      </c>
      <c r="Q71" s="1070">
        <v>14452.675302130687</v>
      </c>
      <c r="R71" s="1070">
        <v>57091.496331597067</v>
      </c>
      <c r="S71" s="1070">
        <v>1944.6476797788855</v>
      </c>
      <c r="T71" s="1070">
        <v>83739.747562916629</v>
      </c>
    </row>
    <row r="72" spans="1:51" s="278" customFormat="1" ht="9.1999999999999993" customHeight="1">
      <c r="A72" s="618" t="s">
        <v>2497</v>
      </c>
      <c r="B72" s="1070">
        <v>4789.2153075200004</v>
      </c>
      <c r="C72" s="1070">
        <v>1024.9410390100002</v>
      </c>
      <c r="D72" s="765">
        <v>3764.2742685100002</v>
      </c>
      <c r="E72" s="1070">
        <v>152.21135225999998</v>
      </c>
      <c r="F72" s="765">
        <v>0.14571000000000001</v>
      </c>
      <c r="G72" s="765">
        <v>0.14571000000000001</v>
      </c>
      <c r="H72" s="1070">
        <v>0</v>
      </c>
      <c r="I72" s="1070">
        <v>0</v>
      </c>
      <c r="J72" s="618" t="s">
        <v>2497</v>
      </c>
      <c r="K72" s="1070">
        <v>3807.7</v>
      </c>
      <c r="L72" s="765">
        <v>275</v>
      </c>
      <c r="M72" s="765">
        <v>3532.7</v>
      </c>
      <c r="N72" s="765">
        <v>231.02054491999999</v>
      </c>
      <c r="O72" s="765">
        <v>0</v>
      </c>
      <c r="P72" s="1070">
        <v>231.02054491999999</v>
      </c>
      <c r="Q72" s="1070">
        <v>15537.870308728638</v>
      </c>
      <c r="R72" s="1070">
        <v>57953.31533817912</v>
      </c>
      <c r="S72" s="1070">
        <v>2741.3531552907516</v>
      </c>
      <c r="T72" s="1070">
        <v>85212.831716898509</v>
      </c>
    </row>
    <row r="73" spans="1:51" s="278" customFormat="1" ht="9.1999999999999993" customHeight="1">
      <c r="A73" s="618" t="s">
        <v>2534</v>
      </c>
      <c r="B73" s="1070">
        <v>5035.11857848</v>
      </c>
      <c r="C73" s="1070">
        <v>1044.8092787899998</v>
      </c>
      <c r="D73" s="765">
        <v>3990.30929969</v>
      </c>
      <c r="E73" s="1070">
        <v>121.89602298999998</v>
      </c>
      <c r="F73" s="765">
        <v>0.10875</v>
      </c>
      <c r="G73" s="765">
        <v>0.10875</v>
      </c>
      <c r="H73" s="1070">
        <v>0</v>
      </c>
      <c r="I73" s="1070">
        <v>0</v>
      </c>
      <c r="J73" s="618" t="s">
        <v>2534</v>
      </c>
      <c r="K73" s="1070">
        <v>3897.7</v>
      </c>
      <c r="L73" s="765">
        <v>365</v>
      </c>
      <c r="M73" s="765">
        <v>3532.7</v>
      </c>
      <c r="N73" s="765">
        <v>224.86368492</v>
      </c>
      <c r="O73" s="765">
        <v>0</v>
      </c>
      <c r="P73" s="1070">
        <v>224.86368492</v>
      </c>
      <c r="Q73" s="1070">
        <v>13918.661005988637</v>
      </c>
      <c r="R73" s="1070">
        <v>58572.59537603912</v>
      </c>
      <c r="S73" s="1070">
        <v>2590.0674829105119</v>
      </c>
      <c r="T73" s="1070">
        <v>84361.010901328278</v>
      </c>
    </row>
    <row r="74" spans="1:51" s="278" customFormat="1" ht="9.1999999999999993" customHeight="1">
      <c r="A74" s="618" t="s">
        <v>2535</v>
      </c>
      <c r="B74" s="1070">
        <v>4706.1869318000008</v>
      </c>
      <c r="C74" s="1070">
        <v>1136.1535508400002</v>
      </c>
      <c r="D74" s="765">
        <v>3570.0333809600002</v>
      </c>
      <c r="E74" s="1070">
        <v>119.07863471999998</v>
      </c>
      <c r="F74" s="765">
        <v>0.10890999999999999</v>
      </c>
      <c r="G74" s="765">
        <v>0.10890999999999999</v>
      </c>
      <c r="H74" s="1070">
        <v>0</v>
      </c>
      <c r="I74" s="1070">
        <v>0</v>
      </c>
      <c r="J74" s="618" t="s">
        <v>2535</v>
      </c>
      <c r="K74" s="1070">
        <v>3682.7</v>
      </c>
      <c r="L74" s="765">
        <v>150</v>
      </c>
      <c r="M74" s="765">
        <v>3532.7</v>
      </c>
      <c r="N74" s="765">
        <v>225.34387491999996</v>
      </c>
      <c r="O74" s="765">
        <v>0</v>
      </c>
      <c r="P74" s="1070">
        <v>225.34387491999996</v>
      </c>
      <c r="Q74" s="1070">
        <v>14693.264935848638</v>
      </c>
      <c r="R74" s="1070">
        <v>59779.1244311591</v>
      </c>
      <c r="S74" s="1070">
        <v>3004.939880347185</v>
      </c>
      <c r="T74" s="1070">
        <v>86210.747598794915</v>
      </c>
    </row>
    <row r="75" spans="1:51" s="278" customFormat="1" ht="9.1999999999999993" customHeight="1">
      <c r="A75" s="618" t="s">
        <v>2532</v>
      </c>
      <c r="B75" s="1070">
        <v>4740.6398291899995</v>
      </c>
      <c r="C75" s="1070">
        <v>1110.0052759799999</v>
      </c>
      <c r="D75" s="765">
        <v>3630.6345532099999</v>
      </c>
      <c r="E75" s="1070">
        <v>173.81543244</v>
      </c>
      <c r="F75" s="765">
        <v>9.2939999999999995E-2</v>
      </c>
      <c r="G75" s="765">
        <v>9.2939999999999995E-2</v>
      </c>
      <c r="H75" s="1070">
        <v>0</v>
      </c>
      <c r="I75" s="1070">
        <v>0</v>
      </c>
      <c r="J75" s="618" t="s">
        <v>2532</v>
      </c>
      <c r="K75" s="1070">
        <v>3777.7</v>
      </c>
      <c r="L75" s="765">
        <v>245</v>
      </c>
      <c r="M75" s="765">
        <v>3532.7</v>
      </c>
      <c r="N75" s="765">
        <v>228.03207491999999</v>
      </c>
      <c r="O75" s="765">
        <v>0</v>
      </c>
      <c r="P75" s="1070">
        <v>228.03207491999999</v>
      </c>
      <c r="Q75" s="1070">
        <v>15349.04664436432</v>
      </c>
      <c r="R75" s="1070">
        <v>61059.48766105176</v>
      </c>
      <c r="S75" s="1070">
        <v>2814.152548624792</v>
      </c>
      <c r="T75" s="1070">
        <v>88142.967130590871</v>
      </c>
    </row>
    <row r="76" spans="1:51" s="278" customFormat="1" ht="9.1999999999999993" customHeight="1">
      <c r="A76" s="618" t="s">
        <v>2566</v>
      </c>
      <c r="B76" s="1070">
        <v>5019.4210519200005</v>
      </c>
      <c r="C76" s="1070">
        <v>1176.24702484</v>
      </c>
      <c r="D76" s="765">
        <v>3843.1740270800001</v>
      </c>
      <c r="E76" s="1070">
        <v>124.32804907999999</v>
      </c>
      <c r="F76" s="765">
        <v>8.4940000000000002E-2</v>
      </c>
      <c r="G76" s="765">
        <v>8.4940000000000002E-2</v>
      </c>
      <c r="H76" s="1070">
        <v>0</v>
      </c>
      <c r="I76" s="1070">
        <v>0</v>
      </c>
      <c r="J76" s="618" t="s">
        <v>2566</v>
      </c>
      <c r="K76" s="1070">
        <v>3742.7</v>
      </c>
      <c r="L76" s="765">
        <v>210</v>
      </c>
      <c r="M76" s="765">
        <v>3532.7</v>
      </c>
      <c r="N76" s="765">
        <v>230.88207491999998</v>
      </c>
      <c r="O76" s="765">
        <v>0</v>
      </c>
      <c r="P76" s="1070">
        <v>230.88207491999998</v>
      </c>
      <c r="Q76" s="1070">
        <v>15617.570478240987</v>
      </c>
      <c r="R76" s="1070">
        <v>61995.958886571774</v>
      </c>
      <c r="S76" s="1070">
        <v>2789.299785790623</v>
      </c>
      <c r="T76" s="1070">
        <v>89520.245266523387</v>
      </c>
    </row>
    <row r="77" spans="1:51" s="278" customFormat="1" ht="9.1999999999999993" customHeight="1">
      <c r="A77" s="618" t="s">
        <v>2567</v>
      </c>
      <c r="B77" s="1070">
        <v>4962.0197420000004</v>
      </c>
      <c r="C77" s="1070">
        <v>1208.0613775200002</v>
      </c>
      <c r="D77" s="765">
        <v>3753.95836448</v>
      </c>
      <c r="E77" s="1070">
        <v>128.10828989999996</v>
      </c>
      <c r="F77" s="765">
        <v>8.4940000000000002E-2</v>
      </c>
      <c r="G77" s="765">
        <v>8.4940000000000002E-2</v>
      </c>
      <c r="H77" s="1070">
        <v>0</v>
      </c>
      <c r="I77" s="1070">
        <v>0</v>
      </c>
      <c r="J77" s="618" t="s">
        <v>2567</v>
      </c>
      <c r="K77" s="1070">
        <v>3742.7</v>
      </c>
      <c r="L77" s="765">
        <v>210</v>
      </c>
      <c r="M77" s="765">
        <v>3532.7</v>
      </c>
      <c r="N77" s="765">
        <v>240.87178492000001</v>
      </c>
      <c r="O77" s="765">
        <v>0</v>
      </c>
      <c r="P77" s="1070">
        <v>240.87178492000001</v>
      </c>
      <c r="Q77" s="1070">
        <v>16438.967867360385</v>
      </c>
      <c r="R77" s="1070">
        <v>63746.166489142357</v>
      </c>
      <c r="S77" s="1070">
        <v>2492.3192100863234</v>
      </c>
      <c r="T77" s="1070">
        <v>91751.238323409067</v>
      </c>
    </row>
    <row r="78" spans="1:51" s="310" customFormat="1" ht="9.1999999999999993" customHeight="1">
      <c r="A78" s="601" t="s">
        <v>2574</v>
      </c>
      <c r="B78" s="671">
        <v>5515.1383986299998</v>
      </c>
      <c r="C78" s="671">
        <v>1304.4036151099999</v>
      </c>
      <c r="D78" s="1067">
        <v>4210.7347835199998</v>
      </c>
      <c r="E78" s="671">
        <v>141.22292423999997</v>
      </c>
      <c r="F78" s="1067">
        <v>8.5099999999999995E-2</v>
      </c>
      <c r="G78" s="1067">
        <v>8.5099999999999995E-2</v>
      </c>
      <c r="H78" s="671">
        <v>0</v>
      </c>
      <c r="I78" s="671">
        <v>0</v>
      </c>
      <c r="J78" s="601" t="s">
        <v>2574</v>
      </c>
      <c r="K78" s="671">
        <v>3687.7</v>
      </c>
      <c r="L78" s="1067">
        <v>155</v>
      </c>
      <c r="M78" s="1067">
        <v>3532.7</v>
      </c>
      <c r="N78" s="1067">
        <v>296.57691491999998</v>
      </c>
      <c r="O78" s="1067">
        <v>0</v>
      </c>
      <c r="P78" s="671">
        <v>296.57691491999998</v>
      </c>
      <c r="Q78" s="671">
        <v>18719.424552103083</v>
      </c>
      <c r="R78" s="671">
        <v>64248.960180325972</v>
      </c>
      <c r="S78" s="671">
        <v>2254.5978463075298</v>
      </c>
      <c r="T78" s="671">
        <v>94863.705916526582</v>
      </c>
    </row>
    <row r="79" spans="1:51" s="124" customFormat="1" ht="9.1999999999999993" customHeight="1">
      <c r="A79" s="894"/>
      <c r="B79" s="1070"/>
      <c r="C79" s="1070"/>
      <c r="D79" s="765"/>
      <c r="E79" s="1070"/>
      <c r="F79" s="1070"/>
      <c r="G79" s="1070"/>
      <c r="H79" s="1070"/>
      <c r="I79" s="1070"/>
      <c r="J79" s="894"/>
      <c r="K79" s="1070"/>
      <c r="L79" s="765"/>
      <c r="M79" s="765"/>
      <c r="N79" s="765"/>
      <c r="O79" s="765"/>
      <c r="P79" s="1070"/>
      <c r="Q79" s="1070"/>
      <c r="R79" s="1070"/>
      <c r="S79" s="1070"/>
      <c r="T79" s="1070"/>
      <c r="U79" s="2143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</row>
    <row r="80" spans="1:51" s="278" customFormat="1" ht="9.1999999999999993" customHeight="1">
      <c r="A80" s="621" t="s">
        <v>2639</v>
      </c>
      <c r="B80" s="1070">
        <v>5393.9186714400003</v>
      </c>
      <c r="C80" s="1070">
        <v>1206.4684721899998</v>
      </c>
      <c r="D80" s="765">
        <v>4187.45019925</v>
      </c>
      <c r="E80" s="1070">
        <v>209.49451218999994</v>
      </c>
      <c r="F80" s="765">
        <v>7.6620000000000008E-2</v>
      </c>
      <c r="G80" s="765">
        <v>7.6620000000000008E-2</v>
      </c>
      <c r="H80" s="1070">
        <v>0</v>
      </c>
      <c r="I80" s="1070">
        <v>0</v>
      </c>
      <c r="J80" s="621" t="s">
        <v>2639</v>
      </c>
      <c r="K80" s="1070">
        <v>3747.7</v>
      </c>
      <c r="L80" s="765">
        <v>215</v>
      </c>
      <c r="M80" s="765">
        <v>3532.7</v>
      </c>
      <c r="N80" s="765">
        <v>357.89741492000002</v>
      </c>
      <c r="O80" s="765">
        <v>0</v>
      </c>
      <c r="P80" s="1070">
        <v>357.89741492000002</v>
      </c>
      <c r="Q80" s="1070">
        <v>20266.333427503087</v>
      </c>
      <c r="R80" s="1070">
        <v>64233.45359909442</v>
      </c>
      <c r="S80" s="1070">
        <v>2992.5341485145254</v>
      </c>
      <c r="T80" s="1070">
        <v>97201.408393662045</v>
      </c>
    </row>
    <row r="81" spans="1:51" s="278" customFormat="1" ht="9.1999999999999993" customHeight="1">
      <c r="A81" s="621" t="s">
        <v>2780</v>
      </c>
      <c r="B81" s="1070">
        <v>5574.6492741899992</v>
      </c>
      <c r="C81" s="1070">
        <v>1107.1489396899999</v>
      </c>
      <c r="D81" s="765">
        <v>4467.5003344999996</v>
      </c>
      <c r="E81" s="1070">
        <v>228.63964253999995</v>
      </c>
      <c r="F81" s="765">
        <v>7.6620000000000008E-2</v>
      </c>
      <c r="G81" s="765">
        <v>7.6620000000000008E-2</v>
      </c>
      <c r="H81" s="1070">
        <v>0</v>
      </c>
      <c r="I81" s="1070">
        <v>0</v>
      </c>
      <c r="J81" s="621" t="s">
        <v>2780</v>
      </c>
      <c r="K81" s="1070">
        <v>3747.7</v>
      </c>
      <c r="L81" s="765">
        <v>215</v>
      </c>
      <c r="M81" s="765">
        <v>3532.7</v>
      </c>
      <c r="N81" s="765">
        <v>358.31384492000001</v>
      </c>
      <c r="O81" s="765">
        <v>0</v>
      </c>
      <c r="P81" s="1070">
        <v>358.31384492000001</v>
      </c>
      <c r="Q81" s="1070">
        <v>20274.579948613085</v>
      </c>
      <c r="R81" s="1070">
        <v>65026.66552571443</v>
      </c>
      <c r="S81" s="1070">
        <v>3065.4707867332909</v>
      </c>
      <c r="T81" s="1070">
        <v>98276.095642710803</v>
      </c>
    </row>
    <row r="82" spans="1:51" s="278" customFormat="1" ht="9.1999999999999993" customHeight="1">
      <c r="A82" s="621" t="s">
        <v>2633</v>
      </c>
      <c r="B82" s="1070">
        <v>5304.8816511599998</v>
      </c>
      <c r="C82" s="1070">
        <v>1099.62438094</v>
      </c>
      <c r="D82" s="765">
        <v>4205.2572702199996</v>
      </c>
      <c r="E82" s="1070">
        <v>278.63912918999989</v>
      </c>
      <c r="F82" s="765">
        <v>7.3419999999999999E-2</v>
      </c>
      <c r="G82" s="765">
        <v>7.3419999999999999E-2</v>
      </c>
      <c r="H82" s="1070">
        <v>0</v>
      </c>
      <c r="I82" s="1070">
        <v>0</v>
      </c>
      <c r="J82" s="621" t="s">
        <v>2633</v>
      </c>
      <c r="K82" s="1070">
        <v>3732.7</v>
      </c>
      <c r="L82" s="765">
        <v>200</v>
      </c>
      <c r="M82" s="765">
        <v>3532.7</v>
      </c>
      <c r="N82" s="765">
        <v>334.51177442999995</v>
      </c>
      <c r="O82" s="765">
        <v>0</v>
      </c>
      <c r="P82" s="1070">
        <v>334.51177442999995</v>
      </c>
      <c r="Q82" s="1070">
        <v>19735.205782253084</v>
      </c>
      <c r="R82" s="1070">
        <v>66708.110267064418</v>
      </c>
      <c r="S82" s="1070">
        <v>3074.6882484258385</v>
      </c>
      <c r="T82" s="1070">
        <v>99168.810272523348</v>
      </c>
    </row>
    <row r="83" spans="1:51" s="278" customFormat="1" ht="9.1999999999999993" customHeight="1">
      <c r="A83" s="621" t="s">
        <v>2673</v>
      </c>
      <c r="B83" s="1070">
        <v>5418.44548338</v>
      </c>
      <c r="C83" s="1070">
        <v>1315.8672382299999</v>
      </c>
      <c r="D83" s="765">
        <v>4102.5782451499999</v>
      </c>
      <c r="E83" s="1070">
        <v>259.78863592999994</v>
      </c>
      <c r="F83" s="765">
        <v>6.4775614413637675E-2</v>
      </c>
      <c r="G83" s="765">
        <v>6.4780000000000004E-2</v>
      </c>
      <c r="H83" s="1070">
        <v>-4.3855863623321058E-6</v>
      </c>
      <c r="I83" s="1070">
        <v>0</v>
      </c>
      <c r="J83" s="621" t="s">
        <v>2673</v>
      </c>
      <c r="K83" s="1070">
        <v>3712.7</v>
      </c>
      <c r="L83" s="765">
        <v>180</v>
      </c>
      <c r="M83" s="765">
        <v>3532.7</v>
      </c>
      <c r="N83" s="765">
        <v>83.252629799999994</v>
      </c>
      <c r="O83" s="765">
        <v>0</v>
      </c>
      <c r="P83" s="1070">
        <v>83.252629799999994</v>
      </c>
      <c r="Q83" s="1070">
        <v>19822.594565962791</v>
      </c>
      <c r="R83" s="1070">
        <v>68425.458504460286</v>
      </c>
      <c r="S83" s="1070">
        <v>2704.1670951990673</v>
      </c>
      <c r="T83" s="1070">
        <v>100426.47169034656</v>
      </c>
    </row>
    <row r="84" spans="1:51" s="278" customFormat="1" ht="9.1999999999999993" customHeight="1">
      <c r="A84" s="621" t="s">
        <v>2674</v>
      </c>
      <c r="B84" s="1070">
        <v>5299.7886383899995</v>
      </c>
      <c r="C84" s="1070">
        <v>1191.0697908299999</v>
      </c>
      <c r="D84" s="765">
        <v>4108.7188475599996</v>
      </c>
      <c r="E84" s="1070">
        <v>271.8940422</v>
      </c>
      <c r="F84" s="765">
        <v>5.9979999999999999E-2</v>
      </c>
      <c r="G84" s="765">
        <v>5.9979999999999999E-2</v>
      </c>
      <c r="H84" s="1070">
        <v>0</v>
      </c>
      <c r="I84" s="1070">
        <v>0</v>
      </c>
      <c r="J84" s="621" t="s">
        <v>2674</v>
      </c>
      <c r="K84" s="1070">
        <v>3642.7</v>
      </c>
      <c r="L84" s="765">
        <v>180</v>
      </c>
      <c r="M84" s="765">
        <v>3462.7</v>
      </c>
      <c r="N84" s="765">
        <v>102.51917979999999</v>
      </c>
      <c r="O84" s="765">
        <v>0</v>
      </c>
      <c r="P84" s="1070">
        <v>102.51917979999999</v>
      </c>
      <c r="Q84" s="1070">
        <v>20631.247910619109</v>
      </c>
      <c r="R84" s="1070">
        <v>69735.321713798388</v>
      </c>
      <c r="S84" s="1070">
        <v>3025.621472485218</v>
      </c>
      <c r="T84" s="1070">
        <v>102709.15293729272</v>
      </c>
    </row>
    <row r="85" spans="1:51" s="278" customFormat="1" ht="9.1999999999999993" customHeight="1">
      <c r="A85" s="618" t="s">
        <v>2671</v>
      </c>
      <c r="B85" s="1070">
        <v>5505.7588519399997</v>
      </c>
      <c r="C85" s="1070">
        <v>1173.8935601999999</v>
      </c>
      <c r="D85" s="765">
        <v>4331.8652917399995</v>
      </c>
      <c r="E85" s="1070">
        <v>351.07862279999995</v>
      </c>
      <c r="F85" s="765">
        <v>0.14574000000000001</v>
      </c>
      <c r="G85" s="765">
        <v>0.14574000000000001</v>
      </c>
      <c r="H85" s="1070">
        <v>0</v>
      </c>
      <c r="I85" s="1070">
        <v>0</v>
      </c>
      <c r="J85" s="618" t="s">
        <v>2671</v>
      </c>
      <c r="K85" s="1070">
        <v>3632.7</v>
      </c>
      <c r="L85" s="765">
        <v>170</v>
      </c>
      <c r="M85" s="765">
        <v>3462.7</v>
      </c>
      <c r="N85" s="765">
        <v>236.89930980000003</v>
      </c>
      <c r="O85" s="765">
        <v>0</v>
      </c>
      <c r="P85" s="1070">
        <v>236.89930980000003</v>
      </c>
      <c r="Q85" s="1070">
        <v>20930.734546840053</v>
      </c>
      <c r="R85" s="1070">
        <v>70277.227486075833</v>
      </c>
      <c r="S85" s="1070">
        <v>3046.7797960521129</v>
      </c>
      <c r="T85" s="1070">
        <v>103981.324353508</v>
      </c>
    </row>
    <row r="86" spans="1:51" s="278" customFormat="1" ht="9.1999999999999993" customHeight="1">
      <c r="A86" s="618" t="s">
        <v>2682</v>
      </c>
      <c r="B86" s="1070">
        <v>5458.8116085099991</v>
      </c>
      <c r="C86" s="1070">
        <v>1225.8206341800001</v>
      </c>
      <c r="D86" s="765">
        <v>4232.9909743299995</v>
      </c>
      <c r="E86" s="1070">
        <v>362.51126746999995</v>
      </c>
      <c r="F86" s="765">
        <v>0.14574000000000001</v>
      </c>
      <c r="G86" s="765">
        <v>0.14574000000000001</v>
      </c>
      <c r="H86" s="1070">
        <v>0</v>
      </c>
      <c r="I86" s="1070">
        <v>0</v>
      </c>
      <c r="J86" s="618" t="s">
        <v>2682</v>
      </c>
      <c r="K86" s="1070">
        <v>3642.7</v>
      </c>
      <c r="L86" s="765">
        <v>180</v>
      </c>
      <c r="M86" s="765">
        <v>3462.7</v>
      </c>
      <c r="N86" s="765">
        <v>97.008479800000003</v>
      </c>
      <c r="O86" s="765">
        <v>0</v>
      </c>
      <c r="P86" s="1070">
        <v>97.008479800000003</v>
      </c>
      <c r="Q86" s="1070">
        <v>19121.014852075583</v>
      </c>
      <c r="R86" s="1070">
        <v>71925.408191650306</v>
      </c>
      <c r="S86" s="1070">
        <v>2389.789846461892</v>
      </c>
      <c r="T86" s="1070">
        <v>102997.38998596778</v>
      </c>
    </row>
    <row r="87" spans="1:51" s="278" customFormat="1" ht="9.1999999999999993" customHeight="1">
      <c r="A87" s="618" t="s">
        <v>2683</v>
      </c>
      <c r="B87" s="1070">
        <v>5522.7735167700002</v>
      </c>
      <c r="C87" s="1070">
        <v>1282.3943850100004</v>
      </c>
      <c r="D87" s="765">
        <v>4240.3791317599998</v>
      </c>
      <c r="E87" s="1070">
        <v>344.61576746999998</v>
      </c>
      <c r="F87" s="765">
        <v>0.1515</v>
      </c>
      <c r="G87" s="765">
        <v>0.1515</v>
      </c>
      <c r="H87" s="1070">
        <v>0</v>
      </c>
      <c r="I87" s="1070">
        <v>0</v>
      </c>
      <c r="J87" s="618" t="s">
        <v>2683</v>
      </c>
      <c r="K87" s="1070">
        <v>3708.6</v>
      </c>
      <c r="L87" s="765">
        <v>253.9</v>
      </c>
      <c r="M87" s="765">
        <v>3454.7</v>
      </c>
      <c r="N87" s="765">
        <v>104.38120979999999</v>
      </c>
      <c r="O87" s="765">
        <v>0</v>
      </c>
      <c r="P87" s="1070">
        <v>104.38120979999999</v>
      </c>
      <c r="Q87" s="1070">
        <v>18749.437839665585</v>
      </c>
      <c r="R87" s="1070">
        <v>72562.040721000303</v>
      </c>
      <c r="S87" s="1070">
        <v>2661.4875364818872</v>
      </c>
      <c r="T87" s="1070">
        <v>103653.48809118777</v>
      </c>
    </row>
    <row r="88" spans="1:51" s="278" customFormat="1" ht="9.1999999999999993" customHeight="1">
      <c r="A88" s="618" t="s">
        <v>2680</v>
      </c>
      <c r="B88" s="1070">
        <v>5518.9685290300004</v>
      </c>
      <c r="C88" s="1070">
        <v>1128.6959955099999</v>
      </c>
      <c r="D88" s="765">
        <v>4390.2725335200003</v>
      </c>
      <c r="E88" s="1070">
        <v>397.65281093999994</v>
      </c>
      <c r="F88" s="765">
        <v>0.15581999999999999</v>
      </c>
      <c r="G88" s="765">
        <v>0.15581999999999999</v>
      </c>
      <c r="H88" s="1070">
        <v>0</v>
      </c>
      <c r="I88" s="1070">
        <v>0</v>
      </c>
      <c r="J88" s="618" t="s">
        <v>2680</v>
      </c>
      <c r="K88" s="1070">
        <v>3738.6</v>
      </c>
      <c r="L88" s="765">
        <v>283.89999999999998</v>
      </c>
      <c r="M88" s="765">
        <v>3454.7</v>
      </c>
      <c r="N88" s="765">
        <v>94.654589799999997</v>
      </c>
      <c r="O88" s="765">
        <v>0</v>
      </c>
      <c r="P88" s="1070">
        <v>94.654589799999997</v>
      </c>
      <c r="Q88" s="1070">
        <v>19680.446472395583</v>
      </c>
      <c r="R88" s="1070">
        <v>72955.916153190279</v>
      </c>
      <c r="S88" s="1070">
        <v>2850.2657816058781</v>
      </c>
      <c r="T88" s="1070">
        <v>105236.66015696173</v>
      </c>
    </row>
    <row r="89" spans="1:51" s="278" customFormat="1" ht="9.1999999999999993" customHeight="1">
      <c r="A89" s="618" t="s">
        <v>2695</v>
      </c>
      <c r="B89" s="1070">
        <v>5818.68681612</v>
      </c>
      <c r="C89" s="1070">
        <v>1311.5251097699997</v>
      </c>
      <c r="D89" s="765">
        <v>4507.1617063500007</v>
      </c>
      <c r="E89" s="1070">
        <v>335.17897094</v>
      </c>
      <c r="F89" s="765">
        <v>0.13982</v>
      </c>
      <c r="G89" s="765">
        <v>0.13982</v>
      </c>
      <c r="H89" s="1070">
        <v>0</v>
      </c>
      <c r="I89" s="1070">
        <v>0</v>
      </c>
      <c r="J89" s="618" t="s">
        <v>2695</v>
      </c>
      <c r="K89" s="1070">
        <v>3803.6</v>
      </c>
      <c r="L89" s="765">
        <v>348.9</v>
      </c>
      <c r="M89" s="765">
        <v>3454.7</v>
      </c>
      <c r="N89" s="765">
        <v>109.3481798</v>
      </c>
      <c r="O89" s="765">
        <v>0</v>
      </c>
      <c r="P89" s="1070">
        <v>109.3481798</v>
      </c>
      <c r="Q89" s="1070">
        <v>18000.61493493665</v>
      </c>
      <c r="R89" s="1070">
        <v>74448.927179529244</v>
      </c>
      <c r="S89" s="1070">
        <v>2590.5159835600934</v>
      </c>
      <c r="T89" s="1070">
        <v>105107.01188488599</v>
      </c>
    </row>
    <row r="90" spans="1:51" s="278" customFormat="1" ht="9.1999999999999993" customHeight="1">
      <c r="A90" s="618" t="s">
        <v>2696</v>
      </c>
      <c r="B90" s="1070">
        <v>5938.71160126</v>
      </c>
      <c r="C90" s="1070">
        <v>1283.5484512799999</v>
      </c>
      <c r="D90" s="765">
        <v>4655.1631499799996</v>
      </c>
      <c r="E90" s="1070">
        <v>500.56510563999996</v>
      </c>
      <c r="F90" s="765">
        <v>0.43533999999999995</v>
      </c>
      <c r="G90" s="765">
        <v>0.43533999999999995</v>
      </c>
      <c r="H90" s="1070">
        <v>0</v>
      </c>
      <c r="I90" s="1070">
        <v>0</v>
      </c>
      <c r="J90" s="618" t="s">
        <v>2696</v>
      </c>
      <c r="K90" s="1070">
        <v>5309</v>
      </c>
      <c r="L90" s="765">
        <v>320</v>
      </c>
      <c r="M90" s="765">
        <v>4989</v>
      </c>
      <c r="N90" s="765">
        <v>107.75599724</v>
      </c>
      <c r="O90" s="765">
        <v>0</v>
      </c>
      <c r="P90" s="1070">
        <v>107.75599724</v>
      </c>
      <c r="Q90" s="1070">
        <v>18191.435410935588</v>
      </c>
      <c r="R90" s="1070">
        <v>75319.714431300294</v>
      </c>
      <c r="S90" s="1070">
        <v>2373.0936425036634</v>
      </c>
      <c r="T90" s="1070">
        <v>107740.71152887955</v>
      </c>
    </row>
    <row r="91" spans="1:51" s="310" customFormat="1" ht="9.1999999999999993" customHeight="1">
      <c r="A91" s="601" t="s">
        <v>2693</v>
      </c>
      <c r="B91" s="671">
        <v>6244.5623217600005</v>
      </c>
      <c r="C91" s="671">
        <v>1434.69842092</v>
      </c>
      <c r="D91" s="1067">
        <v>4809.8639008400005</v>
      </c>
      <c r="E91" s="671">
        <v>567.80331940999997</v>
      </c>
      <c r="F91" s="1067">
        <v>0.19597999999999999</v>
      </c>
      <c r="G91" s="1067">
        <v>0.19597999999999999</v>
      </c>
      <c r="H91" s="671">
        <v>0</v>
      </c>
      <c r="I91" s="671">
        <v>0</v>
      </c>
      <c r="J91" s="601" t="s">
        <v>2693</v>
      </c>
      <c r="K91" s="671">
        <v>5322.1</v>
      </c>
      <c r="L91" s="1067">
        <v>262.10000000000002</v>
      </c>
      <c r="M91" s="1067">
        <v>5060</v>
      </c>
      <c r="N91" s="1067">
        <v>183.89110943</v>
      </c>
      <c r="O91" s="1067">
        <v>0</v>
      </c>
      <c r="P91" s="671">
        <v>183.89110943</v>
      </c>
      <c r="Q91" s="671">
        <v>20648.368910081022</v>
      </c>
      <c r="R91" s="671">
        <v>74830.497693074867</v>
      </c>
      <c r="S91" s="671">
        <v>2216.1743825500307</v>
      </c>
      <c r="T91" s="671">
        <v>110013.59371630591</v>
      </c>
    </row>
    <row r="92" spans="1:51" s="124" customFormat="1" ht="9.1999999999999993" customHeight="1">
      <c r="A92" s="894"/>
      <c r="B92" s="1070"/>
      <c r="C92" s="1070"/>
      <c r="D92" s="765"/>
      <c r="E92" s="1070"/>
      <c r="F92" s="1070"/>
      <c r="G92" s="1070"/>
      <c r="H92" s="1070"/>
      <c r="I92" s="1070"/>
      <c r="J92" s="894"/>
      <c r="K92" s="1070"/>
      <c r="L92" s="765"/>
      <c r="M92" s="765"/>
      <c r="N92" s="765"/>
      <c r="O92" s="765"/>
      <c r="P92" s="1070"/>
      <c r="Q92" s="1070"/>
      <c r="R92" s="1070"/>
      <c r="S92" s="1070"/>
      <c r="T92" s="1070"/>
      <c r="U92" s="2143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</row>
    <row r="93" spans="1:51" s="278" customFormat="1" ht="9.1999999999999993" customHeight="1">
      <c r="A93" s="621" t="s">
        <v>2734</v>
      </c>
      <c r="B93" s="1070">
        <v>5979.1655194200002</v>
      </c>
      <c r="C93" s="1070">
        <v>1277.0967297499999</v>
      </c>
      <c r="D93" s="765">
        <v>4702.0687896700001</v>
      </c>
      <c r="E93" s="1070">
        <v>610.09427587999994</v>
      </c>
      <c r="F93" s="765">
        <v>0.11581999999999999</v>
      </c>
      <c r="G93" s="765">
        <v>0.11581999999999999</v>
      </c>
      <c r="H93" s="1070">
        <v>0</v>
      </c>
      <c r="I93" s="1070">
        <v>0</v>
      </c>
      <c r="J93" s="621" t="s">
        <v>2734</v>
      </c>
      <c r="K93" s="1070">
        <v>5271</v>
      </c>
      <c r="L93" s="765">
        <v>211</v>
      </c>
      <c r="M93" s="765">
        <v>5060</v>
      </c>
      <c r="N93" s="765">
        <v>152.27910943000001</v>
      </c>
      <c r="O93" s="765">
        <v>0</v>
      </c>
      <c r="P93" s="1070">
        <v>152.27910943000001</v>
      </c>
      <c r="Q93" s="1070">
        <v>21441.661184085584</v>
      </c>
      <c r="R93" s="1070">
        <v>75408.805871394419</v>
      </c>
      <c r="S93" s="1070">
        <v>3589.4666148553515</v>
      </c>
      <c r="T93" s="1070">
        <v>112452.58839506535</v>
      </c>
    </row>
    <row r="94" spans="1:51" s="278" customFormat="1" ht="9.1999999999999993" customHeight="1">
      <c r="A94" s="621" t="s">
        <v>2886</v>
      </c>
      <c r="B94" s="1070">
        <v>9059.9870695699992</v>
      </c>
      <c r="C94" s="1070">
        <v>1306.06116866</v>
      </c>
      <c r="D94" s="765">
        <v>7753.9259009099997</v>
      </c>
      <c r="E94" s="1070">
        <v>656.30503641000018</v>
      </c>
      <c r="F94" s="765">
        <v>0.16381999999999999</v>
      </c>
      <c r="G94" s="765">
        <v>0.16381999999999999</v>
      </c>
      <c r="H94" s="1070">
        <v>0</v>
      </c>
      <c r="I94" s="1070">
        <v>0</v>
      </c>
      <c r="J94" s="621" t="s">
        <v>2886</v>
      </c>
      <c r="K94" s="1070">
        <v>5371</v>
      </c>
      <c r="L94" s="765">
        <v>311</v>
      </c>
      <c r="M94" s="765">
        <v>5060</v>
      </c>
      <c r="N94" s="765">
        <v>174.52491733999997</v>
      </c>
      <c r="O94" s="765">
        <v>0</v>
      </c>
      <c r="P94" s="1070">
        <v>174.52491733999997</v>
      </c>
      <c r="Q94" s="1070">
        <v>20141.155666905586</v>
      </c>
      <c r="R94" s="1070">
        <v>76478.256973634416</v>
      </c>
      <c r="S94" s="1070">
        <v>1378.2991642708803</v>
      </c>
      <c r="T94" s="1070">
        <v>113259.69264813089</v>
      </c>
    </row>
    <row r="95" spans="1:51" s="278" customFormat="1" ht="9.1999999999999993" customHeight="1">
      <c r="A95" s="621" t="s">
        <v>2732</v>
      </c>
      <c r="B95" s="1070">
        <v>7470.3685154999994</v>
      </c>
      <c r="C95" s="1070">
        <v>1444.8043891500001</v>
      </c>
      <c r="D95" s="765">
        <v>6025.5641263499992</v>
      </c>
      <c r="E95" s="1070">
        <v>586.06558048999989</v>
      </c>
      <c r="F95" s="765">
        <v>0.37981999999999999</v>
      </c>
      <c r="G95" s="765">
        <v>0.37981999999999999</v>
      </c>
      <c r="H95" s="1070">
        <v>0</v>
      </c>
      <c r="I95" s="1070">
        <v>0</v>
      </c>
      <c r="J95" s="621" t="s">
        <v>2732</v>
      </c>
      <c r="K95" s="1070">
        <v>5371.1</v>
      </c>
      <c r="L95" s="765">
        <v>311.10000000000002</v>
      </c>
      <c r="M95" s="765">
        <v>5060</v>
      </c>
      <c r="N95" s="765">
        <v>219.13617084000001</v>
      </c>
      <c r="O95" s="765">
        <v>0</v>
      </c>
      <c r="P95" s="1070">
        <v>219.13617084000001</v>
      </c>
      <c r="Q95" s="1070">
        <v>21579.801879704806</v>
      </c>
      <c r="R95" s="1070">
        <v>76894.063269955222</v>
      </c>
      <c r="S95" s="1070">
        <v>2494.6755747831776</v>
      </c>
      <c r="T95" s="1070">
        <v>114615.5908112732</v>
      </c>
    </row>
    <row r="96" spans="1:51" s="278" customFormat="1" ht="9.1999999999999993" customHeight="1">
      <c r="A96" s="621" t="s">
        <v>2799</v>
      </c>
      <c r="B96" s="1070">
        <v>6064.6766605100001</v>
      </c>
      <c r="C96" s="1070">
        <v>1320.5446705700001</v>
      </c>
      <c r="D96" s="765">
        <v>4744.1319899399996</v>
      </c>
      <c r="E96" s="1070">
        <v>318.11016187999996</v>
      </c>
      <c r="F96" s="765">
        <v>0.34782000000000002</v>
      </c>
      <c r="G96" s="765">
        <v>0.34782000000000002</v>
      </c>
      <c r="H96" s="1070">
        <v>0</v>
      </c>
      <c r="I96" s="1070">
        <v>0</v>
      </c>
      <c r="J96" s="621" t="s">
        <v>2799</v>
      </c>
      <c r="K96" s="1070">
        <v>5342.2</v>
      </c>
      <c r="L96" s="765">
        <v>290</v>
      </c>
      <c r="M96" s="765">
        <v>5052.2</v>
      </c>
      <c r="N96" s="765">
        <v>118.97004874000001</v>
      </c>
      <c r="O96" s="765">
        <v>0</v>
      </c>
      <c r="P96" s="1070">
        <v>118.97004874000001</v>
      </c>
      <c r="Q96" s="1070">
        <v>21889.912390503683</v>
      </c>
      <c r="R96" s="1070">
        <v>77484.690816546296</v>
      </c>
      <c r="S96" s="1070">
        <v>4039.5407842209679</v>
      </c>
      <c r="T96" s="1070">
        <v>115258.44868240095</v>
      </c>
    </row>
    <row r="97" spans="1:51" s="278" customFormat="1" ht="9.1999999999999993" customHeight="1">
      <c r="A97" s="621" t="s">
        <v>2800</v>
      </c>
      <c r="B97" s="1070">
        <v>6753.2541594199993</v>
      </c>
      <c r="C97" s="1070">
        <v>1387.5032147499999</v>
      </c>
      <c r="D97" s="765">
        <v>5365.7509446699996</v>
      </c>
      <c r="E97" s="1070">
        <v>297.82620394000003</v>
      </c>
      <c r="F97" s="765">
        <v>0.20222000000000001</v>
      </c>
      <c r="G97" s="765">
        <v>0.20222000000000001</v>
      </c>
      <c r="H97" s="1070">
        <v>0</v>
      </c>
      <c r="I97" s="1070">
        <v>0</v>
      </c>
      <c r="J97" s="621" t="s">
        <v>2800</v>
      </c>
      <c r="K97" s="1070">
        <v>5342.2</v>
      </c>
      <c r="L97" s="765">
        <v>290</v>
      </c>
      <c r="M97" s="765">
        <v>5052.2</v>
      </c>
      <c r="N97" s="765">
        <v>348.68339625000004</v>
      </c>
      <c r="O97" s="765">
        <v>0</v>
      </c>
      <c r="P97" s="1070">
        <v>348.68339625000004</v>
      </c>
      <c r="Q97" s="1070">
        <v>21729.949892894278</v>
      </c>
      <c r="R97" s="1070">
        <v>78805.538744235731</v>
      </c>
      <c r="S97" s="1070">
        <v>3061.0189162494498</v>
      </c>
      <c r="T97" s="1070">
        <v>116338.67353298946</v>
      </c>
    </row>
    <row r="98" spans="1:51" s="278" customFormat="1" ht="9.1999999999999993" customHeight="1">
      <c r="A98" s="618" t="s">
        <v>2796</v>
      </c>
      <c r="B98" s="1070">
        <v>6446.8994928900001</v>
      </c>
      <c r="C98" s="1070">
        <v>1329.4435839600001</v>
      </c>
      <c r="D98" s="765">
        <v>5117.4559089300001</v>
      </c>
      <c r="E98" s="1070">
        <v>518.03659258999994</v>
      </c>
      <c r="F98" s="765">
        <v>0.11502</v>
      </c>
      <c r="G98" s="765">
        <v>0.11502</v>
      </c>
      <c r="H98" s="1070">
        <v>0</v>
      </c>
      <c r="I98" s="1070">
        <v>0</v>
      </c>
      <c r="J98" s="618" t="s">
        <v>2796</v>
      </c>
      <c r="K98" s="1070">
        <v>5243.7</v>
      </c>
      <c r="L98" s="765">
        <v>230</v>
      </c>
      <c r="M98" s="765">
        <v>5013.7</v>
      </c>
      <c r="N98" s="765">
        <v>348.90668625000006</v>
      </c>
      <c r="O98" s="765">
        <v>0</v>
      </c>
      <c r="P98" s="1070">
        <v>348.90668625000006</v>
      </c>
      <c r="Q98" s="1070">
        <v>22968.453136154058</v>
      </c>
      <c r="R98" s="1070">
        <v>79351.884581845938</v>
      </c>
      <c r="S98" s="1070">
        <v>2403.5212120227952</v>
      </c>
      <c r="T98" s="1070">
        <v>117281.51672175279</v>
      </c>
    </row>
    <row r="99" spans="1:51" s="278" customFormat="1" ht="9.1999999999999993" customHeight="1">
      <c r="A99" s="618" t="s">
        <v>2804</v>
      </c>
      <c r="B99" s="1070">
        <v>7155.6934242699999</v>
      </c>
      <c r="C99" s="1070">
        <v>1338.6389746499999</v>
      </c>
      <c r="D99" s="765">
        <v>5817.05444962</v>
      </c>
      <c r="E99" s="1070">
        <v>397.15086941999999</v>
      </c>
      <c r="F99" s="765">
        <v>0.16879</v>
      </c>
      <c r="G99" s="765">
        <v>0.16879</v>
      </c>
      <c r="H99" s="1070">
        <v>0</v>
      </c>
      <c r="I99" s="1070">
        <v>0</v>
      </c>
      <c r="J99" s="618" t="s">
        <v>2804</v>
      </c>
      <c r="K99" s="1070">
        <v>5243.7</v>
      </c>
      <c r="L99" s="765">
        <v>230</v>
      </c>
      <c r="M99" s="765">
        <v>5013.7</v>
      </c>
      <c r="N99" s="765">
        <v>348.50827624999999</v>
      </c>
      <c r="O99" s="765">
        <v>0</v>
      </c>
      <c r="P99" s="1070">
        <v>348.50827624999999</v>
      </c>
      <c r="Q99" s="1070">
        <v>20376.635997481819</v>
      </c>
      <c r="R99" s="1070">
        <v>79996.476235238195</v>
      </c>
      <c r="S99" s="1070">
        <v>2000.8651407832513</v>
      </c>
      <c r="T99" s="1070">
        <v>115519.19873344326</v>
      </c>
    </row>
    <row r="100" spans="1:51" s="278" customFormat="1" ht="9.1999999999999993" customHeight="1">
      <c r="A100" s="618" t="s">
        <v>2805</v>
      </c>
      <c r="B100" s="1070">
        <v>7033.4027180899993</v>
      </c>
      <c r="C100" s="1070">
        <v>1465.4046190799997</v>
      </c>
      <c r="D100" s="765">
        <v>5567.9980990099994</v>
      </c>
      <c r="E100" s="1070">
        <v>431.35530941999997</v>
      </c>
      <c r="F100" s="765">
        <v>0.15281999999999998</v>
      </c>
      <c r="G100" s="765">
        <v>0.15281999999999998</v>
      </c>
      <c r="H100" s="1070">
        <v>0</v>
      </c>
      <c r="I100" s="1070">
        <v>0</v>
      </c>
      <c r="J100" s="618" t="s">
        <v>2805</v>
      </c>
      <c r="K100" s="1070">
        <v>5263.7</v>
      </c>
      <c r="L100" s="765">
        <v>250</v>
      </c>
      <c r="M100" s="765">
        <v>5013.7</v>
      </c>
      <c r="N100" s="765">
        <v>347.54714624999997</v>
      </c>
      <c r="O100" s="765">
        <v>0</v>
      </c>
      <c r="P100" s="1070">
        <v>347.54714624999997</v>
      </c>
      <c r="Q100" s="1070">
        <v>21426.537619658793</v>
      </c>
      <c r="R100" s="1070">
        <v>80923.970045311231</v>
      </c>
      <c r="S100" s="1070">
        <v>2300.7826554432104</v>
      </c>
      <c r="T100" s="1070">
        <v>117727.44831417323</v>
      </c>
    </row>
    <row r="101" spans="1:51" s="278" customFormat="1" ht="9.1999999999999993" customHeight="1">
      <c r="A101" s="618" t="s">
        <v>2806</v>
      </c>
      <c r="B101" s="1070">
        <v>6369.2980107199983</v>
      </c>
      <c r="C101" s="1070">
        <v>1408.9946518399997</v>
      </c>
      <c r="D101" s="765">
        <v>4960.303358879999</v>
      </c>
      <c r="E101" s="1070">
        <v>342.85598250000004</v>
      </c>
      <c r="F101" s="765">
        <v>0.15281999999999998</v>
      </c>
      <c r="G101" s="765">
        <v>0.15281999999999998</v>
      </c>
      <c r="H101" s="1070">
        <v>0</v>
      </c>
      <c r="I101" s="1070">
        <v>0</v>
      </c>
      <c r="J101" s="618" t="s">
        <v>2806</v>
      </c>
      <c r="K101" s="1070">
        <v>8243.7000000000007</v>
      </c>
      <c r="L101" s="765">
        <v>390</v>
      </c>
      <c r="M101" s="765">
        <v>7853.7</v>
      </c>
      <c r="N101" s="765">
        <v>378.37357459999998</v>
      </c>
      <c r="O101" s="765">
        <v>0</v>
      </c>
      <c r="P101" s="1070">
        <v>378.37357459999998</v>
      </c>
      <c r="Q101" s="1070">
        <v>19314.837682473808</v>
      </c>
      <c r="R101" s="1070">
        <v>81611.738182305693</v>
      </c>
      <c r="S101" s="1070">
        <v>2322.1962030367722</v>
      </c>
      <c r="T101" s="1070">
        <v>118583.15245563627</v>
      </c>
    </row>
    <row r="102" spans="1:51" s="278" customFormat="1" ht="9.1999999999999993" customHeight="1">
      <c r="A102" s="618" t="s">
        <v>2850</v>
      </c>
      <c r="B102" s="1070">
        <v>5934.3803943099992</v>
      </c>
      <c r="C102" s="1070">
        <v>1409.63607594</v>
      </c>
      <c r="D102" s="765">
        <v>4524.7443183699997</v>
      </c>
      <c r="E102" s="1070">
        <v>1549.2542373399999</v>
      </c>
      <c r="F102" s="765">
        <v>0.15281999999999998</v>
      </c>
      <c r="G102" s="765">
        <v>0.15281999999999998</v>
      </c>
      <c r="H102" s="1070">
        <v>0</v>
      </c>
      <c r="I102" s="1070">
        <v>0</v>
      </c>
      <c r="J102" s="618" t="s">
        <v>2850</v>
      </c>
      <c r="K102" s="1070">
        <v>12468.7</v>
      </c>
      <c r="L102" s="765">
        <v>445</v>
      </c>
      <c r="M102" s="765">
        <v>12023.7</v>
      </c>
      <c r="N102" s="765">
        <v>378.7208546</v>
      </c>
      <c r="O102" s="765">
        <v>0</v>
      </c>
      <c r="P102" s="1070">
        <v>378.7208546</v>
      </c>
      <c r="Q102" s="1070">
        <v>16708.80457855132</v>
      </c>
      <c r="R102" s="1070">
        <v>81966.075091188177</v>
      </c>
      <c r="S102" s="1070">
        <v>1049.9029357508989</v>
      </c>
      <c r="T102" s="1070">
        <v>120055.9909117404</v>
      </c>
    </row>
    <row r="103" spans="1:51" s="278" customFormat="1" ht="9.1999999999999993" customHeight="1">
      <c r="A103" s="618" t="s">
        <v>2851</v>
      </c>
      <c r="B103" s="1070">
        <v>6031.5147803</v>
      </c>
      <c r="C103" s="1070">
        <v>1530.9891215600003</v>
      </c>
      <c r="D103" s="765">
        <v>4500.5256587399999</v>
      </c>
      <c r="E103" s="1070">
        <v>1639.4925562800001</v>
      </c>
      <c r="F103" s="765">
        <v>0.15537999999999999</v>
      </c>
      <c r="G103" s="765">
        <v>0.15537999999999999</v>
      </c>
      <c r="H103" s="1070">
        <v>0</v>
      </c>
      <c r="I103" s="1070">
        <v>0</v>
      </c>
      <c r="J103" s="618" t="s">
        <v>2851</v>
      </c>
      <c r="K103" s="1070">
        <v>12623.6</v>
      </c>
      <c r="L103" s="765">
        <v>719.2</v>
      </c>
      <c r="M103" s="765">
        <v>11904.4</v>
      </c>
      <c r="N103" s="765">
        <v>377.7471046</v>
      </c>
      <c r="O103" s="765">
        <v>0</v>
      </c>
      <c r="P103" s="1070">
        <v>377.7471046</v>
      </c>
      <c r="Q103" s="1070">
        <v>18025.324178026684</v>
      </c>
      <c r="R103" s="1070">
        <v>82213.575594022826</v>
      </c>
      <c r="S103" s="1070">
        <v>-928.16330050745455</v>
      </c>
      <c r="T103" s="1070">
        <v>119983.24629272205</v>
      </c>
    </row>
    <row r="104" spans="1:51" s="310" customFormat="1" ht="9.1999999999999993" customHeight="1">
      <c r="A104" s="601" t="s">
        <v>2852</v>
      </c>
      <c r="B104" s="671">
        <v>6060.0066900799993</v>
      </c>
      <c r="C104" s="671">
        <v>1896.9427697799997</v>
      </c>
      <c r="D104" s="1067">
        <v>4163.0639203000001</v>
      </c>
      <c r="E104" s="671">
        <v>1112.0007826599999</v>
      </c>
      <c r="F104" s="1067">
        <v>0.16434000000000001</v>
      </c>
      <c r="G104" s="1067">
        <v>0.16434000000000001</v>
      </c>
      <c r="H104" s="671">
        <v>0</v>
      </c>
      <c r="I104" s="671">
        <v>0</v>
      </c>
      <c r="J104" s="601" t="s">
        <v>2852</v>
      </c>
      <c r="K104" s="671">
        <v>12623.6</v>
      </c>
      <c r="L104" s="1067">
        <v>719.2</v>
      </c>
      <c r="M104" s="1067">
        <v>11904.4</v>
      </c>
      <c r="N104" s="1067">
        <v>385.72604943999994</v>
      </c>
      <c r="O104" s="1067">
        <v>0</v>
      </c>
      <c r="P104" s="671">
        <v>385.72604943999994</v>
      </c>
      <c r="Q104" s="671">
        <v>21589.383735209733</v>
      </c>
      <c r="R104" s="671">
        <v>82217.073885111808</v>
      </c>
      <c r="S104" s="671">
        <v>398.36557484744117</v>
      </c>
      <c r="T104" s="671">
        <v>124386.32105734898</v>
      </c>
    </row>
    <row r="105" spans="1:51" s="124" customFormat="1" ht="9.1999999999999993" customHeight="1">
      <c r="A105" s="894"/>
      <c r="B105" s="1070"/>
      <c r="C105" s="1070"/>
      <c r="D105" s="765"/>
      <c r="E105" s="1070"/>
      <c r="F105" s="1070"/>
      <c r="G105" s="1070"/>
      <c r="H105" s="1070"/>
      <c r="I105" s="1070"/>
      <c r="J105" s="894"/>
      <c r="K105" s="1070"/>
      <c r="L105" s="765"/>
      <c r="M105" s="765"/>
      <c r="N105" s="765"/>
      <c r="O105" s="765"/>
      <c r="P105" s="1070"/>
      <c r="Q105" s="1070"/>
      <c r="R105" s="1070"/>
      <c r="S105" s="1070"/>
      <c r="T105" s="1070"/>
      <c r="U105" s="2143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  <c r="AR105" s="231"/>
      <c r="AS105" s="231"/>
      <c r="AT105" s="231"/>
      <c r="AU105" s="231"/>
      <c r="AV105" s="231"/>
      <c r="AW105" s="231"/>
      <c r="AX105" s="231"/>
      <c r="AY105" s="231"/>
    </row>
    <row r="106" spans="1:51" s="278" customFormat="1" ht="9.1999999999999993" customHeight="1">
      <c r="A106" s="621" t="s">
        <v>2883</v>
      </c>
      <c r="B106" s="1070">
        <v>4969.88752965</v>
      </c>
      <c r="C106" s="1070">
        <v>1453.16465528</v>
      </c>
      <c r="D106" s="765">
        <v>3516.7228743699998</v>
      </c>
      <c r="E106" s="1070">
        <v>816.60875472000009</v>
      </c>
      <c r="F106" s="765">
        <v>0.16450000000000001</v>
      </c>
      <c r="G106" s="765">
        <v>0.16450000000000001</v>
      </c>
      <c r="H106" s="1070">
        <v>0</v>
      </c>
      <c r="I106" s="1070">
        <v>0</v>
      </c>
      <c r="J106" s="621" t="s">
        <v>2883</v>
      </c>
      <c r="K106" s="1070">
        <v>12623.6</v>
      </c>
      <c r="L106" s="765">
        <v>719.2</v>
      </c>
      <c r="M106" s="765">
        <v>11904.4</v>
      </c>
      <c r="N106" s="765">
        <v>2040.8656866900001</v>
      </c>
      <c r="O106" s="765">
        <v>0</v>
      </c>
      <c r="P106" s="1070">
        <v>2040.8656866900001</v>
      </c>
      <c r="Q106" s="1070">
        <v>25832.92904294865</v>
      </c>
      <c r="R106" s="1070">
        <v>80305.831059631339</v>
      </c>
      <c r="S106" s="1070">
        <v>2452.3029299429618</v>
      </c>
      <c r="T106" s="1070">
        <v>129042.18950358295</v>
      </c>
    </row>
    <row r="107" spans="1:51" s="278" customFormat="1" ht="9.1999999999999993" customHeight="1">
      <c r="A107" s="621" t="s">
        <v>2884</v>
      </c>
      <c r="B107" s="1070">
        <v>5153.2346810099998</v>
      </c>
      <c r="C107" s="1070">
        <v>1464.6953871200001</v>
      </c>
      <c r="D107" s="765">
        <v>3688.53929389</v>
      </c>
      <c r="E107" s="1070">
        <v>727.93233759999998</v>
      </c>
      <c r="F107" s="765">
        <v>0.16450000000000001</v>
      </c>
      <c r="G107" s="765">
        <v>0.16450000000000001</v>
      </c>
      <c r="H107" s="1070">
        <v>0</v>
      </c>
      <c r="I107" s="1070">
        <v>0</v>
      </c>
      <c r="J107" s="621" t="s">
        <v>2884</v>
      </c>
      <c r="K107" s="1070">
        <v>13106.3</v>
      </c>
      <c r="L107" s="765">
        <v>1201.9000000000001</v>
      </c>
      <c r="M107" s="765">
        <v>11904.4</v>
      </c>
      <c r="N107" s="765">
        <v>430.00416181999992</v>
      </c>
      <c r="O107" s="765">
        <v>0</v>
      </c>
      <c r="P107" s="1070">
        <v>430.00416181999992</v>
      </c>
      <c r="Q107" s="1070">
        <v>27746.251225259221</v>
      </c>
      <c r="R107" s="1070">
        <v>81135.94978557076</v>
      </c>
      <c r="S107" s="1070">
        <v>1045.4217314052512</v>
      </c>
      <c r="T107" s="1070">
        <v>129345.25842266524</v>
      </c>
    </row>
    <row r="108" spans="1:51" s="575" customFormat="1" ht="9.1999999999999993" customHeight="1">
      <c r="A108" s="2195" t="s">
        <v>2885</v>
      </c>
      <c r="B108" s="2198">
        <v>5853.9849494200007</v>
      </c>
      <c r="C108" s="2198">
        <v>1553.7812724200003</v>
      </c>
      <c r="D108" s="2205">
        <v>4300.2036770000004</v>
      </c>
      <c r="E108" s="2198">
        <v>748.57185772000003</v>
      </c>
      <c r="F108" s="2205">
        <v>0.1389</v>
      </c>
      <c r="G108" s="2205">
        <v>0.1389</v>
      </c>
      <c r="H108" s="2198">
        <v>0</v>
      </c>
      <c r="I108" s="2198">
        <v>0</v>
      </c>
      <c r="J108" s="2195" t="s">
        <v>2885</v>
      </c>
      <c r="K108" s="2198">
        <v>16031.3</v>
      </c>
      <c r="L108" s="2205">
        <v>1101.9000000000001</v>
      </c>
      <c r="M108" s="2205">
        <v>14929.4</v>
      </c>
      <c r="N108" s="2205">
        <v>432.64349277999997</v>
      </c>
      <c r="O108" s="2205">
        <v>0</v>
      </c>
      <c r="P108" s="2198">
        <v>432.64349277999997</v>
      </c>
      <c r="Q108" s="2198">
        <v>27555.415763460725</v>
      </c>
      <c r="R108" s="2198">
        <v>81568.323806359287</v>
      </c>
      <c r="S108" s="2198">
        <v>-1167.4304506603075</v>
      </c>
      <c r="T108" s="2198">
        <v>131022.94831907969</v>
      </c>
    </row>
    <row r="109" spans="1:51" ht="9" customHeight="1">
      <c r="J109" s="553" t="s">
        <v>1885</v>
      </c>
      <c r="K109" s="49"/>
      <c r="L109" s="49"/>
      <c r="M109" s="49"/>
      <c r="N109" s="49"/>
      <c r="O109" s="49"/>
      <c r="P109" s="49"/>
      <c r="Q109" s="49"/>
      <c r="R109" s="49"/>
      <c r="S109" s="49"/>
      <c r="T109" s="49"/>
    </row>
  </sheetData>
  <mergeCells count="3">
    <mergeCell ref="B5:D5"/>
    <mergeCell ref="A5:A9"/>
    <mergeCell ref="J5:J9"/>
  </mergeCells>
  <phoneticPr fontId="0" type="noConversion"/>
  <pageMargins left="0.51181102362204722" right="0.51181102362204722" top="0.98425196850393704" bottom="0" header="0.51181102362204722" footer="0.19685039370078741"/>
  <pageSetup paperSize="9" firstPageNumber="23" orientation="portrait" useFirstPageNumber="1" r:id="rId1"/>
  <headerFooter alignWithMargins="0">
    <oddFooter>&amp;C&amp;"Times New Roman,Bold"&amp;10&amp;P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codeName="Sheet20"/>
  <dimension ref="A1:AY123"/>
  <sheetViews>
    <sheetView topLeftCell="A72" workbookViewId="0">
      <selection activeCell="G84" sqref="G84"/>
    </sheetView>
  </sheetViews>
  <sheetFormatPr defaultRowHeight="9" customHeight="1"/>
  <cols>
    <col min="1" max="1" width="11.6640625" customWidth="1"/>
    <col min="2" max="3" width="12.5" customWidth="1"/>
    <col min="4" max="4" width="12.6640625" customWidth="1"/>
    <col min="5" max="5" width="12.33203125" customWidth="1"/>
    <col min="6" max="6" width="12.83203125" customWidth="1"/>
    <col min="7" max="7" width="12.33203125" customWidth="1"/>
    <col min="8" max="8" width="12.83203125" customWidth="1"/>
    <col min="9" max="9" width="14.1640625" customWidth="1"/>
    <col min="10" max="10" width="11.83203125" customWidth="1"/>
    <col min="11" max="11" width="11.6640625" customWidth="1"/>
    <col min="12" max="12" width="10.5" bestFit="1" customWidth="1"/>
    <col min="13" max="13" width="10.5" customWidth="1"/>
    <col min="14" max="15" width="8.33203125" customWidth="1"/>
    <col min="16" max="17" width="11.33203125" customWidth="1"/>
    <col min="18" max="18" width="10.6640625" customWidth="1"/>
    <col min="19" max="19" width="10.1640625" customWidth="1"/>
    <col min="20" max="21" width="11.33203125" customWidth="1"/>
    <col min="22" max="22" width="11.83203125" customWidth="1"/>
    <col min="23" max="51" width="9.33203125" style="49"/>
  </cols>
  <sheetData>
    <row r="1" spans="1:51" s="461" customFormat="1" ht="14.1" customHeight="1">
      <c r="A1" s="458" t="s">
        <v>2414</v>
      </c>
      <c r="B1" s="469"/>
      <c r="C1" s="469"/>
      <c r="D1" s="469"/>
      <c r="E1" s="469"/>
      <c r="F1" s="469"/>
      <c r="G1" s="469"/>
      <c r="H1" s="469"/>
      <c r="I1" s="469"/>
      <c r="J1" s="469"/>
      <c r="K1" s="458" t="s">
        <v>1823</v>
      </c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70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471"/>
      <c r="AS1" s="471"/>
      <c r="AT1" s="471"/>
      <c r="AU1" s="471"/>
      <c r="AV1" s="471"/>
      <c r="AW1" s="471"/>
      <c r="AX1" s="471"/>
      <c r="AY1" s="471"/>
    </row>
    <row r="2" spans="1:51" s="461" customFormat="1" ht="14.1" customHeight="1">
      <c r="A2" s="462" t="s">
        <v>1464</v>
      </c>
      <c r="K2" s="462" t="s">
        <v>1854</v>
      </c>
      <c r="L2" s="471"/>
      <c r="V2" s="472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  <c r="AY2" s="471"/>
    </row>
    <row r="3" spans="1:51" s="461" customFormat="1" ht="14.1" customHeight="1">
      <c r="A3" s="462"/>
      <c r="K3" s="462"/>
      <c r="L3" s="471"/>
      <c r="V3" s="472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471"/>
      <c r="AQ3" s="471"/>
      <c r="AR3" s="471"/>
      <c r="AS3" s="471"/>
      <c r="AT3" s="471"/>
      <c r="AU3" s="471"/>
      <c r="AV3" s="471"/>
      <c r="AW3" s="471"/>
      <c r="AX3" s="471"/>
      <c r="AY3" s="471"/>
    </row>
    <row r="4" spans="1:51" s="461" customFormat="1" ht="14.1" customHeight="1">
      <c r="A4" s="465" t="s">
        <v>280</v>
      </c>
      <c r="B4" s="473"/>
      <c r="C4" s="473"/>
      <c r="D4" s="473"/>
      <c r="E4" s="473"/>
      <c r="F4" s="473"/>
      <c r="G4" s="473"/>
      <c r="H4" s="473"/>
      <c r="I4" s="473"/>
      <c r="J4" s="473"/>
      <c r="K4" s="465"/>
      <c r="L4" s="473"/>
      <c r="M4" s="473"/>
      <c r="N4" s="473"/>
      <c r="O4" s="473"/>
      <c r="P4" s="473"/>
      <c r="Q4" s="473"/>
      <c r="R4" s="473"/>
      <c r="S4" s="473"/>
      <c r="T4" s="473"/>
      <c r="U4" s="473"/>
      <c r="V4" s="474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  <c r="AL4" s="471"/>
      <c r="AM4" s="471"/>
      <c r="AN4" s="471"/>
      <c r="AO4" s="471"/>
      <c r="AP4" s="471"/>
      <c r="AQ4" s="471"/>
      <c r="AR4" s="471"/>
      <c r="AS4" s="471"/>
      <c r="AT4" s="471"/>
      <c r="AU4" s="471"/>
      <c r="AV4" s="471"/>
      <c r="AW4" s="471"/>
      <c r="AX4" s="471"/>
      <c r="AY4" s="471"/>
    </row>
    <row r="5" spans="1:51" s="51" customFormat="1" ht="9" customHeight="1">
      <c r="A5" s="2437" t="s">
        <v>1358</v>
      </c>
      <c r="B5" s="5" t="s">
        <v>651</v>
      </c>
      <c r="C5" s="211" t="s">
        <v>662</v>
      </c>
      <c r="D5" s="2110"/>
      <c r="E5" s="2110"/>
      <c r="F5" s="211"/>
      <c r="G5" s="211"/>
      <c r="H5" s="211" t="s">
        <v>1840</v>
      </c>
      <c r="I5" s="211"/>
      <c r="J5" s="211"/>
      <c r="K5" s="2437" t="s">
        <v>1358</v>
      </c>
      <c r="L5" s="2438" t="s">
        <v>641</v>
      </c>
      <c r="M5" s="2439"/>
      <c r="N5" s="2440"/>
      <c r="O5" s="68"/>
      <c r="P5" s="73" t="s">
        <v>642</v>
      </c>
      <c r="Q5" s="2111"/>
      <c r="R5" s="5"/>
      <c r="S5" s="2438" t="s">
        <v>1508</v>
      </c>
      <c r="T5" s="2439"/>
      <c r="U5" s="2440"/>
      <c r="V5" s="5" t="s">
        <v>1472</v>
      </c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</row>
    <row r="6" spans="1:51" s="51" customFormat="1" ht="9" customHeight="1">
      <c r="A6" s="2428"/>
      <c r="B6" s="5" t="s">
        <v>1341</v>
      </c>
      <c r="C6" s="5" t="s">
        <v>1341</v>
      </c>
      <c r="D6" s="5" t="s">
        <v>1343</v>
      </c>
      <c r="E6" s="5"/>
      <c r="F6" s="5"/>
      <c r="G6" s="5"/>
      <c r="H6" s="5" t="s">
        <v>1341</v>
      </c>
      <c r="I6" s="5" t="s">
        <v>1343</v>
      </c>
      <c r="J6" s="5"/>
      <c r="K6" s="2428"/>
      <c r="L6" s="5" t="s">
        <v>1341</v>
      </c>
      <c r="M6" s="5" t="s">
        <v>1343</v>
      </c>
      <c r="N6" s="5"/>
      <c r="O6" s="2112" t="s">
        <v>1524</v>
      </c>
      <c r="P6" s="5" t="s">
        <v>643</v>
      </c>
      <c r="Q6" s="5" t="s">
        <v>644</v>
      </c>
      <c r="R6" s="5" t="s">
        <v>645</v>
      </c>
      <c r="S6" s="5" t="s">
        <v>1341</v>
      </c>
      <c r="T6" s="5"/>
      <c r="U6" s="5"/>
      <c r="V6" s="5" t="s">
        <v>1763</v>
      </c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</row>
    <row r="7" spans="1:51" s="51" customFormat="1" ht="9" customHeight="1">
      <c r="A7" s="2428"/>
      <c r="B7" s="69" t="s">
        <v>1764</v>
      </c>
      <c r="C7" s="69" t="s">
        <v>1765</v>
      </c>
      <c r="D7" s="69" t="s">
        <v>1355</v>
      </c>
      <c r="E7" s="69" t="s">
        <v>1350</v>
      </c>
      <c r="F7" s="69" t="s">
        <v>1766</v>
      </c>
      <c r="G7" s="69" t="s">
        <v>1332</v>
      </c>
      <c r="H7" s="69" t="s">
        <v>1352</v>
      </c>
      <c r="I7" s="69" t="s">
        <v>1355</v>
      </c>
      <c r="J7" s="69" t="s">
        <v>1332</v>
      </c>
      <c r="K7" s="2428"/>
      <c r="L7" s="69" t="s">
        <v>1767</v>
      </c>
      <c r="M7" s="69" t="s">
        <v>1355</v>
      </c>
      <c r="N7" s="69" t="s">
        <v>1332</v>
      </c>
      <c r="O7" s="69" t="s">
        <v>651</v>
      </c>
      <c r="P7" s="69" t="s">
        <v>1768</v>
      </c>
      <c r="Q7" s="69" t="s">
        <v>1512</v>
      </c>
      <c r="R7" s="69" t="s">
        <v>1475</v>
      </c>
      <c r="S7" s="69" t="s">
        <v>1769</v>
      </c>
      <c r="T7" s="69" t="s">
        <v>1770</v>
      </c>
      <c r="U7" s="69" t="s">
        <v>1332</v>
      </c>
      <c r="V7" s="69" t="s">
        <v>1771</v>
      </c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</row>
    <row r="8" spans="1:51" s="51" customFormat="1" ht="9" customHeight="1">
      <c r="A8" s="2429"/>
      <c r="B8" s="69">
        <v>1</v>
      </c>
      <c r="C8" s="69">
        <v>2</v>
      </c>
      <c r="D8" s="69">
        <v>3</v>
      </c>
      <c r="E8" s="69">
        <v>4</v>
      </c>
      <c r="F8" s="69">
        <v>5</v>
      </c>
      <c r="G8" s="69">
        <v>6</v>
      </c>
      <c r="H8" s="69">
        <v>7</v>
      </c>
      <c r="I8" s="69">
        <v>8</v>
      </c>
      <c r="J8" s="69">
        <v>9</v>
      </c>
      <c r="K8" s="2429"/>
      <c r="L8" s="69">
        <v>10</v>
      </c>
      <c r="M8" s="69">
        <v>11</v>
      </c>
      <c r="N8" s="69">
        <v>12</v>
      </c>
      <c r="O8" s="69">
        <v>13</v>
      </c>
      <c r="P8" s="69">
        <v>14</v>
      </c>
      <c r="Q8" s="69">
        <v>15</v>
      </c>
      <c r="R8" s="69">
        <v>16</v>
      </c>
      <c r="S8" s="69">
        <v>17</v>
      </c>
      <c r="T8" s="69">
        <v>18</v>
      </c>
      <c r="U8" s="69">
        <v>19</v>
      </c>
      <c r="V8" s="69">
        <v>20</v>
      </c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</row>
    <row r="9" spans="1:51" s="310" customFormat="1" ht="15" hidden="1" customHeight="1">
      <c r="A9" s="601" t="s">
        <v>1498</v>
      </c>
      <c r="B9" s="671">
        <v>72779.539999999994</v>
      </c>
      <c r="C9" s="671">
        <v>2011.866</v>
      </c>
      <c r="D9" s="1067">
        <v>2009.884</v>
      </c>
      <c r="E9" s="671">
        <v>0</v>
      </c>
      <c r="F9" s="671">
        <v>1.982</v>
      </c>
      <c r="G9" s="671">
        <v>0</v>
      </c>
      <c r="H9" s="671">
        <v>30842.573</v>
      </c>
      <c r="I9" s="671">
        <v>30816.164000000001</v>
      </c>
      <c r="J9" s="671">
        <v>26.408999999999999</v>
      </c>
      <c r="K9" s="601" t="s">
        <v>1498</v>
      </c>
      <c r="L9" s="671">
        <v>39925.101000000002</v>
      </c>
      <c r="M9" s="671">
        <v>39885.609000000004</v>
      </c>
      <c r="N9" s="627">
        <v>39.491999999999997</v>
      </c>
      <c r="O9" s="627">
        <v>35.622</v>
      </c>
      <c r="P9" s="627">
        <v>67.3</v>
      </c>
      <c r="Q9" s="627">
        <v>18178.298999999999</v>
      </c>
      <c r="R9" s="627">
        <v>4480.9439999999995</v>
      </c>
      <c r="S9" s="627">
        <v>14456.528000000006</v>
      </c>
      <c r="T9" s="627">
        <v>14456.528000000006</v>
      </c>
      <c r="U9" s="627">
        <v>0</v>
      </c>
      <c r="V9" s="627">
        <v>109998.23300000001</v>
      </c>
    </row>
    <row r="10" spans="1:51" s="124" customFormat="1" ht="15" hidden="1" customHeight="1">
      <c r="A10" s="894"/>
      <c r="B10" s="1070"/>
      <c r="C10" s="1070"/>
      <c r="D10" s="765"/>
      <c r="E10" s="1070"/>
      <c r="F10" s="1070"/>
      <c r="G10" s="1070"/>
      <c r="H10" s="1070"/>
      <c r="I10" s="1070"/>
      <c r="J10" s="1070"/>
      <c r="K10" s="894"/>
      <c r="L10" s="1070"/>
      <c r="M10" s="1070"/>
      <c r="N10" s="1070"/>
      <c r="O10" s="1070"/>
      <c r="P10" s="1070"/>
      <c r="Q10" s="1070"/>
      <c r="R10" s="1070"/>
      <c r="S10" s="1070"/>
      <c r="T10" s="1070"/>
      <c r="U10" s="1070"/>
      <c r="V10" s="1071"/>
      <c r="W10" s="2143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231"/>
      <c r="AY10" s="231"/>
    </row>
    <row r="11" spans="1:51" s="304" customFormat="1" ht="15" hidden="1" customHeight="1">
      <c r="A11" s="621" t="s">
        <v>118</v>
      </c>
      <c r="B11" s="1070">
        <v>72665.169110538656</v>
      </c>
      <c r="C11" s="1070">
        <v>2009.2620839845849</v>
      </c>
      <c r="D11" s="765">
        <v>2007.2826492456622</v>
      </c>
      <c r="E11" s="1070">
        <v>0</v>
      </c>
      <c r="F11" s="765">
        <v>1.9794347389226954</v>
      </c>
      <c r="G11" s="765">
        <v>0</v>
      </c>
      <c r="H11" s="1070">
        <v>30802.654103914818</v>
      </c>
      <c r="I11" s="1070">
        <v>30776.279284530254</v>
      </c>
      <c r="J11" s="1070">
        <v>26.374819384565821</v>
      </c>
      <c r="K11" s="621" t="s">
        <v>118</v>
      </c>
      <c r="L11" s="765">
        <v>39853.252922639251</v>
      </c>
      <c r="M11" s="765">
        <v>39833.985891870689</v>
      </c>
      <c r="N11" s="765">
        <v>19.267030768565405</v>
      </c>
      <c r="O11" s="765">
        <v>35.486011676791726</v>
      </c>
      <c r="P11" s="1070">
        <v>67.212895019928041</v>
      </c>
      <c r="Q11" s="1070">
        <v>18154.771208437785</v>
      </c>
      <c r="R11" s="1070">
        <v>4375.2738359611249</v>
      </c>
      <c r="S11" s="1070">
        <v>16350.640590989118</v>
      </c>
      <c r="T11" s="1070">
        <v>16350.640590989118</v>
      </c>
      <c r="U11" s="765">
        <v>0</v>
      </c>
      <c r="V11" s="628">
        <v>111648.55365262341</v>
      </c>
      <c r="W11" s="1272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  <c r="AJ11" s="278"/>
      <c r="AK11" s="278"/>
      <c r="AL11" s="278"/>
      <c r="AM11" s="278"/>
      <c r="AN11" s="278"/>
      <c r="AO11" s="278"/>
      <c r="AP11" s="278"/>
      <c r="AQ11" s="278"/>
      <c r="AR11" s="278"/>
      <c r="AS11" s="278"/>
      <c r="AT11" s="278"/>
      <c r="AU11" s="278"/>
      <c r="AV11" s="278"/>
      <c r="AW11" s="278"/>
      <c r="AX11" s="278"/>
      <c r="AY11" s="278"/>
    </row>
    <row r="12" spans="1:51" s="304" customFormat="1" ht="15" hidden="1" customHeight="1">
      <c r="A12" s="621" t="s">
        <v>119</v>
      </c>
      <c r="B12" s="1070">
        <v>72571.120104486676</v>
      </c>
      <c r="C12" s="1070">
        <v>2006.6615381631168</v>
      </c>
      <c r="D12" s="765">
        <v>2004.6846653651078</v>
      </c>
      <c r="E12" s="1070">
        <v>0</v>
      </c>
      <c r="F12" s="765">
        <v>1.976872798009061</v>
      </c>
      <c r="G12" s="765">
        <v>0</v>
      </c>
      <c r="H12" s="1070">
        <v>30762.786874020545</v>
      </c>
      <c r="I12" s="1070">
        <v>30736.446191012157</v>
      </c>
      <c r="J12" s="1070">
        <v>26.340683008386119</v>
      </c>
      <c r="K12" s="621" t="s">
        <v>119</v>
      </c>
      <c r="L12" s="765">
        <v>39801.671692303018</v>
      </c>
      <c r="M12" s="765">
        <v>39782.429598448733</v>
      </c>
      <c r="N12" s="765">
        <v>19.242093854283954</v>
      </c>
      <c r="O12" s="765">
        <v>35.440082875306736</v>
      </c>
      <c r="P12" s="1070">
        <v>67.12590277800696</v>
      </c>
      <c r="Q12" s="1070">
        <v>18131.273868403288</v>
      </c>
      <c r="R12" s="1070">
        <v>4369.6110106967753</v>
      </c>
      <c r="S12" s="1070">
        <v>16329.478299416442</v>
      </c>
      <c r="T12" s="1070">
        <v>16329.478299416442</v>
      </c>
      <c r="U12" s="765">
        <v>0</v>
      </c>
      <c r="V12" s="628">
        <v>111504.0492686565</v>
      </c>
      <c r="W12" s="1272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  <c r="AJ12" s="278"/>
      <c r="AK12" s="278"/>
      <c r="AL12" s="278"/>
      <c r="AM12" s="278"/>
      <c r="AN12" s="278"/>
      <c r="AO12" s="278"/>
      <c r="AP12" s="278"/>
      <c r="AQ12" s="278"/>
      <c r="AR12" s="278"/>
      <c r="AS12" s="278"/>
      <c r="AT12" s="278"/>
      <c r="AU12" s="278"/>
      <c r="AV12" s="278"/>
      <c r="AW12" s="278"/>
      <c r="AX12" s="278"/>
      <c r="AY12" s="278"/>
    </row>
    <row r="13" spans="1:51" s="304" customFormat="1" ht="15" hidden="1" customHeight="1">
      <c r="A13" s="621" t="s">
        <v>120</v>
      </c>
      <c r="B13" s="1070">
        <v>73901.383730000001</v>
      </c>
      <c r="C13" s="1070">
        <v>2535.0680000000002</v>
      </c>
      <c r="D13" s="765">
        <v>2532.8490000000002</v>
      </c>
      <c r="E13" s="1070">
        <v>0</v>
      </c>
      <c r="F13" s="765">
        <v>2.2190000000000003</v>
      </c>
      <c r="G13" s="765">
        <v>0</v>
      </c>
      <c r="H13" s="1070">
        <v>30054.982730000003</v>
      </c>
      <c r="I13" s="1070">
        <v>30017.081730000002</v>
      </c>
      <c r="J13" s="1070">
        <v>37.900999999999996</v>
      </c>
      <c r="K13" s="621" t="s">
        <v>120</v>
      </c>
      <c r="L13" s="1070">
        <v>41311.332999999999</v>
      </c>
      <c r="M13" s="1070">
        <v>41294.633000000002</v>
      </c>
      <c r="N13" s="1070">
        <v>16.7</v>
      </c>
      <c r="O13" s="1070">
        <v>43.173000000000002</v>
      </c>
      <c r="P13" s="1070">
        <v>67.3</v>
      </c>
      <c r="Q13" s="1070">
        <v>17530.115669999996</v>
      </c>
      <c r="R13" s="1070">
        <v>5675.0593650000001</v>
      </c>
      <c r="S13" s="1070">
        <v>11828.552093999999</v>
      </c>
      <c r="T13" s="1070">
        <v>11828.552093999999</v>
      </c>
      <c r="U13" s="1070">
        <v>0</v>
      </c>
      <c r="V13" s="628">
        <v>109045.58385900001</v>
      </c>
      <c r="W13" s="1272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8"/>
      <c r="AL13" s="278"/>
      <c r="AM13" s="278"/>
      <c r="AN13" s="278"/>
      <c r="AO13" s="278"/>
      <c r="AP13" s="278"/>
      <c r="AQ13" s="278"/>
      <c r="AR13" s="278"/>
      <c r="AS13" s="278"/>
      <c r="AT13" s="278"/>
      <c r="AU13" s="278"/>
      <c r="AV13" s="278"/>
      <c r="AW13" s="278"/>
      <c r="AX13" s="278"/>
      <c r="AY13" s="278"/>
    </row>
    <row r="14" spans="1:51" s="278" customFormat="1" ht="15" hidden="1" customHeight="1">
      <c r="A14" s="621" t="s">
        <v>121</v>
      </c>
      <c r="B14" s="1070">
        <v>74492.691364599712</v>
      </c>
      <c r="C14" s="1070">
        <v>2555.3518564986289</v>
      </c>
      <c r="D14" s="765">
        <v>2553.1151015991268</v>
      </c>
      <c r="E14" s="1070">
        <v>0</v>
      </c>
      <c r="F14" s="765">
        <v>2.2367548995018902</v>
      </c>
      <c r="G14" s="765">
        <v>0</v>
      </c>
      <c r="H14" s="1070">
        <v>30295.461863799999</v>
      </c>
      <c r="I14" s="1070">
        <v>30257.257606275878</v>
      </c>
      <c r="J14" s="1070">
        <v>38.204257524119477</v>
      </c>
      <c r="K14" s="621" t="s">
        <v>121</v>
      </c>
      <c r="L14" s="765">
        <v>41641.877644301087</v>
      </c>
      <c r="M14" s="765">
        <v>41625.044022479691</v>
      </c>
      <c r="N14" s="765">
        <v>16.833621821397728</v>
      </c>
      <c r="O14" s="765">
        <v>43.427720295286129</v>
      </c>
      <c r="P14" s="1070">
        <v>67.838487938926178</v>
      </c>
      <c r="Q14" s="1070">
        <v>17670.379501445401</v>
      </c>
      <c r="R14" s="1070">
        <v>5618.5563072457835</v>
      </c>
      <c r="S14" s="1070">
        <v>13925.905058881021</v>
      </c>
      <c r="T14" s="1070">
        <v>13925.905058881021</v>
      </c>
      <c r="U14" s="765">
        <v>0</v>
      </c>
      <c r="V14" s="1248">
        <v>111818.79844040613</v>
      </c>
    </row>
    <row r="15" spans="1:51" s="278" customFormat="1" ht="15" hidden="1" customHeight="1">
      <c r="A15" s="621" t="s">
        <v>122</v>
      </c>
      <c r="B15" s="1070">
        <v>75472.736641488402</v>
      </c>
      <c r="C15" s="1070">
        <v>2588.9707320134466</v>
      </c>
      <c r="D15" s="765">
        <v>2586.7045497830932</v>
      </c>
      <c r="E15" s="1070">
        <v>0</v>
      </c>
      <c r="F15" s="765">
        <v>2.2661822303535208</v>
      </c>
      <c r="G15" s="765">
        <v>0</v>
      </c>
      <c r="H15" s="1070">
        <v>30694.036861788169</v>
      </c>
      <c r="I15" s="1070">
        <v>30655.329979087568</v>
      </c>
      <c r="J15" s="1070">
        <v>38.706882700598818</v>
      </c>
      <c r="K15" s="621" t="s">
        <v>122</v>
      </c>
      <c r="L15" s="765">
        <v>42189.729047686786</v>
      </c>
      <c r="M15" s="765">
        <v>42172.673958346139</v>
      </c>
      <c r="N15" s="765">
        <v>17.05508934065065</v>
      </c>
      <c r="O15" s="765">
        <v>43.999066710374365</v>
      </c>
      <c r="P15" s="1070">
        <v>68.730988779987342</v>
      </c>
      <c r="Q15" s="1070">
        <v>17902.855622981428</v>
      </c>
      <c r="R15" s="1070">
        <v>5692.4754994642326</v>
      </c>
      <c r="S15" s="1070">
        <v>14109.117898011202</v>
      </c>
      <c r="T15" s="1070">
        <v>14109.117898011202</v>
      </c>
      <c r="U15" s="765">
        <v>0</v>
      </c>
      <c r="V15" s="1248">
        <v>113289.91571743562</v>
      </c>
    </row>
    <row r="16" spans="1:51" s="278" customFormat="1" ht="15" hidden="1" customHeight="1">
      <c r="A16" s="618" t="s">
        <v>67</v>
      </c>
      <c r="B16" s="1070">
        <v>79285.322</v>
      </c>
      <c r="C16" s="1070">
        <v>2619.9740000000002</v>
      </c>
      <c r="D16" s="765">
        <v>2618.9260000000004</v>
      </c>
      <c r="E16" s="1070">
        <v>0</v>
      </c>
      <c r="F16" s="1070">
        <v>1.048</v>
      </c>
      <c r="G16" s="1070">
        <v>0</v>
      </c>
      <c r="H16" s="1070">
        <v>32753.984000000004</v>
      </c>
      <c r="I16" s="1070">
        <v>32750.298000000003</v>
      </c>
      <c r="J16" s="1070">
        <v>3.6859999999999999</v>
      </c>
      <c r="K16" s="618" t="s">
        <v>67</v>
      </c>
      <c r="L16" s="1070">
        <v>43911.363999999994</v>
      </c>
      <c r="M16" s="1070">
        <v>43910.163999999997</v>
      </c>
      <c r="N16" s="1070">
        <v>1.2</v>
      </c>
      <c r="O16" s="1070">
        <v>55.1</v>
      </c>
      <c r="P16" s="1070">
        <v>15</v>
      </c>
      <c r="Q16" s="1070">
        <v>18516.304</v>
      </c>
      <c r="R16" s="1070">
        <v>5868.4243168699995</v>
      </c>
      <c r="S16" s="1070">
        <v>12704.968790000014</v>
      </c>
      <c r="T16" s="1070">
        <v>12704.968790000014</v>
      </c>
      <c r="U16" s="1070">
        <v>0</v>
      </c>
      <c r="V16" s="1248">
        <v>116445.11910687001</v>
      </c>
    </row>
    <row r="17" spans="1:51" s="278" customFormat="1" ht="15" hidden="1" customHeight="1">
      <c r="A17" s="618" t="s">
        <v>68</v>
      </c>
      <c r="B17" s="1070">
        <v>77834.785242680009</v>
      </c>
      <c r="C17" s="1070">
        <v>3380.4939000000004</v>
      </c>
      <c r="D17" s="765">
        <v>3380.2439000000004</v>
      </c>
      <c r="E17" s="1070">
        <v>0</v>
      </c>
      <c r="F17" s="1070">
        <v>0.25</v>
      </c>
      <c r="G17" s="1070">
        <v>0</v>
      </c>
      <c r="H17" s="1070">
        <v>32854.338242680016</v>
      </c>
      <c r="I17" s="1070">
        <v>32839.714242680013</v>
      </c>
      <c r="J17" s="1070">
        <v>14.624000000000001</v>
      </c>
      <c r="K17" s="618" t="s">
        <v>68</v>
      </c>
      <c r="L17" s="1070">
        <v>41599.953099999992</v>
      </c>
      <c r="M17" s="1070">
        <v>41598.753099999994</v>
      </c>
      <c r="N17" s="1070">
        <v>1.2</v>
      </c>
      <c r="O17" s="1070">
        <v>54.515000000000001</v>
      </c>
      <c r="P17" s="1070">
        <v>109.68</v>
      </c>
      <c r="Q17" s="1070">
        <v>18749.080623630001</v>
      </c>
      <c r="R17" s="1070">
        <v>5826.0229771500008</v>
      </c>
      <c r="S17" s="1070">
        <v>15131.824872409983</v>
      </c>
      <c r="T17" s="1070">
        <v>15131.824872409983</v>
      </c>
      <c r="U17" s="1070">
        <v>0</v>
      </c>
      <c r="V17" s="1248">
        <v>117705.90871587</v>
      </c>
    </row>
    <row r="18" spans="1:51" s="278" customFormat="1" ht="15" hidden="1" customHeight="1">
      <c r="A18" s="618" t="s">
        <v>69</v>
      </c>
      <c r="B18" s="1070">
        <v>80982.618000000002</v>
      </c>
      <c r="C18" s="1070">
        <v>2466.5190000000002</v>
      </c>
      <c r="D18" s="765">
        <v>2466.2690000000002</v>
      </c>
      <c r="E18" s="1070">
        <v>0</v>
      </c>
      <c r="F18" s="1070">
        <v>0.25</v>
      </c>
      <c r="G18" s="1070">
        <v>0</v>
      </c>
      <c r="H18" s="1070">
        <v>32812.737999999998</v>
      </c>
      <c r="I18" s="1070">
        <v>32782.934999999998</v>
      </c>
      <c r="J18" s="1070">
        <v>29.802999999999997</v>
      </c>
      <c r="K18" s="618" t="s">
        <v>69</v>
      </c>
      <c r="L18" s="1070">
        <v>45703.361000000004</v>
      </c>
      <c r="M18" s="1070">
        <v>45702.161000000007</v>
      </c>
      <c r="N18" s="1070">
        <v>1.2</v>
      </c>
      <c r="O18" s="1070">
        <v>55.441000000000003</v>
      </c>
      <c r="P18" s="1070">
        <v>2.88</v>
      </c>
      <c r="Q18" s="1070">
        <v>18976.381623630001</v>
      </c>
      <c r="R18" s="1070">
        <v>5548.5443010200006</v>
      </c>
      <c r="S18" s="1070">
        <v>14377.011396080023</v>
      </c>
      <c r="T18" s="1070">
        <v>14377.011396080023</v>
      </c>
      <c r="U18" s="1070">
        <v>0</v>
      </c>
      <c r="V18" s="1248">
        <v>119942.87632073002</v>
      </c>
    </row>
    <row r="19" spans="1:51" s="278" customFormat="1" ht="15" hidden="1" customHeight="1">
      <c r="A19" s="618" t="s">
        <v>129</v>
      </c>
      <c r="B19" s="1070">
        <v>83682.869330000001</v>
      </c>
      <c r="C19" s="1070">
        <v>2746.1509999999998</v>
      </c>
      <c r="D19" s="765">
        <v>2743.4780000000001</v>
      </c>
      <c r="E19" s="1070">
        <v>0</v>
      </c>
      <c r="F19" s="1070">
        <v>2.6710000000000003</v>
      </c>
      <c r="G19" s="1070">
        <v>2E-3</v>
      </c>
      <c r="H19" s="1070">
        <v>33477.930330000003</v>
      </c>
      <c r="I19" s="1070">
        <v>33456.578330000004</v>
      </c>
      <c r="J19" s="1070">
        <v>21.352</v>
      </c>
      <c r="K19" s="618" t="s">
        <v>129</v>
      </c>
      <c r="L19" s="1070">
        <v>47458.788</v>
      </c>
      <c r="M19" s="1070">
        <v>47457.538</v>
      </c>
      <c r="N19" s="1070">
        <v>1.25</v>
      </c>
      <c r="O19" s="1070">
        <v>55.665999999999997</v>
      </c>
      <c r="P19" s="1070">
        <v>210.78</v>
      </c>
      <c r="Q19" s="1070">
        <v>19338.581000000002</v>
      </c>
      <c r="R19" s="1070">
        <v>5702.833316870001</v>
      </c>
      <c r="S19" s="1070">
        <v>13209.288173000008</v>
      </c>
      <c r="T19" s="1070">
        <v>13209.288173000008</v>
      </c>
      <c r="U19" s="1070">
        <v>0</v>
      </c>
      <c r="V19" s="1248">
        <v>122200.01781987002</v>
      </c>
    </row>
    <row r="20" spans="1:51" s="278" customFormat="1" ht="15" hidden="1" customHeight="1">
      <c r="A20" s="618" t="s">
        <v>1192</v>
      </c>
      <c r="B20" s="1070">
        <v>82471.88</v>
      </c>
      <c r="C20" s="1070">
        <v>2459.4650000000001</v>
      </c>
      <c r="D20" s="765">
        <v>2459.174</v>
      </c>
      <c r="E20" s="1070">
        <v>0</v>
      </c>
      <c r="F20" s="1070">
        <v>0.27500000000000002</v>
      </c>
      <c r="G20" s="1070">
        <v>1.6E-2</v>
      </c>
      <c r="H20" s="1070">
        <v>32559.458999999999</v>
      </c>
      <c r="I20" s="1070">
        <v>32538.163</v>
      </c>
      <c r="J20" s="1070">
        <v>21.295999999999999</v>
      </c>
      <c r="K20" s="618" t="s">
        <v>1192</v>
      </c>
      <c r="L20" s="1070">
        <v>47452.955999999998</v>
      </c>
      <c r="M20" s="1070">
        <v>47451.506000000001</v>
      </c>
      <c r="N20" s="1070">
        <v>1.45</v>
      </c>
      <c r="O20" s="1070">
        <v>48.617000000000004</v>
      </c>
      <c r="P20" s="1070">
        <v>189.2</v>
      </c>
      <c r="Q20" s="1070">
        <v>19544.349999999999</v>
      </c>
      <c r="R20" s="1070">
        <v>6603.9013168700003</v>
      </c>
      <c r="S20" s="1070">
        <v>14836.03</v>
      </c>
      <c r="T20" s="1070">
        <v>14836.03</v>
      </c>
      <c r="U20" s="1070">
        <v>0</v>
      </c>
      <c r="V20" s="1248">
        <v>123693.97831686999</v>
      </c>
    </row>
    <row r="21" spans="1:51" s="278" customFormat="1" ht="15" hidden="1" customHeight="1">
      <c r="A21" s="618" t="s">
        <v>1193</v>
      </c>
      <c r="B21" s="1070">
        <v>80786.356999999989</v>
      </c>
      <c r="C21" s="1070">
        <v>1964.4660000000001</v>
      </c>
      <c r="D21" s="765">
        <v>1964.181</v>
      </c>
      <c r="E21" s="1070">
        <v>0</v>
      </c>
      <c r="F21" s="1070">
        <v>0.26</v>
      </c>
      <c r="G21" s="1070">
        <v>2.5000000000000001E-2</v>
      </c>
      <c r="H21" s="1070">
        <v>31082.855</v>
      </c>
      <c r="I21" s="1070">
        <v>31057.022000000001</v>
      </c>
      <c r="J21" s="1070">
        <v>25.832999999999998</v>
      </c>
      <c r="K21" s="618" t="s">
        <v>1193</v>
      </c>
      <c r="L21" s="1070">
        <v>47739.036</v>
      </c>
      <c r="M21" s="1070">
        <v>47737.786</v>
      </c>
      <c r="N21" s="1070">
        <v>1.25</v>
      </c>
      <c r="O21" s="1070">
        <v>49.804000000000002</v>
      </c>
      <c r="P21" s="1070">
        <v>125.58</v>
      </c>
      <c r="Q21" s="1070">
        <v>19627.196</v>
      </c>
      <c r="R21" s="1070">
        <v>6661.1553168699993</v>
      </c>
      <c r="S21" s="1070">
        <v>13045.306000000026</v>
      </c>
      <c r="T21" s="1070">
        <v>13045.306000000026</v>
      </c>
      <c r="U21" s="1070">
        <v>0</v>
      </c>
      <c r="V21" s="1248">
        <v>120295.39831687001</v>
      </c>
    </row>
    <row r="22" spans="1:51" s="305" customFormat="1" ht="8.4499999999999993" customHeight="1">
      <c r="A22" s="601" t="s">
        <v>1168</v>
      </c>
      <c r="B22" s="671">
        <v>79549.035438539999</v>
      </c>
      <c r="C22" s="671">
        <v>3365.1989999999996</v>
      </c>
      <c r="D22" s="1067">
        <v>3364.2019999999998</v>
      </c>
      <c r="E22" s="671">
        <v>0</v>
      </c>
      <c r="F22" s="671">
        <v>0.99700000000000011</v>
      </c>
      <c r="G22" s="671">
        <v>0</v>
      </c>
      <c r="H22" s="671">
        <v>30253.401491870001</v>
      </c>
      <c r="I22" s="671">
        <v>30253.00149187</v>
      </c>
      <c r="J22" s="671">
        <v>0.4</v>
      </c>
      <c r="K22" s="601" t="s">
        <v>1168</v>
      </c>
      <c r="L22" s="671">
        <v>45885.982946669988</v>
      </c>
      <c r="M22" s="671">
        <v>45884.682946669986</v>
      </c>
      <c r="N22" s="671">
        <v>1.3</v>
      </c>
      <c r="O22" s="671">
        <v>44.451999999999998</v>
      </c>
      <c r="P22" s="671">
        <v>647.5</v>
      </c>
      <c r="Q22" s="671">
        <v>19404.109</v>
      </c>
      <c r="R22" s="671">
        <v>7773.5424237220013</v>
      </c>
      <c r="S22" s="671">
        <v>11204.062107932725</v>
      </c>
      <c r="T22" s="671">
        <v>11204.062107932725</v>
      </c>
      <c r="U22" s="671">
        <v>0</v>
      </c>
      <c r="V22" s="627">
        <v>118578.24897019472</v>
      </c>
      <c r="W22" s="2142"/>
      <c r="X22" s="310"/>
      <c r="Y22" s="310"/>
      <c r="Z22" s="310"/>
      <c r="AA22" s="310"/>
      <c r="AB22" s="310"/>
      <c r="AC22" s="310"/>
      <c r="AD22" s="310"/>
      <c r="AE22" s="310"/>
      <c r="AF22" s="310"/>
      <c r="AG22" s="310"/>
      <c r="AH22" s="310"/>
      <c r="AI22" s="310"/>
      <c r="AJ22" s="310"/>
      <c r="AK22" s="310"/>
      <c r="AL22" s="310"/>
      <c r="AM22" s="310"/>
      <c r="AN22" s="310"/>
      <c r="AO22" s="310"/>
      <c r="AP22" s="310"/>
      <c r="AQ22" s="310"/>
      <c r="AR22" s="310"/>
      <c r="AS22" s="310"/>
      <c r="AT22" s="310"/>
      <c r="AU22" s="310"/>
      <c r="AV22" s="310"/>
      <c r="AW22" s="310"/>
      <c r="AX22" s="310"/>
      <c r="AY22" s="310"/>
    </row>
    <row r="23" spans="1:51" s="310" customFormat="1" ht="8.4499999999999993" customHeight="1">
      <c r="A23" s="601" t="s">
        <v>1627</v>
      </c>
      <c r="B23" s="671">
        <v>74753.167280456022</v>
      </c>
      <c r="C23" s="671">
        <v>4485.2425563940014</v>
      </c>
      <c r="D23" s="1067">
        <v>4485.1905463940011</v>
      </c>
      <c r="E23" s="671">
        <v>0</v>
      </c>
      <c r="F23" s="671">
        <v>5.2010000000000001E-2</v>
      </c>
      <c r="G23" s="671">
        <v>0</v>
      </c>
      <c r="H23" s="671">
        <v>34158.911591030017</v>
      </c>
      <c r="I23" s="671">
        <v>34158.911591030017</v>
      </c>
      <c r="J23" s="671">
        <v>0</v>
      </c>
      <c r="K23" s="601" t="s">
        <v>1627</v>
      </c>
      <c r="L23" s="1067">
        <v>36066.142360432001</v>
      </c>
      <c r="M23" s="1067">
        <v>36066.142360432001</v>
      </c>
      <c r="N23" s="1067">
        <v>0</v>
      </c>
      <c r="O23" s="1067">
        <v>42.870772600000009</v>
      </c>
      <c r="P23" s="671">
        <v>0</v>
      </c>
      <c r="Q23" s="671">
        <v>17433.965068730002</v>
      </c>
      <c r="R23" s="671">
        <v>5044.3617319285358</v>
      </c>
      <c r="S23" s="671">
        <v>12456.037635454966</v>
      </c>
      <c r="T23" s="671">
        <v>12456.037635454966</v>
      </c>
      <c r="U23" s="1067">
        <v>0</v>
      </c>
      <c r="V23" s="627">
        <v>109687.53171656953</v>
      </c>
    </row>
    <row r="24" spans="1:51" s="124" customFormat="1" ht="8.4499999999999993" hidden="1" customHeight="1">
      <c r="A24" s="894"/>
      <c r="B24" s="1070"/>
      <c r="C24" s="1070"/>
      <c r="D24" s="765"/>
      <c r="E24" s="1070"/>
      <c r="F24" s="1070"/>
      <c r="G24" s="1070"/>
      <c r="H24" s="1070"/>
      <c r="I24" s="1070"/>
      <c r="J24" s="1070"/>
      <c r="K24" s="894"/>
      <c r="L24" s="765"/>
      <c r="M24" s="765"/>
      <c r="N24" s="765"/>
      <c r="O24" s="765"/>
      <c r="P24" s="1070"/>
      <c r="Q24" s="1070"/>
      <c r="R24" s="1070"/>
      <c r="S24" s="1070"/>
      <c r="T24" s="1070"/>
      <c r="U24" s="765"/>
      <c r="V24" s="628"/>
      <c r="W24" s="2143"/>
      <c r="X24" s="231"/>
      <c r="Y24" s="231"/>
      <c r="Z24" s="231"/>
      <c r="AA24" s="231"/>
      <c r="AB24" s="231"/>
      <c r="AC24" s="231"/>
      <c r="AD24" s="231"/>
      <c r="AE24" s="231"/>
      <c r="AF24" s="231"/>
      <c r="AG24" s="231"/>
      <c r="AH24" s="231"/>
      <c r="AI24" s="231"/>
      <c r="AJ24" s="231"/>
      <c r="AK24" s="231"/>
      <c r="AL24" s="231"/>
      <c r="AM24" s="231"/>
      <c r="AN24" s="231"/>
      <c r="AO24" s="231"/>
      <c r="AP24" s="231"/>
      <c r="AQ24" s="231"/>
      <c r="AR24" s="231"/>
      <c r="AS24" s="231"/>
      <c r="AT24" s="231"/>
      <c r="AU24" s="231"/>
      <c r="AV24" s="231"/>
      <c r="AW24" s="231"/>
      <c r="AX24" s="231"/>
      <c r="AY24" s="231"/>
    </row>
    <row r="25" spans="1:51" s="278" customFormat="1" ht="8.4499999999999993" hidden="1" customHeight="1">
      <c r="A25" s="621" t="s">
        <v>430</v>
      </c>
      <c r="B25" s="1070">
        <v>75604.765879079991</v>
      </c>
      <c r="C25" s="1070">
        <v>4660.3448356800009</v>
      </c>
      <c r="D25" s="765">
        <v>4660.2528256800006</v>
      </c>
      <c r="E25" s="1070">
        <v>0</v>
      </c>
      <c r="F25" s="765">
        <v>9.2010000000000008E-2</v>
      </c>
      <c r="G25" s="765">
        <v>0</v>
      </c>
      <c r="H25" s="1070">
        <v>33684.526666749996</v>
      </c>
      <c r="I25" s="1070">
        <v>33684.526666749996</v>
      </c>
      <c r="J25" s="1070">
        <v>0</v>
      </c>
      <c r="K25" s="621" t="s">
        <v>430</v>
      </c>
      <c r="L25" s="765">
        <v>37216.659611049989</v>
      </c>
      <c r="M25" s="765">
        <v>37216.659611049989</v>
      </c>
      <c r="N25" s="765">
        <v>0</v>
      </c>
      <c r="O25" s="765">
        <v>43.234765600000003</v>
      </c>
      <c r="P25" s="1070">
        <v>0</v>
      </c>
      <c r="Q25" s="1070">
        <v>17445.75545669</v>
      </c>
      <c r="R25" s="1070">
        <v>5261.8343143763186</v>
      </c>
      <c r="S25" s="1070">
        <v>12400.247511233902</v>
      </c>
      <c r="T25" s="1070">
        <v>12400.247511233902</v>
      </c>
      <c r="U25" s="765">
        <v>0</v>
      </c>
      <c r="V25" s="628">
        <v>110712.60316138022</v>
      </c>
    </row>
    <row r="26" spans="1:51" s="278" customFormat="1" ht="8.4499999999999993" hidden="1" customHeight="1">
      <c r="A26" s="621" t="s">
        <v>431</v>
      </c>
      <c r="B26" s="1070">
        <v>76120.751237050019</v>
      </c>
      <c r="C26" s="1070">
        <v>4296.8224138899996</v>
      </c>
      <c r="D26" s="765">
        <v>4296.7504038899997</v>
      </c>
      <c r="E26" s="1070">
        <v>0</v>
      </c>
      <c r="F26" s="765">
        <v>7.2010000000000005E-2</v>
      </c>
      <c r="G26" s="765">
        <v>0</v>
      </c>
      <c r="H26" s="1070">
        <v>34193.682135440002</v>
      </c>
      <c r="I26" s="1070">
        <v>34193.682135440002</v>
      </c>
      <c r="J26" s="1070">
        <v>0</v>
      </c>
      <c r="K26" s="621" t="s">
        <v>431</v>
      </c>
      <c r="L26" s="765">
        <v>37587.44492752001</v>
      </c>
      <c r="M26" s="765">
        <v>37587.44492752001</v>
      </c>
      <c r="N26" s="765">
        <v>0</v>
      </c>
      <c r="O26" s="765">
        <v>42.801760199999997</v>
      </c>
      <c r="P26" s="1070">
        <v>0</v>
      </c>
      <c r="Q26" s="1070">
        <v>17324.509519199997</v>
      </c>
      <c r="R26" s="1070">
        <v>5502.3128279039829</v>
      </c>
      <c r="S26" s="1070">
        <v>13490.383508296829</v>
      </c>
      <c r="T26" s="1070">
        <v>13490.383508296829</v>
      </c>
      <c r="U26" s="765">
        <v>0</v>
      </c>
      <c r="V26" s="628">
        <v>112437.95709245083</v>
      </c>
    </row>
    <row r="27" spans="1:51" s="278" customFormat="1" ht="8.4499999999999993" hidden="1" customHeight="1">
      <c r="A27" s="621" t="s">
        <v>1807</v>
      </c>
      <c r="B27" s="1070">
        <v>77217.372984989997</v>
      </c>
      <c r="C27" s="1070">
        <v>4971.6690196</v>
      </c>
      <c r="D27" s="765">
        <v>4971.6170095999996</v>
      </c>
      <c r="E27" s="1070">
        <v>0</v>
      </c>
      <c r="F27" s="765">
        <v>5.2010000000000001E-2</v>
      </c>
      <c r="G27" s="765">
        <v>0</v>
      </c>
      <c r="H27" s="1070">
        <v>34595.005320419987</v>
      </c>
      <c r="I27" s="1070">
        <v>34595.005320419987</v>
      </c>
      <c r="J27" s="1070">
        <v>0</v>
      </c>
      <c r="K27" s="621" t="s">
        <v>1807</v>
      </c>
      <c r="L27" s="765">
        <v>37608.035009770007</v>
      </c>
      <c r="M27" s="765">
        <v>37608.035009770007</v>
      </c>
      <c r="N27" s="765">
        <v>0</v>
      </c>
      <c r="O27" s="765">
        <v>42.663635200000002</v>
      </c>
      <c r="P27" s="1070">
        <v>0</v>
      </c>
      <c r="Q27" s="1070">
        <v>17326.905762630002</v>
      </c>
      <c r="R27" s="1070">
        <v>5945.0280155244891</v>
      </c>
      <c r="S27" s="1070">
        <v>11858.493633451348</v>
      </c>
      <c r="T27" s="1070">
        <v>11858.493633451348</v>
      </c>
      <c r="U27" s="765">
        <v>0</v>
      </c>
      <c r="V27" s="628">
        <v>112347.80039659583</v>
      </c>
    </row>
    <row r="28" spans="1:51" s="278" customFormat="1" ht="8.4499999999999993" hidden="1" customHeight="1">
      <c r="A28" s="621" t="s">
        <v>1591</v>
      </c>
      <c r="B28" s="1070">
        <v>77212.908930560006</v>
      </c>
      <c r="C28" s="1070">
        <v>4988.6221329699983</v>
      </c>
      <c r="D28" s="765">
        <v>4988.5711229699982</v>
      </c>
      <c r="E28" s="1070">
        <v>0</v>
      </c>
      <c r="F28" s="765">
        <v>5.101E-2</v>
      </c>
      <c r="G28" s="765">
        <v>0</v>
      </c>
      <c r="H28" s="1070">
        <v>34789.937789579992</v>
      </c>
      <c r="I28" s="1070">
        <v>34789.937789579992</v>
      </c>
      <c r="J28" s="1070">
        <v>0</v>
      </c>
      <c r="K28" s="621" t="s">
        <v>1591</v>
      </c>
      <c r="L28" s="765">
        <v>37391.732482810003</v>
      </c>
      <c r="M28" s="765">
        <v>37391.732482810003</v>
      </c>
      <c r="N28" s="765">
        <v>0</v>
      </c>
      <c r="O28" s="765">
        <v>42.616525200000005</v>
      </c>
      <c r="P28" s="1070">
        <v>0</v>
      </c>
      <c r="Q28" s="1070">
        <v>17425.779167100001</v>
      </c>
      <c r="R28" s="1070">
        <v>5769.9652858618892</v>
      </c>
      <c r="S28" s="1070">
        <v>12831.951412075927</v>
      </c>
      <c r="T28" s="1070">
        <v>12831.951412075927</v>
      </c>
      <c r="U28" s="765">
        <v>0</v>
      </c>
      <c r="V28" s="628">
        <v>113240.60479559783</v>
      </c>
    </row>
    <row r="29" spans="1:51" s="278" customFormat="1" ht="8.4499999999999993" hidden="1" customHeight="1">
      <c r="A29" s="621" t="s">
        <v>1592</v>
      </c>
      <c r="B29" s="1070">
        <v>78609.365137239991</v>
      </c>
      <c r="C29" s="1070">
        <v>5696.3525826699979</v>
      </c>
      <c r="D29" s="765">
        <v>5696.2995726699983</v>
      </c>
      <c r="E29" s="1070">
        <v>0</v>
      </c>
      <c r="F29" s="765">
        <v>5.3009999999999995E-2</v>
      </c>
      <c r="G29" s="765">
        <v>0</v>
      </c>
      <c r="H29" s="1070">
        <v>35477.618208239997</v>
      </c>
      <c r="I29" s="1070">
        <v>35477.618208239997</v>
      </c>
      <c r="J29" s="1070">
        <v>0</v>
      </c>
      <c r="K29" s="621" t="s">
        <v>1592</v>
      </c>
      <c r="L29" s="765">
        <v>37391.894306449998</v>
      </c>
      <c r="M29" s="765">
        <v>37391.894306449998</v>
      </c>
      <c r="N29" s="765">
        <v>0</v>
      </c>
      <c r="O29" s="765">
        <v>43.500039879999996</v>
      </c>
      <c r="P29" s="1070">
        <v>0</v>
      </c>
      <c r="Q29" s="1070">
        <v>17428.345282099996</v>
      </c>
      <c r="R29" s="1070">
        <v>5811.1306629193878</v>
      </c>
      <c r="S29" s="1070">
        <v>14069.400625653187</v>
      </c>
      <c r="T29" s="1070">
        <v>14069.400625653187</v>
      </c>
      <c r="U29" s="765">
        <v>0</v>
      </c>
      <c r="V29" s="628">
        <v>115918.24170791256</v>
      </c>
    </row>
    <row r="30" spans="1:51" s="278" customFormat="1" ht="8.4499999999999993" hidden="1" customHeight="1">
      <c r="A30" s="618" t="s">
        <v>1593</v>
      </c>
      <c r="B30" s="1070">
        <v>78882.373998870011</v>
      </c>
      <c r="C30" s="1070">
        <v>5569.3303429600019</v>
      </c>
      <c r="D30" s="765">
        <v>5569.2783329600015</v>
      </c>
      <c r="E30" s="1070">
        <v>0</v>
      </c>
      <c r="F30" s="1070">
        <v>5.2010000000000001E-2</v>
      </c>
      <c r="G30" s="1070">
        <v>0</v>
      </c>
      <c r="H30" s="1070">
        <v>35789.880544040003</v>
      </c>
      <c r="I30" s="1070">
        <v>35789.880544040003</v>
      </c>
      <c r="J30" s="1070">
        <v>0</v>
      </c>
      <c r="K30" s="618" t="s">
        <v>1593</v>
      </c>
      <c r="L30" s="765">
        <v>37481.998490140002</v>
      </c>
      <c r="M30" s="765">
        <v>37481.998490140002</v>
      </c>
      <c r="N30" s="765">
        <v>0</v>
      </c>
      <c r="O30" s="765">
        <v>41.16462173</v>
      </c>
      <c r="P30" s="1070">
        <v>0</v>
      </c>
      <c r="Q30" s="1070">
        <v>17679.882201149998</v>
      </c>
      <c r="R30" s="1070">
        <v>7425.0638589181917</v>
      </c>
      <c r="S30" s="1070">
        <v>10401.639648344993</v>
      </c>
      <c r="T30" s="1070">
        <v>10401.639648344993</v>
      </c>
      <c r="U30" s="765">
        <v>0</v>
      </c>
      <c r="V30" s="628">
        <v>114388.9597072832</v>
      </c>
    </row>
    <row r="31" spans="1:51" s="278" customFormat="1" ht="8.4499999999999993" hidden="1" customHeight="1">
      <c r="A31" s="618" t="s">
        <v>811</v>
      </c>
      <c r="B31" s="1070">
        <v>78846.259919607881</v>
      </c>
      <c r="C31" s="1070">
        <v>5280.116259540001</v>
      </c>
      <c r="D31" s="765">
        <v>5280.0742495400009</v>
      </c>
      <c r="E31" s="1070">
        <v>0</v>
      </c>
      <c r="F31" s="1070">
        <v>4.2009999999999999E-2</v>
      </c>
      <c r="G31" s="1070">
        <v>0</v>
      </c>
      <c r="H31" s="1070">
        <v>36344.200806137887</v>
      </c>
      <c r="I31" s="1070">
        <v>36344.200806137887</v>
      </c>
      <c r="J31" s="1070">
        <v>0</v>
      </c>
      <c r="K31" s="618" t="s">
        <v>811</v>
      </c>
      <c r="L31" s="765">
        <v>37180.546570949991</v>
      </c>
      <c r="M31" s="765">
        <v>37180.546570949991</v>
      </c>
      <c r="N31" s="765">
        <v>0</v>
      </c>
      <c r="O31" s="765">
        <v>41.396282980000002</v>
      </c>
      <c r="P31" s="1070">
        <v>0</v>
      </c>
      <c r="Q31" s="1070">
        <v>17704.905839359995</v>
      </c>
      <c r="R31" s="1070">
        <v>7667.899111022296</v>
      </c>
      <c r="S31" s="1070">
        <v>11347.082606043259</v>
      </c>
      <c r="T31" s="1070">
        <v>11347.082606043259</v>
      </c>
      <c r="U31" s="765">
        <v>0</v>
      </c>
      <c r="V31" s="628">
        <v>115566.14747603342</v>
      </c>
    </row>
    <row r="32" spans="1:51" s="278" customFormat="1" ht="8.4499999999999993" hidden="1" customHeight="1">
      <c r="A32" s="618" t="s">
        <v>812</v>
      </c>
      <c r="B32" s="1070">
        <v>78102.345759637916</v>
      </c>
      <c r="C32" s="1070">
        <v>4957.7651529800023</v>
      </c>
      <c r="D32" s="765">
        <v>4957.7231429800022</v>
      </c>
      <c r="E32" s="1070">
        <v>0</v>
      </c>
      <c r="F32" s="1070">
        <v>4.2009999999999999E-2</v>
      </c>
      <c r="G32" s="1070">
        <v>0</v>
      </c>
      <c r="H32" s="1070">
        <v>36172.12045134791</v>
      </c>
      <c r="I32" s="1070">
        <v>36172.12045134791</v>
      </c>
      <c r="J32" s="1070">
        <v>0</v>
      </c>
      <c r="K32" s="618" t="s">
        <v>812</v>
      </c>
      <c r="L32" s="765">
        <v>36931.553638930003</v>
      </c>
      <c r="M32" s="765">
        <v>36931.553638930003</v>
      </c>
      <c r="N32" s="765">
        <v>0</v>
      </c>
      <c r="O32" s="765">
        <v>40.906516379999999</v>
      </c>
      <c r="P32" s="1070">
        <v>0</v>
      </c>
      <c r="Q32" s="1070">
        <v>17723.094493370001</v>
      </c>
      <c r="R32" s="1070">
        <v>7554.7986673607929</v>
      </c>
      <c r="S32" s="1070">
        <v>11846.631600883789</v>
      </c>
      <c r="T32" s="1070">
        <v>11846.631600883789</v>
      </c>
      <c r="U32" s="765">
        <v>0</v>
      </c>
      <c r="V32" s="628">
        <v>115226.87052125249</v>
      </c>
    </row>
    <row r="33" spans="1:51" s="278" customFormat="1" ht="8.4499999999999993" hidden="1" customHeight="1">
      <c r="A33" s="618" t="s">
        <v>739</v>
      </c>
      <c r="B33" s="1070">
        <v>79626.225248597897</v>
      </c>
      <c r="C33" s="1070">
        <v>5469.8571103599998</v>
      </c>
      <c r="D33" s="765">
        <v>5469.8151003599996</v>
      </c>
      <c r="E33" s="1070">
        <v>0</v>
      </c>
      <c r="F33" s="1070">
        <v>4.2009999999999999E-2</v>
      </c>
      <c r="G33" s="1070">
        <v>0</v>
      </c>
      <c r="H33" s="1070">
        <v>37309.219934957895</v>
      </c>
      <c r="I33" s="1070">
        <v>37309.219934957895</v>
      </c>
      <c r="J33" s="1070">
        <v>0</v>
      </c>
      <c r="K33" s="618" t="s">
        <v>739</v>
      </c>
      <c r="L33" s="765">
        <v>36806.977721899995</v>
      </c>
      <c r="M33" s="765">
        <v>36806.977721899995</v>
      </c>
      <c r="N33" s="765">
        <v>0</v>
      </c>
      <c r="O33" s="765">
        <v>40.170481380000105</v>
      </c>
      <c r="P33" s="1070">
        <v>0</v>
      </c>
      <c r="Q33" s="1070">
        <v>17753.261393370001</v>
      </c>
      <c r="R33" s="1070">
        <v>7746.5491773153935</v>
      </c>
      <c r="S33" s="1070">
        <v>11326.762908794044</v>
      </c>
      <c r="T33" s="1070">
        <v>11326.762908794044</v>
      </c>
      <c r="U33" s="765">
        <v>0</v>
      </c>
      <c r="V33" s="628">
        <v>116452.79872807734</v>
      </c>
    </row>
    <row r="34" spans="1:51" s="278" customFormat="1" ht="8.4499999999999993" hidden="1" customHeight="1">
      <c r="A34" s="618" t="s">
        <v>43</v>
      </c>
      <c r="B34" s="1070">
        <v>79365.474153294985</v>
      </c>
      <c r="C34" s="1070">
        <v>5398.152994170001</v>
      </c>
      <c r="D34" s="765">
        <v>5398.1109841700008</v>
      </c>
      <c r="E34" s="1070">
        <v>0</v>
      </c>
      <c r="F34" s="1070">
        <v>4.2009999999999999E-2</v>
      </c>
      <c r="G34" s="1070">
        <v>0</v>
      </c>
      <c r="H34" s="1070">
        <v>37346.036319114995</v>
      </c>
      <c r="I34" s="1070">
        <v>37346.036319114995</v>
      </c>
      <c r="J34" s="1070">
        <v>0</v>
      </c>
      <c r="K34" s="618" t="s">
        <v>43</v>
      </c>
      <c r="L34" s="765">
        <v>36580.701543709998</v>
      </c>
      <c r="M34" s="765">
        <v>36580.701543709998</v>
      </c>
      <c r="N34" s="765">
        <v>0</v>
      </c>
      <c r="O34" s="765">
        <v>40.5832963000001</v>
      </c>
      <c r="P34" s="1070">
        <v>0</v>
      </c>
      <c r="Q34" s="1070">
        <v>17847.888693369998</v>
      </c>
      <c r="R34" s="1070">
        <v>7900.3760631502973</v>
      </c>
      <c r="S34" s="1070">
        <v>11269.354577197882</v>
      </c>
      <c r="T34" s="1070">
        <v>11269.354577197882</v>
      </c>
      <c r="U34" s="765">
        <v>0</v>
      </c>
      <c r="V34" s="628">
        <v>116383.09348701316</v>
      </c>
    </row>
    <row r="35" spans="1:51" s="278" customFormat="1" ht="8.4499999999999993" hidden="1" customHeight="1">
      <c r="A35" s="618" t="s">
        <v>44</v>
      </c>
      <c r="B35" s="1070">
        <v>77711.718968434929</v>
      </c>
      <c r="C35" s="1070">
        <v>5149.3650360200008</v>
      </c>
      <c r="D35" s="765">
        <v>5149.3230260200007</v>
      </c>
      <c r="E35" s="1070">
        <v>0</v>
      </c>
      <c r="F35" s="1070">
        <v>4.2009999999999999E-2</v>
      </c>
      <c r="G35" s="1070">
        <v>0</v>
      </c>
      <c r="H35" s="1070">
        <v>36104.473598884942</v>
      </c>
      <c r="I35" s="1070">
        <v>36104.473598884942</v>
      </c>
      <c r="J35" s="1070">
        <v>0</v>
      </c>
      <c r="K35" s="618" t="s">
        <v>44</v>
      </c>
      <c r="L35" s="765">
        <v>36416.318272929995</v>
      </c>
      <c r="M35" s="765">
        <v>36416.318272929995</v>
      </c>
      <c r="N35" s="765">
        <v>0</v>
      </c>
      <c r="O35" s="765">
        <v>41.562060599999995</v>
      </c>
      <c r="P35" s="1070">
        <v>0</v>
      </c>
      <c r="Q35" s="1070">
        <v>17847.790463370002</v>
      </c>
      <c r="R35" s="1070">
        <v>7778.1747394549948</v>
      </c>
      <c r="S35" s="1070">
        <v>12553.049492073973</v>
      </c>
      <c r="T35" s="1070">
        <v>12553.049492073973</v>
      </c>
      <c r="U35" s="765">
        <v>0</v>
      </c>
      <c r="V35" s="628">
        <v>115890.7336633339</v>
      </c>
    </row>
    <row r="36" spans="1:51" s="310" customFormat="1" ht="8.4499999999999993" customHeight="1">
      <c r="A36" s="601" t="s">
        <v>89</v>
      </c>
      <c r="B36" s="671">
        <v>67251.980224849991</v>
      </c>
      <c r="C36" s="671">
        <v>5410.2783270300006</v>
      </c>
      <c r="D36" s="1067">
        <v>5410.2317490800006</v>
      </c>
      <c r="E36" s="671">
        <v>0</v>
      </c>
      <c r="F36" s="671">
        <v>4.657795E-2</v>
      </c>
      <c r="G36" s="671">
        <v>0</v>
      </c>
      <c r="H36" s="671">
        <v>28930.263476159995</v>
      </c>
      <c r="I36" s="671">
        <v>28930.263476159995</v>
      </c>
      <c r="J36" s="671">
        <v>0</v>
      </c>
      <c r="K36" s="601" t="s">
        <v>89</v>
      </c>
      <c r="L36" s="1067">
        <v>32896.20512305999</v>
      </c>
      <c r="M36" s="1067">
        <v>32896.20512305999</v>
      </c>
      <c r="N36" s="1067">
        <v>0</v>
      </c>
      <c r="O36" s="1067">
        <v>15.233298599999998</v>
      </c>
      <c r="P36" s="671">
        <v>0</v>
      </c>
      <c r="Q36" s="671">
        <v>16323.804330000003</v>
      </c>
      <c r="R36" s="671">
        <v>6910.5792233367983</v>
      </c>
      <c r="S36" s="671">
        <v>10370.35757397546</v>
      </c>
      <c r="T36" s="671">
        <v>10370.35757397546</v>
      </c>
      <c r="U36" s="1067">
        <v>0</v>
      </c>
      <c r="V36" s="627">
        <v>100856.72135216225</v>
      </c>
    </row>
    <row r="37" spans="1:51" s="305" customFormat="1" ht="8.4499999999999993" customHeight="1">
      <c r="A37" s="601" t="s">
        <v>1858</v>
      </c>
      <c r="B37" s="671">
        <v>70974.529583279902</v>
      </c>
      <c r="C37" s="671">
        <v>5824.8974908700002</v>
      </c>
      <c r="D37" s="1067">
        <v>5824.8509129200002</v>
      </c>
      <c r="E37" s="671">
        <v>0</v>
      </c>
      <c r="F37" s="671">
        <v>4.657795E-2</v>
      </c>
      <c r="G37" s="671">
        <v>0</v>
      </c>
      <c r="H37" s="671">
        <v>31184.715608009901</v>
      </c>
      <c r="I37" s="671">
        <v>31184.715608009901</v>
      </c>
      <c r="J37" s="671">
        <v>0</v>
      </c>
      <c r="K37" s="601" t="s">
        <v>1858</v>
      </c>
      <c r="L37" s="1067">
        <v>33952.664548800007</v>
      </c>
      <c r="M37" s="1067">
        <v>33952.664548800007</v>
      </c>
      <c r="N37" s="1067">
        <v>0</v>
      </c>
      <c r="O37" s="1067">
        <v>12.251935599999999</v>
      </c>
      <c r="P37" s="671">
        <v>0</v>
      </c>
      <c r="Q37" s="671">
        <v>15931.540589000002</v>
      </c>
      <c r="R37" s="671">
        <v>5690.0602969285956</v>
      </c>
      <c r="S37" s="671">
        <v>12996.464351544299</v>
      </c>
      <c r="T37" s="671">
        <v>12996.464351544299</v>
      </c>
      <c r="U37" s="1067">
        <v>0</v>
      </c>
      <c r="V37" s="627">
        <v>105592.5948207528</v>
      </c>
      <c r="W37" s="2142"/>
      <c r="X37" s="310"/>
      <c r="Y37" s="310"/>
      <c r="Z37" s="310"/>
      <c r="AA37" s="310"/>
      <c r="AB37" s="310"/>
      <c r="AC37" s="310"/>
      <c r="AD37" s="310"/>
      <c r="AE37" s="310"/>
      <c r="AF37" s="310"/>
      <c r="AG37" s="310"/>
      <c r="AH37" s="310"/>
      <c r="AI37" s="310"/>
      <c r="AJ37" s="310"/>
      <c r="AK37" s="310"/>
      <c r="AL37" s="310"/>
      <c r="AM37" s="310"/>
      <c r="AN37" s="310"/>
      <c r="AO37" s="310"/>
      <c r="AP37" s="310"/>
      <c r="AQ37" s="310"/>
      <c r="AR37" s="310"/>
      <c r="AS37" s="310"/>
      <c r="AT37" s="310"/>
      <c r="AU37" s="310"/>
      <c r="AV37" s="310"/>
      <c r="AW37" s="310"/>
      <c r="AX37" s="310"/>
      <c r="AY37" s="310"/>
    </row>
    <row r="38" spans="1:51" s="305" customFormat="1" ht="8.4499999999999993" customHeight="1">
      <c r="A38" s="601" t="s">
        <v>1980</v>
      </c>
      <c r="B38" s="671">
        <v>70745.457716218894</v>
      </c>
      <c r="C38" s="671">
        <v>5426.4621203600045</v>
      </c>
      <c r="D38" s="1067">
        <v>5426.4155424100045</v>
      </c>
      <c r="E38" s="671">
        <v>0</v>
      </c>
      <c r="F38" s="671">
        <v>4.657795E-2</v>
      </c>
      <c r="G38" s="671">
        <v>0</v>
      </c>
      <c r="H38" s="671">
        <v>33755.022394038904</v>
      </c>
      <c r="I38" s="671">
        <v>33755.022394038904</v>
      </c>
      <c r="J38" s="671">
        <v>0</v>
      </c>
      <c r="K38" s="601" t="s">
        <v>1980</v>
      </c>
      <c r="L38" s="1067">
        <v>31550.038098329987</v>
      </c>
      <c r="M38" s="1067">
        <v>31550.038098329987</v>
      </c>
      <c r="N38" s="1067">
        <v>0</v>
      </c>
      <c r="O38" s="1067">
        <v>13.935103490000001</v>
      </c>
      <c r="P38" s="671">
        <v>0</v>
      </c>
      <c r="Q38" s="671">
        <v>15763.766387999998</v>
      </c>
      <c r="R38" s="671">
        <v>5518.5029817947016</v>
      </c>
      <c r="S38" s="671">
        <v>13008.205657955139</v>
      </c>
      <c r="T38" s="671">
        <v>13008.205657955139</v>
      </c>
      <c r="U38" s="1067">
        <v>0</v>
      </c>
      <c r="V38" s="627">
        <v>105035.93274396873</v>
      </c>
      <c r="W38" s="2142"/>
      <c r="X38" s="310"/>
      <c r="Y38" s="310"/>
      <c r="Z38" s="310"/>
      <c r="AA38" s="310"/>
      <c r="AB38" s="310"/>
      <c r="AC38" s="310"/>
      <c r="AD38" s="310"/>
      <c r="AE38" s="310"/>
      <c r="AF38" s="310"/>
      <c r="AG38" s="310"/>
      <c r="AH38" s="310"/>
      <c r="AI38" s="310"/>
      <c r="AJ38" s="310"/>
      <c r="AK38" s="310"/>
      <c r="AL38" s="310"/>
      <c r="AM38" s="310"/>
      <c r="AN38" s="310"/>
      <c r="AO38" s="310"/>
      <c r="AP38" s="310"/>
      <c r="AQ38" s="310"/>
      <c r="AR38" s="310"/>
      <c r="AS38" s="310"/>
      <c r="AT38" s="310"/>
      <c r="AU38" s="310"/>
      <c r="AV38" s="310"/>
      <c r="AW38" s="310"/>
      <c r="AX38" s="310"/>
      <c r="AY38" s="310"/>
    </row>
    <row r="39" spans="1:51" s="124" customFormat="1" ht="9.1999999999999993" customHeight="1">
      <c r="A39" s="894"/>
      <c r="B39" s="1070"/>
      <c r="C39" s="1070"/>
      <c r="D39" s="765"/>
      <c r="E39" s="1070"/>
      <c r="F39" s="1070"/>
      <c r="G39" s="1070"/>
      <c r="H39" s="1070"/>
      <c r="I39" s="1070"/>
      <c r="J39" s="1070"/>
      <c r="K39" s="894"/>
      <c r="L39" s="765"/>
      <c r="M39" s="765"/>
      <c r="N39" s="765"/>
      <c r="O39" s="765"/>
      <c r="P39" s="1070"/>
      <c r="Q39" s="1070"/>
      <c r="R39" s="1070"/>
      <c r="S39" s="1070"/>
      <c r="T39" s="1070"/>
      <c r="U39" s="765"/>
      <c r="V39" s="628"/>
      <c r="W39" s="2143"/>
      <c r="X39" s="231"/>
      <c r="Y39" s="231"/>
      <c r="Z39" s="231"/>
      <c r="AA39" s="231"/>
      <c r="AB39" s="231"/>
      <c r="AC39" s="231"/>
      <c r="AD39" s="231"/>
      <c r="AE39" s="231"/>
      <c r="AF39" s="231"/>
      <c r="AG39" s="231"/>
      <c r="AH39" s="231"/>
      <c r="AI39" s="231"/>
      <c r="AJ39" s="231"/>
      <c r="AK39" s="231"/>
      <c r="AL39" s="231"/>
      <c r="AM39" s="231"/>
      <c r="AN39" s="231"/>
      <c r="AO39" s="231"/>
      <c r="AP39" s="231"/>
      <c r="AQ39" s="231"/>
      <c r="AR39" s="231"/>
      <c r="AS39" s="231"/>
      <c r="AT39" s="231"/>
      <c r="AU39" s="231"/>
      <c r="AV39" s="231"/>
      <c r="AW39" s="231"/>
      <c r="AX39" s="231"/>
      <c r="AY39" s="231"/>
    </row>
    <row r="40" spans="1:51" s="278" customFormat="1" ht="9.1999999999999993" customHeight="1">
      <c r="A40" s="621" t="s">
        <v>2558</v>
      </c>
      <c r="B40" s="1070">
        <v>71116.583317144803</v>
      </c>
      <c r="C40" s="1070">
        <v>5117.2847413500022</v>
      </c>
      <c r="D40" s="765">
        <v>5117.2381634000021</v>
      </c>
      <c r="E40" s="1070">
        <v>0</v>
      </c>
      <c r="F40" s="765">
        <v>4.657795E-2</v>
      </c>
      <c r="G40" s="765">
        <v>0</v>
      </c>
      <c r="H40" s="1070">
        <v>34272.137541954806</v>
      </c>
      <c r="I40" s="1070">
        <v>34272.137541954806</v>
      </c>
      <c r="J40" s="1070">
        <v>0</v>
      </c>
      <c r="K40" s="621" t="s">
        <v>2558</v>
      </c>
      <c r="L40" s="765">
        <v>31713.114980539987</v>
      </c>
      <c r="M40" s="765">
        <v>31713.114980539987</v>
      </c>
      <c r="N40" s="765">
        <v>0</v>
      </c>
      <c r="O40" s="765">
        <v>14.046053299999997</v>
      </c>
      <c r="P40" s="1070">
        <v>0</v>
      </c>
      <c r="Q40" s="1070">
        <v>15713.407737</v>
      </c>
      <c r="R40" s="1070">
        <v>8345.011183343986</v>
      </c>
      <c r="S40" s="1070">
        <v>11553.617103909859</v>
      </c>
      <c r="T40" s="1070">
        <v>11553.617103909859</v>
      </c>
      <c r="U40" s="765">
        <v>0</v>
      </c>
      <c r="V40" s="628">
        <v>106728.61934139865</v>
      </c>
    </row>
    <row r="41" spans="1:51" s="278" customFormat="1" ht="9.1999999999999993" customHeight="1">
      <c r="A41" s="621" t="s">
        <v>2559</v>
      </c>
      <c r="B41" s="1070">
        <v>72867.810627694795</v>
      </c>
      <c r="C41" s="1070">
        <v>5366.8938523300003</v>
      </c>
      <c r="D41" s="765">
        <v>5366.8472743800003</v>
      </c>
      <c r="E41" s="1070">
        <v>0</v>
      </c>
      <c r="F41" s="765">
        <v>4.657795E-2</v>
      </c>
      <c r="G41" s="765">
        <v>0</v>
      </c>
      <c r="H41" s="1070">
        <v>35438.419832444808</v>
      </c>
      <c r="I41" s="1070">
        <v>35438.419832444808</v>
      </c>
      <c r="J41" s="1070">
        <v>0</v>
      </c>
      <c r="K41" s="621" t="s">
        <v>2559</v>
      </c>
      <c r="L41" s="765">
        <v>32045.203410719991</v>
      </c>
      <c r="M41" s="765">
        <v>32045.203410719991</v>
      </c>
      <c r="N41" s="765">
        <v>0</v>
      </c>
      <c r="O41" s="765">
        <v>17.293532200000001</v>
      </c>
      <c r="P41" s="1070">
        <v>0</v>
      </c>
      <c r="Q41" s="1070">
        <v>15762.355997000001</v>
      </c>
      <c r="R41" s="1070">
        <v>8577.0929487280882</v>
      </c>
      <c r="S41" s="1070">
        <v>12668.19961135085</v>
      </c>
      <c r="T41" s="1070">
        <v>12668.19961135085</v>
      </c>
      <c r="U41" s="765">
        <v>0</v>
      </c>
      <c r="V41" s="628">
        <v>109875.45918477373</v>
      </c>
    </row>
    <row r="42" spans="1:51" s="278" customFormat="1" ht="9.1999999999999993" customHeight="1">
      <c r="A42" s="621" t="s">
        <v>2020</v>
      </c>
      <c r="B42" s="1070">
        <v>73462.447542434791</v>
      </c>
      <c r="C42" s="1070">
        <v>5480.4417938200004</v>
      </c>
      <c r="D42" s="765">
        <v>5480.3952158700004</v>
      </c>
      <c r="E42" s="1070">
        <v>0</v>
      </c>
      <c r="F42" s="765">
        <v>4.657795E-2</v>
      </c>
      <c r="G42" s="765">
        <v>0</v>
      </c>
      <c r="H42" s="1070">
        <v>35678.873599174796</v>
      </c>
      <c r="I42" s="1070">
        <v>35678.873599174796</v>
      </c>
      <c r="J42" s="1070">
        <v>0</v>
      </c>
      <c r="K42" s="621" t="s">
        <v>2020</v>
      </c>
      <c r="L42" s="765">
        <v>32285.661617239999</v>
      </c>
      <c r="M42" s="765">
        <v>32285.661617239999</v>
      </c>
      <c r="N42" s="765">
        <v>0</v>
      </c>
      <c r="O42" s="765">
        <v>17.470532200000001</v>
      </c>
      <c r="P42" s="1070">
        <v>0</v>
      </c>
      <c r="Q42" s="1070">
        <v>16026.701621</v>
      </c>
      <c r="R42" s="1070">
        <v>8258.249282500572</v>
      </c>
      <c r="S42" s="1070">
        <v>12146.856519345081</v>
      </c>
      <c r="T42" s="1070">
        <v>12146.856519345081</v>
      </c>
      <c r="U42" s="765">
        <v>0</v>
      </c>
      <c r="V42" s="628">
        <v>109894.25496528044</v>
      </c>
    </row>
    <row r="43" spans="1:51" s="278" customFormat="1" ht="9.1999999999999993" customHeight="1">
      <c r="A43" s="621" t="s">
        <v>2560</v>
      </c>
      <c r="B43" s="1070">
        <v>73598.082892244827</v>
      </c>
      <c r="C43" s="1070">
        <v>5886.2761099700001</v>
      </c>
      <c r="D43" s="765">
        <v>5886.2295320200001</v>
      </c>
      <c r="E43" s="1070">
        <v>0</v>
      </c>
      <c r="F43" s="765">
        <v>4.657795E-2</v>
      </c>
      <c r="G43" s="765">
        <v>0</v>
      </c>
      <c r="H43" s="1070">
        <v>35316.203064944821</v>
      </c>
      <c r="I43" s="1070">
        <v>35316.203064944821</v>
      </c>
      <c r="J43" s="1070">
        <v>0</v>
      </c>
      <c r="K43" s="621" t="s">
        <v>2560</v>
      </c>
      <c r="L43" s="765">
        <v>32377.755738730008</v>
      </c>
      <c r="M43" s="765">
        <v>32377.755738730008</v>
      </c>
      <c r="N43" s="765">
        <v>0</v>
      </c>
      <c r="O43" s="765">
        <v>17.847978600000001</v>
      </c>
      <c r="P43" s="1070">
        <v>0</v>
      </c>
      <c r="Q43" s="1070">
        <v>14212.124990000002</v>
      </c>
      <c r="R43" s="1070">
        <v>10013.749362524473</v>
      </c>
      <c r="S43" s="1070">
        <v>14779.247319429956</v>
      </c>
      <c r="T43" s="1070">
        <v>14779.247319429956</v>
      </c>
      <c r="U43" s="765">
        <v>0</v>
      </c>
      <c r="V43" s="628">
        <v>112603.20456419926</v>
      </c>
    </row>
    <row r="44" spans="1:51" s="278" customFormat="1" ht="9.1999999999999993" customHeight="1">
      <c r="A44" s="621" t="s">
        <v>2561</v>
      </c>
      <c r="B44" s="1070">
        <v>72760.857951754806</v>
      </c>
      <c r="C44" s="1070">
        <v>6059.1851352600015</v>
      </c>
      <c r="D44" s="765">
        <v>6059.1385573100015</v>
      </c>
      <c r="E44" s="1070">
        <v>0</v>
      </c>
      <c r="F44" s="765">
        <v>4.657795E-2</v>
      </c>
      <c r="G44" s="765">
        <v>0</v>
      </c>
      <c r="H44" s="1070">
        <v>35092.561900114793</v>
      </c>
      <c r="I44" s="1070">
        <v>35092.561900114793</v>
      </c>
      <c r="J44" s="1070">
        <v>0</v>
      </c>
      <c r="K44" s="621" t="s">
        <v>2561</v>
      </c>
      <c r="L44" s="765">
        <v>31591.323634180004</v>
      </c>
      <c r="M44" s="765">
        <v>31591.323634180004</v>
      </c>
      <c r="N44" s="765">
        <v>0</v>
      </c>
      <c r="O44" s="765">
        <v>17.7872822</v>
      </c>
      <c r="P44" s="1070">
        <v>0</v>
      </c>
      <c r="Q44" s="1070">
        <v>13706.774547000001</v>
      </c>
      <c r="R44" s="1070">
        <v>9571.5506358396706</v>
      </c>
      <c r="S44" s="1070">
        <v>12765.223555463588</v>
      </c>
      <c r="T44" s="1070">
        <v>12765.223555463588</v>
      </c>
      <c r="U44" s="765">
        <v>0</v>
      </c>
      <c r="V44" s="628">
        <v>108804.40669005807</v>
      </c>
    </row>
    <row r="45" spans="1:51" s="278" customFormat="1" ht="9.1999999999999993" customHeight="1">
      <c r="A45" s="618" t="s">
        <v>2084</v>
      </c>
      <c r="B45" s="1070">
        <v>73779.698834105919</v>
      </c>
      <c r="C45" s="1070">
        <v>5164.1984930600001</v>
      </c>
      <c r="D45" s="765">
        <v>5164.1519151100001</v>
      </c>
      <c r="E45" s="1070">
        <v>0</v>
      </c>
      <c r="F45" s="765">
        <v>4.657795E-2</v>
      </c>
      <c r="G45" s="765">
        <v>0</v>
      </c>
      <c r="H45" s="1070">
        <v>36328.727345365915</v>
      </c>
      <c r="I45" s="1070">
        <v>36328.727345365915</v>
      </c>
      <c r="J45" s="1070">
        <v>0</v>
      </c>
      <c r="K45" s="618" t="s">
        <v>2084</v>
      </c>
      <c r="L45" s="765">
        <v>32271.116713480002</v>
      </c>
      <c r="M45" s="765">
        <v>32271.116713480002</v>
      </c>
      <c r="N45" s="765">
        <v>0</v>
      </c>
      <c r="O45" s="765">
        <v>15.6562822</v>
      </c>
      <c r="P45" s="1070">
        <v>0</v>
      </c>
      <c r="Q45" s="1070">
        <v>14459.921920999999</v>
      </c>
      <c r="R45" s="1070">
        <v>8819.3929111355501</v>
      </c>
      <c r="S45" s="1070">
        <v>12226.013392381639</v>
      </c>
      <c r="T45" s="1070">
        <v>12226.013392381639</v>
      </c>
      <c r="U45" s="765">
        <v>0</v>
      </c>
      <c r="V45" s="628">
        <v>109285.02705862311</v>
      </c>
    </row>
    <row r="46" spans="1:51" s="278" customFormat="1" ht="9.1999999999999993" customHeight="1">
      <c r="A46" s="618" t="s">
        <v>2562</v>
      </c>
      <c r="B46" s="1070">
        <v>75751.851292999811</v>
      </c>
      <c r="C46" s="1070">
        <v>5355.0878603500005</v>
      </c>
      <c r="D46" s="765">
        <v>5355.0412824000005</v>
      </c>
      <c r="E46" s="1070">
        <v>0</v>
      </c>
      <c r="F46" s="765">
        <v>4.657795E-2</v>
      </c>
      <c r="G46" s="765">
        <v>0</v>
      </c>
      <c r="H46" s="1070">
        <v>38029.028740159796</v>
      </c>
      <c r="I46" s="1070">
        <v>38029.028740159796</v>
      </c>
      <c r="J46" s="1070">
        <v>0</v>
      </c>
      <c r="K46" s="618" t="s">
        <v>2562</v>
      </c>
      <c r="L46" s="765">
        <v>32352.571535590003</v>
      </c>
      <c r="M46" s="765">
        <v>32352.571535590003</v>
      </c>
      <c r="N46" s="765">
        <v>0</v>
      </c>
      <c r="O46" s="765">
        <v>15.163156900000001</v>
      </c>
      <c r="P46" s="1070">
        <v>37.9</v>
      </c>
      <c r="Q46" s="1070">
        <v>14608.090663999998</v>
      </c>
      <c r="R46" s="1070">
        <v>8929.2460399958509</v>
      </c>
      <c r="S46" s="1070">
        <v>12512.271664538581</v>
      </c>
      <c r="T46" s="1070">
        <v>12512.271664538581</v>
      </c>
      <c r="U46" s="765">
        <v>0</v>
      </c>
      <c r="V46" s="628">
        <v>111839.35966153424</v>
      </c>
    </row>
    <row r="47" spans="1:51" s="278" customFormat="1" ht="9.1999999999999993" customHeight="1">
      <c r="A47" s="618" t="s">
        <v>2563</v>
      </c>
      <c r="B47" s="1070">
        <v>76775.855360955597</v>
      </c>
      <c r="C47" s="1070">
        <v>5260.4437233000008</v>
      </c>
      <c r="D47" s="765">
        <v>5260.3971453500008</v>
      </c>
      <c r="E47" s="1070">
        <v>0</v>
      </c>
      <c r="F47" s="765">
        <v>4.657795E-2</v>
      </c>
      <c r="G47" s="765">
        <v>0</v>
      </c>
      <c r="H47" s="1070">
        <v>38981.911176725596</v>
      </c>
      <c r="I47" s="1070">
        <v>38981.911176725596</v>
      </c>
      <c r="J47" s="1070">
        <v>0</v>
      </c>
      <c r="K47" s="618" t="s">
        <v>2563</v>
      </c>
      <c r="L47" s="765">
        <v>32518.026704030002</v>
      </c>
      <c r="M47" s="765">
        <v>32518.026704030002</v>
      </c>
      <c r="N47" s="765">
        <v>0</v>
      </c>
      <c r="O47" s="765">
        <v>15.473756899999998</v>
      </c>
      <c r="P47" s="1070">
        <v>37.9</v>
      </c>
      <c r="Q47" s="1070">
        <v>14730.240162</v>
      </c>
      <c r="R47" s="1070">
        <v>8910.1961282900502</v>
      </c>
      <c r="S47" s="1070">
        <v>14212.411669981717</v>
      </c>
      <c r="T47" s="1070">
        <v>14212.411669981717</v>
      </c>
      <c r="U47" s="765">
        <v>0</v>
      </c>
      <c r="V47" s="628">
        <v>114666.60332122736</v>
      </c>
    </row>
    <row r="48" spans="1:51" s="278" customFormat="1" ht="9.1999999999999993" customHeight="1">
      <c r="A48" s="618" t="s">
        <v>2121</v>
      </c>
      <c r="B48" s="1070">
        <v>72617.464350798196</v>
      </c>
      <c r="C48" s="1070">
        <v>6129.1101395199994</v>
      </c>
      <c r="D48" s="765">
        <v>6129.0635615699994</v>
      </c>
      <c r="E48" s="1070">
        <v>0</v>
      </c>
      <c r="F48" s="765">
        <v>4.657795E-2</v>
      </c>
      <c r="G48" s="765">
        <v>0</v>
      </c>
      <c r="H48" s="1070">
        <v>36872.218382948195</v>
      </c>
      <c r="I48" s="1070">
        <v>36872.218382948195</v>
      </c>
      <c r="J48" s="1070">
        <v>0</v>
      </c>
      <c r="K48" s="618" t="s">
        <v>2121</v>
      </c>
      <c r="L48" s="765">
        <v>29600.661401430003</v>
      </c>
      <c r="M48" s="765">
        <v>29600.661401430003</v>
      </c>
      <c r="N48" s="765">
        <v>0</v>
      </c>
      <c r="O48" s="765">
        <v>15.474426899999999</v>
      </c>
      <c r="P48" s="1070">
        <v>0</v>
      </c>
      <c r="Q48" s="1070">
        <v>14552.286919</v>
      </c>
      <c r="R48" s="1070">
        <v>8468.6302680282042</v>
      </c>
      <c r="S48" s="1070">
        <v>14377.178888972598</v>
      </c>
      <c r="T48" s="1070">
        <v>14377.178888972598</v>
      </c>
      <c r="U48" s="765">
        <v>0</v>
      </c>
      <c r="V48" s="628">
        <v>110015.560426799</v>
      </c>
    </row>
    <row r="49" spans="1:51" s="304" customFormat="1" ht="9.1999999999999993" customHeight="1">
      <c r="A49" s="618" t="s">
        <v>2564</v>
      </c>
      <c r="B49" s="1070">
        <v>70602.370439068211</v>
      </c>
      <c r="C49" s="1070">
        <v>5178.2318043800005</v>
      </c>
      <c r="D49" s="765">
        <v>5178.1852264300005</v>
      </c>
      <c r="E49" s="1070">
        <v>0</v>
      </c>
      <c r="F49" s="1070">
        <v>4.657795E-2</v>
      </c>
      <c r="G49" s="1070">
        <v>0</v>
      </c>
      <c r="H49" s="1070">
        <v>35865.297962858203</v>
      </c>
      <c r="I49" s="1070">
        <v>35865.297962858203</v>
      </c>
      <c r="J49" s="1070">
        <v>0</v>
      </c>
      <c r="K49" s="618" t="s">
        <v>2564</v>
      </c>
      <c r="L49" s="765">
        <v>29542.820994930004</v>
      </c>
      <c r="M49" s="765">
        <v>29542.820994930004</v>
      </c>
      <c r="N49" s="765">
        <v>0</v>
      </c>
      <c r="O49" s="765">
        <v>16.0196769</v>
      </c>
      <c r="P49" s="1070">
        <v>37.9</v>
      </c>
      <c r="Q49" s="1070">
        <v>14597.213243000002</v>
      </c>
      <c r="R49" s="1070">
        <v>8583.0292373108059</v>
      </c>
      <c r="S49" s="1070">
        <v>14587.024827010289</v>
      </c>
      <c r="T49" s="1070">
        <v>14587.024827010289</v>
      </c>
      <c r="U49" s="765">
        <v>0</v>
      </c>
      <c r="V49" s="628">
        <v>108407.53774638931</v>
      </c>
      <c r="W49" s="1272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  <c r="AJ49" s="278"/>
      <c r="AK49" s="278"/>
      <c r="AL49" s="278"/>
      <c r="AM49" s="278"/>
      <c r="AN49" s="278"/>
      <c r="AO49" s="278"/>
      <c r="AP49" s="278"/>
      <c r="AQ49" s="278"/>
      <c r="AR49" s="278"/>
      <c r="AS49" s="278"/>
      <c r="AT49" s="278"/>
      <c r="AU49" s="278"/>
      <c r="AV49" s="278"/>
      <c r="AW49" s="278"/>
      <c r="AX49" s="278"/>
      <c r="AY49" s="278"/>
    </row>
    <row r="50" spans="1:51" s="304" customFormat="1" ht="9.1999999999999993" customHeight="1">
      <c r="A50" s="618" t="s">
        <v>2565</v>
      </c>
      <c r="B50" s="1070">
        <v>70253.959752552997</v>
      </c>
      <c r="C50" s="1070">
        <v>5463.9236310700016</v>
      </c>
      <c r="D50" s="765">
        <v>5463.8770531200016</v>
      </c>
      <c r="E50" s="1070">
        <v>0</v>
      </c>
      <c r="F50" s="1070">
        <v>4.657795E-2</v>
      </c>
      <c r="G50" s="1070">
        <v>0</v>
      </c>
      <c r="H50" s="1070">
        <v>35775.466587252995</v>
      </c>
      <c r="I50" s="1070">
        <v>35775.466587252995</v>
      </c>
      <c r="J50" s="1070">
        <v>0</v>
      </c>
      <c r="K50" s="618" t="s">
        <v>2565</v>
      </c>
      <c r="L50" s="765">
        <v>28998.692038329995</v>
      </c>
      <c r="M50" s="765">
        <v>28998.692038329995</v>
      </c>
      <c r="N50" s="765">
        <v>0</v>
      </c>
      <c r="O50" s="765">
        <v>15.8774959</v>
      </c>
      <c r="P50" s="1070">
        <v>187.9</v>
      </c>
      <c r="Q50" s="1070">
        <v>14153.553794000003</v>
      </c>
      <c r="R50" s="1070">
        <v>8258.0898313965481</v>
      </c>
      <c r="S50" s="1070">
        <v>18192.977743498785</v>
      </c>
      <c r="T50" s="1070">
        <v>18192.977743498785</v>
      </c>
      <c r="U50" s="765">
        <v>0</v>
      </c>
      <c r="V50" s="628">
        <v>111046.48112144833</v>
      </c>
      <c r="W50" s="1272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  <c r="AK50" s="278"/>
      <c r="AL50" s="278"/>
      <c r="AM50" s="278"/>
      <c r="AN50" s="278"/>
      <c r="AO50" s="278"/>
      <c r="AP50" s="278"/>
      <c r="AQ50" s="278"/>
      <c r="AR50" s="278"/>
      <c r="AS50" s="278"/>
      <c r="AT50" s="278"/>
      <c r="AU50" s="278"/>
      <c r="AV50" s="278"/>
      <c r="AW50" s="278"/>
      <c r="AX50" s="278"/>
      <c r="AY50" s="278"/>
    </row>
    <row r="51" spans="1:51" s="305" customFormat="1" ht="9.1999999999999993" customHeight="1">
      <c r="A51" s="601" t="s">
        <v>2159</v>
      </c>
      <c r="B51" s="671">
        <v>61590.291974369997</v>
      </c>
      <c r="C51" s="671">
        <v>4542.7341241800004</v>
      </c>
      <c r="D51" s="1067">
        <v>4542.4082021300001</v>
      </c>
      <c r="E51" s="671">
        <v>0</v>
      </c>
      <c r="F51" s="671">
        <v>0.32592205000000002</v>
      </c>
      <c r="G51" s="671">
        <v>0</v>
      </c>
      <c r="H51" s="671">
        <v>32046.948797760004</v>
      </c>
      <c r="I51" s="671">
        <v>32046.948797760004</v>
      </c>
      <c r="J51" s="671">
        <v>0</v>
      </c>
      <c r="K51" s="601" t="s">
        <v>2159</v>
      </c>
      <c r="L51" s="1067">
        <v>24985.848013699997</v>
      </c>
      <c r="M51" s="1067">
        <v>24985.848013699997</v>
      </c>
      <c r="N51" s="1067">
        <v>0</v>
      </c>
      <c r="O51" s="1067">
        <v>14.761038729999999</v>
      </c>
      <c r="P51" s="671">
        <v>188.9</v>
      </c>
      <c r="Q51" s="671">
        <v>13164.230377000002</v>
      </c>
      <c r="R51" s="671">
        <v>7513.280638892893</v>
      </c>
      <c r="S51" s="671">
        <v>16499.6440001214</v>
      </c>
      <c r="T51" s="671">
        <v>16499.6440001214</v>
      </c>
      <c r="U51" s="1067">
        <v>0</v>
      </c>
      <c r="V51" s="627">
        <v>98956.346990384292</v>
      </c>
      <c r="W51" s="2142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  <c r="AM51" s="310"/>
      <c r="AN51" s="310"/>
      <c r="AO51" s="310"/>
      <c r="AP51" s="310"/>
      <c r="AQ51" s="310"/>
      <c r="AR51" s="310"/>
      <c r="AS51" s="310"/>
      <c r="AT51" s="310"/>
      <c r="AU51" s="310"/>
      <c r="AV51" s="310"/>
      <c r="AW51" s="310"/>
      <c r="AX51" s="310"/>
      <c r="AY51" s="310"/>
    </row>
    <row r="52" spans="1:51" s="124" customFormat="1" ht="9.1999999999999993" customHeight="1">
      <c r="A52" s="894"/>
      <c r="B52" s="1070"/>
      <c r="C52" s="1070"/>
      <c r="D52" s="765"/>
      <c r="E52" s="1070"/>
      <c r="F52" s="1070"/>
      <c r="G52" s="1070"/>
      <c r="H52" s="1070"/>
      <c r="I52" s="1070"/>
      <c r="J52" s="1070"/>
      <c r="K52" s="894"/>
      <c r="L52" s="765"/>
      <c r="M52" s="765"/>
      <c r="N52" s="765"/>
      <c r="O52" s="765"/>
      <c r="P52" s="1070"/>
      <c r="Q52" s="1070"/>
      <c r="R52" s="1070"/>
      <c r="S52" s="1070"/>
      <c r="T52" s="1070"/>
      <c r="U52" s="765"/>
      <c r="V52" s="628"/>
      <c r="W52" s="2143"/>
      <c r="X52" s="231"/>
      <c r="Y52" s="231"/>
      <c r="Z52" s="231"/>
      <c r="AA52" s="231"/>
      <c r="AB52" s="231"/>
      <c r="AC52" s="231"/>
      <c r="AD52" s="231"/>
      <c r="AE52" s="231"/>
      <c r="AF52" s="231"/>
      <c r="AG52" s="231"/>
      <c r="AH52" s="231"/>
      <c r="AI52" s="231"/>
      <c r="AJ52" s="231"/>
      <c r="AK52" s="231"/>
      <c r="AL52" s="231"/>
      <c r="AM52" s="231"/>
      <c r="AN52" s="231"/>
      <c r="AO52" s="231"/>
      <c r="AP52" s="231"/>
      <c r="AQ52" s="231"/>
      <c r="AR52" s="231"/>
      <c r="AS52" s="231"/>
      <c r="AT52" s="231"/>
      <c r="AU52" s="231"/>
      <c r="AV52" s="231"/>
      <c r="AW52" s="231"/>
      <c r="AX52" s="231"/>
      <c r="AY52" s="231"/>
    </row>
    <row r="53" spans="1:51" s="278" customFormat="1" ht="9.1999999999999993" customHeight="1">
      <c r="A53" s="621" t="s">
        <v>2174</v>
      </c>
      <c r="B53" s="1070">
        <v>62656.949490195992</v>
      </c>
      <c r="C53" s="1070">
        <v>4437.7711261700006</v>
      </c>
      <c r="D53" s="765">
        <v>4437.5290192200009</v>
      </c>
      <c r="E53" s="1070">
        <v>0</v>
      </c>
      <c r="F53" s="765">
        <v>0.24210694999999999</v>
      </c>
      <c r="G53" s="765">
        <v>0</v>
      </c>
      <c r="H53" s="1070">
        <v>33265.388325875996</v>
      </c>
      <c r="I53" s="1070">
        <v>33265.388325875996</v>
      </c>
      <c r="J53" s="1070">
        <v>0</v>
      </c>
      <c r="K53" s="621" t="s">
        <v>2174</v>
      </c>
      <c r="L53" s="765">
        <v>24938.724428919992</v>
      </c>
      <c r="M53" s="765">
        <v>24938.724428919992</v>
      </c>
      <c r="N53" s="765">
        <v>0</v>
      </c>
      <c r="O53" s="765">
        <v>15.06560923</v>
      </c>
      <c r="P53" s="1070">
        <v>189.5</v>
      </c>
      <c r="Q53" s="1070">
        <v>13170.352377000003</v>
      </c>
      <c r="R53" s="1070">
        <v>10482.045375446594</v>
      </c>
      <c r="S53" s="1070">
        <v>15343.307173406152</v>
      </c>
      <c r="T53" s="1070">
        <v>15343.307173406152</v>
      </c>
      <c r="U53" s="765">
        <v>0</v>
      </c>
      <c r="V53" s="628">
        <v>101842.15441604874</v>
      </c>
    </row>
    <row r="54" spans="1:51" s="278" customFormat="1" ht="9.1999999999999993" customHeight="1">
      <c r="A54" s="621" t="s">
        <v>2549</v>
      </c>
      <c r="B54" s="1070">
        <v>61943.823031415988</v>
      </c>
      <c r="C54" s="1070">
        <v>4276.5692855300003</v>
      </c>
      <c r="D54" s="765">
        <v>4276.5692855300003</v>
      </c>
      <c r="E54" s="1070">
        <v>0</v>
      </c>
      <c r="F54" s="765">
        <v>0</v>
      </c>
      <c r="G54" s="765">
        <v>0</v>
      </c>
      <c r="H54" s="1070">
        <v>32788.990106395999</v>
      </c>
      <c r="I54" s="1070">
        <v>32788.990106395999</v>
      </c>
      <c r="J54" s="1070">
        <v>0</v>
      </c>
      <c r="K54" s="621" t="s">
        <v>2549</v>
      </c>
      <c r="L54" s="765">
        <v>24863.123892559994</v>
      </c>
      <c r="M54" s="765">
        <v>24863.123892559994</v>
      </c>
      <c r="N54" s="765">
        <v>0</v>
      </c>
      <c r="O54" s="765">
        <v>15.139746929999999</v>
      </c>
      <c r="P54" s="1070">
        <v>39.5</v>
      </c>
      <c r="Q54" s="1070">
        <v>13170.352372100004</v>
      </c>
      <c r="R54" s="1070">
        <v>10412.223104784249</v>
      </c>
      <c r="S54" s="1070">
        <v>15259.492702218653</v>
      </c>
      <c r="T54" s="1070">
        <v>15259.492702218653</v>
      </c>
      <c r="U54" s="765">
        <v>0</v>
      </c>
      <c r="V54" s="628">
        <v>100825.39121051889</v>
      </c>
    </row>
    <row r="55" spans="1:51" s="278" customFormat="1" ht="9.1999999999999993" customHeight="1">
      <c r="A55" s="621" t="s">
        <v>2173</v>
      </c>
      <c r="B55" s="1070">
        <v>54688.820566208989</v>
      </c>
      <c r="C55" s="1070">
        <v>4211.2585197600001</v>
      </c>
      <c r="D55" s="765">
        <v>4211.2585197600001</v>
      </c>
      <c r="E55" s="1070">
        <v>0</v>
      </c>
      <c r="F55" s="765">
        <v>0</v>
      </c>
      <c r="G55" s="765">
        <v>0</v>
      </c>
      <c r="H55" s="1070">
        <v>29411.932851948997</v>
      </c>
      <c r="I55" s="1070">
        <v>29411.932851948997</v>
      </c>
      <c r="J55" s="1070">
        <v>0</v>
      </c>
      <c r="K55" s="621" t="s">
        <v>2173</v>
      </c>
      <c r="L55" s="765">
        <v>21052.930680169997</v>
      </c>
      <c r="M55" s="765">
        <v>21052.930680169997</v>
      </c>
      <c r="N55" s="765">
        <v>0</v>
      </c>
      <c r="O55" s="765">
        <v>12.69851433</v>
      </c>
      <c r="P55" s="1070">
        <v>40.1</v>
      </c>
      <c r="Q55" s="1070">
        <v>12645.005689500002</v>
      </c>
      <c r="R55" s="1070">
        <v>9267.9562074656023</v>
      </c>
      <c r="S55" s="1070">
        <v>15056.262987481561</v>
      </c>
      <c r="T55" s="1070">
        <v>15056.262987481561</v>
      </c>
      <c r="U55" s="765">
        <v>0</v>
      </c>
      <c r="V55" s="628">
        <v>91698.145450656157</v>
      </c>
    </row>
    <row r="56" spans="1:51" s="278" customFormat="1" ht="9.1999999999999993" customHeight="1">
      <c r="A56" s="621" t="s">
        <v>2207</v>
      </c>
      <c r="B56" s="1070">
        <v>55078.07582861602</v>
      </c>
      <c r="C56" s="1070">
        <v>3783.1274610300002</v>
      </c>
      <c r="D56" s="765">
        <v>3783.1274610300002</v>
      </c>
      <c r="E56" s="1070">
        <v>0</v>
      </c>
      <c r="F56" s="765">
        <v>0</v>
      </c>
      <c r="G56" s="765">
        <v>0</v>
      </c>
      <c r="H56" s="1070">
        <v>29455.246988516017</v>
      </c>
      <c r="I56" s="1070">
        <v>29455.246988516017</v>
      </c>
      <c r="J56" s="1070">
        <v>0</v>
      </c>
      <c r="K56" s="621" t="s">
        <v>2207</v>
      </c>
      <c r="L56" s="765">
        <v>21826.780920739999</v>
      </c>
      <c r="M56" s="765">
        <v>21826.780920739999</v>
      </c>
      <c r="N56" s="765">
        <v>0</v>
      </c>
      <c r="O56" s="765">
        <v>12.920458329999999</v>
      </c>
      <c r="P56" s="1070">
        <v>2.2000000000000002</v>
      </c>
      <c r="Q56" s="1070">
        <v>12795.504205400001</v>
      </c>
      <c r="R56" s="1070">
        <v>9081.6614897329709</v>
      </c>
      <c r="S56" s="1070">
        <v>15103.66967679311</v>
      </c>
      <c r="T56" s="1070">
        <v>15103.66967679311</v>
      </c>
      <c r="U56" s="765">
        <v>0</v>
      </c>
      <c r="V56" s="628">
        <v>92061.111200542102</v>
      </c>
    </row>
    <row r="57" spans="1:51" s="278" customFormat="1" ht="9.1999999999999993" customHeight="1">
      <c r="A57" s="621" t="s">
        <v>2208</v>
      </c>
      <c r="B57" s="1070">
        <v>54149.324899586027</v>
      </c>
      <c r="C57" s="1070">
        <v>4096.7199747500008</v>
      </c>
      <c r="D57" s="765">
        <v>4096.7199747500008</v>
      </c>
      <c r="E57" s="1070">
        <v>0</v>
      </c>
      <c r="F57" s="765">
        <v>0</v>
      </c>
      <c r="G57" s="765">
        <v>0</v>
      </c>
      <c r="H57" s="1070">
        <v>28718.711341906019</v>
      </c>
      <c r="I57" s="1070">
        <v>28718.711341906019</v>
      </c>
      <c r="J57" s="1070">
        <v>0</v>
      </c>
      <c r="K57" s="621" t="s">
        <v>2208</v>
      </c>
      <c r="L57" s="765">
        <v>21320.779624600003</v>
      </c>
      <c r="M57" s="765">
        <v>21320.779624600003</v>
      </c>
      <c r="N57" s="765">
        <v>0</v>
      </c>
      <c r="O57" s="765">
        <v>13.113958329999999</v>
      </c>
      <c r="P57" s="1070">
        <v>2.5</v>
      </c>
      <c r="Q57" s="1070">
        <v>10903.5233164</v>
      </c>
      <c r="R57" s="1070">
        <v>8211.8618349636581</v>
      </c>
      <c r="S57" s="1070">
        <v>17324.779878119178</v>
      </c>
      <c r="T57" s="1070">
        <v>17324.779878119178</v>
      </c>
      <c r="U57" s="765">
        <v>0</v>
      </c>
      <c r="V57" s="628">
        <v>90591.989929068863</v>
      </c>
    </row>
    <row r="58" spans="1:51" s="278" customFormat="1" ht="9.1999999999999993" customHeight="1">
      <c r="A58" s="618" t="s">
        <v>2209</v>
      </c>
      <c r="B58" s="1070">
        <v>55485.961078636028</v>
      </c>
      <c r="C58" s="1070">
        <v>4270.7362072300002</v>
      </c>
      <c r="D58" s="765">
        <v>4270.7362072300002</v>
      </c>
      <c r="E58" s="1070">
        <v>0</v>
      </c>
      <c r="F58" s="765">
        <v>0</v>
      </c>
      <c r="G58" s="765">
        <v>0</v>
      </c>
      <c r="H58" s="1070">
        <v>29193.378300546021</v>
      </c>
      <c r="I58" s="1070">
        <v>29193.378300546021</v>
      </c>
      <c r="J58" s="1070">
        <v>0</v>
      </c>
      <c r="K58" s="618" t="s">
        <v>2209</v>
      </c>
      <c r="L58" s="765">
        <v>22008.738242530002</v>
      </c>
      <c r="M58" s="765">
        <v>22008.738242530002</v>
      </c>
      <c r="N58" s="765">
        <v>0</v>
      </c>
      <c r="O58" s="765">
        <v>13.108328330000001</v>
      </c>
      <c r="P58" s="1070">
        <v>4.5</v>
      </c>
      <c r="Q58" s="1070">
        <v>11635.085430399999</v>
      </c>
      <c r="R58" s="1070">
        <v>7553.2255799800887</v>
      </c>
      <c r="S58" s="1070">
        <v>18602.213163304608</v>
      </c>
      <c r="T58" s="1070">
        <v>18602.213163304608</v>
      </c>
      <c r="U58" s="765">
        <v>0</v>
      </c>
      <c r="V58" s="628">
        <v>93280.985252320723</v>
      </c>
    </row>
    <row r="59" spans="1:51" s="278" customFormat="1" ht="9.1999999999999993" customHeight="1">
      <c r="A59" s="618" t="s">
        <v>2218</v>
      </c>
      <c r="B59" s="1070">
        <v>51517.96735471602</v>
      </c>
      <c r="C59" s="1070">
        <v>4308.5614212099999</v>
      </c>
      <c r="D59" s="765">
        <v>4308.5614212099999</v>
      </c>
      <c r="E59" s="1070">
        <v>0</v>
      </c>
      <c r="F59" s="765">
        <v>0</v>
      </c>
      <c r="G59" s="765">
        <v>0</v>
      </c>
      <c r="H59" s="1070">
        <v>23371.609633866017</v>
      </c>
      <c r="I59" s="1070">
        <v>23371.609633866017</v>
      </c>
      <c r="J59" s="1070">
        <v>0</v>
      </c>
      <c r="K59" s="618" t="s">
        <v>2218</v>
      </c>
      <c r="L59" s="765">
        <v>23824.579806310001</v>
      </c>
      <c r="M59" s="765">
        <v>23824.579806310001</v>
      </c>
      <c r="N59" s="765">
        <v>0</v>
      </c>
      <c r="O59" s="765">
        <v>13.216493329999999</v>
      </c>
      <c r="P59" s="1070">
        <v>44.4</v>
      </c>
      <c r="Q59" s="1070">
        <v>11455.932440399996</v>
      </c>
      <c r="R59" s="1070">
        <v>7135.8591724530852</v>
      </c>
      <c r="S59" s="1070">
        <v>18007.086630926708</v>
      </c>
      <c r="T59" s="1070">
        <v>18007.086630926708</v>
      </c>
      <c r="U59" s="765">
        <v>0</v>
      </c>
      <c r="V59" s="628">
        <v>88161.245598495807</v>
      </c>
    </row>
    <row r="60" spans="1:51" s="278" customFormat="1" ht="9.1999999999999993" customHeight="1">
      <c r="A60" s="618" t="s">
        <v>2219</v>
      </c>
      <c r="B60" s="1070">
        <v>55053.254925706045</v>
      </c>
      <c r="C60" s="1070">
        <v>5198.3888300200006</v>
      </c>
      <c r="D60" s="765">
        <v>5198.3888300200006</v>
      </c>
      <c r="E60" s="1070">
        <v>0</v>
      </c>
      <c r="F60" s="765">
        <v>0</v>
      </c>
      <c r="G60" s="765">
        <v>0</v>
      </c>
      <c r="H60" s="1070">
        <v>23719.002331046049</v>
      </c>
      <c r="I60" s="1070">
        <v>23719.002331046049</v>
      </c>
      <c r="J60" s="1070">
        <v>0</v>
      </c>
      <c r="K60" s="618" t="s">
        <v>2219</v>
      </c>
      <c r="L60" s="765">
        <v>26122.353921309994</v>
      </c>
      <c r="M60" s="765">
        <v>26122.353921309994</v>
      </c>
      <c r="N60" s="765">
        <v>0</v>
      </c>
      <c r="O60" s="765">
        <v>13.509843329999999</v>
      </c>
      <c r="P60" s="1070">
        <v>44.4</v>
      </c>
      <c r="Q60" s="1070">
        <v>11776.248850399999</v>
      </c>
      <c r="R60" s="1070">
        <v>7149.0900657146867</v>
      </c>
      <c r="S60" s="1070">
        <v>15564.065623205781</v>
      </c>
      <c r="T60" s="1070">
        <v>15564.065623205781</v>
      </c>
      <c r="U60" s="765">
        <v>0</v>
      </c>
      <c r="V60" s="628">
        <v>89587.059465026512</v>
      </c>
    </row>
    <row r="61" spans="1:51" s="278" customFormat="1" ht="9.1999999999999993" customHeight="1">
      <c r="A61" s="618" t="s">
        <v>2217</v>
      </c>
      <c r="B61" s="1070">
        <v>53946.044596389431</v>
      </c>
      <c r="C61" s="1070">
        <v>4132.9951058000006</v>
      </c>
      <c r="D61" s="765">
        <v>4132.9951058000006</v>
      </c>
      <c r="E61" s="1070">
        <v>0</v>
      </c>
      <c r="F61" s="765">
        <v>0</v>
      </c>
      <c r="G61" s="765">
        <v>0</v>
      </c>
      <c r="H61" s="1070">
        <v>22518.532743516014</v>
      </c>
      <c r="I61" s="1070">
        <v>22518.532743516014</v>
      </c>
      <c r="J61" s="1070">
        <v>0</v>
      </c>
      <c r="K61" s="618" t="s">
        <v>2217</v>
      </c>
      <c r="L61" s="765">
        <v>27280.938223913414</v>
      </c>
      <c r="M61" s="765">
        <v>27280.938223913414</v>
      </c>
      <c r="N61" s="765">
        <v>0</v>
      </c>
      <c r="O61" s="765">
        <v>13.578523160000001</v>
      </c>
      <c r="P61" s="1070">
        <v>807.54520151999998</v>
      </c>
      <c r="Q61" s="1070">
        <v>12053.270890399999</v>
      </c>
      <c r="R61" s="1070">
        <v>7078.7104361860384</v>
      </c>
      <c r="S61" s="1070">
        <v>16976.22405970874</v>
      </c>
      <c r="T61" s="1070">
        <v>16976.22405970874</v>
      </c>
      <c r="U61" s="765">
        <v>0</v>
      </c>
      <c r="V61" s="628">
        <v>90861.795184204209</v>
      </c>
    </row>
    <row r="62" spans="1:51" s="278" customFormat="1" ht="9.1999999999999993" customHeight="1">
      <c r="A62" s="618" t="s">
        <v>2264</v>
      </c>
      <c r="B62" s="1070">
        <v>54895.530381590004</v>
      </c>
      <c r="C62" s="1070">
        <v>4646.4484367699997</v>
      </c>
      <c r="D62" s="765">
        <v>4646.4484367699997</v>
      </c>
      <c r="E62" s="1070">
        <v>0</v>
      </c>
      <c r="F62" s="765">
        <v>0</v>
      </c>
      <c r="G62" s="765">
        <v>0</v>
      </c>
      <c r="H62" s="1070">
        <v>22305.795193010006</v>
      </c>
      <c r="I62" s="1070">
        <v>22305.795193010006</v>
      </c>
      <c r="J62" s="1070">
        <v>0</v>
      </c>
      <c r="K62" s="618" t="s">
        <v>2264</v>
      </c>
      <c r="L62" s="765">
        <v>27930.40207865</v>
      </c>
      <c r="M62" s="765">
        <v>27930.40207865</v>
      </c>
      <c r="N62" s="765">
        <v>0</v>
      </c>
      <c r="O62" s="765">
        <v>12.884673159999998</v>
      </c>
      <c r="P62" s="1070">
        <v>819.38187000000005</v>
      </c>
      <c r="Q62" s="1070">
        <v>12368.869704400002</v>
      </c>
      <c r="R62" s="1070">
        <v>6889.0654483200969</v>
      </c>
      <c r="S62" s="1070">
        <v>18170.693707662926</v>
      </c>
      <c r="T62" s="1070">
        <v>18170.693707662926</v>
      </c>
      <c r="U62" s="765">
        <v>0</v>
      </c>
      <c r="V62" s="628">
        <v>93143.541111973027</v>
      </c>
    </row>
    <row r="63" spans="1:51" s="278" customFormat="1" ht="9.1999999999999993" customHeight="1">
      <c r="A63" s="618" t="s">
        <v>2265</v>
      </c>
      <c r="B63" s="1070">
        <v>54418.590615230016</v>
      </c>
      <c r="C63" s="1070">
        <v>4563.2490571299995</v>
      </c>
      <c r="D63" s="765">
        <v>4563.2490571299995</v>
      </c>
      <c r="E63" s="1070">
        <v>0</v>
      </c>
      <c r="F63" s="765">
        <v>0</v>
      </c>
      <c r="G63" s="765">
        <v>0</v>
      </c>
      <c r="H63" s="1070">
        <v>21179.179897200018</v>
      </c>
      <c r="I63" s="1070">
        <v>21179.179897200018</v>
      </c>
      <c r="J63" s="1070">
        <v>0</v>
      </c>
      <c r="K63" s="618" t="s">
        <v>2265</v>
      </c>
      <c r="L63" s="765">
        <v>28663.234917739999</v>
      </c>
      <c r="M63" s="765">
        <v>28663.234917739999</v>
      </c>
      <c r="N63" s="765">
        <v>0</v>
      </c>
      <c r="O63" s="765">
        <v>12.926743159999999</v>
      </c>
      <c r="P63" s="1070">
        <v>306.46627870999998</v>
      </c>
      <c r="Q63" s="1070">
        <v>12455.581604400002</v>
      </c>
      <c r="R63" s="1070">
        <v>6856.8928587392957</v>
      </c>
      <c r="S63" s="1070">
        <v>18872.774632042383</v>
      </c>
      <c r="T63" s="1070">
        <v>18872.774632042383</v>
      </c>
      <c r="U63" s="765">
        <v>0</v>
      </c>
      <c r="V63" s="628">
        <v>92910.305989121698</v>
      </c>
    </row>
    <row r="64" spans="1:51" s="310" customFormat="1" ht="9.1999999999999993" customHeight="1">
      <c r="A64" s="601" t="s">
        <v>2262</v>
      </c>
      <c r="B64" s="671">
        <v>48027.733203235097</v>
      </c>
      <c r="C64" s="671">
        <v>4371.8182203699998</v>
      </c>
      <c r="D64" s="1067">
        <v>4371.8182203699998</v>
      </c>
      <c r="E64" s="671">
        <v>0</v>
      </c>
      <c r="F64" s="1067">
        <v>0</v>
      </c>
      <c r="G64" s="1067">
        <v>0</v>
      </c>
      <c r="H64" s="671">
        <v>18444.553532555099</v>
      </c>
      <c r="I64" s="671">
        <v>18444.553532555099</v>
      </c>
      <c r="J64" s="671">
        <v>0</v>
      </c>
      <c r="K64" s="601" t="s">
        <v>2262</v>
      </c>
      <c r="L64" s="1067">
        <v>25197.863519549996</v>
      </c>
      <c r="M64" s="1067">
        <v>25197.863519549996</v>
      </c>
      <c r="N64" s="1067">
        <v>0</v>
      </c>
      <c r="O64" s="1067">
        <v>13.497930760000001</v>
      </c>
      <c r="P64" s="671">
        <v>512.26039509999998</v>
      </c>
      <c r="Q64" s="671">
        <v>10507.5767044</v>
      </c>
      <c r="R64" s="671">
        <v>5469.2607816233049</v>
      </c>
      <c r="S64" s="671">
        <v>15539.349774921153</v>
      </c>
      <c r="T64" s="671">
        <v>15539.349774921153</v>
      </c>
      <c r="U64" s="1067">
        <v>0</v>
      </c>
      <c r="V64" s="627">
        <v>80056.180859279557</v>
      </c>
    </row>
    <row r="65" spans="1:51" s="124" customFormat="1" ht="9.1999999999999993" customHeight="1">
      <c r="A65" s="894"/>
      <c r="B65" s="1070"/>
      <c r="C65" s="1070"/>
      <c r="D65" s="765"/>
      <c r="E65" s="1070"/>
      <c r="F65" s="1070"/>
      <c r="G65" s="1070"/>
      <c r="H65" s="1070"/>
      <c r="I65" s="1070"/>
      <c r="J65" s="1070"/>
      <c r="K65" s="894"/>
      <c r="L65" s="765"/>
      <c r="M65" s="765"/>
      <c r="N65" s="765"/>
      <c r="O65" s="765"/>
      <c r="P65" s="1070"/>
      <c r="Q65" s="1070"/>
      <c r="R65" s="1070"/>
      <c r="S65" s="1070"/>
      <c r="T65" s="1070"/>
      <c r="U65" s="765"/>
      <c r="V65" s="628"/>
      <c r="W65" s="2143"/>
      <c r="X65" s="231"/>
      <c r="Y65" s="231"/>
      <c r="Z65" s="231"/>
      <c r="AA65" s="231"/>
      <c r="AB65" s="231"/>
      <c r="AC65" s="231"/>
      <c r="AD65" s="231"/>
      <c r="AE65" s="231"/>
      <c r="AF65" s="231"/>
      <c r="AG65" s="231"/>
      <c r="AH65" s="231"/>
      <c r="AI65" s="231"/>
      <c r="AJ65" s="231"/>
      <c r="AK65" s="231"/>
      <c r="AL65" s="231"/>
      <c r="AM65" s="231"/>
      <c r="AN65" s="231"/>
      <c r="AO65" s="231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</row>
    <row r="66" spans="1:51" s="278" customFormat="1" ht="9.1999999999999993" customHeight="1">
      <c r="A66" s="621" t="s">
        <v>2781</v>
      </c>
      <c r="B66" s="1070">
        <v>49616.646894045109</v>
      </c>
      <c r="C66" s="1070">
        <v>4590.5230753599999</v>
      </c>
      <c r="D66" s="765">
        <v>4590.5230753599999</v>
      </c>
      <c r="E66" s="1070">
        <v>0</v>
      </c>
      <c r="F66" s="765">
        <v>0</v>
      </c>
      <c r="G66" s="765">
        <v>0</v>
      </c>
      <c r="H66" s="1070">
        <v>18417.695329005102</v>
      </c>
      <c r="I66" s="1070">
        <v>18417.695329005102</v>
      </c>
      <c r="J66" s="1070">
        <v>0</v>
      </c>
      <c r="K66" s="621" t="s">
        <v>2781</v>
      </c>
      <c r="L66" s="765">
        <v>26595.428592250002</v>
      </c>
      <c r="M66" s="765">
        <v>26595.428592250002</v>
      </c>
      <c r="N66" s="765">
        <v>0</v>
      </c>
      <c r="O66" s="765">
        <v>12.999897429999999</v>
      </c>
      <c r="P66" s="1070">
        <v>309.23919640999998</v>
      </c>
      <c r="Q66" s="1070">
        <v>10607.369899500001</v>
      </c>
      <c r="R66" s="1070">
        <v>7659.2422695528176</v>
      </c>
      <c r="S66" s="1070">
        <v>13937.111833386567</v>
      </c>
      <c r="T66" s="1070">
        <v>13937.111833386567</v>
      </c>
      <c r="U66" s="765">
        <v>0</v>
      </c>
      <c r="V66" s="628">
        <v>82129.610092894494</v>
      </c>
    </row>
    <row r="67" spans="1:51" s="278" customFormat="1" ht="9.1999999999999993" customHeight="1">
      <c r="A67" s="621" t="s">
        <v>2782</v>
      </c>
      <c r="B67" s="1070">
        <v>50321.45823115384</v>
      </c>
      <c r="C67" s="1070">
        <v>4703.5753597600005</v>
      </c>
      <c r="D67" s="765">
        <v>4703.5753597600005</v>
      </c>
      <c r="E67" s="1070">
        <v>0</v>
      </c>
      <c r="F67" s="765">
        <v>0</v>
      </c>
      <c r="G67" s="765">
        <v>0</v>
      </c>
      <c r="H67" s="1070">
        <v>18348.28747198384</v>
      </c>
      <c r="I67" s="1070">
        <v>18348.28747198384</v>
      </c>
      <c r="J67" s="1070">
        <v>0</v>
      </c>
      <c r="K67" s="621" t="s">
        <v>2782</v>
      </c>
      <c r="L67" s="765">
        <v>27236.2282266</v>
      </c>
      <c r="M67" s="765">
        <v>27236.2282266</v>
      </c>
      <c r="N67" s="765">
        <v>0</v>
      </c>
      <c r="O67" s="765">
        <v>33.367172810000007</v>
      </c>
      <c r="P67" s="1070">
        <v>331.63919641000001</v>
      </c>
      <c r="Q67" s="1070">
        <v>10805.1318044</v>
      </c>
      <c r="R67" s="1070">
        <v>7834.4260996938719</v>
      </c>
      <c r="S67" s="1070">
        <v>13395.119458137349</v>
      </c>
      <c r="T67" s="1070">
        <v>13395.119458137349</v>
      </c>
      <c r="U67" s="765">
        <v>0</v>
      </c>
      <c r="V67" s="628">
        <v>82687.774789795061</v>
      </c>
    </row>
    <row r="68" spans="1:51" s="278" customFormat="1" ht="9.1999999999999993" customHeight="1">
      <c r="A68" s="621" t="s">
        <v>2293</v>
      </c>
      <c r="B68" s="1070">
        <v>50875.838536500996</v>
      </c>
      <c r="C68" s="1070">
        <v>4373.5136250800006</v>
      </c>
      <c r="D68" s="765">
        <v>4373.5136250800006</v>
      </c>
      <c r="E68" s="1070">
        <v>0</v>
      </c>
      <c r="F68" s="765">
        <v>0</v>
      </c>
      <c r="G68" s="765">
        <v>0</v>
      </c>
      <c r="H68" s="1070">
        <v>18730.153558090988</v>
      </c>
      <c r="I68" s="1070">
        <v>18730.153558090988</v>
      </c>
      <c r="J68" s="1070">
        <v>0</v>
      </c>
      <c r="K68" s="621" t="s">
        <v>2293</v>
      </c>
      <c r="L68" s="765">
        <v>27738.503526690009</v>
      </c>
      <c r="M68" s="765">
        <v>27738.503526690009</v>
      </c>
      <c r="N68" s="765">
        <v>0</v>
      </c>
      <c r="O68" s="765">
        <v>33.667826640000001</v>
      </c>
      <c r="P68" s="1070">
        <v>277.05732640999997</v>
      </c>
      <c r="Q68" s="1070">
        <v>10970.631976200002</v>
      </c>
      <c r="R68" s="1070">
        <v>7876.4182047010609</v>
      </c>
      <c r="S68" s="1070">
        <v>13439.715749920986</v>
      </c>
      <c r="T68" s="1070">
        <v>13439.715749920986</v>
      </c>
      <c r="U68" s="765">
        <v>0</v>
      </c>
      <c r="V68" s="628">
        <v>83439.661793733045</v>
      </c>
    </row>
    <row r="69" spans="1:51" s="278" customFormat="1" ht="9.1999999999999993" customHeight="1">
      <c r="A69" s="621" t="s">
        <v>2495</v>
      </c>
      <c r="B69" s="1070">
        <v>50551.635931491001</v>
      </c>
      <c r="C69" s="1070">
        <v>4108.0695690600005</v>
      </c>
      <c r="D69" s="765">
        <v>4107.9908090600002</v>
      </c>
      <c r="E69" s="1070">
        <v>0</v>
      </c>
      <c r="F69" s="765">
        <v>7.8760000000000011E-2</v>
      </c>
      <c r="G69" s="765">
        <v>0</v>
      </c>
      <c r="H69" s="1070">
        <v>18962.288255390995</v>
      </c>
      <c r="I69" s="1070">
        <v>18962.288255390995</v>
      </c>
      <c r="J69" s="1070">
        <v>0</v>
      </c>
      <c r="K69" s="621" t="s">
        <v>2495</v>
      </c>
      <c r="L69" s="765">
        <v>27446.750974360006</v>
      </c>
      <c r="M69" s="765">
        <v>27446.750974360006</v>
      </c>
      <c r="N69" s="765">
        <v>0</v>
      </c>
      <c r="O69" s="765">
        <v>34.527132679999994</v>
      </c>
      <c r="P69" s="1070">
        <v>253.66449</v>
      </c>
      <c r="Q69" s="1070">
        <v>10719.00087885</v>
      </c>
      <c r="R69" s="1070">
        <v>7947.6220021373683</v>
      </c>
      <c r="S69" s="1070">
        <v>14203.717258377503</v>
      </c>
      <c r="T69" s="1070">
        <v>14203.717258377503</v>
      </c>
      <c r="U69" s="765">
        <v>0</v>
      </c>
      <c r="V69" s="628">
        <v>83675.640560855871</v>
      </c>
    </row>
    <row r="70" spans="1:51" s="278" customFormat="1" ht="9.1999999999999993" customHeight="1">
      <c r="A70" s="621" t="s">
        <v>2496</v>
      </c>
      <c r="B70" s="1070">
        <v>50459.379464820995</v>
      </c>
      <c r="C70" s="1070">
        <v>3953.2112153500011</v>
      </c>
      <c r="D70" s="765">
        <v>3953.1322153500009</v>
      </c>
      <c r="E70" s="1070">
        <v>0</v>
      </c>
      <c r="F70" s="765">
        <v>7.9000000000000001E-2</v>
      </c>
      <c r="G70" s="765">
        <v>0</v>
      </c>
      <c r="H70" s="1070">
        <v>18886.510287550995</v>
      </c>
      <c r="I70" s="1070">
        <v>18886.510287550995</v>
      </c>
      <c r="J70" s="1070">
        <v>0</v>
      </c>
      <c r="K70" s="621" t="s">
        <v>2496</v>
      </c>
      <c r="L70" s="765">
        <v>27581.771288889999</v>
      </c>
      <c r="M70" s="765">
        <v>27581.771288889999</v>
      </c>
      <c r="N70" s="765">
        <v>0</v>
      </c>
      <c r="O70" s="765">
        <v>37.886673029999997</v>
      </c>
      <c r="P70" s="1070">
        <v>155.27879641000001</v>
      </c>
      <c r="Q70" s="1070">
        <v>10849.550743050002</v>
      </c>
      <c r="R70" s="1070">
        <v>7982.2455574911455</v>
      </c>
      <c r="S70" s="1070">
        <v>14293.293001144513</v>
      </c>
      <c r="T70" s="1070">
        <v>14293.293001144513</v>
      </c>
      <c r="U70" s="765">
        <v>0</v>
      </c>
      <c r="V70" s="628">
        <v>83739.747562916658</v>
      </c>
    </row>
    <row r="71" spans="1:51" s="278" customFormat="1" ht="9.1999999999999993" customHeight="1">
      <c r="A71" s="618" t="s">
        <v>2497</v>
      </c>
      <c r="B71" s="1070">
        <v>52112.181656671011</v>
      </c>
      <c r="C71" s="1070">
        <v>3770.3031589900006</v>
      </c>
      <c r="D71" s="765">
        <v>3770.2171589900008</v>
      </c>
      <c r="E71" s="1070">
        <v>0</v>
      </c>
      <c r="F71" s="765">
        <v>8.5999999999999993E-2</v>
      </c>
      <c r="G71" s="765">
        <v>0</v>
      </c>
      <c r="H71" s="1070">
        <v>19468.957048091004</v>
      </c>
      <c r="I71" s="1070">
        <v>19468.957048091004</v>
      </c>
      <c r="J71" s="1070">
        <v>0</v>
      </c>
      <c r="K71" s="618" t="s">
        <v>2497</v>
      </c>
      <c r="L71" s="765">
        <v>28834.145129299999</v>
      </c>
      <c r="M71" s="765">
        <v>28834.145129299999</v>
      </c>
      <c r="N71" s="765">
        <v>0</v>
      </c>
      <c r="O71" s="765">
        <v>38.776320289999994</v>
      </c>
      <c r="P71" s="1070">
        <v>427.24305641000001</v>
      </c>
      <c r="Q71" s="1070">
        <v>11614.03795824</v>
      </c>
      <c r="R71" s="1070">
        <v>7129.8010685402505</v>
      </c>
      <c r="S71" s="1070">
        <v>13929.567977037248</v>
      </c>
      <c r="T71" s="1070">
        <v>13929.567977037248</v>
      </c>
      <c r="U71" s="765">
        <v>0</v>
      </c>
      <c r="V71" s="628">
        <v>85212.831716898509</v>
      </c>
    </row>
    <row r="72" spans="1:51" s="278" customFormat="1" ht="9.1999999999999993" customHeight="1">
      <c r="A72" s="618" t="s">
        <v>2534</v>
      </c>
      <c r="B72" s="1070">
        <v>51439.337068591012</v>
      </c>
      <c r="C72" s="1070">
        <v>3590.7232372600001</v>
      </c>
      <c r="D72" s="765">
        <v>3590.6382372600001</v>
      </c>
      <c r="E72" s="1070">
        <v>0</v>
      </c>
      <c r="F72" s="765">
        <v>8.5000000000000006E-2</v>
      </c>
      <c r="G72" s="765">
        <v>0</v>
      </c>
      <c r="H72" s="1070">
        <v>18984.025762541016</v>
      </c>
      <c r="I72" s="1070">
        <v>18984.025762541016</v>
      </c>
      <c r="J72" s="1070">
        <v>0</v>
      </c>
      <c r="K72" s="618" t="s">
        <v>2534</v>
      </c>
      <c r="L72" s="765">
        <v>28824.248279499996</v>
      </c>
      <c r="M72" s="765">
        <v>28824.248279499996</v>
      </c>
      <c r="N72" s="765">
        <v>0</v>
      </c>
      <c r="O72" s="765">
        <v>40.339789289999999</v>
      </c>
      <c r="P72" s="1070">
        <v>182.89305999999999</v>
      </c>
      <c r="Q72" s="1070">
        <v>11744.45888124</v>
      </c>
      <c r="R72" s="1070">
        <v>6961.5119176529461</v>
      </c>
      <c r="S72" s="1070">
        <v>14032.809973844305</v>
      </c>
      <c r="T72" s="1070">
        <v>14032.809973844305</v>
      </c>
      <c r="U72" s="765">
        <v>0</v>
      </c>
      <c r="V72" s="628">
        <v>84361.010901328264</v>
      </c>
    </row>
    <row r="73" spans="1:51" s="278" customFormat="1" ht="9.1999999999999993" customHeight="1">
      <c r="A73" s="618" t="s">
        <v>2535</v>
      </c>
      <c r="B73" s="1070">
        <v>52617.781404020992</v>
      </c>
      <c r="C73" s="1070">
        <v>3475.80827628</v>
      </c>
      <c r="D73" s="765">
        <v>3475.7973337200001</v>
      </c>
      <c r="E73" s="1070">
        <v>0</v>
      </c>
      <c r="F73" s="765">
        <v>1.094256E-2</v>
      </c>
      <c r="G73" s="765">
        <v>0</v>
      </c>
      <c r="H73" s="1070">
        <v>18954.543609381002</v>
      </c>
      <c r="I73" s="1070">
        <v>18954.543609381002</v>
      </c>
      <c r="J73" s="1070">
        <v>0</v>
      </c>
      <c r="K73" s="618" t="s">
        <v>2535</v>
      </c>
      <c r="L73" s="765">
        <v>30147.539729069991</v>
      </c>
      <c r="M73" s="765">
        <v>30147.539729069991</v>
      </c>
      <c r="N73" s="765">
        <v>0</v>
      </c>
      <c r="O73" s="765">
        <v>39.889789290000003</v>
      </c>
      <c r="P73" s="1070">
        <v>182.89305999999999</v>
      </c>
      <c r="Q73" s="1070">
        <v>11923.89027634</v>
      </c>
      <c r="R73" s="1070">
        <v>6875.1093129397459</v>
      </c>
      <c r="S73" s="1070">
        <v>14611.073545494175</v>
      </c>
      <c r="T73" s="1070">
        <v>14611.073545494175</v>
      </c>
      <c r="U73" s="765">
        <v>0</v>
      </c>
      <c r="V73" s="628">
        <v>86210.747598794915</v>
      </c>
    </row>
    <row r="74" spans="1:51" s="278" customFormat="1" ht="9.1999999999999993" customHeight="1">
      <c r="A74" s="618" t="s">
        <v>2532</v>
      </c>
      <c r="B74" s="1070">
        <v>54071.248110640998</v>
      </c>
      <c r="C74" s="1070">
        <v>3480.5055146299997</v>
      </c>
      <c r="D74" s="765">
        <v>3480.4774446299998</v>
      </c>
      <c r="E74" s="1070">
        <v>0</v>
      </c>
      <c r="F74" s="765">
        <v>2.8070000000000001E-2</v>
      </c>
      <c r="G74" s="765">
        <v>0</v>
      </c>
      <c r="H74" s="1070">
        <v>18825.670221901004</v>
      </c>
      <c r="I74" s="1070">
        <v>18825.670221901004</v>
      </c>
      <c r="J74" s="1070">
        <v>0</v>
      </c>
      <c r="K74" s="618" t="s">
        <v>2532</v>
      </c>
      <c r="L74" s="765">
        <v>31722.980590659998</v>
      </c>
      <c r="M74" s="765">
        <v>31722.980590659998</v>
      </c>
      <c r="N74" s="765">
        <v>0</v>
      </c>
      <c r="O74" s="765">
        <v>42.091783450000001</v>
      </c>
      <c r="P74" s="1070">
        <v>312.22008082999997</v>
      </c>
      <c r="Q74" s="1070">
        <v>12371.155250239999</v>
      </c>
      <c r="R74" s="1070">
        <v>6917.9353437195477</v>
      </c>
      <c r="S74" s="1070">
        <v>14470.408345160326</v>
      </c>
      <c r="T74" s="1070">
        <v>14470.408345160326</v>
      </c>
      <c r="U74" s="765">
        <v>0</v>
      </c>
      <c r="V74" s="628">
        <v>88142.967130590871</v>
      </c>
    </row>
    <row r="75" spans="1:51" s="278" customFormat="1" ht="9.1999999999999993" customHeight="1">
      <c r="A75" s="618" t="s">
        <v>2566</v>
      </c>
      <c r="B75" s="1070">
        <v>55176.38196204105</v>
      </c>
      <c r="C75" s="1070">
        <v>3556.8842397099993</v>
      </c>
      <c r="D75" s="765">
        <v>3556.8562397099995</v>
      </c>
      <c r="E75" s="1070">
        <v>0</v>
      </c>
      <c r="F75" s="765">
        <v>2.8000000000000001E-2</v>
      </c>
      <c r="G75" s="765">
        <v>0</v>
      </c>
      <c r="H75" s="1070">
        <v>18609.370387531057</v>
      </c>
      <c r="I75" s="1070">
        <v>18609.370387531057</v>
      </c>
      <c r="J75" s="1070">
        <v>0</v>
      </c>
      <c r="K75" s="618" t="s">
        <v>2566</v>
      </c>
      <c r="L75" s="765">
        <v>32966.457695659999</v>
      </c>
      <c r="M75" s="765">
        <v>32966.457695659999</v>
      </c>
      <c r="N75" s="765">
        <v>0</v>
      </c>
      <c r="O75" s="765">
        <v>43.669639140000001</v>
      </c>
      <c r="P75" s="1070">
        <v>290.72008082999997</v>
      </c>
      <c r="Q75" s="1070">
        <v>12443.883074239999</v>
      </c>
      <c r="R75" s="1070">
        <v>6988.4663406122017</v>
      </c>
      <c r="S75" s="1070">
        <v>14620.793808800121</v>
      </c>
      <c r="T75" s="1070">
        <v>14620.793808800121</v>
      </c>
      <c r="U75" s="765">
        <v>0</v>
      </c>
      <c r="V75" s="628">
        <v>89520.245266523372</v>
      </c>
    </row>
    <row r="76" spans="1:51" s="278" customFormat="1" ht="9.1999999999999993" customHeight="1">
      <c r="A76" s="618" t="s">
        <v>2567</v>
      </c>
      <c r="B76" s="1070">
        <v>56578.323130091048</v>
      </c>
      <c r="C76" s="1070">
        <v>3704.5496933299996</v>
      </c>
      <c r="D76" s="765">
        <v>3704.5216933299998</v>
      </c>
      <c r="E76" s="1070">
        <v>0</v>
      </c>
      <c r="F76" s="765">
        <v>2.8000000000000001E-2</v>
      </c>
      <c r="G76" s="765">
        <v>0</v>
      </c>
      <c r="H76" s="1070">
        <v>18963.507760481047</v>
      </c>
      <c r="I76" s="1070">
        <v>18963.507760481047</v>
      </c>
      <c r="J76" s="1070">
        <v>0</v>
      </c>
      <c r="K76" s="618" t="s">
        <v>2567</v>
      </c>
      <c r="L76" s="765">
        <v>33865.770490660005</v>
      </c>
      <c r="M76" s="765">
        <v>33865.770490660005</v>
      </c>
      <c r="N76" s="765">
        <v>0</v>
      </c>
      <c r="O76" s="765">
        <v>44.495185620000001</v>
      </c>
      <c r="P76" s="1070">
        <v>311.54979082999995</v>
      </c>
      <c r="Q76" s="1070">
        <v>12668.11338424</v>
      </c>
      <c r="R76" s="1070">
        <v>6825.5430806822005</v>
      </c>
      <c r="S76" s="1070">
        <v>15367.708937565832</v>
      </c>
      <c r="T76" s="1070">
        <v>15367.708937565832</v>
      </c>
      <c r="U76" s="765">
        <v>0</v>
      </c>
      <c r="V76" s="628">
        <v>91751.238323409081</v>
      </c>
    </row>
    <row r="77" spans="1:51" s="310" customFormat="1" ht="9.1999999999999993" customHeight="1">
      <c r="A77" s="601" t="s">
        <v>2574</v>
      </c>
      <c r="B77" s="671">
        <v>58960.700284131082</v>
      </c>
      <c r="C77" s="671">
        <v>3974.7901205499998</v>
      </c>
      <c r="D77" s="1067">
        <v>3974.7691205499996</v>
      </c>
      <c r="E77" s="671">
        <v>0</v>
      </c>
      <c r="F77" s="1067">
        <v>2.1000000000000001E-2</v>
      </c>
      <c r="G77" s="1067">
        <v>0</v>
      </c>
      <c r="H77" s="671">
        <v>20425.436510271084</v>
      </c>
      <c r="I77" s="671">
        <v>20425.436510271084</v>
      </c>
      <c r="J77" s="671">
        <v>0</v>
      </c>
      <c r="K77" s="601" t="s">
        <v>2574</v>
      </c>
      <c r="L77" s="1067">
        <v>34512.603665020004</v>
      </c>
      <c r="M77" s="1067">
        <v>34512.603665020004</v>
      </c>
      <c r="N77" s="1067">
        <v>0</v>
      </c>
      <c r="O77" s="1067">
        <v>47.869988290000002</v>
      </c>
      <c r="P77" s="671">
        <v>232.39126690000001</v>
      </c>
      <c r="Q77" s="671">
        <v>13047.831773239999</v>
      </c>
      <c r="R77" s="671">
        <v>6350.2412992328009</v>
      </c>
      <c r="S77" s="671">
        <v>16272.541293022714</v>
      </c>
      <c r="T77" s="671">
        <v>16272.541293022714</v>
      </c>
      <c r="U77" s="1067">
        <v>0</v>
      </c>
      <c r="V77" s="627">
        <v>94863.705916526596</v>
      </c>
    </row>
    <row r="78" spans="1:51" s="124" customFormat="1" ht="9.1999999999999993" customHeight="1">
      <c r="A78" s="894"/>
      <c r="B78" s="1070"/>
      <c r="C78" s="1070"/>
      <c r="D78" s="765"/>
      <c r="E78" s="1070"/>
      <c r="F78" s="1070"/>
      <c r="G78" s="1070"/>
      <c r="H78" s="1070"/>
      <c r="I78" s="1070"/>
      <c r="J78" s="1070"/>
      <c r="K78" s="894"/>
      <c r="L78" s="765"/>
      <c r="M78" s="765"/>
      <c r="N78" s="765"/>
      <c r="O78" s="765"/>
      <c r="P78" s="1070"/>
      <c r="Q78" s="1070"/>
      <c r="R78" s="1070"/>
      <c r="S78" s="1070"/>
      <c r="T78" s="1070"/>
      <c r="U78" s="765"/>
      <c r="V78" s="628"/>
      <c r="W78" s="2143"/>
      <c r="X78" s="231"/>
      <c r="Y78" s="231"/>
      <c r="Z78" s="231"/>
      <c r="AA78" s="231"/>
      <c r="AB78" s="231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</row>
    <row r="79" spans="1:51" s="278" customFormat="1" ht="9.1999999999999993" customHeight="1">
      <c r="A79" s="621" t="s">
        <v>2639</v>
      </c>
      <c r="B79" s="1070">
        <v>60464.255611271081</v>
      </c>
      <c r="C79" s="1070">
        <v>4538.8286622600008</v>
      </c>
      <c r="D79" s="765">
        <v>4538.8186622600006</v>
      </c>
      <c r="E79" s="1070">
        <v>0</v>
      </c>
      <c r="F79" s="765">
        <v>0.01</v>
      </c>
      <c r="G79" s="765">
        <v>0</v>
      </c>
      <c r="H79" s="1070">
        <v>20359.866430771075</v>
      </c>
      <c r="I79" s="1070">
        <v>20359.866430771075</v>
      </c>
      <c r="J79" s="1070">
        <v>0</v>
      </c>
      <c r="K79" s="621" t="s">
        <v>2639</v>
      </c>
      <c r="L79" s="765">
        <v>35516.844333100002</v>
      </c>
      <c r="M79" s="765">
        <v>35516.844333100002</v>
      </c>
      <c r="N79" s="765">
        <v>0</v>
      </c>
      <c r="O79" s="765">
        <v>48.716185139999993</v>
      </c>
      <c r="P79" s="1070">
        <v>229.02041990000001</v>
      </c>
      <c r="Q79" s="1070">
        <v>13193.661763439999</v>
      </c>
      <c r="R79" s="1070">
        <v>7714.0803628484155</v>
      </c>
      <c r="S79" s="1070">
        <v>15600.390236202533</v>
      </c>
      <c r="T79" s="1070">
        <v>15600.390236202533</v>
      </c>
      <c r="U79" s="765">
        <v>0</v>
      </c>
      <c r="V79" s="628">
        <v>97201.40839366203</v>
      </c>
    </row>
    <row r="80" spans="1:51" s="278" customFormat="1" ht="9.1999999999999993" customHeight="1">
      <c r="A80" s="621" t="s">
        <v>2780</v>
      </c>
      <c r="B80" s="1070">
        <v>60742.354305041008</v>
      </c>
      <c r="C80" s="1070">
        <v>4526.6133762999998</v>
      </c>
      <c r="D80" s="765">
        <v>4526.6033762999996</v>
      </c>
      <c r="E80" s="1070">
        <v>0</v>
      </c>
      <c r="F80" s="765">
        <v>0.01</v>
      </c>
      <c r="G80" s="765">
        <v>0</v>
      </c>
      <c r="H80" s="1070">
        <v>20927.554919191003</v>
      </c>
      <c r="I80" s="1070">
        <v>20927.554919191003</v>
      </c>
      <c r="J80" s="1070">
        <v>0</v>
      </c>
      <c r="K80" s="621" t="s">
        <v>2780</v>
      </c>
      <c r="L80" s="765">
        <v>35237.813687420006</v>
      </c>
      <c r="M80" s="765">
        <v>35237.813687420006</v>
      </c>
      <c r="N80" s="765">
        <v>0</v>
      </c>
      <c r="O80" s="765">
        <v>50.372322129999993</v>
      </c>
      <c r="P80" s="1070">
        <v>237.12036889999999</v>
      </c>
      <c r="Q80" s="1070">
        <v>13199.34176834</v>
      </c>
      <c r="R80" s="1070">
        <v>7824.7900031911868</v>
      </c>
      <c r="S80" s="1070">
        <v>16272.489197238625</v>
      </c>
      <c r="T80" s="1070">
        <v>16272.489197238625</v>
      </c>
      <c r="U80" s="765">
        <v>0</v>
      </c>
      <c r="V80" s="628">
        <v>98276.095642710818</v>
      </c>
    </row>
    <row r="81" spans="1:51" s="278" customFormat="1" ht="9.1999999999999993" customHeight="1">
      <c r="A81" s="621" t="s">
        <v>2633</v>
      </c>
      <c r="B81" s="1070">
        <v>60785.169703751068</v>
      </c>
      <c r="C81" s="1070">
        <v>4346.1364541800003</v>
      </c>
      <c r="D81" s="765">
        <v>4346.1164541799999</v>
      </c>
      <c r="E81" s="1070">
        <v>0</v>
      </c>
      <c r="F81" s="765">
        <v>0.02</v>
      </c>
      <c r="G81" s="765">
        <v>0</v>
      </c>
      <c r="H81" s="1070">
        <v>20752.818740871058</v>
      </c>
      <c r="I81" s="1070">
        <v>20752.818740871058</v>
      </c>
      <c r="J81" s="1070">
        <v>0</v>
      </c>
      <c r="K81" s="621" t="s">
        <v>2633</v>
      </c>
      <c r="L81" s="765">
        <v>35635.032318570011</v>
      </c>
      <c r="M81" s="765">
        <v>35635.032318570011</v>
      </c>
      <c r="N81" s="765">
        <v>0</v>
      </c>
      <c r="O81" s="765">
        <v>51.182190130000002</v>
      </c>
      <c r="P81" s="1070">
        <v>151.68022099999999</v>
      </c>
      <c r="Q81" s="1070">
        <v>13472.071183239997</v>
      </c>
      <c r="R81" s="1070">
        <v>7647.6028980325518</v>
      </c>
      <c r="S81" s="1070">
        <v>17112.286266499716</v>
      </c>
      <c r="T81" s="1070">
        <v>17112.286266499716</v>
      </c>
      <c r="U81" s="765">
        <v>0</v>
      </c>
      <c r="V81" s="628">
        <v>99168.810272523333</v>
      </c>
    </row>
    <row r="82" spans="1:51" s="278" customFormat="1" ht="9.1999999999999993" customHeight="1">
      <c r="A82" s="621" t="s">
        <v>2673</v>
      </c>
      <c r="B82" s="1070">
        <v>61655.32534329105</v>
      </c>
      <c r="C82" s="1070">
        <v>4243.5892936</v>
      </c>
      <c r="D82" s="765">
        <v>4243.5692935999996</v>
      </c>
      <c r="E82" s="1070">
        <v>0</v>
      </c>
      <c r="F82" s="765">
        <v>0.02</v>
      </c>
      <c r="G82" s="765">
        <v>0</v>
      </c>
      <c r="H82" s="1070">
        <v>21213.947494731048</v>
      </c>
      <c r="I82" s="1070">
        <v>21213.947494731048</v>
      </c>
      <c r="J82" s="1070">
        <v>0</v>
      </c>
      <c r="K82" s="621" t="s">
        <v>2673</v>
      </c>
      <c r="L82" s="765">
        <v>36148.422347830005</v>
      </c>
      <c r="M82" s="765">
        <v>36148.422347830005</v>
      </c>
      <c r="N82" s="765">
        <v>0</v>
      </c>
      <c r="O82" s="765">
        <v>49.366207129999999</v>
      </c>
      <c r="P82" s="1070">
        <v>156.28858443999999</v>
      </c>
      <c r="Q82" s="1070">
        <v>13523.82778924</v>
      </c>
      <c r="R82" s="1070">
        <v>7594.4841353216907</v>
      </c>
      <c r="S82" s="1070">
        <v>17496.545838053818</v>
      </c>
      <c r="T82" s="1070">
        <v>17496.545838053818</v>
      </c>
      <c r="U82" s="765">
        <v>0</v>
      </c>
      <c r="V82" s="628">
        <v>100426.47169034656</v>
      </c>
    </row>
    <row r="83" spans="1:51" s="278" customFormat="1" ht="9.1999999999999993" customHeight="1">
      <c r="A83" s="621" t="s">
        <v>2674</v>
      </c>
      <c r="B83" s="1070">
        <v>61970.620566771053</v>
      </c>
      <c r="C83" s="1070">
        <v>4219.7792314399994</v>
      </c>
      <c r="D83" s="765">
        <v>4219.759231439999</v>
      </c>
      <c r="E83" s="1070">
        <v>0</v>
      </c>
      <c r="F83" s="765">
        <v>0.02</v>
      </c>
      <c r="G83" s="765">
        <v>0</v>
      </c>
      <c r="H83" s="1070">
        <v>20549.997869371055</v>
      </c>
      <c r="I83" s="1070">
        <v>20549.997869371055</v>
      </c>
      <c r="J83" s="1070">
        <v>0</v>
      </c>
      <c r="K83" s="621" t="s">
        <v>2674</v>
      </c>
      <c r="L83" s="765">
        <v>37150.248278830004</v>
      </c>
      <c r="M83" s="765">
        <v>37150.248278830004</v>
      </c>
      <c r="N83" s="765">
        <v>0</v>
      </c>
      <c r="O83" s="765">
        <v>50.595187129999999</v>
      </c>
      <c r="P83" s="1070">
        <v>235.83050744000005</v>
      </c>
      <c r="Q83" s="1070">
        <v>13816.276589239998</v>
      </c>
      <c r="R83" s="1070">
        <v>7674.8156742791989</v>
      </c>
      <c r="S83" s="1070">
        <v>19011.609599562482</v>
      </c>
      <c r="T83" s="1070">
        <v>19011.609599562482</v>
      </c>
      <c r="U83" s="765">
        <v>0</v>
      </c>
      <c r="V83" s="628">
        <v>102709.15293729273</v>
      </c>
    </row>
    <row r="84" spans="1:51" s="278" customFormat="1" ht="9.1999999999999993" customHeight="1">
      <c r="A84" s="618" t="s">
        <v>2671</v>
      </c>
      <c r="B84" s="1070">
        <v>63389.652759091019</v>
      </c>
      <c r="C84" s="1070">
        <v>4608.6364154100011</v>
      </c>
      <c r="D84" s="765">
        <v>4608.6164154100006</v>
      </c>
      <c r="E84" s="1070">
        <v>0</v>
      </c>
      <c r="F84" s="765">
        <v>0.02</v>
      </c>
      <c r="G84" s="765">
        <v>0</v>
      </c>
      <c r="H84" s="1070">
        <v>20835.863428131019</v>
      </c>
      <c r="I84" s="1070">
        <v>20835.863428131019</v>
      </c>
      <c r="J84" s="1070">
        <v>0</v>
      </c>
      <c r="K84" s="618" t="s">
        <v>2671</v>
      </c>
      <c r="L84" s="765">
        <v>37892.322452649998</v>
      </c>
      <c r="M84" s="765">
        <v>37892.322452649998</v>
      </c>
      <c r="N84" s="765">
        <v>0</v>
      </c>
      <c r="O84" s="765">
        <v>52.830462900000001</v>
      </c>
      <c r="P84" s="1070">
        <v>231.16050744</v>
      </c>
      <c r="Q84" s="1070">
        <v>14009.665834239999</v>
      </c>
      <c r="R84" s="1070">
        <v>7403.346159230935</v>
      </c>
      <c r="S84" s="1070">
        <v>18947.49909350606</v>
      </c>
      <c r="T84" s="1070">
        <v>18947.49909350606</v>
      </c>
      <c r="U84" s="765">
        <v>0</v>
      </c>
      <c r="V84" s="628">
        <v>103981.32435350801</v>
      </c>
    </row>
    <row r="85" spans="1:51" s="278" customFormat="1" ht="9.1999999999999993" customHeight="1">
      <c r="A85" s="618" t="s">
        <v>2682</v>
      </c>
      <c r="B85" s="1070">
        <v>63259.381041111039</v>
      </c>
      <c r="C85" s="1070">
        <v>4560.952268349999</v>
      </c>
      <c r="D85" s="765">
        <v>4560.9272683499994</v>
      </c>
      <c r="E85" s="1070">
        <v>0</v>
      </c>
      <c r="F85" s="765">
        <v>2.5000000000000001E-2</v>
      </c>
      <c r="G85" s="765">
        <v>0</v>
      </c>
      <c r="H85" s="1070">
        <v>21096.873301581032</v>
      </c>
      <c r="I85" s="1070">
        <v>21096.873301581032</v>
      </c>
      <c r="J85" s="1070">
        <v>0</v>
      </c>
      <c r="K85" s="618" t="s">
        <v>2682</v>
      </c>
      <c r="L85" s="765">
        <v>37547.740367150007</v>
      </c>
      <c r="M85" s="765">
        <v>37547.740367150007</v>
      </c>
      <c r="N85" s="765">
        <v>0</v>
      </c>
      <c r="O85" s="765">
        <v>53.815104030000001</v>
      </c>
      <c r="P85" s="1070">
        <v>227.53780164</v>
      </c>
      <c r="Q85" s="1070">
        <v>14083.308335339998</v>
      </c>
      <c r="R85" s="1070">
        <v>7421.6599750150053</v>
      </c>
      <c r="S85" s="1070">
        <v>18005.502832861763</v>
      </c>
      <c r="T85" s="1070">
        <v>18005.502832861763</v>
      </c>
      <c r="U85" s="765">
        <v>0</v>
      </c>
      <c r="V85" s="628">
        <v>102997.38998596781</v>
      </c>
    </row>
    <row r="86" spans="1:51" s="278" customFormat="1" ht="9.1999999999999993" customHeight="1">
      <c r="A86" s="618" t="s">
        <v>2683</v>
      </c>
      <c r="B86" s="1070">
        <v>64590.05809502105</v>
      </c>
      <c r="C86" s="1070">
        <v>4904.7720448999989</v>
      </c>
      <c r="D86" s="765">
        <v>4904.7470448999993</v>
      </c>
      <c r="E86" s="1070">
        <v>0</v>
      </c>
      <c r="F86" s="765">
        <v>2.5000000000000001E-2</v>
      </c>
      <c r="G86" s="765">
        <v>0</v>
      </c>
      <c r="H86" s="1070">
        <v>22362.783889121038</v>
      </c>
      <c r="I86" s="1070">
        <v>22362.783889121038</v>
      </c>
      <c r="J86" s="1070">
        <v>0</v>
      </c>
      <c r="K86" s="618" t="s">
        <v>2683</v>
      </c>
      <c r="L86" s="765">
        <v>37264.833045940009</v>
      </c>
      <c r="M86" s="765">
        <v>37264.833045940009</v>
      </c>
      <c r="N86" s="765">
        <v>0</v>
      </c>
      <c r="O86" s="765">
        <v>57.669115060000003</v>
      </c>
      <c r="P86" s="1070">
        <v>318.20706133999994</v>
      </c>
      <c r="Q86" s="1070">
        <v>14149.603340239995</v>
      </c>
      <c r="R86" s="1070">
        <v>7396.0884339828026</v>
      </c>
      <c r="S86" s="1070">
        <v>17199.531160603939</v>
      </c>
      <c r="T86" s="1070">
        <v>17199.531160603939</v>
      </c>
      <c r="U86" s="765">
        <v>0</v>
      </c>
      <c r="V86" s="628">
        <v>103653.48809118778</v>
      </c>
    </row>
    <row r="87" spans="1:51" s="278" customFormat="1" ht="9.1999999999999993" customHeight="1">
      <c r="A87" s="618" t="s">
        <v>2680</v>
      </c>
      <c r="B87" s="1070">
        <v>65889.146241491006</v>
      </c>
      <c r="C87" s="1070">
        <v>5259.69021333</v>
      </c>
      <c r="D87" s="765">
        <v>5259.6602133300003</v>
      </c>
      <c r="E87" s="1070">
        <v>0</v>
      </c>
      <c r="F87" s="765">
        <v>0.03</v>
      </c>
      <c r="G87" s="765">
        <v>0</v>
      </c>
      <c r="H87" s="1070">
        <v>22988.595674881009</v>
      </c>
      <c r="I87" s="1070">
        <v>22988.595674881009</v>
      </c>
      <c r="J87" s="1070">
        <v>0</v>
      </c>
      <c r="K87" s="618" t="s">
        <v>2680</v>
      </c>
      <c r="L87" s="765">
        <v>37582.619190949998</v>
      </c>
      <c r="M87" s="765">
        <v>37582.619190949998</v>
      </c>
      <c r="N87" s="765">
        <v>0</v>
      </c>
      <c r="O87" s="765">
        <v>58.241162330000002</v>
      </c>
      <c r="P87" s="1070">
        <v>290.29297170000001</v>
      </c>
      <c r="Q87" s="1070">
        <v>14412.586344239999</v>
      </c>
      <c r="R87" s="1070">
        <v>7578.7420342099012</v>
      </c>
      <c r="S87" s="1070">
        <v>17065.892565320828</v>
      </c>
      <c r="T87" s="1070">
        <v>17065.892565320828</v>
      </c>
      <c r="U87" s="765">
        <v>0</v>
      </c>
      <c r="V87" s="628">
        <v>105236.66015696173</v>
      </c>
    </row>
    <row r="88" spans="1:51" s="278" customFormat="1" ht="9.1999999999999993" customHeight="1">
      <c r="A88" s="618" t="s">
        <v>2695</v>
      </c>
      <c r="B88" s="1070">
        <v>65988.981087841006</v>
      </c>
      <c r="C88" s="1070">
        <v>5246.5842162699992</v>
      </c>
      <c r="D88" s="765">
        <v>5246.5542162699994</v>
      </c>
      <c r="E88" s="1070">
        <v>0</v>
      </c>
      <c r="F88" s="765">
        <v>0.03</v>
      </c>
      <c r="G88" s="765">
        <v>0</v>
      </c>
      <c r="H88" s="1070">
        <v>22392.590158130999</v>
      </c>
      <c r="I88" s="1070">
        <v>22392.590158130999</v>
      </c>
      <c r="J88" s="1070">
        <v>0</v>
      </c>
      <c r="K88" s="618" t="s">
        <v>2695</v>
      </c>
      <c r="L88" s="765">
        <v>38294.84531715</v>
      </c>
      <c r="M88" s="765">
        <v>38294.84531715</v>
      </c>
      <c r="N88" s="765">
        <v>0</v>
      </c>
      <c r="O88" s="765">
        <v>54.961396289999996</v>
      </c>
      <c r="P88" s="1070">
        <v>287.79297170000001</v>
      </c>
      <c r="Q88" s="1070">
        <v>14539.509224240002</v>
      </c>
      <c r="R88" s="1070">
        <v>7481.3912573299021</v>
      </c>
      <c r="S88" s="1070">
        <v>16809.337343775074</v>
      </c>
      <c r="T88" s="1070">
        <v>16809.337343775074</v>
      </c>
      <c r="U88" s="765">
        <v>0</v>
      </c>
      <c r="V88" s="628">
        <v>105107.01188488599</v>
      </c>
    </row>
    <row r="89" spans="1:51" s="278" customFormat="1" ht="9.1999999999999993" customHeight="1">
      <c r="A89" s="618" t="s">
        <v>2696</v>
      </c>
      <c r="B89" s="1070">
        <v>67137.009181831003</v>
      </c>
      <c r="C89" s="1070">
        <v>5355.4750617700001</v>
      </c>
      <c r="D89" s="765">
        <v>5355.4450617700004</v>
      </c>
      <c r="E89" s="1070">
        <v>0</v>
      </c>
      <c r="F89" s="765">
        <v>0.03</v>
      </c>
      <c r="G89" s="765">
        <v>0</v>
      </c>
      <c r="H89" s="1070">
        <v>22968.715011001008</v>
      </c>
      <c r="I89" s="1070">
        <v>22968.715011001008</v>
      </c>
      <c r="J89" s="1070">
        <v>0</v>
      </c>
      <c r="K89" s="618" t="s">
        <v>2696</v>
      </c>
      <c r="L89" s="765">
        <v>38757.032745509998</v>
      </c>
      <c r="M89" s="765">
        <v>38757.032745509998</v>
      </c>
      <c r="N89" s="765">
        <v>0</v>
      </c>
      <c r="O89" s="765">
        <v>55.786363550000004</v>
      </c>
      <c r="P89" s="1070">
        <v>1217.6766226999998</v>
      </c>
      <c r="Q89" s="1070">
        <v>14628.696654240002</v>
      </c>
      <c r="R89" s="1070">
        <v>7391.3702566699003</v>
      </c>
      <c r="S89" s="1070">
        <v>17365.958813438643</v>
      </c>
      <c r="T89" s="1070">
        <v>17365.958813438643</v>
      </c>
      <c r="U89" s="765">
        <v>0</v>
      </c>
      <c r="V89" s="628">
        <v>107740.71152887955</v>
      </c>
    </row>
    <row r="90" spans="1:51" s="310" customFormat="1" ht="9.1999999999999993" customHeight="1">
      <c r="A90" s="601" t="s">
        <v>2693</v>
      </c>
      <c r="B90" s="671">
        <v>69563.237669579947</v>
      </c>
      <c r="C90" s="671">
        <v>6155.3884171399995</v>
      </c>
      <c r="D90" s="1067">
        <v>6155.3484171399996</v>
      </c>
      <c r="E90" s="671">
        <v>0</v>
      </c>
      <c r="F90" s="1067">
        <v>0.04</v>
      </c>
      <c r="G90" s="1067">
        <v>0</v>
      </c>
      <c r="H90" s="671">
        <v>23680.798448289952</v>
      </c>
      <c r="I90" s="671">
        <v>23680.798448289952</v>
      </c>
      <c r="J90" s="671">
        <v>0</v>
      </c>
      <c r="K90" s="601" t="s">
        <v>2693</v>
      </c>
      <c r="L90" s="1067">
        <v>39671.288904879999</v>
      </c>
      <c r="M90" s="1067">
        <v>39671.288904879999</v>
      </c>
      <c r="N90" s="1067">
        <v>0</v>
      </c>
      <c r="O90" s="1067">
        <v>55.761899270000001</v>
      </c>
      <c r="P90" s="671">
        <v>194.2006327</v>
      </c>
      <c r="Q90" s="671">
        <v>13780.690964240004</v>
      </c>
      <c r="R90" s="671">
        <v>6885.0629851833</v>
      </c>
      <c r="S90" s="671">
        <v>19590.401464602677</v>
      </c>
      <c r="T90" s="671">
        <v>19590.401464602677</v>
      </c>
      <c r="U90" s="1067">
        <v>0</v>
      </c>
      <c r="V90" s="627">
        <v>110013.59371630593</v>
      </c>
    </row>
    <row r="91" spans="1:51" s="124" customFormat="1" ht="9.1999999999999993" customHeight="1">
      <c r="A91" s="894"/>
      <c r="B91" s="1070"/>
      <c r="C91" s="1070"/>
      <c r="D91" s="765"/>
      <c r="E91" s="1070"/>
      <c r="F91" s="1070"/>
      <c r="G91" s="1070"/>
      <c r="H91" s="1070"/>
      <c r="I91" s="1070"/>
      <c r="J91" s="1070"/>
      <c r="K91" s="894"/>
      <c r="L91" s="765"/>
      <c r="M91" s="765"/>
      <c r="N91" s="765"/>
      <c r="O91" s="765"/>
      <c r="P91" s="1070"/>
      <c r="Q91" s="1070"/>
      <c r="R91" s="1070"/>
      <c r="S91" s="1070"/>
      <c r="T91" s="1070"/>
      <c r="U91" s="765"/>
      <c r="V91" s="628"/>
      <c r="W91" s="2143"/>
      <c r="X91" s="231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  <c r="AR91" s="231"/>
      <c r="AS91" s="231"/>
      <c r="AT91" s="231"/>
      <c r="AU91" s="231"/>
      <c r="AV91" s="231"/>
      <c r="AW91" s="231"/>
      <c r="AX91" s="231"/>
      <c r="AY91" s="231"/>
    </row>
    <row r="92" spans="1:51" s="278" customFormat="1" ht="9.1999999999999993" customHeight="1">
      <c r="A92" s="621" t="s">
        <v>2734</v>
      </c>
      <c r="B92" s="1070">
        <v>71353.309836040979</v>
      </c>
      <c r="C92" s="1070">
        <v>7627.9135955000011</v>
      </c>
      <c r="D92" s="765">
        <v>7627.8735955000011</v>
      </c>
      <c r="E92" s="1070">
        <v>0</v>
      </c>
      <c r="F92" s="765">
        <v>0.04</v>
      </c>
      <c r="G92" s="765">
        <v>0</v>
      </c>
      <c r="H92" s="1070">
        <v>23385.52124430097</v>
      </c>
      <c r="I92" s="1070">
        <v>23385.52124430097</v>
      </c>
      <c r="J92" s="1070">
        <v>0</v>
      </c>
      <c r="K92" s="621" t="s">
        <v>2734</v>
      </c>
      <c r="L92" s="765">
        <v>40284.767311070005</v>
      </c>
      <c r="M92" s="765">
        <v>40284.767311070005</v>
      </c>
      <c r="N92" s="765">
        <v>0</v>
      </c>
      <c r="O92" s="765">
        <v>55.107685169999996</v>
      </c>
      <c r="P92" s="1070">
        <v>164.03366126999998</v>
      </c>
      <c r="Q92" s="1070">
        <v>13780.690964240004</v>
      </c>
      <c r="R92" s="1070">
        <v>8957.0284795278185</v>
      </c>
      <c r="S92" s="1070">
        <v>18197.525453986564</v>
      </c>
      <c r="T92" s="1070">
        <v>18197.525453986564</v>
      </c>
      <c r="U92" s="765">
        <v>0</v>
      </c>
      <c r="V92" s="628">
        <v>112452.58839506537</v>
      </c>
    </row>
    <row r="93" spans="1:51" s="278" customFormat="1" ht="9.1999999999999993" customHeight="1">
      <c r="A93" s="621" t="s">
        <v>2886</v>
      </c>
      <c r="B93" s="1070">
        <v>69796.294684640961</v>
      </c>
      <c r="C93" s="1070">
        <v>7311.2779286200002</v>
      </c>
      <c r="D93" s="765">
        <v>7311.2359286199999</v>
      </c>
      <c r="E93" s="1070">
        <v>0</v>
      </c>
      <c r="F93" s="765">
        <v>4.2000000000000003E-2</v>
      </c>
      <c r="G93" s="765">
        <v>0</v>
      </c>
      <c r="H93" s="1070">
        <v>20889.105982030953</v>
      </c>
      <c r="I93" s="1070">
        <v>20889.105982030953</v>
      </c>
      <c r="J93" s="1070">
        <v>0</v>
      </c>
      <c r="K93" s="621" t="s">
        <v>2886</v>
      </c>
      <c r="L93" s="765">
        <v>41538.489266820005</v>
      </c>
      <c r="M93" s="765">
        <v>41538.489266820005</v>
      </c>
      <c r="N93" s="765">
        <v>0</v>
      </c>
      <c r="O93" s="765">
        <v>57.421507169999998</v>
      </c>
      <c r="P93" s="1070">
        <v>96.806687800000006</v>
      </c>
      <c r="Q93" s="1070">
        <v>13480.690964240001</v>
      </c>
      <c r="R93" s="1070">
        <v>8872.6246390100732</v>
      </c>
      <c r="S93" s="1070">
        <v>21013.275672439842</v>
      </c>
      <c r="T93" s="1070">
        <v>21013.275672439842</v>
      </c>
      <c r="U93" s="765">
        <v>0</v>
      </c>
      <c r="V93" s="628">
        <v>113259.69264813088</v>
      </c>
    </row>
    <row r="94" spans="1:51" s="278" customFormat="1" ht="9.1999999999999993" customHeight="1">
      <c r="A94" s="621" t="s">
        <v>2732</v>
      </c>
      <c r="B94" s="1070">
        <v>70807.163937400954</v>
      </c>
      <c r="C94" s="1070">
        <v>7230.6668597999997</v>
      </c>
      <c r="D94" s="765">
        <v>7230.6218597999996</v>
      </c>
      <c r="E94" s="1070">
        <v>0</v>
      </c>
      <c r="F94" s="765">
        <v>4.4999999999999998E-2</v>
      </c>
      <c r="G94" s="765">
        <v>0</v>
      </c>
      <c r="H94" s="1070">
        <v>21728.121254480953</v>
      </c>
      <c r="I94" s="1070">
        <v>21728.121254480953</v>
      </c>
      <c r="J94" s="1070">
        <v>0</v>
      </c>
      <c r="K94" s="621" t="s">
        <v>2732</v>
      </c>
      <c r="L94" s="765">
        <v>41790.614414460011</v>
      </c>
      <c r="M94" s="765">
        <v>41790.614414460011</v>
      </c>
      <c r="N94" s="765">
        <v>0</v>
      </c>
      <c r="O94" s="765">
        <v>57.761408659999994</v>
      </c>
      <c r="P94" s="1070">
        <v>99.074289999999991</v>
      </c>
      <c r="Q94" s="1070">
        <v>13650.83390474</v>
      </c>
      <c r="R94" s="1070">
        <v>9193.0258164428724</v>
      </c>
      <c r="S94" s="1070">
        <v>20865.492862689389</v>
      </c>
      <c r="T94" s="1070">
        <v>20865.492862689389</v>
      </c>
      <c r="U94" s="765">
        <v>0</v>
      </c>
      <c r="V94" s="628">
        <v>114615.59081127321</v>
      </c>
    </row>
    <row r="95" spans="1:51" s="278" customFormat="1" ht="9.1999999999999993" customHeight="1">
      <c r="A95" s="621" t="s">
        <v>2799</v>
      </c>
      <c r="B95" s="1070">
        <v>71156.242415940986</v>
      </c>
      <c r="C95" s="1070">
        <v>7255.1739733199984</v>
      </c>
      <c r="D95" s="765">
        <v>7255.1439733199986</v>
      </c>
      <c r="E95" s="1070">
        <v>0</v>
      </c>
      <c r="F95" s="765">
        <v>0.03</v>
      </c>
      <c r="G95" s="765">
        <v>0</v>
      </c>
      <c r="H95" s="1070">
        <v>21473.237709580993</v>
      </c>
      <c r="I95" s="1070">
        <v>21473.237709580993</v>
      </c>
      <c r="J95" s="1070">
        <v>0</v>
      </c>
      <c r="K95" s="621" t="s">
        <v>2799</v>
      </c>
      <c r="L95" s="765">
        <v>42370.054169739997</v>
      </c>
      <c r="M95" s="765">
        <v>42370.054169739997</v>
      </c>
      <c r="N95" s="765">
        <v>0</v>
      </c>
      <c r="O95" s="765">
        <v>57.776563299999999</v>
      </c>
      <c r="P95" s="1070">
        <v>81.376291320000007</v>
      </c>
      <c r="Q95" s="1070">
        <v>13703.848118740001</v>
      </c>
      <c r="R95" s="1070">
        <v>9245.2918986225486</v>
      </c>
      <c r="S95" s="1070">
        <v>21071.689957777402</v>
      </c>
      <c r="T95" s="1070">
        <v>21071.689957777402</v>
      </c>
      <c r="U95" s="765">
        <v>0</v>
      </c>
      <c r="V95" s="628">
        <v>115258.44868240094</v>
      </c>
    </row>
    <row r="96" spans="1:51" s="278" customFormat="1" ht="9.1999999999999993" customHeight="1">
      <c r="A96" s="621" t="s">
        <v>2800</v>
      </c>
      <c r="B96" s="1070">
        <v>72039.974909359036</v>
      </c>
      <c r="C96" s="1070">
        <v>7057.5502730200005</v>
      </c>
      <c r="D96" s="765">
        <v>7057.5202730200008</v>
      </c>
      <c r="E96" s="1070">
        <v>0</v>
      </c>
      <c r="F96" s="765">
        <v>0.03</v>
      </c>
      <c r="G96" s="765">
        <v>0</v>
      </c>
      <c r="H96" s="1070">
        <v>21705.777400699033</v>
      </c>
      <c r="I96" s="1070">
        <v>21705.777400699033</v>
      </c>
      <c r="J96" s="1070">
        <v>0</v>
      </c>
      <c r="K96" s="621" t="s">
        <v>2800</v>
      </c>
      <c r="L96" s="765">
        <v>43219.224326809999</v>
      </c>
      <c r="M96" s="765">
        <v>43219.224326809999</v>
      </c>
      <c r="N96" s="765">
        <v>0</v>
      </c>
      <c r="O96" s="765">
        <v>57.422908829999997</v>
      </c>
      <c r="P96" s="1070">
        <v>95.466203030000003</v>
      </c>
      <c r="Q96" s="1070">
        <v>13872.858963240004</v>
      </c>
      <c r="R96" s="1070">
        <v>9270.6147604493417</v>
      </c>
      <c r="S96" s="1070">
        <v>21059.758696911078</v>
      </c>
      <c r="T96" s="1070">
        <v>21059.758696911078</v>
      </c>
      <c r="U96" s="765">
        <v>0</v>
      </c>
      <c r="V96" s="628">
        <v>116338.67353298946</v>
      </c>
    </row>
    <row r="97" spans="1:51" s="278" customFormat="1" ht="9.1999999999999993" customHeight="1">
      <c r="A97" s="618" t="s">
        <v>2796</v>
      </c>
      <c r="B97" s="1070">
        <v>73265.438403161024</v>
      </c>
      <c r="C97" s="1070">
        <v>7056.3166814300002</v>
      </c>
      <c r="D97" s="765">
        <v>7056.2716814300002</v>
      </c>
      <c r="E97" s="1070">
        <v>0</v>
      </c>
      <c r="F97" s="765">
        <v>4.4999999999999998E-2</v>
      </c>
      <c r="G97" s="765">
        <v>0</v>
      </c>
      <c r="H97" s="1070">
        <v>22126.909524591025</v>
      </c>
      <c r="I97" s="1070">
        <v>22126.909524591025</v>
      </c>
      <c r="J97" s="1070">
        <v>0</v>
      </c>
      <c r="K97" s="618" t="s">
        <v>2796</v>
      </c>
      <c r="L97" s="765">
        <v>44026.647976309992</v>
      </c>
      <c r="M97" s="765">
        <v>44026.647976309992</v>
      </c>
      <c r="N97" s="765">
        <v>0</v>
      </c>
      <c r="O97" s="765">
        <v>55.564220829999996</v>
      </c>
      <c r="P97" s="1070">
        <v>95.466203030000003</v>
      </c>
      <c r="Q97" s="1070">
        <v>14166.248272460003</v>
      </c>
      <c r="R97" s="1070">
        <v>8475.703465229024</v>
      </c>
      <c r="S97" s="1070">
        <v>21278.66037787274</v>
      </c>
      <c r="T97" s="1070">
        <v>21278.66037787274</v>
      </c>
      <c r="U97" s="765">
        <v>0</v>
      </c>
      <c r="V97" s="628">
        <v>117281.51672175279</v>
      </c>
    </row>
    <row r="98" spans="1:51" s="278" customFormat="1" ht="9.1999999999999993" customHeight="1">
      <c r="A98" s="618" t="s">
        <v>2804</v>
      </c>
      <c r="B98" s="1070">
        <v>73062.439111421016</v>
      </c>
      <c r="C98" s="1070">
        <v>6625.9066812700012</v>
      </c>
      <c r="D98" s="765">
        <v>6625.8666812700012</v>
      </c>
      <c r="E98" s="1070">
        <v>0</v>
      </c>
      <c r="F98" s="765">
        <v>0.04</v>
      </c>
      <c r="G98" s="765">
        <v>0</v>
      </c>
      <c r="H98" s="1070">
        <v>21863.351278261005</v>
      </c>
      <c r="I98" s="1070">
        <v>21863.351278261005</v>
      </c>
      <c r="J98" s="1070">
        <v>0</v>
      </c>
      <c r="K98" s="618" t="s">
        <v>2804</v>
      </c>
      <c r="L98" s="765">
        <v>44517.742458590001</v>
      </c>
      <c r="M98" s="765">
        <v>44517.742458590001</v>
      </c>
      <c r="N98" s="765">
        <v>0</v>
      </c>
      <c r="O98" s="765">
        <v>55.438693299999997</v>
      </c>
      <c r="P98" s="1070">
        <v>182.21371103000001</v>
      </c>
      <c r="Q98" s="1070">
        <v>14166.21446746</v>
      </c>
      <c r="R98" s="1070">
        <v>8440.4830609933815</v>
      </c>
      <c r="S98" s="1070">
        <v>19667.84838253885</v>
      </c>
      <c r="T98" s="1070">
        <v>19667.84838253885</v>
      </c>
      <c r="U98" s="765">
        <v>0</v>
      </c>
      <c r="V98" s="628">
        <v>115519.19873344325</v>
      </c>
    </row>
    <row r="99" spans="1:51" s="278" customFormat="1" ht="9.1999999999999993" customHeight="1">
      <c r="A99" s="618" t="s">
        <v>2805</v>
      </c>
      <c r="B99" s="1070">
        <v>74748.072134333401</v>
      </c>
      <c r="C99" s="1070">
        <v>6632.6603578200011</v>
      </c>
      <c r="D99" s="765">
        <v>6632.6203578200011</v>
      </c>
      <c r="E99" s="1070">
        <v>0</v>
      </c>
      <c r="F99" s="765">
        <v>0.04</v>
      </c>
      <c r="G99" s="765">
        <v>0</v>
      </c>
      <c r="H99" s="1070">
        <v>23175.787556003394</v>
      </c>
      <c r="I99" s="1070">
        <v>23175.787556003394</v>
      </c>
      <c r="J99" s="1070">
        <v>0</v>
      </c>
      <c r="K99" s="618" t="s">
        <v>2805</v>
      </c>
      <c r="L99" s="765">
        <v>44934.624290910004</v>
      </c>
      <c r="M99" s="765">
        <v>44934.624290910004</v>
      </c>
      <c r="N99" s="765">
        <v>0</v>
      </c>
      <c r="O99" s="765">
        <v>4.9999296000000006</v>
      </c>
      <c r="P99" s="1070">
        <v>79.717901030000007</v>
      </c>
      <c r="Q99" s="1070">
        <v>14234.639767460001</v>
      </c>
      <c r="R99" s="1070">
        <v>8309.35976748338</v>
      </c>
      <c r="S99" s="1070">
        <v>20355.65874386645</v>
      </c>
      <c r="T99" s="1070">
        <v>20355.65874386645</v>
      </c>
      <c r="U99" s="765">
        <v>0</v>
      </c>
      <c r="V99" s="628">
        <v>117727.44831417323</v>
      </c>
    </row>
    <row r="100" spans="1:51" s="278" customFormat="1" ht="9.1999999999999993" customHeight="1">
      <c r="A100" s="618" t="s">
        <v>2806</v>
      </c>
      <c r="B100" s="1070">
        <v>74311.945161185955</v>
      </c>
      <c r="C100" s="1070">
        <v>6571.4209625600006</v>
      </c>
      <c r="D100" s="765">
        <v>6571.2263125600002</v>
      </c>
      <c r="E100" s="1070">
        <v>0</v>
      </c>
      <c r="F100" s="765">
        <v>0.19465000000000002</v>
      </c>
      <c r="G100" s="765">
        <v>0</v>
      </c>
      <c r="H100" s="1070">
        <v>23296.888084815964</v>
      </c>
      <c r="I100" s="1070">
        <v>23296.888084815964</v>
      </c>
      <c r="J100" s="1070">
        <v>0</v>
      </c>
      <c r="K100" s="618" t="s">
        <v>2806</v>
      </c>
      <c r="L100" s="765">
        <v>44440.526307209999</v>
      </c>
      <c r="M100" s="765">
        <v>44440.526307209999</v>
      </c>
      <c r="N100" s="765">
        <v>0</v>
      </c>
      <c r="O100" s="765">
        <v>3.1098065999999998</v>
      </c>
      <c r="P100" s="1070">
        <v>365.37943002999998</v>
      </c>
      <c r="Q100" s="1070">
        <v>14234.639767460001</v>
      </c>
      <c r="R100" s="1070">
        <v>8431.24584295758</v>
      </c>
      <c r="S100" s="1070">
        <v>21239.942254002737</v>
      </c>
      <c r="T100" s="1070">
        <v>21239.942254002737</v>
      </c>
      <c r="U100" s="765">
        <v>0</v>
      </c>
      <c r="V100" s="628">
        <v>118583.15245563627</v>
      </c>
    </row>
    <row r="101" spans="1:51" s="278" customFormat="1" ht="9.1999999999999993" customHeight="1">
      <c r="A101" s="618" t="s">
        <v>2850</v>
      </c>
      <c r="B101" s="1070">
        <v>72024.835828290932</v>
      </c>
      <c r="C101" s="1070">
        <v>3687.6212341800001</v>
      </c>
      <c r="D101" s="765">
        <v>3687.5912341799999</v>
      </c>
      <c r="E101" s="1070">
        <v>0</v>
      </c>
      <c r="F101" s="765">
        <v>0.03</v>
      </c>
      <c r="G101" s="765">
        <v>0</v>
      </c>
      <c r="H101" s="1070">
        <v>23583.080751340949</v>
      </c>
      <c r="I101" s="1070">
        <v>23583.080751340949</v>
      </c>
      <c r="J101" s="1070">
        <v>0</v>
      </c>
      <c r="K101" s="618" t="s">
        <v>2850</v>
      </c>
      <c r="L101" s="765">
        <v>44751.024036169991</v>
      </c>
      <c r="M101" s="765">
        <v>44751.024036169991</v>
      </c>
      <c r="N101" s="765">
        <v>0</v>
      </c>
      <c r="O101" s="765">
        <v>3.1098065999999998</v>
      </c>
      <c r="P101" s="1070">
        <v>1826.11182403</v>
      </c>
      <c r="Q101" s="1070">
        <v>14234.639767460001</v>
      </c>
      <c r="R101" s="1070">
        <v>8379.7834463932813</v>
      </c>
      <c r="S101" s="1070">
        <v>23590.620045566189</v>
      </c>
      <c r="T101" s="1070">
        <v>23590.620045566189</v>
      </c>
      <c r="U101" s="765">
        <v>0</v>
      </c>
      <c r="V101" s="628">
        <v>120055.9909117404</v>
      </c>
    </row>
    <row r="102" spans="1:51" s="278" customFormat="1" ht="9.1999999999999993" customHeight="1">
      <c r="A102" s="618" t="s">
        <v>2851</v>
      </c>
      <c r="B102" s="1070">
        <v>73048.567872890999</v>
      </c>
      <c r="C102" s="1070">
        <v>3537.5030685699999</v>
      </c>
      <c r="D102" s="765">
        <v>3537.47006857</v>
      </c>
      <c r="E102" s="1070">
        <v>0</v>
      </c>
      <c r="F102" s="765">
        <v>3.3000000000000002E-2</v>
      </c>
      <c r="G102" s="765">
        <v>0</v>
      </c>
      <c r="H102" s="1070">
        <v>23185.405988760995</v>
      </c>
      <c r="I102" s="1070">
        <v>23185.405988760995</v>
      </c>
      <c r="J102" s="1070">
        <v>0</v>
      </c>
      <c r="K102" s="618" t="s">
        <v>2851</v>
      </c>
      <c r="L102" s="765">
        <v>46323.229006490001</v>
      </c>
      <c r="M102" s="765">
        <v>46323.229006490001</v>
      </c>
      <c r="N102" s="765">
        <v>0</v>
      </c>
      <c r="O102" s="765">
        <v>2.4298090699999997</v>
      </c>
      <c r="P102" s="1070">
        <v>45.766049030000005</v>
      </c>
      <c r="Q102" s="1070">
        <v>14234.639767460001</v>
      </c>
      <c r="R102" s="1070">
        <v>8277.657410563781</v>
      </c>
      <c r="S102" s="1070">
        <v>24376.615192777281</v>
      </c>
      <c r="T102" s="1070">
        <v>24376.615192777281</v>
      </c>
      <c r="U102" s="765">
        <v>0</v>
      </c>
      <c r="V102" s="628">
        <v>119983.24629272206</v>
      </c>
    </row>
    <row r="103" spans="1:51" s="310" customFormat="1" ht="9.1999999999999993" customHeight="1">
      <c r="A103" s="601" t="s">
        <v>2852</v>
      </c>
      <c r="B103" s="671">
        <v>77878.595045545459</v>
      </c>
      <c r="C103" s="671">
        <v>4294.0638780099998</v>
      </c>
      <c r="D103" s="1067">
        <v>4253.21804901</v>
      </c>
      <c r="E103" s="671">
        <v>0</v>
      </c>
      <c r="F103" s="1067">
        <v>40.845828999999995</v>
      </c>
      <c r="G103" s="1067">
        <v>0</v>
      </c>
      <c r="H103" s="671">
        <v>23816.056000325465</v>
      </c>
      <c r="I103" s="671">
        <v>23816.056000325465</v>
      </c>
      <c r="J103" s="671">
        <v>0</v>
      </c>
      <c r="K103" s="601" t="s">
        <v>2852</v>
      </c>
      <c r="L103" s="1067">
        <v>49766.445358140001</v>
      </c>
      <c r="M103" s="1067">
        <v>49766.445358140001</v>
      </c>
      <c r="N103" s="1067">
        <v>0</v>
      </c>
      <c r="O103" s="1067">
        <v>2.0298090700000002</v>
      </c>
      <c r="P103" s="671">
        <v>45.766049030000005</v>
      </c>
      <c r="Q103" s="671">
        <v>14345.227450459999</v>
      </c>
      <c r="R103" s="671">
        <v>8272.6693606337067</v>
      </c>
      <c r="S103" s="671">
        <v>23844.063151679828</v>
      </c>
      <c r="T103" s="671">
        <v>23844.063151679828</v>
      </c>
      <c r="U103" s="1067">
        <v>0</v>
      </c>
      <c r="V103" s="627">
        <v>124386.32105734899</v>
      </c>
    </row>
    <row r="104" spans="1:51" s="124" customFormat="1" ht="9.1999999999999993" customHeight="1">
      <c r="A104" s="894"/>
      <c r="B104" s="1070"/>
      <c r="C104" s="1070"/>
      <c r="D104" s="765"/>
      <c r="E104" s="1070"/>
      <c r="F104" s="1070"/>
      <c r="G104" s="1070"/>
      <c r="H104" s="1070"/>
      <c r="I104" s="1070"/>
      <c r="J104" s="1070"/>
      <c r="K104" s="894"/>
      <c r="L104" s="765"/>
      <c r="M104" s="765"/>
      <c r="N104" s="765"/>
      <c r="O104" s="765"/>
      <c r="P104" s="1070"/>
      <c r="Q104" s="1070"/>
      <c r="R104" s="1070"/>
      <c r="S104" s="1070"/>
      <c r="T104" s="1070"/>
      <c r="U104" s="765"/>
      <c r="V104" s="628"/>
      <c r="W104" s="2143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  <c r="AR104" s="231"/>
      <c r="AS104" s="231"/>
      <c r="AT104" s="231"/>
      <c r="AU104" s="231"/>
      <c r="AV104" s="231"/>
      <c r="AW104" s="231"/>
      <c r="AX104" s="231"/>
      <c r="AY104" s="231"/>
    </row>
    <row r="105" spans="1:51" s="278" customFormat="1" ht="9.1999999999999993" customHeight="1">
      <c r="A105" s="621" t="s">
        <v>2883</v>
      </c>
      <c r="B105" s="1070">
        <v>78929.258060090971</v>
      </c>
      <c r="C105" s="1070">
        <v>2634.9304512799999</v>
      </c>
      <c r="D105" s="765">
        <v>2584.26868328</v>
      </c>
      <c r="E105" s="1070">
        <v>0</v>
      </c>
      <c r="F105" s="765">
        <v>50.661768000000002</v>
      </c>
      <c r="G105" s="765">
        <v>0</v>
      </c>
      <c r="H105" s="1070">
        <v>24333.65972307097</v>
      </c>
      <c r="I105" s="1070">
        <v>24333.65972307097</v>
      </c>
      <c r="J105" s="1070">
        <v>0</v>
      </c>
      <c r="K105" s="621" t="s">
        <v>2883</v>
      </c>
      <c r="L105" s="765">
        <v>51951.01807667</v>
      </c>
      <c r="M105" s="765">
        <v>51951.01807667</v>
      </c>
      <c r="N105" s="765">
        <v>0</v>
      </c>
      <c r="O105" s="765">
        <v>9.6498090699999999</v>
      </c>
      <c r="P105" s="1070">
        <v>36.984633029999998</v>
      </c>
      <c r="Q105" s="1070">
        <v>14345.227451139999</v>
      </c>
      <c r="R105" s="1070">
        <v>9136.4908265561717</v>
      </c>
      <c r="S105" s="1070">
        <v>26594.22853276581</v>
      </c>
      <c r="T105" s="1070">
        <v>26594.22853276581</v>
      </c>
      <c r="U105" s="765">
        <v>0</v>
      </c>
      <c r="V105" s="628">
        <v>129042.18950358295</v>
      </c>
    </row>
    <row r="106" spans="1:51" s="278" customFormat="1" ht="9.1999999999999993" customHeight="1">
      <c r="A106" s="621" t="s">
        <v>2884</v>
      </c>
      <c r="B106" s="1070">
        <v>79998.492145860961</v>
      </c>
      <c r="C106" s="1070">
        <v>2270.9257914099999</v>
      </c>
      <c r="D106" s="765">
        <v>2261.42730841</v>
      </c>
      <c r="E106" s="1070">
        <v>0</v>
      </c>
      <c r="F106" s="765">
        <v>9.4984830000000002</v>
      </c>
      <c r="G106" s="765">
        <v>0</v>
      </c>
      <c r="H106" s="1070">
        <v>24991.806288420965</v>
      </c>
      <c r="I106" s="1070">
        <v>24991.806288420965</v>
      </c>
      <c r="J106" s="1070">
        <v>0</v>
      </c>
      <c r="K106" s="621" t="s">
        <v>2884</v>
      </c>
      <c r="L106" s="765">
        <v>52728.110256959997</v>
      </c>
      <c r="M106" s="765">
        <v>52728.110256959997</v>
      </c>
      <c r="N106" s="765">
        <v>0</v>
      </c>
      <c r="O106" s="765">
        <v>7.649809069999999</v>
      </c>
      <c r="P106" s="1070">
        <v>14.08991503</v>
      </c>
      <c r="Q106" s="1070">
        <v>14250.73744814</v>
      </c>
      <c r="R106" s="1070">
        <v>8794.7117496876599</v>
      </c>
      <c r="S106" s="1070">
        <v>26287.227163946605</v>
      </c>
      <c r="T106" s="1070">
        <v>26287.227163946605</v>
      </c>
      <c r="U106" s="765">
        <v>0</v>
      </c>
      <c r="V106" s="628">
        <v>129345.25842266523</v>
      </c>
    </row>
    <row r="107" spans="1:51" s="575" customFormat="1" ht="9.1999999999999993" customHeight="1">
      <c r="A107" s="2195" t="s">
        <v>2885</v>
      </c>
      <c r="B107" s="2198">
        <v>82035.600562780921</v>
      </c>
      <c r="C107" s="2198">
        <v>2763.1963073500001</v>
      </c>
      <c r="D107" s="2205">
        <v>2757.7084023500001</v>
      </c>
      <c r="E107" s="2198">
        <v>0</v>
      </c>
      <c r="F107" s="2205">
        <v>5.4879050000000005</v>
      </c>
      <c r="G107" s="2205">
        <v>0</v>
      </c>
      <c r="H107" s="2198">
        <v>26206.961965250943</v>
      </c>
      <c r="I107" s="2198">
        <v>26206.961965250943</v>
      </c>
      <c r="J107" s="2198">
        <v>0</v>
      </c>
      <c r="K107" s="2195" t="s">
        <v>2885</v>
      </c>
      <c r="L107" s="2205">
        <v>53049.442481109989</v>
      </c>
      <c r="M107" s="2205">
        <v>53049.442481109989</v>
      </c>
      <c r="N107" s="2205">
        <v>0</v>
      </c>
      <c r="O107" s="2205">
        <v>15.99980907</v>
      </c>
      <c r="P107" s="2198">
        <v>11.803575029999999</v>
      </c>
      <c r="Q107" s="2198">
        <v>14250.73744814</v>
      </c>
      <c r="R107" s="2198">
        <v>9363.8352093379926</v>
      </c>
      <c r="S107" s="2198">
        <v>25360.971523790802</v>
      </c>
      <c r="T107" s="2198">
        <v>25360.971523790802</v>
      </c>
      <c r="U107" s="2205">
        <v>0</v>
      </c>
      <c r="V107" s="2208">
        <v>131022.94831907972</v>
      </c>
    </row>
    <row r="108" spans="1:51" ht="9" customHeight="1">
      <c r="A108" s="278"/>
      <c r="B108" s="656"/>
      <c r="C108" s="656"/>
      <c r="D108" s="656"/>
      <c r="E108" s="656"/>
      <c r="F108" s="656"/>
      <c r="G108" s="656"/>
      <c r="H108" s="656"/>
      <c r="I108" s="656"/>
      <c r="J108" s="656"/>
      <c r="K108" s="278"/>
      <c r="L108" s="656"/>
      <c r="M108" s="656"/>
      <c r="N108" s="655"/>
      <c r="O108" s="656"/>
      <c r="P108" s="656"/>
      <c r="Q108" s="656"/>
      <c r="R108" s="656"/>
      <c r="S108" s="656"/>
      <c r="T108" s="656"/>
      <c r="U108" s="656"/>
      <c r="V108" s="656"/>
    </row>
    <row r="109" spans="1:51" ht="9" customHeight="1">
      <c r="A109" s="657"/>
      <c r="B109" s="657"/>
      <c r="C109" s="657"/>
      <c r="D109" s="658"/>
      <c r="E109" s="657"/>
      <c r="F109" s="657"/>
      <c r="G109" s="657"/>
      <c r="H109" s="657"/>
      <c r="I109" s="657"/>
      <c r="J109" s="657"/>
      <c r="K109" s="657"/>
      <c r="L109" s="657"/>
      <c r="M109" s="657"/>
      <c r="N109" s="657"/>
      <c r="O109" s="657"/>
      <c r="P109" s="658"/>
      <c r="Q109" s="657"/>
      <c r="R109" s="657"/>
      <c r="S109" s="657"/>
      <c r="T109" s="658"/>
      <c r="U109" s="657"/>
      <c r="V109" s="658"/>
    </row>
    <row r="123" spans="9:9" ht="9" customHeight="1">
      <c r="I123" s="51"/>
    </row>
  </sheetData>
  <mergeCells count="4">
    <mergeCell ref="S5:U5"/>
    <mergeCell ref="L5:N5"/>
    <mergeCell ref="A5:A8"/>
    <mergeCell ref="K5:K8"/>
  </mergeCells>
  <phoneticPr fontId="0" type="noConversion"/>
  <pageMargins left="0.51181102362204722" right="0.51181102362204722" top="0.98425196850393704" bottom="0" header="0.51181102362204722" footer="0.19685039370078741"/>
  <pageSetup paperSize="9" firstPageNumber="25" orientation="portrait" useFirstPageNumber="1" r:id="rId1"/>
  <headerFooter alignWithMargins="0">
    <oddFooter>&amp;C&amp;"Times New Roman,Bold"&amp;10&amp;P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21"/>
  <dimension ref="A1:AG91"/>
  <sheetViews>
    <sheetView topLeftCell="A52" workbookViewId="0">
      <selection activeCell="H63" sqref="A1:XFD1048576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33" width="9.33203125" style="49"/>
  </cols>
  <sheetData>
    <row r="1" spans="1:33" s="461" customFormat="1" ht="14.1" customHeight="1">
      <c r="A1" s="458" t="s">
        <v>2415</v>
      </c>
      <c r="B1" s="459"/>
      <c r="C1" s="459"/>
      <c r="D1" s="459"/>
      <c r="E1" s="459"/>
      <c r="F1" s="459"/>
      <c r="G1" s="459"/>
      <c r="H1" s="459"/>
      <c r="I1" s="459"/>
      <c r="J1" s="459"/>
      <c r="K1" s="460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</row>
    <row r="2" spans="1:33" s="46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4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</row>
    <row r="3" spans="1:33" s="46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4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</row>
    <row r="4" spans="1:33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7"/>
      <c r="L4" s="471"/>
      <c r="M4" s="471"/>
      <c r="N4" s="471"/>
      <c r="O4" s="471"/>
      <c r="P4" s="471"/>
      <c r="Q4" s="471"/>
      <c r="R4" s="471"/>
      <c r="S4" s="471"/>
      <c r="T4" s="471"/>
      <c r="U4" s="471"/>
      <c r="V4" s="471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</row>
    <row r="5" spans="1:33" s="51" customFormat="1" ht="9" customHeight="1">
      <c r="A5" s="2437" t="s">
        <v>1358</v>
      </c>
      <c r="B5" s="5"/>
      <c r="C5" s="5" t="s">
        <v>1760</v>
      </c>
      <c r="D5" s="5"/>
      <c r="E5" s="5" t="s">
        <v>1350</v>
      </c>
      <c r="F5" s="5" t="s">
        <v>1785</v>
      </c>
      <c r="G5" s="5" t="s">
        <v>707</v>
      </c>
      <c r="H5" s="5"/>
      <c r="I5" s="5"/>
      <c r="J5" s="5"/>
      <c r="K5" s="5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spans="1:33" s="51" customFormat="1" ht="9" customHeight="1">
      <c r="A6" s="2428"/>
      <c r="B6" s="5"/>
      <c r="C6" s="5" t="s">
        <v>1773</v>
      </c>
      <c r="D6" s="5"/>
      <c r="E6" s="5" t="s">
        <v>1774</v>
      </c>
      <c r="F6" s="5" t="s">
        <v>1774</v>
      </c>
      <c r="G6" s="5" t="s">
        <v>1463</v>
      </c>
      <c r="H6" s="5" t="s">
        <v>1034</v>
      </c>
      <c r="I6" s="5"/>
      <c r="J6" s="5"/>
      <c r="K6" s="5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</row>
    <row r="7" spans="1:33" s="51" customFormat="1" ht="9" customHeight="1">
      <c r="A7" s="2428"/>
      <c r="B7" s="5" t="s">
        <v>1332</v>
      </c>
      <c r="C7" s="5" t="s">
        <v>1775</v>
      </c>
      <c r="D7" s="5" t="s">
        <v>1353</v>
      </c>
      <c r="E7" s="5" t="s">
        <v>1776</v>
      </c>
      <c r="F7" s="5" t="s">
        <v>1776</v>
      </c>
      <c r="G7" s="5" t="s">
        <v>1777</v>
      </c>
      <c r="H7" s="5" t="s">
        <v>1778</v>
      </c>
      <c r="I7" s="5"/>
      <c r="J7" s="5"/>
      <c r="K7" s="5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</row>
    <row r="8" spans="1:33" s="51" customFormat="1" ht="9" customHeight="1">
      <c r="A8" s="2428"/>
      <c r="B8" s="5" t="s">
        <v>1351</v>
      </c>
      <c r="C8" s="5" t="s">
        <v>1779</v>
      </c>
      <c r="D8" s="5" t="s">
        <v>1780</v>
      </c>
      <c r="E8" s="5" t="s">
        <v>1781</v>
      </c>
      <c r="F8" s="5" t="s">
        <v>1781</v>
      </c>
      <c r="G8" s="5" t="s">
        <v>1782</v>
      </c>
      <c r="H8" s="5" t="s">
        <v>1783</v>
      </c>
      <c r="I8" s="5" t="s">
        <v>1784</v>
      </c>
      <c r="J8" s="5" t="s">
        <v>1505</v>
      </c>
      <c r="K8" s="5" t="s">
        <v>1341</v>
      </c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</row>
    <row r="9" spans="1:33" s="51" customFormat="1" ht="9" customHeight="1">
      <c r="A9" s="2429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</row>
    <row r="10" spans="1:33" s="51" customFormat="1" ht="9" customHeight="1">
      <c r="A10" s="347" t="s">
        <v>373</v>
      </c>
      <c r="B10" s="31">
        <v>15.6</v>
      </c>
      <c r="C10" s="31">
        <v>10.641999999999999</v>
      </c>
      <c r="D10" s="31">
        <v>23.201000000000001</v>
      </c>
      <c r="E10" s="31">
        <v>43.298000000000002</v>
      </c>
      <c r="F10" s="31">
        <v>10.252000000000001</v>
      </c>
      <c r="G10" s="31">
        <v>4.3730000000000002</v>
      </c>
      <c r="H10" s="31">
        <v>25.34</v>
      </c>
      <c r="I10" s="31">
        <v>120.86</v>
      </c>
      <c r="J10" s="31">
        <f>56.53+0.1</f>
        <v>56.63</v>
      </c>
      <c r="K10" s="31">
        <f t="shared" ref="K10:K31" si="0">SUM(B10:J10)</f>
        <v>310.19599999999997</v>
      </c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</row>
    <row r="11" spans="1:33" s="51" customFormat="1" ht="9" customHeight="1">
      <c r="A11" s="347" t="s">
        <v>374</v>
      </c>
      <c r="B11" s="31">
        <v>98.191999999999993</v>
      </c>
      <c r="C11" s="31">
        <v>12.930999999999999</v>
      </c>
      <c r="D11" s="31">
        <v>34.302999999999997</v>
      </c>
      <c r="E11" s="31">
        <v>60.91</v>
      </c>
      <c r="F11" s="31">
        <v>30.105</v>
      </c>
      <c r="G11" s="31">
        <v>7.7830000000000004</v>
      </c>
      <c r="H11" s="31">
        <v>14.209</v>
      </c>
      <c r="I11" s="31">
        <v>183.77799999999999</v>
      </c>
      <c r="J11" s="31">
        <v>4.1459999999999999</v>
      </c>
      <c r="K11" s="31">
        <f t="shared" si="0"/>
        <v>446.35699999999991</v>
      </c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</row>
    <row r="12" spans="1:33" s="51" customFormat="1" ht="9" customHeight="1">
      <c r="A12" s="347" t="s">
        <v>375</v>
      </c>
      <c r="B12" s="31">
        <v>137.19999999999999</v>
      </c>
      <c r="C12" s="31">
        <v>19.396999999999998</v>
      </c>
      <c r="D12" s="31">
        <v>38.500999999999998</v>
      </c>
      <c r="E12" s="31">
        <v>76.709000000000003</v>
      </c>
      <c r="F12" s="31">
        <v>37.700000000000003</v>
      </c>
      <c r="G12" s="31">
        <v>4.6139999999999999</v>
      </c>
      <c r="H12" s="31">
        <v>13.301</v>
      </c>
      <c r="I12" s="31">
        <v>194.398</v>
      </c>
      <c r="J12" s="31">
        <v>7.5410000000000004</v>
      </c>
      <c r="K12" s="31">
        <f t="shared" si="0"/>
        <v>529.36099999999999</v>
      </c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</row>
    <row r="13" spans="1:33" s="51" customFormat="1" ht="9" customHeight="1">
      <c r="A13" s="347" t="s">
        <v>379</v>
      </c>
      <c r="B13" s="31">
        <v>205.28899999999999</v>
      </c>
      <c r="C13" s="31">
        <v>25.222000000000001</v>
      </c>
      <c r="D13" s="31">
        <v>63.500999999999998</v>
      </c>
      <c r="E13" s="31">
        <v>86.915999999999997</v>
      </c>
      <c r="F13" s="31">
        <v>39.015000000000001</v>
      </c>
      <c r="G13" s="31">
        <v>13.868</v>
      </c>
      <c r="H13" s="31">
        <v>57.497999999999998</v>
      </c>
      <c r="I13" s="31">
        <v>245.39699999999999</v>
      </c>
      <c r="J13" s="31">
        <v>2.2850000000000001</v>
      </c>
      <c r="K13" s="31">
        <f t="shared" si="0"/>
        <v>738.99099999999987</v>
      </c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</row>
    <row r="14" spans="1:33" s="51" customFormat="1" ht="9" customHeight="1">
      <c r="A14" s="347" t="s">
        <v>380</v>
      </c>
      <c r="B14" s="31">
        <v>116.851</v>
      </c>
      <c r="C14" s="31">
        <v>35.442999999999998</v>
      </c>
      <c r="D14" s="31">
        <v>41.154000000000003</v>
      </c>
      <c r="E14" s="31">
        <v>108.033</v>
      </c>
      <c r="F14" s="31">
        <v>37.536000000000001</v>
      </c>
      <c r="G14" s="31">
        <v>10.699</v>
      </c>
      <c r="H14" s="31">
        <v>36.271000000000001</v>
      </c>
      <c r="I14" s="31">
        <v>297.37799999999999</v>
      </c>
      <c r="J14" s="31">
        <v>21.427</v>
      </c>
      <c r="K14" s="31">
        <f t="shared" si="0"/>
        <v>704.79200000000003</v>
      </c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</row>
    <row r="15" spans="1:33" s="51" customFormat="1" ht="9" customHeight="1">
      <c r="A15" s="347" t="s">
        <v>381</v>
      </c>
      <c r="B15" s="31">
        <v>154.29499999999999</v>
      </c>
      <c r="C15" s="31">
        <v>46.988999999999997</v>
      </c>
      <c r="D15" s="31">
        <v>48.579000000000001</v>
      </c>
      <c r="E15" s="31">
        <v>189.80699999999999</v>
      </c>
      <c r="F15" s="31">
        <v>42.957000000000001</v>
      </c>
      <c r="G15" s="31">
        <v>18.689</v>
      </c>
      <c r="H15" s="31">
        <v>70.418999999999997</v>
      </c>
      <c r="I15" s="31">
        <v>309.52199999999999</v>
      </c>
      <c r="J15" s="31">
        <v>17.402000000000001</v>
      </c>
      <c r="K15" s="31">
        <f t="shared" si="0"/>
        <v>898.65900000000011</v>
      </c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</row>
    <row r="16" spans="1:33" s="51" customFormat="1" ht="9" customHeight="1">
      <c r="A16" s="347" t="s">
        <v>382</v>
      </c>
      <c r="B16" s="31">
        <v>75.728999999999999</v>
      </c>
      <c r="C16" s="31">
        <v>34.337000000000003</v>
      </c>
      <c r="D16" s="31">
        <v>54.152999999999999</v>
      </c>
      <c r="E16" s="31">
        <v>198.54</v>
      </c>
      <c r="F16" s="31">
        <v>51.923999999999999</v>
      </c>
      <c r="G16" s="31">
        <v>21.9</v>
      </c>
      <c r="H16" s="31">
        <v>73.885000000000005</v>
      </c>
      <c r="I16" s="31">
        <v>354.81</v>
      </c>
      <c r="J16" s="31">
        <v>10.1</v>
      </c>
      <c r="K16" s="31">
        <f t="shared" si="0"/>
        <v>875.37800000000004</v>
      </c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</row>
    <row r="17" spans="1:33" s="51" customFormat="1" ht="9" customHeight="1">
      <c r="A17" s="347" t="s">
        <v>383</v>
      </c>
      <c r="B17" s="31">
        <v>88.347999999999999</v>
      </c>
      <c r="C17" s="31">
        <v>44.661999999999999</v>
      </c>
      <c r="D17" s="31">
        <v>59.262</v>
      </c>
      <c r="E17" s="31">
        <v>267.56200000000001</v>
      </c>
      <c r="F17" s="31">
        <v>34.008000000000003</v>
      </c>
      <c r="G17" s="31">
        <v>16.977</v>
      </c>
      <c r="H17" s="31">
        <v>151.45599999999999</v>
      </c>
      <c r="I17" s="31">
        <v>359.90100000000001</v>
      </c>
      <c r="J17" s="31">
        <v>14.468999999999999</v>
      </c>
      <c r="K17" s="31">
        <f t="shared" si="0"/>
        <v>1036.645</v>
      </c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</row>
    <row r="18" spans="1:33" s="51" customFormat="1" ht="9" customHeight="1">
      <c r="A18" s="347" t="s">
        <v>384</v>
      </c>
      <c r="B18" s="31">
        <v>83.905000000000001</v>
      </c>
      <c r="C18" s="31">
        <v>67.775000000000006</v>
      </c>
      <c r="D18" s="31">
        <v>91.718999999999994</v>
      </c>
      <c r="E18" s="31">
        <v>237.387</v>
      </c>
      <c r="F18" s="31">
        <v>62.027000000000001</v>
      </c>
      <c r="G18" s="31">
        <v>28.367000000000001</v>
      </c>
      <c r="H18" s="31">
        <v>72.900000000000006</v>
      </c>
      <c r="I18" s="31">
        <v>402.74700000000001</v>
      </c>
      <c r="J18" s="31">
        <f>15.209+0.1</f>
        <v>15.308999999999999</v>
      </c>
      <c r="K18" s="31">
        <f t="shared" si="0"/>
        <v>1062.136</v>
      </c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</row>
    <row r="19" spans="1:33" s="51" customFormat="1" ht="9" customHeight="1">
      <c r="A19" s="347" t="s">
        <v>385</v>
      </c>
      <c r="B19" s="31">
        <v>126.258</v>
      </c>
      <c r="C19" s="31">
        <v>85.203999999999994</v>
      </c>
      <c r="D19" s="31">
        <v>116.22799999999999</v>
      </c>
      <c r="E19" s="31">
        <v>325.32400000000001</v>
      </c>
      <c r="F19" s="31">
        <v>103.383</v>
      </c>
      <c r="G19" s="31">
        <v>21.888000000000002</v>
      </c>
      <c r="H19" s="31">
        <v>113.758</v>
      </c>
      <c r="I19" s="31">
        <v>505.76900000000001</v>
      </c>
      <c r="J19" s="31">
        <f>3.143-0.1</f>
        <v>3.0429999999999997</v>
      </c>
      <c r="K19" s="31">
        <f t="shared" si="0"/>
        <v>1400.855</v>
      </c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</row>
    <row r="20" spans="1:33" s="51" customFormat="1" ht="9" customHeight="1">
      <c r="A20" s="347" t="s">
        <v>386</v>
      </c>
      <c r="B20" s="31">
        <v>174.11600000000001</v>
      </c>
      <c r="C20" s="31">
        <v>93.549000000000007</v>
      </c>
      <c r="D20" s="31">
        <v>121.334</v>
      </c>
      <c r="E20" s="31">
        <v>297.69200000000001</v>
      </c>
      <c r="F20" s="31">
        <v>98.146000000000001</v>
      </c>
      <c r="G20" s="31">
        <v>24.204999999999998</v>
      </c>
      <c r="H20" s="31">
        <v>122.996</v>
      </c>
      <c r="I20" s="31">
        <v>589.32000000000005</v>
      </c>
      <c r="J20" s="31">
        <v>9.9749999999999996</v>
      </c>
      <c r="K20" s="31">
        <f t="shared" si="0"/>
        <v>1531.3330000000001</v>
      </c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</row>
    <row r="21" spans="1:33" s="51" customFormat="1" ht="9" customHeight="1">
      <c r="A21" s="347" t="s">
        <v>387</v>
      </c>
      <c r="B21" s="31">
        <v>233.21100000000001</v>
      </c>
      <c r="C21" s="31">
        <v>79.869</v>
      </c>
      <c r="D21" s="31">
        <v>156.77600000000001</v>
      </c>
      <c r="E21" s="31">
        <v>272.98899999999998</v>
      </c>
      <c r="F21" s="31">
        <v>105.48099999999999</v>
      </c>
      <c r="G21" s="31">
        <v>24</v>
      </c>
      <c r="H21" s="31">
        <v>150.4</v>
      </c>
      <c r="I21" s="31">
        <v>666.66399999999999</v>
      </c>
      <c r="J21" s="31">
        <v>2.5</v>
      </c>
      <c r="K21" s="31">
        <f t="shared" si="0"/>
        <v>1691.8899999999999</v>
      </c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</row>
    <row r="22" spans="1:33" s="51" customFormat="1" ht="9" customHeight="1">
      <c r="A22" s="347" t="s">
        <v>388</v>
      </c>
      <c r="B22" s="31">
        <v>299.12799999999999</v>
      </c>
      <c r="C22" s="31">
        <v>99.066999999999993</v>
      </c>
      <c r="D22" s="31">
        <v>154.94200000000001</v>
      </c>
      <c r="E22" s="31">
        <v>277.57100000000003</v>
      </c>
      <c r="F22" s="31">
        <v>165.607</v>
      </c>
      <c r="G22" s="31">
        <v>39.677</v>
      </c>
      <c r="H22" s="31">
        <v>193.06200000000001</v>
      </c>
      <c r="I22" s="31">
        <v>883.94100000000003</v>
      </c>
      <c r="J22" s="31">
        <v>17.475000000000001</v>
      </c>
      <c r="K22" s="31">
        <f t="shared" si="0"/>
        <v>2130.4699999999998</v>
      </c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</row>
    <row r="23" spans="1:33" s="51" customFormat="1" ht="9" customHeight="1">
      <c r="A23" s="347" t="s">
        <v>391</v>
      </c>
      <c r="B23" s="31">
        <v>346.55200000000002</v>
      </c>
      <c r="C23" s="31">
        <v>113.64400000000001</v>
      </c>
      <c r="D23" s="31">
        <v>172.541</v>
      </c>
      <c r="E23" s="31">
        <v>442.12400000000002</v>
      </c>
      <c r="F23" s="31">
        <v>164.42</v>
      </c>
      <c r="G23" s="31">
        <v>88.123000000000005</v>
      </c>
      <c r="H23" s="31">
        <v>165.77099999999999</v>
      </c>
      <c r="I23" s="31">
        <v>915.92899999999997</v>
      </c>
      <c r="J23" s="31">
        <v>32.941000000000003</v>
      </c>
      <c r="K23" s="31">
        <f t="shared" si="0"/>
        <v>2442.0450000000001</v>
      </c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</row>
    <row r="24" spans="1:33" s="51" customFormat="1" ht="9" customHeight="1">
      <c r="A24" s="347" t="s">
        <v>392</v>
      </c>
      <c r="B24" s="31">
        <v>433.68299999999999</v>
      </c>
      <c r="C24" s="31">
        <v>125.062</v>
      </c>
      <c r="D24" s="31">
        <v>241.32499999999999</v>
      </c>
      <c r="E24" s="31">
        <v>573.12900000000002</v>
      </c>
      <c r="F24" s="31">
        <v>291.72199999999998</v>
      </c>
      <c r="G24" s="31">
        <v>44.335000000000001</v>
      </c>
      <c r="H24" s="31">
        <v>237.74700000000001</v>
      </c>
      <c r="I24" s="31">
        <v>1024.079</v>
      </c>
      <c r="J24" s="31">
        <v>59.398000000000003</v>
      </c>
      <c r="K24" s="31">
        <f t="shared" si="0"/>
        <v>3030.4800000000005</v>
      </c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</row>
    <row r="25" spans="1:33" s="51" customFormat="1" ht="9" customHeight="1">
      <c r="A25" s="347" t="s">
        <v>416</v>
      </c>
      <c r="B25" s="31">
        <v>691.21799999999996</v>
      </c>
      <c r="C25" s="31">
        <v>189.1</v>
      </c>
      <c r="D25" s="31">
        <v>354.44600000000003</v>
      </c>
      <c r="E25" s="31">
        <v>559.6</v>
      </c>
      <c r="F25" s="31">
        <v>419.8</v>
      </c>
      <c r="G25" s="31">
        <v>54.03</v>
      </c>
      <c r="H25" s="31">
        <v>323.2</v>
      </c>
      <c r="I25" s="31">
        <v>1301.0999999999999</v>
      </c>
      <c r="J25" s="31">
        <f>85.921-0.4</f>
        <v>85.521000000000001</v>
      </c>
      <c r="K25" s="31">
        <f t="shared" si="0"/>
        <v>3978.0150000000003</v>
      </c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</row>
    <row r="26" spans="1:33" s="51" customFormat="1" ht="9" customHeight="1">
      <c r="A26" s="347" t="s">
        <v>394</v>
      </c>
      <c r="B26" s="31">
        <v>665.27099999999996</v>
      </c>
      <c r="C26" s="31">
        <v>141.167</v>
      </c>
      <c r="D26" s="31">
        <v>308.80799999999999</v>
      </c>
      <c r="E26" s="31">
        <v>714.25</v>
      </c>
      <c r="F26" s="31">
        <v>596.03099999999995</v>
      </c>
      <c r="G26" s="31">
        <v>57.5</v>
      </c>
      <c r="H26" s="31">
        <v>311.26400000000001</v>
      </c>
      <c r="I26" s="31">
        <v>1533.405</v>
      </c>
      <c r="J26" s="31">
        <v>23.484000000000002</v>
      </c>
      <c r="K26" s="31">
        <f t="shared" si="0"/>
        <v>4351.18</v>
      </c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</row>
    <row r="27" spans="1:33" s="51" customFormat="1" ht="9" customHeight="1">
      <c r="A27" s="347" t="s">
        <v>395</v>
      </c>
      <c r="B27" s="31">
        <v>802.24699999999996</v>
      </c>
      <c r="C27" s="31">
        <v>151.637</v>
      </c>
      <c r="D27" s="31">
        <v>282.97399999999999</v>
      </c>
      <c r="E27" s="31">
        <v>654.93200000000002</v>
      </c>
      <c r="F27" s="31">
        <v>722.67100000000005</v>
      </c>
      <c r="G27" s="31">
        <v>117.41500000000001</v>
      </c>
      <c r="H27" s="31">
        <v>357.97800000000001</v>
      </c>
      <c r="I27" s="31">
        <v>1781.287</v>
      </c>
      <c r="J27" s="31">
        <v>28.693000000000001</v>
      </c>
      <c r="K27" s="31">
        <f t="shared" si="0"/>
        <v>4899.8340000000007</v>
      </c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</row>
    <row r="28" spans="1:33" s="51" customFormat="1" ht="9" customHeight="1">
      <c r="A28" s="347" t="s">
        <v>396</v>
      </c>
      <c r="B28" s="31">
        <v>1570.2860000000001</v>
      </c>
      <c r="C28" s="31">
        <v>191.20400000000001</v>
      </c>
      <c r="D28" s="31">
        <v>437.85</v>
      </c>
      <c r="E28" s="31">
        <v>580.96699999999998</v>
      </c>
      <c r="F28" s="31">
        <v>1217.971</v>
      </c>
      <c r="G28" s="31">
        <v>357.62799999999999</v>
      </c>
      <c r="H28" s="31">
        <v>429.40600000000001</v>
      </c>
      <c r="I28" s="31">
        <v>2017.2829999999999</v>
      </c>
      <c r="J28" s="31">
        <f>6.228</f>
        <v>6.2279999999999998</v>
      </c>
      <c r="K28" s="31">
        <f t="shared" si="0"/>
        <v>6808.8229999999994</v>
      </c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</row>
    <row r="29" spans="1:33" s="51" customFormat="1" ht="9" customHeight="1">
      <c r="A29" s="347" t="s">
        <v>397</v>
      </c>
      <c r="B29" s="31">
        <v>2083.6999999999998</v>
      </c>
      <c r="C29" s="31">
        <v>204.28899999999999</v>
      </c>
      <c r="D29" s="31">
        <v>794.50099999999998</v>
      </c>
      <c r="E29" s="31">
        <v>833.2</v>
      </c>
      <c r="F29" s="31">
        <v>1234.3019999999999</v>
      </c>
      <c r="G29" s="31">
        <v>234.78800000000001</v>
      </c>
      <c r="H29" s="31">
        <f>487.506+2</f>
        <v>489.50599999999997</v>
      </c>
      <c r="I29" s="31">
        <v>2548.7779999999998</v>
      </c>
      <c r="J29" s="31">
        <f>113.861</f>
        <v>113.861</v>
      </c>
      <c r="K29" s="31">
        <f t="shared" si="0"/>
        <v>8536.9249999999993</v>
      </c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</row>
    <row r="30" spans="1:33" s="51" customFormat="1" ht="9" customHeight="1">
      <c r="A30" s="347" t="s">
        <v>398</v>
      </c>
      <c r="B30" s="31">
        <v>2627.28</v>
      </c>
      <c r="C30" s="31">
        <v>327.03699999999998</v>
      </c>
      <c r="D30" s="31">
        <v>829.90700000000004</v>
      </c>
      <c r="E30" s="31">
        <v>851.56</v>
      </c>
      <c r="F30" s="31">
        <v>1779.732</v>
      </c>
      <c r="G30" s="31">
        <v>136.298</v>
      </c>
      <c r="H30" s="31">
        <v>566.11</v>
      </c>
      <c r="I30" s="31">
        <v>2728.4720000000002</v>
      </c>
      <c r="J30" s="31">
        <v>446.66300000000001</v>
      </c>
      <c r="K30" s="31">
        <f t="shared" si="0"/>
        <v>10293.058999999999</v>
      </c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</row>
    <row r="31" spans="1:33" s="51" customFormat="1" ht="9" customHeight="1">
      <c r="A31" s="347" t="s">
        <v>399</v>
      </c>
      <c r="B31" s="31">
        <v>2661.1869999999999</v>
      </c>
      <c r="C31" s="31">
        <v>657.36</v>
      </c>
      <c r="D31" s="31">
        <v>988.42700000000002</v>
      </c>
      <c r="E31" s="31">
        <v>903.43</v>
      </c>
      <c r="F31" s="31">
        <v>1938.894</v>
      </c>
      <c r="G31" s="31">
        <v>118.626</v>
      </c>
      <c r="H31" s="31">
        <v>706.13</v>
      </c>
      <c r="I31" s="31">
        <v>3579.998</v>
      </c>
      <c r="J31" s="31">
        <v>578.96400000000006</v>
      </c>
      <c r="K31" s="31">
        <f t="shared" si="0"/>
        <v>12133.016000000001</v>
      </c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</row>
    <row r="32" spans="1:33" s="51" customFormat="1" ht="9" customHeight="1">
      <c r="A32" s="31" t="s">
        <v>417</v>
      </c>
      <c r="B32" s="31">
        <v>2962.3</v>
      </c>
      <c r="C32" s="31">
        <v>1175.9739999999999</v>
      </c>
      <c r="D32" s="31">
        <v>1274.7460000000001</v>
      </c>
      <c r="E32" s="31">
        <v>922.89200000000005</v>
      </c>
      <c r="F32" s="31">
        <v>2103.759</v>
      </c>
      <c r="G32" s="31">
        <v>134.80000000000001</v>
      </c>
      <c r="H32" s="31">
        <v>820.245</v>
      </c>
      <c r="I32" s="31">
        <v>3925.4609999999998</v>
      </c>
      <c r="J32" s="31">
        <v>30.186</v>
      </c>
      <c r="K32" s="31">
        <v>13350.362999999999</v>
      </c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</row>
    <row r="33" spans="1:33" s="51" customFormat="1" ht="9" customHeight="1">
      <c r="A33" s="13" t="s">
        <v>401</v>
      </c>
      <c r="B33" s="14">
        <v>3374.5</v>
      </c>
      <c r="C33" s="14">
        <v>577.20000000000005</v>
      </c>
      <c r="D33" s="14">
        <v>1053.9000000000001</v>
      </c>
      <c r="E33" s="14">
        <v>997.9</v>
      </c>
      <c r="F33" s="14">
        <v>2414.6999999999998</v>
      </c>
      <c r="G33" s="14">
        <v>115.9</v>
      </c>
      <c r="H33" s="14">
        <v>891</v>
      </c>
      <c r="I33" s="14">
        <v>3546</v>
      </c>
      <c r="J33" s="14">
        <v>62.2</v>
      </c>
      <c r="K33" s="13">
        <v>13033.3</v>
      </c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</row>
    <row r="34" spans="1:33" s="48" customFormat="1" ht="9" customHeight="1">
      <c r="A34" s="65" t="s">
        <v>402</v>
      </c>
      <c r="B34" s="65">
        <v>3808.3</v>
      </c>
      <c r="C34" s="65">
        <v>467</v>
      </c>
      <c r="D34" s="65">
        <v>1285.5999999999999</v>
      </c>
      <c r="E34" s="65">
        <v>1530.3</v>
      </c>
      <c r="F34" s="65">
        <v>3091.1</v>
      </c>
      <c r="G34" s="65">
        <v>138.4</v>
      </c>
      <c r="H34" s="65">
        <v>1063</v>
      </c>
      <c r="I34" s="65">
        <v>4458.8999999999996</v>
      </c>
      <c r="J34" s="65">
        <v>705.2</v>
      </c>
      <c r="K34" s="65">
        <v>16547.8</v>
      </c>
      <c r="L34" s="280"/>
      <c r="M34" s="280"/>
      <c r="N34" s="280"/>
      <c r="O34" s="280"/>
      <c r="P34" s="280"/>
      <c r="Q34" s="280"/>
      <c r="R34" s="280"/>
      <c r="S34" s="280"/>
      <c r="T34" s="280"/>
      <c r="U34" s="280"/>
      <c r="V34" s="280"/>
      <c r="W34" s="280"/>
      <c r="X34" s="280"/>
      <c r="Y34" s="280"/>
      <c r="Z34" s="280"/>
      <c r="AA34" s="280"/>
      <c r="AB34" s="280"/>
      <c r="AC34" s="280"/>
      <c r="AD34" s="280"/>
      <c r="AE34" s="280"/>
      <c r="AF34" s="280"/>
      <c r="AG34" s="280"/>
    </row>
    <row r="35" spans="1:33" s="48" customFormat="1" ht="9" customHeight="1">
      <c r="A35" s="65" t="s">
        <v>949</v>
      </c>
      <c r="B35" s="65">
        <v>3456.8</v>
      </c>
      <c r="C35" s="65">
        <v>434.7</v>
      </c>
      <c r="D35" s="65">
        <v>1342.2</v>
      </c>
      <c r="E35" s="65">
        <v>1980.2</v>
      </c>
      <c r="F35" s="65">
        <v>2995.2</v>
      </c>
      <c r="G35" s="65">
        <v>205.9</v>
      </c>
      <c r="H35" s="65">
        <v>1313.6</v>
      </c>
      <c r="I35" s="65">
        <v>4152.8</v>
      </c>
      <c r="J35" s="65">
        <v>1731.2</v>
      </c>
      <c r="K35" s="65">
        <v>17612.599999999999</v>
      </c>
      <c r="L35" s="280"/>
      <c r="M35" s="280"/>
      <c r="N35" s="280"/>
      <c r="O35" s="280"/>
      <c r="P35" s="280"/>
      <c r="Q35" s="280"/>
      <c r="R35" s="280"/>
      <c r="S35" s="280"/>
      <c r="T35" s="280"/>
      <c r="U35" s="280"/>
      <c r="V35" s="280"/>
      <c r="W35" s="280"/>
      <c r="X35" s="280"/>
      <c r="Y35" s="280"/>
      <c r="Z35" s="280"/>
      <c r="AA35" s="280"/>
      <c r="AB35" s="280"/>
      <c r="AC35" s="280"/>
      <c r="AD35" s="280"/>
      <c r="AE35" s="280"/>
      <c r="AF35" s="280"/>
      <c r="AG35" s="280"/>
    </row>
    <row r="36" spans="1:33" s="48" customFormat="1" ht="9" customHeight="1">
      <c r="A36" s="65" t="s">
        <v>404</v>
      </c>
      <c r="B36" s="65">
        <v>3943.6</v>
      </c>
      <c r="C36" s="65">
        <v>538.1</v>
      </c>
      <c r="D36" s="65">
        <v>1768.8</v>
      </c>
      <c r="E36" s="65">
        <v>1598.8</v>
      </c>
      <c r="F36" s="65">
        <v>4314.3999999999996</v>
      </c>
      <c r="G36" s="65">
        <v>330.5</v>
      </c>
      <c r="H36" s="65">
        <v>1386.5</v>
      </c>
      <c r="I36" s="65">
        <v>5310.9</v>
      </c>
      <c r="J36" s="65">
        <v>1446.5</v>
      </c>
      <c r="K36" s="65">
        <v>20638.099999999999</v>
      </c>
      <c r="L36" s="280"/>
      <c r="M36" s="280"/>
      <c r="N36" s="280"/>
      <c r="O36" s="280"/>
      <c r="P36" s="280"/>
      <c r="Q36" s="280"/>
      <c r="R36" s="280"/>
      <c r="S36" s="280"/>
      <c r="T36" s="280"/>
      <c r="U36" s="280"/>
      <c r="V36" s="280"/>
      <c r="W36" s="280"/>
      <c r="X36" s="280"/>
      <c r="Y36" s="280"/>
      <c r="Z36" s="280"/>
      <c r="AA36" s="280"/>
      <c r="AB36" s="280"/>
      <c r="AC36" s="280"/>
      <c r="AD36" s="280"/>
      <c r="AE36" s="280"/>
      <c r="AF36" s="280"/>
      <c r="AG36" s="280"/>
    </row>
    <row r="37" spans="1:33" s="48" customFormat="1" ht="9" customHeight="1">
      <c r="A37" s="65" t="s">
        <v>166</v>
      </c>
      <c r="B37" s="65">
        <v>4517.3</v>
      </c>
      <c r="C37" s="9">
        <v>518.29999999999995</v>
      </c>
      <c r="D37" s="9">
        <v>2543.6999999999998</v>
      </c>
      <c r="E37" s="9">
        <v>3865.9</v>
      </c>
      <c r="F37" s="9">
        <v>4114.3999999999996</v>
      </c>
      <c r="G37" s="65">
        <v>471.5</v>
      </c>
      <c r="H37" s="9">
        <v>1544.5</v>
      </c>
      <c r="I37" s="9">
        <v>6052.3</v>
      </c>
      <c r="J37" s="9">
        <v>1472.8</v>
      </c>
      <c r="K37" s="65">
        <v>25100.7</v>
      </c>
      <c r="L37" s="28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280"/>
      <c r="AG37" s="280"/>
    </row>
    <row r="38" spans="1:33" s="48" customFormat="1" ht="9" customHeight="1">
      <c r="A38" s="65" t="s">
        <v>975</v>
      </c>
      <c r="B38" s="65">
        <v>4501.7</v>
      </c>
      <c r="C38" s="9">
        <v>652.4</v>
      </c>
      <c r="D38" s="9">
        <v>2127.6999999999998</v>
      </c>
      <c r="E38" s="9">
        <v>1866</v>
      </c>
      <c r="F38" s="9">
        <v>4813.7</v>
      </c>
      <c r="G38" s="65">
        <v>603</v>
      </c>
      <c r="H38" s="9">
        <v>1595.1</v>
      </c>
      <c r="I38" s="9">
        <v>6131.9</v>
      </c>
      <c r="J38" s="9">
        <v>2060.6999999999998</v>
      </c>
      <c r="K38" s="65">
        <v>24352.2</v>
      </c>
      <c r="L38" s="280"/>
      <c r="M38" s="280"/>
      <c r="N38" s="280"/>
      <c r="O38" s="280"/>
      <c r="P38" s="280"/>
      <c r="Q38" s="280"/>
      <c r="R38" s="280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</row>
    <row r="39" spans="1:33" s="365" customFormat="1" ht="9" customHeight="1">
      <c r="A39" s="433" t="s">
        <v>1471</v>
      </c>
      <c r="B39" s="65">
        <v>5111.25</v>
      </c>
      <c r="C39" s="9">
        <v>827.84</v>
      </c>
      <c r="D39" s="9">
        <v>2601.6999999999998</v>
      </c>
      <c r="E39" s="9">
        <v>4532.2</v>
      </c>
      <c r="F39" s="9">
        <v>6880</v>
      </c>
      <c r="G39" s="65">
        <v>563.19000000000005</v>
      </c>
      <c r="H39" s="9">
        <v>2055.6</v>
      </c>
      <c r="I39" s="9">
        <v>4901.3999999999996</v>
      </c>
      <c r="J39" s="9">
        <v>1389.37</v>
      </c>
      <c r="K39" s="65">
        <v>28862.55</v>
      </c>
      <c r="L39" s="280"/>
      <c r="M39" s="280"/>
      <c r="N39" s="280"/>
      <c r="O39" s="280"/>
      <c r="P39" s="280"/>
      <c r="Q39" s="280"/>
      <c r="R39" s="280"/>
      <c r="S39" s="280"/>
      <c r="T39" s="280"/>
      <c r="U39" s="280"/>
      <c r="V39" s="280"/>
      <c r="W39" s="280"/>
      <c r="X39" s="280"/>
      <c r="Y39" s="280"/>
      <c r="Z39" s="280"/>
      <c r="AA39" s="280"/>
      <c r="AB39" s="280"/>
      <c r="AC39" s="280"/>
      <c r="AD39" s="280"/>
      <c r="AE39" s="280"/>
      <c r="AF39" s="280"/>
      <c r="AG39" s="280"/>
    </row>
    <row r="40" spans="1:33" s="365" customFormat="1" ht="9" customHeight="1">
      <c r="A40" s="433" t="s">
        <v>1114</v>
      </c>
      <c r="B40" s="65">
        <v>4973.46</v>
      </c>
      <c r="C40" s="9">
        <v>1045.77</v>
      </c>
      <c r="D40" s="9">
        <v>3699.82</v>
      </c>
      <c r="E40" s="9">
        <v>4778.9080000000004</v>
      </c>
      <c r="F40" s="9">
        <v>7600.15</v>
      </c>
      <c r="G40" s="65">
        <v>716.52</v>
      </c>
      <c r="H40" s="9">
        <v>3217.33</v>
      </c>
      <c r="I40" s="9">
        <v>5113.9799999999996</v>
      </c>
      <c r="J40" s="9">
        <v>2609.23</v>
      </c>
      <c r="K40" s="65">
        <v>33755.167999999998</v>
      </c>
      <c r="L40" s="280"/>
      <c r="M40" s="280"/>
      <c r="N40" s="280"/>
      <c r="O40" s="280"/>
      <c r="P40" s="280"/>
      <c r="Q40" s="280"/>
      <c r="R40" s="280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/>
      <c r="AD40" s="280"/>
      <c r="AE40" s="280"/>
      <c r="AF40" s="280"/>
      <c r="AG40" s="280"/>
    </row>
    <row r="41" spans="1:33" s="365" customFormat="1" ht="9" customHeight="1">
      <c r="A41" s="262" t="s">
        <v>1600</v>
      </c>
      <c r="B41" s="65">
        <v>5446.4750000000004</v>
      </c>
      <c r="C41" s="9">
        <v>1381.442</v>
      </c>
      <c r="D41" s="9">
        <v>3741.4259999999999</v>
      </c>
      <c r="E41" s="9">
        <v>4980.1629999999996</v>
      </c>
      <c r="F41" s="9">
        <v>7749.3980000000001</v>
      </c>
      <c r="G41" s="65">
        <v>543.09799999999996</v>
      </c>
      <c r="H41" s="9">
        <v>2431.3690000000001</v>
      </c>
      <c r="I41" s="9">
        <v>6463.6580000000004</v>
      </c>
      <c r="J41" s="9">
        <v>1926.1489999999999</v>
      </c>
      <c r="K41" s="65">
        <v>34663.178</v>
      </c>
      <c r="L41" s="280"/>
      <c r="M41" s="280"/>
      <c r="N41" s="280"/>
      <c r="O41" s="280"/>
      <c r="P41" s="280"/>
      <c r="Q41" s="280"/>
      <c r="R41" s="280"/>
      <c r="S41" s="280"/>
      <c r="T41" s="280"/>
      <c r="U41" s="280"/>
      <c r="V41" s="280"/>
      <c r="W41" s="280"/>
      <c r="X41" s="280"/>
      <c r="Y41" s="280"/>
      <c r="Z41" s="280"/>
      <c r="AA41" s="280"/>
      <c r="AB41" s="280"/>
      <c r="AC41" s="280"/>
      <c r="AD41" s="280"/>
      <c r="AE41" s="280"/>
      <c r="AF41" s="280"/>
      <c r="AG41" s="280"/>
    </row>
    <row r="42" spans="1:33" s="280" customFormat="1" ht="9" customHeight="1">
      <c r="A42" s="668" t="s">
        <v>1198</v>
      </c>
      <c r="B42" s="627">
        <v>4591.7539999999999</v>
      </c>
      <c r="C42" s="669">
        <v>594.23900000000003</v>
      </c>
      <c r="D42" s="669">
        <v>4398.1009999999997</v>
      </c>
      <c r="E42" s="669">
        <v>4684.3509999999997</v>
      </c>
      <c r="F42" s="669">
        <v>8807.7950000000001</v>
      </c>
      <c r="G42" s="627">
        <v>488.214</v>
      </c>
      <c r="H42" s="669">
        <v>3122.1889999999999</v>
      </c>
      <c r="I42" s="669">
        <v>8825.7759999999998</v>
      </c>
      <c r="J42" s="669">
        <v>1873.963</v>
      </c>
      <c r="K42" s="627">
        <v>37386.381999999998</v>
      </c>
    </row>
    <row r="43" spans="1:33" s="48" customFormat="1" ht="9" customHeight="1">
      <c r="A43" s="668" t="s">
        <v>789</v>
      </c>
      <c r="B43" s="627">
        <v>4591.7539999999999</v>
      </c>
      <c r="C43" s="669">
        <v>591.63900000000001</v>
      </c>
      <c r="D43" s="669">
        <v>3694.2060000000001</v>
      </c>
      <c r="E43" s="669">
        <v>4732.2510000000002</v>
      </c>
      <c r="F43" s="669">
        <v>8713.0949999999993</v>
      </c>
      <c r="G43" s="627">
        <v>581.90899999999999</v>
      </c>
      <c r="H43" s="669">
        <v>3107.5889999999999</v>
      </c>
      <c r="I43" s="669">
        <v>8411.6720000000005</v>
      </c>
      <c r="J43" s="669">
        <v>1873.963</v>
      </c>
      <c r="K43" s="627">
        <v>36298.078000000001</v>
      </c>
      <c r="L43" s="280"/>
      <c r="M43" s="280"/>
      <c r="N43" s="280"/>
      <c r="O43" s="280"/>
      <c r="P43" s="280"/>
      <c r="Q43" s="280"/>
      <c r="R43" s="280"/>
      <c r="S43" s="280"/>
      <c r="T43" s="280"/>
      <c r="U43" s="280"/>
      <c r="V43" s="280"/>
      <c r="W43" s="280"/>
      <c r="X43" s="280"/>
      <c r="Y43" s="280"/>
      <c r="Z43" s="280"/>
      <c r="AA43" s="280"/>
      <c r="AB43" s="280"/>
      <c r="AC43" s="280"/>
      <c r="AD43" s="280"/>
      <c r="AE43" s="280"/>
      <c r="AF43" s="280"/>
      <c r="AG43" s="280"/>
    </row>
    <row r="44" spans="1:33" s="280" customFormat="1" ht="9" customHeight="1">
      <c r="A44" s="668" t="s">
        <v>1325</v>
      </c>
      <c r="B44" s="627">
        <v>5116.3869999999997</v>
      </c>
      <c r="C44" s="669">
        <v>521.12800000000004</v>
      </c>
      <c r="D44" s="669">
        <v>3953.1970000000001</v>
      </c>
      <c r="E44" s="669">
        <v>5650.3419999999996</v>
      </c>
      <c r="F44" s="669">
        <v>11006.752</v>
      </c>
      <c r="G44" s="627">
        <v>2339.384</v>
      </c>
      <c r="H44" s="669">
        <v>2893.6990000000001</v>
      </c>
      <c r="I44" s="669">
        <v>12673.413</v>
      </c>
      <c r="J44" s="669">
        <v>877.37300000000005</v>
      </c>
      <c r="K44" s="627">
        <v>45031.675000000003</v>
      </c>
    </row>
    <row r="45" spans="1:33" s="280" customFormat="1" ht="9" customHeight="1">
      <c r="A45" s="305" t="s">
        <v>363</v>
      </c>
      <c r="B45" s="627">
        <v>7862.893</v>
      </c>
      <c r="C45" s="770">
        <v>662.12300000000005</v>
      </c>
      <c r="D45" s="669">
        <v>5245.63</v>
      </c>
      <c r="E45" s="669">
        <v>6897.3159999999998</v>
      </c>
      <c r="F45" s="669">
        <v>12159.094999999999</v>
      </c>
      <c r="G45" s="771">
        <v>1964.76</v>
      </c>
      <c r="H45" s="770">
        <v>3828.7379999999998</v>
      </c>
      <c r="I45" s="669">
        <v>15278.12</v>
      </c>
      <c r="J45" s="770">
        <v>2190.56</v>
      </c>
      <c r="K45" s="627">
        <v>56089.135000000002</v>
      </c>
    </row>
    <row r="46" spans="1:33" s="310" customFormat="1" ht="9" customHeight="1">
      <c r="A46" s="601" t="s">
        <v>1466</v>
      </c>
      <c r="B46" s="710">
        <v>7740.2449999999999</v>
      </c>
      <c r="C46" s="710">
        <v>1038.25</v>
      </c>
      <c r="D46" s="711">
        <v>6112.299</v>
      </c>
      <c r="E46" s="710">
        <v>11341.996000000001</v>
      </c>
      <c r="F46" s="710">
        <v>15356.13</v>
      </c>
      <c r="G46" s="710">
        <v>2179.9279999999999</v>
      </c>
      <c r="H46" s="710">
        <v>5233.5069999999996</v>
      </c>
      <c r="I46" s="710">
        <v>20485.213</v>
      </c>
      <c r="J46" s="710">
        <v>2181.9080999999996</v>
      </c>
      <c r="K46" s="710">
        <v>71669.4761</v>
      </c>
    </row>
    <row r="47" spans="1:33" s="310" customFormat="1" ht="9" customHeight="1">
      <c r="A47" s="601" t="s">
        <v>1498</v>
      </c>
      <c r="B47" s="710">
        <v>11559.650573712406</v>
      </c>
      <c r="C47" s="710">
        <v>765.03193952000004</v>
      </c>
      <c r="D47" s="711">
        <v>7070.2992465154266</v>
      </c>
      <c r="E47" s="710">
        <v>8803.8271935435023</v>
      </c>
      <c r="F47" s="710">
        <v>20141.030110955187</v>
      </c>
      <c r="G47" s="710">
        <v>1899.4930398984998</v>
      </c>
      <c r="H47" s="710">
        <v>10304.111701620988</v>
      </c>
      <c r="I47" s="710">
        <v>14059.059676124303</v>
      </c>
      <c r="J47" s="710">
        <v>6446.26030679</v>
      </c>
      <c r="K47" s="710">
        <v>81048.763788680328</v>
      </c>
    </row>
    <row r="48" spans="1:33" s="305" customFormat="1" ht="9" customHeight="1">
      <c r="A48" s="601" t="s">
        <v>1168</v>
      </c>
      <c r="B48" s="671">
        <v>10270.4</v>
      </c>
      <c r="C48" s="671">
        <v>558.0003455399999</v>
      </c>
      <c r="D48" s="1067">
        <v>6269.8396362000003</v>
      </c>
      <c r="E48" s="671">
        <v>9221.3646193600034</v>
      </c>
      <c r="F48" s="671">
        <v>19691.630398573841</v>
      </c>
      <c r="G48" s="671">
        <v>1480.3700863796955</v>
      </c>
      <c r="H48" s="671">
        <v>9891.5855554136506</v>
      </c>
      <c r="I48" s="671">
        <v>18879.966496834786</v>
      </c>
      <c r="J48" s="671">
        <v>3289.9</v>
      </c>
      <c r="K48" s="671">
        <v>79553.057138301985</v>
      </c>
      <c r="L48" s="2142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</row>
    <row r="49" spans="1:33" s="310" customFormat="1" ht="9" customHeight="1">
      <c r="A49" s="601" t="s">
        <v>1627</v>
      </c>
      <c r="B49" s="883">
        <v>10125.871909928874</v>
      </c>
      <c r="C49" s="883">
        <v>441.74971398999998</v>
      </c>
      <c r="D49" s="884">
        <v>10660.837990710001</v>
      </c>
      <c r="E49" s="883">
        <v>8437.8643730483982</v>
      </c>
      <c r="F49" s="883">
        <v>23111.628832609851</v>
      </c>
      <c r="G49" s="883">
        <v>3473.241097742</v>
      </c>
      <c r="H49" s="883">
        <v>10131.457705729998</v>
      </c>
      <c r="I49" s="883">
        <v>25972.412319007883</v>
      </c>
      <c r="J49" s="883">
        <v>2253.3941798936576</v>
      </c>
      <c r="K49" s="883">
        <v>94608.458122660668</v>
      </c>
    </row>
    <row r="50" spans="1:33" s="310" customFormat="1" ht="9" customHeight="1">
      <c r="A50" s="601" t="s">
        <v>89</v>
      </c>
      <c r="B50" s="710">
        <v>13705.7981265001</v>
      </c>
      <c r="C50" s="710">
        <v>502.57510282146205</v>
      </c>
      <c r="D50" s="711">
        <v>12338.265652912381</v>
      </c>
      <c r="E50" s="710">
        <v>10519.23180373039</v>
      </c>
      <c r="F50" s="710">
        <v>27704.276004020285</v>
      </c>
      <c r="G50" s="710">
        <v>3281.0797755980379</v>
      </c>
      <c r="H50" s="710">
        <v>12281.640581924032</v>
      </c>
      <c r="I50" s="710">
        <v>27234.259246371392</v>
      </c>
      <c r="J50" s="710">
        <v>3023.7370013147593</v>
      </c>
      <c r="K50" s="710">
        <v>110590.86329519284</v>
      </c>
    </row>
    <row r="51" spans="1:33" s="305" customFormat="1" ht="9" customHeight="1">
      <c r="A51" s="601" t="s">
        <v>1858</v>
      </c>
      <c r="B51" s="671">
        <v>14077.494033384452</v>
      </c>
      <c r="C51" s="671">
        <v>843.81519743000001</v>
      </c>
      <c r="D51" s="1067">
        <v>11336.895662654999</v>
      </c>
      <c r="E51" s="671">
        <v>9428.2354444300036</v>
      </c>
      <c r="F51" s="671">
        <v>36540.457324189927</v>
      </c>
      <c r="G51" s="671">
        <v>5608.0938880001686</v>
      </c>
      <c r="H51" s="671">
        <v>16822.159766819997</v>
      </c>
      <c r="I51" s="671">
        <v>27249.176041080191</v>
      </c>
      <c r="J51" s="671">
        <v>6246.5190203200036</v>
      </c>
      <c r="K51" s="671">
        <v>128152.84637830974</v>
      </c>
      <c r="L51" s="2142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</row>
    <row r="52" spans="1:33" s="305" customFormat="1" ht="9" customHeight="1">
      <c r="A52" s="601" t="s">
        <v>1980</v>
      </c>
      <c r="B52" s="671">
        <v>17876.042571231428</v>
      </c>
      <c r="C52" s="671">
        <v>1115.3625061199998</v>
      </c>
      <c r="D52" s="1067">
        <v>15682.741834144997</v>
      </c>
      <c r="E52" s="671">
        <v>13934.55016361</v>
      </c>
      <c r="F52" s="671">
        <v>47246.679876508817</v>
      </c>
      <c r="G52" s="671">
        <v>7180.4901795054984</v>
      </c>
      <c r="H52" s="671">
        <v>17405.615474239974</v>
      </c>
      <c r="I52" s="671">
        <v>31319.58025379121</v>
      </c>
      <c r="J52" s="671">
        <v>5862.3716958421865</v>
      </c>
      <c r="K52" s="671">
        <v>157623.43455499411</v>
      </c>
      <c r="L52" s="2142"/>
      <c r="M52" s="310"/>
      <c r="N52" s="310"/>
      <c r="O52" s="310"/>
      <c r="P52" s="310"/>
      <c r="Q52" s="310"/>
      <c r="R52" s="310"/>
      <c r="S52" s="310"/>
      <c r="T52" s="310"/>
      <c r="U52" s="310"/>
      <c r="V52" s="310"/>
      <c r="W52" s="310"/>
      <c r="X52" s="310"/>
      <c r="Y52" s="310"/>
      <c r="Z52" s="310"/>
      <c r="AA52" s="310"/>
      <c r="AB52" s="310"/>
      <c r="AC52" s="310"/>
      <c r="AD52" s="310"/>
      <c r="AE52" s="310"/>
      <c r="AF52" s="310"/>
      <c r="AG52" s="310"/>
    </row>
    <row r="53" spans="1:33" s="305" customFormat="1" ht="9" customHeight="1">
      <c r="A53" s="601" t="s">
        <v>2159</v>
      </c>
      <c r="B53" s="671">
        <v>17266.180452700828</v>
      </c>
      <c r="C53" s="671">
        <v>764.03292422044285</v>
      </c>
      <c r="D53" s="1067">
        <v>15081.056166894085</v>
      </c>
      <c r="E53" s="671">
        <v>19096.306198163413</v>
      </c>
      <c r="F53" s="671">
        <v>51782.524867055741</v>
      </c>
      <c r="G53" s="671">
        <v>8230.9648920378004</v>
      </c>
      <c r="H53" s="671">
        <v>23281.441655497118</v>
      </c>
      <c r="I53" s="671">
        <v>40756.305201805466</v>
      </c>
      <c r="J53" s="671">
        <v>7059.3584002360876</v>
      </c>
      <c r="K53" s="671">
        <v>183318.17075861097</v>
      </c>
      <c r="L53" s="2142"/>
      <c r="M53" s="310"/>
      <c r="N53" s="310"/>
      <c r="O53" s="310"/>
      <c r="P53" s="310"/>
      <c r="Q53" s="310"/>
      <c r="R53" s="310"/>
      <c r="S53" s="310"/>
      <c r="T53" s="310"/>
      <c r="U53" s="310"/>
      <c r="V53" s="310"/>
      <c r="W53" s="310"/>
      <c r="X53" s="310"/>
      <c r="Y53" s="310"/>
      <c r="Z53" s="310"/>
      <c r="AA53" s="310"/>
      <c r="AB53" s="310"/>
      <c r="AC53" s="310"/>
      <c r="AD53" s="310"/>
      <c r="AE53" s="310"/>
      <c r="AF53" s="310"/>
      <c r="AG53" s="310"/>
    </row>
    <row r="54" spans="1:33" s="310" customFormat="1" ht="9" customHeight="1">
      <c r="A54" s="601" t="s">
        <v>2262</v>
      </c>
      <c r="B54" s="883">
        <v>11827.476836217282</v>
      </c>
      <c r="C54" s="883">
        <v>789.06248779000009</v>
      </c>
      <c r="D54" s="884">
        <v>16824.575846832002</v>
      </c>
      <c r="E54" s="883">
        <v>23149.642447470003</v>
      </c>
      <c r="F54" s="884">
        <v>66838.106915829412</v>
      </c>
      <c r="G54" s="884">
        <v>11455.463673476399</v>
      </c>
      <c r="H54" s="883">
        <v>29234.877591240009</v>
      </c>
      <c r="I54" s="883">
        <v>37377.458708763363</v>
      </c>
      <c r="J54" s="883">
        <v>5661.1178422883968</v>
      </c>
      <c r="K54" s="883">
        <v>203157.78234990686</v>
      </c>
    </row>
    <row r="55" spans="1:33" s="310" customFormat="1" ht="9" customHeight="1">
      <c r="A55" s="601" t="s">
        <v>2574</v>
      </c>
      <c r="B55" s="883">
        <v>16443.1752451178</v>
      </c>
      <c r="C55" s="883">
        <v>8282.5186940599997</v>
      </c>
      <c r="D55" s="884">
        <v>18047.790020245</v>
      </c>
      <c r="E55" s="883">
        <v>25328.914322539997</v>
      </c>
      <c r="F55" s="884">
        <v>88508.902008218633</v>
      </c>
      <c r="G55" s="884">
        <v>6490.0443835567503</v>
      </c>
      <c r="H55" s="883">
        <v>37777.46967721</v>
      </c>
      <c r="I55" s="883">
        <v>45324.04872977388</v>
      </c>
      <c r="J55" s="883">
        <v>8332.772749192809</v>
      </c>
      <c r="K55" s="883">
        <v>254535.63582991486</v>
      </c>
    </row>
    <row r="56" spans="1:33" s="124" customFormat="1" ht="9" customHeight="1">
      <c r="A56" s="894"/>
      <c r="B56" s="1070"/>
      <c r="C56" s="1070"/>
      <c r="D56" s="765"/>
      <c r="E56" s="1070"/>
      <c r="F56" s="1070"/>
      <c r="G56" s="1070"/>
      <c r="H56" s="1070"/>
      <c r="I56" s="1070"/>
      <c r="J56" s="1070"/>
      <c r="K56" s="1070"/>
      <c r="L56" s="2143"/>
      <c r="M56" s="231"/>
      <c r="N56" s="231"/>
      <c r="O56" s="231"/>
      <c r="P56" s="231"/>
      <c r="Q56" s="231"/>
      <c r="R56" s="231"/>
      <c r="S56" s="231"/>
      <c r="T56" s="231"/>
      <c r="U56" s="231"/>
      <c r="V56" s="231"/>
      <c r="W56" s="231"/>
      <c r="X56" s="231"/>
      <c r="Y56" s="231"/>
      <c r="Z56" s="231"/>
      <c r="AA56" s="231"/>
      <c r="AB56" s="231"/>
      <c r="AC56" s="231"/>
      <c r="AD56" s="231"/>
      <c r="AE56" s="231"/>
      <c r="AF56" s="231"/>
      <c r="AG56" s="231"/>
    </row>
    <row r="57" spans="1:33" s="278" customFormat="1" ht="9" customHeight="1">
      <c r="A57" s="621" t="s">
        <v>2639</v>
      </c>
      <c r="B57" s="1108">
        <v>16559.066850138071</v>
      </c>
      <c r="C57" s="1108">
        <v>2362.0183635500002</v>
      </c>
      <c r="D57" s="1109">
        <v>12864.615170894998</v>
      </c>
      <c r="E57" s="1108">
        <v>18223.310765820002</v>
      </c>
      <c r="F57" s="1109">
        <v>74050.188962200409</v>
      </c>
      <c r="G57" s="1109">
        <v>5475.5069329796006</v>
      </c>
      <c r="H57" s="1108">
        <v>33971.946845999999</v>
      </c>
      <c r="I57" s="1108">
        <v>39985.406315033884</v>
      </c>
      <c r="J57" s="1108">
        <v>7218.5697682554019</v>
      </c>
      <c r="K57" s="1109">
        <v>210710.62997487237</v>
      </c>
    </row>
    <row r="58" spans="1:33" s="278" customFormat="1" ht="9" customHeight="1">
      <c r="A58" s="621" t="s">
        <v>2780</v>
      </c>
      <c r="B58" s="1108">
        <v>17859.097245175137</v>
      </c>
      <c r="C58" s="1108">
        <v>12232.393300310001</v>
      </c>
      <c r="D58" s="1109">
        <v>12094.078735235</v>
      </c>
      <c r="E58" s="1108">
        <v>16040.392224319967</v>
      </c>
      <c r="F58" s="1109">
        <v>75508.971602217207</v>
      </c>
      <c r="G58" s="1109">
        <v>5313.5714588069004</v>
      </c>
      <c r="H58" s="1108">
        <v>36958.999653817998</v>
      </c>
      <c r="I58" s="1108">
        <v>32946.255657373629</v>
      </c>
      <c r="J58" s="1108">
        <v>7721.8678770936094</v>
      </c>
      <c r="K58" s="1109">
        <v>216675.62775434944</v>
      </c>
    </row>
    <row r="59" spans="1:33" s="278" customFormat="1" ht="9" customHeight="1">
      <c r="A59" s="621" t="s">
        <v>2633</v>
      </c>
      <c r="B59" s="1108">
        <v>18129.075025224196</v>
      </c>
      <c r="C59" s="1108">
        <v>12429.741712950003</v>
      </c>
      <c r="D59" s="1109">
        <v>15685.834816320003</v>
      </c>
      <c r="E59" s="1108">
        <v>15896.107690260002</v>
      </c>
      <c r="F59" s="1109">
        <v>71302.81408432436</v>
      </c>
      <c r="G59" s="1109">
        <v>6064.8289470034997</v>
      </c>
      <c r="H59" s="1108">
        <v>35293.177941037997</v>
      </c>
      <c r="I59" s="1108">
        <v>34580.938334206898</v>
      </c>
      <c r="J59" s="1108">
        <v>12586.73438147211</v>
      </c>
      <c r="K59" s="1108">
        <v>221969.25293279908</v>
      </c>
    </row>
    <row r="60" spans="1:33" s="278" customFormat="1" ht="9" customHeight="1">
      <c r="A60" s="621" t="s">
        <v>2673</v>
      </c>
      <c r="B60" s="1108">
        <v>23563.633226416925</v>
      </c>
      <c r="C60" s="1108">
        <v>14024.704202030003</v>
      </c>
      <c r="D60" s="1109">
        <v>13322.184527460002</v>
      </c>
      <c r="E60" s="1108">
        <v>16460.809950790001</v>
      </c>
      <c r="F60" s="1109">
        <v>72389.949180759984</v>
      </c>
      <c r="G60" s="1109">
        <v>5824.4001305686024</v>
      </c>
      <c r="H60" s="1108">
        <v>35268.779748468005</v>
      </c>
      <c r="I60" s="1108">
        <v>29040.244416867707</v>
      </c>
      <c r="J60" s="1108">
        <v>7784.2850718119298</v>
      </c>
      <c r="K60" s="1109">
        <v>217678.99045517316</v>
      </c>
    </row>
    <row r="61" spans="1:33" s="278" customFormat="1" ht="9" customHeight="1">
      <c r="A61" s="621" t="s">
        <v>2674</v>
      </c>
      <c r="B61" s="1108">
        <v>23252.26311390692</v>
      </c>
      <c r="C61" s="1108">
        <v>35996.655723780001</v>
      </c>
      <c r="D61" s="1109">
        <v>12883.452885110004</v>
      </c>
      <c r="E61" s="1108">
        <v>29292.822752095002</v>
      </c>
      <c r="F61" s="1109">
        <v>73016.890922061502</v>
      </c>
      <c r="G61" s="1109">
        <v>5891.9864705152986</v>
      </c>
      <c r="H61" s="1108">
        <v>34892.770702388007</v>
      </c>
      <c r="I61" s="1108">
        <v>29142.948472108896</v>
      </c>
      <c r="J61" s="1108">
        <v>8938.9071518259589</v>
      </c>
      <c r="K61" s="1109">
        <v>253308.69819379158</v>
      </c>
    </row>
    <row r="62" spans="1:33" s="278" customFormat="1" ht="9" customHeight="1">
      <c r="A62" s="618" t="s">
        <v>2671</v>
      </c>
      <c r="B62" s="1108">
        <v>18203.975624441035</v>
      </c>
      <c r="C62" s="1108">
        <v>37535.044480557008</v>
      </c>
      <c r="D62" s="1109">
        <v>15171.4867555863</v>
      </c>
      <c r="E62" s="1108">
        <v>28295.790986889995</v>
      </c>
      <c r="F62" s="1109">
        <v>71207.044158655015</v>
      </c>
      <c r="G62" s="1109">
        <v>5494.7511564960996</v>
      </c>
      <c r="H62" s="1108">
        <v>35021.533205547996</v>
      </c>
      <c r="I62" s="1108">
        <v>31174.14379113293</v>
      </c>
      <c r="J62" s="1108">
        <v>8775.8221182289417</v>
      </c>
      <c r="K62" s="1108">
        <v>250879.59227753532</v>
      </c>
    </row>
    <row r="63" spans="1:33" s="278" customFormat="1" ht="9" customHeight="1">
      <c r="A63" s="618" t="s">
        <v>2682</v>
      </c>
      <c r="B63" s="1108">
        <v>18326.560511929085</v>
      </c>
      <c r="C63" s="1108">
        <v>39465.568272467513</v>
      </c>
      <c r="D63" s="1109">
        <v>11339.140585716301</v>
      </c>
      <c r="E63" s="1108">
        <v>29543.794642534998</v>
      </c>
      <c r="F63" s="1109">
        <v>75447.410489277274</v>
      </c>
      <c r="G63" s="1109">
        <v>5881.7353950334</v>
      </c>
      <c r="H63" s="1108">
        <v>35564.468744202008</v>
      </c>
      <c r="I63" s="1108">
        <v>31113.374244989896</v>
      </c>
      <c r="J63" s="1108">
        <v>9273.7566426109988</v>
      </c>
      <c r="K63" s="1109">
        <v>255955.80952876149</v>
      </c>
    </row>
    <row r="64" spans="1:33" s="278" customFormat="1" ht="9" customHeight="1">
      <c r="A64" s="618" t="s">
        <v>2683</v>
      </c>
      <c r="B64" s="1108">
        <v>21472.862537926427</v>
      </c>
      <c r="C64" s="1108">
        <v>34412.979733013257</v>
      </c>
      <c r="D64" s="1109">
        <v>12484.325612248713</v>
      </c>
      <c r="E64" s="1108">
        <v>29482.761755452775</v>
      </c>
      <c r="F64" s="1109">
        <v>73980.018233431183</v>
      </c>
      <c r="G64" s="1109">
        <v>5850.4932357268162</v>
      </c>
      <c r="H64" s="1108">
        <v>35801.121450325518</v>
      </c>
      <c r="I64" s="1108">
        <v>31326.089492341202</v>
      </c>
      <c r="J64" s="1108">
        <v>7741.4276724247029</v>
      </c>
      <c r="K64" s="1109">
        <v>252552.07972289057</v>
      </c>
    </row>
    <row r="65" spans="1:33" s="278" customFormat="1" ht="9" customHeight="1">
      <c r="A65" s="618" t="s">
        <v>2680</v>
      </c>
      <c r="B65" s="1108">
        <v>18737.895092426297</v>
      </c>
      <c r="C65" s="1108">
        <v>35463.005656065012</v>
      </c>
      <c r="D65" s="1109">
        <v>14983.526620116301</v>
      </c>
      <c r="E65" s="1108">
        <v>30058.986709530007</v>
      </c>
      <c r="F65" s="1109">
        <v>76225.176458072441</v>
      </c>
      <c r="G65" s="1109">
        <v>5529.3806127034013</v>
      </c>
      <c r="H65" s="1108">
        <v>35244.995092478988</v>
      </c>
      <c r="I65" s="1108">
        <v>31958.586792609818</v>
      </c>
      <c r="J65" s="1108">
        <v>8706.4144840023655</v>
      </c>
      <c r="K65" s="1108">
        <v>256907.96751800462</v>
      </c>
    </row>
    <row r="66" spans="1:33" s="278" customFormat="1" ht="9" customHeight="1">
      <c r="A66" s="618" t="s">
        <v>2695</v>
      </c>
      <c r="B66" s="1108">
        <v>20884.539339917072</v>
      </c>
      <c r="C66" s="1108">
        <v>37996.960283902496</v>
      </c>
      <c r="D66" s="1109">
        <v>12399.685587541302</v>
      </c>
      <c r="E66" s="1108">
        <v>30394.764389959993</v>
      </c>
      <c r="F66" s="1109">
        <v>82025.646588727992</v>
      </c>
      <c r="G66" s="1109">
        <v>5248.6954274478012</v>
      </c>
      <c r="H66" s="1108">
        <v>35635.650423373998</v>
      </c>
      <c r="I66" s="1108">
        <v>30980.677656242806</v>
      </c>
      <c r="J66" s="1108">
        <v>8048.3735617954226</v>
      </c>
      <c r="K66" s="1109">
        <v>263614.99325890886</v>
      </c>
    </row>
    <row r="67" spans="1:33" s="278" customFormat="1" ht="9" customHeight="1">
      <c r="A67" s="618" t="s">
        <v>2696</v>
      </c>
      <c r="B67" s="1108">
        <v>22112.804789873328</v>
      </c>
      <c r="C67" s="1108">
        <v>43525.066789966673</v>
      </c>
      <c r="D67" s="1109">
        <v>14309.168904076301</v>
      </c>
      <c r="E67" s="1108">
        <v>33525.940488789725</v>
      </c>
      <c r="F67" s="1109">
        <v>83070.601923702256</v>
      </c>
      <c r="G67" s="1109">
        <v>4638.8444347627001</v>
      </c>
      <c r="H67" s="1108">
        <v>38718.245481869002</v>
      </c>
      <c r="I67" s="1108">
        <v>32600.764877522783</v>
      </c>
      <c r="J67" s="1108">
        <v>7629.1145219997852</v>
      </c>
      <c r="K67" s="1109">
        <v>280130.55221256253</v>
      </c>
    </row>
    <row r="68" spans="1:33" s="310" customFormat="1" ht="9" customHeight="1">
      <c r="A68" s="601" t="s">
        <v>2693</v>
      </c>
      <c r="B68" s="883">
        <v>17517.367932078949</v>
      </c>
      <c r="C68" s="883">
        <v>38943.774597917494</v>
      </c>
      <c r="D68" s="884">
        <v>20488.432815721302</v>
      </c>
      <c r="E68" s="883">
        <v>35011.279788114727</v>
      </c>
      <c r="F68" s="884">
        <v>97279.900149451496</v>
      </c>
      <c r="G68" s="884">
        <v>5122.3444650296478</v>
      </c>
      <c r="H68" s="883">
        <v>45190.34055561899</v>
      </c>
      <c r="I68" s="883">
        <v>38766.724852157291</v>
      </c>
      <c r="J68" s="883">
        <v>8412.7945674300427</v>
      </c>
      <c r="K68" s="883">
        <v>306732.95972351998</v>
      </c>
    </row>
    <row r="69" spans="1:33" s="124" customFormat="1" ht="9" customHeight="1">
      <c r="A69" s="894"/>
      <c r="B69" s="1070"/>
      <c r="C69" s="1070"/>
      <c r="D69" s="765"/>
      <c r="E69" s="1070"/>
      <c r="F69" s="1070"/>
      <c r="G69" s="1070"/>
      <c r="H69" s="1070"/>
      <c r="I69" s="1070"/>
      <c r="J69" s="1070"/>
      <c r="K69" s="1070"/>
      <c r="L69" s="2143"/>
      <c r="M69" s="231"/>
      <c r="N69" s="231"/>
      <c r="O69" s="231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</row>
    <row r="70" spans="1:33" s="278" customFormat="1" ht="9" customHeight="1">
      <c r="A70" s="621" t="s">
        <v>2734</v>
      </c>
      <c r="B70" s="1108">
        <v>19851.703018301756</v>
      </c>
      <c r="C70" s="1108">
        <v>24514.67038953751</v>
      </c>
      <c r="D70" s="1109">
        <v>14688.249005161297</v>
      </c>
      <c r="E70" s="1108">
        <v>24371.051950509991</v>
      </c>
      <c r="F70" s="1109">
        <v>81432.620195355717</v>
      </c>
      <c r="G70" s="1109">
        <v>4758.4070368675993</v>
      </c>
      <c r="H70" s="1108">
        <v>39792.050081728194</v>
      </c>
      <c r="I70" s="1108">
        <v>31912.361267442786</v>
      </c>
      <c r="J70" s="1108">
        <v>7790.5984790210496</v>
      </c>
      <c r="K70" s="1109">
        <v>249111.71142392591</v>
      </c>
    </row>
    <row r="71" spans="1:33" s="278" customFormat="1" ht="9" customHeight="1">
      <c r="A71" s="621" t="s">
        <v>2886</v>
      </c>
      <c r="B71" s="1108">
        <v>21218.805284903567</v>
      </c>
      <c r="C71" s="1108">
        <v>25242.66782453499</v>
      </c>
      <c r="D71" s="1109">
        <v>13873.620489031302</v>
      </c>
      <c r="E71" s="1108">
        <v>24039.072768150003</v>
      </c>
      <c r="F71" s="1109">
        <v>80725.140421676217</v>
      </c>
      <c r="G71" s="1109">
        <v>4153.1338394284003</v>
      </c>
      <c r="H71" s="1108">
        <v>40305.500171835913</v>
      </c>
      <c r="I71" s="1108">
        <v>29941.34047450883</v>
      </c>
      <c r="J71" s="1108">
        <v>8608.9972849400365</v>
      </c>
      <c r="K71" s="1109">
        <v>248108.27855900925</v>
      </c>
    </row>
    <row r="72" spans="1:33" s="278" customFormat="1" ht="9" customHeight="1">
      <c r="A72" s="621" t="s">
        <v>2732</v>
      </c>
      <c r="B72" s="1108">
        <v>20731.394650656493</v>
      </c>
      <c r="C72" s="1108">
        <v>28415.086211910002</v>
      </c>
      <c r="D72" s="1109">
        <v>20377.1711736613</v>
      </c>
      <c r="E72" s="1108">
        <v>28457.472445529995</v>
      </c>
      <c r="F72" s="1109">
        <v>82828.877668025423</v>
      </c>
      <c r="G72" s="1109">
        <v>4394.3441162709996</v>
      </c>
      <c r="H72" s="1108">
        <v>40175.136624645907</v>
      </c>
      <c r="I72" s="1108">
        <v>31128.590967492812</v>
      </c>
      <c r="J72" s="1108">
        <v>8564.8796416949772</v>
      </c>
      <c r="K72" s="1108">
        <v>265072.9534998879</v>
      </c>
    </row>
    <row r="73" spans="1:33" s="278" customFormat="1" ht="9" customHeight="1">
      <c r="A73" s="621" t="s">
        <v>2799</v>
      </c>
      <c r="B73" s="1108">
        <v>19851.282416285838</v>
      </c>
      <c r="C73" s="1108">
        <v>29202.574966494212</v>
      </c>
      <c r="D73" s="1109">
        <v>15231.304175336303</v>
      </c>
      <c r="E73" s="1108">
        <v>25610.949703794995</v>
      </c>
      <c r="F73" s="1109">
        <v>80612.550501307778</v>
      </c>
      <c r="G73" s="1109">
        <v>4578.2673383901001</v>
      </c>
      <c r="H73" s="1108">
        <v>37551.21496746991</v>
      </c>
      <c r="I73" s="1108">
        <v>28651.009323492093</v>
      </c>
      <c r="J73" s="1108">
        <v>8970.9179218040372</v>
      </c>
      <c r="K73" s="1109">
        <v>250260.07131437527</v>
      </c>
    </row>
    <row r="74" spans="1:33" s="278" customFormat="1" ht="9" customHeight="1">
      <c r="A74" s="621" t="s">
        <v>2800</v>
      </c>
      <c r="B74" s="1108">
        <v>22374.356908557365</v>
      </c>
      <c r="C74" s="1108">
        <v>33632.793450257501</v>
      </c>
      <c r="D74" s="1109">
        <v>14144.6079937213</v>
      </c>
      <c r="E74" s="1108">
        <v>27878.579547668698</v>
      </c>
      <c r="F74" s="1109">
        <v>83835.361853511407</v>
      </c>
      <c r="G74" s="1109">
        <v>4558.7045111705011</v>
      </c>
      <c r="H74" s="1108">
        <v>37178.039234402204</v>
      </c>
      <c r="I74" s="1108">
        <v>30051.314740546226</v>
      </c>
      <c r="J74" s="1108">
        <v>10720.062936914066</v>
      </c>
      <c r="K74" s="1109">
        <v>264373.82117674925</v>
      </c>
    </row>
    <row r="75" spans="1:33" s="278" customFormat="1" ht="9" customHeight="1">
      <c r="A75" s="618" t="s">
        <v>2796</v>
      </c>
      <c r="B75" s="1108">
        <v>23785.524741320743</v>
      </c>
      <c r="C75" s="1108">
        <v>40772.740142340001</v>
      </c>
      <c r="D75" s="1109">
        <v>20311.014602681302</v>
      </c>
      <c r="E75" s="1108">
        <v>31770.664499489998</v>
      </c>
      <c r="F75" s="1109">
        <v>83629.239565660653</v>
      </c>
      <c r="G75" s="1109">
        <v>4572.4804236182999</v>
      </c>
      <c r="H75" s="1108">
        <v>39201.181362608884</v>
      </c>
      <c r="I75" s="1108">
        <v>33214.267544128568</v>
      </c>
      <c r="J75" s="1108">
        <v>9727.1714058539364</v>
      </c>
      <c r="K75" s="1108">
        <v>286984.28428770241</v>
      </c>
    </row>
    <row r="76" spans="1:33" s="278" customFormat="1" ht="9" customHeight="1">
      <c r="A76" s="618" t="s">
        <v>2804</v>
      </c>
      <c r="B76" s="1108">
        <v>24288.783528287677</v>
      </c>
      <c r="C76" s="1108">
        <v>40830.169478600008</v>
      </c>
      <c r="D76" s="1109">
        <v>15110.6106734313</v>
      </c>
      <c r="E76" s="1108">
        <v>29814.797226589995</v>
      </c>
      <c r="F76" s="1109">
        <v>80507.076878655818</v>
      </c>
      <c r="G76" s="1109">
        <v>4006.1567542923017</v>
      </c>
      <c r="H76" s="1108">
        <v>39635.87186284679</v>
      </c>
      <c r="I76" s="1108">
        <v>31453.9993006976</v>
      </c>
      <c r="J76" s="1108">
        <v>10000.173629151483</v>
      </c>
      <c r="K76" s="1109">
        <v>275647.63933255296</v>
      </c>
    </row>
    <row r="77" spans="1:33" s="278" customFormat="1" ht="9" customHeight="1">
      <c r="A77" s="618" t="s">
        <v>2805</v>
      </c>
      <c r="B77" s="1108">
        <v>24751.587533762729</v>
      </c>
      <c r="C77" s="1108">
        <v>41845.951969387497</v>
      </c>
      <c r="D77" s="1109">
        <v>17145.703270906299</v>
      </c>
      <c r="E77" s="1108">
        <v>30736.314738184996</v>
      </c>
      <c r="F77" s="1109">
        <v>85516.634417865658</v>
      </c>
      <c r="G77" s="1109">
        <v>5736.8679441641989</v>
      </c>
      <c r="H77" s="1108">
        <v>40418.214377988799</v>
      </c>
      <c r="I77" s="1108">
        <v>31636.443387008054</v>
      </c>
      <c r="J77" s="1108">
        <v>10246.934555859945</v>
      </c>
      <c r="K77" s="1109">
        <v>288034.6521951282</v>
      </c>
    </row>
    <row r="78" spans="1:33" s="278" customFormat="1" ht="9" customHeight="1">
      <c r="A78" s="618" t="s">
        <v>2806</v>
      </c>
      <c r="B78" s="1108">
        <v>25444.564093018322</v>
      </c>
      <c r="C78" s="1108">
        <v>43307.417621770001</v>
      </c>
      <c r="D78" s="1109">
        <v>19378.62326443</v>
      </c>
      <c r="E78" s="1108">
        <v>30102.566303909996</v>
      </c>
      <c r="F78" s="1109">
        <v>88875.468844551724</v>
      </c>
      <c r="G78" s="1109">
        <v>6319.4758666000998</v>
      </c>
      <c r="H78" s="1108">
        <v>42885.956575873803</v>
      </c>
      <c r="I78" s="1108">
        <v>33081.223614427428</v>
      </c>
      <c r="J78" s="1108">
        <v>9602.2358300100313</v>
      </c>
      <c r="K78" s="1108">
        <v>298997.53201459139</v>
      </c>
    </row>
    <row r="79" spans="1:33" s="278" customFormat="1" ht="9" customHeight="1">
      <c r="A79" s="618" t="s">
        <v>2850</v>
      </c>
      <c r="B79" s="1108">
        <v>26437.982150813783</v>
      </c>
      <c r="C79" s="1108">
        <v>50724.417584884985</v>
      </c>
      <c r="D79" s="1109">
        <v>15901.015108920001</v>
      </c>
      <c r="E79" s="1108">
        <v>36078.883167465006</v>
      </c>
      <c r="F79" s="1109">
        <v>91704.886260497806</v>
      </c>
      <c r="G79" s="1109">
        <v>5592.3452462989999</v>
      </c>
      <c r="H79" s="1108">
        <v>42413.802282839992</v>
      </c>
      <c r="I79" s="1108">
        <v>30287.191269023107</v>
      </c>
      <c r="J79" s="1108">
        <v>9486.5981517249602</v>
      </c>
      <c r="K79" s="1109">
        <v>308627.12122246868</v>
      </c>
    </row>
    <row r="80" spans="1:33" s="278" customFormat="1" ht="9" customHeight="1">
      <c r="A80" s="618" t="s">
        <v>2851</v>
      </c>
      <c r="B80" s="1108">
        <v>27551.05347856733</v>
      </c>
      <c r="C80" s="1108">
        <v>54053.97486964499</v>
      </c>
      <c r="D80" s="1109">
        <v>18597.026042049998</v>
      </c>
      <c r="E80" s="1108">
        <v>39784.352219589993</v>
      </c>
      <c r="F80" s="1109">
        <v>91839.848234502482</v>
      </c>
      <c r="G80" s="1109">
        <v>7377.0634007083008</v>
      </c>
      <c r="H80" s="1108">
        <v>44361.483911589909</v>
      </c>
      <c r="I80" s="1108">
        <v>30584.669671411972</v>
      </c>
      <c r="J80" s="1108">
        <v>8746.459881998424</v>
      </c>
      <c r="K80" s="1109">
        <v>322895.93171006342</v>
      </c>
    </row>
    <row r="81" spans="1:33" s="310" customFormat="1" ht="9" customHeight="1">
      <c r="A81" s="601" t="s">
        <v>2852</v>
      </c>
      <c r="B81" s="883">
        <v>27510.77105960995</v>
      </c>
      <c r="C81" s="883">
        <v>44944.579841220017</v>
      </c>
      <c r="D81" s="884">
        <v>45349.567927000004</v>
      </c>
      <c r="E81" s="883">
        <v>49052.165485512509</v>
      </c>
      <c r="F81" s="884">
        <v>115101.21398229957</v>
      </c>
      <c r="G81" s="884">
        <v>6553.6278113394992</v>
      </c>
      <c r="H81" s="883">
        <v>51762.030704189987</v>
      </c>
      <c r="I81" s="883">
        <v>44024.879482143304</v>
      </c>
      <c r="J81" s="883">
        <v>10700.65675808012</v>
      </c>
      <c r="K81" s="883">
        <v>394999.49305139494</v>
      </c>
    </row>
    <row r="82" spans="1:33" s="124" customFormat="1" ht="9" customHeight="1">
      <c r="A82" s="894"/>
      <c r="B82" s="1070"/>
      <c r="C82" s="1070"/>
      <c r="D82" s="765"/>
      <c r="E82" s="1070"/>
      <c r="F82" s="1070"/>
      <c r="G82" s="1070"/>
      <c r="H82" s="1070"/>
      <c r="I82" s="1070"/>
      <c r="J82" s="1070"/>
      <c r="K82" s="1070"/>
      <c r="L82" s="2143"/>
      <c r="M82" s="231"/>
      <c r="N82" s="231"/>
      <c r="O82" s="231"/>
      <c r="P82" s="231"/>
      <c r="Q82" s="231"/>
      <c r="R82" s="231"/>
      <c r="S82" s="231"/>
      <c r="T82" s="231"/>
      <c r="U82" s="231"/>
      <c r="V82" s="231"/>
      <c r="W82" s="231"/>
      <c r="X82" s="231"/>
      <c r="Y82" s="231"/>
      <c r="Z82" s="231"/>
      <c r="AA82" s="231"/>
      <c r="AB82" s="231"/>
      <c r="AC82" s="231"/>
      <c r="AD82" s="231"/>
      <c r="AE82" s="231"/>
      <c r="AF82" s="231"/>
      <c r="AG82" s="231"/>
    </row>
    <row r="83" spans="1:33" s="278" customFormat="1" ht="9" customHeight="1">
      <c r="A83" s="621" t="s">
        <v>2883</v>
      </c>
      <c r="B83" s="1108">
        <v>22042.835806873492</v>
      </c>
      <c r="C83" s="1108">
        <v>30457.883669427494</v>
      </c>
      <c r="D83" s="1109">
        <v>25888.777817948998</v>
      </c>
      <c r="E83" s="1108">
        <v>30763.414865136998</v>
      </c>
      <c r="F83" s="1109">
        <v>97934.809707401801</v>
      </c>
      <c r="G83" s="1109">
        <v>6125.9815369723019</v>
      </c>
      <c r="H83" s="1108">
        <v>40792.522699019893</v>
      </c>
      <c r="I83" s="1108">
        <v>32807.495373796461</v>
      </c>
      <c r="J83" s="1108">
        <v>9274.1784592949552</v>
      </c>
      <c r="K83" s="1109">
        <v>296087.89993587241</v>
      </c>
    </row>
    <row r="84" spans="1:33" s="278" customFormat="1" ht="9" customHeight="1">
      <c r="A84" s="621" t="s">
        <v>2884</v>
      </c>
      <c r="B84" s="1108">
        <v>20594.345561612943</v>
      </c>
      <c r="C84" s="1108">
        <v>32951.429886802507</v>
      </c>
      <c r="D84" s="1109">
        <v>20010.447386424134</v>
      </c>
      <c r="E84" s="1108">
        <v>28573.681797910001</v>
      </c>
      <c r="F84" s="1109">
        <v>98639.845019020839</v>
      </c>
      <c r="G84" s="1109">
        <v>9466.0992431076975</v>
      </c>
      <c r="H84" s="1108">
        <v>42199.838851230008</v>
      </c>
      <c r="I84" s="1108">
        <v>33108.600887309622</v>
      </c>
      <c r="J84" s="1108">
        <v>8526.0017108199536</v>
      </c>
      <c r="K84" s="1109">
        <v>294070.2903442377</v>
      </c>
    </row>
    <row r="85" spans="1:33" s="575" customFormat="1" ht="9" customHeight="1">
      <c r="A85" s="2195" t="s">
        <v>2885</v>
      </c>
      <c r="B85" s="2209">
        <v>38875.942194365613</v>
      </c>
      <c r="C85" s="2209">
        <v>38877.018167187503</v>
      </c>
      <c r="D85" s="2210">
        <v>37880.462919760001</v>
      </c>
      <c r="E85" s="2209">
        <v>37093.625647540001</v>
      </c>
      <c r="F85" s="2210">
        <v>109389.49737487566</v>
      </c>
      <c r="G85" s="2210">
        <v>7872.9728231950012</v>
      </c>
      <c r="H85" s="2209">
        <v>51656.372276072492</v>
      </c>
      <c r="I85" s="2209">
        <v>39831.595925200629</v>
      </c>
      <c r="J85" s="2209">
        <v>9526.2260357090854</v>
      </c>
      <c r="K85" s="2209">
        <v>371003.71336390596</v>
      </c>
    </row>
    <row r="86" spans="1:33" s="49" customFormat="1" ht="3.75" customHeight="1">
      <c r="A86" s="706"/>
      <c r="B86" s="706"/>
      <c r="C86" s="706"/>
      <c r="D86" s="706"/>
      <c r="E86" s="706"/>
      <c r="F86" s="706"/>
      <c r="G86" s="706"/>
      <c r="H86" s="706"/>
      <c r="I86" s="706"/>
      <c r="J86" s="706"/>
      <c r="K86" s="706"/>
    </row>
    <row r="87" spans="1:33" s="49" customFormat="1" ht="10.5" customHeight="1">
      <c r="A87" s="706" t="s">
        <v>1761</v>
      </c>
      <c r="B87" s="706"/>
      <c r="C87" s="706"/>
      <c r="D87" s="706"/>
      <c r="E87" s="706"/>
      <c r="F87" s="706"/>
      <c r="G87" s="706"/>
      <c r="H87" s="706"/>
      <c r="I87" s="706"/>
      <c r="J87" s="706"/>
      <c r="K87" s="706"/>
    </row>
    <row r="88" spans="1:33" s="52" customFormat="1" ht="9" customHeight="1">
      <c r="A88" s="278"/>
      <c r="B88" s="666"/>
      <c r="C88" s="666"/>
      <c r="D88" s="666"/>
      <c r="E88" s="666"/>
      <c r="F88" s="666"/>
      <c r="G88" s="666"/>
      <c r="H88" s="666"/>
      <c r="I88" s="666"/>
      <c r="J88" s="666"/>
      <c r="K88" s="666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</row>
    <row r="89" spans="1:33" ht="9" customHeight="1">
      <c r="B89" s="326"/>
      <c r="C89" s="239"/>
      <c r="D89" s="239"/>
      <c r="E89" s="239"/>
      <c r="F89" s="239"/>
      <c r="G89" s="326"/>
      <c r="H89" s="239"/>
      <c r="I89" s="239"/>
      <c r="J89" s="239"/>
      <c r="K89" s="326"/>
    </row>
    <row r="90" spans="1:33" ht="9" customHeight="1">
      <c r="B90" s="326"/>
      <c r="C90" s="239"/>
      <c r="D90" s="239"/>
      <c r="E90" s="239"/>
      <c r="F90" s="239"/>
      <c r="G90" s="326"/>
      <c r="H90" s="239"/>
      <c r="I90" s="239"/>
      <c r="J90" s="239"/>
      <c r="K90" s="326"/>
    </row>
    <row r="91" spans="1:33" ht="9" customHeight="1">
      <c r="B91" s="421"/>
      <c r="C91" s="421"/>
      <c r="D91" s="421"/>
      <c r="E91" s="421"/>
      <c r="F91" s="421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27" orientation="portrait" useFirstPageNumber="1" r:id="rId1"/>
  <headerFooter alignWithMargins="0">
    <oddFooter>&amp;C&amp;"Times New Roman,Bold"&amp;10&amp;P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22"/>
  <dimension ref="A1:BA100"/>
  <sheetViews>
    <sheetView topLeftCell="A57" workbookViewId="0">
      <selection activeCell="H70" sqref="A1:XFD1048576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53" width="9.33203125" style="49"/>
  </cols>
  <sheetData>
    <row r="1" spans="1:53" s="461" customFormat="1" ht="14.1" customHeight="1">
      <c r="A1" s="458" t="s">
        <v>2416</v>
      </c>
      <c r="B1" s="459"/>
      <c r="C1" s="459"/>
      <c r="D1" s="459"/>
      <c r="E1" s="459"/>
      <c r="F1" s="459"/>
      <c r="G1" s="459"/>
      <c r="H1" s="459"/>
      <c r="I1" s="459"/>
      <c r="J1" s="459"/>
      <c r="K1" s="460"/>
      <c r="L1" s="471"/>
      <c r="M1" s="471"/>
      <c r="N1" s="471"/>
      <c r="O1" s="471"/>
      <c r="P1" s="471"/>
      <c r="Q1" s="471"/>
      <c r="R1" s="471"/>
      <c r="S1" s="471"/>
      <c r="T1" s="471"/>
      <c r="U1" s="471"/>
      <c r="V1" s="471"/>
      <c r="W1" s="471"/>
      <c r="X1" s="471"/>
      <c r="Y1" s="471"/>
      <c r="Z1" s="471"/>
      <c r="AA1" s="471"/>
      <c r="AB1" s="471"/>
      <c r="AC1" s="471"/>
      <c r="AD1" s="471"/>
      <c r="AE1" s="471"/>
      <c r="AF1" s="471"/>
      <c r="AG1" s="471"/>
      <c r="AH1" s="471"/>
      <c r="AI1" s="471"/>
      <c r="AJ1" s="471"/>
      <c r="AK1" s="471"/>
      <c r="AL1" s="471"/>
      <c r="AM1" s="471"/>
      <c r="AN1" s="471"/>
      <c r="AO1" s="471"/>
      <c r="AP1" s="471"/>
      <c r="AQ1" s="471"/>
      <c r="AR1" s="471"/>
      <c r="AS1" s="471"/>
      <c r="AT1" s="471"/>
      <c r="AU1" s="471"/>
      <c r="AV1" s="471"/>
      <c r="AW1" s="471"/>
      <c r="AX1" s="471"/>
      <c r="AY1" s="471"/>
      <c r="AZ1" s="471"/>
      <c r="BA1" s="471"/>
    </row>
    <row r="2" spans="1:53" s="46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4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  <c r="AY2" s="471"/>
      <c r="AZ2" s="471"/>
      <c r="BA2" s="471"/>
    </row>
    <row r="3" spans="1:53" s="46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4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471"/>
      <c r="AQ3" s="471"/>
      <c r="AR3" s="471"/>
      <c r="AS3" s="471"/>
      <c r="AT3" s="471"/>
      <c r="AU3" s="471"/>
      <c r="AV3" s="471"/>
      <c r="AW3" s="471"/>
      <c r="AX3" s="471"/>
      <c r="AY3" s="471"/>
      <c r="AZ3" s="471"/>
      <c r="BA3" s="471"/>
    </row>
    <row r="4" spans="1:53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7"/>
      <c r="L4" s="471"/>
      <c r="M4" s="471"/>
      <c r="N4" s="471"/>
      <c r="O4" s="471"/>
      <c r="P4" s="471"/>
      <c r="Q4" s="471"/>
      <c r="R4" s="471"/>
      <c r="S4" s="471"/>
      <c r="T4" s="471"/>
      <c r="U4" s="471"/>
      <c r="V4" s="471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  <c r="AL4" s="471"/>
      <c r="AM4" s="471"/>
      <c r="AN4" s="471"/>
      <c r="AO4" s="471"/>
      <c r="AP4" s="471"/>
      <c r="AQ4" s="471"/>
      <c r="AR4" s="471"/>
      <c r="AS4" s="471"/>
      <c r="AT4" s="471"/>
      <c r="AU4" s="471"/>
      <c r="AV4" s="471"/>
      <c r="AW4" s="471"/>
      <c r="AX4" s="471"/>
      <c r="AY4" s="471"/>
      <c r="AZ4" s="471"/>
      <c r="BA4" s="471"/>
    </row>
    <row r="5" spans="1:53" s="51" customFormat="1" ht="9" customHeight="1">
      <c r="A5" s="2437" t="s">
        <v>1358</v>
      </c>
      <c r="B5" s="5"/>
      <c r="C5" s="5" t="s">
        <v>1760</v>
      </c>
      <c r="D5" s="5"/>
      <c r="E5" s="5" t="s">
        <v>1350</v>
      </c>
      <c r="F5" s="5" t="s">
        <v>1785</v>
      </c>
      <c r="G5" s="5" t="s">
        <v>707</v>
      </c>
      <c r="H5" s="5"/>
      <c r="I5" s="5"/>
      <c r="J5" s="5"/>
      <c r="K5" s="5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</row>
    <row r="6" spans="1:53" s="51" customFormat="1" ht="9" customHeight="1">
      <c r="A6" s="2428"/>
      <c r="B6" s="5"/>
      <c r="C6" s="5" t="s">
        <v>1773</v>
      </c>
      <c r="D6" s="5"/>
      <c r="E6" s="5" t="s">
        <v>1774</v>
      </c>
      <c r="F6" s="5" t="s">
        <v>1774</v>
      </c>
      <c r="G6" s="5" t="s">
        <v>1463</v>
      </c>
      <c r="H6" s="5" t="s">
        <v>1034</v>
      </c>
      <c r="I6" s="5"/>
      <c r="J6" s="5"/>
      <c r="K6" s="5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</row>
    <row r="7" spans="1:53" s="51" customFormat="1" ht="9" customHeight="1">
      <c r="A7" s="2428"/>
      <c r="B7" s="5" t="s">
        <v>1332</v>
      </c>
      <c r="C7" s="5" t="s">
        <v>1775</v>
      </c>
      <c r="D7" s="5" t="s">
        <v>1353</v>
      </c>
      <c r="E7" s="5" t="s">
        <v>1776</v>
      </c>
      <c r="F7" s="5" t="s">
        <v>1776</v>
      </c>
      <c r="G7" s="5" t="s">
        <v>1777</v>
      </c>
      <c r="H7" s="5" t="s">
        <v>1778</v>
      </c>
      <c r="I7" s="5"/>
      <c r="J7" s="5"/>
      <c r="K7" s="5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</row>
    <row r="8" spans="1:53" s="51" customFormat="1" ht="9" customHeight="1">
      <c r="A8" s="2428"/>
      <c r="B8" s="5" t="s">
        <v>1351</v>
      </c>
      <c r="C8" s="5" t="s">
        <v>1779</v>
      </c>
      <c r="D8" s="5" t="s">
        <v>1780</v>
      </c>
      <c r="E8" s="5" t="s">
        <v>1781</v>
      </c>
      <c r="F8" s="5" t="s">
        <v>1781</v>
      </c>
      <c r="G8" s="5" t="s">
        <v>1782</v>
      </c>
      <c r="H8" s="5" t="s">
        <v>1783</v>
      </c>
      <c r="I8" s="5" t="s">
        <v>1784</v>
      </c>
      <c r="J8" s="5" t="s">
        <v>1505</v>
      </c>
      <c r="K8" s="5" t="s">
        <v>1341</v>
      </c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</row>
    <row r="9" spans="1:53" s="51" customFormat="1" ht="9" customHeight="1">
      <c r="A9" s="2429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</row>
    <row r="10" spans="1:53" s="305" customFormat="1" ht="8.4499999999999993" customHeight="1">
      <c r="A10" s="601" t="s">
        <v>1168</v>
      </c>
      <c r="B10" s="671">
        <v>12.651999999999999</v>
      </c>
      <c r="C10" s="671">
        <v>13.097492910000005</v>
      </c>
      <c r="D10" s="1067">
        <v>561.13201141200011</v>
      </c>
      <c r="E10" s="671">
        <v>29.095301369999994</v>
      </c>
      <c r="F10" s="671">
        <v>466.76700296000007</v>
      </c>
      <c r="G10" s="671">
        <v>150.64636791000004</v>
      </c>
      <c r="H10" s="671">
        <v>104.54484255000003</v>
      </c>
      <c r="I10" s="671">
        <v>401.01806175684089</v>
      </c>
      <c r="J10" s="671">
        <v>461.17238010800065</v>
      </c>
      <c r="K10" s="671">
        <v>2200.1254609768416</v>
      </c>
      <c r="L10" s="2142"/>
      <c r="M10" s="310"/>
      <c r="N10" s="310"/>
      <c r="O10" s="310"/>
      <c r="P10" s="310"/>
      <c r="Q10" s="310"/>
      <c r="R10" s="310"/>
      <c r="S10" s="310"/>
      <c r="T10" s="310"/>
      <c r="U10" s="310"/>
      <c r="V10" s="310"/>
      <c r="W10" s="310"/>
      <c r="X10" s="310"/>
      <c r="Y10" s="310"/>
      <c r="Z10" s="310"/>
      <c r="AA10" s="310"/>
      <c r="AB10" s="310"/>
      <c r="AC10" s="310"/>
      <c r="AD10" s="310"/>
      <c r="AE10" s="310"/>
      <c r="AF10" s="310"/>
      <c r="AG10" s="310"/>
      <c r="AH10" s="310"/>
      <c r="AI10" s="310"/>
      <c r="AJ10" s="310"/>
      <c r="AK10" s="310"/>
      <c r="AL10" s="310"/>
      <c r="AM10" s="310"/>
      <c r="AN10" s="310"/>
      <c r="AO10" s="310"/>
      <c r="AP10" s="310"/>
      <c r="AQ10" s="310"/>
      <c r="AR10" s="310"/>
      <c r="AS10" s="310"/>
      <c r="AT10" s="310"/>
      <c r="AU10" s="310"/>
      <c r="AV10" s="310"/>
      <c r="AW10" s="310"/>
      <c r="AX10" s="310"/>
      <c r="AY10" s="310"/>
      <c r="AZ10" s="310"/>
      <c r="BA10" s="310"/>
    </row>
    <row r="11" spans="1:53" s="310" customFormat="1" ht="8.4499999999999993" customHeight="1">
      <c r="A11" s="601" t="s">
        <v>1627</v>
      </c>
      <c r="B11" s="883">
        <v>13.643531260475429</v>
      </c>
      <c r="C11" s="883">
        <v>10.39719599</v>
      </c>
      <c r="D11" s="884">
        <v>795.65449800850024</v>
      </c>
      <c r="E11" s="883">
        <v>94.194319000000007</v>
      </c>
      <c r="F11" s="883">
        <v>555.49338268250096</v>
      </c>
      <c r="G11" s="883">
        <v>64.013810579999983</v>
      </c>
      <c r="H11" s="883">
        <v>344.05066443499999</v>
      </c>
      <c r="I11" s="883">
        <v>651.79456540089041</v>
      </c>
      <c r="J11" s="883">
        <v>785.71556059499881</v>
      </c>
      <c r="K11" s="883">
        <v>3314.957527952366</v>
      </c>
    </row>
    <row r="12" spans="1:53" s="124" customFormat="1" ht="8.4499999999999993" hidden="1" customHeight="1">
      <c r="A12" s="894"/>
      <c r="B12" s="1070"/>
      <c r="C12" s="1070"/>
      <c r="D12" s="765"/>
      <c r="E12" s="1070"/>
      <c r="F12" s="1070"/>
      <c r="G12" s="1070"/>
      <c r="H12" s="1070"/>
      <c r="I12" s="1070"/>
      <c r="J12" s="1070"/>
      <c r="K12" s="1070"/>
      <c r="L12" s="2143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31"/>
      <c r="AQ12" s="231"/>
      <c r="AR12" s="231"/>
      <c r="AS12" s="231"/>
      <c r="AT12" s="231"/>
      <c r="AU12" s="231"/>
      <c r="AV12" s="231"/>
      <c r="AW12" s="231"/>
      <c r="AX12" s="231"/>
      <c r="AY12" s="231"/>
      <c r="AZ12" s="231"/>
      <c r="BA12" s="231"/>
    </row>
    <row r="13" spans="1:53" s="278" customFormat="1" ht="8.4499999999999993" hidden="1" customHeight="1">
      <c r="A13" s="621" t="s">
        <v>430</v>
      </c>
      <c r="B13" s="1108">
        <v>18.232963899999998</v>
      </c>
      <c r="C13" s="1108">
        <v>9.4386194100000012</v>
      </c>
      <c r="D13" s="1109">
        <v>660.6732941385003</v>
      </c>
      <c r="E13" s="1108">
        <v>70.909170540000005</v>
      </c>
      <c r="F13" s="1109">
        <v>498.56059751250109</v>
      </c>
      <c r="G13" s="1109">
        <v>84.115326819999993</v>
      </c>
      <c r="H13" s="1108">
        <v>199.443017255</v>
      </c>
      <c r="I13" s="1108">
        <v>472.92205495999997</v>
      </c>
      <c r="J13" s="1108">
        <v>814.84004836999839</v>
      </c>
      <c r="K13" s="1109">
        <v>2829.135092906</v>
      </c>
    </row>
    <row r="14" spans="1:53" s="278" customFormat="1" ht="8.4499999999999993" hidden="1" customHeight="1">
      <c r="A14" s="621" t="s">
        <v>431</v>
      </c>
      <c r="B14" s="1108">
        <v>25.528991608000002</v>
      </c>
      <c r="C14" s="1108">
        <v>9.3589148600000005</v>
      </c>
      <c r="D14" s="1109">
        <v>539.39158308850017</v>
      </c>
      <c r="E14" s="1108">
        <v>77.846178640000005</v>
      </c>
      <c r="F14" s="1109">
        <v>543.70904018250008</v>
      </c>
      <c r="G14" s="1109">
        <v>60.12708945</v>
      </c>
      <c r="H14" s="1108">
        <v>172.02464278499997</v>
      </c>
      <c r="I14" s="1108">
        <v>510.73800375239665</v>
      </c>
      <c r="J14" s="1108">
        <v>429.1852517699997</v>
      </c>
      <c r="K14" s="1109">
        <v>2367.9096961363966</v>
      </c>
    </row>
    <row r="15" spans="1:53" s="278" customFormat="1" ht="8.4499999999999993" hidden="1" customHeight="1">
      <c r="A15" s="621" t="s">
        <v>1807</v>
      </c>
      <c r="B15" s="1108">
        <v>19.067889960000002</v>
      </c>
      <c r="C15" s="1108">
        <v>8.9493848600000021</v>
      </c>
      <c r="D15" s="1109">
        <v>703.4981637085001</v>
      </c>
      <c r="E15" s="1108">
        <v>100.1269321</v>
      </c>
      <c r="F15" s="1109">
        <v>561.69799589050137</v>
      </c>
      <c r="G15" s="1109">
        <v>76.268790799999991</v>
      </c>
      <c r="H15" s="1108">
        <v>171.30438424500002</v>
      </c>
      <c r="I15" s="1108">
        <v>653.87046493098978</v>
      </c>
      <c r="J15" s="1108">
        <v>485.10826337769777</v>
      </c>
      <c r="K15" s="1108">
        <v>2779.8922698726892</v>
      </c>
    </row>
    <row r="16" spans="1:53" s="278" customFormat="1" ht="8.4499999999999993" hidden="1" customHeight="1">
      <c r="A16" s="621" t="s">
        <v>1591</v>
      </c>
      <c r="B16" s="713">
        <v>25.414193520000001</v>
      </c>
      <c r="C16" s="713">
        <v>7.2719680500000017</v>
      </c>
      <c r="D16" s="712">
        <v>608.0957911884999</v>
      </c>
      <c r="E16" s="713">
        <v>92.33976955</v>
      </c>
      <c r="F16" s="712">
        <v>538.1048365225015</v>
      </c>
      <c r="G16" s="712">
        <v>82.976374949999979</v>
      </c>
      <c r="H16" s="713">
        <v>171.65093605500002</v>
      </c>
      <c r="I16" s="713">
        <v>527.81705356967882</v>
      </c>
      <c r="J16" s="713">
        <v>520.68769710769811</v>
      </c>
      <c r="K16" s="712">
        <v>2574.3586205133788</v>
      </c>
    </row>
    <row r="17" spans="1:53" s="278" customFormat="1" ht="8.4499999999999993" hidden="1" customHeight="1">
      <c r="A17" s="621" t="s">
        <v>1592</v>
      </c>
      <c r="B17" s="713">
        <v>17.697330140000002</v>
      </c>
      <c r="C17" s="713">
        <v>10.727612499999999</v>
      </c>
      <c r="D17" s="712">
        <v>583.03079336849987</v>
      </c>
      <c r="E17" s="713">
        <v>103.30626794999999</v>
      </c>
      <c r="F17" s="712">
        <v>621.58221945250125</v>
      </c>
      <c r="G17" s="712">
        <v>80.912606399999987</v>
      </c>
      <c r="H17" s="713">
        <v>157.33432528</v>
      </c>
      <c r="I17" s="713">
        <v>589.43914176647957</v>
      </c>
      <c r="J17" s="713">
        <v>507.78563034519948</v>
      </c>
      <c r="K17" s="712">
        <v>2671.8159272026801</v>
      </c>
    </row>
    <row r="18" spans="1:53" s="278" customFormat="1" ht="8.4499999999999993" hidden="1" customHeight="1">
      <c r="A18" s="618" t="s">
        <v>1593</v>
      </c>
      <c r="B18" s="713">
        <v>20.306986379999998</v>
      </c>
      <c r="C18" s="713">
        <v>13.490928269999998</v>
      </c>
      <c r="D18" s="712">
        <v>640.01903767850013</v>
      </c>
      <c r="E18" s="713">
        <v>101.8642701</v>
      </c>
      <c r="F18" s="713">
        <v>586.45599025000138</v>
      </c>
      <c r="G18" s="713">
        <v>88.803904649999978</v>
      </c>
      <c r="H18" s="713">
        <v>261.07238050000001</v>
      </c>
      <c r="I18" s="713">
        <v>652.93753582811416</v>
      </c>
      <c r="J18" s="713">
        <v>530.05176814519837</v>
      </c>
      <c r="K18" s="713">
        <v>2895.0028018018138</v>
      </c>
    </row>
    <row r="19" spans="1:53" s="278" customFormat="1" ht="8.4499999999999993" hidden="1" customHeight="1">
      <c r="A19" s="618" t="s">
        <v>811</v>
      </c>
      <c r="B19" s="1063">
        <v>16.593507750000001</v>
      </c>
      <c r="C19" s="1063">
        <v>15.861059559999999</v>
      </c>
      <c r="D19" s="1064">
        <v>565.20533635850029</v>
      </c>
      <c r="E19" s="1063">
        <v>110.84583998999997</v>
      </c>
      <c r="F19" s="1063">
        <v>536.51000154000144</v>
      </c>
      <c r="G19" s="1063">
        <v>85.998541009999997</v>
      </c>
      <c r="H19" s="1063">
        <v>180.37900169147611</v>
      </c>
      <c r="I19" s="1063">
        <v>651.48636900999986</v>
      </c>
      <c r="J19" s="1063">
        <v>538.63989087519803</v>
      </c>
      <c r="K19" s="1063">
        <v>2701.5195477851757</v>
      </c>
    </row>
    <row r="20" spans="1:53" s="278" customFormat="1" ht="8.4499999999999993" hidden="1" customHeight="1">
      <c r="A20" s="618" t="s">
        <v>812</v>
      </c>
      <c r="B20" s="1063">
        <v>22.690435579999999</v>
      </c>
      <c r="C20" s="1063">
        <v>14.809886699999996</v>
      </c>
      <c r="D20" s="1064">
        <v>1527.2317748299999</v>
      </c>
      <c r="E20" s="1063">
        <v>224.11108744999999</v>
      </c>
      <c r="F20" s="1063">
        <v>645.17157940800189</v>
      </c>
      <c r="G20" s="1063">
        <v>83.382720569999989</v>
      </c>
      <c r="H20" s="1063">
        <v>188.139200112</v>
      </c>
      <c r="I20" s="1063">
        <v>649.29291156000011</v>
      </c>
      <c r="J20" s="1063">
        <v>531.97331866119839</v>
      </c>
      <c r="K20" s="1063">
        <v>3886.8029148711998</v>
      </c>
    </row>
    <row r="21" spans="1:53" s="278" customFormat="1" ht="8.4499999999999993" hidden="1" customHeight="1">
      <c r="A21" s="618" t="s">
        <v>739</v>
      </c>
      <c r="B21" s="1063">
        <v>19.279268890000001</v>
      </c>
      <c r="C21" s="1063">
        <v>19.517410890000004</v>
      </c>
      <c r="D21" s="1064">
        <v>632.60368950000031</v>
      </c>
      <c r="E21" s="1063">
        <v>147.42839613000001</v>
      </c>
      <c r="F21" s="1063">
        <v>665.77062704000139</v>
      </c>
      <c r="G21" s="1063">
        <v>103.55904581999998</v>
      </c>
      <c r="H21" s="1063">
        <v>181.34344744200004</v>
      </c>
      <c r="I21" s="1063">
        <v>609.84698849520009</v>
      </c>
      <c r="J21" s="1063">
        <v>536.13612220999858</v>
      </c>
      <c r="K21" s="1063">
        <v>2915.4849964172004</v>
      </c>
    </row>
    <row r="22" spans="1:53" s="278" customFormat="1" ht="8.4499999999999993" hidden="1" customHeight="1">
      <c r="A22" s="618" t="s">
        <v>43</v>
      </c>
      <c r="B22" s="713">
        <v>19.66343483</v>
      </c>
      <c r="C22" s="713">
        <v>12.828376569999998</v>
      </c>
      <c r="D22" s="712">
        <v>591.19403049000027</v>
      </c>
      <c r="E22" s="713">
        <v>73.271026640000002</v>
      </c>
      <c r="F22" s="713">
        <v>628.02981538000131</v>
      </c>
      <c r="G22" s="713">
        <v>70.169270560000001</v>
      </c>
      <c r="H22" s="713">
        <v>193.37738935199999</v>
      </c>
      <c r="I22" s="713">
        <v>624.26400695519987</v>
      </c>
      <c r="J22" s="713">
        <v>524.00213575999851</v>
      </c>
      <c r="K22" s="713">
        <v>2736.7994865371998</v>
      </c>
    </row>
    <row r="23" spans="1:53" s="278" customFormat="1" ht="8.4499999999999993" hidden="1" customHeight="1">
      <c r="A23" s="618" t="s">
        <v>44</v>
      </c>
      <c r="B23" s="713">
        <v>16.32462907</v>
      </c>
      <c r="C23" s="713">
        <v>12.667989129999999</v>
      </c>
      <c r="D23" s="712">
        <v>626.3026729200003</v>
      </c>
      <c r="E23" s="713">
        <v>100.25416306999999</v>
      </c>
      <c r="F23" s="713">
        <v>674.07659536500137</v>
      </c>
      <c r="G23" s="713">
        <v>68.470226509999989</v>
      </c>
      <c r="H23" s="713">
        <v>209.68272273200003</v>
      </c>
      <c r="I23" s="713">
        <v>624.14751013270018</v>
      </c>
      <c r="J23" s="713">
        <v>282.28504182999859</v>
      </c>
      <c r="K23" s="713">
        <v>2614.2115507597005</v>
      </c>
    </row>
    <row r="24" spans="1:53" s="310" customFormat="1" ht="8.4499999999999993" customHeight="1">
      <c r="A24" s="601" t="s">
        <v>89</v>
      </c>
      <c r="B24" s="710">
        <v>15.331084424</v>
      </c>
      <c r="C24" s="710">
        <v>20.665950480000003</v>
      </c>
      <c r="D24" s="711">
        <v>651.92271829000026</v>
      </c>
      <c r="E24" s="710">
        <v>98.556626280000003</v>
      </c>
      <c r="F24" s="710">
        <v>1024.2722418530011</v>
      </c>
      <c r="G24" s="710">
        <v>70.77167931000001</v>
      </c>
      <c r="H24" s="710">
        <v>240.02416273200001</v>
      </c>
      <c r="I24" s="710">
        <v>784.27449778019991</v>
      </c>
      <c r="J24" s="710">
        <v>248.66708075199858</v>
      </c>
      <c r="K24" s="710">
        <v>3154.4860419011998</v>
      </c>
    </row>
    <row r="25" spans="1:53" s="305" customFormat="1" ht="8.4499999999999993" customHeight="1">
      <c r="A25" s="601" t="s">
        <v>1858</v>
      </c>
      <c r="B25" s="671">
        <v>32.002058402999999</v>
      </c>
      <c r="C25" s="671">
        <v>5.3153299399999998</v>
      </c>
      <c r="D25" s="1067">
        <v>758.47386920999986</v>
      </c>
      <c r="E25" s="671">
        <v>181.15429125999998</v>
      </c>
      <c r="F25" s="671">
        <v>1220.2657295585034</v>
      </c>
      <c r="G25" s="671">
        <v>112.86806041999998</v>
      </c>
      <c r="H25" s="671">
        <v>252.78437573000002</v>
      </c>
      <c r="I25" s="671">
        <v>1372.4500386906002</v>
      </c>
      <c r="J25" s="671">
        <v>405.87097976999712</v>
      </c>
      <c r="K25" s="671">
        <v>4341.1847329821003</v>
      </c>
      <c r="L25" s="2142"/>
      <c r="M25" s="310"/>
      <c r="N25" s="310"/>
      <c r="O25" s="310"/>
      <c r="P25" s="310"/>
      <c r="Q25" s="310"/>
      <c r="R25" s="310"/>
      <c r="S25" s="310"/>
      <c r="T25" s="310"/>
      <c r="U25" s="310"/>
      <c r="V25" s="310"/>
      <c r="W25" s="310"/>
      <c r="X25" s="310"/>
      <c r="Y25" s="310"/>
      <c r="Z25" s="310"/>
      <c r="AA25" s="310"/>
      <c r="AB25" s="310"/>
      <c r="AC25" s="310"/>
      <c r="AD25" s="310"/>
      <c r="AE25" s="310"/>
      <c r="AF25" s="310"/>
      <c r="AG25" s="310"/>
      <c r="AH25" s="310"/>
      <c r="AI25" s="310"/>
      <c r="AJ25" s="310"/>
      <c r="AK25" s="310"/>
      <c r="AL25" s="310"/>
      <c r="AM25" s="310"/>
      <c r="AN25" s="310"/>
      <c r="AO25" s="310"/>
      <c r="AP25" s="310"/>
      <c r="AQ25" s="310"/>
      <c r="AR25" s="310"/>
      <c r="AS25" s="310"/>
      <c r="AT25" s="310"/>
      <c r="AU25" s="310"/>
      <c r="AV25" s="310"/>
      <c r="AW25" s="310"/>
      <c r="AX25" s="310"/>
      <c r="AY25" s="310"/>
      <c r="AZ25" s="310"/>
      <c r="BA25" s="310"/>
    </row>
    <row r="26" spans="1:53" s="305" customFormat="1" ht="8.4499999999999993" customHeight="1">
      <c r="A26" s="601" t="s">
        <v>1980</v>
      </c>
      <c r="B26" s="671">
        <v>36.597206960000001</v>
      </c>
      <c r="C26" s="671">
        <v>10.985750219999998</v>
      </c>
      <c r="D26" s="1067">
        <v>655.71364687000005</v>
      </c>
      <c r="E26" s="671">
        <v>94.452638880000009</v>
      </c>
      <c r="F26" s="671">
        <v>1743.6209078143002</v>
      </c>
      <c r="G26" s="671">
        <v>67.43912048</v>
      </c>
      <c r="H26" s="671">
        <v>363.83489474500004</v>
      </c>
      <c r="I26" s="671">
        <v>1875.7708147725025</v>
      </c>
      <c r="J26" s="671">
        <v>766.01965653699972</v>
      </c>
      <c r="K26" s="671">
        <v>5614.4346372788023</v>
      </c>
      <c r="L26" s="2142"/>
      <c r="M26" s="310"/>
      <c r="N26" s="310"/>
      <c r="O26" s="310"/>
      <c r="P26" s="310"/>
      <c r="Q26" s="310"/>
      <c r="R26" s="310"/>
      <c r="S26" s="310"/>
      <c r="T26" s="310"/>
      <c r="U26" s="310"/>
      <c r="V26" s="310"/>
      <c r="W26" s="310"/>
      <c r="X26" s="310"/>
      <c r="Y26" s="310"/>
      <c r="Z26" s="310"/>
      <c r="AA26" s="310"/>
      <c r="AB26" s="310"/>
      <c r="AC26" s="310"/>
      <c r="AD26" s="310"/>
      <c r="AE26" s="310"/>
      <c r="AF26" s="310"/>
      <c r="AG26" s="310"/>
      <c r="AH26" s="310"/>
      <c r="AI26" s="310"/>
      <c r="AJ26" s="310"/>
      <c r="AK26" s="310"/>
      <c r="AL26" s="310"/>
      <c r="AM26" s="310"/>
      <c r="AN26" s="310"/>
      <c r="AO26" s="310"/>
      <c r="AP26" s="310"/>
      <c r="AQ26" s="310"/>
      <c r="AR26" s="310"/>
      <c r="AS26" s="310"/>
      <c r="AT26" s="310"/>
      <c r="AU26" s="310"/>
      <c r="AV26" s="310"/>
      <c r="AW26" s="310"/>
      <c r="AX26" s="310"/>
      <c r="AY26" s="310"/>
      <c r="AZ26" s="310"/>
      <c r="BA26" s="310"/>
    </row>
    <row r="27" spans="1:53" s="124" customFormat="1" ht="9.1999999999999993" customHeight="1">
      <c r="A27" s="894"/>
      <c r="B27" s="1070"/>
      <c r="C27" s="1070"/>
      <c r="D27" s="765"/>
      <c r="E27" s="1070"/>
      <c r="F27" s="1070"/>
      <c r="G27" s="1070"/>
      <c r="H27" s="1070"/>
      <c r="I27" s="1070"/>
      <c r="J27" s="1070"/>
      <c r="K27" s="1070"/>
      <c r="L27" s="2143"/>
      <c r="M27" s="231"/>
      <c r="N27" s="231"/>
      <c r="O27" s="231"/>
      <c r="P27" s="231"/>
      <c r="Q27" s="231"/>
      <c r="R27" s="231"/>
      <c r="S27" s="231"/>
      <c r="T27" s="231"/>
      <c r="U27" s="231"/>
      <c r="V27" s="231"/>
      <c r="W27" s="231"/>
      <c r="X27" s="231"/>
      <c r="Y27" s="231"/>
      <c r="Z27" s="231"/>
      <c r="AA27" s="231"/>
      <c r="AB27" s="231"/>
      <c r="AC27" s="231"/>
      <c r="AD27" s="231"/>
      <c r="AE27" s="231"/>
      <c r="AF27" s="231"/>
      <c r="AG27" s="231"/>
      <c r="AH27" s="231"/>
      <c r="AI27" s="231"/>
      <c r="AJ27" s="231"/>
      <c r="AK27" s="231"/>
      <c r="AL27" s="231"/>
      <c r="AM27" s="231"/>
      <c r="AN27" s="231"/>
      <c r="AO27" s="231"/>
      <c r="AP27" s="231"/>
      <c r="AQ27" s="231"/>
      <c r="AR27" s="231"/>
      <c r="AS27" s="231"/>
      <c r="AT27" s="231"/>
      <c r="AU27" s="231"/>
      <c r="AV27" s="231"/>
      <c r="AW27" s="231"/>
      <c r="AX27" s="231"/>
      <c r="AY27" s="231"/>
      <c r="AZ27" s="231"/>
      <c r="BA27" s="231"/>
    </row>
    <row r="28" spans="1:53" s="278" customFormat="1" ht="9.1999999999999993" customHeight="1">
      <c r="A28" s="621" t="s">
        <v>2558</v>
      </c>
      <c r="B28" s="1108">
        <v>31.61352012</v>
      </c>
      <c r="C28" s="1108">
        <v>5.7589551600000011</v>
      </c>
      <c r="D28" s="1109">
        <v>576.95368250000001</v>
      </c>
      <c r="E28" s="1108">
        <v>84.460247109999997</v>
      </c>
      <c r="F28" s="1109">
        <v>1162.6084693358002</v>
      </c>
      <c r="G28" s="1109">
        <v>110.51201596</v>
      </c>
      <c r="H28" s="1108">
        <v>302.04159638499999</v>
      </c>
      <c r="I28" s="1108">
        <v>1494.3152963962</v>
      </c>
      <c r="J28" s="1108">
        <v>670.62222220000149</v>
      </c>
      <c r="K28" s="1109">
        <v>4438.8860051670017</v>
      </c>
    </row>
    <row r="29" spans="1:53" s="278" customFormat="1" ht="9.1999999999999993" customHeight="1">
      <c r="A29" s="621" t="s">
        <v>2559</v>
      </c>
      <c r="B29" s="1108">
        <v>46.145459599000013</v>
      </c>
      <c r="C29" s="1108">
        <v>8.240735990000001</v>
      </c>
      <c r="D29" s="1109">
        <v>496.13082428799993</v>
      </c>
      <c r="E29" s="1108">
        <v>83.445318700000001</v>
      </c>
      <c r="F29" s="1109">
        <v>1305.8087836957998</v>
      </c>
      <c r="G29" s="1109">
        <v>200.39238199999994</v>
      </c>
      <c r="H29" s="1108">
        <v>310.77797137299996</v>
      </c>
      <c r="I29" s="1108">
        <v>1495.1600785079004</v>
      </c>
      <c r="J29" s="1108">
        <v>511.97162025260013</v>
      </c>
      <c r="K29" s="1109">
        <v>4458.0731744063005</v>
      </c>
    </row>
    <row r="30" spans="1:53" s="278" customFormat="1" ht="9.1999999999999993" customHeight="1">
      <c r="A30" s="621" t="s">
        <v>2020</v>
      </c>
      <c r="B30" s="1108">
        <v>50.229395028999988</v>
      </c>
      <c r="C30" s="1108">
        <v>5.9179344100000009</v>
      </c>
      <c r="D30" s="1109">
        <v>633.88046266999993</v>
      </c>
      <c r="E30" s="1108">
        <v>98.100481949999988</v>
      </c>
      <c r="F30" s="1109">
        <v>1452.0721958128026</v>
      </c>
      <c r="G30" s="1109">
        <v>134.56188197</v>
      </c>
      <c r="H30" s="1108">
        <v>306.12764441845076</v>
      </c>
      <c r="I30" s="1108">
        <v>1663.9062140515259</v>
      </c>
      <c r="J30" s="1108">
        <v>680.02101712459898</v>
      </c>
      <c r="K30" s="1108">
        <v>5024.8172274363787</v>
      </c>
    </row>
    <row r="31" spans="1:53" s="278" customFormat="1" ht="9.1999999999999993" customHeight="1">
      <c r="A31" s="621" t="s">
        <v>2560</v>
      </c>
      <c r="B31" s="1108">
        <v>52.820845510000005</v>
      </c>
      <c r="C31" s="1108">
        <v>5.2200283100000009</v>
      </c>
      <c r="D31" s="1109">
        <v>565.54848741000001</v>
      </c>
      <c r="E31" s="1108">
        <v>85.777340700000011</v>
      </c>
      <c r="F31" s="1109">
        <v>2453.6248011177281</v>
      </c>
      <c r="G31" s="1109">
        <v>107.38199596999999</v>
      </c>
      <c r="H31" s="1108">
        <v>257.31580427057281</v>
      </c>
      <c r="I31" s="1108">
        <v>1391.7419559032444</v>
      </c>
      <c r="J31" s="1108">
        <v>573.46665667460275</v>
      </c>
      <c r="K31" s="1109">
        <v>5492.8979158661477</v>
      </c>
    </row>
    <row r="32" spans="1:53" s="278" customFormat="1" ht="9.1999999999999993" customHeight="1">
      <c r="A32" s="621" t="s">
        <v>2561</v>
      </c>
      <c r="B32" s="1108">
        <v>27.907771359999998</v>
      </c>
      <c r="C32" s="1108">
        <v>5.0540277300000005</v>
      </c>
      <c r="D32" s="1109">
        <v>532.11149262000004</v>
      </c>
      <c r="E32" s="1108">
        <v>86.10304640999999</v>
      </c>
      <c r="F32" s="1109">
        <v>1522.8126062871813</v>
      </c>
      <c r="G32" s="1109">
        <v>108.71758559000001</v>
      </c>
      <c r="H32" s="1108">
        <v>265.89424485057276</v>
      </c>
      <c r="I32" s="1108">
        <v>1325.5712951952642</v>
      </c>
      <c r="J32" s="1108">
        <v>708.45060660460013</v>
      </c>
      <c r="K32" s="1109">
        <v>4582.6226766476184</v>
      </c>
    </row>
    <row r="33" spans="1:53" s="278" customFormat="1" ht="9.1999999999999993" customHeight="1">
      <c r="A33" s="618" t="s">
        <v>2084</v>
      </c>
      <c r="B33" s="1108">
        <v>25.165753319999997</v>
      </c>
      <c r="C33" s="1108">
        <v>6.4232758700000003</v>
      </c>
      <c r="D33" s="1109">
        <v>581.99829075999992</v>
      </c>
      <c r="E33" s="1108">
        <v>106.49250440999998</v>
      </c>
      <c r="F33" s="1109">
        <v>1367.3420407761816</v>
      </c>
      <c r="G33" s="1109">
        <v>108.56301905999999</v>
      </c>
      <c r="H33" s="1108">
        <v>323.72662399857279</v>
      </c>
      <c r="I33" s="1108">
        <v>1866.6558282731337</v>
      </c>
      <c r="J33" s="1108">
        <v>723.79822573370166</v>
      </c>
      <c r="K33" s="1108">
        <v>5110.1655622015896</v>
      </c>
    </row>
    <row r="34" spans="1:53" s="278" customFormat="1" ht="9.1999999999999993" customHeight="1">
      <c r="A34" s="618" t="s">
        <v>2562</v>
      </c>
      <c r="B34" s="1108">
        <v>29.044776599999999</v>
      </c>
      <c r="C34" s="1108">
        <v>6.4948827300000005</v>
      </c>
      <c r="D34" s="1109">
        <v>583.60736983000004</v>
      </c>
      <c r="E34" s="1108">
        <v>120.55993520000001</v>
      </c>
      <c r="F34" s="1109">
        <v>1296.1695309121815</v>
      </c>
      <c r="G34" s="1109">
        <v>113.04378386999998</v>
      </c>
      <c r="H34" s="1108">
        <v>357.38650233577283</v>
      </c>
      <c r="I34" s="1108">
        <v>1563.9654704307457</v>
      </c>
      <c r="J34" s="1108">
        <v>730.83539148460113</v>
      </c>
      <c r="K34" s="1109">
        <v>4801.1076433933013</v>
      </c>
    </row>
    <row r="35" spans="1:53" s="278" customFormat="1" ht="9.1999999999999993" customHeight="1">
      <c r="A35" s="618" t="s">
        <v>2563</v>
      </c>
      <c r="B35" s="1108">
        <v>45.112953089999998</v>
      </c>
      <c r="C35" s="1108">
        <v>3.5635447300000003</v>
      </c>
      <c r="D35" s="1109">
        <v>514.08408426999995</v>
      </c>
      <c r="E35" s="1108">
        <v>107.35339939000001</v>
      </c>
      <c r="F35" s="1109">
        <v>4083.7512904608002</v>
      </c>
      <c r="G35" s="1109">
        <v>97.773572259999995</v>
      </c>
      <c r="H35" s="1108">
        <v>363.64614057500006</v>
      </c>
      <c r="I35" s="1108">
        <v>1638.9361031151</v>
      </c>
      <c r="J35" s="1108">
        <v>816.83520195000165</v>
      </c>
      <c r="K35" s="1109">
        <v>7671.0562898409016</v>
      </c>
    </row>
    <row r="36" spans="1:53" s="278" customFormat="1" ht="9.1999999999999993" customHeight="1">
      <c r="A36" s="618" t="s">
        <v>2121</v>
      </c>
      <c r="B36" s="1108">
        <v>44.79759937</v>
      </c>
      <c r="C36" s="1108">
        <v>6.4609382100000001</v>
      </c>
      <c r="D36" s="1109">
        <v>549.21597600000018</v>
      </c>
      <c r="E36" s="1108">
        <v>75.187403160000002</v>
      </c>
      <c r="F36" s="1109">
        <v>1362.7929210128002</v>
      </c>
      <c r="G36" s="1109">
        <v>115.31835587999998</v>
      </c>
      <c r="H36" s="1108">
        <v>400.60491087520001</v>
      </c>
      <c r="I36" s="1108">
        <v>2273.077146660466</v>
      </c>
      <c r="J36" s="1108">
        <v>838.15863096999874</v>
      </c>
      <c r="K36" s="1108">
        <v>5665.6138821384657</v>
      </c>
    </row>
    <row r="37" spans="1:53" s="304" customFormat="1" ht="9.1999999999999993" customHeight="1">
      <c r="A37" s="618" t="s">
        <v>2564</v>
      </c>
      <c r="B37" s="1070">
        <v>54.614500949999993</v>
      </c>
      <c r="C37" s="1070">
        <v>2.11101473</v>
      </c>
      <c r="D37" s="765">
        <v>432.92231899999996</v>
      </c>
      <c r="E37" s="1070">
        <v>82.090143789999999</v>
      </c>
      <c r="F37" s="1070">
        <v>1397.5316965397999</v>
      </c>
      <c r="G37" s="1070">
        <v>61.539257449999987</v>
      </c>
      <c r="H37" s="1070">
        <v>396.43008468019997</v>
      </c>
      <c r="I37" s="1070">
        <v>1835.5095293372003</v>
      </c>
      <c r="J37" s="1070">
        <v>760.80764898799953</v>
      </c>
      <c r="K37" s="1070">
        <v>5023.5561954651994</v>
      </c>
      <c r="L37" s="1272"/>
      <c r="M37" s="278"/>
      <c r="N37" s="278"/>
      <c r="O37" s="278"/>
      <c r="P37" s="278"/>
      <c r="Q37" s="278"/>
      <c r="R37" s="278"/>
      <c r="S37" s="278"/>
      <c r="T37" s="278"/>
      <c r="U37" s="278"/>
      <c r="V37" s="278"/>
      <c r="W37" s="27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  <c r="AJ37" s="278"/>
      <c r="AK37" s="278"/>
      <c r="AL37" s="278"/>
      <c r="AM37" s="278"/>
      <c r="AN37" s="278"/>
      <c r="AO37" s="278"/>
      <c r="AP37" s="278"/>
      <c r="AQ37" s="278"/>
      <c r="AR37" s="278"/>
      <c r="AS37" s="278"/>
      <c r="AT37" s="278"/>
      <c r="AU37" s="278"/>
      <c r="AV37" s="278"/>
      <c r="AW37" s="278"/>
      <c r="AX37" s="278"/>
      <c r="AY37" s="278"/>
      <c r="AZ37" s="278"/>
      <c r="BA37" s="278"/>
    </row>
    <row r="38" spans="1:53" s="304" customFormat="1" ht="9.1999999999999993" customHeight="1">
      <c r="A38" s="618" t="s">
        <v>2565</v>
      </c>
      <c r="B38" s="1070">
        <v>51.03567717</v>
      </c>
      <c r="C38" s="1070">
        <v>1.87789973</v>
      </c>
      <c r="D38" s="765">
        <v>481.82965674000002</v>
      </c>
      <c r="E38" s="1070">
        <v>92.958528260000008</v>
      </c>
      <c r="F38" s="1070">
        <v>1486.3201280652997</v>
      </c>
      <c r="G38" s="1070">
        <v>92.943258689999993</v>
      </c>
      <c r="H38" s="1070">
        <v>488.08888307019998</v>
      </c>
      <c r="I38" s="1070">
        <v>2126.983024092402</v>
      </c>
      <c r="J38" s="1070">
        <v>571.20973182800117</v>
      </c>
      <c r="K38" s="1070">
        <v>5393.2467876459032</v>
      </c>
      <c r="L38" s="1272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  <c r="AJ38" s="278"/>
      <c r="AK38" s="278"/>
      <c r="AL38" s="278"/>
      <c r="AM38" s="278"/>
      <c r="AN38" s="278"/>
      <c r="AO38" s="278"/>
      <c r="AP38" s="278"/>
      <c r="AQ38" s="278"/>
      <c r="AR38" s="278"/>
      <c r="AS38" s="278"/>
      <c r="AT38" s="278"/>
      <c r="AU38" s="278"/>
      <c r="AV38" s="278"/>
      <c r="AW38" s="278"/>
      <c r="AX38" s="278"/>
      <c r="AY38" s="278"/>
      <c r="AZ38" s="278"/>
      <c r="BA38" s="278"/>
    </row>
    <row r="39" spans="1:53" s="305" customFormat="1" ht="9.1999999999999993" customHeight="1">
      <c r="A39" s="601" t="s">
        <v>2159</v>
      </c>
      <c r="B39" s="671">
        <v>52.839209350000004</v>
      </c>
      <c r="C39" s="671">
        <v>2.7113925300000004</v>
      </c>
      <c r="D39" s="1067">
        <v>934.69844922000004</v>
      </c>
      <c r="E39" s="671">
        <v>126.79539564000001</v>
      </c>
      <c r="F39" s="671">
        <v>2096.6724935314191</v>
      </c>
      <c r="G39" s="671">
        <v>38.062075540000009</v>
      </c>
      <c r="H39" s="671">
        <v>629.76026099020021</v>
      </c>
      <c r="I39" s="671">
        <v>2593.2133097678502</v>
      </c>
      <c r="J39" s="671">
        <v>801.65410862799945</v>
      </c>
      <c r="K39" s="671">
        <v>7276.4066951974692</v>
      </c>
      <c r="L39" s="2142"/>
      <c r="M39" s="310"/>
      <c r="N39" s="310"/>
      <c r="O39" s="310"/>
      <c r="P39" s="310"/>
      <c r="Q39" s="310"/>
      <c r="R39" s="310"/>
      <c r="S39" s="310"/>
      <c r="T39" s="310"/>
      <c r="U39" s="310"/>
      <c r="V39" s="310"/>
      <c r="W39" s="310"/>
      <c r="X39" s="310"/>
      <c r="Y39" s="310"/>
      <c r="Z39" s="310"/>
      <c r="AA39" s="310"/>
      <c r="AB39" s="310"/>
      <c r="AC39" s="310"/>
      <c r="AD39" s="310"/>
      <c r="AE39" s="310"/>
      <c r="AF39" s="310"/>
      <c r="AG39" s="310"/>
      <c r="AH39" s="310"/>
      <c r="AI39" s="310"/>
      <c r="AJ39" s="310"/>
      <c r="AK39" s="310"/>
      <c r="AL39" s="310"/>
      <c r="AM39" s="310"/>
      <c r="AN39" s="310"/>
      <c r="AO39" s="310"/>
      <c r="AP39" s="310"/>
      <c r="AQ39" s="310"/>
      <c r="AR39" s="310"/>
      <c r="AS39" s="310"/>
      <c r="AT39" s="310"/>
      <c r="AU39" s="310"/>
      <c r="AV39" s="310"/>
      <c r="AW39" s="310"/>
      <c r="AX39" s="310"/>
      <c r="AY39" s="310"/>
      <c r="AZ39" s="310"/>
      <c r="BA39" s="310"/>
    </row>
    <row r="40" spans="1:53" s="124" customFormat="1" ht="9.1999999999999993" customHeight="1">
      <c r="A40" s="894"/>
      <c r="B40" s="1070"/>
      <c r="C40" s="1070"/>
      <c r="D40" s="765"/>
      <c r="E40" s="1070"/>
      <c r="F40" s="1070"/>
      <c r="G40" s="1070"/>
      <c r="H40" s="1070"/>
      <c r="I40" s="1070"/>
      <c r="J40" s="1070"/>
      <c r="K40" s="1070"/>
      <c r="L40" s="2143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  <c r="AH40" s="231"/>
      <c r="AI40" s="231"/>
      <c r="AJ40" s="231"/>
      <c r="AK40" s="231"/>
      <c r="AL40" s="231"/>
      <c r="AM40" s="231"/>
      <c r="AN40" s="231"/>
      <c r="AO40" s="231"/>
      <c r="AP40" s="231"/>
      <c r="AQ40" s="231"/>
      <c r="AR40" s="231"/>
      <c r="AS40" s="231"/>
      <c r="AT40" s="231"/>
      <c r="AU40" s="231"/>
      <c r="AV40" s="231"/>
      <c r="AW40" s="231"/>
      <c r="AX40" s="231"/>
      <c r="AY40" s="231"/>
      <c r="AZ40" s="231"/>
      <c r="BA40" s="231"/>
    </row>
    <row r="41" spans="1:53" s="278" customFormat="1" ht="9.1999999999999993" customHeight="1">
      <c r="A41" s="621" t="s">
        <v>2174</v>
      </c>
      <c r="B41" s="1108">
        <v>75.085659559999996</v>
      </c>
      <c r="C41" s="1108">
        <v>2.2541401200000002</v>
      </c>
      <c r="D41" s="1109">
        <v>560.4927985999999</v>
      </c>
      <c r="E41" s="1108">
        <v>96.03579185000001</v>
      </c>
      <c r="F41" s="1109">
        <v>1490.0221299944778</v>
      </c>
      <c r="G41" s="1109">
        <v>73.993908750000017</v>
      </c>
      <c r="H41" s="1108">
        <v>540.47089220499981</v>
      </c>
      <c r="I41" s="1108">
        <v>2126.8451113468213</v>
      </c>
      <c r="J41" s="1108">
        <v>641.58644570879824</v>
      </c>
      <c r="K41" s="1109">
        <v>5606.786878135098</v>
      </c>
    </row>
    <row r="42" spans="1:53" s="278" customFormat="1" ht="9.1999999999999993" customHeight="1">
      <c r="A42" s="621" t="s">
        <v>2549</v>
      </c>
      <c r="B42" s="1108">
        <v>89.172932879999991</v>
      </c>
      <c r="C42" s="1108">
        <v>7.7762023599999992</v>
      </c>
      <c r="D42" s="1109">
        <v>539.58147860000008</v>
      </c>
      <c r="E42" s="1108">
        <v>120.50607027</v>
      </c>
      <c r="F42" s="1109">
        <v>1684.5484749955976</v>
      </c>
      <c r="G42" s="1109">
        <v>140.47188908999999</v>
      </c>
      <c r="H42" s="1108">
        <v>435.77851504720002</v>
      </c>
      <c r="I42" s="1108">
        <v>2351.169380448714</v>
      </c>
      <c r="J42" s="1108">
        <v>928.57680507119949</v>
      </c>
      <c r="K42" s="1109">
        <v>6297.5817487627119</v>
      </c>
    </row>
    <row r="43" spans="1:53" s="278" customFormat="1" ht="9.1999999999999993" customHeight="1">
      <c r="A43" s="621" t="s">
        <v>2173</v>
      </c>
      <c r="B43" s="1108">
        <v>113.2683822</v>
      </c>
      <c r="C43" s="1108">
        <v>16.498902309999998</v>
      </c>
      <c r="D43" s="1109">
        <v>642.02288956999996</v>
      </c>
      <c r="E43" s="1108">
        <v>141.91227838999998</v>
      </c>
      <c r="F43" s="1109">
        <v>1918.9295277764643</v>
      </c>
      <c r="G43" s="1109">
        <v>50.992155409999995</v>
      </c>
      <c r="H43" s="1108">
        <v>637.77241738199996</v>
      </c>
      <c r="I43" s="1108">
        <v>2724.7860964288357</v>
      </c>
      <c r="J43" s="1108">
        <v>981.33963071800008</v>
      </c>
      <c r="K43" s="1108">
        <v>7227.5222801852997</v>
      </c>
    </row>
    <row r="44" spans="1:53" s="278" customFormat="1" ht="9.1999999999999993" customHeight="1">
      <c r="A44" s="621" t="s">
        <v>2207</v>
      </c>
      <c r="B44" s="1108">
        <v>84.441100820000003</v>
      </c>
      <c r="C44" s="1108">
        <v>12.277267720000001</v>
      </c>
      <c r="D44" s="1109">
        <v>598.25323388999993</v>
      </c>
      <c r="E44" s="1108">
        <v>221.94524307999998</v>
      </c>
      <c r="F44" s="1109">
        <v>1510.4331738181756</v>
      </c>
      <c r="G44" s="1109">
        <v>92.837012570000013</v>
      </c>
      <c r="H44" s="1108">
        <v>474.53332542200013</v>
      </c>
      <c r="I44" s="1108">
        <v>2238.2155275146947</v>
      </c>
      <c r="J44" s="1108">
        <v>978.14895206800065</v>
      </c>
      <c r="K44" s="1109">
        <v>6211.0848369028708</v>
      </c>
    </row>
    <row r="45" spans="1:53" s="278" customFormat="1" ht="9.1999999999999993" customHeight="1">
      <c r="A45" s="621" t="s">
        <v>2208</v>
      </c>
      <c r="B45" s="1108">
        <v>47.214293619999999</v>
      </c>
      <c r="C45" s="1108">
        <v>5.1277399600000004</v>
      </c>
      <c r="D45" s="1109">
        <v>603.94000632751909</v>
      </c>
      <c r="E45" s="1108">
        <v>111.96178240745306</v>
      </c>
      <c r="F45" s="1109">
        <v>1641.0204791606466</v>
      </c>
      <c r="G45" s="1109">
        <v>61.399351119999992</v>
      </c>
      <c r="H45" s="1108">
        <v>526.46698888437425</v>
      </c>
      <c r="I45" s="1108">
        <v>2396.3915256214063</v>
      </c>
      <c r="J45" s="1108">
        <v>915.78696006799964</v>
      </c>
      <c r="K45" s="1109">
        <v>6309.3091271693984</v>
      </c>
    </row>
    <row r="46" spans="1:53" s="278" customFormat="1" ht="9.1999999999999993" customHeight="1">
      <c r="A46" s="618" t="s">
        <v>2209</v>
      </c>
      <c r="B46" s="1108">
        <v>68.09336995000001</v>
      </c>
      <c r="C46" s="1108">
        <v>4.8141217799999998</v>
      </c>
      <c r="D46" s="1109">
        <v>640.5582245899999</v>
      </c>
      <c r="E46" s="1108">
        <v>226.21126506000002</v>
      </c>
      <c r="F46" s="1109">
        <v>1706.534179034214</v>
      </c>
      <c r="G46" s="1109">
        <v>154.38737200999998</v>
      </c>
      <c r="H46" s="1108">
        <v>428.008107602</v>
      </c>
      <c r="I46" s="1108">
        <v>2949.6056436361869</v>
      </c>
      <c r="J46" s="1108">
        <v>1388.881955633</v>
      </c>
      <c r="K46" s="1108">
        <v>7567.0942392954003</v>
      </c>
    </row>
    <row r="47" spans="1:53" s="278" customFormat="1" ht="9.1999999999999993" customHeight="1">
      <c r="A47" s="618" t="s">
        <v>2218</v>
      </c>
      <c r="B47" s="1108">
        <v>80.259304079999723</v>
      </c>
      <c r="C47" s="1108">
        <v>14.955631180000001</v>
      </c>
      <c r="D47" s="1109">
        <v>695.54281445999993</v>
      </c>
      <c r="E47" s="1108">
        <v>252.46332839999997</v>
      </c>
      <c r="F47" s="1109">
        <v>1266.3749732155479</v>
      </c>
      <c r="G47" s="1109">
        <v>31.986071450000008</v>
      </c>
      <c r="H47" s="1108">
        <v>404.01926392220003</v>
      </c>
      <c r="I47" s="1108">
        <v>1926.4145890400193</v>
      </c>
      <c r="J47" s="1108">
        <v>1182.8835116896671</v>
      </c>
      <c r="K47" s="1109">
        <v>5854.8994874374339</v>
      </c>
    </row>
    <row r="48" spans="1:53" s="278" customFormat="1" ht="9.1999999999999993" customHeight="1">
      <c r="A48" s="618" t="s">
        <v>2219</v>
      </c>
      <c r="B48" s="1108">
        <v>60.34579746</v>
      </c>
      <c r="C48" s="1108">
        <v>30.457913560000001</v>
      </c>
      <c r="D48" s="1109">
        <v>660.50965246669591</v>
      </c>
      <c r="E48" s="1108">
        <v>218.52735127833336</v>
      </c>
      <c r="F48" s="1109">
        <v>1520.7538544039764</v>
      </c>
      <c r="G48" s="1109">
        <v>32.70014089</v>
      </c>
      <c r="H48" s="1108">
        <v>409.36645426461922</v>
      </c>
      <c r="I48" s="1108">
        <v>1874.5192659409329</v>
      </c>
      <c r="J48" s="1108">
        <v>1130.9284798983335</v>
      </c>
      <c r="K48" s="1109">
        <v>5938.1089101628913</v>
      </c>
    </row>
    <row r="49" spans="1:53" s="278" customFormat="1" ht="9.1999999999999993" customHeight="1">
      <c r="A49" s="618" t="s">
        <v>2217</v>
      </c>
      <c r="B49" s="1108">
        <v>44.487969759999999</v>
      </c>
      <c r="C49" s="1108">
        <v>68.123175889999999</v>
      </c>
      <c r="D49" s="1109">
        <v>651.95932932669587</v>
      </c>
      <c r="E49" s="1108">
        <v>297.01796074000004</v>
      </c>
      <c r="F49" s="1109">
        <v>1323.7226018069759</v>
      </c>
      <c r="G49" s="1109">
        <v>32.074209789999991</v>
      </c>
      <c r="H49" s="1108">
        <v>413.9416544796191</v>
      </c>
      <c r="I49" s="1108">
        <v>2067.7345918341089</v>
      </c>
      <c r="J49" s="1108">
        <v>1072.8735223530002</v>
      </c>
      <c r="K49" s="1108">
        <v>5971.9350159803998</v>
      </c>
    </row>
    <row r="50" spans="1:53" s="278" customFormat="1" ht="9.1999999999999993" customHeight="1">
      <c r="A50" s="618" t="s">
        <v>2264</v>
      </c>
      <c r="B50" s="1108">
        <v>51.436045999999997</v>
      </c>
      <c r="C50" s="1108">
        <v>29.353214530000002</v>
      </c>
      <c r="D50" s="1109">
        <v>471.4446792470402</v>
      </c>
      <c r="E50" s="1108">
        <v>225.82390514000002</v>
      </c>
      <c r="F50" s="1109">
        <v>1174.5304715632976</v>
      </c>
      <c r="G50" s="1109">
        <v>20.607680399999992</v>
      </c>
      <c r="H50" s="1108">
        <v>391.21493867247005</v>
      </c>
      <c r="I50" s="1108">
        <v>1729.6078609470267</v>
      </c>
      <c r="J50" s="1108">
        <v>1055.9176584550005</v>
      </c>
      <c r="K50" s="1109">
        <v>5149.9364549548354</v>
      </c>
    </row>
    <row r="51" spans="1:53" s="278" customFormat="1" ht="9.1999999999999993" customHeight="1">
      <c r="A51" s="618" t="s">
        <v>2265</v>
      </c>
      <c r="B51" s="1108">
        <v>60.092306899999997</v>
      </c>
      <c r="C51" s="1108">
        <v>36.44504929</v>
      </c>
      <c r="D51" s="1109">
        <v>474.29393299561673</v>
      </c>
      <c r="E51" s="1108">
        <v>188.59413348000007</v>
      </c>
      <c r="F51" s="1109">
        <v>1149.0640245501831</v>
      </c>
      <c r="G51" s="1109">
        <v>21.252448179999998</v>
      </c>
      <c r="H51" s="1108">
        <v>403.57170224425897</v>
      </c>
      <c r="I51" s="1108">
        <v>1620.3493224759875</v>
      </c>
      <c r="J51" s="1108">
        <v>1203.9358582299992</v>
      </c>
      <c r="K51" s="1109">
        <v>5157.5987783460459</v>
      </c>
    </row>
    <row r="52" spans="1:53" s="310" customFormat="1" ht="9.1999999999999993" customHeight="1">
      <c r="A52" s="601" t="s">
        <v>2262</v>
      </c>
      <c r="B52" s="883">
        <v>51.29818001000001</v>
      </c>
      <c r="C52" s="883">
        <v>62.116575170000011</v>
      </c>
      <c r="D52" s="884">
        <v>570.21465746247929</v>
      </c>
      <c r="E52" s="883">
        <v>209.8498081700001</v>
      </c>
      <c r="F52" s="884">
        <v>1093.2810508348236</v>
      </c>
      <c r="G52" s="884">
        <v>9.9478128600000026</v>
      </c>
      <c r="H52" s="883">
        <v>418.7013831505796</v>
      </c>
      <c r="I52" s="883">
        <v>2025.4436474366069</v>
      </c>
      <c r="J52" s="883">
        <v>1157.5573711100005</v>
      </c>
      <c r="K52" s="883">
        <v>5598.4104862044896</v>
      </c>
    </row>
    <row r="53" spans="1:53" s="124" customFormat="1" ht="9.1999999999999993" customHeight="1">
      <c r="A53" s="894"/>
      <c r="B53" s="1070"/>
      <c r="C53" s="1070"/>
      <c r="D53" s="765"/>
      <c r="E53" s="1070"/>
      <c r="F53" s="1070"/>
      <c r="G53" s="1070"/>
      <c r="H53" s="1070"/>
      <c r="I53" s="1070"/>
      <c r="J53" s="1070"/>
      <c r="K53" s="1070"/>
      <c r="L53" s="2143"/>
      <c r="M53" s="231"/>
      <c r="N53" s="231"/>
      <c r="O53" s="231"/>
      <c r="P53" s="231"/>
      <c r="Q53" s="231"/>
      <c r="R53" s="231"/>
      <c r="S53" s="231"/>
      <c r="T53" s="231"/>
      <c r="U53" s="231"/>
      <c r="V53" s="231"/>
      <c r="W53" s="231"/>
      <c r="X53" s="231"/>
      <c r="Y53" s="231"/>
      <c r="Z53" s="231"/>
      <c r="AA53" s="231"/>
      <c r="AB53" s="231"/>
      <c r="AC53" s="231"/>
      <c r="AD53" s="231"/>
      <c r="AE53" s="231"/>
      <c r="AF53" s="231"/>
      <c r="AG53" s="231"/>
      <c r="AH53" s="231"/>
      <c r="AI53" s="231"/>
      <c r="AJ53" s="231"/>
      <c r="AK53" s="231"/>
      <c r="AL53" s="231"/>
      <c r="AM53" s="231"/>
      <c r="AN53" s="231"/>
      <c r="AO53" s="231"/>
      <c r="AP53" s="231"/>
      <c r="AQ53" s="231"/>
      <c r="AR53" s="231"/>
      <c r="AS53" s="231"/>
      <c r="AT53" s="231"/>
      <c r="AU53" s="231"/>
      <c r="AV53" s="231"/>
      <c r="AW53" s="231"/>
      <c r="AX53" s="231"/>
      <c r="AY53" s="231"/>
      <c r="AZ53" s="231"/>
      <c r="BA53" s="231"/>
    </row>
    <row r="54" spans="1:53" s="278" customFormat="1" ht="9.1999999999999993" customHeight="1">
      <c r="A54" s="621" t="s">
        <v>2781</v>
      </c>
      <c r="B54" s="1108">
        <v>42.060019110000006</v>
      </c>
      <c r="C54" s="1108">
        <v>64.700190270000007</v>
      </c>
      <c r="D54" s="1109">
        <v>590.40963716511828</v>
      </c>
      <c r="E54" s="1108">
        <v>148.37719283000007</v>
      </c>
      <c r="F54" s="1109">
        <v>972.68203017217274</v>
      </c>
      <c r="G54" s="1109">
        <v>11.98353767</v>
      </c>
      <c r="H54" s="1108">
        <v>375.65083486576003</v>
      </c>
      <c r="I54" s="1108">
        <v>1468.292249744848</v>
      </c>
      <c r="J54" s="1108">
        <v>984.16486139000153</v>
      </c>
      <c r="K54" s="1109">
        <v>4658.3205532179009</v>
      </c>
    </row>
    <row r="55" spans="1:53" s="278" customFormat="1" ht="9.1999999999999993" customHeight="1">
      <c r="A55" s="621" t="s">
        <v>2782</v>
      </c>
      <c r="B55" s="1108">
        <v>44.291687359999997</v>
      </c>
      <c r="C55" s="1108">
        <v>42.646536449999992</v>
      </c>
      <c r="D55" s="1109">
        <v>618.12986055185866</v>
      </c>
      <c r="E55" s="1108">
        <v>168.89389817999995</v>
      </c>
      <c r="F55" s="1109">
        <v>1026.3945260351793</v>
      </c>
      <c r="G55" s="1109">
        <v>59.80173817</v>
      </c>
      <c r="H55" s="1108">
        <v>465.57695593691381</v>
      </c>
      <c r="I55" s="1108">
        <v>1755.0927422929481</v>
      </c>
      <c r="J55" s="1108">
        <v>549.20086862000062</v>
      </c>
      <c r="K55" s="1109">
        <v>4730.0288135969004</v>
      </c>
    </row>
    <row r="56" spans="1:53" s="278" customFormat="1" ht="9.1999999999999993" customHeight="1">
      <c r="A56" s="621" t="s">
        <v>2293</v>
      </c>
      <c r="B56" s="1108">
        <v>45.775881439999992</v>
      </c>
      <c r="C56" s="1108">
        <v>96.434840449999996</v>
      </c>
      <c r="D56" s="1109">
        <v>626.13701583111197</v>
      </c>
      <c r="E56" s="1108">
        <v>184.11214942999996</v>
      </c>
      <c r="F56" s="1109">
        <v>1311.1759819996764</v>
      </c>
      <c r="G56" s="1109">
        <v>38.121894750000003</v>
      </c>
      <c r="H56" s="1108">
        <v>399.17256659449669</v>
      </c>
      <c r="I56" s="1108">
        <v>1994.6802704472145</v>
      </c>
      <c r="J56" s="1108">
        <v>650.42997949999972</v>
      </c>
      <c r="K56" s="1108">
        <v>5346.0405804425</v>
      </c>
    </row>
    <row r="57" spans="1:53" s="278" customFormat="1" ht="9.1999999999999993" customHeight="1">
      <c r="A57" s="621" t="s">
        <v>2495</v>
      </c>
      <c r="B57" s="1108">
        <v>51.152716140000003</v>
      </c>
      <c r="C57" s="1108">
        <v>65.664838969999991</v>
      </c>
      <c r="D57" s="1109">
        <v>505.44169718656423</v>
      </c>
      <c r="E57" s="1108">
        <v>188.57147907000001</v>
      </c>
      <c r="F57" s="1109">
        <v>1226.6727175536923</v>
      </c>
      <c r="G57" s="1109">
        <v>14.0281304</v>
      </c>
      <c r="H57" s="1108">
        <v>385.57668430173214</v>
      </c>
      <c r="I57" s="1108">
        <v>1748.8158162823938</v>
      </c>
      <c r="J57" s="1108">
        <v>583.44615600000088</v>
      </c>
      <c r="K57" s="1109">
        <v>4769.3702359043837</v>
      </c>
    </row>
    <row r="58" spans="1:53" s="278" customFormat="1" ht="9.1999999999999993" customHeight="1">
      <c r="A58" s="621" t="s">
        <v>2496</v>
      </c>
      <c r="B58" s="1108">
        <v>36.979888630000005</v>
      </c>
      <c r="C58" s="1108">
        <v>110.11497597000003</v>
      </c>
      <c r="D58" s="1109">
        <v>648.17045108656419</v>
      </c>
      <c r="E58" s="1108">
        <v>200.85388062999999</v>
      </c>
      <c r="F58" s="1109">
        <v>1248.2719992216926</v>
      </c>
      <c r="G58" s="1109">
        <v>88.712927870000001</v>
      </c>
      <c r="H58" s="1108">
        <v>384.80678333173108</v>
      </c>
      <c r="I58" s="1108">
        <v>1772.3208226003949</v>
      </c>
      <c r="J58" s="1108">
        <v>577.5402982500018</v>
      </c>
      <c r="K58" s="1109">
        <v>5067.7720275903848</v>
      </c>
    </row>
    <row r="59" spans="1:53" s="278" customFormat="1" ht="9.1999999999999993" customHeight="1">
      <c r="A59" s="618" t="s">
        <v>2497</v>
      </c>
      <c r="B59" s="1108">
        <v>44.631581960000013</v>
      </c>
      <c r="C59" s="1108">
        <v>168.32869378999999</v>
      </c>
      <c r="D59" s="1109">
        <v>717.03323390999992</v>
      </c>
      <c r="E59" s="1108">
        <v>186.40561228999999</v>
      </c>
      <c r="F59" s="1109">
        <v>1533.6948471509997</v>
      </c>
      <c r="G59" s="1109">
        <v>12.281875979999999</v>
      </c>
      <c r="H59" s="1108">
        <v>457.98387349999996</v>
      </c>
      <c r="I59" s="1108">
        <v>2568.3926108147007</v>
      </c>
      <c r="J59" s="1108">
        <v>755.86954542000058</v>
      </c>
      <c r="K59" s="1108">
        <v>6444.6218748157007</v>
      </c>
    </row>
    <row r="60" spans="1:53" s="278" customFormat="1" ht="9.1999999999999993" customHeight="1">
      <c r="A60" s="618" t="s">
        <v>2534</v>
      </c>
      <c r="B60" s="1108">
        <v>60.854114680000016</v>
      </c>
      <c r="C60" s="1108">
        <v>134.70249254999999</v>
      </c>
      <c r="D60" s="1109">
        <v>553.96528122000007</v>
      </c>
      <c r="E60" s="1108">
        <v>193.95322277999998</v>
      </c>
      <c r="F60" s="1109">
        <v>1232.2121980093996</v>
      </c>
      <c r="G60" s="1109">
        <v>38.076617510000005</v>
      </c>
      <c r="H60" s="1108">
        <v>449.96010683000014</v>
      </c>
      <c r="I60" s="1108">
        <v>1932.5528092907011</v>
      </c>
      <c r="J60" s="1108">
        <v>700.58555907999835</v>
      </c>
      <c r="K60" s="1109">
        <v>5296.8624019500994</v>
      </c>
    </row>
    <row r="61" spans="1:53" s="278" customFormat="1" ht="9.1999999999999993" customHeight="1">
      <c r="A61" s="618" t="s">
        <v>2535</v>
      </c>
      <c r="B61" s="1108">
        <v>56.414903360000011</v>
      </c>
      <c r="C61" s="1108">
        <v>120.88224229000002</v>
      </c>
      <c r="D61" s="1109">
        <v>526.04020804999993</v>
      </c>
      <c r="E61" s="1108">
        <v>192.35811601</v>
      </c>
      <c r="F61" s="1109">
        <v>1430.9515342749994</v>
      </c>
      <c r="G61" s="1109">
        <v>60.940462740000008</v>
      </c>
      <c r="H61" s="1108">
        <v>457.90808846999994</v>
      </c>
      <c r="I61" s="1108">
        <v>1957.9701782181999</v>
      </c>
      <c r="J61" s="1108">
        <v>731.53277216999959</v>
      </c>
      <c r="K61" s="1109">
        <v>5534.9985055831985</v>
      </c>
    </row>
    <row r="62" spans="1:53" s="278" customFormat="1" ht="9.1999999999999993" customHeight="1">
      <c r="A62" s="618" t="s">
        <v>2532</v>
      </c>
      <c r="B62" s="1108">
        <v>60.023974990000013</v>
      </c>
      <c r="C62" s="1108">
        <v>167.12602702999999</v>
      </c>
      <c r="D62" s="1109">
        <v>803.20613780999997</v>
      </c>
      <c r="E62" s="1108">
        <v>212.85762293999997</v>
      </c>
      <c r="F62" s="1109">
        <v>1686.3375198654007</v>
      </c>
      <c r="G62" s="1109">
        <v>92.483917759999997</v>
      </c>
      <c r="H62" s="1108">
        <v>535.46059788000002</v>
      </c>
      <c r="I62" s="1108">
        <v>2259.4515313622028</v>
      </c>
      <c r="J62" s="1108">
        <v>1014.4709850099989</v>
      </c>
      <c r="K62" s="1108">
        <v>6831.4183146476025</v>
      </c>
    </row>
    <row r="63" spans="1:53" s="278" customFormat="1" ht="9.1999999999999993" customHeight="1">
      <c r="A63" s="618" t="s">
        <v>2566</v>
      </c>
      <c r="B63" s="1108">
        <v>2.06916951</v>
      </c>
      <c r="C63" s="1108">
        <v>89.575496450000003</v>
      </c>
      <c r="D63" s="1109">
        <v>540.20197008000002</v>
      </c>
      <c r="E63" s="1108">
        <v>288.89894776</v>
      </c>
      <c r="F63" s="1109">
        <v>987.10527150940004</v>
      </c>
      <c r="G63" s="1109">
        <v>86.176967719999979</v>
      </c>
      <c r="H63" s="1108">
        <v>456.97565853999993</v>
      </c>
      <c r="I63" s="1108">
        <v>1642.4140740769999</v>
      </c>
      <c r="J63" s="1108">
        <v>749.75134717999799</v>
      </c>
      <c r="K63" s="1109">
        <v>4843.1689028263982</v>
      </c>
    </row>
    <row r="64" spans="1:53" s="278" customFormat="1" ht="9.1999999999999993" customHeight="1">
      <c r="A64" s="618" t="s">
        <v>2567</v>
      </c>
      <c r="B64" s="1108">
        <v>1.9758900899999998</v>
      </c>
      <c r="C64" s="1108">
        <v>139.65725389000002</v>
      </c>
      <c r="D64" s="1109">
        <v>514.5904005299999</v>
      </c>
      <c r="E64" s="1108">
        <v>187.55329922999999</v>
      </c>
      <c r="F64" s="1109">
        <v>1051.8571523833998</v>
      </c>
      <c r="G64" s="1109">
        <v>74.860827720000003</v>
      </c>
      <c r="H64" s="1108">
        <v>496.95456036000002</v>
      </c>
      <c r="I64" s="1108">
        <v>1787.0608094180002</v>
      </c>
      <c r="J64" s="1108">
        <v>691.09368111000003</v>
      </c>
      <c r="K64" s="1109">
        <v>4945.6038747313996</v>
      </c>
    </row>
    <row r="65" spans="1:53" s="310" customFormat="1" ht="9.1999999999999993" customHeight="1">
      <c r="A65" s="601" t="s">
        <v>2574</v>
      </c>
      <c r="B65" s="883">
        <v>2.25521028</v>
      </c>
      <c r="C65" s="883">
        <v>101.48971518999998</v>
      </c>
      <c r="D65" s="884">
        <v>876.56618828000001</v>
      </c>
      <c r="E65" s="883">
        <v>210.27972612999997</v>
      </c>
      <c r="F65" s="884">
        <v>1814.8160767533996</v>
      </c>
      <c r="G65" s="884">
        <v>100.97613588</v>
      </c>
      <c r="H65" s="883">
        <v>709.69921709000005</v>
      </c>
      <c r="I65" s="883">
        <v>2713.7480892580002</v>
      </c>
      <c r="J65" s="883">
        <v>875.13232360550137</v>
      </c>
      <c r="K65" s="883">
        <v>7404.9626824669012</v>
      </c>
    </row>
    <row r="66" spans="1:53" s="124" customFormat="1" ht="9.1999999999999993" customHeight="1">
      <c r="A66" s="894"/>
      <c r="B66" s="1070"/>
      <c r="C66" s="1070"/>
      <c r="D66" s="765"/>
      <c r="E66" s="1070"/>
      <c r="F66" s="1070"/>
      <c r="G66" s="1070"/>
      <c r="H66" s="1070"/>
      <c r="I66" s="1070"/>
      <c r="J66" s="1070"/>
      <c r="K66" s="1070"/>
      <c r="L66" s="2143"/>
      <c r="M66" s="231"/>
      <c r="N66" s="231"/>
      <c r="O66" s="231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1"/>
      <c r="AG66" s="231"/>
      <c r="AH66" s="231"/>
      <c r="AI66" s="231"/>
      <c r="AJ66" s="231"/>
      <c r="AK66" s="231"/>
      <c r="AL66" s="231"/>
      <c r="AM66" s="231"/>
      <c r="AN66" s="231"/>
      <c r="AO66" s="231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  <c r="AZ66" s="231"/>
      <c r="BA66" s="231"/>
    </row>
    <row r="67" spans="1:53" s="278" customFormat="1" ht="9.1999999999999993" customHeight="1">
      <c r="A67" s="621" t="s">
        <v>2639</v>
      </c>
      <c r="B67" s="1108">
        <v>2.2491359600000003</v>
      </c>
      <c r="C67" s="1108">
        <v>124.01044224</v>
      </c>
      <c r="D67" s="1109">
        <v>661.40793943999995</v>
      </c>
      <c r="E67" s="1108">
        <v>58.776082000000002</v>
      </c>
      <c r="F67" s="1109">
        <v>1148.5301451138002</v>
      </c>
      <c r="G67" s="1109">
        <v>92.775869479999997</v>
      </c>
      <c r="H67" s="1108">
        <v>460.40385822999997</v>
      </c>
      <c r="I67" s="1108">
        <v>1849.3822962517004</v>
      </c>
      <c r="J67" s="1108">
        <v>650.68425095999919</v>
      </c>
      <c r="K67" s="1109">
        <v>5048.2200196754993</v>
      </c>
    </row>
    <row r="68" spans="1:53" s="278" customFormat="1" ht="9.1999999999999993" customHeight="1">
      <c r="A68" s="621" t="s">
        <v>2780</v>
      </c>
      <c r="B68" s="1108">
        <v>1.8104082121876413</v>
      </c>
      <c r="C68" s="1108">
        <v>53.260795200000004</v>
      </c>
      <c r="D68" s="1109">
        <v>730.06158898000012</v>
      </c>
      <c r="E68" s="1108">
        <v>73.792469909999994</v>
      </c>
      <c r="F68" s="1109">
        <v>1179.8418117898002</v>
      </c>
      <c r="G68" s="1109">
        <v>100.73100286999998</v>
      </c>
      <c r="H68" s="1108">
        <v>466.20554621000008</v>
      </c>
      <c r="I68" s="1108">
        <v>1990.3810529957007</v>
      </c>
      <c r="J68" s="1108">
        <v>674.26362712781338</v>
      </c>
      <c r="K68" s="1109">
        <v>5270.3483032955019</v>
      </c>
    </row>
    <row r="69" spans="1:53" s="278" customFormat="1" ht="9.1999999999999993" customHeight="1">
      <c r="A69" s="621" t="s">
        <v>2633</v>
      </c>
      <c r="B69" s="1108">
        <v>1.9229026700000003</v>
      </c>
      <c r="C69" s="1108">
        <v>129.21520061999999</v>
      </c>
      <c r="D69" s="1109">
        <v>858.77211092999983</v>
      </c>
      <c r="E69" s="1108">
        <v>77.744105979999986</v>
      </c>
      <c r="F69" s="1109">
        <v>1307.1567090976</v>
      </c>
      <c r="G69" s="1109">
        <v>156.90625357999997</v>
      </c>
      <c r="H69" s="1108">
        <v>488.88733431000003</v>
      </c>
      <c r="I69" s="1108">
        <v>2548.0754956348874</v>
      </c>
      <c r="J69" s="1108">
        <v>646.80355777000113</v>
      </c>
      <c r="K69" s="1108">
        <v>6215.4836705924881</v>
      </c>
    </row>
    <row r="70" spans="1:53" s="278" customFormat="1" ht="9.1999999999999993" customHeight="1">
      <c r="A70" s="621" t="s">
        <v>2673</v>
      </c>
      <c r="B70" s="1108">
        <v>2.1520403529511269</v>
      </c>
      <c r="C70" s="1108">
        <v>96.587771879999991</v>
      </c>
      <c r="D70" s="1109">
        <v>676.07717963000005</v>
      </c>
      <c r="E70" s="1108">
        <v>61.980230999999996</v>
      </c>
      <c r="F70" s="1109">
        <v>1225.1074202904999</v>
      </c>
      <c r="G70" s="1109">
        <v>135.06668189999996</v>
      </c>
      <c r="H70" s="1108">
        <v>450.84899987999984</v>
      </c>
      <c r="I70" s="1108">
        <v>2157.2340485049999</v>
      </c>
      <c r="J70" s="1108">
        <v>614.74213146999864</v>
      </c>
      <c r="K70" s="1109">
        <v>5419.7965049084496</v>
      </c>
    </row>
    <row r="71" spans="1:53" s="278" customFormat="1" ht="9.1999999999999993" customHeight="1">
      <c r="A71" s="621" t="s">
        <v>2674</v>
      </c>
      <c r="B71" s="1108">
        <v>2.4546154005376168</v>
      </c>
      <c r="C71" s="1108">
        <v>98.313726579999994</v>
      </c>
      <c r="D71" s="1109">
        <v>750.00847254999996</v>
      </c>
      <c r="E71" s="1108">
        <v>66.520864879999991</v>
      </c>
      <c r="F71" s="1109">
        <v>1150.3115217550003</v>
      </c>
      <c r="G71" s="1109">
        <v>194.46812581999998</v>
      </c>
      <c r="H71" s="1108">
        <v>527.08347910999998</v>
      </c>
      <c r="I71" s="1108">
        <v>2137.5536124885034</v>
      </c>
      <c r="J71" s="1108">
        <v>595.33927804999985</v>
      </c>
      <c r="K71" s="1109">
        <v>5522.0536966340405</v>
      </c>
    </row>
    <row r="72" spans="1:53" s="278" customFormat="1" ht="9.1999999999999993" customHeight="1">
      <c r="A72" s="618" t="s">
        <v>2671</v>
      </c>
      <c r="B72" s="1108">
        <v>2.8503963200000002</v>
      </c>
      <c r="C72" s="1108">
        <v>124.73626674</v>
      </c>
      <c r="D72" s="1109">
        <v>1046.2747419500001</v>
      </c>
      <c r="E72" s="1108">
        <v>83.707018300000001</v>
      </c>
      <c r="F72" s="1109">
        <v>1508.6098844420001</v>
      </c>
      <c r="G72" s="1109">
        <v>76.317770369999977</v>
      </c>
      <c r="H72" s="1108">
        <v>588.59545704999982</v>
      </c>
      <c r="I72" s="1108">
        <v>2566.2795400645014</v>
      </c>
      <c r="J72" s="1108">
        <v>614.52256681000017</v>
      </c>
      <c r="K72" s="1108">
        <v>6611.8936420465016</v>
      </c>
    </row>
    <row r="73" spans="1:53" s="278" customFormat="1" ht="9.1999999999999993" customHeight="1">
      <c r="A73" s="618" t="s">
        <v>2682</v>
      </c>
      <c r="B73" s="1108">
        <v>2.8508935025937641</v>
      </c>
      <c r="C73" s="1108">
        <v>258.23430266000003</v>
      </c>
      <c r="D73" s="1109">
        <v>660.57432144180507</v>
      </c>
      <c r="E73" s="1108">
        <v>121.61915695999998</v>
      </c>
      <c r="F73" s="1109">
        <v>1158.6781665304959</v>
      </c>
      <c r="G73" s="1109">
        <v>69.450170639999996</v>
      </c>
      <c r="H73" s="1108">
        <v>502.46531360999995</v>
      </c>
      <c r="I73" s="1108">
        <v>2344.2836036741996</v>
      </c>
      <c r="J73" s="1108">
        <v>580.10865508999814</v>
      </c>
      <c r="K73" s="1109">
        <v>5698.2645841090925</v>
      </c>
    </row>
    <row r="74" spans="1:53" s="278" customFormat="1" ht="9.1999999999999993" customHeight="1">
      <c r="A74" s="618" t="s">
        <v>2683</v>
      </c>
      <c r="B74" s="1108">
        <v>3.1723944899731622</v>
      </c>
      <c r="C74" s="1108">
        <v>129.25116957000003</v>
      </c>
      <c r="D74" s="1109">
        <v>675.92022309999993</v>
      </c>
      <c r="E74" s="1108">
        <v>71.711390649999998</v>
      </c>
      <c r="F74" s="1109">
        <v>1228.1647391020001</v>
      </c>
      <c r="G74" s="1109">
        <v>67.541587239999984</v>
      </c>
      <c r="H74" s="1108">
        <v>498.30738026</v>
      </c>
      <c r="I74" s="1108">
        <v>2473.3947675730251</v>
      </c>
      <c r="J74" s="1108">
        <v>526.11532997999984</v>
      </c>
      <c r="K74" s="1109">
        <v>5673.5789819649981</v>
      </c>
    </row>
    <row r="75" spans="1:53" s="278" customFormat="1" ht="9.1999999999999993" customHeight="1">
      <c r="A75" s="618" t="s">
        <v>2680</v>
      </c>
      <c r="B75" s="1108">
        <v>3.1683817800000011</v>
      </c>
      <c r="C75" s="1108">
        <v>164.59589146000002</v>
      </c>
      <c r="D75" s="1109">
        <v>1034.2319373</v>
      </c>
      <c r="E75" s="1108">
        <v>85.85367522</v>
      </c>
      <c r="F75" s="1109">
        <v>1559.9857316319999</v>
      </c>
      <c r="G75" s="1109">
        <v>90.110746700000021</v>
      </c>
      <c r="H75" s="1108">
        <v>591.6838399799999</v>
      </c>
      <c r="I75" s="1108">
        <v>2659.9087978337134</v>
      </c>
      <c r="J75" s="1108">
        <v>689.36263351000071</v>
      </c>
      <c r="K75" s="1108">
        <v>6878.9016354157147</v>
      </c>
    </row>
    <row r="76" spans="1:53" s="278" customFormat="1" ht="9.1999999999999993" customHeight="1">
      <c r="A76" s="618" t="s">
        <v>2695</v>
      </c>
      <c r="B76" s="1108">
        <v>1.7592013100000001</v>
      </c>
      <c r="C76" s="1108">
        <v>166.32860675000001</v>
      </c>
      <c r="D76" s="1109">
        <v>691.77357790999997</v>
      </c>
      <c r="E76" s="1108">
        <v>74.260900649999996</v>
      </c>
      <c r="F76" s="1109">
        <v>1358.4355701020006</v>
      </c>
      <c r="G76" s="1109">
        <v>76.444615279999994</v>
      </c>
      <c r="H76" s="1108">
        <v>553.23476062999987</v>
      </c>
      <c r="I76" s="1108">
        <v>2344.7293698148001</v>
      </c>
      <c r="J76" s="1108">
        <v>568.1201105199998</v>
      </c>
      <c r="K76" s="1109">
        <v>5835.0867129668004</v>
      </c>
    </row>
    <row r="77" spans="1:53" s="278" customFormat="1" ht="9.1999999999999993" customHeight="1">
      <c r="A77" s="618" t="s">
        <v>2696</v>
      </c>
      <c r="B77" s="1108">
        <v>1.9851330899999997</v>
      </c>
      <c r="C77" s="1108">
        <v>150.7349634</v>
      </c>
      <c r="D77" s="1109">
        <v>789.50306286</v>
      </c>
      <c r="E77" s="1108">
        <v>215.02941750000002</v>
      </c>
      <c r="F77" s="1109">
        <v>1514.5347982490007</v>
      </c>
      <c r="G77" s="1109">
        <v>5.0049002800000002</v>
      </c>
      <c r="H77" s="1108">
        <v>513.24171643999989</v>
      </c>
      <c r="I77" s="1108">
        <v>2371.5232809788004</v>
      </c>
      <c r="J77" s="1108">
        <v>546.28265961999841</v>
      </c>
      <c r="K77" s="1109">
        <v>6107.8399324177999</v>
      </c>
    </row>
    <row r="78" spans="1:53" s="310" customFormat="1" ht="9.1999999999999993" customHeight="1">
      <c r="A78" s="601" t="s">
        <v>2693</v>
      </c>
      <c r="B78" s="883">
        <v>2.5154163900001523</v>
      </c>
      <c r="C78" s="883">
        <v>232.86943088999999</v>
      </c>
      <c r="D78" s="884">
        <v>1487.0212233599996</v>
      </c>
      <c r="E78" s="883">
        <v>244.16425835000001</v>
      </c>
      <c r="F78" s="884">
        <v>2458.4260808900999</v>
      </c>
      <c r="G78" s="884">
        <v>428.20244944000001</v>
      </c>
      <c r="H78" s="883">
        <v>917.56758912999999</v>
      </c>
      <c r="I78" s="883">
        <v>2950.4535495698074</v>
      </c>
      <c r="J78" s="883">
        <v>830.34547312000177</v>
      </c>
      <c r="K78" s="883">
        <v>9551.5654711399093</v>
      </c>
    </row>
    <row r="79" spans="1:53" s="124" customFormat="1" ht="9.1999999999999993" customHeight="1">
      <c r="A79" s="894"/>
      <c r="B79" s="1070"/>
      <c r="C79" s="1070"/>
      <c r="D79" s="765"/>
      <c r="E79" s="1070"/>
      <c r="F79" s="1070"/>
      <c r="G79" s="1070"/>
      <c r="H79" s="1070"/>
      <c r="I79" s="1070"/>
      <c r="J79" s="1070"/>
      <c r="K79" s="1070"/>
      <c r="L79" s="2143"/>
      <c r="M79" s="231"/>
      <c r="N79" s="231"/>
      <c r="O79" s="231"/>
      <c r="P79" s="231"/>
      <c r="Q79" s="231"/>
      <c r="R79" s="231"/>
      <c r="S79" s="231"/>
      <c r="T79" s="231"/>
      <c r="U79" s="231"/>
      <c r="V79" s="231"/>
      <c r="W79" s="231"/>
      <c r="X79" s="231"/>
      <c r="Y79" s="231"/>
      <c r="Z79" s="231"/>
      <c r="AA79" s="231"/>
      <c r="AB79" s="231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</row>
    <row r="80" spans="1:53" s="278" customFormat="1" ht="9.1999999999999993" customHeight="1">
      <c r="A80" s="621" t="s">
        <v>2734</v>
      </c>
      <c r="B80" s="1108">
        <v>0.98474673000000001</v>
      </c>
      <c r="C80" s="1108">
        <v>168.63183389000002</v>
      </c>
      <c r="D80" s="1109">
        <v>702.2623585099999</v>
      </c>
      <c r="E80" s="1108">
        <v>164.86478343000002</v>
      </c>
      <c r="F80" s="1109">
        <v>1557.7422574569998</v>
      </c>
      <c r="G80" s="1109">
        <v>227.81057420999997</v>
      </c>
      <c r="H80" s="1108">
        <v>562.3410376599976</v>
      </c>
      <c r="I80" s="1108">
        <v>2396.6500670939995</v>
      </c>
      <c r="J80" s="1108">
        <v>569.02582478000022</v>
      </c>
      <c r="K80" s="1109">
        <v>6350.3134837609969</v>
      </c>
    </row>
    <row r="81" spans="1:53" s="278" customFormat="1" ht="9.1999999999999993" customHeight="1">
      <c r="A81" s="621" t="s">
        <v>2886</v>
      </c>
      <c r="B81" s="1108">
        <v>2.6067677000000002</v>
      </c>
      <c r="C81" s="1108">
        <v>117.52622083</v>
      </c>
      <c r="D81" s="1109">
        <v>773.50786261000019</v>
      </c>
      <c r="E81" s="1108">
        <v>196.33198392334702</v>
      </c>
      <c r="F81" s="1109">
        <v>1564.2943291860001</v>
      </c>
      <c r="G81" s="1109">
        <v>94.000486959999989</v>
      </c>
      <c r="H81" s="1108">
        <v>604.20933963000004</v>
      </c>
      <c r="I81" s="1108">
        <v>2464.9798086913147</v>
      </c>
      <c r="J81" s="1108">
        <v>645.70131023999966</v>
      </c>
      <c r="K81" s="1109">
        <v>6463.1581097706621</v>
      </c>
    </row>
    <row r="82" spans="1:53" s="278" customFormat="1" ht="9.1999999999999993" customHeight="1">
      <c r="A82" s="621" t="s">
        <v>2732</v>
      </c>
      <c r="B82" s="1108">
        <v>2.9013556500000002</v>
      </c>
      <c r="C82" s="1108">
        <v>269.95599437000004</v>
      </c>
      <c r="D82" s="1109">
        <v>1340.3237209600002</v>
      </c>
      <c r="E82" s="1108">
        <v>199.20452043</v>
      </c>
      <c r="F82" s="1109">
        <v>1870.5214151043995</v>
      </c>
      <c r="G82" s="1109">
        <v>362.04627651999999</v>
      </c>
      <c r="H82" s="1108">
        <v>519.84346951599991</v>
      </c>
      <c r="I82" s="1108">
        <v>2815.1674910605393</v>
      </c>
      <c r="J82" s="1108">
        <v>469.01431867999872</v>
      </c>
      <c r="K82" s="1108">
        <v>7848.9785622909376</v>
      </c>
    </row>
    <row r="83" spans="1:53" s="278" customFormat="1" ht="9.1999999999999993" customHeight="1">
      <c r="A83" s="621" t="s">
        <v>2799</v>
      </c>
      <c r="B83" s="1108">
        <v>0.13500657000000002</v>
      </c>
      <c r="C83" s="1108">
        <v>176.50386642000001</v>
      </c>
      <c r="D83" s="1109">
        <v>732.75043808999999</v>
      </c>
      <c r="E83" s="1108">
        <v>164.18381639</v>
      </c>
      <c r="F83" s="1109">
        <v>1421.4486069860002</v>
      </c>
      <c r="G83" s="1109">
        <v>38.301290300000005</v>
      </c>
      <c r="H83" s="1108">
        <v>492.31943516999996</v>
      </c>
      <c r="I83" s="1108">
        <v>2428.8899645135398</v>
      </c>
      <c r="J83" s="1108">
        <v>545.80154149999908</v>
      </c>
      <c r="K83" s="1109">
        <v>6000.3339659395388</v>
      </c>
    </row>
    <row r="84" spans="1:53" s="278" customFormat="1" ht="9.1999999999999993" customHeight="1">
      <c r="A84" s="621" t="s">
        <v>2800</v>
      </c>
      <c r="B84" s="1108">
        <v>0.18811159999999999</v>
      </c>
      <c r="C84" s="1108">
        <v>116.73393461000001</v>
      </c>
      <c r="D84" s="1109">
        <v>888.45109577000017</v>
      </c>
      <c r="E84" s="1108">
        <v>277.92460863999997</v>
      </c>
      <c r="F84" s="1109">
        <v>1427.7361666912</v>
      </c>
      <c r="G84" s="1109">
        <v>53.659290300000009</v>
      </c>
      <c r="H84" s="1108">
        <v>531.30909684999983</v>
      </c>
      <c r="I84" s="1108">
        <v>2503.0656598625314</v>
      </c>
      <c r="J84" s="1108">
        <v>596.3545930900018</v>
      </c>
      <c r="K84" s="1109">
        <v>6395.4225574137326</v>
      </c>
    </row>
    <row r="85" spans="1:53" s="278" customFormat="1" ht="9.1999999999999993" customHeight="1">
      <c r="A85" s="618" t="s">
        <v>2796</v>
      </c>
      <c r="B85" s="1108">
        <v>2.9748687450000002</v>
      </c>
      <c r="C85" s="1108">
        <v>151.30850767999999</v>
      </c>
      <c r="D85" s="1109">
        <v>1278.7713941700001</v>
      </c>
      <c r="E85" s="1108">
        <v>305.36424276799988</v>
      </c>
      <c r="F85" s="1109">
        <v>1938.4100416860003</v>
      </c>
      <c r="G85" s="1109">
        <v>96.06135347</v>
      </c>
      <c r="H85" s="1108">
        <v>663.30902033999996</v>
      </c>
      <c r="I85" s="1108">
        <v>3130.7033808000297</v>
      </c>
      <c r="J85" s="1108">
        <v>1115.4133908199983</v>
      </c>
      <c r="K85" s="1108">
        <v>8682.3162004790283</v>
      </c>
    </row>
    <row r="86" spans="1:53" s="278" customFormat="1" ht="9.1999999999999993" customHeight="1">
      <c r="A86" s="618" t="s">
        <v>2804</v>
      </c>
      <c r="B86" s="1108">
        <v>1.9412337418062826</v>
      </c>
      <c r="C86" s="1108">
        <v>164.43450211999999</v>
      </c>
      <c r="D86" s="1109">
        <v>859.69691237000006</v>
      </c>
      <c r="E86" s="1108">
        <v>221.06019547800003</v>
      </c>
      <c r="F86" s="1109">
        <v>1670.1527811812005</v>
      </c>
      <c r="G86" s="1109">
        <v>86.434595799999997</v>
      </c>
      <c r="H86" s="1108">
        <v>514.25700366000001</v>
      </c>
      <c r="I86" s="1108">
        <v>2598.559200558077</v>
      </c>
      <c r="J86" s="1108">
        <v>1028.3674325499969</v>
      </c>
      <c r="K86" s="1109">
        <v>7144.9038574590804</v>
      </c>
    </row>
    <row r="87" spans="1:53" s="278" customFormat="1" ht="9.1999999999999993" customHeight="1">
      <c r="A87" s="618" t="s">
        <v>2805</v>
      </c>
      <c r="B87" s="1108">
        <v>2.3736479445880865</v>
      </c>
      <c r="C87" s="1108">
        <v>298.69655127999999</v>
      </c>
      <c r="D87" s="1109">
        <v>870.69955053000012</v>
      </c>
      <c r="E87" s="1108">
        <v>171.31597373799997</v>
      </c>
      <c r="F87" s="1109">
        <v>1672.3165456832</v>
      </c>
      <c r="G87" s="1109">
        <v>141.38918173999997</v>
      </c>
      <c r="H87" s="1108">
        <v>569.98907717000009</v>
      </c>
      <c r="I87" s="1108">
        <v>2647.6942215678987</v>
      </c>
      <c r="J87" s="1108">
        <v>711.35159805999956</v>
      </c>
      <c r="K87" s="1109">
        <v>7085.826347713687</v>
      </c>
    </row>
    <row r="88" spans="1:53" s="278" customFormat="1" ht="9.1999999999999993" customHeight="1">
      <c r="A88" s="618" t="s">
        <v>2806</v>
      </c>
      <c r="B88" s="1108">
        <v>2.6139392423094479</v>
      </c>
      <c r="C88" s="1108">
        <v>279.05660933000001</v>
      </c>
      <c r="D88" s="1109">
        <v>1095.8171860109994</v>
      </c>
      <c r="E88" s="1108">
        <v>153.87987630800001</v>
      </c>
      <c r="F88" s="1109">
        <v>1539.2405903029</v>
      </c>
      <c r="G88" s="1109">
        <v>159.68695239999997</v>
      </c>
      <c r="H88" s="1108">
        <v>538.10475781999992</v>
      </c>
      <c r="I88" s="1108">
        <v>1898.1026510677004</v>
      </c>
      <c r="J88" s="1108">
        <v>1096.6348614899998</v>
      </c>
      <c r="K88" s="1108">
        <v>6763.1374239719089</v>
      </c>
    </row>
    <row r="89" spans="1:53" s="278" customFormat="1" ht="9.1999999999999993" customHeight="1">
      <c r="A89" s="618" t="s">
        <v>2850</v>
      </c>
      <c r="B89" s="1108">
        <v>2.5746987266832169</v>
      </c>
      <c r="C89" s="1108">
        <v>96.809037480000001</v>
      </c>
      <c r="D89" s="1109">
        <v>773.88016542000003</v>
      </c>
      <c r="E89" s="1108">
        <v>168.561206658</v>
      </c>
      <c r="F89" s="1109">
        <v>1443.2119776032</v>
      </c>
      <c r="G89" s="1109">
        <v>187.57843824999998</v>
      </c>
      <c r="H89" s="1108">
        <v>482.92266993999993</v>
      </c>
      <c r="I89" s="1108">
        <v>1657.3137717930017</v>
      </c>
      <c r="J89" s="1108">
        <v>983.57670498000061</v>
      </c>
      <c r="K89" s="1109">
        <v>5796.4286708508853</v>
      </c>
    </row>
    <row r="90" spans="1:53" s="278" customFormat="1" ht="9.1999999999999993" customHeight="1">
      <c r="A90" s="618" t="s">
        <v>2851</v>
      </c>
      <c r="B90" s="1108">
        <v>2.6011374683136514</v>
      </c>
      <c r="C90" s="1108">
        <v>125.51626102</v>
      </c>
      <c r="D90" s="1109">
        <v>906.43353368999999</v>
      </c>
      <c r="E90" s="1108">
        <v>160.88594596800002</v>
      </c>
      <c r="F90" s="1109">
        <v>1544.1581088525993</v>
      </c>
      <c r="G90" s="1109">
        <v>283.46434261000002</v>
      </c>
      <c r="H90" s="1108">
        <v>528.83183188999999</v>
      </c>
      <c r="I90" s="1108">
        <v>1569.9575446389993</v>
      </c>
      <c r="J90" s="1108">
        <v>1132.3781595600003</v>
      </c>
      <c r="K90" s="1109">
        <v>6254.2268656979122</v>
      </c>
    </row>
    <row r="91" spans="1:53" s="310" customFormat="1" ht="9.1999999999999993" customHeight="1">
      <c r="A91" s="601" t="s">
        <v>2852</v>
      </c>
      <c r="B91" s="883">
        <v>1.851621363457731</v>
      </c>
      <c r="C91" s="883">
        <v>279.94557798</v>
      </c>
      <c r="D91" s="884">
        <v>2298.9463950300001</v>
      </c>
      <c r="E91" s="883">
        <v>235.27142770100002</v>
      </c>
      <c r="F91" s="884">
        <v>2393.2166125225995</v>
      </c>
      <c r="G91" s="884">
        <v>167.72391538999997</v>
      </c>
      <c r="H91" s="883">
        <v>657.79446667999991</v>
      </c>
      <c r="I91" s="883">
        <v>2034.1532625567659</v>
      </c>
      <c r="J91" s="883">
        <v>1277.4127230299991</v>
      </c>
      <c r="K91" s="883">
        <v>9346.3160022538232</v>
      </c>
    </row>
    <row r="92" spans="1:53" s="124" customFormat="1" ht="9.1999999999999993" customHeight="1">
      <c r="A92" s="894"/>
      <c r="B92" s="1070"/>
      <c r="C92" s="1070"/>
      <c r="D92" s="765"/>
      <c r="E92" s="1070"/>
      <c r="F92" s="1070"/>
      <c r="G92" s="1070"/>
      <c r="H92" s="1070"/>
      <c r="I92" s="1070"/>
      <c r="J92" s="1070"/>
      <c r="K92" s="1070"/>
      <c r="L92" s="2143"/>
      <c r="M92" s="231"/>
      <c r="N92" s="231"/>
      <c r="O92" s="231"/>
      <c r="P92" s="231"/>
      <c r="Q92" s="231"/>
      <c r="R92" s="231"/>
      <c r="S92" s="231"/>
      <c r="T92" s="231"/>
      <c r="U92" s="231"/>
      <c r="V92" s="231"/>
      <c r="W92" s="231"/>
      <c r="X92" s="231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  <c r="AR92" s="231"/>
      <c r="AS92" s="231"/>
      <c r="AT92" s="231"/>
      <c r="AU92" s="231"/>
      <c r="AV92" s="231"/>
      <c r="AW92" s="231"/>
      <c r="AX92" s="231"/>
      <c r="AY92" s="231"/>
      <c r="AZ92" s="231"/>
      <c r="BA92" s="231"/>
    </row>
    <row r="93" spans="1:53" s="278" customFormat="1" ht="9.1999999999999993" customHeight="1">
      <c r="A93" s="621" t="s">
        <v>2883</v>
      </c>
      <c r="B93" s="1108">
        <v>1.8441120954132386</v>
      </c>
      <c r="C93" s="1108">
        <v>73.692007140000001</v>
      </c>
      <c r="D93" s="1109">
        <v>1472.5751034600003</v>
      </c>
      <c r="E93" s="1108">
        <v>148.89496671399999</v>
      </c>
      <c r="F93" s="1109">
        <v>1579.0411643025998</v>
      </c>
      <c r="G93" s="1109">
        <v>63.936632360000004</v>
      </c>
      <c r="H93" s="1108">
        <v>472.92915572999988</v>
      </c>
      <c r="I93" s="1108">
        <v>1926.2426162989989</v>
      </c>
      <c r="J93" s="1108">
        <v>798.27301468000041</v>
      </c>
      <c r="K93" s="1109">
        <v>6537.4287727810124</v>
      </c>
    </row>
    <row r="94" spans="1:53" s="278" customFormat="1" ht="9.1999999999999993" customHeight="1">
      <c r="A94" s="621" t="s">
        <v>2884</v>
      </c>
      <c r="B94" s="1108">
        <v>1.8128348026454943</v>
      </c>
      <c r="C94" s="1108">
        <v>32.936628900000002</v>
      </c>
      <c r="D94" s="1109">
        <v>1180.71550112</v>
      </c>
      <c r="E94" s="1108">
        <v>171.85537380399998</v>
      </c>
      <c r="F94" s="1109">
        <v>1720.8364990726004</v>
      </c>
      <c r="G94" s="1109">
        <v>28.637358230000004</v>
      </c>
      <c r="H94" s="1108">
        <v>497.45348821999994</v>
      </c>
      <c r="I94" s="1108">
        <v>1777.0955008644983</v>
      </c>
      <c r="J94" s="1108">
        <v>1131.0277478499993</v>
      </c>
      <c r="K94" s="1109">
        <v>6542.3709328637433</v>
      </c>
    </row>
    <row r="95" spans="1:53" s="575" customFormat="1" ht="9.1999999999999993" customHeight="1">
      <c r="A95" s="2195" t="s">
        <v>2885</v>
      </c>
      <c r="B95" s="2209">
        <v>1.8707040499999998</v>
      </c>
      <c r="C95" s="2209">
        <v>95.122048129999982</v>
      </c>
      <c r="D95" s="2210">
        <v>1784.6614649000003</v>
      </c>
      <c r="E95" s="2209">
        <v>186.26530163099997</v>
      </c>
      <c r="F95" s="2210">
        <v>2345.1092783292002</v>
      </c>
      <c r="G95" s="2210">
        <v>14.448295009999999</v>
      </c>
      <c r="H95" s="2209">
        <v>529.3433762799998</v>
      </c>
      <c r="I95" s="2209">
        <v>2448.9442968829976</v>
      </c>
      <c r="J95" s="2209">
        <v>1191.8757415299988</v>
      </c>
      <c r="K95" s="2209">
        <v>8597.640506743197</v>
      </c>
    </row>
    <row r="96" spans="1:53" s="49" customFormat="1" ht="6.75" customHeight="1">
      <c r="A96" s="706"/>
      <c r="B96" s="706"/>
      <c r="C96" s="706"/>
      <c r="D96" s="706"/>
      <c r="E96" s="706"/>
      <c r="F96" s="706"/>
      <c r="G96" s="706"/>
      <c r="H96" s="706"/>
      <c r="I96" s="706"/>
      <c r="J96" s="706"/>
      <c r="K96" s="706"/>
    </row>
    <row r="97" spans="1:53" s="52" customFormat="1" ht="9" customHeight="1">
      <c r="A97" s="278"/>
      <c r="B97" s="666"/>
      <c r="C97" s="666"/>
      <c r="D97" s="666"/>
      <c r="E97" s="666"/>
      <c r="F97" s="666"/>
      <c r="G97" s="666"/>
      <c r="H97" s="666"/>
      <c r="I97" s="666"/>
      <c r="J97" s="666"/>
      <c r="K97" s="666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  <c r="Z97" s="49"/>
      <c r="AA97" s="49"/>
      <c r="AB97" s="49"/>
      <c r="AC97" s="49"/>
      <c r="AD97" s="49"/>
      <c r="AE97" s="49"/>
      <c r="AF97" s="49"/>
      <c r="AG97" s="49"/>
      <c r="AH97" s="49"/>
      <c r="AI97" s="49"/>
      <c r="AJ97" s="49"/>
      <c r="AK97" s="49"/>
      <c r="AL97" s="49"/>
      <c r="AM97" s="49"/>
      <c r="AN97" s="49"/>
      <c r="AO97" s="49"/>
      <c r="AP97" s="49"/>
      <c r="AQ97" s="49"/>
      <c r="AR97" s="49"/>
      <c r="AS97" s="49"/>
      <c r="AT97" s="49"/>
      <c r="AU97" s="49"/>
      <c r="AV97" s="49"/>
      <c r="AW97" s="49"/>
      <c r="AX97" s="49"/>
      <c r="AY97" s="49"/>
      <c r="AZ97" s="49"/>
      <c r="BA97" s="49"/>
    </row>
    <row r="98" spans="1:53" ht="9" customHeight="1">
      <c r="B98" s="326"/>
      <c r="C98" s="239"/>
      <c r="D98" s="239"/>
      <c r="E98" s="239"/>
      <c r="F98" s="239"/>
      <c r="G98" s="326"/>
      <c r="H98" s="239"/>
      <c r="I98" s="239"/>
      <c r="J98" s="239"/>
      <c r="K98" s="326"/>
    </row>
    <row r="99" spans="1:53" ht="9" customHeight="1">
      <c r="B99" s="326"/>
      <c r="C99" s="239"/>
      <c r="D99" s="239"/>
      <c r="E99" s="239"/>
      <c r="F99" s="239"/>
      <c r="G99" s="326"/>
      <c r="H99" s="239"/>
      <c r="I99" s="239"/>
      <c r="J99" s="239"/>
      <c r="K99" s="326"/>
    </row>
    <row r="100" spans="1:53" ht="9" customHeight="1">
      <c r="B100" s="421"/>
      <c r="C100" s="421"/>
      <c r="D100" s="421"/>
      <c r="E100" s="421"/>
      <c r="F100" s="421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28" orientation="portrait" useFirstPageNumber="1" r:id="rId1"/>
  <headerFooter alignWithMargins="0">
    <oddFooter>&amp;C&amp;"Times New Roman,Bold"&amp;10&amp;P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 codeName="Sheet23"/>
  <dimension ref="A1:K100"/>
  <sheetViews>
    <sheetView topLeftCell="A57" workbookViewId="0">
      <selection activeCell="K27" sqref="K27"/>
    </sheetView>
  </sheetViews>
  <sheetFormatPr defaultRowHeight="9" customHeight="1"/>
  <cols>
    <col min="1" max="1" width="12.6640625" customWidth="1"/>
    <col min="2" max="2" width="10.6640625" customWidth="1"/>
    <col min="3" max="7" width="11.83203125" customWidth="1"/>
    <col min="8" max="8" width="11.1640625" customWidth="1"/>
    <col min="9" max="10" width="10.83203125" customWidth="1"/>
    <col min="11" max="11" width="11.83203125" customWidth="1"/>
    <col min="12" max="16384" width="9.33203125" style="49"/>
  </cols>
  <sheetData>
    <row r="1" spans="1:11" s="471" customFormat="1" ht="14.1" customHeight="1">
      <c r="A1" s="458" t="s">
        <v>2417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</row>
    <row r="2" spans="1:11" s="47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3"/>
    </row>
    <row r="3" spans="1:11" s="47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</row>
    <row r="4" spans="1:11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</row>
    <row r="5" spans="1:11" s="58" customFormat="1" ht="9" customHeight="1">
      <c r="A5" s="2437" t="s">
        <v>1358</v>
      </c>
      <c r="B5" s="5"/>
      <c r="C5" s="5" t="s">
        <v>1760</v>
      </c>
      <c r="D5" s="5"/>
      <c r="E5" s="5" t="s">
        <v>1350</v>
      </c>
      <c r="F5" s="5" t="s">
        <v>1785</v>
      </c>
      <c r="G5" s="5" t="s">
        <v>707</v>
      </c>
      <c r="H5" s="5"/>
      <c r="I5" s="5"/>
      <c r="J5" s="5"/>
      <c r="K5" s="73"/>
    </row>
    <row r="6" spans="1:11" s="58" customFormat="1" ht="9" customHeight="1">
      <c r="A6" s="2428"/>
      <c r="B6" s="5"/>
      <c r="C6" s="5" t="s">
        <v>1773</v>
      </c>
      <c r="D6" s="5"/>
      <c r="E6" s="5" t="s">
        <v>1774</v>
      </c>
      <c r="F6" s="5" t="s">
        <v>1774</v>
      </c>
      <c r="G6" s="5" t="s">
        <v>1463</v>
      </c>
      <c r="H6" s="5" t="s">
        <v>1034</v>
      </c>
      <c r="I6" s="5"/>
      <c r="J6" s="5"/>
      <c r="K6" s="5"/>
    </row>
    <row r="7" spans="1:11" s="58" customFormat="1" ht="9" customHeight="1">
      <c r="A7" s="2428"/>
      <c r="B7" s="5" t="s">
        <v>1332</v>
      </c>
      <c r="C7" s="5" t="s">
        <v>1775</v>
      </c>
      <c r="D7" s="5" t="s">
        <v>1353</v>
      </c>
      <c r="E7" s="5" t="s">
        <v>1776</v>
      </c>
      <c r="F7" s="5" t="s">
        <v>1776</v>
      </c>
      <c r="G7" s="5" t="s">
        <v>1777</v>
      </c>
      <c r="H7" s="5" t="s">
        <v>1778</v>
      </c>
      <c r="I7" s="5"/>
      <c r="J7" s="5"/>
      <c r="K7" s="5"/>
    </row>
    <row r="8" spans="1:11" s="58" customFormat="1" ht="9" customHeight="1">
      <c r="A8" s="2428"/>
      <c r="B8" s="5" t="s">
        <v>1351</v>
      </c>
      <c r="C8" s="5" t="s">
        <v>1779</v>
      </c>
      <c r="D8" s="5" t="s">
        <v>1780</v>
      </c>
      <c r="E8" s="5" t="s">
        <v>1781</v>
      </c>
      <c r="F8" s="5" t="s">
        <v>1781</v>
      </c>
      <c r="G8" s="5" t="s">
        <v>1782</v>
      </c>
      <c r="H8" s="5" t="s">
        <v>1783</v>
      </c>
      <c r="I8" s="5" t="s">
        <v>1784</v>
      </c>
      <c r="J8" s="5" t="s">
        <v>1505</v>
      </c>
      <c r="K8" s="69" t="s">
        <v>1341</v>
      </c>
    </row>
    <row r="9" spans="1:11" s="58" customFormat="1" ht="9" customHeight="1">
      <c r="A9" s="2429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</row>
    <row r="10" spans="1:11" s="310" customFormat="1" ht="8.4499999999999993" customHeight="1">
      <c r="A10" s="601" t="s">
        <v>1168</v>
      </c>
      <c r="B10" s="671">
        <v>0</v>
      </c>
      <c r="C10" s="671">
        <v>0</v>
      </c>
      <c r="D10" s="1067">
        <v>23.413057289999994</v>
      </c>
      <c r="E10" s="671">
        <v>1.05701679</v>
      </c>
      <c r="F10" s="671">
        <v>36.246298060000001</v>
      </c>
      <c r="G10" s="671">
        <v>0.99700000000000011</v>
      </c>
      <c r="H10" s="671">
        <v>5.5352066600000001</v>
      </c>
      <c r="I10" s="671">
        <v>10.775461</v>
      </c>
      <c r="J10" s="671">
        <v>3287.1749601999995</v>
      </c>
      <c r="K10" s="671">
        <v>3365.1989999999996</v>
      </c>
    </row>
    <row r="11" spans="1:11" s="310" customFormat="1" ht="8.4499999999999993" customHeight="1">
      <c r="A11" s="601" t="s">
        <v>1627</v>
      </c>
      <c r="B11" s="883">
        <v>0</v>
      </c>
      <c r="C11" s="883">
        <v>0</v>
      </c>
      <c r="D11" s="884">
        <v>1.8455338300000002</v>
      </c>
      <c r="E11" s="883">
        <v>12.702736789999999</v>
      </c>
      <c r="F11" s="883">
        <v>6.3456936000000006</v>
      </c>
      <c r="G11" s="883">
        <v>5.2010000000000001E-2</v>
      </c>
      <c r="H11" s="883">
        <v>0.20009973</v>
      </c>
      <c r="I11" s="883">
        <v>4.7274404899999993</v>
      </c>
      <c r="J11" s="883">
        <v>4459.3170319540013</v>
      </c>
      <c r="K11" s="883">
        <v>4485.1905463940011</v>
      </c>
    </row>
    <row r="12" spans="1:11" s="231" customFormat="1" ht="8.4499999999999993" hidden="1" customHeight="1">
      <c r="A12" s="894"/>
      <c r="B12" s="1070"/>
      <c r="C12" s="1070"/>
      <c r="D12" s="765"/>
      <c r="E12" s="1070"/>
      <c r="F12" s="1070"/>
      <c r="G12" s="1070"/>
      <c r="H12" s="1070"/>
      <c r="I12" s="1070"/>
      <c r="J12" s="1070"/>
      <c r="K12" s="1070"/>
    </row>
    <row r="13" spans="1:11" s="278" customFormat="1" ht="8.4499999999999993" hidden="1" customHeight="1">
      <c r="A13" s="621" t="s">
        <v>430</v>
      </c>
      <c r="B13" s="1108">
        <v>0</v>
      </c>
      <c r="C13" s="1108">
        <v>0</v>
      </c>
      <c r="D13" s="1109">
        <v>1.41487198</v>
      </c>
      <c r="E13" s="1108">
        <v>4.0603867899999999</v>
      </c>
      <c r="F13" s="1109">
        <v>6.1598038900000001</v>
      </c>
      <c r="G13" s="1109">
        <v>9.2010000000000008E-2</v>
      </c>
      <c r="H13" s="1108">
        <v>0.20632696</v>
      </c>
      <c r="I13" s="1108">
        <v>3.9510978599999995</v>
      </c>
      <c r="J13" s="1108">
        <v>4644.3683282000002</v>
      </c>
      <c r="K13" s="1109">
        <v>4660.2528256800006</v>
      </c>
    </row>
    <row r="14" spans="1:11" s="278" customFormat="1" ht="8.4499999999999993" hidden="1" customHeight="1">
      <c r="A14" s="621" t="s">
        <v>431</v>
      </c>
      <c r="B14" s="1108">
        <v>0</v>
      </c>
      <c r="C14" s="1108">
        <v>0</v>
      </c>
      <c r="D14" s="1109">
        <v>2.2164265599999999</v>
      </c>
      <c r="E14" s="1108">
        <v>3.1901867900000003</v>
      </c>
      <c r="F14" s="1109">
        <v>11.285700980000001</v>
      </c>
      <c r="G14" s="1109">
        <v>7.2010000000000005E-2</v>
      </c>
      <c r="H14" s="1108">
        <v>0.21919996</v>
      </c>
      <c r="I14" s="1108">
        <v>3.5891486099999996</v>
      </c>
      <c r="J14" s="1108">
        <v>4276.1777309899999</v>
      </c>
      <c r="K14" s="1109">
        <v>4296.7504038899997</v>
      </c>
    </row>
    <row r="15" spans="1:11" s="278" customFormat="1" ht="8.4499999999999993" hidden="1" customHeight="1">
      <c r="A15" s="621" t="s">
        <v>1807</v>
      </c>
      <c r="B15" s="1108">
        <v>0</v>
      </c>
      <c r="C15" s="1108">
        <v>0</v>
      </c>
      <c r="D15" s="1109">
        <v>2.5384235800000003</v>
      </c>
      <c r="E15" s="1108">
        <v>4.3686367899999992</v>
      </c>
      <c r="F15" s="1109">
        <v>16.591957009999998</v>
      </c>
      <c r="G15" s="1109">
        <v>5.2010000000000001E-2</v>
      </c>
      <c r="H15" s="1108">
        <v>0.20376084999999999</v>
      </c>
      <c r="I15" s="1108">
        <v>4.2681369200000008</v>
      </c>
      <c r="J15" s="1108">
        <v>4943.5940844499992</v>
      </c>
      <c r="K15" s="1108">
        <v>4971.6170095999996</v>
      </c>
    </row>
    <row r="16" spans="1:11" s="278" customFormat="1" ht="8.4499999999999993" hidden="1" customHeight="1">
      <c r="A16" s="621" t="s">
        <v>1591</v>
      </c>
      <c r="B16" s="713">
        <v>0</v>
      </c>
      <c r="C16" s="713">
        <v>0</v>
      </c>
      <c r="D16" s="712">
        <v>1.7633671300000002</v>
      </c>
      <c r="E16" s="713">
        <v>2.7921367899999998</v>
      </c>
      <c r="F16" s="712">
        <v>8.0580199999999991</v>
      </c>
      <c r="G16" s="712">
        <v>5.101E-2</v>
      </c>
      <c r="H16" s="713">
        <v>0.20723614999999998</v>
      </c>
      <c r="I16" s="713">
        <v>2.54173625</v>
      </c>
      <c r="J16" s="713">
        <v>4973.1576166499981</v>
      </c>
      <c r="K16" s="712">
        <v>4988.5711229699982</v>
      </c>
    </row>
    <row r="17" spans="1:11" s="278" customFormat="1" ht="8.4499999999999993" hidden="1" customHeight="1">
      <c r="A17" s="621" t="s">
        <v>1592</v>
      </c>
      <c r="B17" s="713">
        <v>0</v>
      </c>
      <c r="C17" s="713">
        <v>0</v>
      </c>
      <c r="D17" s="712">
        <v>1.99674022</v>
      </c>
      <c r="E17" s="713">
        <v>92.541821109999987</v>
      </c>
      <c r="F17" s="712">
        <v>10.870022259999999</v>
      </c>
      <c r="G17" s="712">
        <v>5.3009999999999995E-2</v>
      </c>
      <c r="H17" s="713">
        <v>0.19575790000000001</v>
      </c>
      <c r="I17" s="713">
        <v>2.8887323499999997</v>
      </c>
      <c r="J17" s="713">
        <v>5587.758488829998</v>
      </c>
      <c r="K17" s="712">
        <v>5696.3045726699984</v>
      </c>
    </row>
    <row r="18" spans="1:11" s="278" customFormat="1" ht="8.4499999999999993" hidden="1" customHeight="1">
      <c r="A18" s="618" t="s">
        <v>1593</v>
      </c>
      <c r="B18" s="713">
        <v>0</v>
      </c>
      <c r="C18" s="713">
        <v>0</v>
      </c>
      <c r="D18" s="712">
        <v>2.4087275299999997</v>
      </c>
      <c r="E18" s="713">
        <v>4.9955211099999994</v>
      </c>
      <c r="F18" s="713">
        <v>14.66123228</v>
      </c>
      <c r="G18" s="713">
        <v>5.2010000000000001E-2</v>
      </c>
      <c r="H18" s="713">
        <v>0.19683566</v>
      </c>
      <c r="I18" s="713">
        <v>2.2330169799999995</v>
      </c>
      <c r="J18" s="713">
        <v>5544.7359894000019</v>
      </c>
      <c r="K18" s="713">
        <v>5569.2833329600016</v>
      </c>
    </row>
    <row r="19" spans="1:11" s="278" customFormat="1" ht="8.4499999999999993" hidden="1" customHeight="1">
      <c r="A19" s="618" t="s">
        <v>811</v>
      </c>
      <c r="B19" s="1063">
        <v>0</v>
      </c>
      <c r="C19" s="1063">
        <v>0</v>
      </c>
      <c r="D19" s="1064">
        <v>0.52930949999999999</v>
      </c>
      <c r="E19" s="1063">
        <v>2.9616011100000006</v>
      </c>
      <c r="F19" s="1063">
        <v>9.5699110300000001</v>
      </c>
      <c r="G19" s="1063">
        <v>4.2009999999999999E-2</v>
      </c>
      <c r="H19" s="1063">
        <v>0.87998342000000018</v>
      </c>
      <c r="I19" s="1063">
        <v>4.8386269100000012</v>
      </c>
      <c r="J19" s="1063">
        <v>5261.2528075700011</v>
      </c>
      <c r="K19" s="1063">
        <v>5280.0742495400009</v>
      </c>
    </row>
    <row r="20" spans="1:11" s="278" customFormat="1" ht="8.4499999999999993" hidden="1" customHeight="1">
      <c r="A20" s="618" t="s">
        <v>812</v>
      </c>
      <c r="B20" s="1063">
        <v>0</v>
      </c>
      <c r="C20" s="1063">
        <v>0</v>
      </c>
      <c r="D20" s="1064">
        <v>0.83069820000000005</v>
      </c>
      <c r="E20" s="1063">
        <v>5.7919048100000001</v>
      </c>
      <c r="F20" s="1063">
        <v>10.055009890000001</v>
      </c>
      <c r="G20" s="1063">
        <v>4.2009999999999999E-2</v>
      </c>
      <c r="H20" s="1063">
        <v>0.21825606</v>
      </c>
      <c r="I20" s="1063">
        <v>3.9665852800000017</v>
      </c>
      <c r="J20" s="1063">
        <v>4936.8186787400027</v>
      </c>
      <c r="K20" s="1063">
        <v>4957.7231429800031</v>
      </c>
    </row>
    <row r="21" spans="1:11" s="278" customFormat="1" ht="8.4499999999999993" hidden="1" customHeight="1">
      <c r="A21" s="618" t="s">
        <v>739</v>
      </c>
      <c r="B21" s="1063">
        <v>0</v>
      </c>
      <c r="C21" s="1063">
        <v>0</v>
      </c>
      <c r="D21" s="1064">
        <v>1.72510948</v>
      </c>
      <c r="E21" s="1063">
        <v>5.3418311100000002</v>
      </c>
      <c r="F21" s="1063">
        <v>12.09454311</v>
      </c>
      <c r="G21" s="1063">
        <v>4.2009999999999999E-2</v>
      </c>
      <c r="H21" s="1063">
        <v>5.2876228300000001</v>
      </c>
      <c r="I21" s="1063">
        <v>3.9210395700000009</v>
      </c>
      <c r="J21" s="1063">
        <v>5441.4029442599995</v>
      </c>
      <c r="K21" s="1063">
        <v>5469.8151003599996</v>
      </c>
    </row>
    <row r="22" spans="1:11" s="278" customFormat="1" ht="8.4499999999999993" hidden="1" customHeight="1">
      <c r="A22" s="618" t="s">
        <v>43</v>
      </c>
      <c r="B22" s="713">
        <v>0</v>
      </c>
      <c r="C22" s="713">
        <v>0</v>
      </c>
      <c r="D22" s="712">
        <v>0.89833535999999992</v>
      </c>
      <c r="E22" s="713">
        <v>9.5337111100000005</v>
      </c>
      <c r="F22" s="713">
        <v>13.524990499999998</v>
      </c>
      <c r="G22" s="713">
        <v>4.2009999999999999E-2</v>
      </c>
      <c r="H22" s="713">
        <v>5.3037665900000004</v>
      </c>
      <c r="I22" s="713">
        <v>6.5545480799999982</v>
      </c>
      <c r="J22" s="713">
        <v>5362.258622530001</v>
      </c>
      <c r="K22" s="713">
        <v>5398.115984170001</v>
      </c>
    </row>
    <row r="23" spans="1:11" s="278" customFormat="1" ht="8.4499999999999993" hidden="1" customHeight="1">
      <c r="A23" s="618" t="s">
        <v>44</v>
      </c>
      <c r="B23" s="713">
        <v>0</v>
      </c>
      <c r="C23" s="713">
        <v>0</v>
      </c>
      <c r="D23" s="712">
        <v>1.89997682</v>
      </c>
      <c r="E23" s="713">
        <v>6.1450111099999996</v>
      </c>
      <c r="F23" s="713">
        <v>14.45984071</v>
      </c>
      <c r="G23" s="713">
        <v>4.2009999999999999E-2</v>
      </c>
      <c r="H23" s="713">
        <v>1.3545489000000002</v>
      </c>
      <c r="I23" s="713">
        <v>4.5816889500000011</v>
      </c>
      <c r="J23" s="713">
        <v>5120.844949530001</v>
      </c>
      <c r="K23" s="713">
        <v>5149.3280260200008</v>
      </c>
    </row>
    <row r="24" spans="1:11" s="310" customFormat="1" ht="8.4499999999999993" customHeight="1">
      <c r="A24" s="601" t="s">
        <v>89</v>
      </c>
      <c r="B24" s="710">
        <v>0</v>
      </c>
      <c r="C24" s="710">
        <v>0</v>
      </c>
      <c r="D24" s="711">
        <v>2.2859118799999996</v>
      </c>
      <c r="E24" s="710">
        <v>59.63374271</v>
      </c>
      <c r="F24" s="710">
        <v>18.009369</v>
      </c>
      <c r="G24" s="710">
        <v>4.657795E-2</v>
      </c>
      <c r="H24" s="710">
        <v>0.94082266999999997</v>
      </c>
      <c r="I24" s="710">
        <v>3.42207171</v>
      </c>
      <c r="J24" s="710">
        <v>5325.9398311100003</v>
      </c>
      <c r="K24" s="710">
        <v>5410.2783270300006</v>
      </c>
    </row>
    <row r="25" spans="1:11" s="310" customFormat="1" ht="8.4499999999999993" customHeight="1">
      <c r="A25" s="601" t="s">
        <v>1858</v>
      </c>
      <c r="B25" s="671">
        <v>0</v>
      </c>
      <c r="C25" s="671">
        <v>0</v>
      </c>
      <c r="D25" s="1067">
        <v>9.6840349500000009</v>
      </c>
      <c r="E25" s="671">
        <v>1.0219854799999999</v>
      </c>
      <c r="F25" s="671">
        <v>32.967165510000008</v>
      </c>
      <c r="G25" s="671">
        <v>9.2383049999999994E-2</v>
      </c>
      <c r="H25" s="671">
        <v>3.8469651400000004</v>
      </c>
      <c r="I25" s="671">
        <v>22.082199420000006</v>
      </c>
      <c r="J25" s="671">
        <v>5755.2485624199999</v>
      </c>
      <c r="K25" s="671">
        <v>5824.9432959699998</v>
      </c>
    </row>
    <row r="26" spans="1:11" s="310" customFormat="1" ht="8.4499999999999993" customHeight="1">
      <c r="A26" s="601" t="s">
        <v>1980</v>
      </c>
      <c r="B26" s="671">
        <v>0</v>
      </c>
      <c r="C26" s="671">
        <v>0</v>
      </c>
      <c r="D26" s="1067">
        <v>10.934988369999999</v>
      </c>
      <c r="E26" s="671">
        <v>0.36422895</v>
      </c>
      <c r="F26" s="671">
        <v>50.212059860000011</v>
      </c>
      <c r="G26" s="671">
        <v>0.29357308999999998</v>
      </c>
      <c r="H26" s="671">
        <v>4.7350617700000006</v>
      </c>
      <c r="I26" s="671">
        <v>11.519327239999999</v>
      </c>
      <c r="J26" s="671">
        <v>5348.6498762200044</v>
      </c>
      <c r="K26" s="671">
        <v>5426.7091155000044</v>
      </c>
    </row>
    <row r="27" spans="1:11" s="231" customFormat="1" ht="9.1999999999999993" customHeight="1">
      <c r="A27" s="894"/>
      <c r="B27" s="1070"/>
      <c r="C27" s="1070"/>
      <c r="D27" s="765"/>
      <c r="E27" s="1070"/>
      <c r="F27" s="1070"/>
      <c r="G27" s="1070"/>
      <c r="H27" s="1070"/>
      <c r="I27" s="1070"/>
      <c r="J27" s="1070"/>
      <c r="K27" s="1070"/>
    </row>
    <row r="28" spans="1:11" s="278" customFormat="1" ht="9.1999999999999993" customHeight="1">
      <c r="A28" s="621" t="s">
        <v>2558</v>
      </c>
      <c r="B28" s="1108">
        <v>0</v>
      </c>
      <c r="C28" s="1108">
        <v>0</v>
      </c>
      <c r="D28" s="1109">
        <v>8.167786340000001</v>
      </c>
      <c r="E28" s="1108">
        <v>0.19442473999999998</v>
      </c>
      <c r="F28" s="1109">
        <v>33.214311589999994</v>
      </c>
      <c r="G28" s="1109">
        <v>0.29357304999999995</v>
      </c>
      <c r="H28" s="1108">
        <v>6.1171880100000005</v>
      </c>
      <c r="I28" s="1108">
        <v>36.228439200000011</v>
      </c>
      <c r="J28" s="1108">
        <v>5033.3160135200023</v>
      </c>
      <c r="K28" s="1109">
        <v>5117.5317364500024</v>
      </c>
    </row>
    <row r="29" spans="1:11" s="278" customFormat="1" ht="9.1999999999999993" customHeight="1">
      <c r="A29" s="621" t="s">
        <v>2559</v>
      </c>
      <c r="B29" s="1108">
        <v>0</v>
      </c>
      <c r="C29" s="1108">
        <v>0</v>
      </c>
      <c r="D29" s="1109">
        <v>12.75320436</v>
      </c>
      <c r="E29" s="1108">
        <v>0.24996594999999999</v>
      </c>
      <c r="F29" s="1109">
        <v>30.749320339999997</v>
      </c>
      <c r="G29" s="1109">
        <v>0.29357464999999999</v>
      </c>
      <c r="H29" s="1108">
        <v>6.7730204999999994</v>
      </c>
      <c r="I29" s="1108">
        <v>23.656207129999999</v>
      </c>
      <c r="J29" s="1108">
        <v>5292.6655560999998</v>
      </c>
      <c r="K29" s="1109">
        <v>5367.14084903</v>
      </c>
    </row>
    <row r="30" spans="1:11" s="278" customFormat="1" ht="9.1999999999999993" customHeight="1">
      <c r="A30" s="621" t="s">
        <v>2020</v>
      </c>
      <c r="B30" s="1108">
        <v>0</v>
      </c>
      <c r="C30" s="1108">
        <v>0</v>
      </c>
      <c r="D30" s="1109">
        <v>9.2392589900000015</v>
      </c>
      <c r="E30" s="1108">
        <v>0.37123304000000001</v>
      </c>
      <c r="F30" s="1109">
        <v>46.813118279999998</v>
      </c>
      <c r="G30" s="1109">
        <v>0.29357464999999999</v>
      </c>
      <c r="H30" s="1108">
        <v>8.6191516499999992</v>
      </c>
      <c r="I30" s="1108">
        <v>15.687384249999997</v>
      </c>
      <c r="J30" s="1070">
        <v>5399.66506966</v>
      </c>
      <c r="K30" s="1108">
        <v>5480.6887905200001</v>
      </c>
    </row>
    <row r="31" spans="1:11" s="278" customFormat="1" ht="9.1999999999999993" customHeight="1">
      <c r="A31" s="621" t="s">
        <v>2560</v>
      </c>
      <c r="B31" s="1108">
        <v>0</v>
      </c>
      <c r="C31" s="1108">
        <v>0</v>
      </c>
      <c r="D31" s="1109">
        <v>9.4604593700000006</v>
      </c>
      <c r="E31" s="1108">
        <v>0.19480212</v>
      </c>
      <c r="F31" s="1109">
        <v>26.625380379999999</v>
      </c>
      <c r="G31" s="1109">
        <v>0.29357304999999995</v>
      </c>
      <c r="H31" s="1108">
        <v>7.6540585800000009</v>
      </c>
      <c r="I31" s="1108">
        <v>23.059393630000002</v>
      </c>
      <c r="J31" s="1108">
        <v>5819.2354379400003</v>
      </c>
      <c r="K31" s="1109">
        <v>5886.5231050700004</v>
      </c>
    </row>
    <row r="32" spans="1:11" s="278" customFormat="1" ht="9.1999999999999993" customHeight="1">
      <c r="A32" s="621" t="s">
        <v>2561</v>
      </c>
      <c r="B32" s="1108">
        <v>0</v>
      </c>
      <c r="C32" s="1108">
        <v>0</v>
      </c>
      <c r="D32" s="1109">
        <v>9.0819180300000006</v>
      </c>
      <c r="E32" s="1108">
        <v>0.20890043</v>
      </c>
      <c r="F32" s="1109">
        <v>19.275577849999998</v>
      </c>
      <c r="G32" s="1109">
        <v>0.29357304999999995</v>
      </c>
      <c r="H32" s="1108">
        <v>7.4929986600000014</v>
      </c>
      <c r="I32" s="1108">
        <v>13.297273200000001</v>
      </c>
      <c r="J32" s="1108">
        <v>6009.781889140002</v>
      </c>
      <c r="K32" s="1109">
        <v>6059.4321303600018</v>
      </c>
    </row>
    <row r="33" spans="1:11" s="278" customFormat="1" ht="9.1999999999999993" customHeight="1">
      <c r="A33" s="618" t="s">
        <v>2084</v>
      </c>
      <c r="B33" s="1108">
        <v>0</v>
      </c>
      <c r="C33" s="1108">
        <v>0</v>
      </c>
      <c r="D33" s="1109">
        <v>11.271114959999998</v>
      </c>
      <c r="E33" s="1108">
        <v>0.21015361999999999</v>
      </c>
      <c r="F33" s="1109">
        <v>37.333708010000002</v>
      </c>
      <c r="G33" s="1109">
        <v>0.29357304999999995</v>
      </c>
      <c r="H33" s="1108">
        <v>7.1125232700000005</v>
      </c>
      <c r="I33" s="1108">
        <v>23.505204880000004</v>
      </c>
      <c r="J33" s="1070">
        <v>5084.7192103700008</v>
      </c>
      <c r="K33" s="1108">
        <v>5164.4454881600004</v>
      </c>
    </row>
    <row r="34" spans="1:11" s="278" customFormat="1" ht="9.1999999999999993" customHeight="1">
      <c r="A34" s="618" t="s">
        <v>2562</v>
      </c>
      <c r="B34" s="1108">
        <v>0</v>
      </c>
      <c r="C34" s="1108">
        <v>0</v>
      </c>
      <c r="D34" s="1109">
        <v>32.829537389999999</v>
      </c>
      <c r="E34" s="1108">
        <v>0.21049746000000003</v>
      </c>
      <c r="F34" s="1109">
        <v>20.559225079999997</v>
      </c>
      <c r="G34" s="1109">
        <v>0.29357464999999999</v>
      </c>
      <c r="H34" s="1108">
        <v>7.1334653099999992</v>
      </c>
      <c r="I34" s="1108">
        <v>12.228092270000001</v>
      </c>
      <c r="J34" s="1108">
        <v>5282.0804648900003</v>
      </c>
      <c r="K34" s="1109">
        <v>5355.3348570500002</v>
      </c>
    </row>
    <row r="35" spans="1:11" s="278" customFormat="1" ht="9.1999999999999993" customHeight="1">
      <c r="A35" s="618" t="s">
        <v>2563</v>
      </c>
      <c r="B35" s="1108">
        <v>0</v>
      </c>
      <c r="C35" s="1108">
        <v>0</v>
      </c>
      <c r="D35" s="1109">
        <v>8.8431701199999999</v>
      </c>
      <c r="E35" s="1108">
        <v>0.30590397000000003</v>
      </c>
      <c r="F35" s="1109">
        <v>73.553389049999993</v>
      </c>
      <c r="G35" s="1109">
        <v>0.29357464999999999</v>
      </c>
      <c r="H35" s="1108">
        <v>7.3515383600000002</v>
      </c>
      <c r="I35" s="1108">
        <v>28.844190880000003</v>
      </c>
      <c r="J35" s="1108">
        <v>5141.4989529700006</v>
      </c>
      <c r="K35" s="1109">
        <v>5260.6907200000005</v>
      </c>
    </row>
    <row r="36" spans="1:11" s="278" customFormat="1" ht="9.1999999999999993" customHeight="1">
      <c r="A36" s="618" t="s">
        <v>2121</v>
      </c>
      <c r="B36" s="1108">
        <v>0</v>
      </c>
      <c r="C36" s="1108">
        <v>0</v>
      </c>
      <c r="D36" s="1109">
        <v>8.9041100600000007</v>
      </c>
      <c r="E36" s="1108">
        <v>0.19834251999999999</v>
      </c>
      <c r="F36" s="1109">
        <v>45.922955940000001</v>
      </c>
      <c r="G36" s="1109">
        <v>0.29357464999999999</v>
      </c>
      <c r="H36" s="1108">
        <v>8.2245987100000004</v>
      </c>
      <c r="I36" s="1108">
        <v>18.3329652</v>
      </c>
      <c r="J36" s="1070">
        <v>6047.4805891399992</v>
      </c>
      <c r="K36" s="1108">
        <v>6129.3571362199991</v>
      </c>
    </row>
    <row r="37" spans="1:11" s="278" customFormat="1" ht="9.1999999999999993" customHeight="1">
      <c r="A37" s="618" t="s">
        <v>2564</v>
      </c>
      <c r="B37" s="1070">
        <v>0</v>
      </c>
      <c r="C37" s="1070">
        <v>0</v>
      </c>
      <c r="D37" s="765">
        <v>8.353136769999999</v>
      </c>
      <c r="E37" s="1070">
        <v>0.19335789</v>
      </c>
      <c r="F37" s="1070">
        <v>33.969313260000007</v>
      </c>
      <c r="G37" s="1070">
        <v>0.29357464999999999</v>
      </c>
      <c r="H37" s="1070">
        <v>8.7065018300000006</v>
      </c>
      <c r="I37" s="1070">
        <v>21.319877469999998</v>
      </c>
      <c r="J37" s="1070">
        <v>5105.6430392100001</v>
      </c>
      <c r="K37" s="1070">
        <v>5178.4788010800003</v>
      </c>
    </row>
    <row r="38" spans="1:11" s="278" customFormat="1" ht="9.1999999999999993" customHeight="1">
      <c r="A38" s="618" t="s">
        <v>2565</v>
      </c>
      <c r="B38" s="1070">
        <v>0</v>
      </c>
      <c r="C38" s="1070">
        <v>0</v>
      </c>
      <c r="D38" s="765">
        <v>8.4132704800000013</v>
      </c>
      <c r="E38" s="1070">
        <v>9.5547549999999995E-2</v>
      </c>
      <c r="F38" s="1070">
        <v>40.399471299999988</v>
      </c>
      <c r="G38" s="1070">
        <v>0.32592205000000002</v>
      </c>
      <c r="H38" s="1070">
        <v>9.112551100000001</v>
      </c>
      <c r="I38" s="1070">
        <v>31.876117150000006</v>
      </c>
      <c r="J38" s="1070">
        <v>5373.9800955400024</v>
      </c>
      <c r="K38" s="1070">
        <v>5464.202975170002</v>
      </c>
    </row>
    <row r="39" spans="1:11" s="310" customFormat="1" ht="9.1999999999999993" customHeight="1">
      <c r="A39" s="601" t="s">
        <v>2159</v>
      </c>
      <c r="B39" s="671">
        <v>0</v>
      </c>
      <c r="C39" s="671">
        <v>0</v>
      </c>
      <c r="D39" s="1067">
        <v>8.3820636300000011</v>
      </c>
      <c r="E39" s="671">
        <v>0.17627608</v>
      </c>
      <c r="F39" s="671">
        <v>52.656364620000005</v>
      </c>
      <c r="G39" s="671">
        <v>0.32592205000000002</v>
      </c>
      <c r="H39" s="671">
        <v>8.9869699000000001</v>
      </c>
      <c r="I39" s="671">
        <v>39.402759670000002</v>
      </c>
      <c r="J39" s="671">
        <v>4432.8037682300001</v>
      </c>
      <c r="K39" s="671">
        <v>4542.7341241800004</v>
      </c>
    </row>
    <row r="40" spans="1:11" s="231" customFormat="1" ht="9.1999999999999993" customHeight="1">
      <c r="A40" s="894"/>
      <c r="B40" s="1070"/>
      <c r="C40" s="1070"/>
      <c r="D40" s="765"/>
      <c r="E40" s="1070"/>
      <c r="F40" s="1070"/>
      <c r="G40" s="1070"/>
      <c r="H40" s="1070"/>
      <c r="I40" s="1070"/>
      <c r="J40" s="1070"/>
      <c r="K40" s="1070"/>
    </row>
    <row r="41" spans="1:11" s="278" customFormat="1" ht="9.1999999999999993" customHeight="1">
      <c r="A41" s="621" t="s">
        <v>2174</v>
      </c>
      <c r="B41" s="1108">
        <v>0</v>
      </c>
      <c r="C41" s="1108">
        <v>0</v>
      </c>
      <c r="D41" s="1109">
        <v>10.2235663</v>
      </c>
      <c r="E41" s="1108">
        <v>0.11385726</v>
      </c>
      <c r="F41" s="1109">
        <v>27.722117839999999</v>
      </c>
      <c r="G41" s="1109">
        <v>0.24210694999999999</v>
      </c>
      <c r="H41" s="1108">
        <v>8.2765640700000009</v>
      </c>
      <c r="I41" s="1108">
        <v>15.707042229999999</v>
      </c>
      <c r="J41" s="1108">
        <v>4375.4858715200007</v>
      </c>
      <c r="K41" s="1109">
        <v>4437.7711261700006</v>
      </c>
    </row>
    <row r="42" spans="1:11" s="278" customFormat="1" ht="9.1999999999999993" customHeight="1">
      <c r="A42" s="621" t="s">
        <v>2549</v>
      </c>
      <c r="B42" s="1108">
        <v>0</v>
      </c>
      <c r="C42" s="1108">
        <v>0</v>
      </c>
      <c r="D42" s="1109">
        <v>10.359017450000001</v>
      </c>
      <c r="E42" s="1108">
        <v>0.37526966000000006</v>
      </c>
      <c r="F42" s="1109">
        <v>28.663165269999997</v>
      </c>
      <c r="G42" s="1109">
        <v>0</v>
      </c>
      <c r="H42" s="1108">
        <v>7.9808991300000001</v>
      </c>
      <c r="I42" s="1108">
        <v>16.833432210000002</v>
      </c>
      <c r="J42" s="1108">
        <v>4212.35750181</v>
      </c>
      <c r="K42" s="1109">
        <v>4276.5692855300003</v>
      </c>
    </row>
    <row r="43" spans="1:11" s="278" customFormat="1" ht="9.1999999999999993" customHeight="1">
      <c r="A43" s="621" t="s">
        <v>2173</v>
      </c>
      <c r="B43" s="1108">
        <v>0</v>
      </c>
      <c r="C43" s="1108">
        <v>0</v>
      </c>
      <c r="D43" s="1109">
        <v>8.1767251000000023</v>
      </c>
      <c r="E43" s="1108">
        <v>8.5244979999999998E-2</v>
      </c>
      <c r="F43" s="1109">
        <v>12.4684627</v>
      </c>
      <c r="G43" s="1109">
        <v>0</v>
      </c>
      <c r="H43" s="1108">
        <v>8.1602846200000005</v>
      </c>
      <c r="I43" s="1108">
        <v>3.7758292000000004</v>
      </c>
      <c r="J43" s="1070">
        <v>4178.5919731599997</v>
      </c>
      <c r="K43" s="1108">
        <v>4211.2585197600001</v>
      </c>
    </row>
    <row r="44" spans="1:11" s="278" customFormat="1" ht="9.1999999999999993" customHeight="1">
      <c r="A44" s="621" t="s">
        <v>2207</v>
      </c>
      <c r="B44" s="1108">
        <v>0</v>
      </c>
      <c r="C44" s="1108">
        <v>0</v>
      </c>
      <c r="D44" s="1109">
        <v>9.7562980500000016</v>
      </c>
      <c r="E44" s="1108">
        <v>0.82026531000000014</v>
      </c>
      <c r="F44" s="1109">
        <v>13.662466580000002</v>
      </c>
      <c r="G44" s="1109">
        <v>0</v>
      </c>
      <c r="H44" s="1108">
        <v>7.3522058699999997</v>
      </c>
      <c r="I44" s="1108">
        <v>4.6639117199999998</v>
      </c>
      <c r="J44" s="1108">
        <v>3746.8723135</v>
      </c>
      <c r="K44" s="1109">
        <v>3783.1274610300002</v>
      </c>
    </row>
    <row r="45" spans="1:11" s="278" customFormat="1" ht="9.1999999999999993" customHeight="1">
      <c r="A45" s="621" t="s">
        <v>2208</v>
      </c>
      <c r="B45" s="1108">
        <v>0</v>
      </c>
      <c r="C45" s="1108">
        <v>0</v>
      </c>
      <c r="D45" s="1109">
        <v>10.960697919999999</v>
      </c>
      <c r="E45" s="1108">
        <v>1.1187599999999999E-2</v>
      </c>
      <c r="F45" s="1109">
        <v>7.046313060000001</v>
      </c>
      <c r="G45" s="1109">
        <v>0</v>
      </c>
      <c r="H45" s="1108">
        <v>7.99406455</v>
      </c>
      <c r="I45" s="1108">
        <v>5.4920175500000008</v>
      </c>
      <c r="J45" s="1108">
        <v>4065.2156940700006</v>
      </c>
      <c r="K45" s="1109">
        <v>4096.7199747500008</v>
      </c>
    </row>
    <row r="46" spans="1:11" s="278" customFormat="1" ht="9.1999999999999993" customHeight="1">
      <c r="A46" s="618" t="s">
        <v>2209</v>
      </c>
      <c r="B46" s="1108">
        <v>0</v>
      </c>
      <c r="C46" s="1108">
        <v>0</v>
      </c>
      <c r="D46" s="1109">
        <v>7.8748821900000001</v>
      </c>
      <c r="E46" s="1108">
        <v>1.1187599999999999E-2</v>
      </c>
      <c r="F46" s="1109">
        <v>15.247245190000001</v>
      </c>
      <c r="G46" s="1109">
        <v>0</v>
      </c>
      <c r="H46" s="1108">
        <v>8.7997923599999996</v>
      </c>
      <c r="I46" s="1108">
        <v>3.7467019399999999</v>
      </c>
      <c r="J46" s="1070">
        <v>4235.0563979500002</v>
      </c>
      <c r="K46" s="1108">
        <v>4270.7362072300002</v>
      </c>
    </row>
    <row r="47" spans="1:11" s="278" customFormat="1" ht="9.1999999999999993" customHeight="1">
      <c r="A47" s="618" t="s">
        <v>2218</v>
      </c>
      <c r="B47" s="1108">
        <v>0</v>
      </c>
      <c r="C47" s="1108">
        <v>0</v>
      </c>
      <c r="D47" s="1109">
        <v>1.2924869800000003</v>
      </c>
      <c r="E47" s="1108">
        <v>0.01</v>
      </c>
      <c r="F47" s="1109">
        <v>5.5078121700000011</v>
      </c>
      <c r="G47" s="1109">
        <v>0</v>
      </c>
      <c r="H47" s="1108">
        <v>0.39945254000000002</v>
      </c>
      <c r="I47" s="1108">
        <v>3.5319708999999997</v>
      </c>
      <c r="J47" s="1108">
        <v>4297.8196986200001</v>
      </c>
      <c r="K47" s="1109">
        <v>4308.5614212099999</v>
      </c>
    </row>
    <row r="48" spans="1:11" s="278" customFormat="1" ht="9.1999999999999993" customHeight="1">
      <c r="A48" s="618" t="s">
        <v>2219</v>
      </c>
      <c r="B48" s="1108">
        <v>0</v>
      </c>
      <c r="C48" s="1108">
        <v>0</v>
      </c>
      <c r="D48" s="1109">
        <v>156.98903898</v>
      </c>
      <c r="E48" s="1108">
        <v>0.01</v>
      </c>
      <c r="F48" s="1109">
        <v>6.1750372599999999</v>
      </c>
      <c r="G48" s="1109">
        <v>0</v>
      </c>
      <c r="H48" s="1108">
        <v>1.99544005</v>
      </c>
      <c r="I48" s="1108">
        <v>3.5405347800000002</v>
      </c>
      <c r="J48" s="1108">
        <v>5029.6787789500004</v>
      </c>
      <c r="K48" s="1109">
        <v>5198.3888300200006</v>
      </c>
    </row>
    <row r="49" spans="1:11" s="278" customFormat="1" ht="9.1999999999999993" customHeight="1">
      <c r="A49" s="618" t="s">
        <v>2217</v>
      </c>
      <c r="B49" s="1108">
        <v>0</v>
      </c>
      <c r="C49" s="1108">
        <v>0</v>
      </c>
      <c r="D49" s="1109">
        <v>5.3077347000000001</v>
      </c>
      <c r="E49" s="1108">
        <v>9.9979999999999999E-3</v>
      </c>
      <c r="F49" s="1109">
        <v>6.7829247500000012</v>
      </c>
      <c r="G49" s="1109">
        <v>0</v>
      </c>
      <c r="H49" s="1108">
        <v>0.58968943000000018</v>
      </c>
      <c r="I49" s="1108">
        <v>25.061331930000001</v>
      </c>
      <c r="J49" s="1070">
        <v>4095.2434269900004</v>
      </c>
      <c r="K49" s="1108">
        <v>4132.9951058000006</v>
      </c>
    </row>
    <row r="50" spans="1:11" s="278" customFormat="1" ht="9.1999999999999993" customHeight="1">
      <c r="A50" s="618" t="s">
        <v>2264</v>
      </c>
      <c r="B50" s="1108">
        <v>0</v>
      </c>
      <c r="C50" s="1108">
        <v>0</v>
      </c>
      <c r="D50" s="1109">
        <v>4.4183142999999996</v>
      </c>
      <c r="E50" s="1108">
        <v>0.01</v>
      </c>
      <c r="F50" s="1109">
        <v>8.655945329999998</v>
      </c>
      <c r="G50" s="1109">
        <v>0</v>
      </c>
      <c r="H50" s="1108">
        <v>0.44677567000000001</v>
      </c>
      <c r="I50" s="1108">
        <v>10.063691290000003</v>
      </c>
      <c r="J50" s="1108">
        <v>4622.8537101799993</v>
      </c>
      <c r="K50" s="1109">
        <v>4646.4484367699997</v>
      </c>
    </row>
    <row r="51" spans="1:11" s="278" customFormat="1" ht="9.1999999999999993" customHeight="1">
      <c r="A51" s="618" t="s">
        <v>2265</v>
      </c>
      <c r="B51" s="1108">
        <v>0</v>
      </c>
      <c r="C51" s="1108">
        <v>0</v>
      </c>
      <c r="D51" s="1109">
        <v>5.6201841999999997</v>
      </c>
      <c r="E51" s="1108">
        <v>0.01</v>
      </c>
      <c r="F51" s="1109">
        <v>4.8096625700000004</v>
      </c>
      <c r="G51" s="1109">
        <v>0</v>
      </c>
      <c r="H51" s="1108">
        <v>1.9268512499999999</v>
      </c>
      <c r="I51" s="1108">
        <v>12.596259720000003</v>
      </c>
      <c r="J51" s="1108">
        <v>4538.2860993899994</v>
      </c>
      <c r="K51" s="1109">
        <v>4563.2490571299995</v>
      </c>
    </row>
    <row r="52" spans="1:11" s="310" customFormat="1" ht="9.1999999999999993" customHeight="1">
      <c r="A52" s="601" t="s">
        <v>2262</v>
      </c>
      <c r="B52" s="883">
        <v>0</v>
      </c>
      <c r="C52" s="883">
        <v>0</v>
      </c>
      <c r="D52" s="884">
        <v>5.9987797899999995</v>
      </c>
      <c r="E52" s="883">
        <v>0.01</v>
      </c>
      <c r="F52" s="884">
        <v>5.8970565299999995</v>
      </c>
      <c r="G52" s="884">
        <v>0</v>
      </c>
      <c r="H52" s="883">
        <v>0.5722826299999999</v>
      </c>
      <c r="I52" s="883">
        <v>78.914047850000017</v>
      </c>
      <c r="J52" s="671">
        <v>4280.4260535699996</v>
      </c>
      <c r="K52" s="883">
        <v>4371.8182203699998</v>
      </c>
    </row>
    <row r="53" spans="1:11" s="231" customFormat="1" ht="9.1999999999999993" customHeight="1">
      <c r="A53" s="894"/>
      <c r="B53" s="1070"/>
      <c r="C53" s="1070"/>
      <c r="D53" s="765"/>
      <c r="E53" s="1070"/>
      <c r="F53" s="1070"/>
      <c r="G53" s="1070"/>
      <c r="H53" s="1070"/>
      <c r="I53" s="1070"/>
      <c r="J53" s="1070"/>
      <c r="K53" s="1070"/>
    </row>
    <row r="54" spans="1:11" s="278" customFormat="1" ht="9.1999999999999993" customHeight="1">
      <c r="A54" s="621" t="s">
        <v>2781</v>
      </c>
      <c r="B54" s="1108">
        <v>0</v>
      </c>
      <c r="C54" s="1108">
        <v>0</v>
      </c>
      <c r="D54" s="1109">
        <v>0.76197007999999988</v>
      </c>
      <c r="E54" s="1108">
        <v>0.01</v>
      </c>
      <c r="F54" s="1109">
        <v>23.072472359999999</v>
      </c>
      <c r="G54" s="1109">
        <v>0</v>
      </c>
      <c r="H54" s="1108">
        <v>0.49692321</v>
      </c>
      <c r="I54" s="1108">
        <v>57.54639555</v>
      </c>
      <c r="J54" s="1108">
        <v>4508.6353141600002</v>
      </c>
      <c r="K54" s="1109">
        <v>4590.5230753599999</v>
      </c>
    </row>
    <row r="55" spans="1:11" s="278" customFormat="1" ht="9.1999999999999993" customHeight="1">
      <c r="A55" s="621" t="s">
        <v>2782</v>
      </c>
      <c r="B55" s="1108">
        <v>0</v>
      </c>
      <c r="C55" s="1108">
        <v>0</v>
      </c>
      <c r="D55" s="1109">
        <v>1.2510243799999998</v>
      </c>
      <c r="E55" s="1108">
        <v>0.01</v>
      </c>
      <c r="F55" s="1109">
        <v>92.536073720000019</v>
      </c>
      <c r="G55" s="1109">
        <v>0</v>
      </c>
      <c r="H55" s="1108">
        <v>0.54775054999999995</v>
      </c>
      <c r="I55" s="1108">
        <v>96.906843760000001</v>
      </c>
      <c r="J55" s="1108">
        <v>4512.3236673500005</v>
      </c>
      <c r="K55" s="1109">
        <v>4703.5753597600005</v>
      </c>
    </row>
    <row r="56" spans="1:11" s="278" customFormat="1" ht="9.1999999999999993" customHeight="1">
      <c r="A56" s="621" t="s">
        <v>2293</v>
      </c>
      <c r="B56" s="1108">
        <v>0</v>
      </c>
      <c r="C56" s="1108">
        <v>0</v>
      </c>
      <c r="D56" s="1109">
        <v>2.5225422400000004</v>
      </c>
      <c r="E56" s="1108">
        <v>0.01</v>
      </c>
      <c r="F56" s="1109">
        <v>135.35143856000005</v>
      </c>
      <c r="G56" s="1109">
        <v>0</v>
      </c>
      <c r="H56" s="1108">
        <v>1.0285282199999999</v>
      </c>
      <c r="I56" s="1108">
        <v>97.36706251999999</v>
      </c>
      <c r="J56" s="1070">
        <v>4137.2340535400008</v>
      </c>
      <c r="K56" s="1108">
        <v>4373.5136250800006</v>
      </c>
    </row>
    <row r="57" spans="1:11" s="278" customFormat="1" ht="9.1999999999999993" customHeight="1">
      <c r="A57" s="621" t="s">
        <v>2495</v>
      </c>
      <c r="B57" s="1108">
        <v>0</v>
      </c>
      <c r="C57" s="1108">
        <v>0</v>
      </c>
      <c r="D57" s="1109">
        <v>2.8252431499999999</v>
      </c>
      <c r="E57" s="1108">
        <v>14.06503</v>
      </c>
      <c r="F57" s="1109">
        <v>33.870227570000004</v>
      </c>
      <c r="G57" s="1109">
        <v>7.8760000000000011E-2</v>
      </c>
      <c r="H57" s="1108">
        <v>5.8010080000000006E-2</v>
      </c>
      <c r="I57" s="1108">
        <v>63.125743150000005</v>
      </c>
      <c r="J57" s="1108">
        <v>3994.0465551100006</v>
      </c>
      <c r="K57" s="1109">
        <v>4108.0695690600005</v>
      </c>
    </row>
    <row r="58" spans="1:11" s="278" customFormat="1" ht="9.1999999999999993" customHeight="1">
      <c r="A58" s="621" t="s">
        <v>2496</v>
      </c>
      <c r="B58" s="1108">
        <v>0</v>
      </c>
      <c r="C58" s="1108">
        <v>0</v>
      </c>
      <c r="D58" s="1109">
        <v>4.1192731499999997</v>
      </c>
      <c r="E58" s="1108">
        <v>0</v>
      </c>
      <c r="F58" s="1109">
        <v>16.893990410000001</v>
      </c>
      <c r="G58" s="1109">
        <v>7.9000000000000001E-2</v>
      </c>
      <c r="H58" s="1108">
        <v>39.36616008</v>
      </c>
      <c r="I58" s="1108">
        <v>17.35789355</v>
      </c>
      <c r="J58" s="1108">
        <v>3875.394898160001</v>
      </c>
      <c r="K58" s="1109">
        <v>3953.2112153500011</v>
      </c>
    </row>
    <row r="59" spans="1:11" s="278" customFormat="1" ht="9.1999999999999993" customHeight="1">
      <c r="A59" s="618" t="s">
        <v>2497</v>
      </c>
      <c r="B59" s="1108">
        <v>0</v>
      </c>
      <c r="C59" s="1108">
        <v>0</v>
      </c>
      <c r="D59" s="1109">
        <v>29.046548499999997</v>
      </c>
      <c r="E59" s="1108">
        <v>0</v>
      </c>
      <c r="F59" s="1109">
        <v>70.072275059999996</v>
      </c>
      <c r="G59" s="1109">
        <v>8.5999999999999993E-2</v>
      </c>
      <c r="H59" s="1108">
        <v>67.564620079999997</v>
      </c>
      <c r="I59" s="1108">
        <v>27.246368790000002</v>
      </c>
      <c r="J59" s="1070">
        <v>3576.2873465600005</v>
      </c>
      <c r="K59" s="1108">
        <v>3770.3031589900006</v>
      </c>
    </row>
    <row r="60" spans="1:11" s="278" customFormat="1" ht="9.1999999999999993" customHeight="1">
      <c r="A60" s="618" t="s">
        <v>2534</v>
      </c>
      <c r="B60" s="1108">
        <v>0</v>
      </c>
      <c r="C60" s="1108">
        <v>0</v>
      </c>
      <c r="D60" s="1109">
        <v>15.489088499999999</v>
      </c>
      <c r="E60" s="1108">
        <v>0</v>
      </c>
      <c r="F60" s="1109">
        <v>22.05870457</v>
      </c>
      <c r="G60" s="1109">
        <v>8.5000000000000006E-2</v>
      </c>
      <c r="H60" s="1108">
        <v>42.66758008</v>
      </c>
      <c r="I60" s="1108">
        <v>15.202508519999999</v>
      </c>
      <c r="J60" s="1108">
        <v>3495.2203555900001</v>
      </c>
      <c r="K60" s="1109">
        <v>3590.7232372600001</v>
      </c>
    </row>
    <row r="61" spans="1:11" s="278" customFormat="1" ht="9.1999999999999993" customHeight="1">
      <c r="A61" s="618" t="s">
        <v>2535</v>
      </c>
      <c r="B61" s="1108">
        <v>0</v>
      </c>
      <c r="C61" s="1108">
        <v>0</v>
      </c>
      <c r="D61" s="1109">
        <v>18.913292049999999</v>
      </c>
      <c r="E61" s="1108">
        <v>0</v>
      </c>
      <c r="F61" s="1109">
        <v>16.446164509999999</v>
      </c>
      <c r="G61" s="1109">
        <v>1.094256E-2</v>
      </c>
      <c r="H61" s="1108">
        <v>64.391225160000005</v>
      </c>
      <c r="I61" s="1108">
        <v>23.996667119999998</v>
      </c>
      <c r="J61" s="1108">
        <v>3352.04998488</v>
      </c>
      <c r="K61" s="1109">
        <v>3475.80827628</v>
      </c>
    </row>
    <row r="62" spans="1:11" s="278" customFormat="1" ht="9.1999999999999993" customHeight="1">
      <c r="A62" s="618" t="s">
        <v>2532</v>
      </c>
      <c r="B62" s="1108">
        <v>0</v>
      </c>
      <c r="C62" s="1108">
        <v>0</v>
      </c>
      <c r="D62" s="1109">
        <v>2.4203060399999998</v>
      </c>
      <c r="E62" s="1108">
        <v>0</v>
      </c>
      <c r="F62" s="1109">
        <v>105.92669427</v>
      </c>
      <c r="G62" s="1109">
        <v>2.8070000000000001E-2</v>
      </c>
      <c r="H62" s="1108">
        <v>35.059614189999998</v>
      </c>
      <c r="I62" s="1108">
        <v>32.71260625</v>
      </c>
      <c r="J62" s="1070">
        <v>3304.3582238799995</v>
      </c>
      <c r="K62" s="1108">
        <v>3480.5055146299997</v>
      </c>
    </row>
    <row r="63" spans="1:11" s="278" customFormat="1" ht="9.1999999999999993" customHeight="1">
      <c r="A63" s="618" t="s">
        <v>2566</v>
      </c>
      <c r="B63" s="1108">
        <v>0</v>
      </c>
      <c r="C63" s="1108">
        <v>0</v>
      </c>
      <c r="D63" s="1109">
        <v>1.8576860399999999</v>
      </c>
      <c r="E63" s="1108">
        <v>0</v>
      </c>
      <c r="F63" s="1109">
        <v>83.772824499999984</v>
      </c>
      <c r="G63" s="1109">
        <v>2.8000000000000001E-2</v>
      </c>
      <c r="H63" s="1108">
        <v>44.870409299999999</v>
      </c>
      <c r="I63" s="1108">
        <v>35.141847640000002</v>
      </c>
      <c r="J63" s="1108">
        <v>3391.2134722299993</v>
      </c>
      <c r="K63" s="1109">
        <v>3556.8842397099993</v>
      </c>
    </row>
    <row r="64" spans="1:11" s="278" customFormat="1" ht="9.1999999999999993" customHeight="1">
      <c r="A64" s="618" t="s">
        <v>2567</v>
      </c>
      <c r="B64" s="1108">
        <v>0</v>
      </c>
      <c r="C64" s="1108">
        <v>0</v>
      </c>
      <c r="D64" s="1109">
        <v>3.3522514499999998</v>
      </c>
      <c r="E64" s="1108">
        <v>4.02408974</v>
      </c>
      <c r="F64" s="1109">
        <v>96.215547999999998</v>
      </c>
      <c r="G64" s="1109">
        <v>2.8000000000000001E-2</v>
      </c>
      <c r="H64" s="1108">
        <v>47.624904409999992</v>
      </c>
      <c r="I64" s="1108">
        <v>28.025287210000002</v>
      </c>
      <c r="J64" s="1108">
        <v>3525.2796125199998</v>
      </c>
      <c r="K64" s="1109">
        <v>3704.5496933299996</v>
      </c>
    </row>
    <row r="65" spans="1:11" s="310" customFormat="1" ht="9.1999999999999993" customHeight="1">
      <c r="A65" s="601" t="s">
        <v>2574</v>
      </c>
      <c r="B65" s="883">
        <v>0</v>
      </c>
      <c r="C65" s="883">
        <v>0</v>
      </c>
      <c r="D65" s="884">
        <v>1.7395660399999997</v>
      </c>
      <c r="E65" s="883">
        <v>51.465756159999998</v>
      </c>
      <c r="F65" s="884">
        <v>138.71680829000002</v>
      </c>
      <c r="G65" s="884">
        <v>2.1000000000000001E-2</v>
      </c>
      <c r="H65" s="883">
        <v>41.784169519999999</v>
      </c>
      <c r="I65" s="883">
        <v>34.61710669</v>
      </c>
      <c r="J65" s="671">
        <v>3706.4457138499997</v>
      </c>
      <c r="K65" s="883">
        <v>3974.7901205499998</v>
      </c>
    </row>
    <row r="66" spans="1:11" s="231" customFormat="1" ht="9.1999999999999993" customHeight="1">
      <c r="A66" s="894"/>
      <c r="B66" s="1070"/>
      <c r="C66" s="1070"/>
      <c r="D66" s="765"/>
      <c r="E66" s="1070"/>
      <c r="F66" s="1070"/>
      <c r="G66" s="1070"/>
      <c r="H66" s="1070"/>
      <c r="I66" s="1070"/>
      <c r="J66" s="1070"/>
      <c r="K66" s="1070"/>
    </row>
    <row r="67" spans="1:11" s="278" customFormat="1" ht="9.1999999999999993" customHeight="1">
      <c r="A67" s="621" t="s">
        <v>2639</v>
      </c>
      <c r="B67" s="1108">
        <v>0</v>
      </c>
      <c r="C67" s="1108">
        <v>0</v>
      </c>
      <c r="D67" s="1109">
        <v>1.34051667</v>
      </c>
      <c r="E67" s="1108">
        <v>3.3888661600000001</v>
      </c>
      <c r="F67" s="1109">
        <v>89.320599299999998</v>
      </c>
      <c r="G67" s="1109">
        <v>0.01</v>
      </c>
      <c r="H67" s="1108">
        <v>16.73436963</v>
      </c>
      <c r="I67" s="1108">
        <v>88.401080340000021</v>
      </c>
      <c r="J67" s="1108">
        <v>4339.6332301600005</v>
      </c>
      <c r="K67" s="1109">
        <v>4538.8286622600008</v>
      </c>
    </row>
    <row r="68" spans="1:11" s="278" customFormat="1" ht="9.1999999999999993" customHeight="1">
      <c r="A68" s="621" t="s">
        <v>2780</v>
      </c>
      <c r="B68" s="1108">
        <v>0</v>
      </c>
      <c r="C68" s="1108">
        <v>0</v>
      </c>
      <c r="D68" s="1109">
        <v>16.212356669999998</v>
      </c>
      <c r="E68" s="1108">
        <v>12.318343670000001</v>
      </c>
      <c r="F68" s="1109">
        <v>97.337330539999996</v>
      </c>
      <c r="G68" s="1109">
        <v>0.01</v>
      </c>
      <c r="H68" s="1108">
        <v>20.793051460000001</v>
      </c>
      <c r="I68" s="1108">
        <v>74.878070050000005</v>
      </c>
      <c r="J68" s="1108">
        <v>4305.0642239099998</v>
      </c>
      <c r="K68" s="1109">
        <v>4526.6133762999998</v>
      </c>
    </row>
    <row r="69" spans="1:11" s="278" customFormat="1" ht="9.1999999999999993" customHeight="1">
      <c r="A69" s="621" t="s">
        <v>2633</v>
      </c>
      <c r="B69" s="1108">
        <v>0</v>
      </c>
      <c r="C69" s="1108">
        <v>0</v>
      </c>
      <c r="D69" s="1109">
        <v>1.7932630199999999</v>
      </c>
      <c r="E69" s="1108">
        <v>22.661293120000003</v>
      </c>
      <c r="F69" s="1109">
        <v>120.36434756000001</v>
      </c>
      <c r="G69" s="1109">
        <v>0.02</v>
      </c>
      <c r="H69" s="1108">
        <v>36.998966570000007</v>
      </c>
      <c r="I69" s="1108">
        <v>75.324632320000006</v>
      </c>
      <c r="J69" s="1070">
        <v>4088.9739515900001</v>
      </c>
      <c r="K69" s="1108">
        <v>4346.1364541800003</v>
      </c>
    </row>
    <row r="70" spans="1:11" s="278" customFormat="1" ht="9.1999999999999993" customHeight="1">
      <c r="A70" s="621" t="s">
        <v>2673</v>
      </c>
      <c r="B70" s="1108">
        <v>0</v>
      </c>
      <c r="C70" s="1108">
        <v>0</v>
      </c>
      <c r="D70" s="1109">
        <v>8.1331123600000002</v>
      </c>
      <c r="E70" s="1108">
        <v>11.56086526</v>
      </c>
      <c r="F70" s="1109">
        <v>98.883327729999991</v>
      </c>
      <c r="G70" s="1109">
        <v>0.02</v>
      </c>
      <c r="H70" s="1108">
        <v>13.73044168</v>
      </c>
      <c r="I70" s="1108">
        <v>69.003816450000016</v>
      </c>
      <c r="J70" s="1108">
        <v>4042.2577301199999</v>
      </c>
      <c r="K70" s="1109">
        <v>4243.5892936</v>
      </c>
    </row>
    <row r="71" spans="1:11" s="278" customFormat="1" ht="9.1999999999999993" customHeight="1">
      <c r="A71" s="621" t="s">
        <v>2674</v>
      </c>
      <c r="B71" s="1108">
        <v>0</v>
      </c>
      <c r="C71" s="1108">
        <v>0</v>
      </c>
      <c r="D71" s="1109">
        <v>2.3314692099999998</v>
      </c>
      <c r="E71" s="1108">
        <v>2.0772300000000001</v>
      </c>
      <c r="F71" s="1109">
        <v>121.63738587999998</v>
      </c>
      <c r="G71" s="1109">
        <v>0.02</v>
      </c>
      <c r="H71" s="1108">
        <v>18.243418440000003</v>
      </c>
      <c r="I71" s="1108">
        <v>77.869053470000011</v>
      </c>
      <c r="J71" s="1108">
        <v>3997.6006744399992</v>
      </c>
      <c r="K71" s="1109">
        <v>4219.7792314399994</v>
      </c>
    </row>
    <row r="72" spans="1:11" s="278" customFormat="1" ht="9.1999999999999993" customHeight="1">
      <c r="A72" s="618" t="s">
        <v>2671</v>
      </c>
      <c r="B72" s="1108">
        <v>0</v>
      </c>
      <c r="C72" s="1108">
        <v>0</v>
      </c>
      <c r="D72" s="1109">
        <v>13.93322481</v>
      </c>
      <c r="E72" s="1108">
        <v>78.896058159999995</v>
      </c>
      <c r="F72" s="1109">
        <v>41.939184060000002</v>
      </c>
      <c r="G72" s="1109">
        <v>0.02</v>
      </c>
      <c r="H72" s="1108">
        <v>5.0879580499999992</v>
      </c>
      <c r="I72" s="1108">
        <v>103.06401993000001</v>
      </c>
      <c r="J72" s="1070">
        <v>4365.695970400001</v>
      </c>
      <c r="K72" s="1108">
        <v>4608.6364154100011</v>
      </c>
    </row>
    <row r="73" spans="1:11" s="278" customFormat="1" ht="9.1999999999999993" customHeight="1">
      <c r="A73" s="618" t="s">
        <v>2682</v>
      </c>
      <c r="B73" s="1108">
        <v>0</v>
      </c>
      <c r="C73" s="1108">
        <v>0</v>
      </c>
      <c r="D73" s="1109">
        <v>6.8048119900000001</v>
      </c>
      <c r="E73" s="1108">
        <v>65.979848199999992</v>
      </c>
      <c r="F73" s="1109">
        <v>34.520629</v>
      </c>
      <c r="G73" s="1109">
        <v>2.5000000000000001E-2</v>
      </c>
      <c r="H73" s="1108">
        <v>42.146979230000007</v>
      </c>
      <c r="I73" s="1108">
        <v>146.14901802999998</v>
      </c>
      <c r="J73" s="1108">
        <v>4265.3259818999995</v>
      </c>
      <c r="K73" s="1109">
        <v>4560.9522683499999</v>
      </c>
    </row>
    <row r="74" spans="1:11" s="278" customFormat="1" ht="9.1999999999999993" customHeight="1">
      <c r="A74" s="618" t="s">
        <v>2683</v>
      </c>
      <c r="B74" s="1108">
        <v>0</v>
      </c>
      <c r="C74" s="1108">
        <v>0</v>
      </c>
      <c r="D74" s="1109">
        <v>7.5216668999999996</v>
      </c>
      <c r="E74" s="1108">
        <v>76.893329969999996</v>
      </c>
      <c r="F74" s="1109">
        <v>21.366102769999998</v>
      </c>
      <c r="G74" s="1109">
        <v>2.5000000000000001E-2</v>
      </c>
      <c r="H74" s="1108">
        <v>44.901815470000003</v>
      </c>
      <c r="I74" s="1108">
        <v>175.61803255999996</v>
      </c>
      <c r="J74" s="1108">
        <v>4578.4460972299994</v>
      </c>
      <c r="K74" s="1109">
        <v>4904.7720448999989</v>
      </c>
    </row>
    <row r="75" spans="1:11" s="278" customFormat="1" ht="9.1999999999999993" customHeight="1">
      <c r="A75" s="618" t="s">
        <v>2680</v>
      </c>
      <c r="B75" s="1108">
        <v>0</v>
      </c>
      <c r="C75" s="1108">
        <v>0</v>
      </c>
      <c r="D75" s="1109">
        <v>21.62873613</v>
      </c>
      <c r="E75" s="1108">
        <v>70.905377270000002</v>
      </c>
      <c r="F75" s="1109">
        <v>33.810025850000002</v>
      </c>
      <c r="G75" s="1109">
        <v>0.03</v>
      </c>
      <c r="H75" s="1108">
        <v>69.744172609999993</v>
      </c>
      <c r="I75" s="1108">
        <v>183.35298615999997</v>
      </c>
      <c r="J75" s="1070">
        <v>4880.2189153099998</v>
      </c>
      <c r="K75" s="1108">
        <v>5259.69021333</v>
      </c>
    </row>
    <row r="76" spans="1:11" s="278" customFormat="1" ht="9.1999999999999993" customHeight="1">
      <c r="A76" s="618" t="s">
        <v>2695</v>
      </c>
      <c r="B76" s="1108">
        <v>0</v>
      </c>
      <c r="C76" s="1108">
        <v>0</v>
      </c>
      <c r="D76" s="1109">
        <v>35.395311190000001</v>
      </c>
      <c r="E76" s="1108">
        <v>61.559380229999995</v>
      </c>
      <c r="F76" s="1109">
        <v>28.391395060000001</v>
      </c>
      <c r="G76" s="1109">
        <v>0.03</v>
      </c>
      <c r="H76" s="1108">
        <v>72.036639699999981</v>
      </c>
      <c r="I76" s="1108">
        <v>185.77008447</v>
      </c>
      <c r="J76" s="1108">
        <v>4863.4014056199994</v>
      </c>
      <c r="K76" s="1109">
        <v>5246.5842162699992</v>
      </c>
    </row>
    <row r="77" spans="1:11" s="278" customFormat="1" ht="9.1999999999999993" customHeight="1">
      <c r="A77" s="618" t="s">
        <v>2696</v>
      </c>
      <c r="B77" s="1108">
        <v>0</v>
      </c>
      <c r="C77" s="1108">
        <v>0</v>
      </c>
      <c r="D77" s="1109">
        <v>22.120652579999998</v>
      </c>
      <c r="E77" s="1108">
        <v>78.935959360000012</v>
      </c>
      <c r="F77" s="1109">
        <v>22.76009723</v>
      </c>
      <c r="G77" s="1109">
        <v>0.03</v>
      </c>
      <c r="H77" s="1108">
        <v>61.467591519999999</v>
      </c>
      <c r="I77" s="1108">
        <v>178.69011506999999</v>
      </c>
      <c r="J77" s="1108">
        <v>4991.4706460100006</v>
      </c>
      <c r="K77" s="1109">
        <v>5355.475061770001</v>
      </c>
    </row>
    <row r="78" spans="1:11" s="310" customFormat="1" ht="9.1999999999999993" customHeight="1">
      <c r="A78" s="601" t="s">
        <v>2693</v>
      </c>
      <c r="B78" s="883">
        <v>0</v>
      </c>
      <c r="C78" s="883">
        <v>0</v>
      </c>
      <c r="D78" s="884">
        <v>19.180241990000003</v>
      </c>
      <c r="E78" s="883">
        <v>93.945735669999991</v>
      </c>
      <c r="F78" s="884">
        <v>113.91061080999999</v>
      </c>
      <c r="G78" s="884">
        <v>0.04</v>
      </c>
      <c r="H78" s="883">
        <v>58.442508959999998</v>
      </c>
      <c r="I78" s="883">
        <v>241.45965894</v>
      </c>
      <c r="J78" s="671">
        <v>5628.4096607699994</v>
      </c>
      <c r="K78" s="883">
        <v>6155.3884171399995</v>
      </c>
    </row>
    <row r="79" spans="1:11" s="231" customFormat="1" ht="9.1999999999999993" customHeight="1">
      <c r="A79" s="894"/>
      <c r="B79" s="1070"/>
      <c r="C79" s="1070"/>
      <c r="D79" s="765"/>
      <c r="E79" s="1070"/>
      <c r="F79" s="1070"/>
      <c r="G79" s="1070"/>
      <c r="H79" s="1070"/>
      <c r="I79" s="1070"/>
      <c r="J79" s="1070"/>
      <c r="K79" s="1070"/>
    </row>
    <row r="80" spans="1:11" s="278" customFormat="1" ht="9.1999999999999993" customHeight="1">
      <c r="A80" s="621" t="s">
        <v>2734</v>
      </c>
      <c r="B80" s="1108">
        <v>0</v>
      </c>
      <c r="C80" s="1108">
        <v>0</v>
      </c>
      <c r="D80" s="1109">
        <v>30.384723340000004</v>
      </c>
      <c r="E80" s="1108">
        <v>5.9385149699999999</v>
      </c>
      <c r="F80" s="1109">
        <v>112.56879225999998</v>
      </c>
      <c r="G80" s="1109">
        <v>0.04</v>
      </c>
      <c r="H80" s="1108">
        <v>65.893910019999993</v>
      </c>
      <c r="I80" s="1108">
        <v>129.85766397</v>
      </c>
      <c r="J80" s="1108">
        <v>7283.2299909400008</v>
      </c>
      <c r="K80" s="1109">
        <v>7627.9135955000011</v>
      </c>
    </row>
    <row r="81" spans="1:11" s="278" customFormat="1" ht="9.1999999999999993" customHeight="1">
      <c r="A81" s="621" t="s">
        <v>2886</v>
      </c>
      <c r="B81" s="1108">
        <v>0</v>
      </c>
      <c r="C81" s="1108">
        <v>0</v>
      </c>
      <c r="D81" s="1109">
        <v>26.72337753</v>
      </c>
      <c r="E81" s="1108">
        <v>5.9372571100000009</v>
      </c>
      <c r="F81" s="1109">
        <v>127.03143848000001</v>
      </c>
      <c r="G81" s="1109">
        <v>4.2000000000000003E-2</v>
      </c>
      <c r="H81" s="1108">
        <v>89.851806310000015</v>
      </c>
      <c r="I81" s="1108">
        <v>158.68069505999998</v>
      </c>
      <c r="J81" s="1108">
        <v>6903.0113541299997</v>
      </c>
      <c r="K81" s="1109">
        <v>7311.2779286200002</v>
      </c>
    </row>
    <row r="82" spans="1:11" s="278" customFormat="1" ht="9.1999999999999993" customHeight="1">
      <c r="A82" s="621" t="s">
        <v>2732</v>
      </c>
      <c r="B82" s="1108">
        <v>0</v>
      </c>
      <c r="C82" s="1108">
        <v>0</v>
      </c>
      <c r="D82" s="1109">
        <v>16.010655939999999</v>
      </c>
      <c r="E82" s="1108">
        <v>17.98469815</v>
      </c>
      <c r="F82" s="1109">
        <v>104.58320341</v>
      </c>
      <c r="G82" s="1109">
        <v>4.4999999999999998E-2</v>
      </c>
      <c r="H82" s="1108">
        <v>109.91962497999999</v>
      </c>
      <c r="I82" s="1108">
        <v>174.76650239999998</v>
      </c>
      <c r="J82" s="1070">
        <v>6807.35717492</v>
      </c>
      <c r="K82" s="1108">
        <v>7230.6668597999997</v>
      </c>
    </row>
    <row r="83" spans="1:11" s="278" customFormat="1" ht="9.1999999999999993" customHeight="1">
      <c r="A83" s="621" t="s">
        <v>2799</v>
      </c>
      <c r="B83" s="1108">
        <v>0</v>
      </c>
      <c r="C83" s="1108">
        <v>0</v>
      </c>
      <c r="D83" s="1109">
        <v>15.341912969999999</v>
      </c>
      <c r="E83" s="1108">
        <v>6.5436570599999992</v>
      </c>
      <c r="F83" s="1109">
        <v>100.1684645</v>
      </c>
      <c r="G83" s="1109">
        <v>0.03</v>
      </c>
      <c r="H83" s="1108">
        <v>92.243433449999969</v>
      </c>
      <c r="I83" s="1108">
        <v>184.57625106999998</v>
      </c>
      <c r="J83" s="1108">
        <v>6856.2702542699981</v>
      </c>
      <c r="K83" s="1109">
        <v>7255.1739733199984</v>
      </c>
    </row>
    <row r="84" spans="1:11" s="278" customFormat="1" ht="9.1999999999999993" customHeight="1">
      <c r="A84" s="621" t="s">
        <v>2800</v>
      </c>
      <c r="B84" s="1108">
        <v>0</v>
      </c>
      <c r="C84" s="1108">
        <v>0</v>
      </c>
      <c r="D84" s="1109">
        <v>24.069279679999998</v>
      </c>
      <c r="E84" s="1108">
        <v>17.64991989</v>
      </c>
      <c r="F84" s="1109">
        <v>90.719703659999993</v>
      </c>
      <c r="G84" s="1109">
        <v>0.03</v>
      </c>
      <c r="H84" s="1108">
        <v>63.119088649999981</v>
      </c>
      <c r="I84" s="1108">
        <v>178.59305086999996</v>
      </c>
      <c r="J84" s="1108">
        <v>6683.3692302700001</v>
      </c>
      <c r="K84" s="1109">
        <v>7057.5502730200005</v>
      </c>
    </row>
    <row r="85" spans="1:11" s="278" customFormat="1" ht="9.1999999999999993" customHeight="1">
      <c r="A85" s="618" t="s">
        <v>2796</v>
      </c>
      <c r="B85" s="1108">
        <v>0</v>
      </c>
      <c r="C85" s="1108">
        <v>1.2424000000000002</v>
      </c>
      <c r="D85" s="1109">
        <v>210.80943945999999</v>
      </c>
      <c r="E85" s="1108">
        <v>2.09969063</v>
      </c>
      <c r="F85" s="1109">
        <v>131.38425635000002</v>
      </c>
      <c r="G85" s="1109">
        <v>4.4999999999999998E-2</v>
      </c>
      <c r="H85" s="1108">
        <v>78.951219690000087</v>
      </c>
      <c r="I85" s="1108">
        <v>190.97882304999999</v>
      </c>
      <c r="J85" s="1070">
        <v>6440.8058522500005</v>
      </c>
      <c r="K85" s="1108">
        <v>7056.3166814300002</v>
      </c>
    </row>
    <row r="86" spans="1:11" s="278" customFormat="1" ht="9.1999999999999993" customHeight="1">
      <c r="A86" s="618" t="s">
        <v>2804</v>
      </c>
      <c r="B86" s="1108">
        <v>0</v>
      </c>
      <c r="C86" s="1108">
        <v>1.1192</v>
      </c>
      <c r="D86" s="1109">
        <v>50.272873700000005</v>
      </c>
      <c r="E86" s="1108">
        <v>0.44658999999999993</v>
      </c>
      <c r="F86" s="1109">
        <v>120.13131493</v>
      </c>
      <c r="G86" s="1109">
        <v>0.04</v>
      </c>
      <c r="H86" s="1108">
        <v>70.474575630000032</v>
      </c>
      <c r="I86" s="1108">
        <v>195.06141785</v>
      </c>
      <c r="J86" s="1108">
        <v>6188.3607091600015</v>
      </c>
      <c r="K86" s="1109">
        <v>6625.9066812700012</v>
      </c>
    </row>
    <row r="87" spans="1:11" s="278" customFormat="1" ht="9.1999999999999993" customHeight="1">
      <c r="A87" s="618" t="s">
        <v>2805</v>
      </c>
      <c r="B87" s="1108">
        <v>0</v>
      </c>
      <c r="C87" s="1108">
        <v>2.4396</v>
      </c>
      <c r="D87" s="1109">
        <v>63.18318404</v>
      </c>
      <c r="E87" s="1108">
        <v>1.0032300000000001</v>
      </c>
      <c r="F87" s="1109">
        <v>265.58074108</v>
      </c>
      <c r="G87" s="1109">
        <v>0.04</v>
      </c>
      <c r="H87" s="1108">
        <v>82.05451194000004</v>
      </c>
      <c r="I87" s="1108">
        <v>156.70022327000007</v>
      </c>
      <c r="J87" s="1108">
        <v>6061.6588674900013</v>
      </c>
      <c r="K87" s="1109">
        <v>6632.6603578200011</v>
      </c>
    </row>
    <row r="88" spans="1:11" s="278" customFormat="1" ht="9.1999999999999993" customHeight="1">
      <c r="A88" s="618" t="s">
        <v>2806</v>
      </c>
      <c r="B88" s="1108">
        <v>0</v>
      </c>
      <c r="C88" s="1108">
        <v>2.3961999999999999</v>
      </c>
      <c r="D88" s="1109">
        <v>66.32971812000001</v>
      </c>
      <c r="E88" s="1108">
        <v>0.56838999999999995</v>
      </c>
      <c r="F88" s="1109">
        <v>119.36827795999997</v>
      </c>
      <c r="G88" s="1109">
        <v>0.19465000000000002</v>
      </c>
      <c r="H88" s="1108">
        <v>63.570188659999957</v>
      </c>
      <c r="I88" s="1108">
        <v>118.58456043000005</v>
      </c>
      <c r="J88" s="1070">
        <v>6200.4089773900005</v>
      </c>
      <c r="K88" s="1108">
        <v>6571.4209625600006</v>
      </c>
    </row>
    <row r="89" spans="1:11" s="278" customFormat="1" ht="9.1999999999999993" customHeight="1">
      <c r="A89" s="618" t="s">
        <v>2850</v>
      </c>
      <c r="B89" s="1108">
        <v>0</v>
      </c>
      <c r="C89" s="1108">
        <v>2.3921999999999999</v>
      </c>
      <c r="D89" s="1109">
        <v>43.221476670000001</v>
      </c>
      <c r="E89" s="1108">
        <v>0.84643999999999997</v>
      </c>
      <c r="F89" s="1109">
        <v>100.66399935</v>
      </c>
      <c r="G89" s="1109">
        <v>0.03</v>
      </c>
      <c r="H89" s="1108">
        <v>56.400665579999988</v>
      </c>
      <c r="I89" s="1108">
        <v>101.55658179000001</v>
      </c>
      <c r="J89" s="1108">
        <v>3382.5098707900002</v>
      </c>
      <c r="K89" s="1109">
        <v>3687.6212341800001</v>
      </c>
    </row>
    <row r="90" spans="1:11" s="278" customFormat="1" ht="9.1999999999999993" customHeight="1">
      <c r="A90" s="618" t="s">
        <v>2851</v>
      </c>
      <c r="B90" s="1108">
        <v>0</v>
      </c>
      <c r="C90" s="1108">
        <v>2.3029999999999999</v>
      </c>
      <c r="D90" s="1109">
        <v>47.678513019999997</v>
      </c>
      <c r="E90" s="1108">
        <v>0.93571999999999989</v>
      </c>
      <c r="F90" s="1109">
        <v>87.783391670000015</v>
      </c>
      <c r="G90" s="1109">
        <v>3.3000000000000002E-2</v>
      </c>
      <c r="H90" s="1108">
        <v>60.320584309999987</v>
      </c>
      <c r="I90" s="1108">
        <v>107.22233197999999</v>
      </c>
      <c r="J90" s="1108">
        <v>3231.2265275899999</v>
      </c>
      <c r="K90" s="1109">
        <v>3537.5030685699999</v>
      </c>
    </row>
    <row r="91" spans="1:11" s="310" customFormat="1" ht="9.1999999999999993" customHeight="1">
      <c r="A91" s="601" t="s">
        <v>2852</v>
      </c>
      <c r="B91" s="883">
        <v>0</v>
      </c>
      <c r="C91" s="883">
        <v>2.8672</v>
      </c>
      <c r="D91" s="884">
        <v>1598.2377052499999</v>
      </c>
      <c r="E91" s="883">
        <v>17.543651640000004</v>
      </c>
      <c r="F91" s="884">
        <v>196.98370531999996</v>
      </c>
      <c r="G91" s="884">
        <v>40.845828999999995</v>
      </c>
      <c r="H91" s="883">
        <v>88.114244379999988</v>
      </c>
      <c r="I91" s="883">
        <v>222.8539570800001</v>
      </c>
      <c r="J91" s="671">
        <v>2126.61758534</v>
      </c>
      <c r="K91" s="883">
        <v>4294.0638780099998</v>
      </c>
    </row>
    <row r="92" spans="1:11" s="231" customFormat="1" ht="9.1999999999999993" customHeight="1">
      <c r="A92" s="894"/>
      <c r="B92" s="1070"/>
      <c r="C92" s="1070"/>
      <c r="D92" s="765"/>
      <c r="E92" s="1070"/>
      <c r="F92" s="1070"/>
      <c r="G92" s="1070"/>
      <c r="H92" s="1070"/>
      <c r="I92" s="1070"/>
      <c r="J92" s="1070"/>
      <c r="K92" s="1070"/>
    </row>
    <row r="93" spans="1:11" s="278" customFormat="1" ht="9.1999999999999993" customHeight="1">
      <c r="A93" s="621" t="s">
        <v>2883</v>
      </c>
      <c r="B93" s="1108">
        <v>0</v>
      </c>
      <c r="C93" s="1108">
        <v>19.864539999999998</v>
      </c>
      <c r="D93" s="1109">
        <v>266.96854074000004</v>
      </c>
      <c r="E93" s="1108">
        <v>2.7931556899999999</v>
      </c>
      <c r="F93" s="1109">
        <v>154.57779011</v>
      </c>
      <c r="G93" s="1109">
        <v>50.661768000000002</v>
      </c>
      <c r="H93" s="1108">
        <v>62.009157709999997</v>
      </c>
      <c r="I93" s="1108">
        <v>332.37094865</v>
      </c>
      <c r="J93" s="1108">
        <v>1745.68455038</v>
      </c>
      <c r="K93" s="1109">
        <v>2634.9304512799999</v>
      </c>
    </row>
    <row r="94" spans="1:11" s="278" customFormat="1" ht="9.1999999999999993" customHeight="1">
      <c r="A94" s="621" t="s">
        <v>2884</v>
      </c>
      <c r="B94" s="1108">
        <v>0</v>
      </c>
      <c r="C94" s="1108">
        <v>4.9286100000000008</v>
      </c>
      <c r="D94" s="1109">
        <v>189.89280879</v>
      </c>
      <c r="E94" s="1108">
        <v>2.8875677699999995</v>
      </c>
      <c r="F94" s="1109">
        <v>133.02354451000002</v>
      </c>
      <c r="G94" s="1109">
        <v>9.4984830000000002</v>
      </c>
      <c r="H94" s="1108">
        <v>104.28212134</v>
      </c>
      <c r="I94" s="1108">
        <v>196.73534361999998</v>
      </c>
      <c r="J94" s="1108">
        <v>1629.6773123799999</v>
      </c>
      <c r="K94" s="1109">
        <v>2270.9257914099999</v>
      </c>
    </row>
    <row r="95" spans="1:11" s="278" customFormat="1" ht="9.1999999999999993" customHeight="1">
      <c r="A95" s="2195" t="s">
        <v>2885</v>
      </c>
      <c r="B95" s="2209">
        <v>0</v>
      </c>
      <c r="C95" s="2209">
        <v>18.602184000000001</v>
      </c>
      <c r="D95" s="2210">
        <v>568.66121623999993</v>
      </c>
      <c r="E95" s="2209">
        <v>4.4655635</v>
      </c>
      <c r="F95" s="2210">
        <v>196.10069941</v>
      </c>
      <c r="G95" s="2210">
        <v>5.4879050000000005</v>
      </c>
      <c r="H95" s="2209">
        <v>68.823536640000015</v>
      </c>
      <c r="I95" s="2209">
        <v>246.70243745000002</v>
      </c>
      <c r="J95" s="2198">
        <v>1654.3527651100001</v>
      </c>
      <c r="K95" s="2209">
        <v>2763.1963073500001</v>
      </c>
    </row>
    <row r="96" spans="1:11" ht="6.75" customHeight="1">
      <c r="A96" s="742"/>
      <c r="B96" s="742"/>
      <c r="C96" s="742"/>
      <c r="D96" s="742"/>
      <c r="E96" s="742"/>
      <c r="F96" s="742"/>
      <c r="G96" s="742"/>
      <c r="H96" s="742"/>
      <c r="I96" s="742"/>
      <c r="J96" s="742"/>
      <c r="K96" s="742"/>
    </row>
    <row r="97" spans="1:11" ht="9" customHeight="1">
      <c r="A97" s="278"/>
      <c r="B97" s="666"/>
      <c r="C97" s="666"/>
      <c r="D97" s="666"/>
      <c r="E97" s="666"/>
      <c r="F97" s="666"/>
      <c r="G97" s="666"/>
      <c r="H97" s="666"/>
      <c r="I97" s="666"/>
      <c r="J97" s="666"/>
      <c r="K97" s="666"/>
    </row>
    <row r="98" spans="1:11" ht="9" customHeight="1">
      <c r="B98" s="326"/>
      <c r="C98" s="239"/>
      <c r="D98" s="239"/>
      <c r="E98" s="239"/>
      <c r="F98" s="239"/>
      <c r="G98" s="326"/>
      <c r="H98" s="239"/>
      <c r="I98" s="239"/>
      <c r="J98" s="239"/>
      <c r="K98" s="326"/>
    </row>
    <row r="99" spans="1:11" ht="9" customHeight="1">
      <c r="B99" s="326"/>
      <c r="C99" s="239"/>
      <c r="D99" s="239"/>
      <c r="E99" s="239"/>
      <c r="F99" s="239"/>
      <c r="G99" s="326"/>
      <c r="H99" s="239"/>
      <c r="I99" s="239"/>
      <c r="J99" s="239"/>
      <c r="K99" s="326"/>
    </row>
    <row r="100" spans="1:11" ht="9" customHeight="1">
      <c r="B100" s="421"/>
      <c r="C100" s="421"/>
      <c r="D100" s="421"/>
      <c r="E100" s="421"/>
      <c r="F100" s="421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29" orientation="portrait" useFirstPageNumber="1" r:id="rId1"/>
  <headerFooter alignWithMargins="0">
    <oddFooter>&amp;C&amp;"Times New Roman,Bold"&amp;10&amp;P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24"/>
  <dimension ref="A1:HA81"/>
  <sheetViews>
    <sheetView topLeftCell="C1" workbookViewId="0">
      <selection activeCell="J13" sqref="J13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  <col min="11" max="16384" width="9.33203125" style="49"/>
  </cols>
  <sheetData>
    <row r="1" spans="1:10" s="471" customFormat="1" ht="15" customHeight="1">
      <c r="A1" s="458" t="s">
        <v>2418</v>
      </c>
      <c r="B1" s="459"/>
      <c r="C1" s="459"/>
      <c r="D1" s="459"/>
      <c r="E1" s="459"/>
      <c r="F1" s="459"/>
      <c r="G1" s="459"/>
      <c r="H1" s="459"/>
      <c r="I1" s="459"/>
      <c r="J1" s="459"/>
    </row>
    <row r="2" spans="1:10" s="47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</row>
    <row r="3" spans="1:10" s="47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</row>
    <row r="4" spans="1:10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</row>
    <row r="5" spans="1:10" s="58" customFormat="1" ht="9" customHeight="1">
      <c r="A5" s="2437" t="s">
        <v>1358</v>
      </c>
      <c r="B5" s="5"/>
      <c r="C5" s="5" t="s">
        <v>1762</v>
      </c>
      <c r="D5" s="5"/>
      <c r="E5" s="5" t="s">
        <v>1350</v>
      </c>
      <c r="F5" s="5" t="s">
        <v>1785</v>
      </c>
      <c r="G5" s="5"/>
      <c r="H5" s="5"/>
      <c r="I5" s="5"/>
      <c r="J5" s="73"/>
    </row>
    <row r="6" spans="1:10" s="58" customFormat="1" ht="9" customHeight="1">
      <c r="A6" s="2428"/>
      <c r="B6" s="5"/>
      <c r="C6" s="5" t="s">
        <v>1786</v>
      </c>
      <c r="D6" s="5"/>
      <c r="E6" s="5" t="s">
        <v>1774</v>
      </c>
      <c r="F6" s="5" t="s">
        <v>1774</v>
      </c>
      <c r="G6" s="5"/>
      <c r="H6" s="5"/>
      <c r="I6" s="5"/>
      <c r="J6" s="5"/>
    </row>
    <row r="7" spans="1:10" s="58" customFormat="1" ht="9" customHeight="1">
      <c r="A7" s="2428"/>
      <c r="B7" s="5" t="s">
        <v>1332</v>
      </c>
      <c r="C7" s="5" t="s">
        <v>647</v>
      </c>
      <c r="D7" s="5" t="s">
        <v>1353</v>
      </c>
      <c r="E7" s="5" t="s">
        <v>1776</v>
      </c>
      <c r="F7" s="5" t="s">
        <v>1776</v>
      </c>
      <c r="G7" s="5" t="s">
        <v>1034</v>
      </c>
      <c r="H7" s="5"/>
      <c r="I7" s="5"/>
      <c r="J7" s="5"/>
    </row>
    <row r="8" spans="1:10" s="58" customFormat="1" ht="9" customHeight="1">
      <c r="A8" s="2428"/>
      <c r="B8" s="69" t="s">
        <v>1351</v>
      </c>
      <c r="C8" s="69" t="s">
        <v>1779</v>
      </c>
      <c r="D8" s="69" t="s">
        <v>1780</v>
      </c>
      <c r="E8" s="69" t="s">
        <v>1781</v>
      </c>
      <c r="F8" s="69" t="s">
        <v>1781</v>
      </c>
      <c r="G8" s="69" t="s">
        <v>1787</v>
      </c>
      <c r="H8" s="69" t="s">
        <v>1784</v>
      </c>
      <c r="I8" s="69" t="s">
        <v>1505</v>
      </c>
      <c r="J8" s="69" t="s">
        <v>1341</v>
      </c>
    </row>
    <row r="9" spans="1:10" s="58" customFormat="1" ht="9" customHeight="1">
      <c r="A9" s="2429"/>
      <c r="B9" s="69">
        <v>1</v>
      </c>
      <c r="C9" s="69">
        <v>2</v>
      </c>
      <c r="D9" s="69">
        <v>3</v>
      </c>
      <c r="E9" s="69">
        <v>4</v>
      </c>
      <c r="F9" s="69">
        <v>5</v>
      </c>
      <c r="G9" s="69">
        <v>6</v>
      </c>
      <c r="H9" s="69">
        <v>7</v>
      </c>
      <c r="I9" s="69">
        <v>8</v>
      </c>
      <c r="J9" s="69">
        <v>9</v>
      </c>
    </row>
    <row r="10" spans="1:10" s="58" customFormat="1" ht="10.5" customHeight="1">
      <c r="A10" s="116" t="s">
        <v>373</v>
      </c>
      <c r="B10" s="348">
        <v>1.1000000000000001</v>
      </c>
      <c r="C10" s="348">
        <v>1.7000000000000001E-2</v>
      </c>
      <c r="D10" s="348">
        <v>0.60899999999999999</v>
      </c>
      <c r="E10" s="348">
        <v>1.4350000000000001</v>
      </c>
      <c r="F10" s="348">
        <v>8.9999999999999993E-3</v>
      </c>
      <c r="G10" s="348">
        <v>0.77200000000000002</v>
      </c>
      <c r="H10" s="348">
        <v>86.332999999999998</v>
      </c>
      <c r="I10" s="348">
        <v>67.8</v>
      </c>
      <c r="J10" s="348">
        <f t="shared" ref="J10:J19" si="0">SUM(B10:I10)</f>
        <v>158.07499999999999</v>
      </c>
    </row>
    <row r="11" spans="1:10" s="58" customFormat="1" ht="10.5" customHeight="1">
      <c r="A11" s="116" t="s">
        <v>391</v>
      </c>
      <c r="B11" s="348">
        <v>25.247</v>
      </c>
      <c r="C11" s="348">
        <v>0.93300000000000005</v>
      </c>
      <c r="D11" s="348">
        <v>1.4370000000000001</v>
      </c>
      <c r="E11" s="348">
        <v>3.9590000000000001</v>
      </c>
      <c r="F11" s="348">
        <v>2.9670000000000001</v>
      </c>
      <c r="G11" s="348">
        <v>28.103000000000002</v>
      </c>
      <c r="H11" s="348">
        <v>2609.3910000000001</v>
      </c>
      <c r="I11" s="348">
        <f>0.231-0.1</f>
        <v>0.13100000000000001</v>
      </c>
      <c r="J11" s="348">
        <f t="shared" si="0"/>
        <v>2672.1680000000001</v>
      </c>
    </row>
    <row r="12" spans="1:10" s="58" customFormat="1" ht="10.5" customHeight="1">
      <c r="A12" s="116" t="s">
        <v>392</v>
      </c>
      <c r="B12" s="348">
        <v>37</v>
      </c>
      <c r="C12" s="348">
        <v>0.77600000000000002</v>
      </c>
      <c r="D12" s="348">
        <v>1.9159999999999999</v>
      </c>
      <c r="E12" s="348">
        <v>0.95899999999999996</v>
      </c>
      <c r="F12" s="348">
        <v>4.8099999999999996</v>
      </c>
      <c r="G12" s="348">
        <v>54.468000000000004</v>
      </c>
      <c r="H12" s="348">
        <v>3229.78</v>
      </c>
      <c r="I12" s="348">
        <v>9.1</v>
      </c>
      <c r="J12" s="348">
        <f t="shared" si="0"/>
        <v>3338.8090000000002</v>
      </c>
    </row>
    <row r="13" spans="1:10" s="58" customFormat="1" ht="10.5" customHeight="1">
      <c r="A13" s="116" t="s">
        <v>416</v>
      </c>
      <c r="B13" s="348">
        <v>45.146999999999998</v>
      </c>
      <c r="C13" s="348">
        <v>1.3069999999999999</v>
      </c>
      <c r="D13" s="348">
        <v>1.087</v>
      </c>
      <c r="E13" s="348">
        <v>5.3760000000000003</v>
      </c>
      <c r="F13" s="348">
        <v>2.6070000000000002</v>
      </c>
      <c r="G13" s="348">
        <v>71.77</v>
      </c>
      <c r="H13" s="348">
        <v>4178.4189999999999</v>
      </c>
      <c r="I13" s="348">
        <v>16.082000000000001</v>
      </c>
      <c r="J13" s="348">
        <f t="shared" si="0"/>
        <v>4321.7950000000001</v>
      </c>
    </row>
    <row r="14" spans="1:10" s="58" customFormat="1" ht="10.5" customHeight="1">
      <c r="A14" s="116" t="s">
        <v>394</v>
      </c>
      <c r="B14" s="348">
        <v>50.405999999999999</v>
      </c>
      <c r="C14" s="348">
        <v>0.56000000000000005</v>
      </c>
      <c r="D14" s="348">
        <v>0.56599999999999995</v>
      </c>
      <c r="E14" s="348">
        <v>7.3230000000000004</v>
      </c>
      <c r="F14" s="348">
        <v>16.655000000000001</v>
      </c>
      <c r="G14" s="348">
        <v>98.478999999999999</v>
      </c>
      <c r="H14" s="348">
        <v>4971.3860000000004</v>
      </c>
      <c r="I14" s="348">
        <v>72.852000000000004</v>
      </c>
      <c r="J14" s="348">
        <f t="shared" si="0"/>
        <v>5218.2269999999999</v>
      </c>
    </row>
    <row r="15" spans="1:10" s="58" customFormat="1" ht="10.5" customHeight="1">
      <c r="A15" s="116" t="s">
        <v>395</v>
      </c>
      <c r="B15" s="348">
        <v>69.8</v>
      </c>
      <c r="C15" s="348">
        <v>0.92200000000000004</v>
      </c>
      <c r="D15" s="348">
        <v>1.1359999999999999</v>
      </c>
      <c r="E15" s="348">
        <v>3.7679999999999998</v>
      </c>
      <c r="F15" s="348">
        <v>29.951000000000001</v>
      </c>
      <c r="G15" s="348">
        <v>59.805</v>
      </c>
      <c r="H15" s="348">
        <v>6421.6260000000002</v>
      </c>
      <c r="I15" s="348">
        <v>84.5</v>
      </c>
      <c r="J15" s="348">
        <f t="shared" si="0"/>
        <v>6671.5079999999998</v>
      </c>
    </row>
    <row r="16" spans="1:10" s="58" customFormat="1" ht="10.5" customHeight="1">
      <c r="A16" s="116" t="s">
        <v>1772</v>
      </c>
      <c r="B16" s="348">
        <v>143.62200000000001</v>
      </c>
      <c r="C16" s="348">
        <v>2.194</v>
      </c>
      <c r="D16" s="348">
        <v>3.5470000000000002</v>
      </c>
      <c r="E16" s="348">
        <v>22.696000000000002</v>
      </c>
      <c r="F16" s="348">
        <v>63.587000000000003</v>
      </c>
      <c r="G16" s="348">
        <v>86.799000000000007</v>
      </c>
      <c r="H16" s="348">
        <v>8213.6080000000002</v>
      </c>
      <c r="I16" s="348">
        <v>98.876999999999995</v>
      </c>
      <c r="J16" s="348">
        <f t="shared" si="0"/>
        <v>8634.93</v>
      </c>
    </row>
    <row r="17" spans="1:209" s="58" customFormat="1" ht="10.5" customHeight="1">
      <c r="A17" s="116" t="s">
        <v>397</v>
      </c>
      <c r="B17" s="348">
        <v>267.53699999999998</v>
      </c>
      <c r="C17" s="348">
        <v>49.941000000000003</v>
      </c>
      <c r="D17" s="348">
        <v>7.22</v>
      </c>
      <c r="E17" s="348">
        <v>87.831999999999994</v>
      </c>
      <c r="F17" s="348">
        <v>127.29</v>
      </c>
      <c r="G17" s="348">
        <v>152.767</v>
      </c>
      <c r="H17" s="348">
        <v>12069.88</v>
      </c>
      <c r="I17" s="348">
        <v>160.83699999999999</v>
      </c>
      <c r="J17" s="348">
        <f t="shared" si="0"/>
        <v>12923.303999999998</v>
      </c>
    </row>
    <row r="18" spans="1:209" s="58" customFormat="1" ht="10.5" customHeight="1">
      <c r="A18" s="116" t="s">
        <v>398</v>
      </c>
      <c r="B18" s="348">
        <v>325.2</v>
      </c>
      <c r="C18" s="348">
        <v>0.48399999999999999</v>
      </c>
      <c r="D18" s="348">
        <v>4.5129999999999999</v>
      </c>
      <c r="E18" s="348">
        <v>121.925</v>
      </c>
      <c r="F18" s="348">
        <v>187.67099999999999</v>
      </c>
      <c r="G18" s="348">
        <v>248.458</v>
      </c>
      <c r="H18" s="348">
        <v>16362.316999999999</v>
      </c>
      <c r="I18" s="348">
        <v>210.1</v>
      </c>
      <c r="J18" s="348">
        <f t="shared" si="0"/>
        <v>17460.667999999998</v>
      </c>
    </row>
    <row r="19" spans="1:209" s="58" customFormat="1" ht="10.5" customHeight="1">
      <c r="A19" s="116" t="s">
        <v>399</v>
      </c>
      <c r="B19" s="348">
        <v>540.274</v>
      </c>
      <c r="C19" s="348">
        <v>4.0019999999999998</v>
      </c>
      <c r="D19" s="348">
        <v>9.9949999999999992</v>
      </c>
      <c r="E19" s="348">
        <v>154.71299999999999</v>
      </c>
      <c r="F19" s="348">
        <v>217.483</v>
      </c>
      <c r="G19" s="348">
        <v>358.68400000000003</v>
      </c>
      <c r="H19" s="348">
        <v>21180.804</v>
      </c>
      <c r="I19" s="348">
        <v>299.94299999999998</v>
      </c>
      <c r="J19" s="348">
        <f t="shared" si="0"/>
        <v>22765.898000000001</v>
      </c>
    </row>
    <row r="20" spans="1:209" s="58" customFormat="1" ht="10.5" customHeight="1">
      <c r="A20" s="65" t="s">
        <v>417</v>
      </c>
      <c r="B20" s="12">
        <v>790.3</v>
      </c>
      <c r="C20" s="65">
        <v>10.512</v>
      </c>
      <c r="D20" s="65">
        <v>5.0330000000000004</v>
      </c>
      <c r="E20" s="65">
        <v>219.36199999999999</v>
      </c>
      <c r="F20" s="65">
        <v>487.32499999999999</v>
      </c>
      <c r="G20" s="65">
        <v>357.92</v>
      </c>
      <c r="H20" s="65">
        <v>23935.741999999998</v>
      </c>
      <c r="I20" s="65">
        <v>83.331999999999994</v>
      </c>
      <c r="J20" s="65">
        <v>25889.525999999998</v>
      </c>
    </row>
    <row r="21" spans="1:209" s="58" customFormat="1" ht="10.5" customHeight="1">
      <c r="A21" s="65" t="s">
        <v>401</v>
      </c>
      <c r="B21" s="12">
        <v>925.9</v>
      </c>
      <c r="C21" s="65">
        <v>2.2999999999999998</v>
      </c>
      <c r="D21" s="65">
        <v>12.3</v>
      </c>
      <c r="E21" s="65">
        <v>709.8</v>
      </c>
      <c r="F21" s="65">
        <v>717.8</v>
      </c>
      <c r="G21" s="65">
        <v>458.8</v>
      </c>
      <c r="H21" s="65">
        <v>26821.4</v>
      </c>
      <c r="I21" s="65">
        <v>135</v>
      </c>
      <c r="J21" s="65">
        <v>29783.3</v>
      </c>
    </row>
    <row r="22" spans="1:209" s="280" customFormat="1" ht="10.5" customHeight="1">
      <c r="A22" s="65" t="s">
        <v>402</v>
      </c>
      <c r="B22" s="12">
        <v>1414.7</v>
      </c>
      <c r="C22" s="65">
        <v>12</v>
      </c>
      <c r="D22" s="65">
        <v>28.1</v>
      </c>
      <c r="E22" s="65">
        <v>697.7</v>
      </c>
      <c r="F22" s="65">
        <v>895.8</v>
      </c>
      <c r="G22" s="65">
        <v>551</v>
      </c>
      <c r="H22" s="65">
        <v>33021.5</v>
      </c>
      <c r="I22" s="65">
        <v>264.5</v>
      </c>
      <c r="J22" s="65">
        <v>36885.300000000003</v>
      </c>
    </row>
    <row r="23" spans="1:209" s="280" customFormat="1" ht="10.5" customHeight="1">
      <c r="A23" s="65" t="s">
        <v>403</v>
      </c>
      <c r="B23" s="12">
        <v>2026.3</v>
      </c>
      <c r="C23" s="65">
        <v>33.4</v>
      </c>
      <c r="D23" s="65">
        <v>49.7</v>
      </c>
      <c r="E23" s="65">
        <v>853.7</v>
      </c>
      <c r="F23" s="65">
        <v>1127.4000000000001</v>
      </c>
      <c r="G23" s="65">
        <v>731.3</v>
      </c>
      <c r="H23" s="65">
        <v>44507.8</v>
      </c>
      <c r="I23" s="65">
        <v>811.2</v>
      </c>
      <c r="J23" s="65">
        <v>50140.800000000003</v>
      </c>
    </row>
    <row r="24" spans="1:209" s="280" customFormat="1" ht="10.5" customHeight="1">
      <c r="A24" s="65" t="s">
        <v>404</v>
      </c>
      <c r="B24" s="12">
        <v>2339.3000000000002</v>
      </c>
      <c r="C24" s="65">
        <v>25.1</v>
      </c>
      <c r="D24" s="65">
        <v>158.9</v>
      </c>
      <c r="E24" s="65">
        <v>811.3</v>
      </c>
      <c r="F24" s="65">
        <v>1073.8</v>
      </c>
      <c r="G24" s="65">
        <v>917.2</v>
      </c>
      <c r="H24" s="65">
        <v>59771.9</v>
      </c>
      <c r="I24" s="65">
        <v>606.1</v>
      </c>
      <c r="J24" s="65">
        <v>65703.600000000006</v>
      </c>
    </row>
    <row r="25" spans="1:209" s="280" customFormat="1" ht="10.5" customHeight="1">
      <c r="A25" s="65" t="s">
        <v>166</v>
      </c>
      <c r="B25" s="12">
        <v>3385.7</v>
      </c>
      <c r="C25" s="9">
        <v>25</v>
      </c>
      <c r="D25" s="9">
        <v>145.80000000000001</v>
      </c>
      <c r="E25" s="9">
        <v>689.7</v>
      </c>
      <c r="F25" s="9">
        <v>2898</v>
      </c>
      <c r="G25" s="9">
        <v>1000.8</v>
      </c>
      <c r="H25" s="9">
        <v>72066.899999999994</v>
      </c>
      <c r="I25" s="9">
        <v>775.8</v>
      </c>
      <c r="J25" s="65">
        <v>80987.7</v>
      </c>
    </row>
    <row r="26" spans="1:209" s="280" customFormat="1" ht="10.5" customHeight="1">
      <c r="A26" s="65" t="s">
        <v>975</v>
      </c>
      <c r="B26" s="12">
        <v>3833.3</v>
      </c>
      <c r="C26" s="9">
        <v>91.1</v>
      </c>
      <c r="D26" s="9">
        <v>574.5</v>
      </c>
      <c r="E26" s="9">
        <v>565.29999999999995</v>
      </c>
      <c r="F26" s="9">
        <v>1833.3</v>
      </c>
      <c r="G26" s="9">
        <v>2241.8000000000002</v>
      </c>
      <c r="H26" s="9">
        <v>72913.600000000006</v>
      </c>
      <c r="I26" s="9">
        <v>1764.8</v>
      </c>
      <c r="J26" s="65">
        <v>83817.7</v>
      </c>
    </row>
    <row r="27" spans="1:209" s="280" customFormat="1" ht="10.5" customHeight="1">
      <c r="A27" s="433" t="s">
        <v>1471</v>
      </c>
      <c r="B27" s="12">
        <v>4346.9799999999996</v>
      </c>
      <c r="C27" s="9">
        <v>80.680000000000007</v>
      </c>
      <c r="D27" s="9">
        <v>762.2</v>
      </c>
      <c r="E27" s="9">
        <v>467.68</v>
      </c>
      <c r="F27" s="9">
        <v>1195.7</v>
      </c>
      <c r="G27" s="9">
        <v>3529.9</v>
      </c>
      <c r="H27" s="9">
        <v>85004.9</v>
      </c>
      <c r="I27" s="9">
        <v>1848.27</v>
      </c>
      <c r="J27" s="65">
        <v>97236.31</v>
      </c>
    </row>
    <row r="28" spans="1:209" s="280" customFormat="1" ht="10.5" customHeight="1">
      <c r="A28" s="433" t="s">
        <v>1114</v>
      </c>
      <c r="B28" s="12">
        <v>6609.09</v>
      </c>
      <c r="C28" s="9">
        <v>180.85</v>
      </c>
      <c r="D28" s="9">
        <v>1145.68</v>
      </c>
      <c r="E28" s="9">
        <v>984.76</v>
      </c>
      <c r="F28" s="9">
        <v>2030.15</v>
      </c>
      <c r="G28" s="9">
        <v>2939.62</v>
      </c>
      <c r="H28" s="9">
        <v>97931.92</v>
      </c>
      <c r="I28" s="9">
        <v>2283.9899999999998</v>
      </c>
      <c r="J28" s="65">
        <v>114106.06</v>
      </c>
    </row>
    <row r="29" spans="1:209" s="280" customFormat="1" ht="10.5" customHeight="1">
      <c r="A29" s="262" t="s">
        <v>1600</v>
      </c>
      <c r="B29" s="12">
        <v>6095.8010000000004</v>
      </c>
      <c r="C29" s="9">
        <v>361.96800000000002</v>
      </c>
      <c r="D29" s="9">
        <v>1658.367</v>
      </c>
      <c r="E29" s="9">
        <v>2041.538</v>
      </c>
      <c r="F29" s="9">
        <v>2475.4830000000002</v>
      </c>
      <c r="G29" s="9">
        <v>3773.8760000000002</v>
      </c>
      <c r="H29" s="9">
        <v>110446.58900000001</v>
      </c>
      <c r="I29" s="9">
        <v>3159.9059999999999</v>
      </c>
      <c r="J29" s="65">
        <v>130013.52800000001</v>
      </c>
    </row>
    <row r="30" spans="1:209" s="280" customFormat="1" ht="10.5" customHeight="1">
      <c r="A30" s="670" t="s">
        <v>1198</v>
      </c>
      <c r="B30" s="671">
        <v>5933.96</v>
      </c>
      <c r="C30" s="669">
        <v>191.71700000000001</v>
      </c>
      <c r="D30" s="669">
        <v>1381.7280000000001</v>
      </c>
      <c r="E30" s="669">
        <v>1930.42</v>
      </c>
      <c r="F30" s="669">
        <v>2787.011</v>
      </c>
      <c r="G30" s="669">
        <v>6831.9470000000001</v>
      </c>
      <c r="H30" s="669">
        <v>128148.069</v>
      </c>
      <c r="I30" s="672">
        <v>4368.4059999999999</v>
      </c>
      <c r="J30" s="627">
        <v>151573.258</v>
      </c>
      <c r="K30" s="2290"/>
      <c r="L30" s="2290"/>
      <c r="M30" s="2290"/>
      <c r="N30" s="2290"/>
      <c r="O30" s="2290"/>
      <c r="P30" s="2290"/>
      <c r="Q30" s="2290"/>
      <c r="R30" s="2290"/>
      <c r="S30" s="2290"/>
      <c r="T30" s="2290"/>
      <c r="U30" s="2290"/>
      <c r="V30" s="2290"/>
      <c r="W30" s="2290"/>
      <c r="X30" s="2290"/>
      <c r="Y30" s="2290"/>
      <c r="Z30" s="2290"/>
      <c r="AA30" s="2290"/>
      <c r="AB30" s="2290"/>
      <c r="AC30" s="2290"/>
      <c r="AD30" s="2290"/>
      <c r="AE30" s="2290"/>
      <c r="AF30" s="2290"/>
      <c r="AG30" s="2290"/>
      <c r="AH30" s="2290"/>
      <c r="AI30" s="2290"/>
      <c r="AJ30" s="2290"/>
      <c r="AK30" s="2290"/>
      <c r="AL30" s="2290"/>
      <c r="AM30" s="2290"/>
      <c r="AN30" s="2290"/>
      <c r="AO30" s="2290"/>
      <c r="AP30" s="2290"/>
      <c r="AQ30" s="2290"/>
      <c r="AR30" s="2290"/>
      <c r="AS30" s="2290"/>
      <c r="AT30" s="2290"/>
      <c r="AU30" s="2290"/>
      <c r="AV30" s="2290"/>
      <c r="AW30" s="2290"/>
      <c r="AX30" s="2290"/>
      <c r="AY30" s="2290"/>
      <c r="AZ30" s="2290"/>
      <c r="BA30" s="2290"/>
      <c r="BB30" s="2290"/>
      <c r="BC30" s="2290"/>
      <c r="BD30" s="2290"/>
      <c r="BE30" s="2290"/>
      <c r="BF30" s="2290"/>
      <c r="BG30" s="2290"/>
      <c r="BH30" s="2290"/>
      <c r="BI30" s="2290"/>
      <c r="BJ30" s="2290"/>
      <c r="BK30" s="2290"/>
      <c r="BL30" s="2290"/>
      <c r="BM30" s="2290"/>
      <c r="BN30" s="2290"/>
      <c r="BO30" s="2290"/>
      <c r="BP30" s="2290"/>
      <c r="BQ30" s="2290"/>
      <c r="BR30" s="2290"/>
      <c r="BS30" s="2290"/>
      <c r="BT30" s="2290"/>
      <c r="BU30" s="2290"/>
      <c r="BV30" s="2290"/>
      <c r="BW30" s="2290"/>
      <c r="BX30" s="2290"/>
      <c r="BY30" s="2290"/>
      <c r="BZ30" s="2290"/>
      <c r="CA30" s="2290"/>
      <c r="CB30" s="2290"/>
      <c r="CC30" s="2290"/>
      <c r="CD30" s="2290"/>
      <c r="CE30" s="2290"/>
      <c r="CF30" s="2290"/>
      <c r="CG30" s="2290"/>
      <c r="CH30" s="2290"/>
      <c r="CI30" s="2290"/>
      <c r="CJ30" s="2290"/>
      <c r="CK30" s="2290"/>
      <c r="CL30" s="2290"/>
      <c r="CM30" s="2290"/>
      <c r="CN30" s="2290"/>
      <c r="CO30" s="2290"/>
      <c r="CP30" s="2290"/>
      <c r="CQ30" s="2290"/>
      <c r="CR30" s="2290"/>
      <c r="CS30" s="2290"/>
      <c r="CT30" s="2290"/>
      <c r="CU30" s="2290"/>
      <c r="CV30" s="2290"/>
      <c r="CW30" s="2290"/>
      <c r="CX30" s="2290"/>
      <c r="CY30" s="2290"/>
      <c r="CZ30" s="2290"/>
      <c r="DA30" s="2290"/>
      <c r="DB30" s="2290"/>
      <c r="DC30" s="2290"/>
      <c r="DD30" s="2290"/>
      <c r="DE30" s="2290"/>
      <c r="DF30" s="2290"/>
      <c r="DG30" s="2290"/>
      <c r="DH30" s="2290"/>
      <c r="DI30" s="2290"/>
      <c r="DJ30" s="2290"/>
      <c r="DK30" s="2290"/>
      <c r="DL30" s="2290"/>
      <c r="DM30" s="2290"/>
      <c r="DN30" s="2290"/>
      <c r="DO30" s="2290"/>
      <c r="DP30" s="2290"/>
      <c r="DQ30" s="2290"/>
      <c r="DR30" s="2290"/>
      <c r="DS30" s="2290"/>
      <c r="DT30" s="2290"/>
      <c r="DU30" s="2290"/>
      <c r="DV30" s="2290"/>
      <c r="DW30" s="2290"/>
      <c r="DX30" s="2290"/>
      <c r="DY30" s="2290"/>
      <c r="DZ30" s="2290"/>
      <c r="EA30" s="2290"/>
      <c r="EB30" s="2290"/>
      <c r="EC30" s="2290"/>
      <c r="ED30" s="2290"/>
      <c r="EE30" s="2290"/>
      <c r="EF30" s="2290"/>
      <c r="EG30" s="2290"/>
      <c r="EH30" s="2290"/>
      <c r="EI30" s="2290"/>
      <c r="EJ30" s="2290"/>
      <c r="EK30" s="2290"/>
      <c r="EL30" s="2290"/>
      <c r="EM30" s="2290"/>
      <c r="EN30" s="2290"/>
      <c r="EO30" s="2290"/>
      <c r="EP30" s="2290"/>
      <c r="EQ30" s="2290"/>
      <c r="ER30" s="2290"/>
      <c r="ES30" s="2290"/>
      <c r="ET30" s="2290"/>
      <c r="EU30" s="2290"/>
      <c r="EV30" s="2290"/>
      <c r="EW30" s="2290"/>
      <c r="EX30" s="2290"/>
      <c r="EY30" s="2290"/>
      <c r="EZ30" s="2290"/>
      <c r="FA30" s="2290"/>
      <c r="FB30" s="2290"/>
      <c r="FC30" s="2290"/>
      <c r="FD30" s="2290"/>
      <c r="FE30" s="2290"/>
      <c r="FF30" s="2290"/>
      <c r="FG30" s="2290"/>
      <c r="FH30" s="2290"/>
      <c r="FI30" s="2290"/>
      <c r="FJ30" s="2290"/>
      <c r="FK30" s="2290"/>
      <c r="FL30" s="2290"/>
      <c r="FM30" s="2290"/>
      <c r="FN30" s="2290"/>
      <c r="FO30" s="2290"/>
      <c r="FP30" s="2290"/>
      <c r="FQ30" s="2290"/>
      <c r="FR30" s="2290"/>
      <c r="FS30" s="2290"/>
      <c r="FT30" s="2290"/>
      <c r="FU30" s="2290"/>
      <c r="FV30" s="2290"/>
      <c r="FW30" s="2290"/>
      <c r="FX30" s="2290"/>
      <c r="FY30" s="2290"/>
      <c r="FZ30" s="2290"/>
      <c r="GA30" s="2290"/>
      <c r="GB30" s="2290"/>
      <c r="GC30" s="2290"/>
      <c r="GD30" s="2290"/>
      <c r="GE30" s="2290"/>
      <c r="GF30" s="2290"/>
      <c r="GG30" s="2290"/>
      <c r="GH30" s="2290"/>
      <c r="GI30" s="2290"/>
      <c r="GJ30" s="2290"/>
      <c r="GK30" s="2290"/>
      <c r="GL30" s="2290"/>
      <c r="GM30" s="2290"/>
      <c r="GN30" s="2290"/>
      <c r="GO30" s="2290"/>
      <c r="GP30" s="2290"/>
      <c r="GQ30" s="2290"/>
      <c r="GR30" s="2290"/>
      <c r="GS30" s="2290"/>
      <c r="GT30" s="2290"/>
      <c r="GU30" s="2290"/>
      <c r="GV30" s="2290"/>
      <c r="GW30" s="2290"/>
      <c r="GX30" s="2290"/>
      <c r="GY30" s="2290"/>
      <c r="GZ30" s="2290"/>
      <c r="HA30" s="2290"/>
    </row>
    <row r="31" spans="1:209" s="280" customFormat="1" ht="10.5" customHeight="1">
      <c r="A31" s="670" t="s">
        <v>789</v>
      </c>
      <c r="B31" s="671">
        <v>5933.96</v>
      </c>
      <c r="C31" s="669">
        <v>190.017</v>
      </c>
      <c r="D31" s="669">
        <v>1481.7280000000001</v>
      </c>
      <c r="E31" s="669">
        <v>2023.82</v>
      </c>
      <c r="F31" s="669">
        <v>2728.6109999999999</v>
      </c>
      <c r="G31" s="669">
        <v>6831.9470000000001</v>
      </c>
      <c r="H31" s="669">
        <v>128152.32799999999</v>
      </c>
      <c r="I31" s="672">
        <v>4368.4059999999999</v>
      </c>
      <c r="J31" s="627">
        <v>151710.81699999998</v>
      </c>
      <c r="K31" s="2290"/>
      <c r="L31" s="2290"/>
      <c r="M31" s="2290"/>
      <c r="N31" s="2290"/>
      <c r="O31" s="2290"/>
      <c r="P31" s="2290"/>
      <c r="Q31" s="2290"/>
      <c r="R31" s="2290"/>
      <c r="S31" s="2290"/>
      <c r="T31" s="2290"/>
      <c r="U31" s="2290"/>
      <c r="V31" s="2290"/>
      <c r="W31" s="2290"/>
      <c r="X31" s="2290"/>
      <c r="Y31" s="2290"/>
      <c r="Z31" s="2290"/>
      <c r="AA31" s="2290"/>
      <c r="AB31" s="2290"/>
      <c r="AC31" s="2290"/>
      <c r="AD31" s="2290"/>
      <c r="AE31" s="2290"/>
      <c r="AF31" s="2290"/>
      <c r="AG31" s="2290"/>
      <c r="AH31" s="2290"/>
      <c r="AI31" s="2290"/>
      <c r="AJ31" s="2290"/>
      <c r="AK31" s="2290"/>
      <c r="AL31" s="2290"/>
      <c r="AM31" s="2290"/>
      <c r="AN31" s="2290"/>
      <c r="AO31" s="2290"/>
      <c r="AP31" s="2290"/>
      <c r="AQ31" s="2290"/>
      <c r="AR31" s="2290"/>
      <c r="AS31" s="2290"/>
      <c r="AT31" s="2290"/>
      <c r="AU31" s="2290"/>
      <c r="AV31" s="2290"/>
      <c r="AW31" s="2290"/>
      <c r="AX31" s="2290"/>
      <c r="AY31" s="2290"/>
      <c r="AZ31" s="2290"/>
      <c r="BA31" s="2290"/>
      <c r="BB31" s="2290"/>
      <c r="BC31" s="2290"/>
      <c r="BD31" s="2290"/>
      <c r="BE31" s="2290"/>
      <c r="BF31" s="2290"/>
      <c r="BG31" s="2290"/>
      <c r="BH31" s="2290"/>
      <c r="BI31" s="2290"/>
      <c r="BJ31" s="2290"/>
      <c r="BK31" s="2290"/>
      <c r="BL31" s="2290"/>
      <c r="BM31" s="2290"/>
      <c r="BN31" s="2290"/>
      <c r="BO31" s="2290"/>
      <c r="BP31" s="2290"/>
      <c r="BQ31" s="2290"/>
      <c r="BR31" s="2290"/>
      <c r="BS31" s="2290"/>
      <c r="BT31" s="2290"/>
      <c r="BU31" s="2290"/>
      <c r="BV31" s="2290"/>
      <c r="BW31" s="2290"/>
      <c r="BX31" s="2290"/>
      <c r="BY31" s="2290"/>
      <c r="BZ31" s="2290"/>
      <c r="CA31" s="2290"/>
      <c r="CB31" s="2290"/>
      <c r="CC31" s="2290"/>
      <c r="CD31" s="2290"/>
      <c r="CE31" s="2290"/>
      <c r="CF31" s="2290"/>
      <c r="CG31" s="2290"/>
      <c r="CH31" s="2290"/>
      <c r="CI31" s="2290"/>
      <c r="CJ31" s="2290"/>
      <c r="CK31" s="2290"/>
      <c r="CL31" s="2290"/>
      <c r="CM31" s="2290"/>
      <c r="CN31" s="2290"/>
      <c r="CO31" s="2290"/>
      <c r="CP31" s="2290"/>
      <c r="CQ31" s="2290"/>
      <c r="CR31" s="2290"/>
      <c r="CS31" s="2290"/>
      <c r="CT31" s="2290"/>
      <c r="CU31" s="2290"/>
      <c r="CV31" s="2290"/>
      <c r="CW31" s="2290"/>
      <c r="CX31" s="2290"/>
      <c r="CY31" s="2290"/>
      <c r="CZ31" s="2290"/>
      <c r="DA31" s="2290"/>
      <c r="DB31" s="2290"/>
      <c r="DC31" s="2290"/>
      <c r="DD31" s="2290"/>
      <c r="DE31" s="2290"/>
      <c r="DF31" s="2290"/>
      <c r="DG31" s="2290"/>
      <c r="DH31" s="2290"/>
      <c r="DI31" s="2290"/>
      <c r="DJ31" s="2290"/>
      <c r="DK31" s="2290"/>
      <c r="DL31" s="2290"/>
      <c r="DM31" s="2290"/>
      <c r="DN31" s="2290"/>
      <c r="DO31" s="2290"/>
      <c r="DP31" s="2290"/>
      <c r="DQ31" s="2290"/>
      <c r="DR31" s="2290"/>
      <c r="DS31" s="2290"/>
      <c r="DT31" s="2290"/>
      <c r="DU31" s="2290"/>
      <c r="DV31" s="2290"/>
      <c r="DW31" s="2290"/>
      <c r="DX31" s="2290"/>
      <c r="DY31" s="2290"/>
      <c r="DZ31" s="2290"/>
      <c r="EA31" s="2290"/>
      <c r="EB31" s="2290"/>
      <c r="EC31" s="2290"/>
      <c r="ED31" s="2290"/>
      <c r="EE31" s="2290"/>
      <c r="EF31" s="2290"/>
      <c r="EG31" s="2290"/>
      <c r="EH31" s="2290"/>
      <c r="EI31" s="2290"/>
      <c r="EJ31" s="2290"/>
      <c r="EK31" s="2290"/>
      <c r="EL31" s="2290"/>
      <c r="EM31" s="2290"/>
      <c r="EN31" s="2290"/>
      <c r="EO31" s="2290"/>
      <c r="EP31" s="2290"/>
      <c r="EQ31" s="2290"/>
      <c r="ER31" s="2290"/>
      <c r="ES31" s="2290"/>
      <c r="ET31" s="2290"/>
      <c r="EU31" s="2290"/>
      <c r="EV31" s="2290"/>
      <c r="EW31" s="2290"/>
      <c r="EX31" s="2290"/>
      <c r="EY31" s="2290"/>
      <c r="EZ31" s="2290"/>
      <c r="FA31" s="2290"/>
      <c r="FB31" s="2290"/>
      <c r="FC31" s="2290"/>
      <c r="FD31" s="2290"/>
      <c r="FE31" s="2290"/>
      <c r="FF31" s="2290"/>
      <c r="FG31" s="2290"/>
      <c r="FH31" s="2290"/>
      <c r="FI31" s="2290"/>
      <c r="FJ31" s="2290"/>
      <c r="FK31" s="2290"/>
      <c r="FL31" s="2290"/>
      <c r="FM31" s="2290"/>
      <c r="FN31" s="2290"/>
      <c r="FO31" s="2290"/>
      <c r="FP31" s="2290"/>
      <c r="FQ31" s="2290"/>
      <c r="FR31" s="2290"/>
      <c r="FS31" s="2290"/>
      <c r="FT31" s="2290"/>
      <c r="FU31" s="2290"/>
      <c r="FV31" s="2290"/>
      <c r="FW31" s="2290"/>
      <c r="FX31" s="2290"/>
      <c r="FY31" s="2290"/>
      <c r="FZ31" s="2290"/>
      <c r="GA31" s="2290"/>
      <c r="GB31" s="2290"/>
      <c r="GC31" s="2290"/>
      <c r="GD31" s="2290"/>
      <c r="GE31" s="2290"/>
      <c r="GF31" s="2290"/>
      <c r="GG31" s="2290"/>
      <c r="GH31" s="2290"/>
      <c r="GI31" s="2290"/>
      <c r="GJ31" s="2290"/>
      <c r="GK31" s="2290"/>
      <c r="GL31" s="2290"/>
      <c r="GM31" s="2290"/>
      <c r="GN31" s="2290"/>
      <c r="GO31" s="2290"/>
      <c r="GP31" s="2290"/>
      <c r="GQ31" s="2290"/>
      <c r="GR31" s="2290"/>
      <c r="GS31" s="2290"/>
      <c r="GT31" s="2290"/>
      <c r="GU31" s="2290"/>
      <c r="GV31" s="2290"/>
      <c r="GW31" s="2290"/>
      <c r="GX31" s="2290"/>
      <c r="GY31" s="2290"/>
      <c r="GZ31" s="2290"/>
      <c r="HA31" s="2290"/>
    </row>
    <row r="32" spans="1:209" s="280" customFormat="1" ht="10.5" customHeight="1">
      <c r="A32" s="670" t="s">
        <v>1325</v>
      </c>
      <c r="B32" s="671">
        <v>6313.4970000000003</v>
      </c>
      <c r="C32" s="669">
        <v>197.91</v>
      </c>
      <c r="D32" s="669">
        <v>1778.085</v>
      </c>
      <c r="E32" s="669">
        <v>1417.886</v>
      </c>
      <c r="F32" s="669">
        <v>4983.6170000000002</v>
      </c>
      <c r="G32" s="669">
        <v>4635.6080000000002</v>
      </c>
      <c r="H32" s="669">
        <v>152920.356</v>
      </c>
      <c r="I32" s="770">
        <v>2386.96</v>
      </c>
      <c r="J32" s="627">
        <v>174633.91899999999</v>
      </c>
      <c r="K32" s="2290"/>
      <c r="L32" s="2290"/>
      <c r="M32" s="2290"/>
      <c r="N32" s="2290"/>
      <c r="O32" s="2290"/>
      <c r="P32" s="2290"/>
      <c r="Q32" s="2290"/>
      <c r="R32" s="2290"/>
      <c r="S32" s="2290"/>
      <c r="T32" s="2290"/>
      <c r="U32" s="2290"/>
      <c r="V32" s="2290"/>
      <c r="W32" s="2290"/>
      <c r="X32" s="2290"/>
      <c r="Y32" s="2290"/>
      <c r="Z32" s="2290"/>
      <c r="AA32" s="2290"/>
      <c r="AB32" s="2290"/>
      <c r="AC32" s="2290"/>
      <c r="AD32" s="2290"/>
      <c r="AE32" s="2290"/>
      <c r="AF32" s="2290"/>
      <c r="AG32" s="2290"/>
      <c r="AH32" s="2290"/>
      <c r="AI32" s="2290"/>
      <c r="AJ32" s="2290"/>
      <c r="AK32" s="2290"/>
      <c r="AL32" s="2290"/>
      <c r="AM32" s="2290"/>
      <c r="AN32" s="2290"/>
      <c r="AO32" s="2290"/>
      <c r="AP32" s="2290"/>
      <c r="AQ32" s="2290"/>
      <c r="AR32" s="2290"/>
      <c r="AS32" s="2290"/>
      <c r="AT32" s="2290"/>
      <c r="AU32" s="2290"/>
      <c r="AV32" s="2290"/>
      <c r="AW32" s="2290"/>
      <c r="AX32" s="2290"/>
      <c r="AY32" s="2290"/>
      <c r="AZ32" s="2290"/>
      <c r="BA32" s="2290"/>
      <c r="BB32" s="2290"/>
      <c r="BC32" s="2290"/>
      <c r="BD32" s="2290"/>
      <c r="BE32" s="2290"/>
      <c r="BF32" s="2290"/>
      <c r="BG32" s="2290"/>
      <c r="BH32" s="2290"/>
      <c r="BI32" s="2290"/>
      <c r="BJ32" s="2290"/>
      <c r="BK32" s="2290"/>
      <c r="BL32" s="2290"/>
      <c r="BM32" s="2290"/>
      <c r="BN32" s="2290"/>
      <c r="BO32" s="2290"/>
      <c r="BP32" s="2290"/>
      <c r="BQ32" s="2290"/>
      <c r="BR32" s="2290"/>
      <c r="BS32" s="2290"/>
      <c r="BT32" s="2290"/>
      <c r="BU32" s="2290"/>
      <c r="BV32" s="2290"/>
      <c r="BW32" s="2290"/>
      <c r="BX32" s="2290"/>
      <c r="BY32" s="2290"/>
      <c r="BZ32" s="2290"/>
      <c r="CA32" s="2290"/>
      <c r="CB32" s="2290"/>
      <c r="CC32" s="2290"/>
      <c r="CD32" s="2290"/>
      <c r="CE32" s="2290"/>
      <c r="CF32" s="2290"/>
      <c r="CG32" s="2290"/>
      <c r="CH32" s="2290"/>
      <c r="CI32" s="2290"/>
      <c r="CJ32" s="2290"/>
      <c r="CK32" s="2290"/>
      <c r="CL32" s="2290"/>
      <c r="CM32" s="2290"/>
      <c r="CN32" s="2290"/>
      <c r="CO32" s="2290"/>
      <c r="CP32" s="2290"/>
      <c r="CQ32" s="2290"/>
      <c r="CR32" s="2290"/>
      <c r="CS32" s="2290"/>
      <c r="CT32" s="2290"/>
      <c r="CU32" s="2290"/>
      <c r="CV32" s="2290"/>
      <c r="CW32" s="2290"/>
      <c r="CX32" s="2290"/>
      <c r="CY32" s="2290"/>
      <c r="CZ32" s="2290"/>
      <c r="DA32" s="2290"/>
      <c r="DB32" s="2290"/>
      <c r="DC32" s="2290"/>
      <c r="DD32" s="2290"/>
      <c r="DE32" s="2290"/>
      <c r="DF32" s="2290"/>
      <c r="DG32" s="2290"/>
      <c r="DH32" s="2290"/>
      <c r="DI32" s="2290"/>
      <c r="DJ32" s="2290"/>
      <c r="DK32" s="2290"/>
      <c r="DL32" s="2290"/>
      <c r="DM32" s="2290"/>
      <c r="DN32" s="2290"/>
      <c r="DO32" s="2290"/>
      <c r="DP32" s="2290"/>
      <c r="DQ32" s="2290"/>
      <c r="DR32" s="2290"/>
      <c r="DS32" s="2290"/>
      <c r="DT32" s="2290"/>
      <c r="DU32" s="2290"/>
      <c r="DV32" s="2290"/>
      <c r="DW32" s="2290"/>
      <c r="DX32" s="2290"/>
      <c r="DY32" s="2290"/>
      <c r="DZ32" s="2290"/>
      <c r="EA32" s="2290"/>
      <c r="EB32" s="2290"/>
      <c r="EC32" s="2290"/>
      <c r="ED32" s="2290"/>
      <c r="EE32" s="2290"/>
      <c r="EF32" s="2290"/>
      <c r="EG32" s="2290"/>
      <c r="EH32" s="2290"/>
      <c r="EI32" s="2290"/>
      <c r="EJ32" s="2290"/>
      <c r="EK32" s="2290"/>
      <c r="EL32" s="2290"/>
      <c r="EM32" s="2290"/>
      <c r="EN32" s="2290"/>
      <c r="EO32" s="2290"/>
      <c r="EP32" s="2290"/>
      <c r="EQ32" s="2290"/>
      <c r="ER32" s="2290"/>
      <c r="ES32" s="2290"/>
      <c r="ET32" s="2290"/>
      <c r="EU32" s="2290"/>
      <c r="EV32" s="2290"/>
      <c r="EW32" s="2290"/>
      <c r="EX32" s="2290"/>
      <c r="EY32" s="2290"/>
      <c r="EZ32" s="2290"/>
      <c r="FA32" s="2290"/>
      <c r="FB32" s="2290"/>
      <c r="FC32" s="2290"/>
      <c r="FD32" s="2290"/>
      <c r="FE32" s="2290"/>
      <c r="FF32" s="2290"/>
      <c r="FG32" s="2290"/>
      <c r="FH32" s="2290"/>
      <c r="FI32" s="2290"/>
      <c r="FJ32" s="2290"/>
      <c r="FK32" s="2290"/>
      <c r="FL32" s="2290"/>
      <c r="FM32" s="2290"/>
      <c r="FN32" s="2290"/>
      <c r="FO32" s="2290"/>
      <c r="FP32" s="2290"/>
      <c r="FQ32" s="2290"/>
      <c r="FR32" s="2290"/>
      <c r="FS32" s="2290"/>
      <c r="FT32" s="2290"/>
      <c r="FU32" s="2290"/>
      <c r="FV32" s="2290"/>
      <c r="FW32" s="2290"/>
      <c r="FX32" s="2290"/>
      <c r="FY32" s="2290"/>
      <c r="FZ32" s="2290"/>
      <c r="GA32" s="2290"/>
      <c r="GB32" s="2290"/>
      <c r="GC32" s="2290"/>
      <c r="GD32" s="2290"/>
      <c r="GE32" s="2290"/>
      <c r="GF32" s="2290"/>
      <c r="GG32" s="2290"/>
      <c r="GH32" s="2290"/>
      <c r="GI32" s="2290"/>
      <c r="GJ32" s="2290"/>
      <c r="GK32" s="2290"/>
      <c r="GL32" s="2290"/>
      <c r="GM32" s="2290"/>
      <c r="GN32" s="2290"/>
      <c r="GO32" s="2290"/>
      <c r="GP32" s="2290"/>
      <c r="GQ32" s="2290"/>
      <c r="GR32" s="2290"/>
      <c r="GS32" s="2290"/>
      <c r="GT32" s="2290"/>
      <c r="GU32" s="2290"/>
      <c r="GV32" s="2290"/>
      <c r="GW32" s="2290"/>
      <c r="GX32" s="2290"/>
      <c r="GY32" s="2290"/>
      <c r="GZ32" s="2290"/>
      <c r="HA32" s="2290"/>
    </row>
    <row r="33" spans="1:209" s="280" customFormat="1" ht="10.5" customHeight="1">
      <c r="A33" s="305" t="s">
        <v>363</v>
      </c>
      <c r="B33" s="772">
        <v>7635.4</v>
      </c>
      <c r="C33" s="669">
        <v>177.85499999999999</v>
      </c>
      <c r="D33" s="669">
        <v>5327.0780000000004</v>
      </c>
      <c r="E33" s="669">
        <v>2077.2890000000002</v>
      </c>
      <c r="F33" s="669">
        <v>6338.8950000000004</v>
      </c>
      <c r="G33" s="669">
        <v>5316.9639999999999</v>
      </c>
      <c r="H33" s="669">
        <v>181126.92</v>
      </c>
      <c r="I33" s="669">
        <v>3405.9389999999999</v>
      </c>
      <c r="J33" s="627">
        <v>211406.34</v>
      </c>
      <c r="K33" s="2290"/>
      <c r="L33" s="2290"/>
      <c r="M33" s="2290"/>
      <c r="N33" s="2290"/>
      <c r="O33" s="2290"/>
      <c r="P33" s="2290"/>
      <c r="Q33" s="2290"/>
      <c r="R33" s="2290"/>
      <c r="S33" s="2290"/>
      <c r="T33" s="2290"/>
      <c r="U33" s="2290"/>
      <c r="V33" s="2290"/>
      <c r="W33" s="2290"/>
      <c r="X33" s="2290"/>
      <c r="Y33" s="2290"/>
      <c r="Z33" s="2290"/>
      <c r="AA33" s="2290"/>
      <c r="AB33" s="2290"/>
      <c r="AC33" s="2290"/>
      <c r="AD33" s="2290"/>
      <c r="AE33" s="2290"/>
      <c r="AF33" s="2290"/>
      <c r="AG33" s="2290"/>
      <c r="AH33" s="2290"/>
      <c r="AI33" s="2290"/>
      <c r="AJ33" s="2290"/>
      <c r="AK33" s="2290"/>
      <c r="AL33" s="2290"/>
      <c r="AM33" s="2290"/>
      <c r="AN33" s="2290"/>
      <c r="AO33" s="2290"/>
      <c r="AP33" s="2290"/>
      <c r="AQ33" s="2290"/>
      <c r="AR33" s="2290"/>
      <c r="AS33" s="2290"/>
      <c r="AT33" s="2290"/>
      <c r="AU33" s="2290"/>
      <c r="AV33" s="2290"/>
      <c r="AW33" s="2290"/>
      <c r="AX33" s="2290"/>
      <c r="AY33" s="2290"/>
      <c r="AZ33" s="2290"/>
      <c r="BA33" s="2290"/>
      <c r="BB33" s="2290"/>
      <c r="BC33" s="2290"/>
      <c r="BD33" s="2290"/>
      <c r="BE33" s="2290"/>
      <c r="BF33" s="2290"/>
      <c r="BG33" s="2290"/>
      <c r="BH33" s="2290"/>
      <c r="BI33" s="2290"/>
      <c r="BJ33" s="2290"/>
      <c r="BK33" s="2290"/>
      <c r="BL33" s="2290"/>
      <c r="BM33" s="2290"/>
      <c r="BN33" s="2290"/>
      <c r="BO33" s="2290"/>
      <c r="BP33" s="2290"/>
      <c r="BQ33" s="2290"/>
      <c r="BR33" s="2290"/>
      <c r="BS33" s="2290"/>
      <c r="BT33" s="2290"/>
      <c r="BU33" s="2290"/>
      <c r="BV33" s="2290"/>
      <c r="BW33" s="2290"/>
      <c r="BX33" s="2290"/>
      <c r="BY33" s="2290"/>
      <c r="BZ33" s="2290"/>
      <c r="CA33" s="2290"/>
      <c r="CB33" s="2290"/>
      <c r="CC33" s="2290"/>
      <c r="CD33" s="2290"/>
      <c r="CE33" s="2290"/>
      <c r="CF33" s="2290"/>
      <c r="CG33" s="2290"/>
      <c r="CH33" s="2290"/>
      <c r="CI33" s="2290"/>
      <c r="CJ33" s="2290"/>
      <c r="CK33" s="2290"/>
      <c r="CL33" s="2290"/>
      <c r="CM33" s="2290"/>
      <c r="CN33" s="2290"/>
      <c r="CO33" s="2290"/>
      <c r="CP33" s="2290"/>
      <c r="CQ33" s="2290"/>
      <c r="CR33" s="2290"/>
      <c r="CS33" s="2290"/>
      <c r="CT33" s="2290"/>
      <c r="CU33" s="2290"/>
      <c r="CV33" s="2290"/>
      <c r="CW33" s="2290"/>
      <c r="CX33" s="2290"/>
      <c r="CY33" s="2290"/>
      <c r="CZ33" s="2290"/>
      <c r="DA33" s="2290"/>
      <c r="DB33" s="2290"/>
      <c r="DC33" s="2290"/>
      <c r="DD33" s="2290"/>
      <c r="DE33" s="2290"/>
      <c r="DF33" s="2290"/>
      <c r="DG33" s="2290"/>
      <c r="DH33" s="2290"/>
      <c r="DI33" s="2290"/>
      <c r="DJ33" s="2290"/>
      <c r="DK33" s="2290"/>
      <c r="DL33" s="2290"/>
      <c r="DM33" s="2290"/>
      <c r="DN33" s="2290"/>
      <c r="DO33" s="2290"/>
      <c r="DP33" s="2290"/>
      <c r="DQ33" s="2290"/>
      <c r="DR33" s="2290"/>
      <c r="DS33" s="2290"/>
      <c r="DT33" s="2290"/>
      <c r="DU33" s="2290"/>
      <c r="DV33" s="2290"/>
      <c r="DW33" s="2290"/>
      <c r="DX33" s="2290"/>
      <c r="DY33" s="2290"/>
      <c r="DZ33" s="2290"/>
      <c r="EA33" s="2290"/>
      <c r="EB33" s="2290"/>
      <c r="EC33" s="2290"/>
      <c r="ED33" s="2290"/>
      <c r="EE33" s="2290"/>
      <c r="EF33" s="2290"/>
      <c r="EG33" s="2290"/>
      <c r="EH33" s="2290"/>
      <c r="EI33" s="2290"/>
      <c r="EJ33" s="2290"/>
      <c r="EK33" s="2290"/>
      <c r="EL33" s="2290"/>
      <c r="EM33" s="2290"/>
      <c r="EN33" s="2290"/>
      <c r="EO33" s="2290"/>
      <c r="EP33" s="2290"/>
      <c r="EQ33" s="2290"/>
      <c r="ER33" s="2290"/>
      <c r="ES33" s="2290"/>
      <c r="ET33" s="2290"/>
      <c r="EU33" s="2290"/>
      <c r="EV33" s="2290"/>
      <c r="EW33" s="2290"/>
      <c r="EX33" s="2290"/>
      <c r="EY33" s="2290"/>
      <c r="EZ33" s="2290"/>
      <c r="FA33" s="2290"/>
      <c r="FB33" s="2290"/>
      <c r="FC33" s="2290"/>
      <c r="FD33" s="2290"/>
      <c r="FE33" s="2290"/>
      <c r="FF33" s="2290"/>
      <c r="FG33" s="2290"/>
      <c r="FH33" s="2290"/>
      <c r="FI33" s="2290"/>
      <c r="FJ33" s="2290"/>
      <c r="FK33" s="2290"/>
      <c r="FL33" s="2290"/>
      <c r="FM33" s="2290"/>
      <c r="FN33" s="2290"/>
      <c r="FO33" s="2290"/>
      <c r="FP33" s="2290"/>
      <c r="FQ33" s="2290"/>
      <c r="FR33" s="2290"/>
      <c r="FS33" s="2290"/>
      <c r="FT33" s="2290"/>
      <c r="FU33" s="2290"/>
      <c r="FV33" s="2290"/>
      <c r="FW33" s="2290"/>
      <c r="FX33" s="2290"/>
      <c r="FY33" s="2290"/>
      <c r="FZ33" s="2290"/>
      <c r="GA33" s="2290"/>
      <c r="GB33" s="2290"/>
      <c r="GC33" s="2290"/>
      <c r="GD33" s="2290"/>
      <c r="GE33" s="2290"/>
      <c r="GF33" s="2290"/>
      <c r="GG33" s="2290"/>
      <c r="GH33" s="2290"/>
      <c r="GI33" s="2290"/>
      <c r="GJ33" s="2290"/>
      <c r="GK33" s="2290"/>
      <c r="GL33" s="2290"/>
      <c r="GM33" s="2290"/>
      <c r="GN33" s="2290"/>
      <c r="GO33" s="2290"/>
      <c r="GP33" s="2290"/>
      <c r="GQ33" s="2290"/>
      <c r="GR33" s="2290"/>
      <c r="GS33" s="2290"/>
      <c r="GT33" s="2290"/>
      <c r="GU33" s="2290"/>
      <c r="GV33" s="2290"/>
      <c r="GW33" s="2290"/>
      <c r="GX33" s="2290"/>
      <c r="GY33" s="2290"/>
      <c r="GZ33" s="2290"/>
      <c r="HA33" s="2290"/>
    </row>
    <row r="34" spans="1:209" s="310" customFormat="1" ht="10.5" customHeight="1">
      <c r="A34" s="601" t="s">
        <v>1466</v>
      </c>
      <c r="B34" s="710">
        <v>9571.4640197000008</v>
      </c>
      <c r="C34" s="710">
        <v>274.46699999999998</v>
      </c>
      <c r="D34" s="711">
        <v>5495.1180000000004</v>
      </c>
      <c r="E34" s="710">
        <v>3004.4029999999998</v>
      </c>
      <c r="F34" s="710">
        <v>3703.05</v>
      </c>
      <c r="G34" s="710">
        <v>6763.4320000000007</v>
      </c>
      <c r="H34" s="710">
        <v>228766.22400000002</v>
      </c>
      <c r="I34" s="710">
        <v>2294.1860000000001</v>
      </c>
      <c r="J34" s="710">
        <v>259872.34401970002</v>
      </c>
    </row>
    <row r="35" spans="1:209" s="310" customFormat="1" ht="10.5" customHeight="1">
      <c r="A35" s="601" t="s">
        <v>1498</v>
      </c>
      <c r="B35" s="710">
        <v>5229.0712643893721</v>
      </c>
      <c r="C35" s="710">
        <v>141.61733799000001</v>
      </c>
      <c r="D35" s="711">
        <v>639.52508240999998</v>
      </c>
      <c r="E35" s="710">
        <v>1305.6796469899987</v>
      </c>
      <c r="F35" s="710">
        <v>2470.5167859799999</v>
      </c>
      <c r="G35" s="710">
        <v>3789.2903467900005</v>
      </c>
      <c r="H35" s="710">
        <v>220472.65517434999</v>
      </c>
      <c r="I35" s="710">
        <v>3444.2280797999993</v>
      </c>
      <c r="J35" s="710">
        <v>237492.58371869937</v>
      </c>
    </row>
    <row r="36" spans="1:209" s="310" customFormat="1" ht="10.5" customHeight="1">
      <c r="A36" s="601" t="s">
        <v>1168</v>
      </c>
      <c r="B36" s="671">
        <v>5673.6973067082699</v>
      </c>
      <c r="C36" s="671">
        <v>78.415340299999997</v>
      </c>
      <c r="D36" s="1067">
        <v>1665.86455824</v>
      </c>
      <c r="E36" s="671">
        <v>748.03687251000008</v>
      </c>
      <c r="F36" s="671">
        <v>2958.1734071500005</v>
      </c>
      <c r="G36" s="671">
        <v>1414.1075850899999</v>
      </c>
      <c r="H36" s="671">
        <v>203979.74750670799</v>
      </c>
      <c r="I36" s="671">
        <v>14175</v>
      </c>
      <c r="J36" s="671">
        <v>230693.04257670627</v>
      </c>
    </row>
    <row r="37" spans="1:209" s="310" customFormat="1" ht="10.5" customHeight="1">
      <c r="A37" s="601" t="s">
        <v>1627</v>
      </c>
      <c r="B37" s="883">
        <v>5829.0408647701652</v>
      </c>
      <c r="C37" s="883">
        <v>60.796018570000008</v>
      </c>
      <c r="D37" s="884">
        <v>2111.2148723400001</v>
      </c>
      <c r="E37" s="883">
        <v>824.36785728999985</v>
      </c>
      <c r="F37" s="883">
        <v>2319.2027712199992</v>
      </c>
      <c r="G37" s="883">
        <v>2821.1024982700001</v>
      </c>
      <c r="H37" s="883">
        <v>281499.90957337129</v>
      </c>
      <c r="I37" s="883">
        <v>9246.6348108457751</v>
      </c>
      <c r="J37" s="883">
        <v>304712.26926667721</v>
      </c>
    </row>
    <row r="38" spans="1:209" s="310" customFormat="1" ht="10.5" customHeight="1">
      <c r="A38" s="601" t="s">
        <v>89</v>
      </c>
      <c r="B38" s="710">
        <v>7067.6668911940988</v>
      </c>
      <c r="C38" s="710">
        <v>108.15931197999998</v>
      </c>
      <c r="D38" s="711">
        <v>1642.4428334200002</v>
      </c>
      <c r="E38" s="710">
        <v>4269.1490048800006</v>
      </c>
      <c r="F38" s="710">
        <v>2193.6881891598478</v>
      </c>
      <c r="G38" s="710">
        <v>3038.22080145671</v>
      </c>
      <c r="H38" s="710">
        <v>327473.35269270622</v>
      </c>
      <c r="I38" s="710">
        <v>13011.922912826762</v>
      </c>
      <c r="J38" s="710">
        <v>358804.60263762361</v>
      </c>
    </row>
    <row r="39" spans="1:209" s="310" customFormat="1" ht="10.5" customHeight="1">
      <c r="A39" s="601" t="s">
        <v>1858</v>
      </c>
      <c r="B39" s="671">
        <v>9313.1505690763861</v>
      </c>
      <c r="C39" s="671">
        <v>136.28317956000004</v>
      </c>
      <c r="D39" s="1067">
        <v>779.15809565000006</v>
      </c>
      <c r="E39" s="671">
        <v>998.35940069999992</v>
      </c>
      <c r="F39" s="671">
        <v>2374.5013747199996</v>
      </c>
      <c r="G39" s="671">
        <v>4523.0736162799994</v>
      </c>
      <c r="H39" s="671">
        <v>416752.85603027279</v>
      </c>
      <c r="I39" s="671">
        <v>15891.743610912061</v>
      </c>
      <c r="J39" s="671">
        <v>450769.12587717123</v>
      </c>
    </row>
    <row r="40" spans="1:209" s="310" customFormat="1" ht="10.5" customHeight="1">
      <c r="A40" s="601" t="s">
        <v>1980</v>
      </c>
      <c r="B40" s="671">
        <v>9914.6525514205823</v>
      </c>
      <c r="C40" s="671">
        <v>142.29228624000004</v>
      </c>
      <c r="D40" s="1067">
        <v>2441.8061655600004</v>
      </c>
      <c r="E40" s="671">
        <v>1550.9152537099999</v>
      </c>
      <c r="F40" s="671">
        <v>3541.4349220200002</v>
      </c>
      <c r="G40" s="671">
        <v>5234.3961291230498</v>
      </c>
      <c r="H40" s="671">
        <v>522651.50998404343</v>
      </c>
      <c r="I40" s="671">
        <v>13873.954675731948</v>
      </c>
      <c r="J40" s="671">
        <v>559350.96196784906</v>
      </c>
    </row>
    <row r="41" spans="1:209" s="310" customFormat="1" ht="10.5" customHeight="1">
      <c r="A41" s="601" t="s">
        <v>2159</v>
      </c>
      <c r="B41" s="671">
        <v>15102.541763383291</v>
      </c>
      <c r="C41" s="671">
        <v>181.47331001000001</v>
      </c>
      <c r="D41" s="1067">
        <v>2001.2254661299999</v>
      </c>
      <c r="E41" s="671">
        <v>1235.6219024600002</v>
      </c>
      <c r="F41" s="671">
        <v>10759.389175920049</v>
      </c>
      <c r="G41" s="671">
        <v>6674.0453721400008</v>
      </c>
      <c r="H41" s="671">
        <v>650406.22582482302</v>
      </c>
      <c r="I41" s="671">
        <v>12330.68437165732</v>
      </c>
      <c r="J41" s="671">
        <v>698691.20718652371</v>
      </c>
    </row>
    <row r="42" spans="1:209" s="310" customFormat="1" ht="10.5" customHeight="1">
      <c r="A42" s="601" t="s">
        <v>2262</v>
      </c>
      <c r="B42" s="883">
        <v>13605.580396190475</v>
      </c>
      <c r="C42" s="883">
        <v>215.60144883999996</v>
      </c>
      <c r="D42" s="884">
        <v>737.76901962000011</v>
      </c>
      <c r="E42" s="883">
        <v>1436.4590993600002</v>
      </c>
      <c r="F42" s="884">
        <v>2161.1353009899999</v>
      </c>
      <c r="G42" s="884">
        <v>6827.2941559966703</v>
      </c>
      <c r="H42" s="883">
        <v>665915.76677234273</v>
      </c>
      <c r="I42" s="883">
        <v>12128.465458519291</v>
      </c>
      <c r="J42" s="671">
        <v>703028.07165185921</v>
      </c>
    </row>
    <row r="43" spans="1:209" s="310" customFormat="1" ht="10.5" customHeight="1">
      <c r="A43" s="601" t="s">
        <v>2574</v>
      </c>
      <c r="B43" s="883">
        <v>10383.522524953687</v>
      </c>
      <c r="C43" s="883">
        <v>238.62830023999993</v>
      </c>
      <c r="D43" s="884">
        <v>852.02050597999994</v>
      </c>
      <c r="E43" s="883">
        <v>2878.8702297900008</v>
      </c>
      <c r="F43" s="884">
        <v>2711.6310196599998</v>
      </c>
      <c r="G43" s="884">
        <v>6232.4048997959999</v>
      </c>
      <c r="H43" s="883">
        <v>775657.07688098168</v>
      </c>
      <c r="I43" s="883">
        <v>12712.838475437718</v>
      </c>
      <c r="J43" s="671">
        <v>811666.99283683905</v>
      </c>
    </row>
    <row r="44" spans="1:209" s="231" customFormat="1" ht="10.5" customHeight="1">
      <c r="A44" s="894"/>
      <c r="B44" s="1070"/>
      <c r="C44" s="1070"/>
      <c r="D44" s="765"/>
      <c r="E44" s="1070"/>
      <c r="F44" s="1070"/>
      <c r="G44" s="1070"/>
      <c r="H44" s="1070"/>
      <c r="I44" s="1070"/>
      <c r="J44" s="1070"/>
    </row>
    <row r="45" spans="1:209" s="278" customFormat="1" ht="10.5" customHeight="1">
      <c r="A45" s="621" t="s">
        <v>2639</v>
      </c>
      <c r="B45" s="1108">
        <v>10378.41673302352</v>
      </c>
      <c r="C45" s="1108">
        <v>255.14779956000001</v>
      </c>
      <c r="D45" s="1109">
        <v>1347.5872237999999</v>
      </c>
      <c r="E45" s="1108">
        <v>2934.0141752100008</v>
      </c>
      <c r="F45" s="1109">
        <v>2803.2839046400004</v>
      </c>
      <c r="G45" s="1109">
        <v>6446.3993805660011</v>
      </c>
      <c r="H45" s="1108">
        <v>771552.50339088484</v>
      </c>
      <c r="I45" s="1108">
        <v>11217.734568194719</v>
      </c>
      <c r="J45" s="1108">
        <v>806935.08717587905</v>
      </c>
    </row>
    <row r="46" spans="1:209" s="278" customFormat="1" ht="10.5" customHeight="1">
      <c r="A46" s="621" t="s">
        <v>2780</v>
      </c>
      <c r="B46" s="1108">
        <v>10292.535134765121</v>
      </c>
      <c r="C46" s="1108">
        <v>279.24265398999995</v>
      </c>
      <c r="D46" s="1109">
        <v>1014.17705376</v>
      </c>
      <c r="E46" s="1108">
        <v>2967.9892074199997</v>
      </c>
      <c r="F46" s="1109">
        <v>2980.175314619999</v>
      </c>
      <c r="G46" s="1109">
        <v>6685.0238324760003</v>
      </c>
      <c r="H46" s="1108">
        <v>776908.22710183088</v>
      </c>
      <c r="I46" s="1108">
        <v>12572.951343840221</v>
      </c>
      <c r="J46" s="1108">
        <v>813700.32164270221</v>
      </c>
    </row>
    <row r="47" spans="1:209" s="278" customFormat="1" ht="10.5" customHeight="1">
      <c r="A47" s="621" t="s">
        <v>2633</v>
      </c>
      <c r="B47" s="1108">
        <v>10615.540231129035</v>
      </c>
      <c r="C47" s="1108">
        <v>285.68172728999997</v>
      </c>
      <c r="D47" s="1109">
        <v>625.01347323000005</v>
      </c>
      <c r="E47" s="1108">
        <v>2783.2106165300006</v>
      </c>
      <c r="F47" s="1109">
        <v>2577.4608988999998</v>
      </c>
      <c r="G47" s="1109">
        <v>6656.1288538160006</v>
      </c>
      <c r="H47" s="1108">
        <v>804209.95547742455</v>
      </c>
      <c r="I47" s="1108">
        <v>13207.875237484346</v>
      </c>
      <c r="J47" s="1070">
        <v>840960.86651580397</v>
      </c>
    </row>
    <row r="48" spans="1:209" s="278" customFormat="1" ht="10.5" customHeight="1">
      <c r="A48" s="621" t="s">
        <v>2673</v>
      </c>
      <c r="B48" s="1108">
        <v>10793.465743638742</v>
      </c>
      <c r="C48" s="1108">
        <v>285.02840184999991</v>
      </c>
      <c r="D48" s="1109">
        <v>780.45768536999981</v>
      </c>
      <c r="E48" s="1108">
        <v>2952.7642315000003</v>
      </c>
      <c r="F48" s="1109">
        <v>2842.9286821999995</v>
      </c>
      <c r="G48" s="1109">
        <v>6916.8954688859994</v>
      </c>
      <c r="H48" s="1108">
        <v>806042.42311323551</v>
      </c>
      <c r="I48" s="1108">
        <v>13454.485310645192</v>
      </c>
      <c r="J48" s="1108">
        <v>844068.44863732543</v>
      </c>
    </row>
    <row r="49" spans="1:10" s="278" customFormat="1" ht="10.5" customHeight="1">
      <c r="A49" s="621" t="s">
        <v>2674</v>
      </c>
      <c r="B49" s="1108">
        <v>11089.337846666893</v>
      </c>
      <c r="C49" s="1108">
        <v>292.02091707</v>
      </c>
      <c r="D49" s="1109">
        <v>687.22922118999986</v>
      </c>
      <c r="E49" s="1108">
        <v>2901.4413921500004</v>
      </c>
      <c r="F49" s="1109">
        <v>2897.514612500001</v>
      </c>
      <c r="G49" s="1109">
        <v>6903.3505490360012</v>
      </c>
      <c r="H49" s="1108">
        <v>795674.54591249127</v>
      </c>
      <c r="I49" s="1108">
        <v>13993.52824191167</v>
      </c>
      <c r="J49" s="1108">
        <v>834438.96869301586</v>
      </c>
    </row>
    <row r="50" spans="1:10" s="278" customFormat="1" ht="10.5" customHeight="1">
      <c r="A50" s="618" t="s">
        <v>2671</v>
      </c>
      <c r="B50" s="1108">
        <v>10792.896160222415</v>
      </c>
      <c r="C50" s="1108">
        <v>306.81534847999995</v>
      </c>
      <c r="D50" s="1109">
        <v>2106.7182954299997</v>
      </c>
      <c r="E50" s="1108">
        <v>3016.0118453399996</v>
      </c>
      <c r="F50" s="1109">
        <v>2588.9312170200001</v>
      </c>
      <c r="G50" s="1109">
        <v>6871.0170118059996</v>
      </c>
      <c r="H50" s="1108">
        <v>801545.42612706264</v>
      </c>
      <c r="I50" s="1108">
        <v>13594.573019830044</v>
      </c>
      <c r="J50" s="1070">
        <v>840822.38902519108</v>
      </c>
    </row>
    <row r="51" spans="1:10" s="278" customFormat="1" ht="10.5" customHeight="1">
      <c r="A51" s="618" t="s">
        <v>2682</v>
      </c>
      <c r="B51" s="1108">
        <v>11046.791235804369</v>
      </c>
      <c r="C51" s="1108">
        <v>308.02624207999997</v>
      </c>
      <c r="D51" s="1109">
        <v>1301.9750759799999</v>
      </c>
      <c r="E51" s="1108">
        <v>2941.2705237900009</v>
      </c>
      <c r="F51" s="1109">
        <v>2925.6945872400001</v>
      </c>
      <c r="G51" s="1109">
        <v>7191.1466840159983</v>
      </c>
      <c r="H51" s="1108">
        <v>816679.58050805691</v>
      </c>
      <c r="I51" s="1108">
        <v>13741.444350893726</v>
      </c>
      <c r="J51" s="1108">
        <v>856135.92920786096</v>
      </c>
    </row>
    <row r="52" spans="1:10" s="278" customFormat="1" ht="10.5" customHeight="1">
      <c r="A52" s="618" t="s">
        <v>2683</v>
      </c>
      <c r="B52" s="1108">
        <v>10923.85664369191</v>
      </c>
      <c r="C52" s="1108">
        <v>305.3586909353167</v>
      </c>
      <c r="D52" s="1109">
        <v>2383.1497948900001</v>
      </c>
      <c r="E52" s="1108">
        <v>2998.3471505070384</v>
      </c>
      <c r="F52" s="1109">
        <v>3192.8003934499998</v>
      </c>
      <c r="G52" s="1109">
        <v>5399.1775518460017</v>
      </c>
      <c r="H52" s="1108">
        <v>822538.82173000276</v>
      </c>
      <c r="I52" s="1108">
        <v>14209.71759426035</v>
      </c>
      <c r="J52" s="1108">
        <v>861951.2295495834</v>
      </c>
    </row>
    <row r="53" spans="1:10" s="278" customFormat="1" ht="10.5" customHeight="1">
      <c r="A53" s="618" t="s">
        <v>2680</v>
      </c>
      <c r="B53" s="1108">
        <v>10945.627717616899</v>
      </c>
      <c r="C53" s="1108">
        <v>296.55092734231005</v>
      </c>
      <c r="D53" s="1109">
        <v>2185.1930597899996</v>
      </c>
      <c r="E53" s="1108">
        <v>464.45295692000008</v>
      </c>
      <c r="F53" s="1109">
        <v>3001.5218649500002</v>
      </c>
      <c r="G53" s="1109">
        <v>4825.7370541560003</v>
      </c>
      <c r="H53" s="1108">
        <v>834607.43798456015</v>
      </c>
      <c r="I53" s="1108">
        <v>12646.875357313431</v>
      </c>
      <c r="J53" s="1070">
        <v>868973.39692264877</v>
      </c>
    </row>
    <row r="54" spans="1:10" s="278" customFormat="1" ht="10.5" customHeight="1">
      <c r="A54" s="618" t="s">
        <v>2695</v>
      </c>
      <c r="B54" s="1108">
        <v>10864.135862992442</v>
      </c>
      <c r="C54" s="1108">
        <v>307.46004808999999</v>
      </c>
      <c r="D54" s="1109">
        <v>3564.8438960700005</v>
      </c>
      <c r="E54" s="1108">
        <v>452.68812846000003</v>
      </c>
      <c r="F54" s="1109">
        <v>3192.9943252200001</v>
      </c>
      <c r="G54" s="1109">
        <v>4977.4137879659993</v>
      </c>
      <c r="H54" s="1108">
        <v>820309.07364038099</v>
      </c>
      <c r="I54" s="1108">
        <v>12562.778278256301</v>
      </c>
      <c r="J54" s="1108">
        <v>856231.38796743576</v>
      </c>
    </row>
    <row r="55" spans="1:10" s="278" customFormat="1" ht="10.5" customHeight="1">
      <c r="A55" s="618" t="s">
        <v>2696</v>
      </c>
      <c r="B55" s="1108">
        <v>10828.675855774298</v>
      </c>
      <c r="C55" s="1108">
        <v>298.88533291000005</v>
      </c>
      <c r="D55" s="1109">
        <v>2759.1702763499993</v>
      </c>
      <c r="E55" s="1108">
        <v>772.9688868400001</v>
      </c>
      <c r="F55" s="1109">
        <v>3066.51873247</v>
      </c>
      <c r="G55" s="1109">
        <v>4956.0392006960001</v>
      </c>
      <c r="H55" s="1108">
        <v>824560.02825572423</v>
      </c>
      <c r="I55" s="1108">
        <v>12633.423809296219</v>
      </c>
      <c r="J55" s="1108">
        <v>859875.71035006072</v>
      </c>
    </row>
    <row r="56" spans="1:10" s="310" customFormat="1" ht="10.5" customHeight="1">
      <c r="A56" s="601" t="s">
        <v>2693</v>
      </c>
      <c r="B56" s="883">
        <v>11230.968662494673</v>
      </c>
      <c r="C56" s="883">
        <v>271.30117844</v>
      </c>
      <c r="D56" s="884">
        <v>2760.3444063400002</v>
      </c>
      <c r="E56" s="883">
        <v>1008.27500341</v>
      </c>
      <c r="F56" s="884">
        <v>2881.2981064399996</v>
      </c>
      <c r="G56" s="884">
        <v>4980.3041124359988</v>
      </c>
      <c r="H56" s="883">
        <v>865490.17740241077</v>
      </c>
      <c r="I56" s="883">
        <v>12673.427244923776</v>
      </c>
      <c r="J56" s="671">
        <v>901296.09611689521</v>
      </c>
    </row>
    <row r="57" spans="1:10" s="231" customFormat="1" ht="10.5" customHeight="1">
      <c r="A57" s="894"/>
      <c r="B57" s="1070"/>
      <c r="C57" s="1070"/>
      <c r="D57" s="765"/>
      <c r="E57" s="1070"/>
      <c r="F57" s="1070"/>
      <c r="G57" s="1070"/>
      <c r="H57" s="1070"/>
      <c r="I57" s="1070"/>
      <c r="J57" s="1070"/>
    </row>
    <row r="58" spans="1:10" s="278" customFormat="1" ht="10.5" customHeight="1">
      <c r="A58" s="621" t="s">
        <v>2734</v>
      </c>
      <c r="B58" s="1108">
        <v>11557.455338310663</v>
      </c>
      <c r="C58" s="1108">
        <v>198.55841003999998</v>
      </c>
      <c r="D58" s="1109">
        <v>2906.7431030299999</v>
      </c>
      <c r="E58" s="1108">
        <v>1052.8458991999998</v>
      </c>
      <c r="F58" s="1109">
        <v>2950.2596779300002</v>
      </c>
      <c r="G58" s="1109">
        <v>5039.2518250759986</v>
      </c>
      <c r="H58" s="1108">
        <v>865594.84493457666</v>
      </c>
      <c r="I58" s="1108">
        <v>12688.939114647452</v>
      </c>
      <c r="J58" s="1108">
        <v>901988.89830281073</v>
      </c>
    </row>
    <row r="59" spans="1:10" s="278" customFormat="1" ht="10.5" customHeight="1">
      <c r="A59" s="621" t="s">
        <v>2886</v>
      </c>
      <c r="B59" s="1108">
        <v>11810.084889935059</v>
      </c>
      <c r="C59" s="1108">
        <v>211.55434340999994</v>
      </c>
      <c r="D59" s="1109">
        <v>2958.03116082</v>
      </c>
      <c r="E59" s="1108">
        <v>947.54630369000006</v>
      </c>
      <c r="F59" s="1109">
        <v>3255.245044188985</v>
      </c>
      <c r="G59" s="1109">
        <v>5144.9974288659996</v>
      </c>
      <c r="H59" s="1108">
        <v>866001.59972569335</v>
      </c>
      <c r="I59" s="1108">
        <v>12820.210212125443</v>
      </c>
      <c r="J59" s="1108">
        <v>903149.26910872885</v>
      </c>
    </row>
    <row r="60" spans="1:10" s="278" customFormat="1" ht="10.5" customHeight="1">
      <c r="A60" s="621" t="s">
        <v>2732</v>
      </c>
      <c r="B60" s="1108">
        <v>11801.93005661912</v>
      </c>
      <c r="C60" s="1108">
        <v>224.15078016999996</v>
      </c>
      <c r="D60" s="1109">
        <v>2513.3761732600001</v>
      </c>
      <c r="E60" s="1108">
        <v>1078.8767449200002</v>
      </c>
      <c r="F60" s="1109">
        <v>3316.4609058659548</v>
      </c>
      <c r="G60" s="1109">
        <v>5163.2642351760005</v>
      </c>
      <c r="H60" s="1108">
        <v>907944.94823220244</v>
      </c>
      <c r="I60" s="1108">
        <v>12488.234935908928</v>
      </c>
      <c r="J60" s="1070">
        <v>944531.24206412246</v>
      </c>
    </row>
    <row r="61" spans="1:10" s="278" customFormat="1" ht="10.5" customHeight="1">
      <c r="A61" s="621" t="s">
        <v>2799</v>
      </c>
      <c r="B61" s="1108">
        <v>11832.668358065903</v>
      </c>
      <c r="C61" s="1108">
        <v>220.40543466000003</v>
      </c>
      <c r="D61" s="1109">
        <v>2327.8574286499997</v>
      </c>
      <c r="E61" s="1108">
        <v>926.51419111999962</v>
      </c>
      <c r="F61" s="1109">
        <v>3531.13546881</v>
      </c>
      <c r="G61" s="1109">
        <v>5119.5761145659999</v>
      </c>
      <c r="H61" s="1108">
        <v>896805.30602367339</v>
      </c>
      <c r="I61" s="1108">
        <v>10563.599041044712</v>
      </c>
      <c r="J61" s="1108">
        <v>931327.06206059002</v>
      </c>
    </row>
    <row r="62" spans="1:10" s="278" customFormat="1" ht="10.5" customHeight="1">
      <c r="A62" s="621" t="s">
        <v>2800</v>
      </c>
      <c r="B62" s="1108">
        <v>11817.508706194658</v>
      </c>
      <c r="C62" s="1108">
        <v>205.79440878000003</v>
      </c>
      <c r="D62" s="1109">
        <v>2131.2580414500007</v>
      </c>
      <c r="E62" s="1108">
        <v>4521.5741618399998</v>
      </c>
      <c r="F62" s="1109">
        <v>8886.015145829997</v>
      </c>
      <c r="G62" s="1109">
        <v>5654.5113000700021</v>
      </c>
      <c r="H62" s="1108">
        <v>876508.1317080108</v>
      </c>
      <c r="I62" s="1108">
        <v>18287.992520155967</v>
      </c>
      <c r="J62" s="1108">
        <v>928012.78599233145</v>
      </c>
    </row>
    <row r="63" spans="1:10" s="278" customFormat="1" ht="10.5" customHeight="1">
      <c r="A63" s="618" t="s">
        <v>2796</v>
      </c>
      <c r="B63" s="1108">
        <v>11316.106315080287</v>
      </c>
      <c r="C63" s="1108">
        <v>203.59619915999997</v>
      </c>
      <c r="D63" s="1109">
        <v>2076.1054978800003</v>
      </c>
      <c r="E63" s="1108">
        <v>960.44063221999966</v>
      </c>
      <c r="F63" s="1109">
        <v>3669.0154559099979</v>
      </c>
      <c r="G63" s="1109">
        <v>4843.6017762600004</v>
      </c>
      <c r="H63" s="1108">
        <v>911632.91033711797</v>
      </c>
      <c r="I63" s="1108">
        <v>7995.4173142754007</v>
      </c>
      <c r="J63" s="1070">
        <v>942697.19352790364</v>
      </c>
    </row>
    <row r="64" spans="1:10" s="278" customFormat="1" ht="10.5" customHeight="1">
      <c r="A64" s="618" t="s">
        <v>2804</v>
      </c>
      <c r="B64" s="1108">
        <v>11776.115282647364</v>
      </c>
      <c r="C64" s="1108">
        <v>219.69481327</v>
      </c>
      <c r="D64" s="1109">
        <v>2109.9912172799995</v>
      </c>
      <c r="E64" s="1108">
        <v>836.46335402999966</v>
      </c>
      <c r="F64" s="1109">
        <v>2505.3183055300001</v>
      </c>
      <c r="G64" s="1109">
        <v>6405.257094289992</v>
      </c>
      <c r="H64" s="1108">
        <v>907485.82148490788</v>
      </c>
      <c r="I64" s="1108">
        <v>5973.4494675053284</v>
      </c>
      <c r="J64" s="1108">
        <v>937312.1110194606</v>
      </c>
    </row>
    <row r="65" spans="1:209" s="278" customFormat="1" ht="10.5" customHeight="1">
      <c r="A65" s="618" t="s">
        <v>2805</v>
      </c>
      <c r="B65" s="1108">
        <v>11305.760558384756</v>
      </c>
      <c r="C65" s="1108">
        <v>228.22833724</v>
      </c>
      <c r="D65" s="1109">
        <v>2031.7893638999997</v>
      </c>
      <c r="E65" s="1108">
        <v>1243.2837220100048</v>
      </c>
      <c r="F65" s="1109">
        <v>4733.3124266300001</v>
      </c>
      <c r="G65" s="1109">
        <v>5018.6968382099985</v>
      </c>
      <c r="H65" s="1108">
        <v>922220.99984425632</v>
      </c>
      <c r="I65" s="1108">
        <v>5849.1459476554301</v>
      </c>
      <c r="J65" s="1108">
        <v>952631.2170382865</v>
      </c>
    </row>
    <row r="66" spans="1:209" s="278" customFormat="1" ht="10.5" customHeight="1">
      <c r="A66" s="618" t="s">
        <v>2806</v>
      </c>
      <c r="B66" s="1108">
        <v>12897.002520543523</v>
      </c>
      <c r="C66" s="1108">
        <v>182.71358793000002</v>
      </c>
      <c r="D66" s="1109">
        <v>2035.3269966900007</v>
      </c>
      <c r="E66" s="1108">
        <v>937.92574339000009</v>
      </c>
      <c r="F66" s="1109">
        <v>3386.5514262600004</v>
      </c>
      <c r="G66" s="1109">
        <v>4975.3298332300001</v>
      </c>
      <c r="H66" s="1108">
        <v>962285.9278213745</v>
      </c>
      <c r="I66" s="1108">
        <v>3736.6100246956339</v>
      </c>
      <c r="J66" s="1070">
        <v>990437.38795411366</v>
      </c>
    </row>
    <row r="67" spans="1:209" s="278" customFormat="1" ht="10.5" customHeight="1">
      <c r="A67" s="618" t="s">
        <v>2850</v>
      </c>
      <c r="B67" s="1108">
        <v>13242.944831440826</v>
      </c>
      <c r="C67" s="1108">
        <v>184.11599243999996</v>
      </c>
      <c r="D67" s="1109">
        <v>2607.7852408899998</v>
      </c>
      <c r="E67" s="1108">
        <v>876.31494599999996</v>
      </c>
      <c r="F67" s="1109">
        <v>4111.4313814799998</v>
      </c>
      <c r="G67" s="1109">
        <v>5006.0779195799987</v>
      </c>
      <c r="H67" s="1108">
        <v>989842.16371989332</v>
      </c>
      <c r="I67" s="1108">
        <v>2661.7851910352474</v>
      </c>
      <c r="J67" s="1108">
        <v>1018532.6192227594</v>
      </c>
    </row>
    <row r="68" spans="1:209" s="278" customFormat="1" ht="10.5" customHeight="1">
      <c r="A68" s="618" t="s">
        <v>2851</v>
      </c>
      <c r="B68" s="1108">
        <v>12673.051039796896</v>
      </c>
      <c r="C68" s="1108">
        <v>159.84741006999997</v>
      </c>
      <c r="D68" s="1109">
        <v>2255.6619563200006</v>
      </c>
      <c r="E68" s="1108">
        <v>976.15995262999991</v>
      </c>
      <c r="F68" s="1109">
        <v>19431.807281553247</v>
      </c>
      <c r="G68" s="1109">
        <v>5190.0732129900007</v>
      </c>
      <c r="H68" s="1108">
        <v>984256.5483387016</v>
      </c>
      <c r="I68" s="1108">
        <v>2582.4244839824969</v>
      </c>
      <c r="J68" s="1108">
        <v>1027525.5736760442</v>
      </c>
    </row>
    <row r="69" spans="1:209" s="310" customFormat="1" ht="10.5" customHeight="1">
      <c r="A69" s="601" t="s">
        <v>2852</v>
      </c>
      <c r="B69" s="883">
        <v>12401.182947236777</v>
      </c>
      <c r="C69" s="883">
        <v>159.17858688999999</v>
      </c>
      <c r="D69" s="884">
        <v>2496.2084150000005</v>
      </c>
      <c r="E69" s="883">
        <v>970.41206192000016</v>
      </c>
      <c r="F69" s="884">
        <v>3885.6506530799998</v>
      </c>
      <c r="G69" s="884">
        <v>5539.9541413200013</v>
      </c>
      <c r="H69" s="883">
        <v>1059358.8763311652</v>
      </c>
      <c r="I69" s="883">
        <v>2705.3808468952775</v>
      </c>
      <c r="J69" s="671">
        <v>1087516.8439835072</v>
      </c>
    </row>
    <row r="70" spans="1:209" s="231" customFormat="1" ht="10.5" customHeight="1">
      <c r="A70" s="894"/>
      <c r="B70" s="1070"/>
      <c r="C70" s="1070"/>
      <c r="D70" s="765"/>
      <c r="E70" s="1070"/>
      <c r="F70" s="1070"/>
      <c r="G70" s="1070"/>
      <c r="H70" s="1070"/>
      <c r="I70" s="1070"/>
      <c r="J70" s="1070"/>
    </row>
    <row r="71" spans="1:209" s="278" customFormat="1" ht="10.5" customHeight="1">
      <c r="A71" s="621" t="s">
        <v>2883</v>
      </c>
      <c r="B71" s="1108">
        <v>12453.644421104658</v>
      </c>
      <c r="C71" s="1108">
        <v>93.901456709999991</v>
      </c>
      <c r="D71" s="1109">
        <v>14803.895116379999</v>
      </c>
      <c r="E71" s="1108">
        <v>921.95173445</v>
      </c>
      <c r="F71" s="1109">
        <v>4382.4330656399998</v>
      </c>
      <c r="G71" s="1109">
        <v>5302.3486452800007</v>
      </c>
      <c r="H71" s="1108">
        <v>1053133.1905406988</v>
      </c>
      <c r="I71" s="1108">
        <v>2852.4481102053542</v>
      </c>
      <c r="J71" s="1108">
        <v>1093943.8130904688</v>
      </c>
    </row>
    <row r="72" spans="1:209" s="278" customFormat="1" ht="10.5" customHeight="1">
      <c r="A72" s="621" t="s">
        <v>2884</v>
      </c>
      <c r="B72" s="1108">
        <v>12874.086054270845</v>
      </c>
      <c r="C72" s="1108">
        <v>149.64208543000001</v>
      </c>
      <c r="D72" s="1109">
        <v>3109.0209170899998</v>
      </c>
      <c r="E72" s="1108">
        <v>938.93217829000025</v>
      </c>
      <c r="F72" s="1109">
        <v>3773.8210922799999</v>
      </c>
      <c r="G72" s="1109">
        <v>5113.1552091899994</v>
      </c>
      <c r="H72" s="1108">
        <v>1091387.4393976587</v>
      </c>
      <c r="I72" s="1108">
        <v>1826.086667253403</v>
      </c>
      <c r="J72" s="1108">
        <v>1119172.183601463</v>
      </c>
    </row>
    <row r="73" spans="1:209" s="278" customFormat="1" ht="10.5" customHeight="1">
      <c r="A73" s="2195" t="s">
        <v>2885</v>
      </c>
      <c r="B73" s="2209">
        <v>12861.663149050113</v>
      </c>
      <c r="C73" s="2209">
        <v>147.24086967999997</v>
      </c>
      <c r="D73" s="2210">
        <v>3416.2446660199994</v>
      </c>
      <c r="E73" s="2209">
        <v>972.77388073000009</v>
      </c>
      <c r="F73" s="2210">
        <v>3531.9437027200001</v>
      </c>
      <c r="G73" s="2210">
        <v>5112.9851164799993</v>
      </c>
      <c r="H73" s="2209">
        <v>1147586.4031755114</v>
      </c>
      <c r="I73" s="2209">
        <v>707.76486555649899</v>
      </c>
      <c r="J73" s="2198">
        <v>1174337.0194257479</v>
      </c>
    </row>
    <row r="74" spans="1:209" ht="6" customHeight="1">
      <c r="A74" s="1313"/>
      <c r="B74" s="1314"/>
      <c r="C74" s="1114"/>
      <c r="D74" s="1114"/>
      <c r="E74" s="1114"/>
      <c r="F74" s="1114"/>
      <c r="G74" s="1114"/>
      <c r="H74" s="1114"/>
      <c r="I74" s="1114"/>
      <c r="J74" s="1315"/>
      <c r="K74" s="2291"/>
      <c r="L74" s="2291"/>
      <c r="M74" s="2291"/>
      <c r="N74" s="2291"/>
      <c r="O74" s="2291"/>
      <c r="P74" s="2291"/>
      <c r="Q74" s="2291"/>
      <c r="R74" s="2291"/>
      <c r="S74" s="2291"/>
      <c r="T74" s="2291"/>
      <c r="U74" s="2291"/>
      <c r="V74" s="2291"/>
      <c r="W74" s="2291"/>
      <c r="X74" s="2291"/>
      <c r="Y74" s="2291"/>
      <c r="Z74" s="2291"/>
      <c r="AA74" s="2291"/>
      <c r="AB74" s="2291"/>
      <c r="AC74" s="2291"/>
      <c r="AD74" s="2291"/>
      <c r="AE74" s="2291"/>
      <c r="AF74" s="2291"/>
      <c r="AG74" s="2291"/>
      <c r="AH74" s="2291"/>
      <c r="AI74" s="2291"/>
      <c r="AJ74" s="2291"/>
      <c r="AK74" s="2291"/>
      <c r="AL74" s="2291"/>
      <c r="AM74" s="2291"/>
      <c r="AN74" s="2291"/>
      <c r="AO74" s="2291"/>
      <c r="AP74" s="2291"/>
      <c r="AQ74" s="2291"/>
      <c r="AR74" s="2291"/>
      <c r="AS74" s="2291"/>
      <c r="AT74" s="2291"/>
      <c r="AU74" s="2291"/>
      <c r="AV74" s="2291"/>
      <c r="AW74" s="2291"/>
      <c r="AX74" s="2291"/>
      <c r="AY74" s="2291"/>
      <c r="AZ74" s="2291"/>
      <c r="BA74" s="2291"/>
      <c r="BB74" s="2291"/>
      <c r="BC74" s="2291"/>
      <c r="BD74" s="2291"/>
      <c r="BE74" s="2291"/>
      <c r="BF74" s="2291"/>
      <c r="BG74" s="2291"/>
      <c r="BH74" s="2291"/>
      <c r="BI74" s="2291"/>
      <c r="BJ74" s="2291"/>
      <c r="BK74" s="2291"/>
      <c r="BL74" s="2291"/>
      <c r="BM74" s="2291"/>
      <c r="BN74" s="2291"/>
      <c r="BO74" s="2291"/>
      <c r="BP74" s="2291"/>
      <c r="BQ74" s="2291"/>
      <c r="BR74" s="2291"/>
      <c r="BS74" s="2291"/>
      <c r="BT74" s="2291"/>
      <c r="BU74" s="2291"/>
      <c r="BV74" s="2291"/>
      <c r="BW74" s="2291"/>
      <c r="BX74" s="2291"/>
      <c r="BY74" s="2291"/>
      <c r="BZ74" s="2291"/>
      <c r="CA74" s="2291"/>
      <c r="CB74" s="2291"/>
      <c r="CC74" s="2291"/>
      <c r="CD74" s="2291"/>
      <c r="CE74" s="2291"/>
      <c r="CF74" s="2291"/>
      <c r="CG74" s="2291"/>
      <c r="CH74" s="2291"/>
      <c r="CI74" s="2291"/>
      <c r="CJ74" s="2291"/>
      <c r="CK74" s="2291"/>
      <c r="CL74" s="2291"/>
      <c r="CM74" s="2291"/>
      <c r="CN74" s="2291"/>
      <c r="CO74" s="2291"/>
      <c r="CP74" s="2291"/>
      <c r="CQ74" s="2291"/>
      <c r="CR74" s="2291"/>
      <c r="CS74" s="2291"/>
      <c r="CT74" s="2291"/>
      <c r="CU74" s="2291"/>
      <c r="CV74" s="2291"/>
      <c r="CW74" s="2291"/>
      <c r="CX74" s="2291"/>
      <c r="CY74" s="2291"/>
      <c r="CZ74" s="2291"/>
      <c r="DA74" s="2291"/>
      <c r="DB74" s="2291"/>
      <c r="DC74" s="2291"/>
      <c r="DD74" s="2291"/>
      <c r="DE74" s="2291"/>
      <c r="DF74" s="2291"/>
      <c r="DG74" s="2291"/>
      <c r="DH74" s="2291"/>
      <c r="DI74" s="2291"/>
      <c r="DJ74" s="2291"/>
      <c r="DK74" s="2291"/>
      <c r="DL74" s="2291"/>
      <c r="DM74" s="2291"/>
      <c r="DN74" s="2291"/>
      <c r="DO74" s="2291"/>
      <c r="DP74" s="2291"/>
      <c r="DQ74" s="2291"/>
      <c r="DR74" s="2291"/>
      <c r="DS74" s="2291"/>
      <c r="DT74" s="2291"/>
      <c r="DU74" s="2291"/>
      <c r="DV74" s="2291"/>
      <c r="DW74" s="2291"/>
      <c r="DX74" s="2291"/>
      <c r="DY74" s="2291"/>
      <c r="DZ74" s="2291"/>
      <c r="EA74" s="2291"/>
      <c r="EB74" s="2291"/>
      <c r="EC74" s="2291"/>
      <c r="ED74" s="2291"/>
      <c r="EE74" s="2291"/>
      <c r="EF74" s="2291"/>
      <c r="EG74" s="2291"/>
      <c r="EH74" s="2291"/>
      <c r="EI74" s="2291"/>
      <c r="EJ74" s="2291"/>
      <c r="EK74" s="2291"/>
      <c r="EL74" s="2291"/>
      <c r="EM74" s="2291"/>
      <c r="EN74" s="2291"/>
      <c r="EO74" s="2291"/>
      <c r="EP74" s="2291"/>
      <c r="EQ74" s="2291"/>
      <c r="ER74" s="2291"/>
      <c r="ES74" s="2291"/>
      <c r="ET74" s="2291"/>
      <c r="EU74" s="2291"/>
      <c r="EV74" s="2291"/>
      <c r="EW74" s="2291"/>
      <c r="EX74" s="2291"/>
      <c r="EY74" s="2291"/>
      <c r="EZ74" s="2291"/>
      <c r="FA74" s="2291"/>
      <c r="FB74" s="2291"/>
      <c r="FC74" s="2291"/>
      <c r="FD74" s="2291"/>
      <c r="FE74" s="2291"/>
      <c r="FF74" s="2291"/>
      <c r="FG74" s="2291"/>
      <c r="FH74" s="2291"/>
      <c r="FI74" s="2291"/>
      <c r="FJ74" s="2291"/>
      <c r="FK74" s="2291"/>
      <c r="FL74" s="2291"/>
      <c r="FM74" s="2291"/>
      <c r="FN74" s="2291"/>
      <c r="FO74" s="2291"/>
      <c r="FP74" s="2291"/>
      <c r="FQ74" s="2291"/>
      <c r="FR74" s="2291"/>
      <c r="FS74" s="2291"/>
      <c r="FT74" s="2291"/>
      <c r="FU74" s="2291"/>
      <c r="FV74" s="2291"/>
      <c r="FW74" s="2291"/>
      <c r="FX74" s="2291"/>
      <c r="FY74" s="2291"/>
      <c r="FZ74" s="2291"/>
      <c r="GA74" s="2291"/>
      <c r="GB74" s="2291"/>
      <c r="GC74" s="2291"/>
      <c r="GD74" s="2291"/>
      <c r="GE74" s="2291"/>
      <c r="GF74" s="2291"/>
      <c r="GG74" s="2291"/>
      <c r="GH74" s="2291"/>
      <c r="GI74" s="2291"/>
      <c r="GJ74" s="2291"/>
      <c r="GK74" s="2291"/>
      <c r="GL74" s="2291"/>
      <c r="GM74" s="2291"/>
      <c r="GN74" s="2291"/>
      <c r="GO74" s="2291"/>
      <c r="GP74" s="2291"/>
      <c r="GQ74" s="2291"/>
      <c r="GR74" s="2291"/>
      <c r="GS74" s="2291"/>
      <c r="GT74" s="2291"/>
      <c r="GU74" s="2291"/>
      <c r="GV74" s="2291"/>
      <c r="GW74" s="2291"/>
      <c r="GX74" s="2291"/>
      <c r="GY74" s="2291"/>
      <c r="GZ74" s="2291"/>
      <c r="HA74" s="2291"/>
    </row>
    <row r="75" spans="1:209" s="58" customFormat="1" ht="9.6" customHeight="1">
      <c r="A75" s="1114" t="s">
        <v>1391</v>
      </c>
      <c r="B75" s="667"/>
      <c r="C75" s="667"/>
      <c r="D75" s="667"/>
      <c r="E75" s="667"/>
      <c r="F75" s="667"/>
      <c r="G75" s="667"/>
      <c r="H75" s="667"/>
      <c r="I75" s="667"/>
      <c r="J75" s="1115"/>
      <c r="K75" s="2292"/>
      <c r="L75" s="2292"/>
      <c r="M75" s="2292"/>
      <c r="N75" s="2292"/>
      <c r="O75" s="2292"/>
      <c r="P75" s="2292"/>
      <c r="Q75" s="2292"/>
      <c r="R75" s="2292"/>
      <c r="S75" s="2292"/>
      <c r="T75" s="2292"/>
      <c r="U75" s="2292"/>
      <c r="V75" s="2292"/>
      <c r="W75" s="2292"/>
      <c r="X75" s="2292"/>
      <c r="Y75" s="2292"/>
      <c r="Z75" s="2292"/>
      <c r="AA75" s="2292"/>
      <c r="AB75" s="2292"/>
      <c r="AC75" s="2292"/>
      <c r="AD75" s="2292"/>
      <c r="AE75" s="2292"/>
      <c r="AF75" s="2292"/>
      <c r="AG75" s="2292"/>
      <c r="AH75" s="2292"/>
      <c r="AI75" s="2292"/>
      <c r="AJ75" s="2292"/>
      <c r="AK75" s="2292"/>
      <c r="AL75" s="2292"/>
      <c r="AM75" s="2292"/>
      <c r="AN75" s="2292"/>
      <c r="AO75" s="2292"/>
      <c r="AP75" s="2292"/>
      <c r="AQ75" s="2292"/>
      <c r="AR75" s="2292"/>
      <c r="AS75" s="2292"/>
      <c r="AT75" s="2292"/>
      <c r="AU75" s="2292"/>
      <c r="AV75" s="2292"/>
      <c r="AW75" s="2292"/>
      <c r="AX75" s="2292"/>
      <c r="AY75" s="2292"/>
      <c r="AZ75" s="2292"/>
      <c r="BA75" s="2292"/>
      <c r="BB75" s="2292"/>
      <c r="BC75" s="2292"/>
      <c r="BD75" s="2292"/>
      <c r="BE75" s="2292"/>
      <c r="BF75" s="2292"/>
      <c r="BG75" s="2292"/>
      <c r="BH75" s="2292"/>
      <c r="BI75" s="2292"/>
      <c r="BJ75" s="2292"/>
      <c r="BK75" s="2292"/>
      <c r="BL75" s="2292"/>
      <c r="BM75" s="2292"/>
      <c r="BN75" s="2292"/>
      <c r="BO75" s="2292"/>
      <c r="BP75" s="2292"/>
      <c r="BQ75" s="2292"/>
      <c r="BR75" s="2292"/>
      <c r="BS75" s="2292"/>
      <c r="BT75" s="2292"/>
      <c r="BU75" s="2292"/>
      <c r="BV75" s="2292"/>
      <c r="BW75" s="2292"/>
      <c r="BX75" s="2292"/>
      <c r="BY75" s="2292"/>
      <c r="BZ75" s="2292"/>
      <c r="CA75" s="2292"/>
      <c r="CB75" s="2292"/>
      <c r="CC75" s="2292"/>
      <c r="CD75" s="2292"/>
      <c r="CE75" s="2292"/>
      <c r="CF75" s="2292"/>
      <c r="CG75" s="2292"/>
      <c r="CH75" s="2292"/>
      <c r="CI75" s="2292"/>
      <c r="CJ75" s="2292"/>
      <c r="CK75" s="2292"/>
      <c r="CL75" s="2292"/>
      <c r="CM75" s="2292"/>
      <c r="CN75" s="2292"/>
      <c r="CO75" s="2292"/>
      <c r="CP75" s="2292"/>
      <c r="CQ75" s="2292"/>
      <c r="CR75" s="2292"/>
      <c r="CS75" s="2292"/>
      <c r="CT75" s="2292"/>
      <c r="CU75" s="2292"/>
      <c r="CV75" s="2292"/>
      <c r="CW75" s="2292"/>
      <c r="CX75" s="2292"/>
      <c r="CY75" s="2292"/>
      <c r="CZ75" s="2292"/>
      <c r="DA75" s="2292"/>
      <c r="DB75" s="2292"/>
      <c r="DC75" s="2292"/>
      <c r="DD75" s="2292"/>
      <c r="DE75" s="2292"/>
      <c r="DF75" s="2292"/>
      <c r="DG75" s="2292"/>
      <c r="DH75" s="2292"/>
      <c r="DI75" s="2292"/>
      <c r="DJ75" s="2292"/>
      <c r="DK75" s="2292"/>
      <c r="DL75" s="2292"/>
      <c r="DM75" s="2292"/>
      <c r="DN75" s="2292"/>
      <c r="DO75" s="2292"/>
      <c r="DP75" s="2292"/>
      <c r="DQ75" s="2292"/>
      <c r="DR75" s="2292"/>
      <c r="DS75" s="2292"/>
      <c r="DT75" s="2292"/>
      <c r="DU75" s="2292"/>
      <c r="DV75" s="2292"/>
      <c r="DW75" s="2292"/>
      <c r="DX75" s="2292"/>
      <c r="DY75" s="2292"/>
      <c r="DZ75" s="2292"/>
      <c r="EA75" s="2292"/>
      <c r="EB75" s="2292"/>
      <c r="EC75" s="2292"/>
      <c r="ED75" s="2292"/>
      <c r="EE75" s="2292"/>
      <c r="EF75" s="2292"/>
      <c r="EG75" s="2292"/>
      <c r="EH75" s="2292"/>
      <c r="EI75" s="2292"/>
      <c r="EJ75" s="2292"/>
      <c r="EK75" s="2292"/>
      <c r="EL75" s="2292"/>
      <c r="EM75" s="2292"/>
      <c r="EN75" s="2292"/>
      <c r="EO75" s="2292"/>
      <c r="EP75" s="2292"/>
      <c r="EQ75" s="2292"/>
      <c r="ER75" s="2292"/>
      <c r="ES75" s="2292"/>
      <c r="ET75" s="2292"/>
      <c r="EU75" s="2292"/>
      <c r="EV75" s="2292"/>
      <c r="EW75" s="2292"/>
      <c r="EX75" s="2292"/>
      <c r="EY75" s="2292"/>
      <c r="EZ75" s="2292"/>
      <c r="FA75" s="2292"/>
      <c r="FB75" s="2292"/>
      <c r="FC75" s="2292"/>
      <c r="FD75" s="2292"/>
      <c r="FE75" s="2292"/>
      <c r="FF75" s="2292"/>
      <c r="FG75" s="2292"/>
      <c r="FH75" s="2292"/>
      <c r="FI75" s="2292"/>
      <c r="FJ75" s="2292"/>
      <c r="FK75" s="2292"/>
      <c r="FL75" s="2292"/>
      <c r="FM75" s="2292"/>
      <c r="FN75" s="2292"/>
      <c r="FO75" s="2292"/>
      <c r="FP75" s="2292"/>
      <c r="FQ75" s="2292"/>
      <c r="FR75" s="2292"/>
      <c r="FS75" s="2292"/>
      <c r="FT75" s="2292"/>
      <c r="FU75" s="2292"/>
      <c r="FV75" s="2292"/>
      <c r="FW75" s="2292"/>
      <c r="FX75" s="2292"/>
      <c r="FY75" s="2292"/>
      <c r="FZ75" s="2292"/>
      <c r="GA75" s="2292"/>
      <c r="GB75" s="2292"/>
      <c r="GC75" s="2292"/>
      <c r="GD75" s="2292"/>
      <c r="GE75" s="2292"/>
      <c r="GF75" s="2292"/>
      <c r="GG75" s="2292"/>
      <c r="GH75" s="2292"/>
      <c r="GI75" s="2292"/>
      <c r="GJ75" s="2292"/>
      <c r="GK75" s="2292"/>
      <c r="GL75" s="2292"/>
      <c r="GM75" s="2292"/>
      <c r="GN75" s="2292"/>
      <c r="GO75" s="2292"/>
      <c r="GP75" s="2292"/>
      <c r="GQ75" s="2292"/>
      <c r="GR75" s="2292"/>
      <c r="GS75" s="2292"/>
      <c r="GT75" s="2292"/>
      <c r="GU75" s="2292"/>
      <c r="GV75" s="2292"/>
      <c r="GW75" s="2292"/>
      <c r="GX75" s="2292"/>
      <c r="GY75" s="2292"/>
      <c r="GZ75" s="2292"/>
      <c r="HA75" s="2292"/>
    </row>
    <row r="76" spans="1:209" s="58" customFormat="1" ht="9.6" customHeight="1">
      <c r="A76" s="278"/>
      <c r="B76" s="667"/>
      <c r="C76" s="667"/>
      <c r="D76" s="667"/>
      <c r="E76" s="667"/>
      <c r="F76" s="667"/>
      <c r="G76" s="667"/>
      <c r="H76" s="667"/>
      <c r="I76" s="667"/>
      <c r="J76" s="1115"/>
      <c r="K76" s="2292"/>
      <c r="L76" s="2292"/>
      <c r="M76" s="2292"/>
      <c r="N76" s="2292"/>
      <c r="O76" s="2292"/>
      <c r="P76" s="2292"/>
      <c r="Q76" s="2292"/>
      <c r="R76" s="2292"/>
      <c r="S76" s="2292"/>
      <c r="T76" s="2292"/>
      <c r="U76" s="2292"/>
      <c r="V76" s="2292"/>
      <c r="W76" s="2292"/>
      <c r="X76" s="2292"/>
      <c r="Y76" s="2292"/>
      <c r="Z76" s="2292"/>
      <c r="AA76" s="2292"/>
      <c r="AB76" s="2292"/>
      <c r="AC76" s="2292"/>
      <c r="AD76" s="2292"/>
      <c r="AE76" s="2292"/>
      <c r="AF76" s="2292"/>
      <c r="AG76" s="2292"/>
      <c r="AH76" s="2292"/>
      <c r="AI76" s="2292"/>
      <c r="AJ76" s="2292"/>
      <c r="AK76" s="2292"/>
      <c r="AL76" s="2292"/>
      <c r="AM76" s="2292"/>
      <c r="AN76" s="2292"/>
      <c r="AO76" s="2292"/>
      <c r="AP76" s="2292"/>
      <c r="AQ76" s="2292"/>
      <c r="AR76" s="2292"/>
      <c r="AS76" s="2292"/>
      <c r="AT76" s="2292"/>
      <c r="AU76" s="2292"/>
      <c r="AV76" s="2292"/>
      <c r="AW76" s="2292"/>
      <c r="AX76" s="2292"/>
      <c r="AY76" s="2292"/>
      <c r="AZ76" s="2292"/>
      <c r="BA76" s="2292"/>
      <c r="BB76" s="2292"/>
      <c r="BC76" s="2292"/>
      <c r="BD76" s="2292"/>
      <c r="BE76" s="2292"/>
      <c r="BF76" s="2292"/>
      <c r="BG76" s="2292"/>
      <c r="BH76" s="2292"/>
      <c r="BI76" s="2292"/>
      <c r="BJ76" s="2292"/>
      <c r="BK76" s="2292"/>
      <c r="BL76" s="2292"/>
      <c r="BM76" s="2292"/>
      <c r="BN76" s="2292"/>
      <c r="BO76" s="2292"/>
      <c r="BP76" s="2292"/>
      <c r="BQ76" s="2292"/>
      <c r="BR76" s="2292"/>
      <c r="BS76" s="2292"/>
      <c r="BT76" s="2292"/>
      <c r="BU76" s="2292"/>
      <c r="BV76" s="2292"/>
      <c r="BW76" s="2292"/>
      <c r="BX76" s="2292"/>
      <c r="BY76" s="2292"/>
      <c r="BZ76" s="2292"/>
      <c r="CA76" s="2292"/>
      <c r="CB76" s="2292"/>
      <c r="CC76" s="2292"/>
      <c r="CD76" s="2292"/>
      <c r="CE76" s="2292"/>
      <c r="CF76" s="2292"/>
      <c r="CG76" s="2292"/>
      <c r="CH76" s="2292"/>
      <c r="CI76" s="2292"/>
      <c r="CJ76" s="2292"/>
      <c r="CK76" s="2292"/>
      <c r="CL76" s="2292"/>
      <c r="CM76" s="2292"/>
      <c r="CN76" s="2292"/>
      <c r="CO76" s="2292"/>
      <c r="CP76" s="2292"/>
      <c r="CQ76" s="2292"/>
      <c r="CR76" s="2292"/>
      <c r="CS76" s="2292"/>
      <c r="CT76" s="2292"/>
      <c r="CU76" s="2292"/>
      <c r="CV76" s="2292"/>
      <c r="CW76" s="2292"/>
      <c r="CX76" s="2292"/>
      <c r="CY76" s="2292"/>
      <c r="CZ76" s="2292"/>
      <c r="DA76" s="2292"/>
      <c r="DB76" s="2292"/>
      <c r="DC76" s="2292"/>
      <c r="DD76" s="2292"/>
      <c r="DE76" s="2292"/>
      <c r="DF76" s="2292"/>
      <c r="DG76" s="2292"/>
      <c r="DH76" s="2292"/>
      <c r="DI76" s="2292"/>
      <c r="DJ76" s="2292"/>
      <c r="DK76" s="2292"/>
      <c r="DL76" s="2292"/>
      <c r="DM76" s="2292"/>
      <c r="DN76" s="2292"/>
      <c r="DO76" s="2292"/>
      <c r="DP76" s="2292"/>
      <c r="DQ76" s="2292"/>
      <c r="DR76" s="2292"/>
      <c r="DS76" s="2292"/>
      <c r="DT76" s="2292"/>
      <c r="DU76" s="2292"/>
      <c r="DV76" s="2292"/>
      <c r="DW76" s="2292"/>
      <c r="DX76" s="2292"/>
      <c r="DY76" s="2292"/>
      <c r="DZ76" s="2292"/>
      <c r="EA76" s="2292"/>
      <c r="EB76" s="2292"/>
      <c r="EC76" s="2292"/>
      <c r="ED76" s="2292"/>
      <c r="EE76" s="2292"/>
      <c r="EF76" s="2292"/>
      <c r="EG76" s="2292"/>
      <c r="EH76" s="2292"/>
      <c r="EI76" s="2292"/>
      <c r="EJ76" s="2292"/>
      <c r="EK76" s="2292"/>
      <c r="EL76" s="2292"/>
      <c r="EM76" s="2292"/>
      <c r="EN76" s="2292"/>
      <c r="EO76" s="2292"/>
      <c r="EP76" s="2292"/>
      <c r="EQ76" s="2292"/>
      <c r="ER76" s="2292"/>
      <c r="ES76" s="2292"/>
      <c r="ET76" s="2292"/>
      <c r="EU76" s="2292"/>
      <c r="EV76" s="2292"/>
      <c r="EW76" s="2292"/>
      <c r="EX76" s="2292"/>
      <c r="EY76" s="2292"/>
      <c r="EZ76" s="2292"/>
      <c r="FA76" s="2292"/>
      <c r="FB76" s="2292"/>
      <c r="FC76" s="2292"/>
      <c r="FD76" s="2292"/>
      <c r="FE76" s="2292"/>
      <c r="FF76" s="2292"/>
      <c r="FG76" s="2292"/>
      <c r="FH76" s="2292"/>
      <c r="FI76" s="2292"/>
      <c r="FJ76" s="2292"/>
      <c r="FK76" s="2292"/>
      <c r="FL76" s="2292"/>
      <c r="FM76" s="2292"/>
      <c r="FN76" s="2292"/>
      <c r="FO76" s="2292"/>
      <c r="FP76" s="2292"/>
      <c r="FQ76" s="2292"/>
      <c r="FR76" s="2292"/>
      <c r="FS76" s="2292"/>
      <c r="FT76" s="2292"/>
      <c r="FU76" s="2292"/>
      <c r="FV76" s="2292"/>
      <c r="FW76" s="2292"/>
      <c r="FX76" s="2292"/>
      <c r="FY76" s="2292"/>
      <c r="FZ76" s="2292"/>
      <c r="GA76" s="2292"/>
      <c r="GB76" s="2292"/>
      <c r="GC76" s="2292"/>
      <c r="GD76" s="2292"/>
      <c r="GE76" s="2292"/>
      <c r="GF76" s="2292"/>
      <c r="GG76" s="2292"/>
      <c r="GH76" s="2292"/>
      <c r="GI76" s="2292"/>
      <c r="GJ76" s="2292"/>
      <c r="GK76" s="2292"/>
      <c r="GL76" s="2292"/>
      <c r="GM76" s="2292"/>
      <c r="GN76" s="2292"/>
      <c r="GO76" s="2292"/>
      <c r="GP76" s="2292"/>
      <c r="GQ76" s="2292"/>
      <c r="GR76" s="2292"/>
      <c r="GS76" s="2292"/>
      <c r="GT76" s="2292"/>
      <c r="GU76" s="2292"/>
      <c r="GV76" s="2292"/>
      <c r="GW76" s="2292"/>
      <c r="GX76" s="2292"/>
      <c r="GY76" s="2292"/>
      <c r="GZ76" s="2292"/>
      <c r="HA76" s="2292"/>
    </row>
    <row r="81" spans="8:8" ht="9" customHeight="1">
      <c r="H81" s="51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0" orientation="portrait" useFirstPageNumber="1" r:id="rId1"/>
  <headerFooter alignWithMargins="0">
    <oddFooter>&amp;C&amp;"Times New Roman,Bold"&amp;10&amp;P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25"/>
  <dimension ref="A1:GR96"/>
  <sheetViews>
    <sheetView topLeftCell="C57" workbookViewId="0">
      <selection activeCell="I39" sqref="I39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  <col min="11" max="16384" width="9.33203125" style="49"/>
  </cols>
  <sheetData>
    <row r="1" spans="1:10" s="471" customFormat="1" ht="15" customHeight="1">
      <c r="A1" s="458" t="s">
        <v>2419</v>
      </c>
      <c r="B1" s="459"/>
      <c r="C1" s="459"/>
      <c r="D1" s="459"/>
      <c r="E1" s="459"/>
      <c r="F1" s="459"/>
      <c r="G1" s="459"/>
      <c r="H1" s="459"/>
      <c r="I1" s="459"/>
      <c r="J1" s="459"/>
    </row>
    <row r="2" spans="1:10" s="47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</row>
    <row r="3" spans="1:10" s="47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</row>
    <row r="4" spans="1:10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</row>
    <row r="5" spans="1:10" s="58" customFormat="1" ht="9" customHeight="1">
      <c r="A5" s="2437" t="s">
        <v>1358</v>
      </c>
      <c r="B5" s="5"/>
      <c r="C5" s="5" t="s">
        <v>1762</v>
      </c>
      <c r="D5" s="5"/>
      <c r="E5" s="5" t="s">
        <v>1350</v>
      </c>
      <c r="F5" s="5" t="s">
        <v>1785</v>
      </c>
      <c r="G5" s="5"/>
      <c r="H5" s="5"/>
      <c r="I5" s="5"/>
      <c r="J5" s="73"/>
    </row>
    <row r="6" spans="1:10" s="58" customFormat="1" ht="9" customHeight="1">
      <c r="A6" s="2428"/>
      <c r="B6" s="5"/>
      <c r="C6" s="5" t="s">
        <v>1786</v>
      </c>
      <c r="D6" s="5"/>
      <c r="E6" s="5" t="s">
        <v>1774</v>
      </c>
      <c r="F6" s="5" t="s">
        <v>1774</v>
      </c>
      <c r="G6" s="5"/>
      <c r="H6" s="5"/>
      <c r="I6" s="5"/>
      <c r="J6" s="5"/>
    </row>
    <row r="7" spans="1:10" s="58" customFormat="1" ht="9" customHeight="1">
      <c r="A7" s="2428"/>
      <c r="B7" s="5" t="s">
        <v>1332</v>
      </c>
      <c r="C7" s="5" t="s">
        <v>647</v>
      </c>
      <c r="D7" s="5" t="s">
        <v>1353</v>
      </c>
      <c r="E7" s="5" t="s">
        <v>1776</v>
      </c>
      <c r="F7" s="5" t="s">
        <v>1776</v>
      </c>
      <c r="G7" s="5" t="s">
        <v>1034</v>
      </c>
      <c r="H7" s="5"/>
      <c r="I7" s="5"/>
      <c r="J7" s="5"/>
    </row>
    <row r="8" spans="1:10" s="58" customFormat="1" ht="9" customHeight="1">
      <c r="A8" s="2428"/>
      <c r="B8" s="69" t="s">
        <v>1351</v>
      </c>
      <c r="C8" s="69" t="s">
        <v>1779</v>
      </c>
      <c r="D8" s="69" t="s">
        <v>1780</v>
      </c>
      <c r="E8" s="69" t="s">
        <v>1781</v>
      </c>
      <c r="F8" s="69" t="s">
        <v>1781</v>
      </c>
      <c r="G8" s="69" t="s">
        <v>1787</v>
      </c>
      <c r="H8" s="69" t="s">
        <v>1784</v>
      </c>
      <c r="I8" s="69" t="s">
        <v>1505</v>
      </c>
      <c r="J8" s="69" t="s">
        <v>1341</v>
      </c>
    </row>
    <row r="9" spans="1:10" s="58" customFormat="1" ht="9" customHeight="1">
      <c r="A9" s="2429"/>
      <c r="B9" s="69">
        <v>1</v>
      </c>
      <c r="C9" s="69">
        <v>2</v>
      </c>
      <c r="D9" s="69">
        <v>3</v>
      </c>
      <c r="E9" s="69">
        <v>4</v>
      </c>
      <c r="F9" s="69">
        <v>5</v>
      </c>
      <c r="G9" s="69">
        <v>6</v>
      </c>
      <c r="H9" s="69">
        <v>7</v>
      </c>
      <c r="I9" s="69">
        <v>8</v>
      </c>
      <c r="J9" s="69">
        <v>9</v>
      </c>
    </row>
    <row r="10" spans="1:10" s="310" customFormat="1" ht="8.4499999999999993" customHeight="1">
      <c r="A10" s="601" t="s">
        <v>1168</v>
      </c>
      <c r="B10" s="671">
        <v>98.783000000000001</v>
      </c>
      <c r="C10" s="671">
        <v>4.2819389000000001</v>
      </c>
      <c r="D10" s="1067">
        <v>347.39913787699993</v>
      </c>
      <c r="E10" s="671">
        <v>29.024847179999995</v>
      </c>
      <c r="F10" s="671">
        <v>234.51147932000001</v>
      </c>
      <c r="G10" s="671">
        <v>1128.371003426</v>
      </c>
      <c r="H10" s="671">
        <v>33294.428606911002</v>
      </c>
      <c r="I10" s="671">
        <v>7803.3090829160064</v>
      </c>
      <c r="J10" s="671">
        <v>42940.10909653001</v>
      </c>
    </row>
    <row r="11" spans="1:10" s="310" customFormat="1" ht="8.4499999999999993" customHeight="1">
      <c r="A11" s="601" t="s">
        <v>1627</v>
      </c>
      <c r="B11" s="883">
        <v>44.96746808886153</v>
      </c>
      <c r="C11" s="883">
        <v>21.53182</v>
      </c>
      <c r="D11" s="884">
        <v>575.98080962799997</v>
      </c>
      <c r="E11" s="883">
        <v>72.555762979999997</v>
      </c>
      <c r="F11" s="883">
        <v>197.63925615550008</v>
      </c>
      <c r="G11" s="883">
        <v>857.76522217349986</v>
      </c>
      <c r="H11" s="883">
        <v>56954.212141996242</v>
      </c>
      <c r="I11" s="883">
        <v>2042.6022822847881</v>
      </c>
      <c r="J11" s="883">
        <v>60767.25476330689</v>
      </c>
    </row>
    <row r="12" spans="1:10" s="231" customFormat="1" ht="8.4499999999999993" hidden="1" customHeight="1">
      <c r="A12" s="894"/>
      <c r="B12" s="1070"/>
      <c r="C12" s="1070"/>
      <c r="D12" s="765"/>
      <c r="E12" s="1070"/>
      <c r="F12" s="1070"/>
      <c r="G12" s="1070"/>
      <c r="H12" s="1070"/>
      <c r="I12" s="1070"/>
      <c r="J12" s="1070"/>
    </row>
    <row r="13" spans="1:10" s="278" customFormat="1" ht="8.4499999999999993" hidden="1" customHeight="1">
      <c r="A13" s="621" t="s">
        <v>430</v>
      </c>
      <c r="B13" s="1108">
        <v>169.17858541500053</v>
      </c>
      <c r="C13" s="1108">
        <v>33.896094759999997</v>
      </c>
      <c r="D13" s="1109">
        <v>357.33356778000001</v>
      </c>
      <c r="E13" s="1108">
        <v>63.381088720000008</v>
      </c>
      <c r="F13" s="1109">
        <v>167.77143191549999</v>
      </c>
      <c r="G13" s="1109">
        <v>683.56434788349998</v>
      </c>
      <c r="H13" s="1108">
        <v>56624.610423142723</v>
      </c>
      <c r="I13" s="1108">
        <v>3062.7535181851781</v>
      </c>
      <c r="J13" s="1108">
        <v>61162.489057801904</v>
      </c>
    </row>
    <row r="14" spans="1:10" s="278" customFormat="1" ht="8.4499999999999993" hidden="1" customHeight="1">
      <c r="A14" s="621" t="s">
        <v>431</v>
      </c>
      <c r="B14" s="1108">
        <v>70.188852221603298</v>
      </c>
      <c r="C14" s="1108">
        <v>3.1401162299999998</v>
      </c>
      <c r="D14" s="1109">
        <v>321.84055278999995</v>
      </c>
      <c r="E14" s="1108">
        <v>67.063794669999979</v>
      </c>
      <c r="F14" s="1109">
        <v>333.96002212549934</v>
      </c>
      <c r="G14" s="1109">
        <v>687.46024382349992</v>
      </c>
      <c r="H14" s="1108">
        <v>57732.347920225227</v>
      </c>
      <c r="I14" s="1108">
        <v>3089.5419047190007</v>
      </c>
      <c r="J14" s="1108">
        <v>62305.543406804827</v>
      </c>
    </row>
    <row r="15" spans="1:10" s="278" customFormat="1" ht="8.4499999999999993" hidden="1" customHeight="1">
      <c r="A15" s="621" t="s">
        <v>1807</v>
      </c>
      <c r="B15" s="1108">
        <v>65.251375838011057</v>
      </c>
      <c r="C15" s="1108">
        <v>3.7551642000000003</v>
      </c>
      <c r="D15" s="1109">
        <v>333.27404294399992</v>
      </c>
      <c r="E15" s="1108">
        <v>29.602454120000008</v>
      </c>
      <c r="F15" s="1109">
        <v>371.90520579549997</v>
      </c>
      <c r="G15" s="1109">
        <v>726.58101494349989</v>
      </c>
      <c r="H15" s="1108">
        <v>61311.197579415995</v>
      </c>
      <c r="I15" s="1108">
        <v>1948.4220389479669</v>
      </c>
      <c r="J15" s="1108">
        <v>64789.988876204974</v>
      </c>
    </row>
    <row r="16" spans="1:10" s="278" customFormat="1" ht="8.4499999999999993" hidden="1" customHeight="1">
      <c r="A16" s="621" t="s">
        <v>1591</v>
      </c>
      <c r="B16" s="713">
        <v>65.691328557323843</v>
      </c>
      <c r="C16" s="713">
        <v>3.3170042000000004</v>
      </c>
      <c r="D16" s="712">
        <v>328.05698549000005</v>
      </c>
      <c r="E16" s="713">
        <v>28.74183064</v>
      </c>
      <c r="F16" s="712">
        <v>370.22122678950001</v>
      </c>
      <c r="G16" s="712">
        <v>568.02761630349994</v>
      </c>
      <c r="H16" s="713">
        <v>62251.323876899456</v>
      </c>
      <c r="I16" s="713">
        <v>1935.7917854087136</v>
      </c>
      <c r="J16" s="713">
        <v>65551.171654288497</v>
      </c>
    </row>
    <row r="17" spans="1:10" s="278" customFormat="1" ht="8.4499999999999993" hidden="1" customHeight="1">
      <c r="A17" s="621" t="s">
        <v>1592</v>
      </c>
      <c r="B17" s="713">
        <v>68.916624963521841</v>
      </c>
      <c r="C17" s="713">
        <v>33.347749999999998</v>
      </c>
      <c r="D17" s="712">
        <v>329.90554349000007</v>
      </c>
      <c r="E17" s="713">
        <v>29.849684099999997</v>
      </c>
      <c r="F17" s="712">
        <v>356.00866617550003</v>
      </c>
      <c r="G17" s="712">
        <v>679.8076308735001</v>
      </c>
      <c r="H17" s="713">
        <v>62538.623280610984</v>
      </c>
      <c r="I17" s="713">
        <v>2179.6119360770026</v>
      </c>
      <c r="J17" s="713">
        <v>66216.071116290506</v>
      </c>
    </row>
    <row r="18" spans="1:10" s="278" customFormat="1" ht="8.4499999999999993" hidden="1" customHeight="1">
      <c r="A18" s="618" t="s">
        <v>1593</v>
      </c>
      <c r="B18" s="713">
        <v>73.636020402785192</v>
      </c>
      <c r="C18" s="713">
        <v>34.698662499999998</v>
      </c>
      <c r="D18" s="712">
        <v>357.04767062999997</v>
      </c>
      <c r="E18" s="713">
        <v>26.340252360000001</v>
      </c>
      <c r="F18" s="713">
        <v>356.43077119549997</v>
      </c>
      <c r="G18" s="713">
        <v>678.96236386350006</v>
      </c>
      <c r="H18" s="713">
        <v>63006.18996829517</v>
      </c>
      <c r="I18" s="713">
        <v>2668.4946183258289</v>
      </c>
      <c r="J18" s="713">
        <v>67201.800327572782</v>
      </c>
    </row>
    <row r="19" spans="1:10" s="278" customFormat="1" ht="8.4499999999999993" hidden="1" customHeight="1">
      <c r="A19" s="618" t="s">
        <v>811</v>
      </c>
      <c r="B19" s="1063">
        <v>78.311002022473062</v>
      </c>
      <c r="C19" s="1063">
        <v>36.600360000000002</v>
      </c>
      <c r="D19" s="1064">
        <v>272.53441726999989</v>
      </c>
      <c r="E19" s="1063">
        <v>22.025190299999998</v>
      </c>
      <c r="F19" s="1063">
        <v>400.86627764561996</v>
      </c>
      <c r="G19" s="1063">
        <v>616.9817301034999</v>
      </c>
      <c r="H19" s="1063">
        <v>64296.872042465999</v>
      </c>
      <c r="I19" s="1063">
        <v>2040.6494363969978</v>
      </c>
      <c r="J19" s="1063">
        <v>67764.840456204591</v>
      </c>
    </row>
    <row r="20" spans="1:10" s="278" customFormat="1" ht="8.4499999999999993" hidden="1" customHeight="1">
      <c r="A20" s="618" t="s">
        <v>812</v>
      </c>
      <c r="B20" s="1063">
        <v>73.770153967999988</v>
      </c>
      <c r="C20" s="1063">
        <v>36.286270000000002</v>
      </c>
      <c r="D20" s="1064">
        <v>310.90782838199993</v>
      </c>
      <c r="E20" s="1063">
        <v>20.887482569999996</v>
      </c>
      <c r="F20" s="1063">
        <v>185.29752319250008</v>
      </c>
      <c r="G20" s="1063">
        <v>617.36324080349993</v>
      </c>
      <c r="H20" s="1063">
        <v>65516.810897988362</v>
      </c>
      <c r="I20" s="1063">
        <v>2126.0448468121176</v>
      </c>
      <c r="J20" s="1063">
        <v>68887.368243716483</v>
      </c>
    </row>
    <row r="21" spans="1:10" s="278" customFormat="1" ht="8.4499999999999993" hidden="1" customHeight="1">
      <c r="A21" s="618" t="s">
        <v>739</v>
      </c>
      <c r="B21" s="1063">
        <v>74.3992403405</v>
      </c>
      <c r="C21" s="1063">
        <v>31.474619999999998</v>
      </c>
      <c r="D21" s="1064">
        <v>251.24340994200006</v>
      </c>
      <c r="E21" s="1063">
        <v>25.167806399999996</v>
      </c>
      <c r="F21" s="1063">
        <v>210.62648820550015</v>
      </c>
      <c r="G21" s="1063">
        <v>1321.709333148</v>
      </c>
      <c r="H21" s="1063">
        <v>66960.695721126525</v>
      </c>
      <c r="I21" s="1063">
        <v>2593.0618657020095</v>
      </c>
      <c r="J21" s="1063">
        <v>71468.37848486453</v>
      </c>
    </row>
    <row r="22" spans="1:10" s="278" customFormat="1" ht="8.4499999999999993" hidden="1" customHeight="1">
      <c r="A22" s="618" t="s">
        <v>43</v>
      </c>
      <c r="B22" s="713">
        <v>71.283273037000015</v>
      </c>
      <c r="C22" s="713">
        <v>31.519580000000001</v>
      </c>
      <c r="D22" s="712">
        <v>245.66434949000009</v>
      </c>
      <c r="E22" s="713">
        <v>27.78024516</v>
      </c>
      <c r="F22" s="713">
        <v>188.79656028350001</v>
      </c>
      <c r="G22" s="713">
        <v>852.4392390134999</v>
      </c>
      <c r="H22" s="713">
        <v>69270.062902370992</v>
      </c>
      <c r="I22" s="713">
        <v>267.29682614699414</v>
      </c>
      <c r="J22" s="713">
        <v>70954.84297550199</v>
      </c>
    </row>
    <row r="23" spans="1:10" s="278" customFormat="1" ht="8.4499999999999993" hidden="1" customHeight="1">
      <c r="A23" s="618" t="s">
        <v>44</v>
      </c>
      <c r="B23" s="713">
        <v>73.128243464999997</v>
      </c>
      <c r="C23" s="713">
        <v>30.67295</v>
      </c>
      <c r="D23" s="712">
        <v>242.28444206139997</v>
      </c>
      <c r="E23" s="713">
        <v>25.4252945</v>
      </c>
      <c r="F23" s="713">
        <v>207.03378451549997</v>
      </c>
      <c r="G23" s="713">
        <v>644.92755562349987</v>
      </c>
      <c r="H23" s="713">
        <v>68862.886667220591</v>
      </c>
      <c r="I23" s="713">
        <v>500.08030797702668</v>
      </c>
      <c r="J23" s="713">
        <v>70586.439245363013</v>
      </c>
    </row>
    <row r="24" spans="1:10" s="310" customFormat="1" ht="8.4499999999999993" customHeight="1">
      <c r="A24" s="601" t="s">
        <v>89</v>
      </c>
      <c r="B24" s="710">
        <v>83.691174020000005</v>
      </c>
      <c r="C24" s="710">
        <v>30.718199300000002</v>
      </c>
      <c r="D24" s="711">
        <v>1809.2046185299996</v>
      </c>
      <c r="E24" s="710">
        <v>45.269054510000004</v>
      </c>
      <c r="F24" s="710">
        <v>416.01433770549994</v>
      </c>
      <c r="G24" s="710">
        <v>1554.2485905934996</v>
      </c>
      <c r="H24" s="710">
        <v>78537.315651166966</v>
      </c>
      <c r="I24" s="710">
        <v>469.17863859704812</v>
      </c>
      <c r="J24" s="710">
        <v>82945.640264423011</v>
      </c>
    </row>
    <row r="25" spans="1:10" s="310" customFormat="1" ht="8.4499999999999993" customHeight="1">
      <c r="A25" s="601" t="s">
        <v>1858</v>
      </c>
      <c r="B25" s="671">
        <v>73.026656200000005</v>
      </c>
      <c r="C25" s="671">
        <v>5.3055240499999998</v>
      </c>
      <c r="D25" s="1067">
        <v>1539.9411617800001</v>
      </c>
      <c r="E25" s="671">
        <v>15.040742640000003</v>
      </c>
      <c r="F25" s="671">
        <v>265.92001695549999</v>
      </c>
      <c r="G25" s="671">
        <v>719.84707298050012</v>
      </c>
      <c r="H25" s="671">
        <v>105529.21820600654</v>
      </c>
      <c r="I25" s="671">
        <v>209.18928560696077</v>
      </c>
      <c r="J25" s="671">
        <v>108357.48866621951</v>
      </c>
    </row>
    <row r="26" spans="1:10" s="310" customFormat="1" ht="8.4499999999999993" customHeight="1">
      <c r="A26" s="601" t="s">
        <v>1980</v>
      </c>
      <c r="B26" s="671">
        <v>97.163983752400014</v>
      </c>
      <c r="C26" s="671">
        <v>3.9071858600000007</v>
      </c>
      <c r="D26" s="1067">
        <v>2141.6984883800005</v>
      </c>
      <c r="E26" s="671">
        <v>19.031020220000002</v>
      </c>
      <c r="F26" s="671">
        <v>342.62856816835722</v>
      </c>
      <c r="G26" s="671">
        <v>681.60329989764284</v>
      </c>
      <c r="H26" s="671">
        <v>116261.13703480284</v>
      </c>
      <c r="I26" s="671">
        <v>1093.672200241519</v>
      </c>
      <c r="J26" s="671">
        <v>120640.84178132276</v>
      </c>
    </row>
    <row r="27" spans="1:10" s="231" customFormat="1" ht="9.1999999999999993" customHeight="1">
      <c r="A27" s="894"/>
      <c r="B27" s="1070"/>
      <c r="C27" s="1070"/>
      <c r="D27" s="765"/>
      <c r="E27" s="1070"/>
      <c r="F27" s="1070"/>
      <c r="G27" s="1070"/>
      <c r="H27" s="1070"/>
      <c r="I27" s="1070"/>
      <c r="J27" s="1070"/>
    </row>
    <row r="28" spans="1:10" s="278" customFormat="1" ht="9.1999999999999993" customHeight="1">
      <c r="A28" s="621" t="s">
        <v>2558</v>
      </c>
      <c r="B28" s="1108">
        <v>100.6941230884</v>
      </c>
      <c r="C28" s="1108">
        <v>0.32915925173616839</v>
      </c>
      <c r="D28" s="1109">
        <v>1897.0575842840001</v>
      </c>
      <c r="E28" s="1108">
        <v>19.281491809999999</v>
      </c>
      <c r="F28" s="1109">
        <v>355.04786511335169</v>
      </c>
      <c r="G28" s="1109">
        <v>653.61127275823355</v>
      </c>
      <c r="H28" s="1108">
        <v>118281.89044812511</v>
      </c>
      <c r="I28" s="1108">
        <v>138.06421363199479</v>
      </c>
      <c r="J28" s="1108">
        <v>121445.97615806283</v>
      </c>
    </row>
    <row r="29" spans="1:10" s="278" customFormat="1" ht="9.1999999999999993" customHeight="1">
      <c r="A29" s="621" t="s">
        <v>2559</v>
      </c>
      <c r="B29" s="1108">
        <v>102.37557844239998</v>
      </c>
      <c r="C29" s="1108">
        <v>0.97542823000000001</v>
      </c>
      <c r="D29" s="1109">
        <v>1720.4500306296</v>
      </c>
      <c r="E29" s="1108">
        <v>18.60024503</v>
      </c>
      <c r="F29" s="1109">
        <v>363.699550278</v>
      </c>
      <c r="G29" s="1109">
        <v>675.10967200700009</v>
      </c>
      <c r="H29" s="1108">
        <v>121641.43602537361</v>
      </c>
      <c r="I29" s="1108">
        <v>146.13021137201576</v>
      </c>
      <c r="J29" s="1108">
        <v>124668.77674136263</v>
      </c>
    </row>
    <row r="30" spans="1:10" s="278" customFormat="1" ht="9.1999999999999993" customHeight="1">
      <c r="A30" s="621" t="s">
        <v>2020</v>
      </c>
      <c r="B30" s="1108">
        <v>175.56015005489994</v>
      </c>
      <c r="C30" s="1108">
        <v>0.33905847</v>
      </c>
      <c r="D30" s="1109">
        <v>1497.31427945</v>
      </c>
      <c r="E30" s="1108">
        <v>18.356354060000001</v>
      </c>
      <c r="F30" s="1109">
        <v>439.25358307926371</v>
      </c>
      <c r="G30" s="1109">
        <v>5546.4777936298387</v>
      </c>
      <c r="H30" s="1108">
        <v>120491.45607303335</v>
      </c>
      <c r="I30" s="1108">
        <v>42.897886981998454</v>
      </c>
      <c r="J30" s="1108">
        <v>128211.65517875935</v>
      </c>
    </row>
    <row r="31" spans="1:10" s="278" customFormat="1" ht="9.1999999999999993" customHeight="1">
      <c r="A31" s="621" t="s">
        <v>2560</v>
      </c>
      <c r="B31" s="1108">
        <v>15.913270958399998</v>
      </c>
      <c r="C31" s="1108">
        <v>0.83182816614316024</v>
      </c>
      <c r="D31" s="1109">
        <v>1546.2521748300001</v>
      </c>
      <c r="E31" s="1108">
        <v>18.262729050000001</v>
      </c>
      <c r="F31" s="1109">
        <v>386.3092131299606</v>
      </c>
      <c r="G31" s="1109">
        <v>653.5144570770301</v>
      </c>
      <c r="H31" s="1108">
        <v>117670.82606792254</v>
      </c>
      <c r="I31" s="1108">
        <v>42.492717256507603</v>
      </c>
      <c r="J31" s="1108">
        <v>120334.40245839057</v>
      </c>
    </row>
    <row r="32" spans="1:10" s="278" customFormat="1" ht="9.1999999999999993" customHeight="1">
      <c r="A32" s="621" t="s">
        <v>2561</v>
      </c>
      <c r="B32" s="1108">
        <v>83.024847016880528</v>
      </c>
      <c r="C32" s="1108">
        <v>1.0112857061431604</v>
      </c>
      <c r="D32" s="1109">
        <v>1886.2092886199991</v>
      </c>
      <c r="E32" s="1108">
        <v>18.05983393</v>
      </c>
      <c r="F32" s="1109">
        <v>413.12101124196045</v>
      </c>
      <c r="G32" s="1109">
        <v>621.40288255603025</v>
      </c>
      <c r="H32" s="1108">
        <v>118260.21063826128</v>
      </c>
      <c r="I32" s="1108">
        <v>42.61707543200464</v>
      </c>
      <c r="J32" s="1108">
        <v>121325.6568627643</v>
      </c>
    </row>
    <row r="33" spans="1:10" s="278" customFormat="1" ht="9.1999999999999993" customHeight="1">
      <c r="A33" s="618" t="s">
        <v>2084</v>
      </c>
      <c r="B33" s="1108">
        <v>24.734414872911088</v>
      </c>
      <c r="C33" s="1108">
        <v>0.91529085614316019</v>
      </c>
      <c r="D33" s="1109">
        <v>2011.222534479999</v>
      </c>
      <c r="E33" s="1108">
        <v>18.209048069999998</v>
      </c>
      <c r="F33" s="1109">
        <v>497.39277584530839</v>
      </c>
      <c r="G33" s="1109">
        <v>646.65725751668197</v>
      </c>
      <c r="H33" s="1108">
        <v>121862.77004372896</v>
      </c>
      <c r="I33" s="1108">
        <v>47.610876362014096</v>
      </c>
      <c r="J33" s="1108">
        <v>125109.51224173202</v>
      </c>
    </row>
    <row r="34" spans="1:10" s="278" customFormat="1" ht="9.1999999999999993" customHeight="1">
      <c r="A34" s="618" t="s">
        <v>2562</v>
      </c>
      <c r="B34" s="1108">
        <v>25.244098429000005</v>
      </c>
      <c r="C34" s="1108">
        <v>0.87230085614316022</v>
      </c>
      <c r="D34" s="1109">
        <v>2304.9410295799998</v>
      </c>
      <c r="E34" s="1108">
        <v>18.171215579999998</v>
      </c>
      <c r="F34" s="1109">
        <v>509.61723279196087</v>
      </c>
      <c r="G34" s="1109">
        <v>658.8727118900299</v>
      </c>
      <c r="H34" s="1108">
        <v>125083.43817514874</v>
      </c>
      <c r="I34" s="1108">
        <v>31.386880612335517</v>
      </c>
      <c r="J34" s="1108">
        <v>128632.54364488821</v>
      </c>
    </row>
    <row r="35" spans="1:10" s="278" customFormat="1" ht="9.1999999999999993" customHeight="1">
      <c r="A35" s="618" t="s">
        <v>2563</v>
      </c>
      <c r="B35" s="1108">
        <v>27.198952469000002</v>
      </c>
      <c r="C35" s="1108">
        <v>1.1523161599999998</v>
      </c>
      <c r="D35" s="1109">
        <v>2915.0288020600001</v>
      </c>
      <c r="E35" s="1108">
        <v>13.50077201</v>
      </c>
      <c r="F35" s="1109">
        <v>512.942929252</v>
      </c>
      <c r="G35" s="1109">
        <v>632.01922409299993</v>
      </c>
      <c r="H35" s="1108">
        <v>125365.6349837186</v>
      </c>
      <c r="I35" s="1108">
        <v>33.340912073414074</v>
      </c>
      <c r="J35" s="1108">
        <v>129500.81889183601</v>
      </c>
    </row>
    <row r="36" spans="1:10" s="278" customFormat="1" ht="9.1999999999999993" customHeight="1">
      <c r="A36" s="618" t="s">
        <v>2121</v>
      </c>
      <c r="B36" s="1108">
        <v>20.873414249999996</v>
      </c>
      <c r="C36" s="1108">
        <v>0.88353520000000008</v>
      </c>
      <c r="D36" s="1109">
        <v>2129.2775865700005</v>
      </c>
      <c r="E36" s="1108">
        <v>13.46633119</v>
      </c>
      <c r="F36" s="1109">
        <v>523.70819816300013</v>
      </c>
      <c r="G36" s="1109">
        <v>757.04140276199996</v>
      </c>
      <c r="H36" s="1108">
        <v>129126.10609322249</v>
      </c>
      <c r="I36" s="1108">
        <v>24.889117832382908</v>
      </c>
      <c r="J36" s="1108">
        <v>132596.24567918989</v>
      </c>
    </row>
    <row r="37" spans="1:10" s="278" customFormat="1" ht="9.1999999999999993" customHeight="1">
      <c r="A37" s="618" t="s">
        <v>2564</v>
      </c>
      <c r="B37" s="1070">
        <v>24.634289549999995</v>
      </c>
      <c r="C37" s="1070">
        <v>1.1084252000000001</v>
      </c>
      <c r="D37" s="765">
        <v>2425.2469827022892</v>
      </c>
      <c r="E37" s="1070">
        <v>9.5483560000000001</v>
      </c>
      <c r="F37" s="1070">
        <v>499.33903281177004</v>
      </c>
      <c r="G37" s="1070">
        <v>886.55431147299987</v>
      </c>
      <c r="H37" s="1070">
        <v>129111.79872801666</v>
      </c>
      <c r="I37" s="1070">
        <v>23.707199852418853</v>
      </c>
      <c r="J37" s="1070">
        <v>132981.93732560612</v>
      </c>
    </row>
    <row r="38" spans="1:10" s="278" customFormat="1" ht="9.1999999999999993" customHeight="1">
      <c r="A38" s="618" t="s">
        <v>2565</v>
      </c>
      <c r="B38" s="1070">
        <v>30.734157215</v>
      </c>
      <c r="C38" s="1070">
        <v>1.6099451999999999</v>
      </c>
      <c r="D38" s="765">
        <v>2237.7618404499995</v>
      </c>
      <c r="E38" s="1070">
        <v>9.1649811499999991</v>
      </c>
      <c r="F38" s="1070">
        <v>542.95143659200096</v>
      </c>
      <c r="G38" s="1070">
        <v>814.69617882103967</v>
      </c>
      <c r="H38" s="1070">
        <v>133903.35261912996</v>
      </c>
      <c r="I38" s="1070">
        <v>59.531315619649831</v>
      </c>
      <c r="J38" s="1070">
        <v>137599.80247417765</v>
      </c>
    </row>
    <row r="39" spans="1:10" s="310" customFormat="1" ht="9.1999999999999993" customHeight="1">
      <c r="A39" s="601" t="s">
        <v>2159</v>
      </c>
      <c r="B39" s="671">
        <v>27.065913409999993</v>
      </c>
      <c r="C39" s="671">
        <v>0.99195045040220475</v>
      </c>
      <c r="D39" s="1067">
        <v>2265.6497090500006</v>
      </c>
      <c r="E39" s="671">
        <v>9.6480631899999985</v>
      </c>
      <c r="F39" s="671">
        <v>563.25620503832135</v>
      </c>
      <c r="G39" s="671">
        <v>684.5012481407241</v>
      </c>
      <c r="H39" s="671">
        <v>139839.79413572856</v>
      </c>
      <c r="I39" s="671">
        <v>28.353939035354415</v>
      </c>
      <c r="J39" s="671">
        <v>143419.26116404336</v>
      </c>
    </row>
    <row r="40" spans="1:10" s="231" customFormat="1" ht="9.1999999999999993" customHeight="1">
      <c r="A40" s="894"/>
      <c r="B40" s="1070"/>
      <c r="C40" s="1070"/>
      <c r="D40" s="765"/>
      <c r="E40" s="1070"/>
      <c r="F40" s="1070"/>
      <c r="G40" s="1070"/>
      <c r="H40" s="1070"/>
      <c r="I40" s="1070"/>
      <c r="J40" s="1070"/>
    </row>
    <row r="41" spans="1:10" s="278" customFormat="1" ht="9.1999999999999993" customHeight="1">
      <c r="A41" s="621" t="s">
        <v>2174</v>
      </c>
      <c r="B41" s="1108">
        <v>143.38325747000013</v>
      </c>
      <c r="C41" s="1108">
        <v>1.5702207047738335</v>
      </c>
      <c r="D41" s="1109">
        <v>2160.8145267</v>
      </c>
      <c r="E41" s="1108">
        <v>9.7663571700000205</v>
      </c>
      <c r="F41" s="1109">
        <v>562.45243796444697</v>
      </c>
      <c r="G41" s="1109">
        <v>719.13214137720024</v>
      </c>
      <c r="H41" s="1108">
        <v>141097.60320655847</v>
      </c>
      <c r="I41" s="1108">
        <v>-75.630970954633085</v>
      </c>
      <c r="J41" s="1108">
        <v>144619.09117699027</v>
      </c>
    </row>
    <row r="42" spans="1:10" s="278" customFormat="1" ht="9.1999999999999993" customHeight="1">
      <c r="A42" s="621" t="s">
        <v>2549</v>
      </c>
      <c r="B42" s="1108">
        <v>34.347816010000003</v>
      </c>
      <c r="C42" s="1108">
        <v>1.624585620875225</v>
      </c>
      <c r="D42" s="1109">
        <v>2053.1158700800001</v>
      </c>
      <c r="E42" s="1108">
        <v>8.7652580399999991</v>
      </c>
      <c r="F42" s="1109">
        <v>626.21742248117926</v>
      </c>
      <c r="G42" s="1109">
        <v>723.76467193199505</v>
      </c>
      <c r="H42" s="1108">
        <v>143836.45749848662</v>
      </c>
      <c r="I42" s="1108">
        <v>23.086785680352477</v>
      </c>
      <c r="J42" s="1108">
        <v>147307.37990833103</v>
      </c>
    </row>
    <row r="43" spans="1:10" s="278" customFormat="1" ht="9.1999999999999993" customHeight="1">
      <c r="A43" s="621" t="s">
        <v>2173</v>
      </c>
      <c r="B43" s="1108">
        <v>31.06455506</v>
      </c>
      <c r="C43" s="1108">
        <v>1.4946967732566854</v>
      </c>
      <c r="D43" s="1109">
        <v>2084.4080671300003</v>
      </c>
      <c r="E43" s="1108">
        <v>8.5623466599999993</v>
      </c>
      <c r="F43" s="1109">
        <v>507.27055693725788</v>
      </c>
      <c r="G43" s="1109">
        <v>735.34121558971867</v>
      </c>
      <c r="H43" s="1108">
        <v>152376.29244896289</v>
      </c>
      <c r="I43" s="1108">
        <v>21.778325723396847</v>
      </c>
      <c r="J43" s="1108">
        <v>155766.21221283652</v>
      </c>
    </row>
    <row r="44" spans="1:10" s="278" customFormat="1" ht="9.1999999999999993" customHeight="1">
      <c r="A44" s="621" t="s">
        <v>2207</v>
      </c>
      <c r="B44" s="1108">
        <v>29.432606566483972</v>
      </c>
      <c r="C44" s="1108">
        <v>0.37285369431382775</v>
      </c>
      <c r="D44" s="1109">
        <v>2069.4692448799997</v>
      </c>
      <c r="E44" s="1108">
        <v>8.5773003299999999</v>
      </c>
      <c r="F44" s="1109">
        <v>442.885594142</v>
      </c>
      <c r="G44" s="1109">
        <v>648.63742552149995</v>
      </c>
      <c r="H44" s="1108">
        <v>152209.62442066098</v>
      </c>
      <c r="I44" s="1108">
        <v>25.19328187245992</v>
      </c>
      <c r="J44" s="1108">
        <v>155434.19272766775</v>
      </c>
    </row>
    <row r="45" spans="1:10" s="278" customFormat="1" ht="9.1999999999999993" customHeight="1">
      <c r="A45" s="621" t="s">
        <v>2208</v>
      </c>
      <c r="B45" s="1108">
        <v>29.718312090000001</v>
      </c>
      <c r="C45" s="1108">
        <v>0.74354305500500584</v>
      </c>
      <c r="D45" s="1109">
        <v>1356.5832408199994</v>
      </c>
      <c r="E45" s="1108">
        <v>5.2640925699999999</v>
      </c>
      <c r="F45" s="1109">
        <v>478.82308903882904</v>
      </c>
      <c r="G45" s="1109">
        <v>730.99951640097913</v>
      </c>
      <c r="H45" s="1108">
        <v>148238.26913621233</v>
      </c>
      <c r="I45" s="1108">
        <v>25.176692957378691</v>
      </c>
      <c r="J45" s="1108">
        <v>150865.57762314452</v>
      </c>
    </row>
    <row r="46" spans="1:10" s="278" customFormat="1" ht="9.1999999999999993" customHeight="1">
      <c r="A46" s="618" t="s">
        <v>2209</v>
      </c>
      <c r="B46" s="1108">
        <v>32.20803334</v>
      </c>
      <c r="C46" s="1108">
        <v>0.84498789500500593</v>
      </c>
      <c r="D46" s="1109">
        <v>159.31477631000001</v>
      </c>
      <c r="E46" s="1108">
        <v>4.2510664500000006</v>
      </c>
      <c r="F46" s="1109">
        <v>102.842117272</v>
      </c>
      <c r="G46" s="1109">
        <v>570.14676874097927</v>
      </c>
      <c r="H46" s="1108">
        <v>137401.4933495314</v>
      </c>
      <c r="I46" s="1108">
        <v>17.383358682418475</v>
      </c>
      <c r="J46" s="1108">
        <v>138288.48445822179</v>
      </c>
    </row>
    <row r="47" spans="1:10" s="278" customFormat="1" ht="9.1999999999999993" customHeight="1">
      <c r="A47" s="618" t="s">
        <v>2218</v>
      </c>
      <c r="B47" s="1108">
        <v>26.022178759999999</v>
      </c>
      <c r="C47" s="1108">
        <v>1.358165675005006</v>
      </c>
      <c r="D47" s="1109">
        <v>182.46908397000001</v>
      </c>
      <c r="E47" s="1108">
        <v>4.3957227000000003</v>
      </c>
      <c r="F47" s="1109">
        <v>101.78216397200001</v>
      </c>
      <c r="G47" s="1109">
        <v>445.65100124097916</v>
      </c>
      <c r="H47" s="1108">
        <v>123736.9469927254</v>
      </c>
      <c r="I47" s="1108">
        <v>15.886307037319057</v>
      </c>
      <c r="J47" s="1108">
        <v>124514.51161608069</v>
      </c>
    </row>
    <row r="48" spans="1:10" s="278" customFormat="1" ht="9.1999999999999993" customHeight="1">
      <c r="A48" s="618" t="s">
        <v>2219</v>
      </c>
      <c r="B48" s="1108">
        <v>23.06486864385057</v>
      </c>
      <c r="C48" s="1108">
        <v>0.91856789500500602</v>
      </c>
      <c r="D48" s="1109">
        <v>128.42506458</v>
      </c>
      <c r="E48" s="1108">
        <v>4.4387528400000003</v>
      </c>
      <c r="F48" s="1109">
        <v>76.94089138199999</v>
      </c>
      <c r="G48" s="1109">
        <v>443.57102015397908</v>
      </c>
      <c r="H48" s="1108">
        <v>117961.84855602536</v>
      </c>
      <c r="I48" s="1108">
        <v>22.771034086996224</v>
      </c>
      <c r="J48" s="1108">
        <v>118661.9787556072</v>
      </c>
    </row>
    <row r="49" spans="1:10" s="278" customFormat="1" ht="9.1999999999999993" customHeight="1">
      <c r="A49" s="618" t="s">
        <v>2217</v>
      </c>
      <c r="B49" s="1108">
        <v>23.789090140000003</v>
      </c>
      <c r="C49" s="1108">
        <v>0.98482344500500596</v>
      </c>
      <c r="D49" s="1109">
        <v>123.66697883000001</v>
      </c>
      <c r="E49" s="1108">
        <v>4.5211076800000001</v>
      </c>
      <c r="F49" s="1109">
        <v>98.508859945500006</v>
      </c>
      <c r="G49" s="1109">
        <v>478.22838199097902</v>
      </c>
      <c r="H49" s="1108">
        <v>110968.40045375039</v>
      </c>
      <c r="I49" s="1108">
        <v>30.042332614029874</v>
      </c>
      <c r="J49" s="1108">
        <v>111728.1420283959</v>
      </c>
    </row>
    <row r="50" spans="1:10" s="278" customFormat="1" ht="9.1999999999999993" customHeight="1">
      <c r="A50" s="618" t="s">
        <v>2264</v>
      </c>
      <c r="B50" s="1108">
        <v>24.296420107968064</v>
      </c>
      <c r="C50" s="1108">
        <v>0.98542476500500598</v>
      </c>
      <c r="D50" s="1109">
        <v>106.79336977999998</v>
      </c>
      <c r="E50" s="1108">
        <v>6.4980641500000003</v>
      </c>
      <c r="F50" s="1109">
        <v>69.441719925499982</v>
      </c>
      <c r="G50" s="1109">
        <v>464.24862313097913</v>
      </c>
      <c r="H50" s="1108">
        <v>107382.54830201772</v>
      </c>
      <c r="I50" s="1108">
        <v>25.218063790351152</v>
      </c>
      <c r="J50" s="1108">
        <v>108080.02998766753</v>
      </c>
    </row>
    <row r="51" spans="1:10" s="278" customFormat="1" ht="9.1999999999999993" customHeight="1">
      <c r="A51" s="618" t="s">
        <v>2265</v>
      </c>
      <c r="B51" s="1108">
        <v>22.699790247968064</v>
      </c>
      <c r="C51" s="1108">
        <v>1.3854225899999999</v>
      </c>
      <c r="D51" s="1109">
        <v>60.98355835000001</v>
      </c>
      <c r="E51" s="1108">
        <v>5.0482230199999991</v>
      </c>
      <c r="F51" s="1109">
        <v>36.420177645499997</v>
      </c>
      <c r="G51" s="1109">
        <v>439.5044096315001</v>
      </c>
      <c r="H51" s="1108">
        <v>104405.75025740225</v>
      </c>
      <c r="I51" s="1108">
        <v>19.023237330315169</v>
      </c>
      <c r="J51" s="1108">
        <v>104990.81507621754</v>
      </c>
    </row>
    <row r="52" spans="1:10" s="310" customFormat="1" ht="9.1999999999999993" customHeight="1">
      <c r="A52" s="601" t="s">
        <v>2262</v>
      </c>
      <c r="B52" s="883">
        <v>30.109415240000001</v>
      </c>
      <c r="C52" s="883">
        <v>5.8610110899999999</v>
      </c>
      <c r="D52" s="884">
        <v>36.98048197</v>
      </c>
      <c r="E52" s="883">
        <v>4.8032561200000004</v>
      </c>
      <c r="F52" s="884">
        <v>20.714614845500005</v>
      </c>
      <c r="G52" s="884">
        <v>502.66593283150002</v>
      </c>
      <c r="H52" s="883">
        <v>92149.534428214218</v>
      </c>
      <c r="I52" s="883">
        <v>37.456206910283072</v>
      </c>
      <c r="J52" s="883">
        <v>92788.125347221503</v>
      </c>
    </row>
    <row r="53" spans="1:10" s="231" customFormat="1" ht="9.1999999999999993" customHeight="1">
      <c r="A53" s="894"/>
      <c r="B53" s="1070"/>
      <c r="C53" s="1070"/>
      <c r="D53" s="765"/>
      <c r="E53" s="1070"/>
      <c r="F53" s="1070"/>
      <c r="G53" s="1070"/>
      <c r="H53" s="1070"/>
      <c r="I53" s="1070"/>
      <c r="J53" s="1070"/>
    </row>
    <row r="54" spans="1:10" s="278" customFormat="1" ht="9.1999999999999993" customHeight="1">
      <c r="A54" s="621" t="s">
        <v>2781</v>
      </c>
      <c r="B54" s="1108">
        <v>27.856038190000003</v>
      </c>
      <c r="C54" s="1108">
        <v>0.22634108999999997</v>
      </c>
      <c r="D54" s="1109">
        <v>29.417262989999998</v>
      </c>
      <c r="E54" s="1108">
        <v>0.57588026999999997</v>
      </c>
      <c r="F54" s="1109">
        <v>49.31125351</v>
      </c>
      <c r="G54" s="1109">
        <v>580.1123328000001</v>
      </c>
      <c r="H54" s="1108">
        <v>93628.459619565241</v>
      </c>
      <c r="I54" s="1108">
        <v>50.776538719364908</v>
      </c>
      <c r="J54" s="1108">
        <v>94366.735267134602</v>
      </c>
    </row>
    <row r="55" spans="1:10" s="278" customFormat="1" ht="9.1999999999999993" customHeight="1">
      <c r="A55" s="621" t="s">
        <v>2782</v>
      </c>
      <c r="B55" s="1108">
        <v>20.838232250000001</v>
      </c>
      <c r="C55" s="1108">
        <v>0.98430326500500598</v>
      </c>
      <c r="D55" s="1109">
        <v>73.30068421</v>
      </c>
      <c r="E55" s="1108">
        <v>0.57917302000000004</v>
      </c>
      <c r="F55" s="1109">
        <v>21.244065089999999</v>
      </c>
      <c r="G55" s="1109">
        <v>560.60299619947932</v>
      </c>
      <c r="H55" s="1108">
        <v>96011.621896964731</v>
      </c>
      <c r="I55" s="1108">
        <v>39.597849779383978</v>
      </c>
      <c r="J55" s="1108">
        <v>96728.769200778595</v>
      </c>
    </row>
    <row r="56" spans="1:10" s="278" customFormat="1" ht="9.1999999999999993" customHeight="1">
      <c r="A56" s="621" t="s">
        <v>2293</v>
      </c>
      <c r="B56" s="1108">
        <v>21.771212040000002</v>
      </c>
      <c r="C56" s="1108">
        <v>0.21526702</v>
      </c>
      <c r="D56" s="1109">
        <v>30.695801959999997</v>
      </c>
      <c r="E56" s="1108">
        <v>1.0330002899999999</v>
      </c>
      <c r="F56" s="1109">
        <v>46.128321419999992</v>
      </c>
      <c r="G56" s="1109">
        <v>1005.5042703400003</v>
      </c>
      <c r="H56" s="1108">
        <v>100756.72019345462</v>
      </c>
      <c r="I56" s="1108">
        <v>32.880806820001453</v>
      </c>
      <c r="J56" s="1108">
        <v>101894.94887334462</v>
      </c>
    </row>
    <row r="57" spans="1:10" s="278" customFormat="1" ht="9.1999999999999993" customHeight="1">
      <c r="A57" s="621" t="s">
        <v>2495</v>
      </c>
      <c r="B57" s="1108">
        <v>16.225483570000002</v>
      </c>
      <c r="C57" s="1108">
        <v>0.27926701999999998</v>
      </c>
      <c r="D57" s="1109">
        <v>38.832023129999996</v>
      </c>
      <c r="E57" s="1108">
        <v>0.58617427999999994</v>
      </c>
      <c r="F57" s="1109">
        <v>51.439153979266933</v>
      </c>
      <c r="G57" s="1109">
        <v>1041.0209851810814</v>
      </c>
      <c r="H57" s="1108">
        <v>102215.44382280964</v>
      </c>
      <c r="I57" s="1108">
        <v>49.353525679354789</v>
      </c>
      <c r="J57" s="1108">
        <v>103413.18043564934</v>
      </c>
    </row>
    <row r="58" spans="1:10" s="278" customFormat="1" ht="9.1999999999999993" customHeight="1">
      <c r="A58" s="621" t="s">
        <v>2496</v>
      </c>
      <c r="B58" s="1108">
        <v>17.90057629</v>
      </c>
      <c r="C58" s="1108">
        <v>0.29926701999999999</v>
      </c>
      <c r="D58" s="1109">
        <v>31.927932760000004</v>
      </c>
      <c r="E58" s="1108">
        <v>0.61712380000000011</v>
      </c>
      <c r="F58" s="1109">
        <v>53.745113939266943</v>
      </c>
      <c r="G58" s="1109">
        <v>620.53704119108124</v>
      </c>
      <c r="H58" s="1108">
        <v>103880.19139939897</v>
      </c>
      <c r="I58" s="1108">
        <v>51.483009839983424</v>
      </c>
      <c r="J58" s="1108">
        <v>104656.7014642393</v>
      </c>
    </row>
    <row r="59" spans="1:10" s="278" customFormat="1" ht="9.1999999999999993" customHeight="1">
      <c r="A59" s="618" t="s">
        <v>2497</v>
      </c>
      <c r="B59" s="1108">
        <v>6.3218392600000008</v>
      </c>
      <c r="C59" s="1108">
        <v>0.24407050000000002</v>
      </c>
      <c r="D59" s="1109">
        <v>35.763435849999993</v>
      </c>
      <c r="E59" s="1108">
        <v>0.66398486999999984</v>
      </c>
      <c r="F59" s="1109">
        <v>31.590431729999999</v>
      </c>
      <c r="G59" s="1109">
        <v>524.2180995196818</v>
      </c>
      <c r="H59" s="1108">
        <v>106752.8086374469</v>
      </c>
      <c r="I59" s="1108">
        <v>44.110797740213457</v>
      </c>
      <c r="J59" s="1108">
        <v>107395.72129691679</v>
      </c>
    </row>
    <row r="60" spans="1:10" s="278" customFormat="1" ht="9.1999999999999993" customHeight="1">
      <c r="A60" s="618" t="s">
        <v>2534</v>
      </c>
      <c r="B60" s="1108">
        <v>5.2868325500000006</v>
      </c>
      <c r="C60" s="1108">
        <v>0.55432599999999999</v>
      </c>
      <c r="D60" s="1109">
        <v>32.539850099999995</v>
      </c>
      <c r="E60" s="1108">
        <v>0.6899564600000001</v>
      </c>
      <c r="F60" s="1109">
        <v>30.559045320000003</v>
      </c>
      <c r="G60" s="1109">
        <v>510.95690321000001</v>
      </c>
      <c r="H60" s="1108">
        <v>107885.18424385681</v>
      </c>
      <c r="I60" s="1108">
        <v>37.130808540023281</v>
      </c>
      <c r="J60" s="1108">
        <v>108502.90196603684</v>
      </c>
    </row>
    <row r="61" spans="1:10" s="278" customFormat="1" ht="9.1999999999999993" customHeight="1">
      <c r="A61" s="618" t="s">
        <v>2535</v>
      </c>
      <c r="B61" s="1108">
        <v>4.5852563000000002</v>
      </c>
      <c r="C61" s="1108">
        <v>0.42846050000000002</v>
      </c>
      <c r="D61" s="1109">
        <v>25.500931899999998</v>
      </c>
      <c r="E61" s="1108">
        <v>1.1983073099999999</v>
      </c>
      <c r="F61" s="1109">
        <v>44.420474319999997</v>
      </c>
      <c r="G61" s="1109">
        <v>643.93500299999994</v>
      </c>
      <c r="H61" s="1108">
        <v>107860.57900984689</v>
      </c>
      <c r="I61" s="1108">
        <v>43.80962642999657</v>
      </c>
      <c r="J61" s="1108">
        <v>108624.45706960688</v>
      </c>
    </row>
    <row r="62" spans="1:10" s="278" customFormat="1" ht="9.1999999999999993" customHeight="1">
      <c r="A62" s="618" t="s">
        <v>2532</v>
      </c>
      <c r="B62" s="1108">
        <v>4.5467938209999996</v>
      </c>
      <c r="C62" s="1108">
        <v>0.43247388999999997</v>
      </c>
      <c r="D62" s="1109">
        <v>25.373973029999998</v>
      </c>
      <c r="E62" s="1108">
        <v>4.8341700199999993</v>
      </c>
      <c r="F62" s="1109">
        <v>48.659045120000002</v>
      </c>
      <c r="G62" s="1109">
        <v>640.8348835700001</v>
      </c>
      <c r="H62" s="1108">
        <v>109685.96742474681</v>
      </c>
      <c r="I62" s="1108">
        <v>242.95491906011011</v>
      </c>
      <c r="J62" s="1108">
        <v>110653.60368325791</v>
      </c>
    </row>
    <row r="63" spans="1:10" s="278" customFormat="1" ht="9.1999999999999993" customHeight="1">
      <c r="A63" s="618" t="s">
        <v>2566</v>
      </c>
      <c r="B63" s="1108">
        <v>3.1802503400000002</v>
      </c>
      <c r="C63" s="1108">
        <v>0.17536388999999999</v>
      </c>
      <c r="D63" s="1109">
        <v>24.0787508599986</v>
      </c>
      <c r="E63" s="1108">
        <v>5.1577321799999991</v>
      </c>
      <c r="F63" s="1109">
        <v>47.177883739999999</v>
      </c>
      <c r="G63" s="1109">
        <v>530.25347813000019</v>
      </c>
      <c r="H63" s="1108">
        <v>103411.24148530219</v>
      </c>
      <c r="I63" s="1108">
        <v>226.04449072609714</v>
      </c>
      <c r="J63" s="1108">
        <v>104247.30943516828</v>
      </c>
    </row>
    <row r="64" spans="1:10" s="278" customFormat="1" ht="9.1999999999999993" customHeight="1">
      <c r="A64" s="618" t="s">
        <v>2567</v>
      </c>
      <c r="B64" s="1108">
        <v>3.1941215600000001</v>
      </c>
      <c r="C64" s="1108">
        <v>0.12214345</v>
      </c>
      <c r="D64" s="1109">
        <v>29.116752550000001</v>
      </c>
      <c r="E64" s="1108">
        <v>4.4000243900000005</v>
      </c>
      <c r="F64" s="1109">
        <v>26.330721060000002</v>
      </c>
      <c r="G64" s="1109">
        <v>583.13247998999987</v>
      </c>
      <c r="H64" s="1108">
        <v>102904.04847499273</v>
      </c>
      <c r="I64" s="1108">
        <v>200.677723370085</v>
      </c>
      <c r="J64" s="1108">
        <v>103751.02244136282</v>
      </c>
    </row>
    <row r="65" spans="1:10" s="310" customFormat="1" ht="9.1999999999999993" customHeight="1">
      <c r="A65" s="601" t="s">
        <v>2574</v>
      </c>
      <c r="B65" s="883">
        <v>3.3738566900000002</v>
      </c>
      <c r="C65" s="883">
        <v>0.136403</v>
      </c>
      <c r="D65" s="884">
        <v>34.44890341</v>
      </c>
      <c r="E65" s="883">
        <v>10.952116030000001</v>
      </c>
      <c r="F65" s="884">
        <v>25.928947209999997</v>
      </c>
      <c r="G65" s="884">
        <v>603.14879589001464</v>
      </c>
      <c r="H65" s="883">
        <v>113964.2762859762</v>
      </c>
      <c r="I65" s="883">
        <v>93.67426511013764</v>
      </c>
      <c r="J65" s="883">
        <v>114735.93957331635</v>
      </c>
    </row>
    <row r="66" spans="1:10" s="231" customFormat="1" ht="9.1999999999999993" customHeight="1">
      <c r="A66" s="894"/>
      <c r="B66" s="1070"/>
      <c r="C66" s="1070"/>
      <c r="D66" s="765"/>
      <c r="E66" s="1070"/>
      <c r="F66" s="1070"/>
      <c r="G66" s="1070"/>
      <c r="H66" s="1070"/>
      <c r="I66" s="1070"/>
      <c r="J66" s="1070"/>
    </row>
    <row r="67" spans="1:10" s="278" customFormat="1" ht="9.1999999999999993" customHeight="1">
      <c r="A67" s="621" t="s">
        <v>2639</v>
      </c>
      <c r="B67" s="1108">
        <v>3.4160232300000009</v>
      </c>
      <c r="C67" s="1108">
        <v>0.167903</v>
      </c>
      <c r="D67" s="1109">
        <v>40.573976979999998</v>
      </c>
      <c r="E67" s="1108">
        <v>6.4001537100000006</v>
      </c>
      <c r="F67" s="1109">
        <v>22.36213747</v>
      </c>
      <c r="G67" s="1109">
        <v>527.44742025999972</v>
      </c>
      <c r="H67" s="1108">
        <v>113514.01714900239</v>
      </c>
      <c r="I67" s="1108">
        <v>76.189554670170764</v>
      </c>
      <c r="J67" s="1108">
        <v>114190.57431832256</v>
      </c>
    </row>
    <row r="68" spans="1:10" s="278" customFormat="1" ht="9.1999999999999993" customHeight="1">
      <c r="A68" s="621" t="s">
        <v>2780</v>
      </c>
      <c r="B68" s="1108">
        <v>3.3774031667035773</v>
      </c>
      <c r="C68" s="1108">
        <v>0.18820159</v>
      </c>
      <c r="D68" s="1109">
        <v>46.883860849999991</v>
      </c>
      <c r="E68" s="1108">
        <v>5.1042103599999997</v>
      </c>
      <c r="F68" s="1109">
        <v>63.826308550000007</v>
      </c>
      <c r="G68" s="1109">
        <v>470.89489715000002</v>
      </c>
      <c r="H68" s="1108">
        <v>115079.75525607199</v>
      </c>
      <c r="I68" s="1108">
        <v>81.846093113374081</v>
      </c>
      <c r="J68" s="1108">
        <v>115751.87623085207</v>
      </c>
    </row>
    <row r="69" spans="1:10" s="278" customFormat="1" ht="9.1999999999999993" customHeight="1">
      <c r="A69" s="621" t="s">
        <v>2633</v>
      </c>
      <c r="B69" s="1108">
        <v>3.4743545314999995</v>
      </c>
      <c r="C69" s="1108">
        <v>0.61056206000000002</v>
      </c>
      <c r="D69" s="1109">
        <v>38.536371949999996</v>
      </c>
      <c r="E69" s="1108">
        <v>4.0445074500000002</v>
      </c>
      <c r="F69" s="1109">
        <v>155.90150198000001</v>
      </c>
      <c r="G69" s="1109">
        <v>429.50056022000041</v>
      </c>
      <c r="H69" s="1108">
        <v>119683.51526964409</v>
      </c>
      <c r="I69" s="1108">
        <v>78.44543519851868</v>
      </c>
      <c r="J69" s="1108">
        <v>120394.02856303411</v>
      </c>
    </row>
    <row r="70" spans="1:10" s="278" customFormat="1" ht="9.1999999999999993" customHeight="1">
      <c r="A70" s="621" t="s">
        <v>2673</v>
      </c>
      <c r="B70" s="1108">
        <v>3.3783044928168837</v>
      </c>
      <c r="C70" s="1108">
        <v>4.6997093899999998</v>
      </c>
      <c r="D70" s="1109">
        <v>36.160254609998994</v>
      </c>
      <c r="E70" s="1108">
        <v>4.1050353699999995</v>
      </c>
      <c r="F70" s="1109">
        <v>21.333542900000001</v>
      </c>
      <c r="G70" s="1109">
        <v>456.80241101000041</v>
      </c>
      <c r="H70" s="1108">
        <v>119978.85491155402</v>
      </c>
      <c r="I70" s="1108">
        <v>76.629385748470668</v>
      </c>
      <c r="J70" s="1108">
        <v>120581.96355507532</v>
      </c>
    </row>
    <row r="71" spans="1:10" s="278" customFormat="1" ht="9.1999999999999993" customHeight="1">
      <c r="A71" s="621" t="s">
        <v>2674</v>
      </c>
      <c r="B71" s="1108">
        <v>2.68956967</v>
      </c>
      <c r="C71" s="1108">
        <v>1.6883177499999997</v>
      </c>
      <c r="D71" s="1109">
        <v>33.940059210000001</v>
      </c>
      <c r="E71" s="1108">
        <v>6.3066864499999999</v>
      </c>
      <c r="F71" s="1109">
        <v>22.280418150000003</v>
      </c>
      <c r="G71" s="1109">
        <v>1738.4733529200003</v>
      </c>
      <c r="H71" s="1108">
        <v>116216.60117005437</v>
      </c>
      <c r="I71" s="1108">
        <v>74.58753116002481</v>
      </c>
      <c r="J71" s="1108">
        <v>118096.5671053644</v>
      </c>
    </row>
    <row r="72" spans="1:10" s="278" customFormat="1" ht="9.1999999999999993" customHeight="1">
      <c r="A72" s="618" t="s">
        <v>2671</v>
      </c>
      <c r="B72" s="1108">
        <v>2.8809809300000002</v>
      </c>
      <c r="C72" s="1108">
        <v>1.3330403999999998</v>
      </c>
      <c r="D72" s="1109">
        <v>36.907435849999999</v>
      </c>
      <c r="E72" s="1108">
        <v>5.9445184000000006</v>
      </c>
      <c r="F72" s="1109">
        <v>70.976426579999995</v>
      </c>
      <c r="G72" s="1109">
        <v>490.98353144000055</v>
      </c>
      <c r="H72" s="1108">
        <v>120014.28768169695</v>
      </c>
      <c r="I72" s="1108">
        <v>79.530090140018729</v>
      </c>
      <c r="J72" s="1108">
        <v>120702.84370543697</v>
      </c>
    </row>
    <row r="73" spans="1:10" s="278" customFormat="1" ht="9.1999999999999993" customHeight="1">
      <c r="A73" s="618" t="s">
        <v>2682</v>
      </c>
      <c r="B73" s="1108">
        <v>2.8835399099999997</v>
      </c>
      <c r="C73" s="1108">
        <v>1.5483650799999999</v>
      </c>
      <c r="D73" s="1109">
        <v>38.402281439999996</v>
      </c>
      <c r="E73" s="1108">
        <v>6.1945996599999997</v>
      </c>
      <c r="F73" s="1109">
        <v>19.11131932</v>
      </c>
      <c r="G73" s="1109">
        <v>489.7564229999997</v>
      </c>
      <c r="H73" s="1108">
        <v>120520.68249882894</v>
      </c>
      <c r="I73" s="1108">
        <v>67.043226200097706</v>
      </c>
      <c r="J73" s="1108">
        <v>121145.62225343904</v>
      </c>
    </row>
    <row r="74" spans="1:10" s="278" customFormat="1" ht="9.1999999999999993" customHeight="1">
      <c r="A74" s="618" t="s">
        <v>2683</v>
      </c>
      <c r="B74" s="1108">
        <v>3.0474417500000004</v>
      </c>
      <c r="C74" s="1108">
        <v>2.5038917300000003</v>
      </c>
      <c r="D74" s="1109">
        <v>32.498488209999998</v>
      </c>
      <c r="E74" s="1108">
        <v>4.5487066900000004</v>
      </c>
      <c r="F74" s="1109">
        <v>24.42247588</v>
      </c>
      <c r="G74" s="1109">
        <v>505.25022906000015</v>
      </c>
      <c r="H74" s="1108">
        <v>122555.17690807408</v>
      </c>
      <c r="I74" s="1108">
        <v>262.55479832978745</v>
      </c>
      <c r="J74" s="1108">
        <v>123390.00293972387</v>
      </c>
    </row>
    <row r="75" spans="1:10" s="278" customFormat="1" ht="9.1999999999999993" customHeight="1">
      <c r="A75" s="618" t="s">
        <v>2680</v>
      </c>
      <c r="B75" s="1108">
        <v>3.0397083300000007</v>
      </c>
      <c r="C75" s="1108">
        <v>5.0831618600000006</v>
      </c>
      <c r="D75" s="1109">
        <v>33.630344319999999</v>
      </c>
      <c r="E75" s="1108">
        <v>6.3247207699999999</v>
      </c>
      <c r="F75" s="1109">
        <v>28.743449870000003</v>
      </c>
      <c r="G75" s="1109">
        <v>492.94426634999991</v>
      </c>
      <c r="H75" s="1108">
        <v>126436.16482288661</v>
      </c>
      <c r="I75" s="1108">
        <v>506.76318192997132</v>
      </c>
      <c r="J75" s="1108">
        <v>127512.69365631658</v>
      </c>
    </row>
    <row r="76" spans="1:10" s="278" customFormat="1" ht="9.1999999999999993" customHeight="1">
      <c r="A76" s="618" t="s">
        <v>2695</v>
      </c>
      <c r="B76" s="1108">
        <v>3.1237832800000001</v>
      </c>
      <c r="C76" s="1108">
        <v>4.0335044499999997</v>
      </c>
      <c r="D76" s="1109">
        <v>28.188304109999997</v>
      </c>
      <c r="E76" s="1108">
        <v>5.7836315099999993</v>
      </c>
      <c r="F76" s="1109">
        <v>20.757533560000002</v>
      </c>
      <c r="G76" s="1109">
        <v>494.25032551999982</v>
      </c>
      <c r="H76" s="1108">
        <v>124442.71002192654</v>
      </c>
      <c r="I76" s="1108">
        <v>92.823031709980569</v>
      </c>
      <c r="J76" s="1108">
        <v>125091.67013606652</v>
      </c>
    </row>
    <row r="77" spans="1:10" s="278" customFormat="1" ht="9.1999999999999993" customHeight="1">
      <c r="A77" s="618" t="s">
        <v>2696</v>
      </c>
      <c r="B77" s="1108">
        <v>3.16338118</v>
      </c>
      <c r="C77" s="1108">
        <v>8.9485304799999987</v>
      </c>
      <c r="D77" s="1109">
        <v>32.780566530000002</v>
      </c>
      <c r="E77" s="1108">
        <v>5.4499752000000008</v>
      </c>
      <c r="F77" s="1109">
        <v>31.596396020000007</v>
      </c>
      <c r="G77" s="1109">
        <v>497.08472355000032</v>
      </c>
      <c r="H77" s="1108">
        <v>125781.25345927583</v>
      </c>
      <c r="I77" s="1108">
        <v>81.774601180353784</v>
      </c>
      <c r="J77" s="1108">
        <v>126442.05163341618</v>
      </c>
    </row>
    <row r="78" spans="1:10" s="310" customFormat="1" ht="9.1999999999999993" customHeight="1">
      <c r="A78" s="601" t="s">
        <v>2693</v>
      </c>
      <c r="B78" s="883">
        <v>3.9623156299999995</v>
      </c>
      <c r="C78" s="883">
        <v>10.611779470484009</v>
      </c>
      <c r="D78" s="884">
        <v>13.324697089999997</v>
      </c>
      <c r="E78" s="883">
        <v>5.5597822199999989</v>
      </c>
      <c r="F78" s="884">
        <v>37.211445609999998</v>
      </c>
      <c r="G78" s="884">
        <v>651.62447237995787</v>
      </c>
      <c r="H78" s="883">
        <v>134536.19012829647</v>
      </c>
      <c r="I78" s="883">
        <v>107.3040094099706</v>
      </c>
      <c r="J78" s="883">
        <v>135365.78863010689</v>
      </c>
    </row>
    <row r="79" spans="1:10" s="231" customFormat="1" ht="9.1999999999999993" customHeight="1">
      <c r="A79" s="894"/>
      <c r="B79" s="1070"/>
      <c r="C79" s="1070"/>
      <c r="D79" s="765"/>
      <c r="E79" s="1070"/>
      <c r="F79" s="1070"/>
      <c r="G79" s="1070"/>
      <c r="H79" s="1070"/>
      <c r="I79" s="1070"/>
      <c r="J79" s="1070"/>
    </row>
    <row r="80" spans="1:10" s="278" customFormat="1" ht="9.1999999999999993" customHeight="1">
      <c r="A80" s="621" t="s">
        <v>2734</v>
      </c>
      <c r="B80" s="1108">
        <v>3.25124302</v>
      </c>
      <c r="C80" s="1108">
        <v>13.300428500000001</v>
      </c>
      <c r="D80" s="1109">
        <v>19.112482419999999</v>
      </c>
      <c r="E80" s="1108">
        <v>4.9505823199999996</v>
      </c>
      <c r="F80" s="1109">
        <v>59.013852610000001</v>
      </c>
      <c r="G80" s="1109">
        <v>592.40123253000036</v>
      </c>
      <c r="H80" s="1108">
        <v>132848.59187430883</v>
      </c>
      <c r="I80" s="1108">
        <v>109.24852150000515</v>
      </c>
      <c r="J80" s="1108">
        <v>133649.87021720884</v>
      </c>
    </row>
    <row r="81" spans="1:200" s="278" customFormat="1" ht="9.1999999999999993" customHeight="1">
      <c r="A81" s="621" t="s">
        <v>2886</v>
      </c>
      <c r="B81" s="1108">
        <v>3.3396202400000004</v>
      </c>
      <c r="C81" s="1108">
        <v>15.22141184</v>
      </c>
      <c r="D81" s="1109">
        <v>14.64136066</v>
      </c>
      <c r="E81" s="1108">
        <v>4.9041817499999993</v>
      </c>
      <c r="F81" s="1109">
        <v>47.707233790000004</v>
      </c>
      <c r="G81" s="1109">
        <v>2172.291999399999</v>
      </c>
      <c r="H81" s="1108">
        <v>130756.48112414563</v>
      </c>
      <c r="I81" s="1108">
        <v>101.90360653016251</v>
      </c>
      <c r="J81" s="1108">
        <v>133116.49053835581</v>
      </c>
    </row>
    <row r="82" spans="1:200" s="278" customFormat="1" ht="9.1999999999999993" customHeight="1">
      <c r="A82" s="621" t="s">
        <v>2732</v>
      </c>
      <c r="B82" s="1108">
        <v>3.2904545600000001</v>
      </c>
      <c r="C82" s="1108">
        <v>3.6634406899999998</v>
      </c>
      <c r="D82" s="1109">
        <v>13.681563279999997</v>
      </c>
      <c r="E82" s="1108">
        <v>4.2661640100000007</v>
      </c>
      <c r="F82" s="1109">
        <v>42.952957229999996</v>
      </c>
      <c r="G82" s="1109">
        <v>260.05592968299925</v>
      </c>
      <c r="H82" s="1108">
        <v>131275.65059065068</v>
      </c>
      <c r="I82" s="1108">
        <v>64.483743579970906</v>
      </c>
      <c r="J82" s="1108">
        <v>131668.04484368366</v>
      </c>
    </row>
    <row r="83" spans="1:200" s="278" customFormat="1" ht="9.1999999999999993" customHeight="1">
      <c r="A83" s="621" t="s">
        <v>2799</v>
      </c>
      <c r="B83" s="1108">
        <v>3.0810204699999999</v>
      </c>
      <c r="C83" s="1108">
        <v>7.3708586900000004</v>
      </c>
      <c r="D83" s="1109">
        <v>67.118454039999989</v>
      </c>
      <c r="E83" s="1108">
        <v>5.70785593</v>
      </c>
      <c r="F83" s="1109">
        <v>42.251151910000004</v>
      </c>
      <c r="G83" s="1109">
        <v>305.79233996999994</v>
      </c>
      <c r="H83" s="1108">
        <v>129538.08990210644</v>
      </c>
      <c r="I83" s="1108">
        <v>241.94961779996811</v>
      </c>
      <c r="J83" s="1108">
        <v>130211.36120091641</v>
      </c>
    </row>
    <row r="84" spans="1:200" s="278" customFormat="1" ht="9.1999999999999993" customHeight="1">
      <c r="A84" s="621" t="s">
        <v>2800</v>
      </c>
      <c r="B84" s="1108">
        <v>2.6842607599999999</v>
      </c>
      <c r="C84" s="1108">
        <v>1.8648084700000001</v>
      </c>
      <c r="D84" s="1109">
        <v>12.193845880000001</v>
      </c>
      <c r="E84" s="1108">
        <v>4.7878541299999995</v>
      </c>
      <c r="F84" s="1109">
        <v>43.484500189999999</v>
      </c>
      <c r="G84" s="1109">
        <v>255.17778704999998</v>
      </c>
      <c r="H84" s="1108">
        <v>128227.97246930219</v>
      </c>
      <c r="I84" s="1108">
        <v>33.239090189992567</v>
      </c>
      <c r="J84" s="1108">
        <v>128581.40461597218</v>
      </c>
    </row>
    <row r="85" spans="1:200" s="278" customFormat="1" ht="9.1999999999999993" customHeight="1">
      <c r="A85" s="618" t="s">
        <v>2796</v>
      </c>
      <c r="B85" s="1108">
        <v>3.7319533624999996</v>
      </c>
      <c r="C85" s="1108">
        <v>2.49548193</v>
      </c>
      <c r="D85" s="1109">
        <v>15.349014629999999</v>
      </c>
      <c r="E85" s="1108">
        <v>3.3446981600000005</v>
      </c>
      <c r="F85" s="1109">
        <v>15.213811850000001</v>
      </c>
      <c r="G85" s="1109">
        <v>295.63995088999997</v>
      </c>
      <c r="H85" s="1108">
        <v>131430.24817971772</v>
      </c>
      <c r="I85" s="1108">
        <v>119.69303588996991</v>
      </c>
      <c r="J85" s="1108">
        <v>131885.7161264302</v>
      </c>
    </row>
    <row r="86" spans="1:200" s="278" customFormat="1" ht="9.1999999999999993" customHeight="1">
      <c r="A86" s="618" t="s">
        <v>2804</v>
      </c>
      <c r="B86" s="1108">
        <v>3.7679812478970307</v>
      </c>
      <c r="C86" s="1108">
        <v>9.8706549299999988</v>
      </c>
      <c r="D86" s="1109">
        <v>18.14985849</v>
      </c>
      <c r="E86" s="1108">
        <v>6.5363048699999986</v>
      </c>
      <c r="F86" s="1109">
        <v>16.557698990000002</v>
      </c>
      <c r="G86" s="1109">
        <v>315.66726872999999</v>
      </c>
      <c r="H86" s="1108">
        <v>129000.819468705</v>
      </c>
      <c r="I86" s="1108">
        <v>100.12713189002534</v>
      </c>
      <c r="J86" s="1108">
        <v>129471.49636785292</v>
      </c>
    </row>
    <row r="87" spans="1:200" s="278" customFormat="1" ht="9.1999999999999993" customHeight="1">
      <c r="A87" s="618" t="s">
        <v>2805</v>
      </c>
      <c r="B87" s="1108">
        <v>4.0370867315969559</v>
      </c>
      <c r="C87" s="1108">
        <v>5.9129330199999997</v>
      </c>
      <c r="D87" s="1109">
        <v>18.503718700000004</v>
      </c>
      <c r="E87" s="1108">
        <v>4.6529620699999992</v>
      </c>
      <c r="F87" s="1109">
        <v>20.694294020000005</v>
      </c>
      <c r="G87" s="1109">
        <v>290.97957979000006</v>
      </c>
      <c r="H87" s="1108">
        <v>130171.11769999538</v>
      </c>
      <c r="I87" s="1108">
        <v>-7744.2530198699678</v>
      </c>
      <c r="J87" s="1108">
        <v>122771.64525445701</v>
      </c>
    </row>
    <row r="88" spans="1:200" s="278" customFormat="1" ht="9.1999999999999993" customHeight="1">
      <c r="A88" s="618" t="s">
        <v>2806</v>
      </c>
      <c r="B88" s="1108">
        <v>4.1052691471885376</v>
      </c>
      <c r="C88" s="1108">
        <v>5.8475208800000003</v>
      </c>
      <c r="D88" s="1109">
        <v>20.766201540000004</v>
      </c>
      <c r="E88" s="1108">
        <v>4.5450289599999998</v>
      </c>
      <c r="F88" s="1109">
        <v>21.564144150000001</v>
      </c>
      <c r="G88" s="1109">
        <v>343.35466410999999</v>
      </c>
      <c r="H88" s="1108">
        <v>126815.61159684509</v>
      </c>
      <c r="I88" s="1108">
        <v>84.231120039985399</v>
      </c>
      <c r="J88" s="1108">
        <v>127300.02554567227</v>
      </c>
    </row>
    <row r="89" spans="1:200" s="278" customFormat="1" ht="9.1999999999999993" customHeight="1">
      <c r="A89" s="618" t="s">
        <v>2850</v>
      </c>
      <c r="B89" s="1108">
        <v>4.0548894028153795</v>
      </c>
      <c r="C89" s="1108">
        <v>7.4970668800000002</v>
      </c>
      <c r="D89" s="1109">
        <v>20.407297370000002</v>
      </c>
      <c r="E89" s="1108">
        <v>4.5713989599999998</v>
      </c>
      <c r="F89" s="1109">
        <v>18.537745589999997</v>
      </c>
      <c r="G89" s="1109">
        <v>366.37446449999999</v>
      </c>
      <c r="H89" s="1108">
        <v>129945.70694537484</v>
      </c>
      <c r="I89" s="1108">
        <v>86.517297829981544</v>
      </c>
      <c r="J89" s="1108">
        <v>130453.66710590763</v>
      </c>
    </row>
    <row r="90" spans="1:200" s="278" customFormat="1" ht="9.1999999999999993" customHeight="1">
      <c r="A90" s="618" t="s">
        <v>2851</v>
      </c>
      <c r="B90" s="1108">
        <v>4.0911386816863482</v>
      </c>
      <c r="C90" s="1108">
        <v>7.5721898799999998</v>
      </c>
      <c r="D90" s="1109">
        <v>14.77639954</v>
      </c>
      <c r="E90" s="1108">
        <v>6.3545685599999997</v>
      </c>
      <c r="F90" s="1109">
        <v>20.598184830000001</v>
      </c>
      <c r="G90" s="1109">
        <v>373.77209894999999</v>
      </c>
      <c r="H90" s="1108">
        <v>130855.98790459411</v>
      </c>
      <c r="I90" s="1108">
        <v>84.219612449989654</v>
      </c>
      <c r="J90" s="1108">
        <v>131367.37209748579</v>
      </c>
    </row>
    <row r="91" spans="1:200" s="310" customFormat="1" ht="9.1999999999999993" customHeight="1">
      <c r="A91" s="601" t="s">
        <v>2852</v>
      </c>
      <c r="B91" s="883">
        <v>3.3536724865422691</v>
      </c>
      <c r="C91" s="883">
        <v>6.55176815</v>
      </c>
      <c r="D91" s="884">
        <v>16.409537639999996</v>
      </c>
      <c r="E91" s="883">
        <v>3.4565550800000002</v>
      </c>
      <c r="F91" s="884">
        <v>11.313394690000001</v>
      </c>
      <c r="G91" s="884">
        <v>316.28359081999997</v>
      </c>
      <c r="H91" s="883">
        <v>112640.82267652986</v>
      </c>
      <c r="I91" s="883">
        <v>124.8408742499887</v>
      </c>
      <c r="J91" s="883">
        <v>113123.03206964639</v>
      </c>
    </row>
    <row r="92" spans="1:200" s="231" customFormat="1" ht="9.1999999999999993" customHeight="1">
      <c r="A92" s="894"/>
      <c r="B92" s="1070"/>
      <c r="C92" s="1070"/>
      <c r="D92" s="765"/>
      <c r="E92" s="1070"/>
      <c r="F92" s="1070"/>
      <c r="G92" s="1070"/>
      <c r="H92" s="1070"/>
      <c r="I92" s="1070"/>
      <c r="J92" s="1070"/>
    </row>
    <row r="93" spans="1:200" s="278" customFormat="1" ht="9.1999999999999993" customHeight="1">
      <c r="A93" s="621" t="s">
        <v>2883</v>
      </c>
      <c r="B93" s="1108">
        <v>3.3402263245867609</v>
      </c>
      <c r="C93" s="1108">
        <v>4.0789711400000002</v>
      </c>
      <c r="D93" s="1109">
        <v>19.02554134</v>
      </c>
      <c r="E93" s="1108">
        <v>3.4120965800000005</v>
      </c>
      <c r="F93" s="1109">
        <v>64.879572960000019</v>
      </c>
      <c r="G93" s="1109">
        <v>266.73030059000001</v>
      </c>
      <c r="H93" s="1108">
        <v>115620.17396327504</v>
      </c>
      <c r="I93" s="1108">
        <v>106.26491580999573</v>
      </c>
      <c r="J93" s="1108">
        <v>116087.90558801962</v>
      </c>
    </row>
    <row r="94" spans="1:200" s="278" customFormat="1" ht="9.1999999999999993" customHeight="1">
      <c r="A94" s="621" t="s">
        <v>2884</v>
      </c>
      <c r="B94" s="1108">
        <v>3.1057692173545055</v>
      </c>
      <c r="C94" s="1108">
        <v>1.57233614</v>
      </c>
      <c r="D94" s="1109">
        <v>16.17405007</v>
      </c>
      <c r="E94" s="1108">
        <v>3.6760920499999998</v>
      </c>
      <c r="F94" s="1109">
        <v>9.5032417100000011</v>
      </c>
      <c r="G94" s="1109">
        <v>235.74170788999999</v>
      </c>
      <c r="H94" s="1108">
        <v>114568.03724643486</v>
      </c>
      <c r="I94" s="1108">
        <v>115.74271646000852</v>
      </c>
      <c r="J94" s="1108">
        <v>114953.55315997223</v>
      </c>
    </row>
    <row r="95" spans="1:200" s="278" customFormat="1" ht="9.1999999999999993" customHeight="1">
      <c r="A95" s="2195" t="s">
        <v>2885</v>
      </c>
      <c r="B95" s="2209">
        <v>3.1101906484516544</v>
      </c>
      <c r="C95" s="2209">
        <v>1.11964489</v>
      </c>
      <c r="D95" s="2210">
        <v>16.972488370000001</v>
      </c>
      <c r="E95" s="2209">
        <v>3.4561806100000001</v>
      </c>
      <c r="F95" s="2210">
        <v>15.247545509999998</v>
      </c>
      <c r="G95" s="2210">
        <v>257.02059440999994</v>
      </c>
      <c r="H95" s="2209">
        <v>121928.25161740206</v>
      </c>
      <c r="I95" s="2209">
        <v>-1734.9175180099992</v>
      </c>
      <c r="J95" s="2209">
        <v>120490.26074383051</v>
      </c>
    </row>
    <row r="96" spans="1:200" s="58" customFormat="1" ht="9" customHeight="1">
      <c r="A96" s="278"/>
      <c r="B96" s="667"/>
      <c r="C96" s="667"/>
      <c r="D96" s="667"/>
      <c r="E96" s="667"/>
      <c r="F96" s="667"/>
      <c r="G96" s="667"/>
      <c r="H96" s="667"/>
      <c r="I96" s="667"/>
      <c r="J96" s="1115"/>
      <c r="K96" s="2292"/>
      <c r="L96" s="2292"/>
      <c r="M96" s="2292"/>
      <c r="N96" s="2292"/>
      <c r="O96" s="2292"/>
      <c r="P96" s="2292"/>
      <c r="Q96" s="2292"/>
      <c r="R96" s="2292"/>
      <c r="S96" s="2292"/>
      <c r="T96" s="2292"/>
      <c r="U96" s="2292"/>
      <c r="V96" s="2292"/>
      <c r="W96" s="2292"/>
      <c r="X96" s="2292"/>
      <c r="Y96" s="2292"/>
      <c r="Z96" s="2292"/>
      <c r="AA96" s="2292"/>
      <c r="AB96" s="2292"/>
      <c r="AC96" s="2292"/>
      <c r="AD96" s="2292"/>
      <c r="AE96" s="2292"/>
      <c r="AF96" s="2292"/>
      <c r="AG96" s="2292"/>
      <c r="AH96" s="2292"/>
      <c r="AI96" s="2292"/>
      <c r="AJ96" s="2292"/>
      <c r="AK96" s="2292"/>
      <c r="AL96" s="2292"/>
      <c r="AM96" s="2292"/>
      <c r="AN96" s="2292"/>
      <c r="AO96" s="2292"/>
      <c r="AP96" s="2292"/>
      <c r="AQ96" s="2292"/>
      <c r="AR96" s="2292"/>
      <c r="AS96" s="2292"/>
      <c r="AT96" s="2292"/>
      <c r="AU96" s="2292"/>
      <c r="AV96" s="2292"/>
      <c r="AW96" s="2292"/>
      <c r="AX96" s="2292"/>
      <c r="AY96" s="2292"/>
      <c r="AZ96" s="2292"/>
      <c r="BA96" s="2292"/>
      <c r="BB96" s="2292"/>
      <c r="BC96" s="2292"/>
      <c r="BD96" s="2292"/>
      <c r="BE96" s="2292"/>
      <c r="BF96" s="2292"/>
      <c r="BG96" s="2292"/>
      <c r="BH96" s="2292"/>
      <c r="BI96" s="2292"/>
      <c r="BJ96" s="2292"/>
      <c r="BK96" s="2292"/>
      <c r="BL96" s="2292"/>
      <c r="BM96" s="2292"/>
      <c r="BN96" s="2292"/>
      <c r="BO96" s="2292"/>
      <c r="BP96" s="2292"/>
      <c r="BQ96" s="2292"/>
      <c r="BR96" s="2292"/>
      <c r="BS96" s="2292"/>
      <c r="BT96" s="2292"/>
      <c r="BU96" s="2292"/>
      <c r="BV96" s="2292"/>
      <c r="BW96" s="2292"/>
      <c r="BX96" s="2292"/>
      <c r="BY96" s="2292"/>
      <c r="BZ96" s="2292"/>
      <c r="CA96" s="2292"/>
      <c r="CB96" s="2292"/>
      <c r="CC96" s="2292"/>
      <c r="CD96" s="2292"/>
      <c r="CE96" s="2292"/>
      <c r="CF96" s="2292"/>
      <c r="CG96" s="2292"/>
      <c r="CH96" s="2292"/>
      <c r="CI96" s="2292"/>
      <c r="CJ96" s="2292"/>
      <c r="CK96" s="2292"/>
      <c r="CL96" s="2292"/>
      <c r="CM96" s="2292"/>
      <c r="CN96" s="2292"/>
      <c r="CO96" s="2292"/>
      <c r="CP96" s="2292"/>
      <c r="CQ96" s="2292"/>
      <c r="CR96" s="2292"/>
      <c r="CS96" s="2292"/>
      <c r="CT96" s="2292"/>
      <c r="CU96" s="2292"/>
      <c r="CV96" s="2292"/>
      <c r="CW96" s="2292"/>
      <c r="CX96" s="2292"/>
      <c r="CY96" s="2292"/>
      <c r="CZ96" s="2292"/>
      <c r="DA96" s="2292"/>
      <c r="DB96" s="2292"/>
      <c r="DC96" s="2292"/>
      <c r="DD96" s="2292"/>
      <c r="DE96" s="2292"/>
      <c r="DF96" s="2292"/>
      <c r="DG96" s="2292"/>
      <c r="DH96" s="2292"/>
      <c r="DI96" s="2292"/>
      <c r="DJ96" s="2292"/>
      <c r="DK96" s="2292"/>
      <c r="DL96" s="2292"/>
      <c r="DM96" s="2292"/>
      <c r="DN96" s="2292"/>
      <c r="DO96" s="2292"/>
      <c r="DP96" s="2292"/>
      <c r="DQ96" s="2292"/>
      <c r="DR96" s="2292"/>
      <c r="DS96" s="2292"/>
      <c r="DT96" s="2292"/>
      <c r="DU96" s="2292"/>
      <c r="DV96" s="2292"/>
      <c r="DW96" s="2292"/>
      <c r="DX96" s="2292"/>
      <c r="DY96" s="2292"/>
      <c r="DZ96" s="2292"/>
      <c r="EA96" s="2292"/>
      <c r="EB96" s="2292"/>
      <c r="EC96" s="2292"/>
      <c r="ED96" s="2292"/>
      <c r="EE96" s="2292"/>
      <c r="EF96" s="2292"/>
      <c r="EG96" s="2292"/>
      <c r="EH96" s="2292"/>
      <c r="EI96" s="2292"/>
      <c r="EJ96" s="2292"/>
      <c r="EK96" s="2292"/>
      <c r="EL96" s="2292"/>
      <c r="EM96" s="2292"/>
      <c r="EN96" s="2292"/>
      <c r="EO96" s="2292"/>
      <c r="EP96" s="2292"/>
      <c r="EQ96" s="2292"/>
      <c r="ER96" s="2292"/>
      <c r="ES96" s="2292"/>
      <c r="ET96" s="2292"/>
      <c r="EU96" s="2292"/>
      <c r="EV96" s="2292"/>
      <c r="EW96" s="2292"/>
      <c r="EX96" s="2292"/>
      <c r="EY96" s="2292"/>
      <c r="EZ96" s="2292"/>
      <c r="FA96" s="2292"/>
      <c r="FB96" s="2292"/>
      <c r="FC96" s="2292"/>
      <c r="FD96" s="2292"/>
      <c r="FE96" s="2292"/>
      <c r="FF96" s="2292"/>
      <c r="FG96" s="2292"/>
      <c r="FH96" s="2292"/>
      <c r="FI96" s="2292"/>
      <c r="FJ96" s="2292"/>
      <c r="FK96" s="2292"/>
      <c r="FL96" s="2292"/>
      <c r="FM96" s="2292"/>
      <c r="FN96" s="2292"/>
      <c r="FO96" s="2292"/>
      <c r="FP96" s="2292"/>
      <c r="FQ96" s="2292"/>
      <c r="FR96" s="2292"/>
      <c r="FS96" s="2292"/>
      <c r="FT96" s="2292"/>
      <c r="FU96" s="2292"/>
      <c r="FV96" s="2292"/>
      <c r="FW96" s="2292"/>
      <c r="FX96" s="2292"/>
      <c r="FY96" s="2292"/>
      <c r="FZ96" s="2292"/>
      <c r="GA96" s="2292"/>
      <c r="GB96" s="2292"/>
      <c r="GC96" s="2292"/>
      <c r="GD96" s="2292"/>
      <c r="GE96" s="2292"/>
      <c r="GF96" s="2292"/>
      <c r="GG96" s="2292"/>
      <c r="GH96" s="2292"/>
      <c r="GI96" s="2292"/>
      <c r="GJ96" s="2292"/>
      <c r="GK96" s="2292"/>
      <c r="GL96" s="2292"/>
      <c r="GM96" s="2292"/>
      <c r="GN96" s="2292"/>
      <c r="GO96" s="2292"/>
      <c r="GP96" s="2292"/>
      <c r="GQ96" s="2292"/>
      <c r="GR96" s="2292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1" orientation="portrait" useFirstPageNumber="1" r:id="rId1"/>
  <headerFooter alignWithMargins="0">
    <oddFooter>&amp;C&amp;"Times New Roman,Bold"&amp;10&amp;P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26"/>
  <dimension ref="A1:J96"/>
  <sheetViews>
    <sheetView workbookViewId="0">
      <selection activeCell="E31" sqref="E31"/>
    </sheetView>
  </sheetViews>
  <sheetFormatPr defaultRowHeight="9" customHeight="1"/>
  <cols>
    <col min="1" max="1" width="13.83203125" customWidth="1"/>
    <col min="2" max="2" width="12.33203125" customWidth="1"/>
    <col min="3" max="3" width="12.83203125" customWidth="1"/>
    <col min="4" max="4" width="11.5" customWidth="1"/>
    <col min="5" max="7" width="12.83203125" customWidth="1"/>
    <col min="8" max="9" width="12.33203125" customWidth="1"/>
    <col min="10" max="10" width="13.5" customWidth="1"/>
    <col min="11" max="16384" width="9.33203125" style="49"/>
  </cols>
  <sheetData>
    <row r="1" spans="1:10" s="471" customFormat="1" ht="15" customHeight="1">
      <c r="A1" s="458" t="s">
        <v>2420</v>
      </c>
      <c r="B1" s="459"/>
      <c r="C1" s="459"/>
      <c r="D1" s="459"/>
      <c r="E1" s="459"/>
      <c r="F1" s="459"/>
      <c r="G1" s="459"/>
      <c r="H1" s="459"/>
      <c r="I1" s="459"/>
      <c r="J1" s="459"/>
    </row>
    <row r="2" spans="1:10" s="47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</row>
    <row r="3" spans="1:10" s="47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</row>
    <row r="4" spans="1:10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</row>
    <row r="5" spans="1:10" s="58" customFormat="1" ht="9" customHeight="1">
      <c r="A5" s="2437" t="s">
        <v>1358</v>
      </c>
      <c r="B5" s="5"/>
      <c r="C5" s="5" t="s">
        <v>1762</v>
      </c>
      <c r="D5" s="5"/>
      <c r="E5" s="5" t="s">
        <v>1350</v>
      </c>
      <c r="F5" s="5" t="s">
        <v>1785</v>
      </c>
      <c r="G5" s="5"/>
      <c r="H5" s="5"/>
      <c r="I5" s="5"/>
      <c r="J5" s="73"/>
    </row>
    <row r="6" spans="1:10" s="58" customFormat="1" ht="9" customHeight="1">
      <c r="A6" s="2428"/>
      <c r="B6" s="5"/>
      <c r="C6" s="5" t="s">
        <v>1786</v>
      </c>
      <c r="D6" s="5"/>
      <c r="E6" s="5" t="s">
        <v>1774</v>
      </c>
      <c r="F6" s="5" t="s">
        <v>1774</v>
      </c>
      <c r="G6" s="5"/>
      <c r="H6" s="5"/>
      <c r="I6" s="5"/>
      <c r="J6" s="5"/>
    </row>
    <row r="7" spans="1:10" s="58" customFormat="1" ht="9" customHeight="1">
      <c r="A7" s="2428"/>
      <c r="B7" s="5" t="s">
        <v>1332</v>
      </c>
      <c r="C7" s="5" t="s">
        <v>647</v>
      </c>
      <c r="D7" s="5" t="s">
        <v>1353</v>
      </c>
      <c r="E7" s="5" t="s">
        <v>1776</v>
      </c>
      <c r="F7" s="5" t="s">
        <v>1776</v>
      </c>
      <c r="G7" s="5" t="s">
        <v>1034</v>
      </c>
      <c r="H7" s="5"/>
      <c r="I7" s="5"/>
      <c r="J7" s="5"/>
    </row>
    <row r="8" spans="1:10" s="58" customFormat="1" ht="9" customHeight="1">
      <c r="A8" s="2428"/>
      <c r="B8" s="69" t="s">
        <v>1351</v>
      </c>
      <c r="C8" s="69" t="s">
        <v>1779</v>
      </c>
      <c r="D8" s="69" t="s">
        <v>1780</v>
      </c>
      <c r="E8" s="69" t="s">
        <v>1781</v>
      </c>
      <c r="F8" s="69" t="s">
        <v>1781</v>
      </c>
      <c r="G8" s="69" t="s">
        <v>1787</v>
      </c>
      <c r="H8" s="69" t="s">
        <v>1784</v>
      </c>
      <c r="I8" s="69" t="s">
        <v>1505</v>
      </c>
      <c r="J8" s="69" t="s">
        <v>1341</v>
      </c>
    </row>
    <row r="9" spans="1:10" s="58" customFormat="1" ht="9" customHeight="1">
      <c r="A9" s="2429"/>
      <c r="B9" s="69">
        <v>1</v>
      </c>
      <c r="C9" s="69">
        <v>2</v>
      </c>
      <c r="D9" s="69">
        <v>3</v>
      </c>
      <c r="E9" s="69">
        <v>4</v>
      </c>
      <c r="F9" s="69">
        <v>5</v>
      </c>
      <c r="G9" s="69">
        <v>6</v>
      </c>
      <c r="H9" s="69">
        <v>7</v>
      </c>
      <c r="I9" s="69">
        <v>8</v>
      </c>
      <c r="J9" s="69">
        <v>9</v>
      </c>
    </row>
    <row r="10" spans="1:10" s="310" customFormat="1" ht="8.4499999999999993" customHeight="1">
      <c r="A10" s="601" t="s">
        <v>1168</v>
      </c>
      <c r="B10" s="671">
        <v>0</v>
      </c>
      <c r="C10" s="671">
        <v>1E-3</v>
      </c>
      <c r="D10" s="1067">
        <v>3209.2882125639994</v>
      </c>
      <c r="E10" s="671">
        <v>88.806133560000006</v>
      </c>
      <c r="F10" s="671">
        <v>592.52486184400004</v>
      </c>
      <c r="G10" s="671">
        <v>556.50093381499994</v>
      </c>
      <c r="H10" s="671">
        <v>23453.983580826003</v>
      </c>
      <c r="I10" s="671">
        <v>2352.296769261</v>
      </c>
      <c r="J10" s="671">
        <v>30253.401491870001</v>
      </c>
    </row>
    <row r="11" spans="1:10" s="310" customFormat="1" ht="8.4499999999999993" customHeight="1">
      <c r="A11" s="601" t="s">
        <v>1627</v>
      </c>
      <c r="B11" s="883">
        <v>0</v>
      </c>
      <c r="C11" s="883">
        <v>0.16502895999999997</v>
      </c>
      <c r="D11" s="884">
        <v>5806.4627755199999</v>
      </c>
      <c r="E11" s="883">
        <v>51.784704899999994</v>
      </c>
      <c r="F11" s="883">
        <v>757.91960462000009</v>
      </c>
      <c r="G11" s="883">
        <v>771.34748970299961</v>
      </c>
      <c r="H11" s="883">
        <v>24708.422678477004</v>
      </c>
      <c r="I11" s="883">
        <v>2062.8093088500136</v>
      </c>
      <c r="J11" s="883">
        <v>34158.911591030017</v>
      </c>
    </row>
    <row r="12" spans="1:10" s="231" customFormat="1" ht="8.4499999999999993" hidden="1" customHeight="1">
      <c r="A12" s="894"/>
      <c r="B12" s="1070"/>
      <c r="C12" s="1070"/>
      <c r="D12" s="765"/>
      <c r="E12" s="1070"/>
      <c r="F12" s="1070"/>
      <c r="G12" s="1070"/>
      <c r="H12" s="1070"/>
      <c r="I12" s="1070"/>
      <c r="J12" s="1070"/>
    </row>
    <row r="13" spans="1:10" s="278" customFormat="1" ht="8.4499999999999993" hidden="1" customHeight="1">
      <c r="A13" s="621" t="s">
        <v>430</v>
      </c>
      <c r="B13" s="1108">
        <v>0</v>
      </c>
      <c r="C13" s="1108">
        <v>0.16502566999999999</v>
      </c>
      <c r="D13" s="1109">
        <v>6065.7342275699993</v>
      </c>
      <c r="E13" s="1108">
        <v>53.91434658</v>
      </c>
      <c r="F13" s="1109">
        <v>714.18806149</v>
      </c>
      <c r="G13" s="1109">
        <v>333.48212024999992</v>
      </c>
      <c r="H13" s="1108">
        <v>25887.315230890003</v>
      </c>
      <c r="I13" s="1108">
        <v>629.72765429999708</v>
      </c>
      <c r="J13" s="1108">
        <v>33684.526666749996</v>
      </c>
    </row>
    <row r="14" spans="1:10" s="278" customFormat="1" ht="8.4499999999999993" hidden="1" customHeight="1">
      <c r="A14" s="621" t="s">
        <v>431</v>
      </c>
      <c r="B14" s="1108">
        <v>0</v>
      </c>
      <c r="C14" s="1108">
        <v>0.16502895999999997</v>
      </c>
      <c r="D14" s="1109">
        <v>5596.6713780059999</v>
      </c>
      <c r="E14" s="1108">
        <v>50.002636789999997</v>
      </c>
      <c r="F14" s="1109">
        <v>685.23668705549994</v>
      </c>
      <c r="G14" s="1109">
        <v>358.02364796499995</v>
      </c>
      <c r="H14" s="1108">
        <v>26007.735823698978</v>
      </c>
      <c r="I14" s="1108">
        <v>1495.8469329645231</v>
      </c>
      <c r="J14" s="1108">
        <v>34193.682135440002</v>
      </c>
    </row>
    <row r="15" spans="1:10" s="278" customFormat="1" ht="8.4499999999999993" hidden="1" customHeight="1">
      <c r="A15" s="621" t="s">
        <v>1807</v>
      </c>
      <c r="B15" s="1108">
        <v>0</v>
      </c>
      <c r="C15" s="1108">
        <v>0.16831896000000005</v>
      </c>
      <c r="D15" s="1109">
        <v>5432.9999442700018</v>
      </c>
      <c r="E15" s="1108">
        <v>69.730836119999992</v>
      </c>
      <c r="F15" s="1109">
        <v>611.80857712999989</v>
      </c>
      <c r="G15" s="1109">
        <v>352.09619493000002</v>
      </c>
      <c r="H15" s="1108">
        <v>27335.144212539988</v>
      </c>
      <c r="I15" s="1108">
        <v>793.05723646999832</v>
      </c>
      <c r="J15" s="1108">
        <v>34595.005320419987</v>
      </c>
    </row>
    <row r="16" spans="1:10" s="278" customFormat="1" ht="8.4499999999999993" hidden="1" customHeight="1">
      <c r="A16" s="621" t="s">
        <v>1591</v>
      </c>
      <c r="B16" s="713">
        <v>0</v>
      </c>
      <c r="C16" s="713">
        <v>9.0252960000000021E-2</v>
      </c>
      <c r="D16" s="712">
        <v>5217.6811191303423</v>
      </c>
      <c r="E16" s="713">
        <v>72.55064385</v>
      </c>
      <c r="F16" s="712">
        <v>619.43492812</v>
      </c>
      <c r="G16" s="712">
        <v>397.70211494999995</v>
      </c>
      <c r="H16" s="713">
        <v>27821.231688299649</v>
      </c>
      <c r="I16" s="713">
        <v>661.24704226999893</v>
      </c>
      <c r="J16" s="713">
        <v>34789.937789579992</v>
      </c>
    </row>
    <row r="17" spans="1:10" s="278" customFormat="1" ht="8.4499999999999993" hidden="1" customHeight="1">
      <c r="A17" s="621" t="s">
        <v>1592</v>
      </c>
      <c r="B17" s="713">
        <v>0</v>
      </c>
      <c r="C17" s="713">
        <v>0.11524823000000001</v>
      </c>
      <c r="D17" s="712">
        <v>5579.49859492</v>
      </c>
      <c r="E17" s="713">
        <v>66.080190199999976</v>
      </c>
      <c r="F17" s="712">
        <v>640.08733468000014</v>
      </c>
      <c r="G17" s="712">
        <v>453.08416364000004</v>
      </c>
      <c r="H17" s="713">
        <v>28006.584402219982</v>
      </c>
      <c r="I17" s="713">
        <v>732.16827435001323</v>
      </c>
      <c r="J17" s="713">
        <v>35477.618208239997</v>
      </c>
    </row>
    <row r="18" spans="1:10" s="278" customFormat="1" ht="8.4499999999999993" hidden="1" customHeight="1">
      <c r="A18" s="618" t="s">
        <v>1593</v>
      </c>
      <c r="B18" s="713">
        <v>0</v>
      </c>
      <c r="C18" s="713">
        <v>0.11710883</v>
      </c>
      <c r="D18" s="712">
        <v>5052.0046778100013</v>
      </c>
      <c r="E18" s="713">
        <v>63.139765469999993</v>
      </c>
      <c r="F18" s="713">
        <v>680.30436846999999</v>
      </c>
      <c r="G18" s="713">
        <v>442.04000346999999</v>
      </c>
      <c r="H18" s="713">
        <v>28716.128584600006</v>
      </c>
      <c r="I18" s="713">
        <v>836.14603538999654</v>
      </c>
      <c r="J18" s="713">
        <v>35789.880544040003</v>
      </c>
    </row>
    <row r="19" spans="1:10" s="278" customFormat="1" ht="8.4499999999999993" hidden="1" customHeight="1">
      <c r="A19" s="618" t="s">
        <v>811</v>
      </c>
      <c r="B19" s="1063">
        <v>0</v>
      </c>
      <c r="C19" s="1063">
        <v>6.4512329999999951E-2</v>
      </c>
      <c r="D19" s="1064">
        <v>5163.54720808</v>
      </c>
      <c r="E19" s="1063">
        <v>61.964204950000003</v>
      </c>
      <c r="F19" s="1063">
        <v>628.82454053999993</v>
      </c>
      <c r="G19" s="1063">
        <v>485.58388332999999</v>
      </c>
      <c r="H19" s="1063">
        <v>29200.088152467873</v>
      </c>
      <c r="I19" s="1063">
        <v>804.12830444001156</v>
      </c>
      <c r="J19" s="1063">
        <v>36344.200806137887</v>
      </c>
    </row>
    <row r="20" spans="1:10" s="278" customFormat="1" ht="8.4499999999999993" hidden="1" customHeight="1">
      <c r="A20" s="618" t="s">
        <v>812</v>
      </c>
      <c r="B20" s="1063">
        <v>0</v>
      </c>
      <c r="C20" s="1063">
        <v>6.423587999999994E-2</v>
      </c>
      <c r="D20" s="1064">
        <v>4985.1063730699989</v>
      </c>
      <c r="E20" s="1063">
        <v>62.618543259999996</v>
      </c>
      <c r="F20" s="1063">
        <v>745.90396383999985</v>
      </c>
      <c r="G20" s="1063">
        <v>489.33051570999993</v>
      </c>
      <c r="H20" s="1063">
        <v>29200.774158127901</v>
      </c>
      <c r="I20" s="1063">
        <v>688.32266146001348</v>
      </c>
      <c r="J20" s="1063">
        <v>36172.12045134791</v>
      </c>
    </row>
    <row r="21" spans="1:10" s="278" customFormat="1" ht="8.4499999999999993" hidden="1" customHeight="1">
      <c r="A21" s="618" t="s">
        <v>739</v>
      </c>
      <c r="B21" s="1063">
        <v>0</v>
      </c>
      <c r="C21" s="1063">
        <v>3.0445719999999944E-2</v>
      </c>
      <c r="D21" s="1064">
        <v>5066.438199440001</v>
      </c>
      <c r="E21" s="1063">
        <v>68.137875899999997</v>
      </c>
      <c r="F21" s="1063">
        <v>694.89671626999996</v>
      </c>
      <c r="G21" s="1063">
        <v>1006.7741213500002</v>
      </c>
      <c r="H21" s="1063">
        <v>29786.069822817903</v>
      </c>
      <c r="I21" s="1063">
        <v>686.87275345998933</v>
      </c>
      <c r="J21" s="1063">
        <v>37309.219934957895</v>
      </c>
    </row>
    <row r="22" spans="1:10" s="278" customFormat="1" ht="8.4499999999999993" hidden="1" customHeight="1">
      <c r="A22" s="618" t="s">
        <v>43</v>
      </c>
      <c r="B22" s="713">
        <v>0</v>
      </c>
      <c r="C22" s="713">
        <v>3.0445719999999944E-2</v>
      </c>
      <c r="D22" s="712">
        <v>4825.468991839999</v>
      </c>
      <c r="E22" s="713">
        <v>100.99108813000001</v>
      </c>
      <c r="F22" s="713">
        <v>723.57355687999996</v>
      </c>
      <c r="G22" s="713">
        <v>967.12182212000005</v>
      </c>
      <c r="H22" s="713">
        <v>29989.14295495789</v>
      </c>
      <c r="I22" s="713">
        <v>739.70745946710667</v>
      </c>
      <c r="J22" s="713">
        <v>37346.036319114995</v>
      </c>
    </row>
    <row r="23" spans="1:10" s="278" customFormat="1" ht="8.4499999999999993" hidden="1" customHeight="1">
      <c r="A23" s="618" t="s">
        <v>44</v>
      </c>
      <c r="B23" s="713">
        <v>0</v>
      </c>
      <c r="C23" s="713">
        <v>3.0445719999999944E-2</v>
      </c>
      <c r="D23" s="712">
        <v>4326.1021710300001</v>
      </c>
      <c r="E23" s="713">
        <v>73.937668540000004</v>
      </c>
      <c r="F23" s="713">
        <v>749.02685056999997</v>
      </c>
      <c r="G23" s="713">
        <v>925.38597209999978</v>
      </c>
      <c r="H23" s="713">
        <v>29330.473310739948</v>
      </c>
      <c r="I23" s="713">
        <v>699.51718018499378</v>
      </c>
      <c r="J23" s="713">
        <v>36104.473598884942</v>
      </c>
    </row>
    <row r="24" spans="1:10" s="310" customFormat="1" ht="8.4499999999999993" customHeight="1">
      <c r="A24" s="601" t="s">
        <v>89</v>
      </c>
      <c r="B24" s="710">
        <v>0</v>
      </c>
      <c r="C24" s="710">
        <v>0.15539333999999996</v>
      </c>
      <c r="D24" s="711">
        <v>3994.6793527299997</v>
      </c>
      <c r="E24" s="710">
        <v>75.234466089999998</v>
      </c>
      <c r="F24" s="710">
        <v>657.59043942999983</v>
      </c>
      <c r="G24" s="710">
        <v>809.75586709999993</v>
      </c>
      <c r="H24" s="710">
        <v>22250.041062071083</v>
      </c>
      <c r="I24" s="710">
        <v>1142.8068953989132</v>
      </c>
      <c r="J24" s="710">
        <v>28930.263476159995</v>
      </c>
    </row>
    <row r="25" spans="1:10" s="310" customFormat="1" ht="8.4499999999999993" customHeight="1">
      <c r="A25" s="601" t="s">
        <v>1858</v>
      </c>
      <c r="B25" s="671">
        <v>0</v>
      </c>
      <c r="C25" s="671">
        <v>0.12308571999999997</v>
      </c>
      <c r="D25" s="1067">
        <v>3671.2549189759993</v>
      </c>
      <c r="E25" s="671">
        <v>100.07890234</v>
      </c>
      <c r="F25" s="671">
        <v>608.22555332999991</v>
      </c>
      <c r="G25" s="671">
        <v>384.14718114999999</v>
      </c>
      <c r="H25" s="671">
        <v>25718.813295333901</v>
      </c>
      <c r="I25" s="671">
        <v>702.07267116000003</v>
      </c>
      <c r="J25" s="671">
        <v>31184.715608009901</v>
      </c>
    </row>
    <row r="26" spans="1:10" s="310" customFormat="1" ht="8.4499999999999993" customHeight="1">
      <c r="A26" s="601" t="s">
        <v>1980</v>
      </c>
      <c r="B26" s="671">
        <v>0</v>
      </c>
      <c r="C26" s="671">
        <v>0.45895803000000007</v>
      </c>
      <c r="D26" s="1067">
        <v>4534.0093443659998</v>
      </c>
      <c r="E26" s="671">
        <v>83.982742220000006</v>
      </c>
      <c r="F26" s="671">
        <v>1178.4426029199999</v>
      </c>
      <c r="G26" s="671">
        <v>344.86484742999994</v>
      </c>
      <c r="H26" s="671">
        <v>26810.483335072902</v>
      </c>
      <c r="I26" s="671">
        <v>802.7805640000006</v>
      </c>
      <c r="J26" s="671">
        <v>33755.022394038904</v>
      </c>
    </row>
    <row r="27" spans="1:10" s="231" customFormat="1" ht="9.1999999999999993" customHeight="1">
      <c r="A27" s="894"/>
      <c r="B27" s="1070"/>
      <c r="C27" s="1070"/>
      <c r="D27" s="765"/>
      <c r="E27" s="1070"/>
      <c r="F27" s="1070"/>
      <c r="G27" s="1070"/>
      <c r="H27" s="1070"/>
      <c r="I27" s="1070"/>
      <c r="J27" s="1070"/>
    </row>
    <row r="28" spans="1:10" s="278" customFormat="1" ht="9.1999999999999993" customHeight="1">
      <c r="A28" s="621" t="s">
        <v>2558</v>
      </c>
      <c r="B28" s="1108">
        <v>0</v>
      </c>
      <c r="C28" s="1108">
        <v>0.24822003000000006</v>
      </c>
      <c r="D28" s="1109">
        <v>4823.7266107760006</v>
      </c>
      <c r="E28" s="1108">
        <v>111.34598486000002</v>
      </c>
      <c r="F28" s="1109">
        <v>1111.3364879200001</v>
      </c>
      <c r="G28" s="1109">
        <v>362.03659021999994</v>
      </c>
      <c r="H28" s="1108">
        <v>26453.963788773806</v>
      </c>
      <c r="I28" s="1108">
        <v>1409.479859375002</v>
      </c>
      <c r="J28" s="1108">
        <v>34272.137541954806</v>
      </c>
    </row>
    <row r="29" spans="1:10" s="278" customFormat="1" ht="9.1999999999999993" customHeight="1">
      <c r="A29" s="621" t="s">
        <v>2559</v>
      </c>
      <c r="B29" s="1108">
        <v>0</v>
      </c>
      <c r="C29" s="1108">
        <v>0.24822003000000006</v>
      </c>
      <c r="D29" s="1109">
        <v>5177.2319352460017</v>
      </c>
      <c r="E29" s="1108">
        <v>91.841576959999998</v>
      </c>
      <c r="F29" s="1109">
        <v>1063.0162358699999</v>
      </c>
      <c r="G29" s="1109">
        <v>348.12834004999996</v>
      </c>
      <c r="H29" s="1108">
        <v>28021.228194723808</v>
      </c>
      <c r="I29" s="1108">
        <v>736.72532956500072</v>
      </c>
      <c r="J29" s="1108">
        <v>35438.419832444808</v>
      </c>
    </row>
    <row r="30" spans="1:10" s="278" customFormat="1" ht="9.1999999999999993" customHeight="1">
      <c r="A30" s="621" t="s">
        <v>2020</v>
      </c>
      <c r="B30" s="1108">
        <v>0</v>
      </c>
      <c r="C30" s="1108">
        <v>0.24982014000000002</v>
      </c>
      <c r="D30" s="1109">
        <v>4998.3823748059986</v>
      </c>
      <c r="E30" s="1108">
        <v>84.432298739999993</v>
      </c>
      <c r="F30" s="1109">
        <v>1085.6609362700001</v>
      </c>
      <c r="G30" s="1109">
        <v>334.12119722</v>
      </c>
      <c r="H30" s="1108">
        <v>28498.557679813806</v>
      </c>
      <c r="I30" s="1108">
        <v>677.46929218499281</v>
      </c>
      <c r="J30" s="1108">
        <v>35678.873599174796</v>
      </c>
    </row>
    <row r="31" spans="1:10" s="278" customFormat="1" ht="9.1999999999999993" customHeight="1">
      <c r="A31" s="621" t="s">
        <v>2560</v>
      </c>
      <c r="B31" s="1108">
        <v>0</v>
      </c>
      <c r="C31" s="1108">
        <v>0.24982014000000002</v>
      </c>
      <c r="D31" s="1109">
        <v>4881.8301555559992</v>
      </c>
      <c r="E31" s="1108">
        <v>102.20265925999999</v>
      </c>
      <c r="F31" s="1109">
        <v>1087.3747105200002</v>
      </c>
      <c r="G31" s="1109">
        <v>283.81706042999997</v>
      </c>
      <c r="H31" s="1108">
        <v>28508.560575013824</v>
      </c>
      <c r="I31" s="1108">
        <v>452.16808402499737</v>
      </c>
      <c r="J31" s="1108">
        <v>35316.203064944821</v>
      </c>
    </row>
    <row r="32" spans="1:10" s="278" customFormat="1" ht="9.1999999999999993" customHeight="1">
      <c r="A32" s="621" t="s">
        <v>2561</v>
      </c>
      <c r="B32" s="1108">
        <v>0</v>
      </c>
      <c r="C32" s="1108">
        <v>0.24982014000000002</v>
      </c>
      <c r="D32" s="1109">
        <v>5144.5392818160008</v>
      </c>
      <c r="E32" s="1108">
        <v>107.03291146999999</v>
      </c>
      <c r="F32" s="1109">
        <v>1091.4333686</v>
      </c>
      <c r="G32" s="1109">
        <v>311.0541222999999</v>
      </c>
      <c r="H32" s="1108">
        <v>28425.805239413792</v>
      </c>
      <c r="I32" s="1108">
        <v>12.447156374997576</v>
      </c>
      <c r="J32" s="1108">
        <v>35092.561900114793</v>
      </c>
    </row>
    <row r="33" spans="1:10" s="278" customFormat="1" ht="9.1999999999999993" customHeight="1">
      <c r="A33" s="618" t="s">
        <v>2084</v>
      </c>
      <c r="B33" s="1108">
        <v>0</v>
      </c>
      <c r="C33" s="1108">
        <v>0.27214500000000008</v>
      </c>
      <c r="D33" s="1109">
        <v>5366.7689115659996</v>
      </c>
      <c r="E33" s="1108">
        <v>91.044936610000022</v>
      </c>
      <c r="F33" s="1109">
        <v>1256.4087076999999</v>
      </c>
      <c r="G33" s="1109">
        <v>310.4690152899999</v>
      </c>
      <c r="H33" s="1108">
        <v>29289.340075676908</v>
      </c>
      <c r="I33" s="1108">
        <v>14.423553523010924</v>
      </c>
      <c r="J33" s="1108">
        <v>36328.727345365915</v>
      </c>
    </row>
    <row r="34" spans="1:10" s="278" customFormat="1" ht="9.1999999999999993" customHeight="1">
      <c r="A34" s="618" t="s">
        <v>2562</v>
      </c>
      <c r="B34" s="1108">
        <v>0</v>
      </c>
      <c r="C34" s="1108">
        <v>0.27214500000000008</v>
      </c>
      <c r="D34" s="1109">
        <v>6048.8716645260001</v>
      </c>
      <c r="E34" s="1108">
        <v>115.95387497999998</v>
      </c>
      <c r="F34" s="1109">
        <v>1293.4495546550002</v>
      </c>
      <c r="G34" s="1109">
        <v>477.03212129999986</v>
      </c>
      <c r="H34" s="1108">
        <v>30049.705624778799</v>
      </c>
      <c r="I34" s="1108">
        <v>43.743754919996718</v>
      </c>
      <c r="J34" s="1108">
        <v>38029.028740159796</v>
      </c>
    </row>
    <row r="35" spans="1:10" s="278" customFormat="1" ht="9.1999999999999993" customHeight="1">
      <c r="A35" s="618" t="s">
        <v>2563</v>
      </c>
      <c r="B35" s="1108">
        <v>0</v>
      </c>
      <c r="C35" s="1108">
        <v>0.28414500000000009</v>
      </c>
      <c r="D35" s="1109">
        <v>5545.407809536001</v>
      </c>
      <c r="E35" s="1108">
        <v>80.953591509999981</v>
      </c>
      <c r="F35" s="1109">
        <v>1215.9956204799998</v>
      </c>
      <c r="G35" s="1109">
        <v>329.31518094999996</v>
      </c>
      <c r="H35" s="1108">
        <v>30307.567445119596</v>
      </c>
      <c r="I35" s="1108">
        <v>1502.387384130001</v>
      </c>
      <c r="J35" s="1108">
        <v>38981.911176725596</v>
      </c>
    </row>
    <row r="36" spans="1:10" s="278" customFormat="1" ht="9.1999999999999993" customHeight="1">
      <c r="A36" s="618" t="s">
        <v>2121</v>
      </c>
      <c r="B36" s="1108">
        <v>0</v>
      </c>
      <c r="C36" s="1108">
        <v>0.28570669000000004</v>
      </c>
      <c r="D36" s="1109">
        <v>5689.0430450060003</v>
      </c>
      <c r="E36" s="1108">
        <v>305.97306158999999</v>
      </c>
      <c r="F36" s="1109">
        <v>1510.7161072599997</v>
      </c>
      <c r="G36" s="1109">
        <v>287.05815576999998</v>
      </c>
      <c r="H36" s="1108">
        <v>28518.245973462195</v>
      </c>
      <c r="I36" s="1108">
        <v>560.89633316999971</v>
      </c>
      <c r="J36" s="1108">
        <v>36872.218382948195</v>
      </c>
    </row>
    <row r="37" spans="1:10" s="278" customFormat="1" ht="9.1999999999999993" customHeight="1">
      <c r="A37" s="618" t="s">
        <v>2564</v>
      </c>
      <c r="B37" s="1070">
        <v>0</v>
      </c>
      <c r="C37" s="1070">
        <v>0.28570650000000009</v>
      </c>
      <c r="D37" s="765">
        <v>4905.066980126001</v>
      </c>
      <c r="E37" s="1070">
        <v>98.369751989999997</v>
      </c>
      <c r="F37" s="1070">
        <v>1183.45474311</v>
      </c>
      <c r="G37" s="1070">
        <v>1116.48151893</v>
      </c>
      <c r="H37" s="1070">
        <v>27951.92971877219</v>
      </c>
      <c r="I37" s="1070">
        <v>609.70954343001358</v>
      </c>
      <c r="J37" s="1070">
        <v>35865.297962858203</v>
      </c>
    </row>
    <row r="38" spans="1:10" s="278" customFormat="1" ht="9.1999999999999993" customHeight="1">
      <c r="A38" s="618" t="s">
        <v>2565</v>
      </c>
      <c r="B38" s="1070">
        <v>0</v>
      </c>
      <c r="C38" s="1070">
        <v>0.24118950000000003</v>
      </c>
      <c r="D38" s="765">
        <v>4455.0358772999998</v>
      </c>
      <c r="E38" s="1070">
        <v>121.83226411999999</v>
      </c>
      <c r="F38" s="1070">
        <v>1381.0235025900001</v>
      </c>
      <c r="G38" s="1070">
        <v>386.27334607999995</v>
      </c>
      <c r="H38" s="1070">
        <v>27827.330861552997</v>
      </c>
      <c r="I38" s="1070">
        <v>1603.7295461100002</v>
      </c>
      <c r="J38" s="1070">
        <v>35775.466587252995</v>
      </c>
    </row>
    <row r="39" spans="1:10" s="310" customFormat="1" ht="9.1999999999999993" customHeight="1">
      <c r="A39" s="601" t="s">
        <v>2159</v>
      </c>
      <c r="B39" s="671">
        <v>0</v>
      </c>
      <c r="C39" s="671">
        <v>0.37068798000000003</v>
      </c>
      <c r="D39" s="1067">
        <v>4664.1686400199997</v>
      </c>
      <c r="E39" s="671">
        <v>87.649123750000001</v>
      </c>
      <c r="F39" s="671">
        <v>1322.8840111700001</v>
      </c>
      <c r="G39" s="671">
        <v>297.7212463699999</v>
      </c>
      <c r="H39" s="671">
        <v>24524.707380789998</v>
      </c>
      <c r="I39" s="671">
        <v>1149.4477076800067</v>
      </c>
      <c r="J39" s="671">
        <v>32046.948797760004</v>
      </c>
    </row>
    <row r="40" spans="1:10" s="231" customFormat="1" ht="9.1999999999999993" customHeight="1">
      <c r="A40" s="894"/>
      <c r="B40" s="1070"/>
      <c r="C40" s="1070"/>
      <c r="D40" s="765"/>
      <c r="E40" s="1070"/>
      <c r="F40" s="1070"/>
      <c r="G40" s="1070"/>
      <c r="H40" s="1070"/>
      <c r="I40" s="1070"/>
      <c r="J40" s="1070"/>
    </row>
    <row r="41" spans="1:10" s="278" customFormat="1" ht="9.1999999999999993" customHeight="1">
      <c r="A41" s="621" t="s">
        <v>2174</v>
      </c>
      <c r="B41" s="1108">
        <v>0</v>
      </c>
      <c r="C41" s="1108">
        <v>0.37068798000000003</v>
      </c>
      <c r="D41" s="1109">
        <v>5162.9165873599995</v>
      </c>
      <c r="E41" s="1108">
        <v>77.153369120000008</v>
      </c>
      <c r="F41" s="1109">
        <v>1075.7769037200001</v>
      </c>
      <c r="G41" s="1109">
        <v>192.06797716999995</v>
      </c>
      <c r="H41" s="1108">
        <v>26503.818600106006</v>
      </c>
      <c r="I41" s="1108">
        <v>253.28420041999198</v>
      </c>
      <c r="J41" s="1108">
        <v>33265.388325875996</v>
      </c>
    </row>
    <row r="42" spans="1:10" s="278" customFormat="1" ht="9.1999999999999993" customHeight="1">
      <c r="A42" s="621" t="s">
        <v>2549</v>
      </c>
      <c r="B42" s="1108">
        <v>0</v>
      </c>
      <c r="C42" s="1108">
        <v>0.63465798000000007</v>
      </c>
      <c r="D42" s="1109">
        <v>4263.0444569800002</v>
      </c>
      <c r="E42" s="1108">
        <v>98.468982469999986</v>
      </c>
      <c r="F42" s="1109">
        <v>1320.7549093100001</v>
      </c>
      <c r="G42" s="1109">
        <v>303.86229578999996</v>
      </c>
      <c r="H42" s="1108">
        <v>26556.190668165997</v>
      </c>
      <c r="I42" s="1108">
        <v>246.03413570000339</v>
      </c>
      <c r="J42" s="1108">
        <v>32788.990106395999</v>
      </c>
    </row>
    <row r="43" spans="1:10" s="278" customFormat="1" ht="9.1999999999999993" customHeight="1">
      <c r="A43" s="621" t="s">
        <v>2173</v>
      </c>
      <c r="B43" s="1108">
        <v>0</v>
      </c>
      <c r="C43" s="1108">
        <v>0.55524643000000007</v>
      </c>
      <c r="D43" s="1109">
        <v>4246.149582609999</v>
      </c>
      <c r="E43" s="1108">
        <v>143.91171686000001</v>
      </c>
      <c r="F43" s="1109">
        <v>1294.0288630300001</v>
      </c>
      <c r="G43" s="1109">
        <v>189.11554321999986</v>
      </c>
      <c r="H43" s="1108">
        <v>23292.572800029</v>
      </c>
      <c r="I43" s="1108">
        <v>245.59909976999916</v>
      </c>
      <c r="J43" s="1108">
        <v>29411.932851948997</v>
      </c>
    </row>
    <row r="44" spans="1:10" s="278" customFormat="1" ht="9.1999999999999993" customHeight="1">
      <c r="A44" s="621" t="s">
        <v>2207</v>
      </c>
      <c r="B44" s="1108">
        <v>0</v>
      </c>
      <c r="C44" s="1108">
        <v>0.41224643000000011</v>
      </c>
      <c r="D44" s="1109">
        <v>4649.9549577900007</v>
      </c>
      <c r="E44" s="1108">
        <v>179.61381936000001</v>
      </c>
      <c r="F44" s="1109">
        <v>1355.0973608500003</v>
      </c>
      <c r="G44" s="1109">
        <v>179.98856087999988</v>
      </c>
      <c r="H44" s="1108">
        <v>22409.899373146014</v>
      </c>
      <c r="I44" s="1108">
        <v>680.28067006000492</v>
      </c>
      <c r="J44" s="1108">
        <v>29455.246988516017</v>
      </c>
    </row>
    <row r="45" spans="1:10" s="278" customFormat="1" ht="9.1999999999999993" customHeight="1">
      <c r="A45" s="621" t="s">
        <v>2208</v>
      </c>
      <c r="B45" s="1108">
        <v>0</v>
      </c>
      <c r="C45" s="1108">
        <v>0.28247543000000014</v>
      </c>
      <c r="D45" s="1109">
        <v>3969.8054119999997</v>
      </c>
      <c r="E45" s="1108">
        <v>105.08408376</v>
      </c>
      <c r="F45" s="1109">
        <v>903.53145785000004</v>
      </c>
      <c r="G45" s="1109">
        <v>191.51306513999984</v>
      </c>
      <c r="H45" s="1108">
        <v>22459.459757506014</v>
      </c>
      <c r="I45" s="1108">
        <v>1089.0350902200043</v>
      </c>
      <c r="J45" s="1108">
        <v>28718.711341906019</v>
      </c>
    </row>
    <row r="46" spans="1:10" s="278" customFormat="1" ht="9.1999999999999993" customHeight="1">
      <c r="A46" s="618" t="s">
        <v>2209</v>
      </c>
      <c r="B46" s="1108">
        <v>0</v>
      </c>
      <c r="C46" s="1108">
        <v>0.78710024000000012</v>
      </c>
      <c r="D46" s="1109">
        <v>3974.1664823499996</v>
      </c>
      <c r="E46" s="1108">
        <v>98.745232040000005</v>
      </c>
      <c r="F46" s="1109">
        <v>1009.1531875799999</v>
      </c>
      <c r="G46" s="1109">
        <v>185.35314178999741</v>
      </c>
      <c r="H46" s="1108">
        <v>23241.608090256024</v>
      </c>
      <c r="I46" s="1108">
        <v>683.56506629000069</v>
      </c>
      <c r="J46" s="1108">
        <v>29193.378300546021</v>
      </c>
    </row>
    <row r="47" spans="1:10" s="278" customFormat="1" ht="9.1999999999999993" customHeight="1">
      <c r="A47" s="618" t="s">
        <v>2218</v>
      </c>
      <c r="B47" s="1108">
        <v>0</v>
      </c>
      <c r="C47" s="1108">
        <v>0.33960024000000016</v>
      </c>
      <c r="D47" s="1109">
        <v>3521.8865026800004</v>
      </c>
      <c r="E47" s="1108">
        <v>80.706519729999982</v>
      </c>
      <c r="F47" s="1109">
        <v>1143.3432968900001</v>
      </c>
      <c r="G47" s="1109">
        <v>176.0004497999999</v>
      </c>
      <c r="H47" s="1108">
        <v>18291.157677556013</v>
      </c>
      <c r="I47" s="1108">
        <v>158.17558697000277</v>
      </c>
      <c r="J47" s="1108">
        <v>23371.609633866017</v>
      </c>
    </row>
    <row r="48" spans="1:10" s="278" customFormat="1" ht="9.1999999999999993" customHeight="1">
      <c r="A48" s="618" t="s">
        <v>2219</v>
      </c>
      <c r="B48" s="1108">
        <v>0</v>
      </c>
      <c r="C48" s="1108">
        <v>3.8092400000001468E-3</v>
      </c>
      <c r="D48" s="1109">
        <v>3849.1504266599995</v>
      </c>
      <c r="E48" s="1108">
        <v>74.419388769999983</v>
      </c>
      <c r="F48" s="1109">
        <v>763.15069456999993</v>
      </c>
      <c r="G48" s="1109">
        <v>185.98969794999988</v>
      </c>
      <c r="H48" s="1108">
        <v>18484.795246636048</v>
      </c>
      <c r="I48" s="1108">
        <v>361.49306722000256</v>
      </c>
      <c r="J48" s="1108">
        <v>23719.002331046049</v>
      </c>
    </row>
    <row r="49" spans="1:10" s="278" customFormat="1" ht="9.1999999999999993" customHeight="1">
      <c r="A49" s="618" t="s">
        <v>2217</v>
      </c>
      <c r="B49" s="1108">
        <v>0</v>
      </c>
      <c r="C49" s="1108">
        <v>3.8524900000000925E-3</v>
      </c>
      <c r="D49" s="1109">
        <v>2867.9019434299989</v>
      </c>
      <c r="E49" s="1108">
        <v>48.053824639999995</v>
      </c>
      <c r="F49" s="1109">
        <v>1036.5146446199999</v>
      </c>
      <c r="G49" s="1109">
        <v>176.28319364999987</v>
      </c>
      <c r="H49" s="1108">
        <v>18132.055491796014</v>
      </c>
      <c r="I49" s="1108">
        <v>257.71979289000228</v>
      </c>
      <c r="J49" s="1108">
        <v>22518.532743516014</v>
      </c>
    </row>
    <row r="50" spans="1:10" s="278" customFormat="1" ht="9.1999999999999993" customHeight="1">
      <c r="A50" s="618" t="s">
        <v>2264</v>
      </c>
      <c r="B50" s="1108">
        <v>0</v>
      </c>
      <c r="C50" s="1108">
        <v>3.8524900000000925E-3</v>
      </c>
      <c r="D50" s="1109">
        <v>3127.1178815199992</v>
      </c>
      <c r="E50" s="1108">
        <v>55.4080552</v>
      </c>
      <c r="F50" s="1109">
        <v>909.42202778000012</v>
      </c>
      <c r="G50" s="1109">
        <v>207.15251182999987</v>
      </c>
      <c r="H50" s="1108">
        <v>17834.680822040005</v>
      </c>
      <c r="I50" s="1108">
        <v>172.01004215000285</v>
      </c>
      <c r="J50" s="1108">
        <v>22305.795193010006</v>
      </c>
    </row>
    <row r="51" spans="1:10" s="278" customFormat="1" ht="9.1999999999999993" customHeight="1">
      <c r="A51" s="618" t="s">
        <v>2265</v>
      </c>
      <c r="B51" s="1108">
        <v>0</v>
      </c>
      <c r="C51" s="1108">
        <v>3.8524900000000925E-3</v>
      </c>
      <c r="D51" s="1109">
        <v>2720.1262361299996</v>
      </c>
      <c r="E51" s="1108">
        <v>61.676191860000003</v>
      </c>
      <c r="F51" s="1109">
        <v>417.84715283000025</v>
      </c>
      <c r="G51" s="1109">
        <v>212.67274507999986</v>
      </c>
      <c r="H51" s="1108">
        <v>17643.87031136001</v>
      </c>
      <c r="I51" s="1108">
        <v>122.98340745001042</v>
      </c>
      <c r="J51" s="1108">
        <v>21179.179897200018</v>
      </c>
    </row>
    <row r="52" spans="1:10" s="310" customFormat="1" ht="9.1999999999999993" customHeight="1">
      <c r="A52" s="601" t="s">
        <v>2262</v>
      </c>
      <c r="B52" s="883">
        <v>0</v>
      </c>
      <c r="C52" s="883">
        <v>3.8984000000000817E-3</v>
      </c>
      <c r="D52" s="884">
        <v>3084.3875196899985</v>
      </c>
      <c r="E52" s="883">
        <v>39.419445819999993</v>
      </c>
      <c r="F52" s="884">
        <v>283.31991783000041</v>
      </c>
      <c r="G52" s="884">
        <v>1203.8103106900001</v>
      </c>
      <c r="H52" s="883">
        <v>13715.983163895105</v>
      </c>
      <c r="I52" s="883">
        <v>117.62927622999632</v>
      </c>
      <c r="J52" s="883">
        <v>18444.553532555099</v>
      </c>
    </row>
    <row r="53" spans="1:10" s="231" customFormat="1" ht="9.1999999999999993" customHeight="1">
      <c r="A53" s="894"/>
      <c r="B53" s="1070"/>
      <c r="C53" s="1070"/>
      <c r="D53" s="765"/>
      <c r="E53" s="1070"/>
      <c r="F53" s="1070"/>
      <c r="G53" s="1070"/>
      <c r="H53" s="1070"/>
      <c r="I53" s="1070"/>
      <c r="J53" s="1070"/>
    </row>
    <row r="54" spans="1:10" s="278" customFormat="1" ht="9.1999999999999993" customHeight="1">
      <c r="A54" s="621" t="s">
        <v>2781</v>
      </c>
      <c r="B54" s="1108">
        <v>0</v>
      </c>
      <c r="C54" s="1108">
        <v>3.8984000000000817E-3</v>
      </c>
      <c r="D54" s="1109">
        <v>3486.9603024099979</v>
      </c>
      <c r="E54" s="1108">
        <v>41.095565349999994</v>
      </c>
      <c r="F54" s="1109">
        <v>621.81754671999977</v>
      </c>
      <c r="G54" s="1109">
        <v>196.27211331999996</v>
      </c>
      <c r="H54" s="1108">
        <v>13967.625722345108</v>
      </c>
      <c r="I54" s="1108">
        <v>103.9201804599943</v>
      </c>
      <c r="J54" s="1108">
        <v>18417.695329005102</v>
      </c>
    </row>
    <row r="55" spans="1:10" s="278" customFormat="1" ht="9.1999999999999993" customHeight="1">
      <c r="A55" s="621" t="s">
        <v>2782</v>
      </c>
      <c r="B55" s="1108">
        <v>0</v>
      </c>
      <c r="C55" s="1108">
        <v>3.8984000000000817E-3</v>
      </c>
      <c r="D55" s="1109">
        <v>3068.5600234800004</v>
      </c>
      <c r="E55" s="1108">
        <v>40.370538119999999</v>
      </c>
      <c r="F55" s="1109">
        <v>600.50098201000037</v>
      </c>
      <c r="G55" s="1109">
        <v>191.25711525999992</v>
      </c>
      <c r="H55" s="1108">
        <v>12985.869486193842</v>
      </c>
      <c r="I55" s="1108">
        <v>1461.7254285199961</v>
      </c>
      <c r="J55" s="1108">
        <v>18348.28747198384</v>
      </c>
    </row>
    <row r="56" spans="1:10" s="278" customFormat="1" ht="9.1999999999999993" customHeight="1">
      <c r="A56" s="621" t="s">
        <v>2293</v>
      </c>
      <c r="B56" s="1108">
        <v>0</v>
      </c>
      <c r="C56" s="1108">
        <v>0</v>
      </c>
      <c r="D56" s="1109">
        <v>2818.24322252</v>
      </c>
      <c r="E56" s="1108">
        <v>69.237531239999996</v>
      </c>
      <c r="F56" s="1109">
        <v>332.07963014000023</v>
      </c>
      <c r="G56" s="1109">
        <v>614.16416811000011</v>
      </c>
      <c r="H56" s="1108">
        <v>13227.092032410987</v>
      </c>
      <c r="I56" s="1108">
        <v>1669.3369736700006</v>
      </c>
      <c r="J56" s="1108">
        <v>18730.153558090988</v>
      </c>
    </row>
    <row r="57" spans="1:10" s="278" customFormat="1" ht="9.1999999999999993" customHeight="1">
      <c r="A57" s="621" t="s">
        <v>2495</v>
      </c>
      <c r="B57" s="1108">
        <v>0</v>
      </c>
      <c r="C57" s="1108">
        <v>0</v>
      </c>
      <c r="D57" s="1109">
        <v>2971.2610075799994</v>
      </c>
      <c r="E57" s="1108">
        <v>64.546092459999997</v>
      </c>
      <c r="F57" s="1109">
        <v>347.93625152001238</v>
      </c>
      <c r="G57" s="1109">
        <v>733.20264353000005</v>
      </c>
      <c r="H57" s="1108">
        <v>14638.770626950989</v>
      </c>
      <c r="I57" s="1108">
        <v>206.57163334999495</v>
      </c>
      <c r="J57" s="1108">
        <v>18962.288255390995</v>
      </c>
    </row>
    <row r="58" spans="1:10" s="278" customFormat="1" ht="9.1999999999999993" customHeight="1">
      <c r="A58" s="621" t="s">
        <v>2496</v>
      </c>
      <c r="B58" s="1108">
        <v>0</v>
      </c>
      <c r="C58" s="1108">
        <v>0</v>
      </c>
      <c r="D58" s="1109">
        <v>2821.1096531899993</v>
      </c>
      <c r="E58" s="1108">
        <v>34.076574970000003</v>
      </c>
      <c r="F58" s="1109">
        <v>386.20810856000026</v>
      </c>
      <c r="G58" s="1109">
        <v>739.71884050000006</v>
      </c>
      <c r="H58" s="1108">
        <v>14709.597744470993</v>
      </c>
      <c r="I58" s="1108">
        <v>195.79936586000258</v>
      </c>
      <c r="J58" s="1108">
        <v>18886.510287550995</v>
      </c>
    </row>
    <row r="59" spans="1:10" s="278" customFormat="1" ht="9.1999999999999993" customHeight="1">
      <c r="A59" s="618" t="s">
        <v>2497</v>
      </c>
      <c r="B59" s="1108">
        <v>0</v>
      </c>
      <c r="C59" s="1108">
        <v>0</v>
      </c>
      <c r="D59" s="1109">
        <v>2637.6479514700004</v>
      </c>
      <c r="E59" s="1108">
        <v>65.150481409999998</v>
      </c>
      <c r="F59" s="1109">
        <v>405.29358710999298</v>
      </c>
      <c r="G59" s="1109">
        <v>790.19259405999981</v>
      </c>
      <c r="H59" s="1108">
        <v>15332.588824811008</v>
      </c>
      <c r="I59" s="1108">
        <v>238.08360923000146</v>
      </c>
      <c r="J59" s="1108">
        <v>19468.957048091004</v>
      </c>
    </row>
    <row r="60" spans="1:10" s="278" customFormat="1" ht="9.1999999999999993" customHeight="1">
      <c r="A60" s="618" t="s">
        <v>2534</v>
      </c>
      <c r="B60" s="1108">
        <v>0</v>
      </c>
      <c r="C60" s="1108">
        <v>0</v>
      </c>
      <c r="D60" s="1109">
        <v>2253.6818285999998</v>
      </c>
      <c r="E60" s="1108">
        <v>41.857773820000006</v>
      </c>
      <c r="F60" s="1109">
        <v>332.88765274000042</v>
      </c>
      <c r="G60" s="1109">
        <v>764.15835781999988</v>
      </c>
      <c r="H60" s="1108">
        <v>15342.772009221009</v>
      </c>
      <c r="I60" s="1108">
        <v>248.66814034000708</v>
      </c>
      <c r="J60" s="1108">
        <v>18984.025762541016</v>
      </c>
    </row>
    <row r="61" spans="1:10" s="278" customFormat="1" ht="9.1999999999999993" customHeight="1">
      <c r="A61" s="618" t="s">
        <v>2535</v>
      </c>
      <c r="B61" s="1108">
        <v>0</v>
      </c>
      <c r="C61" s="1108">
        <v>0</v>
      </c>
      <c r="D61" s="1109">
        <v>2252.2506040999997</v>
      </c>
      <c r="E61" s="1108">
        <v>59.101707499999996</v>
      </c>
      <c r="F61" s="1109">
        <v>340.80805482000045</v>
      </c>
      <c r="G61" s="1109">
        <v>836.89874535000013</v>
      </c>
      <c r="H61" s="1108">
        <v>15218.628029071002</v>
      </c>
      <c r="I61" s="1108">
        <v>246.85646854000152</v>
      </c>
      <c r="J61" s="1108">
        <v>18954.543609381002</v>
      </c>
    </row>
    <row r="62" spans="1:10" s="278" customFormat="1" ht="9.1999999999999993" customHeight="1">
      <c r="A62" s="618" t="s">
        <v>2532</v>
      </c>
      <c r="B62" s="1108">
        <v>0</v>
      </c>
      <c r="C62" s="1108">
        <v>0</v>
      </c>
      <c r="D62" s="1109">
        <v>2113.2465636299999</v>
      </c>
      <c r="E62" s="1108">
        <v>91.646670250000014</v>
      </c>
      <c r="F62" s="1109">
        <v>416.88397989000038</v>
      </c>
      <c r="G62" s="1109">
        <v>886.74787544999992</v>
      </c>
      <c r="H62" s="1108">
        <v>15081.205573221005</v>
      </c>
      <c r="I62" s="1108">
        <v>235.93955945999915</v>
      </c>
      <c r="J62" s="1108">
        <v>18825.670221901004</v>
      </c>
    </row>
    <row r="63" spans="1:10" s="278" customFormat="1" ht="9.1999999999999993" customHeight="1">
      <c r="A63" s="618" t="s">
        <v>2566</v>
      </c>
      <c r="B63" s="1108">
        <v>0</v>
      </c>
      <c r="C63" s="1108">
        <v>0</v>
      </c>
      <c r="D63" s="1109">
        <v>2347.2210349799989</v>
      </c>
      <c r="E63" s="1108">
        <v>60.474230600000006</v>
      </c>
      <c r="F63" s="1109">
        <v>348.0048470400003</v>
      </c>
      <c r="G63" s="1109">
        <v>921.15264993999995</v>
      </c>
      <c r="H63" s="1108">
        <v>14692.770682901055</v>
      </c>
      <c r="I63" s="1108">
        <v>239.74694207000357</v>
      </c>
      <c r="J63" s="1108">
        <v>18609.370387531057</v>
      </c>
    </row>
    <row r="64" spans="1:10" s="278" customFormat="1" ht="9.1999999999999993" customHeight="1">
      <c r="A64" s="618" t="s">
        <v>2567</v>
      </c>
      <c r="B64" s="1108">
        <v>0</v>
      </c>
      <c r="C64" s="1108">
        <v>0</v>
      </c>
      <c r="D64" s="1109">
        <v>2444.5053101199992</v>
      </c>
      <c r="E64" s="1108">
        <v>44.700759359999999</v>
      </c>
      <c r="F64" s="1109">
        <v>405.98357137000056</v>
      </c>
      <c r="G64" s="1109">
        <v>926.58121391999987</v>
      </c>
      <c r="H64" s="1108">
        <v>14872.420795701051</v>
      </c>
      <c r="I64" s="1108">
        <v>269.31611000999692</v>
      </c>
      <c r="J64" s="1108">
        <v>18963.507760481047</v>
      </c>
    </row>
    <row r="65" spans="1:10" s="310" customFormat="1" ht="9.1999999999999993" customHeight="1">
      <c r="A65" s="601" t="s">
        <v>2574</v>
      </c>
      <c r="B65" s="883">
        <v>0</v>
      </c>
      <c r="C65" s="883">
        <v>0</v>
      </c>
      <c r="D65" s="884">
        <v>3236.1710557600004</v>
      </c>
      <c r="E65" s="883">
        <v>27.49401585</v>
      </c>
      <c r="F65" s="884">
        <v>405.78297701000025</v>
      </c>
      <c r="G65" s="884">
        <v>939.1516909500001</v>
      </c>
      <c r="H65" s="883">
        <v>15565.125271921084</v>
      </c>
      <c r="I65" s="883">
        <v>251.71149877999778</v>
      </c>
      <c r="J65" s="883">
        <v>20425.436510271084</v>
      </c>
    </row>
    <row r="66" spans="1:10" s="231" customFormat="1" ht="9.1999999999999993" customHeight="1">
      <c r="A66" s="894"/>
      <c r="B66" s="1070"/>
      <c r="C66" s="1070"/>
      <c r="D66" s="765"/>
      <c r="E66" s="1070"/>
      <c r="F66" s="1070"/>
      <c r="G66" s="1070"/>
      <c r="H66" s="1070"/>
      <c r="I66" s="1070"/>
      <c r="J66" s="1070"/>
    </row>
    <row r="67" spans="1:10" s="278" customFormat="1" ht="9.1999999999999993" customHeight="1">
      <c r="A67" s="621" t="s">
        <v>2639</v>
      </c>
      <c r="B67" s="1108">
        <v>0</v>
      </c>
      <c r="C67" s="1108">
        <v>0</v>
      </c>
      <c r="D67" s="1109">
        <v>3223.0314982199989</v>
      </c>
      <c r="E67" s="1108">
        <v>25.641774050000006</v>
      </c>
      <c r="F67" s="1109">
        <v>467.81014749999974</v>
      </c>
      <c r="G67" s="1109">
        <v>883.98521649000008</v>
      </c>
      <c r="H67" s="1108">
        <v>15341.027543701073</v>
      </c>
      <c r="I67" s="1108">
        <v>418.3702508100032</v>
      </c>
      <c r="J67" s="1108">
        <v>20359.866430771075</v>
      </c>
    </row>
    <row r="68" spans="1:10" s="278" customFormat="1" ht="9.1999999999999993" customHeight="1">
      <c r="A68" s="621" t="s">
        <v>2780</v>
      </c>
      <c r="B68" s="1108">
        <v>0</v>
      </c>
      <c r="C68" s="1108">
        <v>0</v>
      </c>
      <c r="D68" s="1109">
        <v>3031.7576813599999</v>
      </c>
      <c r="E68" s="1108">
        <v>25.684980050000007</v>
      </c>
      <c r="F68" s="1109">
        <v>551.81888039999899</v>
      </c>
      <c r="G68" s="1109">
        <v>886.35467863000008</v>
      </c>
      <c r="H68" s="1108">
        <v>16037.744284101</v>
      </c>
      <c r="I68" s="1108">
        <v>394.19441465000273</v>
      </c>
      <c r="J68" s="1108">
        <v>20927.554919191003</v>
      </c>
    </row>
    <row r="69" spans="1:10" s="278" customFormat="1" ht="9.1999999999999993" customHeight="1">
      <c r="A69" s="621" t="s">
        <v>2633</v>
      </c>
      <c r="B69" s="1108">
        <v>0</v>
      </c>
      <c r="C69" s="1108">
        <v>0</v>
      </c>
      <c r="D69" s="1109">
        <v>2605.585607359998</v>
      </c>
      <c r="E69" s="1108">
        <v>30.324206179999997</v>
      </c>
      <c r="F69" s="1109">
        <v>386.48500730999922</v>
      </c>
      <c r="G69" s="1109">
        <v>903.89365874000009</v>
      </c>
      <c r="H69" s="1108">
        <v>16525.61816199106</v>
      </c>
      <c r="I69" s="1108">
        <v>300.91209928999888</v>
      </c>
      <c r="J69" s="1108">
        <v>20752.818740871058</v>
      </c>
    </row>
    <row r="70" spans="1:10" s="278" customFormat="1" ht="9.1999999999999993" customHeight="1">
      <c r="A70" s="621" t="s">
        <v>2673</v>
      </c>
      <c r="B70" s="1108">
        <v>0</v>
      </c>
      <c r="C70" s="1108">
        <v>0.02</v>
      </c>
      <c r="D70" s="1109">
        <v>2875.5586629699992</v>
      </c>
      <c r="E70" s="1108">
        <v>30.372212180000002</v>
      </c>
      <c r="F70" s="1109">
        <v>408.7828585900001</v>
      </c>
      <c r="G70" s="1109">
        <v>70.254847959999992</v>
      </c>
      <c r="H70" s="1108">
        <v>17513.090239111054</v>
      </c>
      <c r="I70" s="1108">
        <v>315.86867391999476</v>
      </c>
      <c r="J70" s="1108">
        <v>21213.947494731048</v>
      </c>
    </row>
    <row r="71" spans="1:10" s="278" customFormat="1" ht="9.1999999999999993" customHeight="1">
      <c r="A71" s="621" t="s">
        <v>2674</v>
      </c>
      <c r="B71" s="1108">
        <v>0</v>
      </c>
      <c r="C71" s="1108">
        <v>0.02</v>
      </c>
      <c r="D71" s="1109">
        <v>2816.7307066699996</v>
      </c>
      <c r="E71" s="1108">
        <v>26.975955180000003</v>
      </c>
      <c r="F71" s="1109">
        <v>468.40785504000132</v>
      </c>
      <c r="G71" s="1109">
        <v>85.673514940000018</v>
      </c>
      <c r="H71" s="1108">
        <v>16791.927009871055</v>
      </c>
      <c r="I71" s="1108">
        <v>360.26282766999793</v>
      </c>
      <c r="J71" s="1108">
        <v>20549.997869371055</v>
      </c>
    </row>
    <row r="72" spans="1:10" s="278" customFormat="1" ht="9.1999999999999993" customHeight="1">
      <c r="A72" s="618" t="s">
        <v>2671</v>
      </c>
      <c r="B72" s="1108">
        <v>0</v>
      </c>
      <c r="C72" s="1108">
        <v>2.1000000000000001E-2</v>
      </c>
      <c r="D72" s="1109">
        <v>2590.9753714400003</v>
      </c>
      <c r="E72" s="1108">
        <v>27.315343659999996</v>
      </c>
      <c r="F72" s="1109">
        <v>543.36317220999956</v>
      </c>
      <c r="G72" s="1109">
        <v>89.15417776999999</v>
      </c>
      <c r="H72" s="1108">
        <v>17235.883360771022</v>
      </c>
      <c r="I72" s="1108">
        <v>349.15100227999574</v>
      </c>
      <c r="J72" s="1108">
        <v>20835.863428131019</v>
      </c>
    </row>
    <row r="73" spans="1:10" s="278" customFormat="1" ht="9.1999999999999993" customHeight="1">
      <c r="A73" s="618" t="s">
        <v>2682</v>
      </c>
      <c r="B73" s="1108">
        <v>0</v>
      </c>
      <c r="C73" s="1108">
        <v>2.1000000000000001E-2</v>
      </c>
      <c r="D73" s="1109">
        <v>2652.0330129799995</v>
      </c>
      <c r="E73" s="1108">
        <v>27.275966660000002</v>
      </c>
      <c r="F73" s="1109">
        <v>447.90491415000031</v>
      </c>
      <c r="G73" s="1109">
        <v>94.988777039999988</v>
      </c>
      <c r="H73" s="1108">
        <v>17874.641529431028</v>
      </c>
      <c r="I73" s="1108">
        <v>8.1013200033339672E-3</v>
      </c>
      <c r="J73" s="1108">
        <v>21096.873301581032</v>
      </c>
    </row>
    <row r="74" spans="1:10" s="278" customFormat="1" ht="9.1999999999999993" customHeight="1">
      <c r="A74" s="618" t="s">
        <v>2683</v>
      </c>
      <c r="B74" s="1108">
        <v>0</v>
      </c>
      <c r="C74" s="1108">
        <v>2.1000000000000001E-2</v>
      </c>
      <c r="D74" s="1109">
        <v>3048.3410789799996</v>
      </c>
      <c r="E74" s="1108">
        <v>26.894139659999993</v>
      </c>
      <c r="F74" s="1109">
        <v>474.4909947400015</v>
      </c>
      <c r="G74" s="1109">
        <v>104.79745822999999</v>
      </c>
      <c r="H74" s="1108">
        <v>17442.364967741025</v>
      </c>
      <c r="I74" s="1108">
        <v>1265.8742497700114</v>
      </c>
      <c r="J74" s="1108">
        <v>22362.783889121038</v>
      </c>
    </row>
    <row r="75" spans="1:10" s="278" customFormat="1" ht="9.1999999999999993" customHeight="1">
      <c r="A75" s="618" t="s">
        <v>2680</v>
      </c>
      <c r="B75" s="1108">
        <v>0</v>
      </c>
      <c r="C75" s="1108">
        <v>2.1000000000000001E-2</v>
      </c>
      <c r="D75" s="1109">
        <v>3363.3567850500003</v>
      </c>
      <c r="E75" s="1108">
        <v>27.239804860000003</v>
      </c>
      <c r="F75" s="1109">
        <v>499.22958608999818</v>
      </c>
      <c r="G75" s="1109">
        <v>104.49869041000001</v>
      </c>
      <c r="H75" s="1108">
        <v>18994.223355481008</v>
      </c>
      <c r="I75" s="1108">
        <v>2.6452990001416765E-2</v>
      </c>
      <c r="J75" s="1108">
        <v>22988.595674881009</v>
      </c>
    </row>
    <row r="76" spans="1:10" s="278" customFormat="1" ht="9.1999999999999993" customHeight="1">
      <c r="A76" s="618" t="s">
        <v>2695</v>
      </c>
      <c r="B76" s="1108">
        <v>0</v>
      </c>
      <c r="C76" s="1108">
        <v>0</v>
      </c>
      <c r="D76" s="1109">
        <v>2894.1666656099997</v>
      </c>
      <c r="E76" s="1108">
        <v>26.602337860000002</v>
      </c>
      <c r="F76" s="1109">
        <v>514.99281384999847</v>
      </c>
      <c r="G76" s="1109">
        <v>116.10234727</v>
      </c>
      <c r="H76" s="1108">
        <v>18501.961635861</v>
      </c>
      <c r="I76" s="1108">
        <v>338.7643576800001</v>
      </c>
      <c r="J76" s="1108">
        <v>22392.590158130999</v>
      </c>
    </row>
    <row r="77" spans="1:10" s="278" customFormat="1" ht="9.1999999999999993" customHeight="1">
      <c r="A77" s="618" t="s">
        <v>2696</v>
      </c>
      <c r="B77" s="1108">
        <v>0</v>
      </c>
      <c r="C77" s="1108">
        <v>2.1000000000000001E-2</v>
      </c>
      <c r="D77" s="1109">
        <v>3270.9915844600005</v>
      </c>
      <c r="E77" s="1108">
        <v>26.559865690000002</v>
      </c>
      <c r="F77" s="1109">
        <v>483.49155394999923</v>
      </c>
      <c r="G77" s="1109">
        <v>118.30291133999999</v>
      </c>
      <c r="H77" s="1108">
        <v>18618.133185011004</v>
      </c>
      <c r="I77" s="1108">
        <v>451.21491055000297</v>
      </c>
      <c r="J77" s="1108">
        <v>22968.715011001008</v>
      </c>
    </row>
    <row r="78" spans="1:10" s="310" customFormat="1" ht="9.1999999999999993" customHeight="1">
      <c r="A78" s="601" t="s">
        <v>2693</v>
      </c>
      <c r="B78" s="883">
        <v>0</v>
      </c>
      <c r="C78" s="883">
        <v>2.1000000000000001E-2</v>
      </c>
      <c r="D78" s="884">
        <v>2787.1748907369001</v>
      </c>
      <c r="E78" s="883">
        <v>26.139730968299997</v>
      </c>
      <c r="F78" s="884">
        <v>308.13480439987495</v>
      </c>
      <c r="G78" s="884">
        <v>87.388015000400017</v>
      </c>
      <c r="H78" s="883">
        <v>19884.688582754476</v>
      </c>
      <c r="I78" s="883">
        <v>587.25142443000004</v>
      </c>
      <c r="J78" s="883">
        <v>23680.798448289952</v>
      </c>
    </row>
    <row r="79" spans="1:10" s="231" customFormat="1" ht="9.1999999999999993" customHeight="1">
      <c r="A79" s="894"/>
      <c r="B79" s="1070"/>
      <c r="C79" s="1070"/>
      <c r="D79" s="765"/>
      <c r="E79" s="1070"/>
      <c r="F79" s="1070"/>
      <c r="G79" s="1070"/>
      <c r="H79" s="1070"/>
      <c r="I79" s="1070"/>
      <c r="J79" s="1070"/>
    </row>
    <row r="80" spans="1:10" s="278" customFormat="1" ht="9.1999999999999993" customHeight="1">
      <c r="A80" s="621" t="s">
        <v>2734</v>
      </c>
      <c r="B80" s="1108">
        <v>0</v>
      </c>
      <c r="C80" s="1108">
        <v>2.1000000000000001E-2</v>
      </c>
      <c r="D80" s="1109">
        <v>2583.5994637500025</v>
      </c>
      <c r="E80" s="1108">
        <v>26.586671089999996</v>
      </c>
      <c r="F80" s="1109">
        <v>519.73778757999958</v>
      </c>
      <c r="G80" s="1109">
        <v>86.41798814000002</v>
      </c>
      <c r="H80" s="1108">
        <v>19476.264388090967</v>
      </c>
      <c r="I80" s="1108">
        <v>692.89394565000111</v>
      </c>
      <c r="J80" s="1108">
        <v>23385.52124430097</v>
      </c>
    </row>
    <row r="81" spans="1:10" s="278" customFormat="1" ht="9.1999999999999993" customHeight="1">
      <c r="A81" s="621" t="s">
        <v>2886</v>
      </c>
      <c r="B81" s="1108">
        <v>0</v>
      </c>
      <c r="C81" s="1108">
        <v>2.1000000000000001E-2</v>
      </c>
      <c r="D81" s="1109">
        <v>403.37616109000004</v>
      </c>
      <c r="E81" s="1108">
        <v>0.48807599999999995</v>
      </c>
      <c r="F81" s="1109">
        <v>96.712437109999996</v>
      </c>
      <c r="G81" s="1109">
        <v>41.630658200000006</v>
      </c>
      <c r="H81" s="1108">
        <v>19658.95656953095</v>
      </c>
      <c r="I81" s="1108">
        <v>687.92108010000084</v>
      </c>
      <c r="J81" s="1108">
        <v>20889.105982030953</v>
      </c>
    </row>
    <row r="82" spans="1:10" s="278" customFormat="1" ht="9.1999999999999993" customHeight="1">
      <c r="A82" s="621" t="s">
        <v>2732</v>
      </c>
      <c r="B82" s="1108">
        <v>0</v>
      </c>
      <c r="C82" s="1108">
        <v>2.1999999999999999E-2</v>
      </c>
      <c r="D82" s="1109">
        <v>356.14586722000001</v>
      </c>
      <c r="E82" s="1108">
        <v>0.48716599999999993</v>
      </c>
      <c r="F82" s="1109">
        <v>68.00284628</v>
      </c>
      <c r="G82" s="1109">
        <v>33.743679260000008</v>
      </c>
      <c r="H82" s="1108">
        <v>20582.211611230956</v>
      </c>
      <c r="I82" s="1108">
        <v>687.50808448999669</v>
      </c>
      <c r="J82" s="1108">
        <v>21728.121254480953</v>
      </c>
    </row>
    <row r="83" spans="1:10" s="278" customFormat="1" ht="9.1999999999999993" customHeight="1">
      <c r="A83" s="621" t="s">
        <v>2799</v>
      </c>
      <c r="B83" s="1108">
        <v>0</v>
      </c>
      <c r="C83" s="1108">
        <v>2.1999999999999999E-2</v>
      </c>
      <c r="D83" s="1109">
        <v>365.07623675000002</v>
      </c>
      <c r="E83" s="1108">
        <v>0.48582409999999998</v>
      </c>
      <c r="F83" s="1109">
        <v>64.397988749999996</v>
      </c>
      <c r="G83" s="1109">
        <v>39.248962279999994</v>
      </c>
      <c r="H83" s="1108">
        <v>20314.559617600989</v>
      </c>
      <c r="I83" s="1108">
        <v>689.44708010000249</v>
      </c>
      <c r="J83" s="1108">
        <v>21473.237709580993</v>
      </c>
    </row>
    <row r="84" spans="1:10" s="278" customFormat="1" ht="9.1999999999999993" customHeight="1">
      <c r="A84" s="621" t="s">
        <v>2800</v>
      </c>
      <c r="B84" s="1108">
        <v>0</v>
      </c>
      <c r="C84" s="1108">
        <v>2.1999999999999999E-2</v>
      </c>
      <c r="D84" s="1109">
        <v>412.22671675000004</v>
      </c>
      <c r="E84" s="1108">
        <v>0.7475041</v>
      </c>
      <c r="F84" s="1109">
        <v>98.70722619</v>
      </c>
      <c r="G84" s="1109">
        <v>40.806714569999997</v>
      </c>
      <c r="H84" s="1108">
        <v>20461.433238989037</v>
      </c>
      <c r="I84" s="1108">
        <v>691.83400009999605</v>
      </c>
      <c r="J84" s="1108">
        <v>21705.777400699033</v>
      </c>
    </row>
    <row r="85" spans="1:10" s="278" customFormat="1" ht="9.1999999999999993" customHeight="1">
      <c r="A85" s="618" t="s">
        <v>2796</v>
      </c>
      <c r="B85" s="1108">
        <v>0</v>
      </c>
      <c r="C85" s="1108">
        <v>2.1999999999999999E-2</v>
      </c>
      <c r="D85" s="1109">
        <v>341.42321651999993</v>
      </c>
      <c r="E85" s="1108">
        <v>0.5115946600000002</v>
      </c>
      <c r="F85" s="1109">
        <v>113.64998428</v>
      </c>
      <c r="G85" s="1109">
        <v>33.725575060000004</v>
      </c>
      <c r="H85" s="1108">
        <v>20953.996249691019</v>
      </c>
      <c r="I85" s="1108">
        <v>683.58090438000727</v>
      </c>
      <c r="J85" s="1108">
        <v>22126.909524591025</v>
      </c>
    </row>
    <row r="86" spans="1:10" s="278" customFormat="1" ht="9.1999999999999993" customHeight="1">
      <c r="A86" s="618" t="s">
        <v>2804</v>
      </c>
      <c r="B86" s="1108">
        <v>0</v>
      </c>
      <c r="C86" s="1108">
        <v>2.1999999999999999E-2</v>
      </c>
      <c r="D86" s="1109">
        <v>351.99673855999998</v>
      </c>
      <c r="E86" s="1108">
        <v>0.245752</v>
      </c>
      <c r="F86" s="1109">
        <v>64.557265670000007</v>
      </c>
      <c r="G86" s="1109">
        <v>29.082862519999999</v>
      </c>
      <c r="H86" s="1108">
        <v>20730.510634941005</v>
      </c>
      <c r="I86" s="1108">
        <v>686.93602457000088</v>
      </c>
      <c r="J86" s="1108">
        <v>21863.351278261005</v>
      </c>
    </row>
    <row r="87" spans="1:10" s="278" customFormat="1" ht="9.1999999999999993" customHeight="1">
      <c r="A87" s="618" t="s">
        <v>2805</v>
      </c>
      <c r="B87" s="1108">
        <v>0</v>
      </c>
      <c r="C87" s="1108">
        <v>2.1999999999999999E-2</v>
      </c>
      <c r="D87" s="1109">
        <v>313.26519444999997</v>
      </c>
      <c r="E87" s="1108">
        <v>5.3471999999999999E-2</v>
      </c>
      <c r="F87" s="1109">
        <v>52.850275630000006</v>
      </c>
      <c r="G87" s="1109">
        <v>52.146529500000007</v>
      </c>
      <c r="H87" s="1108">
        <v>22073.449059853388</v>
      </c>
      <c r="I87" s="1108">
        <v>684.00102457000685</v>
      </c>
      <c r="J87" s="1108">
        <v>23175.787556003394</v>
      </c>
    </row>
    <row r="88" spans="1:10" s="278" customFormat="1" ht="9.1999999999999993" customHeight="1">
      <c r="A88" s="618" t="s">
        <v>2806</v>
      </c>
      <c r="B88" s="1108">
        <v>0</v>
      </c>
      <c r="C88" s="1108">
        <v>2.1999999999999999E-2</v>
      </c>
      <c r="D88" s="1109">
        <v>347.98209433</v>
      </c>
      <c r="E88" s="1108">
        <v>5.1792850000000001E-2</v>
      </c>
      <c r="F88" s="1109">
        <v>57.360335169999999</v>
      </c>
      <c r="G88" s="1109">
        <v>40.042714249999989</v>
      </c>
      <c r="H88" s="1108">
        <v>22167.226779325967</v>
      </c>
      <c r="I88" s="1108">
        <v>684.20236888999716</v>
      </c>
      <c r="J88" s="1108">
        <v>23296.888084815964</v>
      </c>
    </row>
    <row r="89" spans="1:10" s="278" customFormat="1" ht="9.1999999999999993" customHeight="1">
      <c r="A89" s="618" t="s">
        <v>2850</v>
      </c>
      <c r="B89" s="1108">
        <v>0</v>
      </c>
      <c r="C89" s="1108">
        <v>2.1999999999999999E-2</v>
      </c>
      <c r="D89" s="1109">
        <v>356.99035130000004</v>
      </c>
      <c r="E89" s="1108">
        <v>3.4639799999999998E-2</v>
      </c>
      <c r="F89" s="1109">
        <v>51.440916719999997</v>
      </c>
      <c r="G89" s="1109">
        <v>952.44837471000005</v>
      </c>
      <c r="H89" s="1108">
        <v>21537.739095200948</v>
      </c>
      <c r="I89" s="1108">
        <v>684.40537360999951</v>
      </c>
      <c r="J89" s="1108">
        <v>23583.080751340949</v>
      </c>
    </row>
    <row r="90" spans="1:10" s="278" customFormat="1" ht="9.1999999999999993" customHeight="1">
      <c r="A90" s="618" t="s">
        <v>2851</v>
      </c>
      <c r="B90" s="1108">
        <v>0</v>
      </c>
      <c r="C90" s="1108">
        <v>2.1999999999999999E-2</v>
      </c>
      <c r="D90" s="1109">
        <v>327.28086675999998</v>
      </c>
      <c r="E90" s="1108">
        <v>0.42682496999999997</v>
      </c>
      <c r="F90" s="1109">
        <v>50.562880290000003</v>
      </c>
      <c r="G90" s="1109">
        <v>37.582355200000002</v>
      </c>
      <c r="H90" s="1108">
        <v>22100.330112180996</v>
      </c>
      <c r="I90" s="1108">
        <v>669.20094935999805</v>
      </c>
      <c r="J90" s="1108">
        <v>23185.405988760995</v>
      </c>
    </row>
    <row r="91" spans="1:10" s="310" customFormat="1" ht="9.1999999999999993" customHeight="1">
      <c r="A91" s="601" t="s">
        <v>2852</v>
      </c>
      <c r="B91" s="883">
        <v>0</v>
      </c>
      <c r="C91" s="883">
        <v>2.1999999999999999E-2</v>
      </c>
      <c r="D91" s="884">
        <v>185.36496361000002</v>
      </c>
      <c r="E91" s="883">
        <v>0.56450027999999997</v>
      </c>
      <c r="F91" s="884">
        <v>53.392705239999998</v>
      </c>
      <c r="G91" s="884">
        <v>39.740676309999998</v>
      </c>
      <c r="H91" s="883">
        <v>22898.409364765466</v>
      </c>
      <c r="I91" s="883">
        <v>638.56179011999848</v>
      </c>
      <c r="J91" s="883">
        <v>23816.056000325465</v>
      </c>
    </row>
    <row r="92" spans="1:10" s="231" customFormat="1" ht="9.1999999999999993" customHeight="1">
      <c r="A92" s="894"/>
      <c r="B92" s="1070"/>
      <c r="C92" s="1070"/>
      <c r="D92" s="765"/>
      <c r="E92" s="1070"/>
      <c r="F92" s="1070"/>
      <c r="G92" s="1070"/>
      <c r="H92" s="1070"/>
      <c r="I92" s="1070"/>
      <c r="J92" s="1070"/>
    </row>
    <row r="93" spans="1:10" s="278" customFormat="1" ht="9.1999999999999993" customHeight="1">
      <c r="A93" s="621" t="s">
        <v>2883</v>
      </c>
      <c r="B93" s="1108">
        <v>0</v>
      </c>
      <c r="C93" s="1108">
        <v>2.1999999999999999E-2</v>
      </c>
      <c r="D93" s="1109">
        <v>108.67377497</v>
      </c>
      <c r="E93" s="1108">
        <v>0.53010027999999998</v>
      </c>
      <c r="F93" s="1109">
        <v>33.324293869999998</v>
      </c>
      <c r="G93" s="1109">
        <v>36.254940839999996</v>
      </c>
      <c r="H93" s="1108">
        <v>23476.254801420957</v>
      </c>
      <c r="I93" s="1108">
        <v>678.59981169001185</v>
      </c>
      <c r="J93" s="1108">
        <v>24333.65972307097</v>
      </c>
    </row>
    <row r="94" spans="1:10" s="278" customFormat="1" ht="9.1999999999999993" customHeight="1">
      <c r="A94" s="621" t="s">
        <v>2884</v>
      </c>
      <c r="B94" s="1108">
        <v>0</v>
      </c>
      <c r="C94" s="1108">
        <v>2.1999999999999999E-2</v>
      </c>
      <c r="D94" s="1109">
        <v>56.037281020000002</v>
      </c>
      <c r="E94" s="1108">
        <v>0.50716119999999998</v>
      </c>
      <c r="F94" s="1109">
        <v>35.155627779999996</v>
      </c>
      <c r="G94" s="1109">
        <v>36.792939159999996</v>
      </c>
      <c r="H94" s="1108">
        <v>24184.725820960964</v>
      </c>
      <c r="I94" s="1108">
        <v>678.56545829999959</v>
      </c>
      <c r="J94" s="1108">
        <v>24991.806288420965</v>
      </c>
    </row>
    <row r="95" spans="1:10" s="278" customFormat="1" ht="9.1999999999999993" customHeight="1">
      <c r="A95" s="2195" t="s">
        <v>2885</v>
      </c>
      <c r="B95" s="2209">
        <v>0</v>
      </c>
      <c r="C95" s="2209">
        <v>2.1999999999999999E-2</v>
      </c>
      <c r="D95" s="2210">
        <v>82.552478399999984</v>
      </c>
      <c r="E95" s="2209">
        <v>0.44271680000000002</v>
      </c>
      <c r="F95" s="2210">
        <v>37.191414760000001</v>
      </c>
      <c r="G95" s="2210">
        <v>31.444645019999996</v>
      </c>
      <c r="H95" s="2209">
        <v>25376.674882920939</v>
      </c>
      <c r="I95" s="2209">
        <v>678.63382735000414</v>
      </c>
      <c r="J95" s="2209">
        <v>26206.961965250943</v>
      </c>
    </row>
    <row r="96" spans="1:10" s="58" customFormat="1" ht="14.1" customHeight="1">
      <c r="A96" s="278"/>
      <c r="B96" s="667"/>
      <c r="C96" s="667"/>
      <c r="D96" s="667"/>
      <c r="E96" s="667"/>
      <c r="F96" s="667"/>
      <c r="G96" s="667"/>
      <c r="H96" s="667"/>
      <c r="I96" s="667"/>
      <c r="J96" s="1115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2" orientation="portrait" useFirstPageNumber="1" r:id="rId1"/>
  <headerFooter alignWithMargins="0">
    <oddFooter>&amp;C&amp;"Times New Roman,Bold"&amp;10&amp;P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 codeName="Sheet27"/>
  <dimension ref="A1:J93"/>
  <sheetViews>
    <sheetView topLeftCell="C1" workbookViewId="0">
      <selection activeCell="J19" sqref="J19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  <col min="11" max="16384" width="9.33203125" style="49"/>
  </cols>
  <sheetData>
    <row r="1" spans="1:10" s="471" customFormat="1" ht="14.1" customHeight="1">
      <c r="A1" s="458" t="s">
        <v>2421</v>
      </c>
      <c r="B1" s="459"/>
      <c r="C1" s="459"/>
      <c r="D1" s="459"/>
      <c r="E1" s="459"/>
      <c r="F1" s="459"/>
      <c r="G1" s="459"/>
      <c r="H1" s="459"/>
      <c r="I1" s="459"/>
      <c r="J1" s="459"/>
    </row>
    <row r="2" spans="1:10" s="47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</row>
    <row r="3" spans="1:10" s="47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</row>
    <row r="4" spans="1:10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</row>
    <row r="5" spans="1:10" s="58" customFormat="1" ht="9" customHeight="1">
      <c r="A5" s="2437" t="s">
        <v>1358</v>
      </c>
      <c r="B5" s="5"/>
      <c r="C5" s="5" t="s">
        <v>1762</v>
      </c>
      <c r="D5" s="5"/>
      <c r="E5" s="5" t="s">
        <v>1350</v>
      </c>
      <c r="F5" s="5" t="s">
        <v>1785</v>
      </c>
      <c r="G5" s="5"/>
      <c r="H5" s="5"/>
      <c r="I5" s="5"/>
      <c r="J5" s="73"/>
    </row>
    <row r="6" spans="1:10" s="58" customFormat="1" ht="9" customHeight="1">
      <c r="A6" s="2428"/>
      <c r="B6" s="5"/>
      <c r="C6" s="5" t="s">
        <v>1786</v>
      </c>
      <c r="D6" s="5"/>
      <c r="E6" s="5" t="s">
        <v>1774</v>
      </c>
      <c r="F6" s="5" t="s">
        <v>1774</v>
      </c>
      <c r="G6" s="5"/>
      <c r="H6" s="5"/>
      <c r="I6" s="5"/>
      <c r="J6" s="5"/>
    </row>
    <row r="7" spans="1:10" s="58" customFormat="1" ht="9" customHeight="1">
      <c r="A7" s="2428"/>
      <c r="B7" s="5" t="s">
        <v>1332</v>
      </c>
      <c r="C7" s="5" t="s">
        <v>647</v>
      </c>
      <c r="D7" s="5" t="s">
        <v>1353</v>
      </c>
      <c r="E7" s="5" t="s">
        <v>1776</v>
      </c>
      <c r="F7" s="5" t="s">
        <v>1776</v>
      </c>
      <c r="G7" s="5" t="s">
        <v>1034</v>
      </c>
      <c r="H7" s="5"/>
      <c r="I7" s="5"/>
      <c r="J7" s="5"/>
    </row>
    <row r="8" spans="1:10" s="58" customFormat="1" ht="9" customHeight="1">
      <c r="A8" s="2428"/>
      <c r="B8" s="69" t="s">
        <v>1351</v>
      </c>
      <c r="C8" s="69" t="s">
        <v>1779</v>
      </c>
      <c r="D8" s="69" t="s">
        <v>1780</v>
      </c>
      <c r="E8" s="69" t="s">
        <v>1781</v>
      </c>
      <c r="F8" s="69" t="s">
        <v>1781</v>
      </c>
      <c r="G8" s="69" t="s">
        <v>1787</v>
      </c>
      <c r="H8" s="69" t="s">
        <v>1784</v>
      </c>
      <c r="I8" s="69" t="s">
        <v>1505</v>
      </c>
      <c r="J8" s="69" t="s">
        <v>1341</v>
      </c>
    </row>
    <row r="9" spans="1:10" s="58" customFormat="1" ht="9" customHeight="1">
      <c r="A9" s="2429"/>
      <c r="B9" s="69">
        <v>1</v>
      </c>
      <c r="C9" s="69">
        <v>2</v>
      </c>
      <c r="D9" s="69">
        <v>3</v>
      </c>
      <c r="E9" s="69">
        <v>4</v>
      </c>
      <c r="F9" s="69">
        <v>5</v>
      </c>
      <c r="G9" s="69">
        <v>6</v>
      </c>
      <c r="H9" s="69">
        <v>7</v>
      </c>
      <c r="I9" s="69">
        <v>8</v>
      </c>
      <c r="J9" s="69">
        <v>9</v>
      </c>
    </row>
    <row r="10" spans="1:10" s="58" customFormat="1" ht="8.85" customHeight="1">
      <c r="A10" s="47" t="s">
        <v>373</v>
      </c>
      <c r="B10" s="31">
        <v>0.1</v>
      </c>
      <c r="C10" s="31">
        <v>0</v>
      </c>
      <c r="D10" s="31">
        <v>47.722999999999999</v>
      </c>
      <c r="E10" s="31">
        <v>7.3879999999999999</v>
      </c>
      <c r="F10" s="31">
        <v>23.219000000000001</v>
      </c>
      <c r="G10" s="31">
        <v>1.333</v>
      </c>
      <c r="H10" s="31">
        <v>115.982</v>
      </c>
      <c r="I10" s="31">
        <v>216.3</v>
      </c>
      <c r="J10" s="31">
        <f t="shared" ref="J10:J31" si="0">SUM(B10:I10)</f>
        <v>412.04500000000002</v>
      </c>
    </row>
    <row r="11" spans="1:10" s="58" customFormat="1" ht="8.85" customHeight="1">
      <c r="A11" s="47" t="s">
        <v>374</v>
      </c>
      <c r="B11" s="31">
        <v>0.62</v>
      </c>
      <c r="C11" s="31">
        <v>0</v>
      </c>
      <c r="D11" s="31">
        <v>74.41</v>
      </c>
      <c r="E11" s="31">
        <v>10.368</v>
      </c>
      <c r="F11" s="31">
        <v>4.24</v>
      </c>
      <c r="G11" s="31">
        <v>1.802</v>
      </c>
      <c r="H11" s="31">
        <v>322.81400000000002</v>
      </c>
      <c r="I11" s="31">
        <v>103.104</v>
      </c>
      <c r="J11" s="31">
        <f t="shared" si="0"/>
        <v>517.35800000000006</v>
      </c>
    </row>
    <row r="12" spans="1:10" s="58" customFormat="1" ht="8.85" customHeight="1">
      <c r="A12" s="47" t="s">
        <v>375</v>
      </c>
      <c r="B12" s="31">
        <v>3.9</v>
      </c>
      <c r="C12" s="31">
        <v>0</v>
      </c>
      <c r="D12" s="31">
        <v>147.27000000000001</v>
      </c>
      <c r="E12" s="31">
        <v>27.585999999999999</v>
      </c>
      <c r="F12" s="31">
        <v>6.4329999999999998</v>
      </c>
      <c r="G12" s="31">
        <v>5.5350000000000001</v>
      </c>
      <c r="H12" s="31">
        <v>588.68799999999999</v>
      </c>
      <c r="I12" s="31">
        <v>28.3</v>
      </c>
      <c r="J12" s="31">
        <f t="shared" si="0"/>
        <v>807.71199999999999</v>
      </c>
    </row>
    <row r="13" spans="1:10" s="58" customFormat="1" ht="8.85" customHeight="1">
      <c r="A13" s="47" t="s">
        <v>379</v>
      </c>
      <c r="B13" s="31">
        <v>34.174999999999997</v>
      </c>
      <c r="C13" s="31">
        <v>2.5999999999999999E-2</v>
      </c>
      <c r="D13" s="31">
        <v>142.84100000000001</v>
      </c>
      <c r="E13" s="31">
        <v>37.500999999999998</v>
      </c>
      <c r="F13" s="31">
        <v>20.225999999999999</v>
      </c>
      <c r="G13" s="31">
        <v>17.170999999999999</v>
      </c>
      <c r="H13" s="31">
        <v>807.07799999999997</v>
      </c>
      <c r="I13" s="31">
        <v>1.7609999999999999</v>
      </c>
      <c r="J13" s="31">
        <f t="shared" si="0"/>
        <v>1060.779</v>
      </c>
    </row>
    <row r="14" spans="1:10" s="58" customFormat="1" ht="8.85" customHeight="1">
      <c r="A14" s="47" t="s">
        <v>380</v>
      </c>
      <c r="B14" s="31">
        <v>108.517</v>
      </c>
      <c r="C14" s="31">
        <v>1.087</v>
      </c>
      <c r="D14" s="31">
        <v>201.48400000000001</v>
      </c>
      <c r="E14" s="31">
        <v>54.570999999999998</v>
      </c>
      <c r="F14" s="31">
        <v>29.22</v>
      </c>
      <c r="G14" s="31">
        <v>60.744999999999997</v>
      </c>
      <c r="H14" s="31">
        <v>883.16</v>
      </c>
      <c r="I14" s="31">
        <v>11.795999999999999</v>
      </c>
      <c r="J14" s="31">
        <f t="shared" si="0"/>
        <v>1350.5800000000002</v>
      </c>
    </row>
    <row r="15" spans="1:10" s="58" customFormat="1" ht="8.85" customHeight="1">
      <c r="A15" s="47" t="s">
        <v>381</v>
      </c>
      <c r="B15" s="31">
        <v>8.4830000000000005</v>
      </c>
      <c r="C15" s="31">
        <v>0.215</v>
      </c>
      <c r="D15" s="31">
        <v>255.19399999999999</v>
      </c>
      <c r="E15" s="31">
        <v>74.462000000000003</v>
      </c>
      <c r="F15" s="31">
        <v>26.916</v>
      </c>
      <c r="G15" s="31">
        <v>59.813000000000002</v>
      </c>
      <c r="H15" s="31">
        <v>1039.902</v>
      </c>
      <c r="I15" s="31">
        <v>12.72</v>
      </c>
      <c r="J15" s="31">
        <f t="shared" si="0"/>
        <v>1477.7050000000002</v>
      </c>
    </row>
    <row r="16" spans="1:10" s="58" customFormat="1" ht="8.85" customHeight="1">
      <c r="A16" s="47" t="s">
        <v>382</v>
      </c>
      <c r="B16" s="31">
        <v>13.331</v>
      </c>
      <c r="C16" s="31">
        <v>0.17799999999999999</v>
      </c>
      <c r="D16" s="31">
        <v>321.13299999999998</v>
      </c>
      <c r="E16" s="31">
        <v>116.895</v>
      </c>
      <c r="F16" s="31">
        <v>31.247</v>
      </c>
      <c r="G16" s="31">
        <v>65.262</v>
      </c>
      <c r="H16" s="31">
        <v>1255.1079999999999</v>
      </c>
      <c r="I16" s="31">
        <v>11.773</v>
      </c>
      <c r="J16" s="31">
        <f t="shared" si="0"/>
        <v>1814.9269999999999</v>
      </c>
    </row>
    <row r="17" spans="1:10" s="58" customFormat="1" ht="8.85" customHeight="1">
      <c r="A17" s="47" t="s">
        <v>383</v>
      </c>
      <c r="B17" s="31">
        <v>15.959</v>
      </c>
      <c r="C17" s="31">
        <v>0.19800000000000001</v>
      </c>
      <c r="D17" s="31">
        <v>557.5</v>
      </c>
      <c r="E17" s="31">
        <v>135.672</v>
      </c>
      <c r="F17" s="31">
        <v>56.811999999999998</v>
      </c>
      <c r="G17" s="31">
        <v>78.909000000000006</v>
      </c>
      <c r="H17" s="31">
        <v>1379.7550000000001</v>
      </c>
      <c r="I17" s="31">
        <v>3.456</v>
      </c>
      <c r="J17" s="31">
        <f t="shared" si="0"/>
        <v>2228.2610000000004</v>
      </c>
    </row>
    <row r="18" spans="1:10" s="58" customFormat="1" ht="8.85" customHeight="1">
      <c r="A18" s="47" t="s">
        <v>384</v>
      </c>
      <c r="B18" s="31">
        <v>17.126000000000001</v>
      </c>
      <c r="C18" s="31">
        <v>0.25700000000000001</v>
      </c>
      <c r="D18" s="31">
        <v>691.15099999999995</v>
      </c>
      <c r="E18" s="31">
        <v>105.575</v>
      </c>
      <c r="F18" s="31">
        <v>75.882999999999996</v>
      </c>
      <c r="G18" s="31">
        <v>149.31100000000001</v>
      </c>
      <c r="H18" s="31">
        <v>1749.8030000000001</v>
      </c>
      <c r="I18" s="31">
        <v>0.65600000000000003</v>
      </c>
      <c r="J18" s="31">
        <f t="shared" si="0"/>
        <v>2789.7620000000002</v>
      </c>
    </row>
    <row r="19" spans="1:10" s="58" customFormat="1" ht="8.85" customHeight="1">
      <c r="A19" s="47" t="s">
        <v>385</v>
      </c>
      <c r="B19" s="31">
        <v>22.971</v>
      </c>
      <c r="C19" s="31">
        <v>0.126</v>
      </c>
      <c r="D19" s="31">
        <v>850.50300000000004</v>
      </c>
      <c r="E19" s="31">
        <v>103.878</v>
      </c>
      <c r="F19" s="31">
        <v>86.591999999999999</v>
      </c>
      <c r="G19" s="31">
        <v>187.637</v>
      </c>
      <c r="H19" s="31">
        <v>2165.9009999999998</v>
      </c>
      <c r="I19" s="31">
        <v>0.3</v>
      </c>
      <c r="J19" s="31">
        <f t="shared" si="0"/>
        <v>3417.9080000000004</v>
      </c>
    </row>
    <row r="20" spans="1:10" s="58" customFormat="1" ht="8.85" customHeight="1">
      <c r="A20" s="47" t="s">
        <v>386</v>
      </c>
      <c r="B20" s="31">
        <v>22.338000000000001</v>
      </c>
      <c r="C20" s="31">
        <v>0.34599999999999997</v>
      </c>
      <c r="D20" s="31">
        <v>896.03</v>
      </c>
      <c r="E20" s="31">
        <v>138.86199999999999</v>
      </c>
      <c r="F20" s="31">
        <v>84.488</v>
      </c>
      <c r="G20" s="31">
        <v>221.74700000000001</v>
      </c>
      <c r="H20" s="31">
        <v>2546.3119999999999</v>
      </c>
      <c r="I20" s="31">
        <v>2.1960000000000002</v>
      </c>
      <c r="J20" s="31">
        <f t="shared" si="0"/>
        <v>3912.319</v>
      </c>
    </row>
    <row r="21" spans="1:10" s="58" customFormat="1" ht="8.85" customHeight="1">
      <c r="A21" s="47" t="s">
        <v>387</v>
      </c>
      <c r="B21" s="31">
        <v>31.094000000000001</v>
      </c>
      <c r="C21" s="31">
        <v>0.78500000000000003</v>
      </c>
      <c r="D21" s="31">
        <v>1000.496</v>
      </c>
      <c r="E21" s="31">
        <v>114.32299999999999</v>
      </c>
      <c r="F21" s="31">
        <v>120.794</v>
      </c>
      <c r="G21" s="31">
        <v>258.322</v>
      </c>
      <c r="H21" s="31">
        <v>3167.02</v>
      </c>
      <c r="I21" s="31">
        <v>0.84099999999999997</v>
      </c>
      <c r="J21" s="31">
        <f t="shared" si="0"/>
        <v>4693.6750000000011</v>
      </c>
    </row>
    <row r="22" spans="1:10" s="58" customFormat="1" ht="8.85" customHeight="1">
      <c r="A22" s="47" t="s">
        <v>388</v>
      </c>
      <c r="B22" s="31">
        <v>35.603999999999999</v>
      </c>
      <c r="C22" s="31">
        <v>0.747</v>
      </c>
      <c r="D22" s="31">
        <v>1192.261</v>
      </c>
      <c r="E22" s="31">
        <v>196.11699999999999</v>
      </c>
      <c r="F22" s="31">
        <v>101.443</v>
      </c>
      <c r="G22" s="31">
        <v>294.02600000000001</v>
      </c>
      <c r="H22" s="31">
        <v>3800.989</v>
      </c>
      <c r="I22" s="31">
        <v>11.35</v>
      </c>
      <c r="J22" s="31">
        <f t="shared" si="0"/>
        <v>5632.5370000000003</v>
      </c>
    </row>
    <row r="23" spans="1:10" s="58" customFormat="1" ht="8.85" customHeight="1">
      <c r="A23" s="47" t="s">
        <v>391</v>
      </c>
      <c r="B23" s="31">
        <v>55.292999999999999</v>
      </c>
      <c r="C23" s="31">
        <v>0.91600000000000004</v>
      </c>
      <c r="D23" s="31">
        <v>1247.2449999999999</v>
      </c>
      <c r="E23" s="31">
        <v>290.387</v>
      </c>
      <c r="F23" s="31">
        <v>95.638999999999996</v>
      </c>
      <c r="G23" s="31">
        <v>371.28500000000003</v>
      </c>
      <c r="H23" s="31">
        <v>4322.8389999999999</v>
      </c>
      <c r="I23" s="31">
        <v>2.581</v>
      </c>
      <c r="J23" s="31">
        <f t="shared" si="0"/>
        <v>6386.1849999999995</v>
      </c>
    </row>
    <row r="24" spans="1:10" s="58" customFormat="1" ht="8.85" customHeight="1">
      <c r="A24" s="47" t="s">
        <v>392</v>
      </c>
      <c r="B24" s="31">
        <v>102.48</v>
      </c>
      <c r="C24" s="31">
        <v>3.4510000000000001</v>
      </c>
      <c r="D24" s="31">
        <v>1740.9770000000001</v>
      </c>
      <c r="E24" s="31">
        <v>148.554</v>
      </c>
      <c r="F24" s="31">
        <v>156.501</v>
      </c>
      <c r="G24" s="31">
        <v>365.18799999999999</v>
      </c>
      <c r="H24" s="31">
        <v>5497.0129999999999</v>
      </c>
      <c r="I24" s="31">
        <v>22.212</v>
      </c>
      <c r="J24" s="31">
        <f t="shared" si="0"/>
        <v>8036.3760000000011</v>
      </c>
    </row>
    <row r="25" spans="1:10" s="58" customFormat="1" ht="8.85" customHeight="1">
      <c r="A25" s="47" t="s">
        <v>416</v>
      </c>
      <c r="B25" s="31">
        <v>155.81700000000001</v>
      </c>
      <c r="C25" s="31">
        <v>1.121</v>
      </c>
      <c r="D25" s="31">
        <v>2301.5720000000001</v>
      </c>
      <c r="E25" s="31">
        <v>326.55599999999998</v>
      </c>
      <c r="F25" s="31">
        <v>196.178</v>
      </c>
      <c r="G25" s="31">
        <v>562.40300000000002</v>
      </c>
      <c r="H25" s="31">
        <v>6482.1109999999999</v>
      </c>
      <c r="I25" s="31">
        <v>18.917999999999999</v>
      </c>
      <c r="J25" s="31">
        <f t="shared" si="0"/>
        <v>10044.675999999999</v>
      </c>
    </row>
    <row r="26" spans="1:10" s="58" customFormat="1" ht="8.85" customHeight="1">
      <c r="A26" s="47" t="s">
        <v>394</v>
      </c>
      <c r="B26" s="31">
        <v>211.471</v>
      </c>
      <c r="C26" s="31">
        <v>23.359000000000002</v>
      </c>
      <c r="D26" s="31">
        <v>2679.2249999999999</v>
      </c>
      <c r="E26" s="31">
        <v>536.02800000000002</v>
      </c>
      <c r="F26" s="31">
        <v>86.244</v>
      </c>
      <c r="G26" s="31">
        <v>642.58699999999999</v>
      </c>
      <c r="H26" s="31">
        <v>7337.7420000000002</v>
      </c>
      <c r="I26" s="31">
        <v>244.82900000000001</v>
      </c>
      <c r="J26" s="31">
        <f t="shared" si="0"/>
        <v>11761.484999999999</v>
      </c>
    </row>
    <row r="27" spans="1:10" s="58" customFormat="1" ht="8.85" customHeight="1">
      <c r="A27" s="47" t="s">
        <v>395</v>
      </c>
      <c r="B27" s="31">
        <v>406.4</v>
      </c>
      <c r="C27" s="31">
        <v>23.535</v>
      </c>
      <c r="D27" s="31">
        <v>3846.4740000000002</v>
      </c>
      <c r="E27" s="31">
        <v>621.93799999999999</v>
      </c>
      <c r="F27" s="31">
        <v>280.57600000000002</v>
      </c>
      <c r="G27" s="31">
        <v>500.44099999999997</v>
      </c>
      <c r="H27" s="31">
        <v>8605.0310000000009</v>
      </c>
      <c r="I27" s="31">
        <v>98.2</v>
      </c>
      <c r="J27" s="31">
        <f t="shared" si="0"/>
        <v>14382.595000000001</v>
      </c>
    </row>
    <row r="28" spans="1:10" s="58" customFormat="1" ht="8.85" customHeight="1">
      <c r="A28" s="47" t="s">
        <v>396</v>
      </c>
      <c r="B28" s="31">
        <v>520.86400000000003</v>
      </c>
      <c r="C28" s="31">
        <v>36.54</v>
      </c>
      <c r="D28" s="31">
        <v>4290.3360000000002</v>
      </c>
      <c r="E28" s="31">
        <v>936.98</v>
      </c>
      <c r="F28" s="31">
        <v>286.834</v>
      </c>
      <c r="G28" s="31">
        <v>600.35699999999997</v>
      </c>
      <c r="H28" s="31">
        <v>10513.058000000001</v>
      </c>
      <c r="I28" s="31">
        <v>141.33099999999999</v>
      </c>
      <c r="J28" s="31">
        <f t="shared" si="0"/>
        <v>17326.3</v>
      </c>
    </row>
    <row r="29" spans="1:10" s="58" customFormat="1" ht="8.85" customHeight="1">
      <c r="A29" s="47" t="s">
        <v>397</v>
      </c>
      <c r="B29" s="31">
        <v>483.98399999999998</v>
      </c>
      <c r="C29" s="31">
        <v>7.9489999999999998</v>
      </c>
      <c r="D29" s="31">
        <v>5023.2979999999998</v>
      </c>
      <c r="E29" s="31">
        <v>1003.5069999999999</v>
      </c>
      <c r="F29" s="31">
        <v>897.51499999999999</v>
      </c>
      <c r="G29" s="31">
        <v>727.52499999999998</v>
      </c>
      <c r="H29" s="31">
        <v>13186.37</v>
      </c>
      <c r="I29" s="31">
        <v>84.6</v>
      </c>
      <c r="J29" s="31">
        <f t="shared" si="0"/>
        <v>21414.748</v>
      </c>
    </row>
    <row r="30" spans="1:10" s="58" customFormat="1" ht="8.85" customHeight="1">
      <c r="A30" s="47" t="s">
        <v>398</v>
      </c>
      <c r="B30" s="31">
        <v>419.83</v>
      </c>
      <c r="C30" s="31">
        <v>6.0519999999999996</v>
      </c>
      <c r="D30" s="31">
        <v>5579.6859999999997</v>
      </c>
      <c r="E30" s="31">
        <v>1127.2670000000001</v>
      </c>
      <c r="F30" s="31">
        <v>636.92200000000003</v>
      </c>
      <c r="G30" s="31">
        <v>174.221</v>
      </c>
      <c r="H30" s="31">
        <v>14529.444</v>
      </c>
      <c r="I30" s="31">
        <v>885.31700000000001</v>
      </c>
      <c r="J30" s="31">
        <f t="shared" si="0"/>
        <v>23358.738999999998</v>
      </c>
    </row>
    <row r="31" spans="1:10" s="58" customFormat="1" ht="8.85" customHeight="1">
      <c r="A31" s="47" t="s">
        <v>399</v>
      </c>
      <c r="B31" s="31">
        <v>491.48700000000002</v>
      </c>
      <c r="C31" s="31">
        <v>9.5559999999999992</v>
      </c>
      <c r="D31" s="31">
        <v>5514.4520000000002</v>
      </c>
      <c r="E31" s="31">
        <v>1653.5820000000001</v>
      </c>
      <c r="F31" s="31">
        <v>1563.4469999999999</v>
      </c>
      <c r="G31" s="31">
        <v>840.48400000000004</v>
      </c>
      <c r="H31" s="31">
        <v>14560.789000000001</v>
      </c>
      <c r="I31" s="31">
        <v>178.02199999999999</v>
      </c>
      <c r="J31" s="31">
        <f t="shared" si="0"/>
        <v>24811.819</v>
      </c>
    </row>
    <row r="32" spans="1:10" s="58" customFormat="1" ht="8.85" customHeight="1">
      <c r="A32" s="349" t="s">
        <v>417</v>
      </c>
      <c r="B32" s="31">
        <v>1047.5</v>
      </c>
      <c r="C32" s="31">
        <v>12.275</v>
      </c>
      <c r="D32" s="31">
        <v>6040.8490000000002</v>
      </c>
      <c r="E32" s="31">
        <v>3544.884</v>
      </c>
      <c r="F32" s="31">
        <v>2175.7330000000002</v>
      </c>
      <c r="G32" s="31">
        <v>1385.6110000000001</v>
      </c>
      <c r="H32" s="31">
        <v>15617.607</v>
      </c>
      <c r="I32" s="31">
        <v>332.65899999999999</v>
      </c>
      <c r="J32" s="31">
        <v>30157.118000000002</v>
      </c>
    </row>
    <row r="33" spans="1:10" s="58" customFormat="1" ht="8.85" customHeight="1">
      <c r="A33" s="42" t="s">
        <v>401</v>
      </c>
      <c r="B33" s="13">
        <v>2438.8000000000002</v>
      </c>
      <c r="C33" s="13">
        <v>31.4</v>
      </c>
      <c r="D33" s="13">
        <v>7698.8</v>
      </c>
      <c r="E33" s="13">
        <v>7054.6</v>
      </c>
      <c r="F33" s="13">
        <v>2411.8000000000002</v>
      </c>
      <c r="G33" s="13">
        <v>1908.3</v>
      </c>
      <c r="H33" s="13">
        <v>15045.4</v>
      </c>
      <c r="I33" s="13">
        <v>387.7</v>
      </c>
      <c r="J33" s="13">
        <v>36976.800000000003</v>
      </c>
    </row>
    <row r="34" spans="1:10" s="280" customFormat="1" ht="8.85" customHeight="1">
      <c r="A34" s="42" t="s">
        <v>402</v>
      </c>
      <c r="B34" s="13">
        <v>3278.7</v>
      </c>
      <c r="C34" s="13">
        <v>88.7</v>
      </c>
      <c r="D34" s="13">
        <v>12029.1</v>
      </c>
      <c r="E34" s="13">
        <v>7088.1</v>
      </c>
      <c r="F34" s="13">
        <v>2445.4</v>
      </c>
      <c r="G34" s="13">
        <v>1845.6</v>
      </c>
      <c r="H34" s="13">
        <v>20111.599999999999</v>
      </c>
      <c r="I34" s="13">
        <v>416</v>
      </c>
      <c r="J34" s="13">
        <v>47303.199999999997</v>
      </c>
    </row>
    <row r="35" spans="1:10" s="280" customFormat="1" ht="8.85" customHeight="1">
      <c r="A35" s="263" t="s">
        <v>403</v>
      </c>
      <c r="B35" s="65">
        <v>5231.8999999999996</v>
      </c>
      <c r="C35" s="65">
        <v>9.1</v>
      </c>
      <c r="D35" s="65">
        <v>14078.3</v>
      </c>
      <c r="E35" s="65">
        <v>7373.5</v>
      </c>
      <c r="F35" s="65">
        <v>1906.1</v>
      </c>
      <c r="G35" s="65">
        <v>1689.9</v>
      </c>
      <c r="H35" s="65">
        <v>26054.1</v>
      </c>
      <c r="I35" s="65">
        <v>617.29999999999995</v>
      </c>
      <c r="J35" s="65">
        <v>56960.2</v>
      </c>
    </row>
    <row r="36" spans="1:10" s="280" customFormat="1" ht="8.85" customHeight="1">
      <c r="A36" s="263" t="s">
        <v>126</v>
      </c>
      <c r="B36" s="65">
        <v>6742.3</v>
      </c>
      <c r="C36" s="65">
        <v>10.6</v>
      </c>
      <c r="D36" s="65">
        <v>15795.4</v>
      </c>
      <c r="E36" s="65">
        <v>9047.4</v>
      </c>
      <c r="F36" s="65">
        <v>3360.7</v>
      </c>
      <c r="G36" s="65">
        <v>1555.8</v>
      </c>
      <c r="H36" s="65">
        <v>25720.2</v>
      </c>
      <c r="I36" s="65">
        <v>4363.8</v>
      </c>
      <c r="J36" s="65">
        <v>66596.2</v>
      </c>
    </row>
    <row r="37" spans="1:10" s="280" customFormat="1" ht="8.85" customHeight="1">
      <c r="A37" s="174" t="s">
        <v>166</v>
      </c>
      <c r="B37" s="65">
        <v>9311.2999999999993</v>
      </c>
      <c r="C37" s="9">
        <v>14.2</v>
      </c>
      <c r="D37" s="9">
        <v>17834.5</v>
      </c>
      <c r="E37" s="9">
        <v>11134.2</v>
      </c>
      <c r="F37" s="9">
        <v>4004</v>
      </c>
      <c r="G37" s="9">
        <v>1999.5</v>
      </c>
      <c r="H37" s="9">
        <v>23490.3</v>
      </c>
      <c r="I37" s="9">
        <v>5700.8</v>
      </c>
      <c r="J37" s="65">
        <v>73488.800000000003</v>
      </c>
    </row>
    <row r="38" spans="1:10" s="280" customFormat="1" ht="8.85" customHeight="1">
      <c r="A38" s="263" t="s">
        <v>975</v>
      </c>
      <c r="B38" s="65">
        <v>9313.5</v>
      </c>
      <c r="C38" s="9">
        <v>31.6</v>
      </c>
      <c r="D38" s="9">
        <v>19913.5</v>
      </c>
      <c r="E38" s="9">
        <v>9508.9</v>
      </c>
      <c r="F38" s="9">
        <v>3630</v>
      </c>
      <c r="G38" s="9">
        <v>2256.8000000000002</v>
      </c>
      <c r="H38" s="9">
        <v>27971.5</v>
      </c>
      <c r="I38" s="9">
        <v>1747.9</v>
      </c>
      <c r="J38" s="65">
        <v>74373.7</v>
      </c>
    </row>
    <row r="39" spans="1:10" s="280" customFormat="1" ht="8.85" customHeight="1">
      <c r="A39" s="434" t="s">
        <v>1471</v>
      </c>
      <c r="B39" s="65">
        <v>7930.21</v>
      </c>
      <c r="C39" s="9">
        <v>71.158000000000001</v>
      </c>
      <c r="D39" s="9">
        <v>26043.200000000001</v>
      </c>
      <c r="E39" s="9">
        <v>9500</v>
      </c>
      <c r="F39" s="9">
        <v>3173.7</v>
      </c>
      <c r="G39" s="9">
        <v>4275.7</v>
      </c>
      <c r="H39" s="9">
        <v>23147</v>
      </c>
      <c r="I39" s="9">
        <v>1207.423</v>
      </c>
      <c r="J39" s="65">
        <v>75348.390999999989</v>
      </c>
    </row>
    <row r="40" spans="1:10" s="280" customFormat="1" ht="8.85" customHeight="1">
      <c r="A40" s="434" t="s">
        <v>1114</v>
      </c>
      <c r="B40" s="65">
        <v>9592.09</v>
      </c>
      <c r="C40" s="9">
        <v>79.798000000000002</v>
      </c>
      <c r="D40" s="9">
        <v>32251.99</v>
      </c>
      <c r="E40" s="9">
        <v>10784.62</v>
      </c>
      <c r="F40" s="9">
        <v>3932.75</v>
      </c>
      <c r="G40" s="9">
        <v>3976.35</v>
      </c>
      <c r="H40" s="9">
        <v>21154.6</v>
      </c>
      <c r="I40" s="9">
        <v>1496.09</v>
      </c>
      <c r="J40" s="65">
        <v>83268.288</v>
      </c>
    </row>
    <row r="41" spans="1:10" s="280" customFormat="1" ht="8.85" customHeight="1">
      <c r="A41" s="607" t="s">
        <v>1600</v>
      </c>
      <c r="B41" s="409">
        <v>10014.884</v>
      </c>
      <c r="C41" s="436">
        <v>140.93700000000001</v>
      </c>
      <c r="D41" s="436">
        <v>36389.771999999997</v>
      </c>
      <c r="E41" s="436">
        <v>9994.3369999999995</v>
      </c>
      <c r="F41" s="436">
        <v>3811.806</v>
      </c>
      <c r="G41" s="436">
        <v>3702.1759999999999</v>
      </c>
      <c r="H41" s="436">
        <v>18378.626</v>
      </c>
      <c r="I41" s="436">
        <v>1704.8230000000001</v>
      </c>
      <c r="J41" s="559">
        <v>84137.36099999999</v>
      </c>
    </row>
    <row r="42" spans="1:10" s="280" customFormat="1" ht="8.85" customHeight="1">
      <c r="A42" s="773" t="s">
        <v>1198</v>
      </c>
      <c r="B42" s="627">
        <v>14562.477999999999</v>
      </c>
      <c r="C42" s="669">
        <v>115.29900000000001</v>
      </c>
      <c r="D42" s="669">
        <v>40178.285000000003</v>
      </c>
      <c r="E42" s="669">
        <v>12914.984</v>
      </c>
      <c r="F42" s="669">
        <v>5433.7039999999997</v>
      </c>
      <c r="G42" s="669">
        <v>3007.0810000000001</v>
      </c>
      <c r="H42" s="669">
        <v>18524.963</v>
      </c>
      <c r="I42" s="669">
        <v>4738.6149999999998</v>
      </c>
      <c r="J42" s="627">
        <v>99475.409000000014</v>
      </c>
    </row>
    <row r="43" spans="1:10" s="280" customFormat="1" ht="8.85" customHeight="1">
      <c r="A43" s="773" t="s">
        <v>790</v>
      </c>
      <c r="B43" s="627">
        <v>14562.477999999999</v>
      </c>
      <c r="C43" s="669">
        <v>115.29900000000001</v>
      </c>
      <c r="D43" s="669">
        <v>41964.485000000001</v>
      </c>
      <c r="E43" s="669">
        <v>12784.984</v>
      </c>
      <c r="F43" s="669">
        <v>5446.8040000000001</v>
      </c>
      <c r="G43" s="669">
        <v>2962.9810000000002</v>
      </c>
      <c r="H43" s="669">
        <v>17492.525000000001</v>
      </c>
      <c r="I43" s="669">
        <v>4738.6149999999998</v>
      </c>
      <c r="J43" s="627">
        <v>100068.17100000002</v>
      </c>
    </row>
    <row r="44" spans="1:10" s="280" customFormat="1" ht="8.85" customHeight="1">
      <c r="A44" s="773" t="s">
        <v>1325</v>
      </c>
      <c r="B44" s="627">
        <v>16817.34</v>
      </c>
      <c r="C44" s="669">
        <v>162.739</v>
      </c>
      <c r="D44" s="669">
        <v>49598.762000000002</v>
      </c>
      <c r="E44" s="669">
        <v>15842.359</v>
      </c>
      <c r="F44" s="669">
        <v>4942.5990000000002</v>
      </c>
      <c r="G44" s="669">
        <v>3429.3339999999998</v>
      </c>
      <c r="H44" s="669">
        <v>22510.214</v>
      </c>
      <c r="I44" s="669">
        <v>729.13599999999997</v>
      </c>
      <c r="J44" s="627">
        <v>114032.48300000001</v>
      </c>
    </row>
    <row r="45" spans="1:10" s="280" customFormat="1" ht="8.85" customHeight="1">
      <c r="A45" s="305" t="s">
        <v>363</v>
      </c>
      <c r="B45" s="627">
        <v>18730.7</v>
      </c>
      <c r="C45" s="669">
        <v>162.71799999999999</v>
      </c>
      <c r="D45" s="669">
        <v>57291.148000000001</v>
      </c>
      <c r="E45" s="669">
        <v>28101.719000000001</v>
      </c>
      <c r="F45" s="669">
        <v>9195.9689999999991</v>
      </c>
      <c r="G45" s="669">
        <v>4777.5429999999997</v>
      </c>
      <c r="H45" s="669">
        <v>31076.746999999999</v>
      </c>
      <c r="I45" s="669">
        <v>3027.7</v>
      </c>
      <c r="J45" s="627">
        <v>152364.24400000001</v>
      </c>
    </row>
    <row r="46" spans="1:10" s="310" customFormat="1" ht="8.85" customHeight="1">
      <c r="A46" s="601" t="s">
        <v>1466</v>
      </c>
      <c r="B46" s="710">
        <v>37554.199999999997</v>
      </c>
      <c r="C46" s="710">
        <v>55.975999999999999</v>
      </c>
      <c r="D46" s="711">
        <v>73403.228000000003</v>
      </c>
      <c r="E46" s="710">
        <v>24581.79</v>
      </c>
      <c r="F46" s="710">
        <v>17127.557000000001</v>
      </c>
      <c r="G46" s="710">
        <v>6848.0759999999991</v>
      </c>
      <c r="H46" s="710">
        <v>54308.855000000003</v>
      </c>
      <c r="I46" s="710">
        <v>2975</v>
      </c>
      <c r="J46" s="710">
        <v>216854.68200000003</v>
      </c>
    </row>
    <row r="47" spans="1:10" s="310" customFormat="1" ht="8.85" customHeight="1">
      <c r="A47" s="601" t="s">
        <v>1498</v>
      </c>
      <c r="B47" s="710">
        <v>34789.989795242982</v>
      </c>
      <c r="C47" s="710">
        <v>222.42759289</v>
      </c>
      <c r="D47" s="711">
        <v>83218.299384019992</v>
      </c>
      <c r="E47" s="710">
        <v>35703.37163301</v>
      </c>
      <c r="F47" s="710">
        <v>39163.685119869995</v>
      </c>
      <c r="G47" s="710">
        <v>11379.05455875</v>
      </c>
      <c r="H47" s="710">
        <v>90105.21843406999</v>
      </c>
      <c r="I47" s="710">
        <v>4342.9640669400005</v>
      </c>
      <c r="J47" s="710">
        <v>298925.010584793</v>
      </c>
    </row>
    <row r="48" spans="1:10" s="310" customFormat="1" ht="8.85" customHeight="1">
      <c r="A48" s="601" t="s">
        <v>1168</v>
      </c>
      <c r="B48" s="671">
        <v>29977.777539910003</v>
      </c>
      <c r="C48" s="671">
        <v>78.214500000000001</v>
      </c>
      <c r="D48" s="1067">
        <v>57807.359014890004</v>
      </c>
      <c r="E48" s="671">
        <v>25253.294133480005</v>
      </c>
      <c r="F48" s="671">
        <v>28724.955277079996</v>
      </c>
      <c r="G48" s="671">
        <v>9544.1646061200026</v>
      </c>
      <c r="H48" s="671">
        <v>91665.47305068998</v>
      </c>
      <c r="I48" s="671">
        <v>9086.0283131200413</v>
      </c>
      <c r="J48" s="671">
        <v>252137.26643529002</v>
      </c>
    </row>
    <row r="49" spans="1:10" s="310" customFormat="1" ht="8.85" customHeight="1">
      <c r="A49" s="601" t="s">
        <v>1627</v>
      </c>
      <c r="B49" s="883">
        <v>33984.90877195225</v>
      </c>
      <c r="C49" s="883">
        <v>150.66442040000004</v>
      </c>
      <c r="D49" s="884">
        <v>68150.060104959994</v>
      </c>
      <c r="E49" s="883">
        <v>35756.264877839996</v>
      </c>
      <c r="F49" s="883">
        <v>27514.7722331</v>
      </c>
      <c r="G49" s="883">
        <v>12933.947373760002</v>
      </c>
      <c r="H49" s="883">
        <v>112403.32187268998</v>
      </c>
      <c r="I49" s="883">
        <v>6731.7692761300714</v>
      </c>
      <c r="J49" s="883">
        <v>297625.70893083228</v>
      </c>
    </row>
    <row r="50" spans="1:10" s="310" customFormat="1" ht="8.85" customHeight="1">
      <c r="A50" s="601" t="s">
        <v>89</v>
      </c>
      <c r="B50" s="710">
        <v>40359.390455584835</v>
      </c>
      <c r="C50" s="710">
        <v>1227.4109883468507</v>
      </c>
      <c r="D50" s="711">
        <v>100650.63858150152</v>
      </c>
      <c r="E50" s="710">
        <v>47123.321724875219</v>
      </c>
      <c r="F50" s="710">
        <v>25784.703305248309</v>
      </c>
      <c r="G50" s="710">
        <v>14413.39204603462</v>
      </c>
      <c r="H50" s="710">
        <v>111773.39415316164</v>
      </c>
      <c r="I50" s="710">
        <v>4309.6784149683081</v>
      </c>
      <c r="J50" s="710">
        <v>345641.92966972128</v>
      </c>
    </row>
    <row r="51" spans="1:10" s="310" customFormat="1" ht="8.85" customHeight="1">
      <c r="A51" s="601" t="s">
        <v>1858</v>
      </c>
      <c r="B51" s="671">
        <v>28171.288312663357</v>
      </c>
      <c r="C51" s="671">
        <v>530.33455271000003</v>
      </c>
      <c r="D51" s="1067">
        <v>118044.03866979</v>
      </c>
      <c r="E51" s="671">
        <v>51693.373335759999</v>
      </c>
      <c r="F51" s="671">
        <v>27157.263638420001</v>
      </c>
      <c r="G51" s="671">
        <v>15838.090036300002</v>
      </c>
      <c r="H51" s="671">
        <v>114137.14850528</v>
      </c>
      <c r="I51" s="671">
        <v>9978.1908886500751</v>
      </c>
      <c r="J51" s="671">
        <v>365549.72793957341</v>
      </c>
    </row>
    <row r="52" spans="1:10" s="310" customFormat="1" ht="8.85" customHeight="1">
      <c r="A52" s="601" t="s">
        <v>1980</v>
      </c>
      <c r="B52" s="671">
        <v>19567.7343433028</v>
      </c>
      <c r="C52" s="671">
        <v>525.67906091999998</v>
      </c>
      <c r="D52" s="1067">
        <v>146578.66417393999</v>
      </c>
      <c r="E52" s="671">
        <v>68403.999708119984</v>
      </c>
      <c r="F52" s="671">
        <v>30180.448249980003</v>
      </c>
      <c r="G52" s="671">
        <v>17700.102803990001</v>
      </c>
      <c r="H52" s="671">
        <v>127383.56354460999</v>
      </c>
      <c r="I52" s="671">
        <v>7014.9172407600563</v>
      </c>
      <c r="J52" s="671">
        <v>417355.10912562284</v>
      </c>
    </row>
    <row r="53" spans="1:10" s="310" customFormat="1" ht="8.85" customHeight="1">
      <c r="A53" s="601" t="s">
        <v>2159</v>
      </c>
      <c r="B53" s="671">
        <v>21700.32242255532</v>
      </c>
      <c r="C53" s="671">
        <v>114.18796736</v>
      </c>
      <c r="D53" s="1067">
        <v>210087.51903399185</v>
      </c>
      <c r="E53" s="671">
        <v>80838.328748365631</v>
      </c>
      <c r="F53" s="671">
        <v>40243.066995502508</v>
      </c>
      <c r="G53" s="671">
        <v>16284.813496289686</v>
      </c>
      <c r="H53" s="671">
        <v>146721.04630374757</v>
      </c>
      <c r="I53" s="671">
        <v>7241.4246955328854</v>
      </c>
      <c r="J53" s="671">
        <v>523230.70966334542</v>
      </c>
    </row>
    <row r="54" spans="1:10" s="310" customFormat="1" ht="8.85" customHeight="1">
      <c r="A54" s="601" t="s">
        <v>2262</v>
      </c>
      <c r="B54" s="883">
        <v>45734.860151285779</v>
      </c>
      <c r="C54" s="883">
        <v>49.11108342</v>
      </c>
      <c r="D54" s="884">
        <v>256101.76939706001</v>
      </c>
      <c r="E54" s="883">
        <v>113635.20344762999</v>
      </c>
      <c r="F54" s="884">
        <v>63289.832235909991</v>
      </c>
      <c r="G54" s="884">
        <v>33516.756476039984</v>
      </c>
      <c r="H54" s="883">
        <v>347949.84562814009</v>
      </c>
      <c r="I54" s="883">
        <v>19544.385066190036</v>
      </c>
      <c r="J54" s="883">
        <v>879821.76348567591</v>
      </c>
    </row>
    <row r="55" spans="1:10" s="310" customFormat="1" ht="8.85" customHeight="1">
      <c r="A55" s="601" t="s">
        <v>2574</v>
      </c>
      <c r="B55" s="883">
        <v>34882.720331798628</v>
      </c>
      <c r="C55" s="883">
        <v>1469.2014559999998</v>
      </c>
      <c r="D55" s="884">
        <v>319617.02177971846</v>
      </c>
      <c r="E55" s="883">
        <v>140502.83538630002</v>
      </c>
      <c r="F55" s="884">
        <v>93718.051615434641</v>
      </c>
      <c r="G55" s="884">
        <v>24260.782912599516</v>
      </c>
      <c r="H55" s="883">
        <v>438870.18033045001</v>
      </c>
      <c r="I55" s="883">
        <v>15540.702264337335</v>
      </c>
      <c r="J55" s="883">
        <v>1068861.4960766386</v>
      </c>
    </row>
    <row r="56" spans="1:10" s="231" customFormat="1" ht="8.85" customHeight="1">
      <c r="A56" s="894"/>
      <c r="B56" s="1070"/>
      <c r="C56" s="1070"/>
      <c r="D56" s="765"/>
      <c r="E56" s="1070"/>
      <c r="F56" s="1070"/>
      <c r="G56" s="1070"/>
      <c r="H56" s="1070"/>
      <c r="I56" s="1070"/>
      <c r="J56" s="1070"/>
    </row>
    <row r="57" spans="1:10" s="278" customFormat="1" ht="8.85" customHeight="1">
      <c r="A57" s="621" t="s">
        <v>2639</v>
      </c>
      <c r="B57" s="1108">
        <v>34375.565469630383</v>
      </c>
      <c r="C57" s="1108">
        <v>182.480456</v>
      </c>
      <c r="D57" s="1109">
        <v>316678.99156068033</v>
      </c>
      <c r="E57" s="1108">
        <v>158550.55519423159</v>
      </c>
      <c r="F57" s="1109">
        <v>92247.324622907792</v>
      </c>
      <c r="G57" s="1109">
        <v>24600.238953339263</v>
      </c>
      <c r="H57" s="1108">
        <v>460316.68577596132</v>
      </c>
      <c r="I57" s="1108">
        <v>15501.892505759373</v>
      </c>
      <c r="J57" s="1108">
        <v>1102453.73453851</v>
      </c>
    </row>
    <row r="58" spans="1:10" s="278" customFormat="1" ht="8.85" customHeight="1">
      <c r="A58" s="621" t="s">
        <v>2780</v>
      </c>
      <c r="B58" s="1108">
        <v>24057.415852029939</v>
      </c>
      <c r="C58" s="1108">
        <v>162.57815600000001</v>
      </c>
      <c r="D58" s="1109">
        <v>318397.89303359576</v>
      </c>
      <c r="E58" s="1108">
        <v>164698.60200376867</v>
      </c>
      <c r="F58" s="1109">
        <v>83503.690640205707</v>
      </c>
      <c r="G58" s="1109">
        <v>24333.720025914608</v>
      </c>
      <c r="H58" s="1108">
        <v>472527.69784810574</v>
      </c>
      <c r="I58" s="1108">
        <v>15950.468582259957</v>
      </c>
      <c r="J58" s="1108">
        <v>1103632.0661418804</v>
      </c>
    </row>
    <row r="59" spans="1:10" s="278" customFormat="1" ht="8.85" customHeight="1">
      <c r="A59" s="621" t="s">
        <v>2633</v>
      </c>
      <c r="B59" s="1108">
        <v>27384.628227940593</v>
      </c>
      <c r="C59" s="1108">
        <v>186.91100599999999</v>
      </c>
      <c r="D59" s="1109">
        <v>307363.80464175635</v>
      </c>
      <c r="E59" s="1108">
        <v>185589.1475178173</v>
      </c>
      <c r="F59" s="1109">
        <v>88318.222480317723</v>
      </c>
      <c r="G59" s="1109">
        <v>25145.523417807297</v>
      </c>
      <c r="H59" s="1108">
        <v>480819.98187148164</v>
      </c>
      <c r="I59" s="1108">
        <v>15750.894098039949</v>
      </c>
      <c r="J59" s="1108">
        <v>1130559.1132611607</v>
      </c>
    </row>
    <row r="60" spans="1:10" s="278" customFormat="1" ht="8.85" customHeight="1">
      <c r="A60" s="621" t="s">
        <v>2673</v>
      </c>
      <c r="B60" s="1108">
        <v>25626.063369410669</v>
      </c>
      <c r="C60" s="1108">
        <v>205.94600600000001</v>
      </c>
      <c r="D60" s="1109">
        <v>325626.16375299165</v>
      </c>
      <c r="E60" s="1108">
        <v>168577.29785695748</v>
      </c>
      <c r="F60" s="1109">
        <v>89473.762289472681</v>
      </c>
      <c r="G60" s="1109">
        <v>24502.07036675336</v>
      </c>
      <c r="H60" s="1108">
        <v>489885.44552100496</v>
      </c>
      <c r="I60" s="1108">
        <v>17074.897682239767</v>
      </c>
      <c r="J60" s="1108">
        <v>1140971.6468448306</v>
      </c>
    </row>
    <row r="61" spans="1:10" s="278" customFormat="1" ht="8.85" customHeight="1">
      <c r="A61" s="621" t="s">
        <v>2674</v>
      </c>
      <c r="B61" s="1108">
        <v>28537.999185688728</v>
      </c>
      <c r="C61" s="1108">
        <v>221.44600600000001</v>
      </c>
      <c r="D61" s="1109">
        <v>348777.53376787389</v>
      </c>
      <c r="E61" s="1108">
        <v>183213.00748359883</v>
      </c>
      <c r="F61" s="1109">
        <v>92996.85022457318</v>
      </c>
      <c r="G61" s="1109">
        <v>24723.477347715394</v>
      </c>
      <c r="H61" s="1108">
        <v>510650.37502879894</v>
      </c>
      <c r="I61" s="1108">
        <v>16615.533164269757</v>
      </c>
      <c r="J61" s="1108">
        <v>1205736.2222085188</v>
      </c>
    </row>
    <row r="62" spans="1:10" s="278" customFormat="1" ht="8.85" customHeight="1">
      <c r="A62" s="618" t="s">
        <v>2671</v>
      </c>
      <c r="B62" s="1108">
        <v>28464.786438689531</v>
      </c>
      <c r="C62" s="1108">
        <v>296.64615599999996</v>
      </c>
      <c r="D62" s="1109">
        <v>350649.17010808265</v>
      </c>
      <c r="E62" s="1108">
        <v>183708.93819387251</v>
      </c>
      <c r="F62" s="1109">
        <v>93902.252918281782</v>
      </c>
      <c r="G62" s="1109">
        <v>27416.085457403882</v>
      </c>
      <c r="H62" s="1108">
        <v>527364.16498503915</v>
      </c>
      <c r="I62" s="1108">
        <v>18083.510260110023</v>
      </c>
      <c r="J62" s="1108">
        <v>1229885.5545174796</v>
      </c>
    </row>
    <row r="63" spans="1:10" s="278" customFormat="1" ht="8.85" customHeight="1">
      <c r="A63" s="618" t="s">
        <v>2682</v>
      </c>
      <c r="B63" s="1108">
        <v>27922.325285184415</v>
      </c>
      <c r="C63" s="1108">
        <v>279.64615599999996</v>
      </c>
      <c r="D63" s="1109">
        <v>343341.07544747851</v>
      </c>
      <c r="E63" s="1108">
        <v>192584.19441070838</v>
      </c>
      <c r="F63" s="1109">
        <v>97355.490251934621</v>
      </c>
      <c r="G63" s="1109">
        <v>26454.788216472138</v>
      </c>
      <c r="H63" s="1108">
        <v>525648.20819660637</v>
      </c>
      <c r="I63" s="1108">
        <v>18360.426007729955</v>
      </c>
      <c r="J63" s="1108">
        <v>1231946.1539721144</v>
      </c>
    </row>
    <row r="64" spans="1:10" s="278" customFormat="1" ht="8.85" customHeight="1">
      <c r="A64" s="618" t="s">
        <v>2683</v>
      </c>
      <c r="B64" s="1108">
        <v>29838.644166342638</v>
      </c>
      <c r="C64" s="1108">
        <v>1256.0699171093088</v>
      </c>
      <c r="D64" s="1109">
        <v>350684.15062396112</v>
      </c>
      <c r="E64" s="1108">
        <v>192677.58154277358</v>
      </c>
      <c r="F64" s="1109">
        <v>91701.05380742636</v>
      </c>
      <c r="G64" s="1109">
        <v>29009.12605939935</v>
      </c>
      <c r="H64" s="1108">
        <v>524144.52093273029</v>
      </c>
      <c r="I64" s="1108">
        <v>16881.230159080354</v>
      </c>
      <c r="J64" s="1108">
        <v>1236192.3772088231</v>
      </c>
    </row>
    <row r="65" spans="1:10" s="278" customFormat="1" ht="8.85" customHeight="1">
      <c r="A65" s="618" t="s">
        <v>2680</v>
      </c>
      <c r="B65" s="1108">
        <v>29267.13800201676</v>
      </c>
      <c r="C65" s="1108">
        <v>1279.4903722614652</v>
      </c>
      <c r="D65" s="1109">
        <v>359749.78427153779</v>
      </c>
      <c r="E65" s="1108">
        <v>195068.99186472828</v>
      </c>
      <c r="F65" s="1109">
        <v>81498.355410524673</v>
      </c>
      <c r="G65" s="1109">
        <v>28381.932769593608</v>
      </c>
      <c r="H65" s="1108">
        <v>527553.63404578436</v>
      </c>
      <c r="I65" s="1108">
        <v>14187.865669700317</v>
      </c>
      <c r="J65" s="1108">
        <v>1236987.1924061473</v>
      </c>
    </row>
    <row r="66" spans="1:10" s="278" customFormat="1" ht="8.85" customHeight="1">
      <c r="A66" s="618" t="s">
        <v>2695</v>
      </c>
      <c r="B66" s="1108">
        <v>31204.298061404381</v>
      </c>
      <c r="C66" s="1108">
        <v>1342.3753722614651</v>
      </c>
      <c r="D66" s="1109">
        <v>362010.21067272796</v>
      </c>
      <c r="E66" s="1108">
        <v>189393.52885481733</v>
      </c>
      <c r="F66" s="1109">
        <v>93296.893837564625</v>
      </c>
      <c r="G66" s="1109">
        <v>28359.371160335199</v>
      </c>
      <c r="H66" s="1108">
        <v>541758.28600031487</v>
      </c>
      <c r="I66" s="1108">
        <v>11410.065107028466</v>
      </c>
      <c r="J66" s="1108">
        <v>1258775.0290664542</v>
      </c>
    </row>
    <row r="67" spans="1:10" s="278" customFormat="1" ht="8.85" customHeight="1">
      <c r="A67" s="618" t="s">
        <v>2696</v>
      </c>
      <c r="B67" s="1108">
        <v>32929.034370758993</v>
      </c>
      <c r="C67" s="1108">
        <v>1350.0940049999999</v>
      </c>
      <c r="D67" s="1109">
        <v>360366.83347700007</v>
      </c>
      <c r="E67" s="1108">
        <v>197879.90940539769</v>
      </c>
      <c r="F67" s="1109">
        <v>88070.003640177703</v>
      </c>
      <c r="G67" s="1109">
        <v>28529.554551295827</v>
      </c>
      <c r="H67" s="1108">
        <v>546595.98164096859</v>
      </c>
      <c r="I67" s="1108">
        <v>11560.943181910319</v>
      </c>
      <c r="J67" s="1108">
        <v>1267282.3542725092</v>
      </c>
    </row>
    <row r="68" spans="1:10" s="310" customFormat="1" ht="8.85" customHeight="1">
      <c r="A68" s="601" t="s">
        <v>2693</v>
      </c>
      <c r="B68" s="883">
        <v>32667.084055630032</v>
      </c>
      <c r="C68" s="883">
        <v>1375.630005</v>
      </c>
      <c r="D68" s="884">
        <v>381257.08937660808</v>
      </c>
      <c r="E68" s="883">
        <v>176945.78234934754</v>
      </c>
      <c r="F68" s="884">
        <v>89295.402187398067</v>
      </c>
      <c r="G68" s="884">
        <v>27921.870951310233</v>
      </c>
      <c r="H68" s="883">
        <v>559836.35457713087</v>
      </c>
      <c r="I68" s="883">
        <v>11160.334238530137</v>
      </c>
      <c r="J68" s="883">
        <v>1280459.5477409549</v>
      </c>
    </row>
    <row r="69" spans="1:10" s="231" customFormat="1" ht="8.85" customHeight="1">
      <c r="A69" s="894"/>
      <c r="B69" s="1070"/>
      <c r="C69" s="1070"/>
      <c r="D69" s="765"/>
      <c r="E69" s="1070"/>
      <c r="F69" s="1070"/>
      <c r="G69" s="1070"/>
      <c r="H69" s="1070"/>
      <c r="I69" s="1070"/>
      <c r="J69" s="1070"/>
    </row>
    <row r="70" spans="1:10" s="278" customFormat="1" ht="8.85" customHeight="1">
      <c r="A70" s="621" t="s">
        <v>2734</v>
      </c>
      <c r="B70" s="1108">
        <v>30858.896479657626</v>
      </c>
      <c r="C70" s="1108">
        <v>1329.9988799999999</v>
      </c>
      <c r="D70" s="1109">
        <v>391075.56359898957</v>
      </c>
      <c r="E70" s="1108">
        <v>184684.31548499595</v>
      </c>
      <c r="F70" s="1109">
        <v>98129.265542541252</v>
      </c>
      <c r="G70" s="1109">
        <v>28520.113675353175</v>
      </c>
      <c r="H70" s="1108">
        <v>572867.1474606297</v>
      </c>
      <c r="I70" s="1108">
        <v>10268.843500949908</v>
      </c>
      <c r="J70" s="1108">
        <v>1317734.1446231173</v>
      </c>
    </row>
    <row r="71" spans="1:10" s="278" customFormat="1" ht="8.85" customHeight="1">
      <c r="A71" s="621" t="s">
        <v>2886</v>
      </c>
      <c r="B71" s="1108">
        <v>28502.700826039272</v>
      </c>
      <c r="C71" s="1108">
        <v>1331.24249384</v>
      </c>
      <c r="D71" s="1109">
        <v>405790.74321627623</v>
      </c>
      <c r="E71" s="1108">
        <v>178728.71568446152</v>
      </c>
      <c r="F71" s="1109">
        <v>94399.818385911014</v>
      </c>
      <c r="G71" s="1109">
        <v>27901.194114668877</v>
      </c>
      <c r="H71" s="1108">
        <v>586849.29864077119</v>
      </c>
      <c r="I71" s="1108">
        <v>11661.586972469697</v>
      </c>
      <c r="J71" s="1108">
        <v>1335165.300334438</v>
      </c>
    </row>
    <row r="72" spans="1:10" s="278" customFormat="1" ht="8.85" customHeight="1">
      <c r="A72" s="621" t="s">
        <v>2732</v>
      </c>
      <c r="B72" s="1108">
        <v>28152.968754939287</v>
      </c>
      <c r="C72" s="1108">
        <v>1343.0106188399998</v>
      </c>
      <c r="D72" s="1109">
        <v>416076.42622044828</v>
      </c>
      <c r="E72" s="1108">
        <v>193237.01098434845</v>
      </c>
      <c r="F72" s="1109">
        <v>94125.206059503747</v>
      </c>
      <c r="G72" s="1109">
        <v>29656.840884037185</v>
      </c>
      <c r="H72" s="1108">
        <v>595576.74173516117</v>
      </c>
      <c r="I72" s="1108">
        <v>11661.204883110011</v>
      </c>
      <c r="J72" s="1108">
        <v>1369829.4101403879</v>
      </c>
    </row>
    <row r="73" spans="1:10" s="278" customFormat="1" ht="8.85" customHeight="1">
      <c r="A73" s="621" t="s">
        <v>2799</v>
      </c>
      <c r="B73" s="1108">
        <v>26836.678924776959</v>
      </c>
      <c r="C73" s="1108">
        <v>1345.17081884</v>
      </c>
      <c r="D73" s="1109">
        <v>421761.3134039609</v>
      </c>
      <c r="E73" s="1108">
        <v>196137.48894546751</v>
      </c>
      <c r="F73" s="1109">
        <v>92630.031728666014</v>
      </c>
      <c r="G73" s="1109">
        <v>30743.542381766525</v>
      </c>
      <c r="H73" s="1108">
        <v>612446.39356216777</v>
      </c>
      <c r="I73" s="1108">
        <v>12057.410809729714</v>
      </c>
      <c r="J73" s="1108">
        <v>1393958.0305753755</v>
      </c>
    </row>
    <row r="74" spans="1:10" s="278" customFormat="1" ht="8.85" customHeight="1">
      <c r="A74" s="621" t="s">
        <v>2800</v>
      </c>
      <c r="B74" s="1108">
        <v>25806.885044591629</v>
      </c>
      <c r="C74" s="1108">
        <v>1345.6948188399999</v>
      </c>
      <c r="D74" s="1109">
        <v>422115.00533161848</v>
      </c>
      <c r="E74" s="1108">
        <v>208931.77582577127</v>
      </c>
      <c r="F74" s="1109">
        <v>88746.008449886576</v>
      </c>
      <c r="G74" s="1109">
        <v>31197.725083385332</v>
      </c>
      <c r="H74" s="1108">
        <v>619149.88714923651</v>
      </c>
      <c r="I74" s="1108">
        <v>15769.491791629698</v>
      </c>
      <c r="J74" s="1108">
        <v>1413062.4734949595</v>
      </c>
    </row>
    <row r="75" spans="1:10" s="278" customFormat="1" ht="8.85" customHeight="1">
      <c r="A75" s="618" t="s">
        <v>2796</v>
      </c>
      <c r="B75" s="1108">
        <v>26776.140422639925</v>
      </c>
      <c r="C75" s="1108">
        <v>1345.6622318699997</v>
      </c>
      <c r="D75" s="1109">
        <v>425666.00791097118</v>
      </c>
      <c r="E75" s="1108">
        <v>213452.65597492247</v>
      </c>
      <c r="F75" s="1109">
        <v>87384.330527096681</v>
      </c>
      <c r="G75" s="1109">
        <v>31669.352674069058</v>
      </c>
      <c r="H75" s="1108">
        <v>633911.70384923927</v>
      </c>
      <c r="I75" s="1108">
        <v>16997.121575440047</v>
      </c>
      <c r="J75" s="1108">
        <v>1437202.9751662486</v>
      </c>
    </row>
    <row r="76" spans="1:10" s="278" customFormat="1" ht="8.85" customHeight="1">
      <c r="A76" s="618" t="s">
        <v>2804</v>
      </c>
      <c r="B76" s="1108">
        <v>26225.10340583311</v>
      </c>
      <c r="C76" s="1108">
        <v>1346.6652318699998</v>
      </c>
      <c r="D76" s="1109">
        <v>434271.47689797851</v>
      </c>
      <c r="E76" s="1108">
        <v>214118.94694152859</v>
      </c>
      <c r="F76" s="1109">
        <v>83922.777966618538</v>
      </c>
      <c r="G76" s="1109">
        <v>33402.98209258799</v>
      </c>
      <c r="H76" s="1108">
        <v>650268.17789925484</v>
      </c>
      <c r="I76" s="1108">
        <v>17142.086791600101</v>
      </c>
      <c r="J76" s="1108">
        <v>1460698.2172272718</v>
      </c>
    </row>
    <row r="77" spans="1:10" s="278" customFormat="1" ht="8.85" customHeight="1">
      <c r="A77" s="618" t="s">
        <v>2805</v>
      </c>
      <c r="B77" s="1108">
        <v>27404.085313489701</v>
      </c>
      <c r="C77" s="1108">
        <v>1357.4472318699998</v>
      </c>
      <c r="D77" s="1109">
        <v>447754.13702063792</v>
      </c>
      <c r="E77" s="1108">
        <v>215464.09665716696</v>
      </c>
      <c r="F77" s="1109">
        <v>83995.647681407427</v>
      </c>
      <c r="G77" s="1109">
        <v>33937.267454192937</v>
      </c>
      <c r="H77" s="1108">
        <v>675369.04217196337</v>
      </c>
      <c r="I77" s="1108">
        <v>16319.974584050011</v>
      </c>
      <c r="J77" s="1108">
        <v>1501601.6981147784</v>
      </c>
    </row>
    <row r="78" spans="1:10" s="278" customFormat="1" ht="8.85" customHeight="1">
      <c r="A78" s="618" t="s">
        <v>2806</v>
      </c>
      <c r="B78" s="1108">
        <v>26642.663938657173</v>
      </c>
      <c r="C78" s="1108">
        <v>1359.3552268699998</v>
      </c>
      <c r="D78" s="1109">
        <v>449611.78374736552</v>
      </c>
      <c r="E78" s="1108">
        <v>211968.44291030418</v>
      </c>
      <c r="F78" s="1109">
        <v>87584.466958716948</v>
      </c>
      <c r="G78" s="1109">
        <v>33172.129786434431</v>
      </c>
      <c r="H78" s="1108">
        <v>680194.90090311726</v>
      </c>
      <c r="I78" s="1108">
        <v>16163.985771929845</v>
      </c>
      <c r="J78" s="1108">
        <v>1506697.7292433954</v>
      </c>
    </row>
    <row r="79" spans="1:10" s="278" customFormat="1" ht="8.85" customHeight="1">
      <c r="A79" s="618" t="s">
        <v>2850</v>
      </c>
      <c r="B79" s="1108">
        <v>25206.330189797591</v>
      </c>
      <c r="C79" s="1108">
        <v>1362.3852268699998</v>
      </c>
      <c r="D79" s="1109">
        <v>451900.99628832418</v>
      </c>
      <c r="E79" s="1108">
        <v>209317.63098010444</v>
      </c>
      <c r="F79" s="1109">
        <v>91673.389244700069</v>
      </c>
      <c r="G79" s="1109">
        <v>32885.925376160405</v>
      </c>
      <c r="H79" s="1108">
        <v>678272.17402750987</v>
      </c>
      <c r="I79" s="1108">
        <v>14738.548943509813</v>
      </c>
      <c r="J79" s="1108">
        <v>1505357.3802769764</v>
      </c>
    </row>
    <row r="80" spans="1:10" s="278" customFormat="1" ht="8.85" customHeight="1">
      <c r="A80" s="618" t="s">
        <v>2851</v>
      </c>
      <c r="B80" s="1108">
        <v>28814.340873228884</v>
      </c>
      <c r="C80" s="1108">
        <v>1358.6944298699998</v>
      </c>
      <c r="D80" s="1109">
        <v>451864.98316718149</v>
      </c>
      <c r="E80" s="1108">
        <v>197877.81989364041</v>
      </c>
      <c r="F80" s="1109">
        <v>100739.61978337553</v>
      </c>
      <c r="G80" s="1109">
        <v>31183.979933718874</v>
      </c>
      <c r="H80" s="1108">
        <v>690268.30757556274</v>
      </c>
      <c r="I80" s="1108">
        <v>14022.804901859723</v>
      </c>
      <c r="J80" s="1108">
        <v>1516130.5505584376</v>
      </c>
    </row>
    <row r="81" spans="1:10" s="310" customFormat="1" ht="8.85" customHeight="1">
      <c r="A81" s="601" t="s">
        <v>2852</v>
      </c>
      <c r="B81" s="883">
        <v>29068.073185259938</v>
      </c>
      <c r="C81" s="883">
        <v>1339.7950018700001</v>
      </c>
      <c r="D81" s="884">
        <v>484491.46028923488</v>
      </c>
      <c r="E81" s="883">
        <v>211108.46268308241</v>
      </c>
      <c r="F81" s="884">
        <v>99612.619063854305</v>
      </c>
      <c r="G81" s="884">
        <v>36364.585918653844</v>
      </c>
      <c r="H81" s="883">
        <v>755482.47694545193</v>
      </c>
      <c r="I81" s="883">
        <v>15906.726587949786</v>
      </c>
      <c r="J81" s="883">
        <v>1633374.1996753572</v>
      </c>
    </row>
    <row r="82" spans="1:10" s="231" customFormat="1" ht="8.85" customHeight="1">
      <c r="A82" s="894"/>
      <c r="B82" s="1070"/>
      <c r="C82" s="1070"/>
      <c r="D82" s="765"/>
      <c r="E82" s="1070"/>
      <c r="F82" s="1070"/>
      <c r="G82" s="1070"/>
      <c r="H82" s="1070"/>
      <c r="I82" s="1070"/>
      <c r="J82" s="1070"/>
    </row>
    <row r="83" spans="1:10" s="278" customFormat="1" ht="8.85" customHeight="1">
      <c r="A83" s="621" t="s">
        <v>2883</v>
      </c>
      <c r="B83" s="1108">
        <v>29147.070422678767</v>
      </c>
      <c r="C83" s="1108">
        <v>1318.1570018700004</v>
      </c>
      <c r="D83" s="1109">
        <v>509698.2728957783</v>
      </c>
      <c r="E83" s="1108">
        <v>220510.46503711093</v>
      </c>
      <c r="F83" s="1109">
        <v>103748.0761573637</v>
      </c>
      <c r="G83" s="1109">
        <v>36264.699641819403</v>
      </c>
      <c r="H83" s="1108">
        <v>778381.80709555733</v>
      </c>
      <c r="I83" s="1108">
        <v>14435.924060130026</v>
      </c>
      <c r="J83" s="1108">
        <v>1693504.4723123084</v>
      </c>
    </row>
    <row r="84" spans="1:10" s="278" customFormat="1" ht="8.85" customHeight="1">
      <c r="A84" s="621" t="s">
        <v>2884</v>
      </c>
      <c r="B84" s="1108">
        <v>24734.106865006688</v>
      </c>
      <c r="C84" s="1108">
        <v>1316.2519750000001</v>
      </c>
      <c r="D84" s="1109">
        <v>520601.19019897043</v>
      </c>
      <c r="E84" s="1108">
        <v>224146.23198581667</v>
      </c>
      <c r="F84" s="1109">
        <v>107499.80163674464</v>
      </c>
      <c r="G84" s="1109">
        <v>37978.16245867456</v>
      </c>
      <c r="H84" s="1108">
        <v>783757.30530949344</v>
      </c>
      <c r="I84" s="1108">
        <v>13540.70440724981</v>
      </c>
      <c r="J84" s="1108">
        <v>1713573.7548369563</v>
      </c>
    </row>
    <row r="85" spans="1:10" s="278" customFormat="1" ht="8.85" customHeight="1">
      <c r="A85" s="2195" t="s">
        <v>2885</v>
      </c>
      <c r="B85" s="2209">
        <v>24116.834145697525</v>
      </c>
      <c r="C85" s="2209">
        <v>1202.7519750000001</v>
      </c>
      <c r="D85" s="2210">
        <v>527627.90848570375</v>
      </c>
      <c r="E85" s="2209">
        <v>223441.28363970027</v>
      </c>
      <c r="F85" s="2210">
        <v>108910.29592793997</v>
      </c>
      <c r="G85" s="2210">
        <v>38415.576303920439</v>
      </c>
      <c r="H85" s="2209">
        <v>801870.10968594532</v>
      </c>
      <c r="I85" s="2209">
        <v>13335.197714989772</v>
      </c>
      <c r="J85" s="2209">
        <v>1738919.9578788972</v>
      </c>
    </row>
    <row r="86" spans="1:10" s="58" customFormat="1" ht="4.5" customHeight="1">
      <c r="A86" s="673"/>
      <c r="B86" s="673"/>
      <c r="C86" s="673"/>
      <c r="D86" s="673"/>
      <c r="E86" s="673"/>
      <c r="F86" s="673"/>
      <c r="G86" s="673"/>
      <c r="H86" s="673"/>
      <c r="I86" s="673"/>
      <c r="J86" s="708"/>
    </row>
    <row r="87" spans="1:10" s="58" customFormat="1" ht="7.5" customHeight="1">
      <c r="A87" s="674" t="s">
        <v>1881</v>
      </c>
      <c r="B87" s="674"/>
      <c r="C87" s="674"/>
      <c r="D87" s="674"/>
      <c r="E87" s="674"/>
      <c r="F87" s="674"/>
      <c r="G87" s="674"/>
      <c r="H87" s="673"/>
      <c r="I87" s="673"/>
      <c r="J87" s="708"/>
    </row>
    <row r="88" spans="1:10" s="58" customFormat="1" ht="9" customHeight="1">
      <c r="A88" s="707" t="s">
        <v>1392</v>
      </c>
      <c r="B88" s="674"/>
      <c r="C88" s="674"/>
      <c r="D88" s="674"/>
      <c r="E88" s="674"/>
      <c r="F88" s="674"/>
      <c r="G88" s="674"/>
      <c r="H88" s="673"/>
      <c r="I88" s="673"/>
      <c r="J88" s="709"/>
    </row>
    <row r="89" spans="1:10" s="58" customFormat="1" ht="9" customHeight="1">
      <c r="A89" s="278"/>
      <c r="B89" s="674"/>
      <c r="C89" s="674"/>
      <c r="D89" s="674"/>
      <c r="E89" s="674"/>
      <c r="F89" s="674"/>
      <c r="G89" s="674"/>
      <c r="H89" s="673"/>
      <c r="I89" s="673"/>
      <c r="J89" s="709"/>
    </row>
    <row r="90" spans="1:10" ht="9" customHeight="1">
      <c r="B90" s="395"/>
      <c r="C90" s="394"/>
      <c r="D90" s="394"/>
      <c r="E90" s="394"/>
      <c r="F90" s="394"/>
      <c r="G90" s="394"/>
      <c r="H90" s="394"/>
      <c r="I90" s="394"/>
      <c r="J90" s="395"/>
    </row>
    <row r="91" spans="1:10" ht="9" customHeight="1">
      <c r="B91" s="234"/>
      <c r="C91" s="394"/>
      <c r="D91" s="394"/>
      <c r="E91" s="394"/>
      <c r="F91" s="394"/>
      <c r="G91" s="394"/>
      <c r="H91" s="394"/>
      <c r="I91" s="394"/>
      <c r="J91" s="395"/>
    </row>
    <row r="92" spans="1:10" ht="9" customHeight="1">
      <c r="B92" s="421"/>
      <c r="C92" s="421"/>
      <c r="D92" s="421"/>
      <c r="E92" s="421"/>
      <c r="F92" s="421"/>
      <c r="G92" s="3"/>
      <c r="H92" s="3"/>
      <c r="I92" s="3"/>
      <c r="J92" s="233"/>
    </row>
    <row r="93" spans="1:10" ht="9" customHeight="1">
      <c r="B93" s="234"/>
      <c r="C93" s="62"/>
      <c r="D93" s="62"/>
      <c r="E93" s="62"/>
      <c r="F93" s="62"/>
      <c r="G93" s="62"/>
      <c r="H93" s="62"/>
      <c r="I93" s="62"/>
      <c r="J93" s="234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3" orientation="portrait" useFirstPageNumber="1" r:id="rId1"/>
  <headerFooter alignWithMargins="0">
    <oddFooter>&amp;C&amp;"Times New Roman,Bold"&amp;10&amp;P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E145"/>
  <sheetViews>
    <sheetView topLeftCell="A120" workbookViewId="0">
      <selection activeCell="C148" sqref="C148"/>
    </sheetView>
  </sheetViews>
  <sheetFormatPr defaultRowHeight="11.25"/>
  <cols>
    <col min="1" max="1" width="7.1640625" customWidth="1"/>
    <col min="2" max="2" width="106.83203125" customWidth="1"/>
    <col min="3" max="3" width="6.1640625" customWidth="1"/>
  </cols>
  <sheetData>
    <row r="1" spans="1:4" ht="18">
      <c r="A1" s="2411" t="s">
        <v>713</v>
      </c>
      <c r="B1" s="2411"/>
      <c r="C1" s="2411"/>
      <c r="D1" s="221"/>
    </row>
    <row r="2" spans="1:4" ht="15.75">
      <c r="A2" s="38"/>
      <c r="B2" s="38"/>
      <c r="C2" s="38"/>
    </row>
    <row r="3" spans="1:4" s="48" customFormat="1" ht="15.75">
      <c r="A3" s="71" t="s">
        <v>179</v>
      </c>
      <c r="B3" s="71"/>
      <c r="C3" s="71" t="s">
        <v>714</v>
      </c>
    </row>
    <row r="4" spans="1:4" s="48" customFormat="1" ht="9.75" customHeight="1">
      <c r="A4" s="71"/>
      <c r="B4" s="71"/>
      <c r="C4" s="71"/>
    </row>
    <row r="5" spans="1:4" s="48" customFormat="1" ht="15.75">
      <c r="A5" s="71"/>
      <c r="B5" s="71" t="s">
        <v>485</v>
      </c>
      <c r="C5" s="71"/>
    </row>
    <row r="6" spans="1:4" ht="15.75">
      <c r="A6" s="38">
        <v>1</v>
      </c>
      <c r="B6" s="38" t="s">
        <v>185</v>
      </c>
      <c r="C6" s="38">
        <v>1</v>
      </c>
    </row>
    <row r="7" spans="1:4" ht="15.75">
      <c r="A7" s="38">
        <v>2</v>
      </c>
      <c r="B7" s="38" t="s">
        <v>1132</v>
      </c>
      <c r="C7" s="38">
        <v>3</v>
      </c>
    </row>
    <row r="8" spans="1:4" ht="15.75">
      <c r="A8" s="38">
        <v>3</v>
      </c>
      <c r="B8" s="38" t="s">
        <v>1133</v>
      </c>
      <c r="C8" s="38">
        <v>4</v>
      </c>
    </row>
    <row r="9" spans="1:4" ht="15.75">
      <c r="A9" s="38">
        <v>4</v>
      </c>
      <c r="B9" s="38" t="s">
        <v>2784</v>
      </c>
      <c r="C9" s="38"/>
    </row>
    <row r="10" spans="1:4" ht="15.75">
      <c r="A10" s="38"/>
      <c r="B10" s="38" t="s">
        <v>1134</v>
      </c>
      <c r="C10" s="38">
        <v>5</v>
      </c>
    </row>
    <row r="11" spans="1:4" ht="15.75">
      <c r="A11" s="38"/>
      <c r="B11" s="38" t="s">
        <v>1608</v>
      </c>
      <c r="C11" s="38">
        <v>6</v>
      </c>
    </row>
    <row r="12" spans="1:4" ht="15.75">
      <c r="A12" s="38">
        <v>5</v>
      </c>
      <c r="B12" s="38" t="s">
        <v>1447</v>
      </c>
      <c r="C12" s="38"/>
    </row>
    <row r="13" spans="1:4" ht="15.75">
      <c r="A13" s="38"/>
      <c r="B13" s="38" t="s">
        <v>1134</v>
      </c>
      <c r="C13" s="38">
        <v>7</v>
      </c>
    </row>
    <row r="14" spans="1:4" ht="15.75">
      <c r="A14" s="38"/>
      <c r="B14" s="38" t="s">
        <v>1608</v>
      </c>
      <c r="C14" s="38">
        <v>9</v>
      </c>
    </row>
    <row r="15" spans="1:4" ht="15.75">
      <c r="A15" s="38">
        <v>6</v>
      </c>
      <c r="B15" s="38" t="s">
        <v>2408</v>
      </c>
      <c r="C15" s="38"/>
    </row>
    <row r="16" spans="1:4" ht="15.75">
      <c r="A16" s="38"/>
      <c r="B16" s="38" t="s">
        <v>1134</v>
      </c>
      <c r="C16" s="38">
        <v>10</v>
      </c>
    </row>
    <row r="17" spans="1:3" ht="15.75">
      <c r="A17" s="38"/>
      <c r="B17" s="38" t="s">
        <v>1608</v>
      </c>
      <c r="C17" s="38">
        <v>11</v>
      </c>
    </row>
    <row r="18" spans="1:3" ht="8.25" customHeight="1">
      <c r="A18" s="38"/>
      <c r="B18" s="38"/>
      <c r="C18" s="38"/>
    </row>
    <row r="19" spans="1:3" s="48" customFormat="1" ht="15.75">
      <c r="A19" s="71"/>
      <c r="B19" s="71" t="s">
        <v>804</v>
      </c>
      <c r="C19" s="71"/>
    </row>
    <row r="20" spans="1:3" ht="15.75">
      <c r="A20" s="38">
        <v>7</v>
      </c>
      <c r="B20" s="38" t="s">
        <v>1899</v>
      </c>
      <c r="C20" s="38">
        <v>12</v>
      </c>
    </row>
    <row r="21" spans="1:3" ht="15.75">
      <c r="A21" s="38">
        <v>8</v>
      </c>
      <c r="B21" s="38" t="s">
        <v>1817</v>
      </c>
      <c r="C21" s="38">
        <v>13</v>
      </c>
    </row>
    <row r="22" spans="1:3" ht="15.75">
      <c r="A22" s="38">
        <v>9</v>
      </c>
      <c r="B22" s="38" t="s">
        <v>1818</v>
      </c>
      <c r="C22" s="38">
        <v>14</v>
      </c>
    </row>
    <row r="23" spans="1:3" ht="15.75">
      <c r="A23" s="38">
        <v>10</v>
      </c>
      <c r="B23" s="38" t="s">
        <v>1819</v>
      </c>
      <c r="C23" s="38"/>
    </row>
    <row r="24" spans="1:3" ht="15.75">
      <c r="A24" s="38"/>
      <c r="B24" s="38" t="s">
        <v>1820</v>
      </c>
      <c r="C24" s="38">
        <v>15</v>
      </c>
    </row>
    <row r="25" spans="1:3" ht="15.75">
      <c r="A25" s="38"/>
      <c r="B25" s="38" t="s">
        <v>1821</v>
      </c>
      <c r="C25" s="38">
        <v>17</v>
      </c>
    </row>
    <row r="26" spans="1:3" ht="15.75">
      <c r="A26" s="38">
        <v>11</v>
      </c>
      <c r="B26" s="38" t="s">
        <v>1822</v>
      </c>
      <c r="C26" s="38"/>
    </row>
    <row r="27" spans="1:3" ht="15.75">
      <c r="A27" s="38"/>
      <c r="B27" s="38" t="s">
        <v>1820</v>
      </c>
      <c r="C27" s="38">
        <v>19</v>
      </c>
    </row>
    <row r="28" spans="1:3" ht="15.75">
      <c r="A28" s="38"/>
      <c r="B28" s="38" t="s">
        <v>1821</v>
      </c>
      <c r="C28" s="38">
        <v>21</v>
      </c>
    </row>
    <row r="29" spans="1:3" ht="15.75">
      <c r="A29" s="38">
        <v>12</v>
      </c>
      <c r="B29" s="38" t="s">
        <v>1823</v>
      </c>
      <c r="C29" s="38"/>
    </row>
    <row r="30" spans="1:3" ht="15.75">
      <c r="A30" s="38"/>
      <c r="B30" s="38" t="s">
        <v>1820</v>
      </c>
      <c r="C30" s="38">
        <v>23</v>
      </c>
    </row>
    <row r="31" spans="1:3" ht="15.75">
      <c r="A31" s="38"/>
      <c r="B31" s="38" t="s">
        <v>1821</v>
      </c>
      <c r="C31" s="38">
        <v>25</v>
      </c>
    </row>
    <row r="32" spans="1:3" ht="15.75">
      <c r="A32" s="38">
        <v>13</v>
      </c>
      <c r="B32" s="38" t="s">
        <v>2001</v>
      </c>
      <c r="C32" s="38">
        <v>27</v>
      </c>
    </row>
    <row r="33" spans="1:3" ht="15.75">
      <c r="A33" s="38">
        <v>14</v>
      </c>
      <c r="B33" s="38" t="s">
        <v>2002</v>
      </c>
      <c r="C33" s="38">
        <v>28</v>
      </c>
    </row>
    <row r="34" spans="1:3" ht="15.75">
      <c r="A34" s="38">
        <v>15</v>
      </c>
      <c r="B34" s="38" t="s">
        <v>2003</v>
      </c>
      <c r="C34" s="38">
        <v>29</v>
      </c>
    </row>
    <row r="35" spans="1:3" ht="15.75">
      <c r="A35" s="38">
        <v>16</v>
      </c>
      <c r="B35" s="38" t="s">
        <v>2004</v>
      </c>
      <c r="C35" s="38">
        <v>30</v>
      </c>
    </row>
    <row r="36" spans="1:3" ht="15.75">
      <c r="A36" s="38">
        <v>17</v>
      </c>
      <c r="B36" s="38" t="s">
        <v>2005</v>
      </c>
      <c r="C36" s="38">
        <v>31</v>
      </c>
    </row>
    <row r="37" spans="1:3" ht="15.75">
      <c r="A37" s="38">
        <v>18</v>
      </c>
      <c r="B37" s="38" t="s">
        <v>2006</v>
      </c>
      <c r="C37" s="38">
        <v>32</v>
      </c>
    </row>
    <row r="38" spans="1:3" ht="15.75">
      <c r="A38" s="38">
        <v>19</v>
      </c>
      <c r="B38" s="38" t="s">
        <v>2007</v>
      </c>
      <c r="C38" s="38">
        <v>33</v>
      </c>
    </row>
    <row r="39" spans="1:3" ht="15.75">
      <c r="A39" s="38">
        <v>20</v>
      </c>
      <c r="B39" s="38" t="s">
        <v>2008</v>
      </c>
      <c r="C39" s="38">
        <v>34</v>
      </c>
    </row>
    <row r="40" spans="1:3" ht="15.75">
      <c r="A40" s="38">
        <v>21</v>
      </c>
      <c r="B40" s="38" t="s">
        <v>2009</v>
      </c>
      <c r="C40" s="38">
        <v>35</v>
      </c>
    </row>
    <row r="41" spans="1:3" ht="15.75">
      <c r="A41" s="38">
        <v>22</v>
      </c>
      <c r="B41" s="38" t="s">
        <v>1900</v>
      </c>
      <c r="C41" s="38">
        <v>36</v>
      </c>
    </row>
    <row r="42" spans="1:3" ht="15.75">
      <c r="A42" s="38">
        <v>23</v>
      </c>
      <c r="B42" s="38" t="s">
        <v>1824</v>
      </c>
      <c r="C42" s="38">
        <v>37</v>
      </c>
    </row>
    <row r="43" spans="1:3" ht="15.75">
      <c r="A43" s="38">
        <v>24</v>
      </c>
      <c r="B43" s="38" t="s">
        <v>1901</v>
      </c>
      <c r="C43" s="38">
        <v>38</v>
      </c>
    </row>
    <row r="44" spans="1:3" ht="15.75">
      <c r="A44" s="38">
        <v>25</v>
      </c>
      <c r="B44" s="38" t="s">
        <v>1902</v>
      </c>
      <c r="C44" s="38">
        <v>39</v>
      </c>
    </row>
    <row r="45" spans="1:3" ht="15.75">
      <c r="A45" s="38">
        <v>26</v>
      </c>
      <c r="B45" s="38" t="s">
        <v>1903</v>
      </c>
      <c r="C45" s="38">
        <v>41</v>
      </c>
    </row>
    <row r="46" spans="1:3" ht="15.75">
      <c r="A46" s="38">
        <v>27</v>
      </c>
      <c r="B46" s="38" t="s">
        <v>2783</v>
      </c>
      <c r="C46" s="38">
        <v>43</v>
      </c>
    </row>
    <row r="47" spans="1:3" ht="15.75">
      <c r="A47" s="38">
        <v>28</v>
      </c>
      <c r="B47" s="38" t="s">
        <v>2259</v>
      </c>
      <c r="C47" s="38">
        <v>45</v>
      </c>
    </row>
    <row r="48" spans="1:3" ht="15.75">
      <c r="A48" s="38">
        <v>29</v>
      </c>
      <c r="B48" s="38" t="s">
        <v>2260</v>
      </c>
      <c r="C48" s="38">
        <v>46</v>
      </c>
    </row>
    <row r="49" spans="1:3" ht="15.75">
      <c r="A49" s="38">
        <v>30</v>
      </c>
      <c r="B49" s="38" t="s">
        <v>2641</v>
      </c>
      <c r="C49" s="38">
        <v>48</v>
      </c>
    </row>
    <row r="50" spans="1:3" ht="7.5" customHeight="1">
      <c r="A50" s="38"/>
      <c r="B50" s="38"/>
      <c r="C50" s="38"/>
    </row>
    <row r="51" spans="1:3" s="48" customFormat="1" ht="15.75">
      <c r="A51" s="71"/>
      <c r="B51" s="71" t="s">
        <v>805</v>
      </c>
      <c r="C51" s="71"/>
    </row>
    <row r="52" spans="1:3" ht="15.75">
      <c r="A52" s="38">
        <v>31</v>
      </c>
      <c r="B52" s="38" t="s">
        <v>2786</v>
      </c>
      <c r="C52" s="38"/>
    </row>
    <row r="53" spans="1:3" ht="15.75">
      <c r="A53" s="38"/>
      <c r="B53" s="38" t="s">
        <v>776</v>
      </c>
      <c r="C53" s="38">
        <v>50</v>
      </c>
    </row>
    <row r="54" spans="1:3" ht="15.75">
      <c r="A54" s="38">
        <v>32</v>
      </c>
      <c r="B54" s="38" t="s">
        <v>2785</v>
      </c>
      <c r="C54" s="38">
        <v>52</v>
      </c>
    </row>
    <row r="55" spans="1:3" ht="15.75">
      <c r="A55" s="38">
        <v>33</v>
      </c>
      <c r="B55" s="38" t="s">
        <v>285</v>
      </c>
      <c r="C55" s="38">
        <v>53</v>
      </c>
    </row>
    <row r="56" spans="1:3" ht="15.75">
      <c r="A56" s="38">
        <v>34</v>
      </c>
      <c r="B56" s="38" t="s">
        <v>1904</v>
      </c>
      <c r="C56" s="38">
        <v>54</v>
      </c>
    </row>
    <row r="57" spans="1:3" ht="15.75">
      <c r="A57" s="38">
        <v>35</v>
      </c>
      <c r="B57" s="38" t="s">
        <v>286</v>
      </c>
      <c r="C57" s="38">
        <v>55</v>
      </c>
    </row>
    <row r="58" spans="1:3" ht="7.5" customHeight="1">
      <c r="A58" s="38"/>
      <c r="B58" s="38"/>
      <c r="C58" s="38"/>
    </row>
    <row r="59" spans="1:3" s="48" customFormat="1" ht="15.75">
      <c r="A59" s="71"/>
      <c r="B59" s="71" t="s">
        <v>806</v>
      </c>
      <c r="C59" s="71"/>
    </row>
    <row r="60" spans="1:3" ht="15.75">
      <c r="A60" s="38">
        <v>36</v>
      </c>
      <c r="B60" s="38" t="s">
        <v>256</v>
      </c>
      <c r="C60" s="38">
        <v>56</v>
      </c>
    </row>
    <row r="61" spans="1:3" ht="15.75">
      <c r="A61" s="38">
        <v>37</v>
      </c>
      <c r="B61" s="38" t="s">
        <v>377</v>
      </c>
      <c r="C61" s="38">
        <v>56</v>
      </c>
    </row>
    <row r="62" spans="1:3" ht="15.75">
      <c r="A62" s="38">
        <v>38</v>
      </c>
      <c r="B62" s="38" t="s">
        <v>378</v>
      </c>
      <c r="C62" s="38">
        <v>57</v>
      </c>
    </row>
    <row r="63" spans="1:3" ht="15.75">
      <c r="A63" s="38">
        <v>39</v>
      </c>
      <c r="B63" s="38" t="s">
        <v>1905</v>
      </c>
      <c r="C63" s="38">
        <v>57</v>
      </c>
    </row>
    <row r="64" spans="1:3" ht="15.75">
      <c r="A64" s="38">
        <v>40</v>
      </c>
      <c r="B64" s="38" t="s">
        <v>1906</v>
      </c>
      <c r="C64" s="38">
        <v>58</v>
      </c>
    </row>
    <row r="65" spans="1:3" ht="15.75">
      <c r="A65" s="38">
        <v>41</v>
      </c>
      <c r="B65" s="38" t="s">
        <v>1907</v>
      </c>
      <c r="C65" s="38">
        <v>58</v>
      </c>
    </row>
    <row r="66" spans="1:3" ht="9" customHeight="1">
      <c r="A66" s="38"/>
      <c r="B66" s="38"/>
      <c r="C66" s="38"/>
    </row>
    <row r="67" spans="1:3" s="48" customFormat="1" ht="15.75">
      <c r="A67" s="71"/>
      <c r="B67" s="71" t="s">
        <v>807</v>
      </c>
      <c r="C67" s="71"/>
    </row>
    <row r="68" spans="1:3" ht="15.75">
      <c r="A68" s="38">
        <v>42</v>
      </c>
      <c r="B68" s="38" t="s">
        <v>2789</v>
      </c>
      <c r="C68" s="38">
        <v>58</v>
      </c>
    </row>
    <row r="69" spans="1:3" ht="15.75">
      <c r="A69" s="38">
        <v>43</v>
      </c>
      <c r="B69" s="38" t="s">
        <v>1237</v>
      </c>
      <c r="C69" s="38">
        <v>59</v>
      </c>
    </row>
    <row r="70" spans="1:3" ht="15.75">
      <c r="A70" s="38">
        <v>44</v>
      </c>
      <c r="B70" s="38" t="s">
        <v>1238</v>
      </c>
      <c r="C70" s="38">
        <v>59</v>
      </c>
    </row>
    <row r="71" spans="1:3" ht="15.75">
      <c r="A71" s="38">
        <v>45</v>
      </c>
      <c r="B71" s="38" t="s">
        <v>1999</v>
      </c>
      <c r="C71" s="38">
        <v>59</v>
      </c>
    </row>
    <row r="72" spans="1:3" ht="15.75">
      <c r="A72" s="38">
        <v>45</v>
      </c>
      <c r="B72" s="38" t="s">
        <v>2000</v>
      </c>
      <c r="C72" s="38">
        <v>60</v>
      </c>
    </row>
    <row r="73" spans="1:3" ht="15.75">
      <c r="A73" s="38">
        <v>46</v>
      </c>
      <c r="B73" s="38" t="s">
        <v>2790</v>
      </c>
      <c r="C73" s="38">
        <v>61</v>
      </c>
    </row>
    <row r="74" spans="1:3" ht="15.75">
      <c r="A74" s="38">
        <v>47</v>
      </c>
      <c r="B74" s="38" t="s">
        <v>1166</v>
      </c>
      <c r="C74" s="38">
        <v>61</v>
      </c>
    </row>
    <row r="75" spans="1:3" ht="15.75">
      <c r="A75" s="38">
        <v>48</v>
      </c>
      <c r="B75" s="38" t="s">
        <v>1889</v>
      </c>
      <c r="C75" s="38">
        <v>61</v>
      </c>
    </row>
    <row r="76" spans="1:3" ht="15.75">
      <c r="A76" s="38">
        <v>48</v>
      </c>
      <c r="B76" s="38" t="s">
        <v>1890</v>
      </c>
      <c r="C76" s="38">
        <v>62</v>
      </c>
    </row>
    <row r="77" spans="1:3" ht="8.25" customHeight="1">
      <c r="A77" s="38"/>
      <c r="B77" s="38"/>
      <c r="C77" s="38"/>
    </row>
    <row r="78" spans="1:3" s="48" customFormat="1" ht="15.75">
      <c r="A78" s="71"/>
      <c r="B78" s="71" t="s">
        <v>808</v>
      </c>
      <c r="C78" s="71"/>
    </row>
    <row r="79" spans="1:3" ht="15.75">
      <c r="A79" s="38">
        <v>49</v>
      </c>
      <c r="B79" s="38" t="s">
        <v>1750</v>
      </c>
      <c r="C79" s="38">
        <v>63</v>
      </c>
    </row>
    <row r="80" spans="1:3" ht="15.75">
      <c r="A80" s="38">
        <v>50</v>
      </c>
      <c r="B80" s="38" t="s">
        <v>1825</v>
      </c>
      <c r="C80" s="38">
        <v>65</v>
      </c>
    </row>
    <row r="81" spans="1:3" ht="15.75">
      <c r="A81" s="38">
        <v>50</v>
      </c>
      <c r="B81" s="38" t="s">
        <v>2527</v>
      </c>
      <c r="C81" s="38">
        <v>66</v>
      </c>
    </row>
    <row r="82" spans="1:3" ht="15" customHeight="1">
      <c r="A82" s="38">
        <v>51</v>
      </c>
      <c r="B82" s="38" t="s">
        <v>1897</v>
      </c>
      <c r="C82" s="38">
        <v>68</v>
      </c>
    </row>
    <row r="83" spans="1:3" ht="15.75">
      <c r="A83" s="38">
        <v>52</v>
      </c>
      <c r="B83" s="38" t="s">
        <v>1826</v>
      </c>
      <c r="C83" s="38">
        <v>69</v>
      </c>
    </row>
    <row r="84" spans="1:3" ht="15.75">
      <c r="A84" s="38">
        <v>52</v>
      </c>
      <c r="B84" s="38" t="s">
        <v>2528</v>
      </c>
      <c r="C84" s="38">
        <v>70</v>
      </c>
    </row>
    <row r="85" spans="1:3" ht="15.75">
      <c r="A85" s="38">
        <v>53</v>
      </c>
      <c r="B85" s="38" t="s">
        <v>1896</v>
      </c>
      <c r="C85" s="38">
        <v>72</v>
      </c>
    </row>
    <row r="86" spans="1:3" ht="15.75">
      <c r="A86" s="38">
        <v>54</v>
      </c>
      <c r="B86" s="38" t="s">
        <v>1827</v>
      </c>
      <c r="C86" s="38">
        <v>73</v>
      </c>
    </row>
    <row r="87" spans="1:3" ht="15.75">
      <c r="A87" s="38">
        <v>54</v>
      </c>
      <c r="B87" s="38" t="s">
        <v>2529</v>
      </c>
      <c r="C87" s="38">
        <v>74</v>
      </c>
    </row>
    <row r="88" spans="1:3" ht="9.75" customHeight="1">
      <c r="A88" s="38"/>
      <c r="B88" s="38"/>
      <c r="C88" s="38"/>
    </row>
    <row r="89" spans="1:3" s="48" customFormat="1" ht="15.75">
      <c r="A89" s="71"/>
      <c r="B89" s="71" t="s">
        <v>996</v>
      </c>
      <c r="C89" s="71"/>
    </row>
    <row r="90" spans="1:3" ht="15.75">
      <c r="A90" s="38">
        <v>55</v>
      </c>
      <c r="B90" s="38" t="s">
        <v>1898</v>
      </c>
      <c r="C90" s="38">
        <v>75</v>
      </c>
    </row>
    <row r="91" spans="1:3" ht="9.75" customHeight="1">
      <c r="A91" s="38"/>
      <c r="B91" s="38"/>
      <c r="C91" s="38"/>
    </row>
    <row r="92" spans="1:3" s="48" customFormat="1" ht="15" customHeight="1">
      <c r="A92" s="71" t="s">
        <v>715</v>
      </c>
      <c r="B92" s="71"/>
      <c r="C92" s="71"/>
    </row>
    <row r="93" spans="1:3" ht="8.25" customHeight="1">
      <c r="A93" s="38"/>
      <c r="B93" s="38"/>
      <c r="C93" s="38"/>
    </row>
    <row r="94" spans="1:3" ht="15.75">
      <c r="A94" s="38">
        <v>56</v>
      </c>
      <c r="B94" s="38" t="s">
        <v>1891</v>
      </c>
      <c r="C94" s="38">
        <v>76</v>
      </c>
    </row>
    <row r="95" spans="1:3" ht="15.75">
      <c r="A95" s="38">
        <v>57</v>
      </c>
      <c r="B95" s="38" t="s">
        <v>1893</v>
      </c>
      <c r="C95" s="38">
        <v>77</v>
      </c>
    </row>
    <row r="96" spans="1:3" ht="15.75">
      <c r="A96" s="38">
        <v>57</v>
      </c>
      <c r="B96" s="38" t="s">
        <v>2751</v>
      </c>
      <c r="C96" s="38">
        <v>78</v>
      </c>
    </row>
    <row r="97" spans="1:3" ht="15.75">
      <c r="A97" s="38">
        <v>58</v>
      </c>
      <c r="B97" s="38" t="s">
        <v>1969</v>
      </c>
      <c r="C97" s="38">
        <v>79</v>
      </c>
    </row>
    <row r="98" spans="1:3" ht="15.75">
      <c r="A98" s="38">
        <v>59</v>
      </c>
      <c r="B98" s="38" t="s">
        <v>1892</v>
      </c>
      <c r="C98" s="38">
        <v>80</v>
      </c>
    </row>
    <row r="99" spans="1:3" ht="15.75">
      <c r="A99" s="38">
        <v>59</v>
      </c>
      <c r="B99" s="38" t="s">
        <v>2729</v>
      </c>
      <c r="C99" s="38">
        <v>81</v>
      </c>
    </row>
    <row r="100" spans="1:3" ht="15.75">
      <c r="A100" s="38">
        <v>60</v>
      </c>
      <c r="B100" s="38" t="s">
        <v>1894</v>
      </c>
      <c r="C100" s="38">
        <v>82</v>
      </c>
    </row>
    <row r="101" spans="1:3" ht="15.75">
      <c r="A101" s="38">
        <v>61</v>
      </c>
      <c r="B101" s="38" t="s">
        <v>257</v>
      </c>
      <c r="C101" s="38">
        <v>83</v>
      </c>
    </row>
    <row r="102" spans="1:3" ht="15.75">
      <c r="A102" s="38">
        <v>62</v>
      </c>
      <c r="B102" s="38" t="s">
        <v>1895</v>
      </c>
      <c r="C102" s="38">
        <v>86</v>
      </c>
    </row>
    <row r="103" spans="1:3" ht="15.75">
      <c r="A103" s="38"/>
      <c r="B103" s="38"/>
      <c r="C103" s="38"/>
    </row>
    <row r="104" spans="1:3" ht="15.75">
      <c r="A104" s="71" t="s">
        <v>716</v>
      </c>
      <c r="B104" s="38"/>
      <c r="C104" s="38"/>
    </row>
    <row r="105" spans="1:3" ht="8.25" customHeight="1">
      <c r="A105" s="38"/>
      <c r="B105" s="38"/>
      <c r="C105" s="38"/>
    </row>
    <row r="106" spans="1:3" ht="15.75">
      <c r="A106" s="38">
        <v>63</v>
      </c>
      <c r="B106" s="38" t="s">
        <v>935</v>
      </c>
      <c r="C106" s="38">
        <v>87</v>
      </c>
    </row>
    <row r="107" spans="1:3" ht="15.75">
      <c r="A107" s="38">
        <v>64</v>
      </c>
      <c r="B107" s="38" t="s">
        <v>637</v>
      </c>
      <c r="C107" s="38">
        <v>90</v>
      </c>
    </row>
    <row r="108" spans="1:3" ht="15.75">
      <c r="A108" s="38">
        <v>65</v>
      </c>
      <c r="B108" s="38" t="s">
        <v>639</v>
      </c>
      <c r="C108" s="38">
        <v>93</v>
      </c>
    </row>
    <row r="109" spans="1:3" ht="15.75">
      <c r="A109" s="38">
        <v>66</v>
      </c>
      <c r="B109" s="38" t="s">
        <v>638</v>
      </c>
      <c r="C109" s="38">
        <v>96</v>
      </c>
    </row>
    <row r="110" spans="1:3" ht="15.75">
      <c r="A110" s="38">
        <v>67</v>
      </c>
      <c r="B110" s="38" t="s">
        <v>2082</v>
      </c>
      <c r="C110" s="38">
        <v>99</v>
      </c>
    </row>
    <row r="111" spans="1:3" ht="15.75">
      <c r="A111" s="38">
        <v>68</v>
      </c>
      <c r="B111" s="38" t="s">
        <v>2631</v>
      </c>
      <c r="C111" s="38">
        <v>101</v>
      </c>
    </row>
    <row r="112" spans="1:3" ht="15.75">
      <c r="A112" s="38">
        <v>69</v>
      </c>
      <c r="B112" s="38" t="s">
        <v>2282</v>
      </c>
      <c r="C112" s="38">
        <v>103</v>
      </c>
    </row>
    <row r="113" spans="1:3" ht="15.75">
      <c r="A113" s="38"/>
      <c r="B113" s="38"/>
      <c r="C113" s="38"/>
    </row>
    <row r="114" spans="1:3" ht="15.75">
      <c r="A114" s="71" t="s">
        <v>507</v>
      </c>
      <c r="B114" s="38"/>
      <c r="C114" s="38"/>
    </row>
    <row r="115" spans="1:3" ht="8.25" customHeight="1">
      <c r="A115" s="38"/>
      <c r="B115" s="38"/>
      <c r="C115" s="38"/>
    </row>
    <row r="116" spans="1:3" ht="15.75">
      <c r="A116" s="38">
        <v>70</v>
      </c>
      <c r="B116" s="38" t="s">
        <v>934</v>
      </c>
      <c r="C116" s="38">
        <v>107</v>
      </c>
    </row>
    <row r="117" spans="1:3" ht="15.75">
      <c r="A117" s="38">
        <v>71</v>
      </c>
      <c r="B117" s="38" t="s">
        <v>1929</v>
      </c>
      <c r="C117" s="38">
        <v>108</v>
      </c>
    </row>
    <row r="118" spans="1:3" ht="15.75">
      <c r="A118" s="38">
        <v>72</v>
      </c>
      <c r="B118" s="38" t="s">
        <v>1930</v>
      </c>
      <c r="C118" s="38">
        <v>109</v>
      </c>
    </row>
    <row r="119" spans="1:3" ht="15.75">
      <c r="A119" s="38">
        <v>73</v>
      </c>
      <c r="B119" s="38" t="s">
        <v>1931</v>
      </c>
      <c r="C119" s="38">
        <v>110</v>
      </c>
    </row>
    <row r="120" spans="1:3" ht="15.75">
      <c r="A120" s="38">
        <v>74</v>
      </c>
      <c r="B120" s="38" t="s">
        <v>1932</v>
      </c>
      <c r="C120" s="38">
        <v>111</v>
      </c>
    </row>
    <row r="121" spans="1:3" ht="15.75">
      <c r="A121" s="38">
        <v>75</v>
      </c>
      <c r="B121" s="38" t="s">
        <v>1908</v>
      </c>
      <c r="C121" s="38">
        <v>112</v>
      </c>
    </row>
    <row r="122" spans="1:3" ht="15.75">
      <c r="A122" s="38">
        <v>76</v>
      </c>
      <c r="B122" s="38" t="s">
        <v>1933</v>
      </c>
      <c r="C122" s="38">
        <v>113</v>
      </c>
    </row>
    <row r="123" spans="1:3" ht="15.75">
      <c r="A123" s="38">
        <v>77</v>
      </c>
      <c r="B123" s="38" t="s">
        <v>1934</v>
      </c>
      <c r="C123" s="38">
        <v>114</v>
      </c>
    </row>
    <row r="124" spans="1:3" ht="15.75">
      <c r="A124" s="38">
        <v>78</v>
      </c>
      <c r="B124" s="38" t="s">
        <v>1935</v>
      </c>
      <c r="C124" s="38">
        <v>115</v>
      </c>
    </row>
    <row r="125" spans="1:3" ht="15.75">
      <c r="A125" s="38">
        <v>79</v>
      </c>
      <c r="B125" s="38" t="s">
        <v>936</v>
      </c>
      <c r="C125" s="38">
        <v>116</v>
      </c>
    </row>
    <row r="126" spans="1:3" ht="15.75">
      <c r="A126" s="38">
        <v>80</v>
      </c>
      <c r="B126" s="38" t="s">
        <v>1967</v>
      </c>
      <c r="C126" s="38">
        <v>117</v>
      </c>
    </row>
    <row r="127" spans="1:3" ht="15.75">
      <c r="A127" s="38">
        <v>81</v>
      </c>
      <c r="B127" s="38" t="s">
        <v>0</v>
      </c>
      <c r="C127" s="38">
        <v>118</v>
      </c>
    </row>
    <row r="128" spans="1:3" ht="15.75">
      <c r="A128" s="38">
        <v>82</v>
      </c>
      <c r="B128" s="38" t="s">
        <v>1</v>
      </c>
      <c r="C128" s="38">
        <v>119</v>
      </c>
    </row>
    <row r="129" spans="1:3" ht="15.75">
      <c r="A129" s="38">
        <v>83</v>
      </c>
      <c r="B129" s="38" t="s">
        <v>1968</v>
      </c>
      <c r="C129" s="38">
        <v>120</v>
      </c>
    </row>
    <row r="130" spans="1:3" ht="15.75">
      <c r="A130" s="38">
        <v>84</v>
      </c>
      <c r="B130" s="38" t="s">
        <v>2</v>
      </c>
      <c r="C130" s="38">
        <v>121</v>
      </c>
    </row>
    <row r="131" spans="1:3" ht="15.75">
      <c r="A131" s="38">
        <v>85</v>
      </c>
      <c r="B131" s="38" t="s">
        <v>1609</v>
      </c>
      <c r="C131" s="38">
        <v>123</v>
      </c>
    </row>
    <row r="132" spans="1:3" ht="15.75">
      <c r="A132" s="38">
        <v>86</v>
      </c>
      <c r="B132" s="38" t="s">
        <v>1909</v>
      </c>
      <c r="C132" s="38">
        <v>125</v>
      </c>
    </row>
    <row r="133" spans="1:3" ht="15.75">
      <c r="A133" s="38">
        <v>87</v>
      </c>
      <c r="B133" s="38" t="s">
        <v>1910</v>
      </c>
      <c r="C133" s="38">
        <v>131</v>
      </c>
    </row>
    <row r="134" spans="1:3" ht="15.75">
      <c r="A134" s="38">
        <v>88</v>
      </c>
      <c r="B134" s="38" t="s">
        <v>1911</v>
      </c>
      <c r="C134" s="38">
        <v>132</v>
      </c>
    </row>
    <row r="135" spans="1:3" ht="15.75">
      <c r="A135" s="38">
        <v>89</v>
      </c>
      <c r="B135" s="38" t="s">
        <v>2290</v>
      </c>
      <c r="C135" s="38">
        <v>133</v>
      </c>
    </row>
    <row r="136" spans="1:3" ht="15.75">
      <c r="A136" s="38">
        <v>90</v>
      </c>
      <c r="B136" s="38" t="s">
        <v>1256</v>
      </c>
      <c r="C136" s="38">
        <v>134</v>
      </c>
    </row>
    <row r="137" spans="1:3" ht="15.75">
      <c r="A137" s="38">
        <v>91</v>
      </c>
      <c r="B137" s="38" t="s">
        <v>944</v>
      </c>
      <c r="C137" s="38">
        <v>137</v>
      </c>
    </row>
    <row r="138" spans="1:3" ht="15.75">
      <c r="A138" s="38">
        <v>92</v>
      </c>
      <c r="B138" s="38" t="s">
        <v>1416</v>
      </c>
      <c r="C138" s="551">
        <v>138</v>
      </c>
    </row>
    <row r="139" spans="1:3" ht="15.75">
      <c r="A139" s="38">
        <v>93</v>
      </c>
      <c r="B139" s="38" t="s">
        <v>1912</v>
      </c>
      <c r="C139" s="551">
        <v>139</v>
      </c>
    </row>
    <row r="140" spans="1:3" ht="15.75">
      <c r="A140" s="38"/>
      <c r="B140" s="38"/>
      <c r="C140" s="551"/>
    </row>
    <row r="141" spans="1:3" ht="15.75">
      <c r="A141" s="71" t="s">
        <v>2849</v>
      </c>
      <c r="B141" s="38"/>
      <c r="C141" s="551"/>
    </row>
    <row r="142" spans="1:3" ht="15.75">
      <c r="A142" s="38">
        <v>94</v>
      </c>
      <c r="B142" s="38" t="s">
        <v>2848</v>
      </c>
      <c r="C142" s="38">
        <v>140</v>
      </c>
    </row>
    <row r="143" spans="1:3" ht="15.75">
      <c r="A143" s="38">
        <v>94</v>
      </c>
      <c r="B143" s="38" t="s">
        <v>2957</v>
      </c>
      <c r="C143" s="38">
        <v>141</v>
      </c>
    </row>
    <row r="144" spans="1:3" ht="15.75">
      <c r="C144" s="551"/>
    </row>
    <row r="145" spans="1:5" s="38" customFormat="1" ht="15.75">
      <c r="A145" s="550" t="s">
        <v>1550</v>
      </c>
      <c r="B145" s="550"/>
      <c r="C145" s="551">
        <v>142</v>
      </c>
      <c r="D145"/>
      <c r="E145" s="550"/>
    </row>
  </sheetData>
  <mergeCells count="1">
    <mergeCell ref="A1:C1"/>
  </mergeCells>
  <phoneticPr fontId="0" type="noConversion"/>
  <pageMargins left="0.51181102362204722" right="0.51181102362204722" top="0.98425196850393704" bottom="0" header="0.51181102362204722" footer="0.19685039370078741"/>
  <pageSetup paperSize="9" orientation="portrait" r:id="rId1"/>
  <headerFooter alignWithMargins="0">
    <oddFooter xml:space="preserve">&amp;C&amp;"Times,Bold"&amp;10 </oddFooter>
  </headerFooter>
  <rowBreaks count="2" manualBreakCount="2">
    <brk id="50" max="16383" man="1"/>
    <brk id="103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 codeName="Sheet28"/>
  <dimension ref="A1:J96"/>
  <sheetViews>
    <sheetView topLeftCell="C1" workbookViewId="0">
      <selection activeCell="J11" sqref="J11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  <col min="11" max="16384" width="9.33203125" style="49"/>
  </cols>
  <sheetData>
    <row r="1" spans="1:10" s="471" customFormat="1" ht="14.1" customHeight="1">
      <c r="A1" s="458" t="s">
        <v>2422</v>
      </c>
      <c r="B1" s="459"/>
      <c r="C1" s="459"/>
      <c r="D1" s="459"/>
      <c r="E1" s="459"/>
      <c r="F1" s="459"/>
      <c r="G1" s="459"/>
      <c r="H1" s="459"/>
      <c r="I1" s="459"/>
      <c r="J1" s="459"/>
    </row>
    <row r="2" spans="1:10" s="47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</row>
    <row r="3" spans="1:10" s="47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</row>
    <row r="4" spans="1:10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</row>
    <row r="5" spans="1:10" s="58" customFormat="1" ht="9" customHeight="1">
      <c r="A5" s="2437" t="s">
        <v>1358</v>
      </c>
      <c r="B5" s="5"/>
      <c r="C5" s="5" t="s">
        <v>1762</v>
      </c>
      <c r="D5" s="5"/>
      <c r="E5" s="5" t="s">
        <v>1350</v>
      </c>
      <c r="F5" s="5" t="s">
        <v>1785</v>
      </c>
      <c r="G5" s="5"/>
      <c r="H5" s="5"/>
      <c r="I5" s="5"/>
      <c r="J5" s="73"/>
    </row>
    <row r="6" spans="1:10" s="58" customFormat="1" ht="9" customHeight="1">
      <c r="A6" s="2428"/>
      <c r="B6" s="5"/>
      <c r="C6" s="5" t="s">
        <v>1786</v>
      </c>
      <c r="D6" s="5"/>
      <c r="E6" s="5" t="s">
        <v>1774</v>
      </c>
      <c r="F6" s="5" t="s">
        <v>1774</v>
      </c>
      <c r="G6" s="5"/>
      <c r="H6" s="5"/>
      <c r="I6" s="5"/>
      <c r="J6" s="5"/>
    </row>
    <row r="7" spans="1:10" s="58" customFormat="1" ht="9" customHeight="1">
      <c r="A7" s="2428"/>
      <c r="B7" s="5" t="s">
        <v>1332</v>
      </c>
      <c r="C7" s="5" t="s">
        <v>647</v>
      </c>
      <c r="D7" s="5" t="s">
        <v>1353</v>
      </c>
      <c r="E7" s="5" t="s">
        <v>1776</v>
      </c>
      <c r="F7" s="5" t="s">
        <v>1776</v>
      </c>
      <c r="G7" s="5" t="s">
        <v>1034</v>
      </c>
      <c r="H7" s="5"/>
      <c r="I7" s="5"/>
      <c r="J7" s="5"/>
    </row>
    <row r="8" spans="1:10" s="58" customFormat="1" ht="9" customHeight="1">
      <c r="A8" s="2428"/>
      <c r="B8" s="69" t="s">
        <v>1351</v>
      </c>
      <c r="C8" s="69" t="s">
        <v>1779</v>
      </c>
      <c r="D8" s="69" t="s">
        <v>1780</v>
      </c>
      <c r="E8" s="69" t="s">
        <v>1781</v>
      </c>
      <c r="F8" s="69" t="s">
        <v>1781</v>
      </c>
      <c r="G8" s="69" t="s">
        <v>1787</v>
      </c>
      <c r="H8" s="69" t="s">
        <v>1784</v>
      </c>
      <c r="I8" s="69" t="s">
        <v>1505</v>
      </c>
      <c r="J8" s="69" t="s">
        <v>1341</v>
      </c>
    </row>
    <row r="9" spans="1:10" s="58" customFormat="1" ht="9" customHeight="1">
      <c r="A9" s="2429"/>
      <c r="B9" s="69">
        <v>1</v>
      </c>
      <c r="C9" s="69">
        <v>2</v>
      </c>
      <c r="D9" s="69">
        <v>3</v>
      </c>
      <c r="E9" s="69">
        <v>4</v>
      </c>
      <c r="F9" s="69">
        <v>5</v>
      </c>
      <c r="G9" s="69">
        <v>6</v>
      </c>
      <c r="H9" s="69">
        <v>7</v>
      </c>
      <c r="I9" s="69">
        <v>8</v>
      </c>
      <c r="J9" s="69">
        <v>9</v>
      </c>
    </row>
    <row r="10" spans="1:10" s="310" customFormat="1" ht="8.4499999999999993" customHeight="1">
      <c r="A10" s="601" t="s">
        <v>1168</v>
      </c>
      <c r="B10" s="671">
        <v>374.30200000000002</v>
      </c>
      <c r="C10" s="671">
        <v>0.5</v>
      </c>
      <c r="D10" s="1067">
        <v>8493.0571678199994</v>
      </c>
      <c r="E10" s="671">
        <v>778.67049999999995</v>
      </c>
      <c r="F10" s="671">
        <v>511.69163315000003</v>
      </c>
      <c r="G10" s="671">
        <v>1202.9218452599998</v>
      </c>
      <c r="H10" s="671">
        <v>15416.240619914992</v>
      </c>
      <c r="I10" s="671">
        <v>3561.2840927850084</v>
      </c>
      <c r="J10" s="671">
        <v>30338.667858929999</v>
      </c>
    </row>
    <row r="11" spans="1:10" s="310" customFormat="1" ht="8.4499999999999993" customHeight="1">
      <c r="A11" s="601" t="s">
        <v>1627</v>
      </c>
      <c r="B11" s="883">
        <v>226.79040000000003</v>
      </c>
      <c r="C11" s="883">
        <v>1.34</v>
      </c>
      <c r="D11" s="884">
        <v>5358.3361827799999</v>
      </c>
      <c r="E11" s="883">
        <v>337.87093356999998</v>
      </c>
      <c r="F11" s="883">
        <v>1293.6350303500001</v>
      </c>
      <c r="G11" s="883">
        <v>1432.1048116899999</v>
      </c>
      <c r="H11" s="883">
        <v>27407.092532677008</v>
      </c>
      <c r="I11" s="883">
        <v>1121.2221184699956</v>
      </c>
      <c r="J11" s="883">
        <v>37178.392009537005</v>
      </c>
    </row>
    <row r="12" spans="1:10" s="231" customFormat="1" ht="8.4499999999999993" hidden="1" customHeight="1">
      <c r="A12" s="894"/>
      <c r="B12" s="1070"/>
      <c r="C12" s="1070"/>
      <c r="D12" s="765"/>
      <c r="E12" s="1070"/>
      <c r="F12" s="1070"/>
      <c r="G12" s="1070"/>
      <c r="H12" s="1070"/>
      <c r="I12" s="1070"/>
      <c r="J12" s="1070"/>
    </row>
    <row r="13" spans="1:10" s="278" customFormat="1" ht="8.4499999999999993" hidden="1" customHeight="1">
      <c r="A13" s="621" t="s">
        <v>430</v>
      </c>
      <c r="B13" s="1108">
        <v>350.52975999999995</v>
      </c>
      <c r="C13" s="1108">
        <v>1.34</v>
      </c>
      <c r="D13" s="1109">
        <v>5678.7346547800007</v>
      </c>
      <c r="E13" s="1108">
        <v>325.43874560999996</v>
      </c>
      <c r="F13" s="1109">
        <v>1315.77149902</v>
      </c>
      <c r="G13" s="1109">
        <v>1400.5807831300001</v>
      </c>
      <c r="H13" s="1108">
        <v>27712.464309027</v>
      </c>
      <c r="I13" s="1108">
        <v>2420.8480780530008</v>
      </c>
      <c r="J13" s="1108">
        <v>39205.707829619998</v>
      </c>
    </row>
    <row r="14" spans="1:10" s="278" customFormat="1" ht="8.4499999999999993" hidden="1" customHeight="1">
      <c r="A14" s="621" t="s">
        <v>431</v>
      </c>
      <c r="B14" s="1108">
        <v>336.37005000000005</v>
      </c>
      <c r="C14" s="1108">
        <v>0.6</v>
      </c>
      <c r="D14" s="1109">
        <v>6019.4833967800005</v>
      </c>
      <c r="E14" s="1108">
        <v>361.04050799000004</v>
      </c>
      <c r="F14" s="1109">
        <v>1340.6032166800001</v>
      </c>
      <c r="G14" s="1109">
        <v>1479.6174310199999</v>
      </c>
      <c r="H14" s="1108">
        <v>28306.913630316987</v>
      </c>
      <c r="I14" s="1108">
        <v>2281.5452022500031</v>
      </c>
      <c r="J14" s="1108">
        <v>40126.173435036988</v>
      </c>
    </row>
    <row r="15" spans="1:10" s="278" customFormat="1" ht="8.4499999999999993" hidden="1" customHeight="1">
      <c r="A15" s="621" t="s">
        <v>1807</v>
      </c>
      <c r="B15" s="1108">
        <v>326.27069999999998</v>
      </c>
      <c r="C15" s="1108">
        <v>3.258</v>
      </c>
      <c r="D15" s="1109">
        <v>6184.6669133099995</v>
      </c>
      <c r="E15" s="1108">
        <v>356.32485634999995</v>
      </c>
      <c r="F15" s="1109">
        <v>1423.4821132</v>
      </c>
      <c r="G15" s="1109">
        <v>1528.72151082</v>
      </c>
      <c r="H15" s="1108">
        <v>28786.343537112003</v>
      </c>
      <c r="I15" s="1108">
        <v>2298.123857800012</v>
      </c>
      <c r="J15" s="1108">
        <v>40907.191488592012</v>
      </c>
    </row>
    <row r="16" spans="1:10" s="278" customFormat="1" ht="8.4499999999999993" hidden="1" customHeight="1">
      <c r="A16" s="621" t="s">
        <v>1591</v>
      </c>
      <c r="B16" s="713">
        <v>338.18400000000003</v>
      </c>
      <c r="C16" s="713">
        <v>4.6050000000000004</v>
      </c>
      <c r="D16" s="712">
        <v>5987.7033367800004</v>
      </c>
      <c r="E16" s="713">
        <v>415.69708335000001</v>
      </c>
      <c r="F16" s="712">
        <v>1376.1670044800001</v>
      </c>
      <c r="G16" s="712">
        <v>1539.3642044999999</v>
      </c>
      <c r="H16" s="713">
        <v>29887.55922822401</v>
      </c>
      <c r="I16" s="713">
        <v>1285.0841711259927</v>
      </c>
      <c r="J16" s="713">
        <v>40834.364028460004</v>
      </c>
    </row>
    <row r="17" spans="1:10" s="278" customFormat="1" ht="8.4499999999999993" hidden="1" customHeight="1">
      <c r="A17" s="621" t="s">
        <v>1592</v>
      </c>
      <c r="B17" s="713">
        <v>203.84100000000001</v>
      </c>
      <c r="C17" s="713">
        <v>0.6</v>
      </c>
      <c r="D17" s="712">
        <v>5871.4499955199999</v>
      </c>
      <c r="E17" s="713">
        <v>453.43363234999998</v>
      </c>
      <c r="F17" s="712">
        <v>1435.93446124</v>
      </c>
      <c r="G17" s="712">
        <v>1492.3972339499999</v>
      </c>
      <c r="H17" s="713">
        <v>30145.636604059997</v>
      </c>
      <c r="I17" s="713">
        <v>1364.0952569400033</v>
      </c>
      <c r="J17" s="713">
        <v>40967.388184060001</v>
      </c>
    </row>
    <row r="18" spans="1:10" s="278" customFormat="1" ht="8.4499999999999993" hidden="1" customHeight="1">
      <c r="A18" s="618" t="s">
        <v>1593</v>
      </c>
      <c r="B18" s="713">
        <v>73.804649999999995</v>
      </c>
      <c r="C18" s="713">
        <v>2.5299582200000001</v>
      </c>
      <c r="D18" s="712">
        <v>5833.8664367800002</v>
      </c>
      <c r="E18" s="713">
        <v>433.10831134999995</v>
      </c>
      <c r="F18" s="713">
        <v>1413.09592337</v>
      </c>
      <c r="G18" s="713">
        <v>1486.8733828499999</v>
      </c>
      <c r="H18" s="713">
        <v>30303.459821319997</v>
      </c>
      <c r="I18" s="713">
        <v>1519.3484621899988</v>
      </c>
      <c r="J18" s="713">
        <v>41066.086946079995</v>
      </c>
    </row>
    <row r="19" spans="1:10" s="278" customFormat="1" ht="8.4499999999999993" hidden="1" customHeight="1">
      <c r="A19" s="618" t="s">
        <v>811</v>
      </c>
      <c r="B19" s="1063">
        <v>72.288600000000002</v>
      </c>
      <c r="C19" s="1063">
        <v>5.5299582200000001</v>
      </c>
      <c r="D19" s="1064">
        <v>5812.1270167800003</v>
      </c>
      <c r="E19" s="1063">
        <v>481.27905030999995</v>
      </c>
      <c r="F19" s="1063">
        <v>1273.3098029799999</v>
      </c>
      <c r="G19" s="1063">
        <v>1443.5598155599998</v>
      </c>
      <c r="H19" s="1063">
        <v>30075.811441389997</v>
      </c>
      <c r="I19" s="1063">
        <v>1389.5707561800082</v>
      </c>
      <c r="J19" s="1063">
        <v>40553.476441420004</v>
      </c>
    </row>
    <row r="20" spans="1:10" s="278" customFormat="1" ht="8.4499999999999993" hidden="1" customHeight="1">
      <c r="A20" s="618" t="s">
        <v>812</v>
      </c>
      <c r="B20" s="1063">
        <v>68.9589</v>
      </c>
      <c r="C20" s="1063">
        <v>5.5299582200000001</v>
      </c>
      <c r="D20" s="1064">
        <v>5592.2496255200003</v>
      </c>
      <c r="E20" s="1063">
        <v>396.44293830999999</v>
      </c>
      <c r="F20" s="1063">
        <v>1239.0872294999999</v>
      </c>
      <c r="G20" s="1063">
        <v>1491.7676076600001</v>
      </c>
      <c r="H20" s="1063">
        <v>29879.140755165001</v>
      </c>
      <c r="I20" s="1063">
        <v>1492.9458614469986</v>
      </c>
      <c r="J20" s="1063">
        <v>40166.122875822002</v>
      </c>
    </row>
    <row r="21" spans="1:10" s="278" customFormat="1" ht="8.4499999999999993" hidden="1" customHeight="1">
      <c r="A21" s="618" t="s">
        <v>739</v>
      </c>
      <c r="B21" s="1063">
        <v>88.421000000000006</v>
      </c>
      <c r="C21" s="1063">
        <v>11.016958220000001</v>
      </c>
      <c r="D21" s="1064">
        <v>5320.9881555200009</v>
      </c>
      <c r="E21" s="1063">
        <v>392.85205464999996</v>
      </c>
      <c r="F21" s="1063">
        <v>1388.00740898</v>
      </c>
      <c r="G21" s="1063">
        <v>1696.24368867</v>
      </c>
      <c r="H21" s="1063">
        <v>29439.228777650002</v>
      </c>
      <c r="I21" s="1063">
        <v>1612.3008844500073</v>
      </c>
      <c r="J21" s="1063">
        <v>39949.05892814001</v>
      </c>
    </row>
    <row r="22" spans="1:10" s="278" customFormat="1" ht="8.4499999999999993" hidden="1" customHeight="1">
      <c r="A22" s="618" t="s">
        <v>43</v>
      </c>
      <c r="B22" s="713">
        <v>69.514700000000005</v>
      </c>
      <c r="C22" s="713">
        <v>5.5299582200000001</v>
      </c>
      <c r="D22" s="712">
        <v>5228.6755045199998</v>
      </c>
      <c r="E22" s="713">
        <v>376.25913830999997</v>
      </c>
      <c r="F22" s="713">
        <v>1379.9432754699997</v>
      </c>
      <c r="G22" s="713">
        <v>1921.8146313399998</v>
      </c>
      <c r="H22" s="713">
        <v>30505.02625970999</v>
      </c>
      <c r="I22" s="713">
        <v>740.14293438000459</v>
      </c>
      <c r="J22" s="713">
        <v>40226.906401949993</v>
      </c>
    </row>
    <row r="23" spans="1:10" s="278" customFormat="1" ht="8.4499999999999993" hidden="1" customHeight="1">
      <c r="A23" s="618" t="s">
        <v>44</v>
      </c>
      <c r="B23" s="713">
        <v>86.65898</v>
      </c>
      <c r="C23" s="713">
        <v>5.5299582200000001</v>
      </c>
      <c r="D23" s="712">
        <v>5141.7823340000004</v>
      </c>
      <c r="E23" s="713">
        <v>299.455376</v>
      </c>
      <c r="F23" s="713">
        <v>1522.2837180399997</v>
      </c>
      <c r="G23" s="713">
        <v>1452.1724206900001</v>
      </c>
      <c r="H23" s="713">
        <v>32644.263502549995</v>
      </c>
      <c r="I23" s="713">
        <v>245.63445035999757</v>
      </c>
      <c r="J23" s="713">
        <v>41397.780739859991</v>
      </c>
    </row>
    <row r="24" spans="1:10" s="310" customFormat="1" ht="8.4499999999999993" customHeight="1">
      <c r="A24" s="601" t="s">
        <v>89</v>
      </c>
      <c r="B24" s="710">
        <v>268.16519999999997</v>
      </c>
      <c r="C24" s="710">
        <v>5.8050582200000003</v>
      </c>
      <c r="D24" s="711">
        <v>5510.6138149999997</v>
      </c>
      <c r="E24" s="710">
        <v>339.36595620999998</v>
      </c>
      <c r="F24" s="710">
        <v>1678.8369803800001</v>
      </c>
      <c r="G24" s="710">
        <v>1821.2254973300001</v>
      </c>
      <c r="H24" s="710">
        <v>35030.436450880006</v>
      </c>
      <c r="I24" s="710">
        <v>373.85140518109984</v>
      </c>
      <c r="J24" s="710">
        <v>45028.300363201102</v>
      </c>
    </row>
    <row r="25" spans="1:10" s="310" customFormat="1" ht="8.4499999999999993" customHeight="1">
      <c r="A25" s="601" t="s">
        <v>1858</v>
      </c>
      <c r="B25" s="671">
        <v>415.08280000000002</v>
      </c>
      <c r="C25" s="671">
        <v>7.209111</v>
      </c>
      <c r="D25" s="1067">
        <v>6943.4855614300004</v>
      </c>
      <c r="E25" s="671">
        <v>139.37655151999999</v>
      </c>
      <c r="F25" s="671">
        <v>1533.2143812500001</v>
      </c>
      <c r="G25" s="671">
        <v>1882.7642984600002</v>
      </c>
      <c r="H25" s="671">
        <v>44233.344414160012</v>
      </c>
      <c r="I25" s="671">
        <v>240.66693957998359</v>
      </c>
      <c r="J25" s="671">
        <v>55395.144057400001</v>
      </c>
    </row>
    <row r="26" spans="1:10" s="310" customFormat="1" ht="8.4499999999999993" customHeight="1">
      <c r="A26" s="601" t="s">
        <v>1980</v>
      </c>
      <c r="B26" s="671">
        <v>30.615900000000003</v>
      </c>
      <c r="C26" s="671">
        <v>9.0579999999999998</v>
      </c>
      <c r="D26" s="1067">
        <v>8366.3927973099999</v>
      </c>
      <c r="E26" s="671">
        <v>157.96973660999998</v>
      </c>
      <c r="F26" s="671">
        <v>2258.083083</v>
      </c>
      <c r="G26" s="671">
        <v>1908.3904791200002</v>
      </c>
      <c r="H26" s="671">
        <v>48636.34112573001</v>
      </c>
      <c r="I26" s="671">
        <v>845.80927798998164</v>
      </c>
      <c r="J26" s="671">
        <v>62212.660399759996</v>
      </c>
    </row>
    <row r="27" spans="1:10" s="231" customFormat="1" ht="9.1999999999999993" customHeight="1">
      <c r="A27" s="894"/>
      <c r="B27" s="1070"/>
      <c r="C27" s="1070"/>
      <c r="D27" s="765"/>
      <c r="E27" s="1070"/>
      <c r="F27" s="1070"/>
      <c r="G27" s="1070"/>
      <c r="H27" s="1070"/>
      <c r="I27" s="1070"/>
      <c r="J27" s="1070"/>
    </row>
    <row r="28" spans="1:10" s="278" customFormat="1" ht="9.1999999999999993" customHeight="1">
      <c r="A28" s="621" t="s">
        <v>2558</v>
      </c>
      <c r="B28" s="1108">
        <v>31.097000000000001</v>
      </c>
      <c r="C28" s="1108">
        <v>9.0579999999999998</v>
      </c>
      <c r="D28" s="1109">
        <v>8912.8167353099998</v>
      </c>
      <c r="E28" s="1108">
        <v>154.72823660999998</v>
      </c>
      <c r="F28" s="1109">
        <v>2329.0794519999999</v>
      </c>
      <c r="G28" s="1109">
        <v>1903.5663891900001</v>
      </c>
      <c r="H28" s="1108">
        <v>49501.49171057999</v>
      </c>
      <c r="I28" s="1108">
        <v>476.5103966000097</v>
      </c>
      <c r="J28" s="1108">
        <v>63318.347920289998</v>
      </c>
    </row>
    <row r="29" spans="1:10" s="278" customFormat="1" ht="9.1999999999999993" customHeight="1">
      <c r="A29" s="621" t="s">
        <v>2559</v>
      </c>
      <c r="B29" s="1108">
        <v>61.553024999999998</v>
      </c>
      <c r="C29" s="1108">
        <v>11.117000000000001</v>
      </c>
      <c r="D29" s="1109">
        <v>9259.7863863099992</v>
      </c>
      <c r="E29" s="1108">
        <v>149.65393099999997</v>
      </c>
      <c r="F29" s="1109">
        <v>2157.3717422</v>
      </c>
      <c r="G29" s="1109">
        <v>1903.5663891900001</v>
      </c>
      <c r="H29" s="1108">
        <v>48678.754599410007</v>
      </c>
      <c r="I29" s="1108">
        <v>1369.9198333509921</v>
      </c>
      <c r="J29" s="1108">
        <v>63591.722906461</v>
      </c>
    </row>
    <row r="30" spans="1:10" s="278" customFormat="1" ht="9.1999999999999993" customHeight="1">
      <c r="A30" s="621" t="s">
        <v>2020</v>
      </c>
      <c r="B30" s="1108">
        <v>31.936799999999998</v>
      </c>
      <c r="C30" s="1108">
        <v>11.829730348265212</v>
      </c>
      <c r="D30" s="1109">
        <v>9469.8161764900015</v>
      </c>
      <c r="E30" s="1108">
        <v>163.76503</v>
      </c>
      <c r="F30" s="1109">
        <v>2290.3534047999997</v>
      </c>
      <c r="G30" s="1109">
        <v>2830.2580622090027</v>
      </c>
      <c r="H30" s="1108">
        <v>48435.658623860974</v>
      </c>
      <c r="I30" s="1108">
        <v>761.09076113098854</v>
      </c>
      <c r="J30" s="1108">
        <v>63994.708588839232</v>
      </c>
    </row>
    <row r="31" spans="1:10" s="278" customFormat="1" ht="9.1999999999999993" customHeight="1">
      <c r="A31" s="621" t="s">
        <v>2560</v>
      </c>
      <c r="B31" s="1108">
        <v>1.056</v>
      </c>
      <c r="C31" s="1108">
        <v>11.117000000000001</v>
      </c>
      <c r="D31" s="1109">
        <v>8355.6205605699997</v>
      </c>
      <c r="E31" s="1108">
        <v>183.949061</v>
      </c>
      <c r="F31" s="1109">
        <v>2366.37453452</v>
      </c>
      <c r="G31" s="1109">
        <v>1847.8244196041708</v>
      </c>
      <c r="H31" s="1108">
        <v>46301.353425811569</v>
      </c>
      <c r="I31" s="1108">
        <v>726.58139719099563</v>
      </c>
      <c r="J31" s="1108">
        <v>59793.876398696739</v>
      </c>
    </row>
    <row r="32" spans="1:10" s="278" customFormat="1" ht="9.1999999999999993" customHeight="1">
      <c r="A32" s="621" t="s">
        <v>2561</v>
      </c>
      <c r="B32" s="1108">
        <v>1.069</v>
      </c>
      <c r="C32" s="1108">
        <v>6.117</v>
      </c>
      <c r="D32" s="1109">
        <v>8697.2611145700012</v>
      </c>
      <c r="E32" s="1108">
        <v>204.16406099999998</v>
      </c>
      <c r="F32" s="1109">
        <v>2501.2209038999999</v>
      </c>
      <c r="G32" s="1109">
        <v>1930.1456611941708</v>
      </c>
      <c r="H32" s="1108">
        <v>47313.306200970568</v>
      </c>
      <c r="I32" s="1108">
        <v>507.00746367099055</v>
      </c>
      <c r="J32" s="1108">
        <v>61160.291405305732</v>
      </c>
    </row>
    <row r="33" spans="1:10" s="278" customFormat="1" ht="9.1999999999999993" customHeight="1">
      <c r="A33" s="618" t="s">
        <v>2084</v>
      </c>
      <c r="B33" s="1108">
        <v>1.071</v>
      </c>
      <c r="C33" s="1108">
        <v>5.9740000000000002</v>
      </c>
      <c r="D33" s="1109">
        <v>9303.5177423299992</v>
      </c>
      <c r="E33" s="1108">
        <v>156.37196</v>
      </c>
      <c r="F33" s="1109">
        <v>2549.0821013099999</v>
      </c>
      <c r="G33" s="1109">
        <v>2016.1107855741707</v>
      </c>
      <c r="H33" s="1108">
        <v>47938.294424400578</v>
      </c>
      <c r="I33" s="1108">
        <v>568.15175378099229</v>
      </c>
      <c r="J33" s="1108">
        <v>62538.573767395741</v>
      </c>
    </row>
    <row r="34" spans="1:10" s="278" customFormat="1" ht="9.1999999999999993" customHeight="1">
      <c r="A34" s="618" t="s">
        <v>2562</v>
      </c>
      <c r="B34" s="1108">
        <v>1.5894999999999999</v>
      </c>
      <c r="C34" s="1108">
        <v>5.9740000000000002</v>
      </c>
      <c r="D34" s="1109">
        <v>10088.82370033</v>
      </c>
      <c r="E34" s="1108">
        <v>363.52388399999995</v>
      </c>
      <c r="F34" s="1109">
        <v>2639.4954199000003</v>
      </c>
      <c r="G34" s="1109">
        <v>1998.591903684171</v>
      </c>
      <c r="H34" s="1108">
        <v>47695.783889180573</v>
      </c>
      <c r="I34" s="1108">
        <v>672.29763315097807</v>
      </c>
      <c r="J34" s="1108">
        <v>63466.079930245724</v>
      </c>
    </row>
    <row r="35" spans="1:10" s="278" customFormat="1" ht="9.1999999999999993" customHeight="1">
      <c r="A35" s="618" t="s">
        <v>2563</v>
      </c>
      <c r="B35" s="1108">
        <v>1.0694999999999999</v>
      </c>
      <c r="C35" s="1108">
        <v>6.0250000000000004</v>
      </c>
      <c r="D35" s="1109">
        <v>10144.5933699</v>
      </c>
      <c r="E35" s="1108">
        <v>359.85727099999997</v>
      </c>
      <c r="F35" s="1109">
        <v>2703.8966907399995</v>
      </c>
      <c r="G35" s="1109">
        <v>2030.1305089600003</v>
      </c>
      <c r="H35" s="1108">
        <v>48284.346688869984</v>
      </c>
      <c r="I35" s="1108">
        <v>560.56148931099597</v>
      </c>
      <c r="J35" s="1108">
        <v>64090.480518780976</v>
      </c>
    </row>
    <row r="36" spans="1:10" s="278" customFormat="1" ht="9.1999999999999993" customHeight="1">
      <c r="A36" s="618" t="s">
        <v>2121</v>
      </c>
      <c r="B36" s="1108">
        <v>1.06</v>
      </c>
      <c r="C36" s="1108">
        <v>6.0250000000000004</v>
      </c>
      <c r="D36" s="1109">
        <v>10870.802160249999</v>
      </c>
      <c r="E36" s="1108">
        <v>410.32354724999999</v>
      </c>
      <c r="F36" s="1109">
        <v>2864.9735001700001</v>
      </c>
      <c r="G36" s="1109">
        <v>2254.6162635300002</v>
      </c>
      <c r="H36" s="1108">
        <v>51000.397472239973</v>
      </c>
      <c r="I36" s="1108">
        <v>454.13907487998949</v>
      </c>
      <c r="J36" s="1108">
        <v>67862.337018319959</v>
      </c>
    </row>
    <row r="37" spans="1:10" s="278" customFormat="1" ht="9.1999999999999993" customHeight="1">
      <c r="A37" s="618" t="s">
        <v>2564</v>
      </c>
      <c r="B37" s="1070">
        <v>1.5649999999999999</v>
      </c>
      <c r="C37" s="1070">
        <v>2.76</v>
      </c>
      <c r="D37" s="765">
        <v>11091.974399899998</v>
      </c>
      <c r="E37" s="1070">
        <v>458.15985453895593</v>
      </c>
      <c r="F37" s="1070">
        <v>2871.8182501699998</v>
      </c>
      <c r="G37" s="1070">
        <v>2235.9823552581238</v>
      </c>
      <c r="H37" s="1070">
        <v>50504.040094142925</v>
      </c>
      <c r="I37" s="1070">
        <v>626.14759257998958</v>
      </c>
      <c r="J37" s="1070">
        <v>67792.447546589989</v>
      </c>
    </row>
    <row r="38" spans="1:10" s="278" customFormat="1" ht="9.1999999999999993" customHeight="1">
      <c r="A38" s="618" t="s">
        <v>2565</v>
      </c>
      <c r="B38" s="1070">
        <v>1.071</v>
      </c>
      <c r="C38" s="1070">
        <v>2.76</v>
      </c>
      <c r="D38" s="765">
        <v>11310.271336789998</v>
      </c>
      <c r="E38" s="1070">
        <v>418.11584938999999</v>
      </c>
      <c r="F38" s="1070">
        <v>2863.0700967399998</v>
      </c>
      <c r="G38" s="1070">
        <v>2280.7815935100002</v>
      </c>
      <c r="H38" s="1070">
        <v>51285.429824100014</v>
      </c>
      <c r="I38" s="1070">
        <v>533.09767399998964</v>
      </c>
      <c r="J38" s="1070">
        <v>68694.59737453</v>
      </c>
    </row>
    <row r="39" spans="1:10" s="310" customFormat="1" ht="9.1999999999999993" customHeight="1">
      <c r="A39" s="601" t="s">
        <v>2159</v>
      </c>
      <c r="B39" s="671">
        <v>1.0669999999999999</v>
      </c>
      <c r="C39" s="671">
        <v>2.56</v>
      </c>
      <c r="D39" s="1067">
        <v>11207.529077170002</v>
      </c>
      <c r="E39" s="671">
        <v>431.70744938999997</v>
      </c>
      <c r="F39" s="671">
        <v>2813.1183053499999</v>
      </c>
      <c r="G39" s="671">
        <v>2328.6878310433362</v>
      </c>
      <c r="H39" s="671">
        <v>50865.902954006655</v>
      </c>
      <c r="I39" s="671">
        <v>571.51145616000576</v>
      </c>
      <c r="J39" s="671">
        <v>68222.084073120001</v>
      </c>
    </row>
    <row r="40" spans="1:10" s="231" customFormat="1" ht="9.1999999999999993" customHeight="1">
      <c r="A40" s="894"/>
      <c r="B40" s="1070"/>
      <c r="C40" s="1070"/>
      <c r="D40" s="765"/>
      <c r="E40" s="1070"/>
      <c r="F40" s="1070"/>
      <c r="G40" s="1070"/>
      <c r="H40" s="1070"/>
      <c r="I40" s="1070"/>
      <c r="J40" s="1070"/>
    </row>
    <row r="41" spans="1:10" s="278" customFormat="1" ht="9.1999999999999993" customHeight="1">
      <c r="A41" s="621" t="s">
        <v>2174</v>
      </c>
      <c r="B41" s="1108">
        <v>1.0660000000000001</v>
      </c>
      <c r="C41" s="1108">
        <v>2.56</v>
      </c>
      <c r="D41" s="1109">
        <v>11691.485541030001</v>
      </c>
      <c r="E41" s="1108">
        <v>702.85185639000008</v>
      </c>
      <c r="F41" s="1109">
        <v>2562.1210014799999</v>
      </c>
      <c r="G41" s="1109">
        <v>2528.3543285100004</v>
      </c>
      <c r="H41" s="1108">
        <v>49665.61364506001</v>
      </c>
      <c r="I41" s="1108">
        <v>1544.8893101600115</v>
      </c>
      <c r="J41" s="1108">
        <v>68698.941682630015</v>
      </c>
    </row>
    <row r="42" spans="1:10" s="278" customFormat="1" ht="9.1999999999999993" customHeight="1">
      <c r="A42" s="621" t="s">
        <v>2549</v>
      </c>
      <c r="B42" s="1108">
        <v>1.0665</v>
      </c>
      <c r="C42" s="1108">
        <v>2.96</v>
      </c>
      <c r="D42" s="1109">
        <v>11556.571122486377</v>
      </c>
      <c r="E42" s="1108">
        <v>822.15985639000007</v>
      </c>
      <c r="F42" s="1109">
        <v>2422.8714894800005</v>
      </c>
      <c r="G42" s="1109">
        <v>2502.104623045358</v>
      </c>
      <c r="H42" s="1108">
        <v>50840.062121168266</v>
      </c>
      <c r="I42" s="1108">
        <v>473.53629948999151</v>
      </c>
      <c r="J42" s="1108">
        <v>68621.332012059996</v>
      </c>
    </row>
    <row r="43" spans="1:10" s="278" customFormat="1" ht="9.1999999999999993" customHeight="1">
      <c r="A43" s="621" t="s">
        <v>2173</v>
      </c>
      <c r="B43" s="1108">
        <v>1.0645</v>
      </c>
      <c r="C43" s="1108">
        <v>2.96</v>
      </c>
      <c r="D43" s="1109">
        <v>11919.510002594472</v>
      </c>
      <c r="E43" s="1108">
        <v>755.19285639000009</v>
      </c>
      <c r="F43" s="1109">
        <v>2198.4584790499998</v>
      </c>
      <c r="G43" s="1109">
        <v>2530.5846067173397</v>
      </c>
      <c r="H43" s="1108">
        <v>53761.794892348211</v>
      </c>
      <c r="I43" s="1108">
        <v>471.6961508999957</v>
      </c>
      <c r="J43" s="1108">
        <v>71641.261488000018</v>
      </c>
    </row>
    <row r="44" spans="1:10" s="278" customFormat="1" ht="9.1999999999999993" customHeight="1">
      <c r="A44" s="621" t="s">
        <v>2207</v>
      </c>
      <c r="B44" s="1108">
        <v>1.3882826000000001</v>
      </c>
      <c r="C44" s="1108">
        <v>2.7211110000000001</v>
      </c>
      <c r="D44" s="1109">
        <v>11554.2507253735</v>
      </c>
      <c r="E44" s="1108">
        <v>654.69385639000006</v>
      </c>
      <c r="F44" s="1109">
        <v>2133.3931150500002</v>
      </c>
      <c r="G44" s="1109">
        <v>2814.8712055671922</v>
      </c>
      <c r="H44" s="1108">
        <v>53836.258217139301</v>
      </c>
      <c r="I44" s="1108">
        <v>498.6426645800093</v>
      </c>
      <c r="J44" s="1108">
        <v>71496.219177700012</v>
      </c>
    </row>
    <row r="45" spans="1:10" s="278" customFormat="1" ht="9.1999999999999993" customHeight="1">
      <c r="A45" s="621" t="s">
        <v>2208</v>
      </c>
      <c r="B45" s="1108">
        <v>1.0805</v>
      </c>
      <c r="C45" s="1108">
        <v>3.110112</v>
      </c>
      <c r="D45" s="1109">
        <v>11497.769726720939</v>
      </c>
      <c r="E45" s="1108">
        <v>576.13856639000005</v>
      </c>
      <c r="F45" s="1109">
        <v>2136.2266348046073</v>
      </c>
      <c r="G45" s="1109">
        <v>2747.5217897400817</v>
      </c>
      <c r="H45" s="1108">
        <v>57281.737110684386</v>
      </c>
      <c r="I45" s="1108">
        <v>530.43430439999793</v>
      </c>
      <c r="J45" s="1108">
        <v>74774.018744740009</v>
      </c>
    </row>
    <row r="46" spans="1:10" s="278" customFormat="1" ht="9.1999999999999993" customHeight="1">
      <c r="A46" s="618" t="s">
        <v>2209</v>
      </c>
      <c r="B46" s="1108">
        <v>1.0880000000000001</v>
      </c>
      <c r="C46" s="1108">
        <v>3.1551119999999999</v>
      </c>
      <c r="D46" s="1109">
        <v>10154.221233520908</v>
      </c>
      <c r="E46" s="1108">
        <v>574.34791139000004</v>
      </c>
      <c r="F46" s="1109">
        <v>2186.3988272400002</v>
      </c>
      <c r="G46" s="1109">
        <v>2886.7899946031762</v>
      </c>
      <c r="H46" s="1108">
        <v>57007.781258035917</v>
      </c>
      <c r="I46" s="1108">
        <v>531.67827444002614</v>
      </c>
      <c r="J46" s="1108">
        <v>73345.460611230024</v>
      </c>
    </row>
    <row r="47" spans="1:10" s="278" customFormat="1" ht="9.1999999999999993" customHeight="1">
      <c r="A47" s="618" t="s">
        <v>2218</v>
      </c>
      <c r="B47" s="1108">
        <v>1.0669999999999999</v>
      </c>
      <c r="C47" s="1108">
        <v>3.1551119999999999</v>
      </c>
      <c r="D47" s="1109">
        <v>10283.047647560907</v>
      </c>
      <c r="E47" s="1108">
        <v>736.97462139000004</v>
      </c>
      <c r="F47" s="1109">
        <v>2130.9415721099999</v>
      </c>
      <c r="G47" s="1109">
        <v>3010.5740252531759</v>
      </c>
      <c r="H47" s="1108">
        <v>67715.267796315777</v>
      </c>
      <c r="I47" s="1108">
        <v>576.64855610016093</v>
      </c>
      <c r="J47" s="1108">
        <v>84457.676330730013</v>
      </c>
    </row>
    <row r="48" spans="1:10" s="278" customFormat="1" ht="9.1999999999999993" customHeight="1">
      <c r="A48" s="618" t="s">
        <v>2219</v>
      </c>
      <c r="B48" s="1108">
        <v>1.0625</v>
      </c>
      <c r="C48" s="1108">
        <v>3.4111120000000001</v>
      </c>
      <c r="D48" s="1109">
        <v>10081.229984570908</v>
      </c>
      <c r="E48" s="1108">
        <v>739.73662138999998</v>
      </c>
      <c r="F48" s="1109">
        <v>2401.7046804425004</v>
      </c>
      <c r="G48" s="1109">
        <v>3362.1322675104493</v>
      </c>
      <c r="H48" s="1108">
        <v>77419.899681703639</v>
      </c>
      <c r="I48" s="1108">
        <v>745.04030783251801</v>
      </c>
      <c r="J48" s="1108">
        <v>94754.217155450009</v>
      </c>
    </row>
    <row r="49" spans="1:10" s="278" customFormat="1" ht="9.1999999999999993" customHeight="1">
      <c r="A49" s="618" t="s">
        <v>2217</v>
      </c>
      <c r="B49" s="1108">
        <v>1.0269999999999999</v>
      </c>
      <c r="C49" s="1108">
        <v>4.634112</v>
      </c>
      <c r="D49" s="1109">
        <v>10352.757254260907</v>
      </c>
      <c r="E49" s="1108">
        <v>929.46862138999995</v>
      </c>
      <c r="F49" s="1109">
        <v>2669.0404699851852</v>
      </c>
      <c r="G49" s="1109">
        <v>3291.9986010605421</v>
      </c>
      <c r="H49" s="1108">
        <v>81225.561479900818</v>
      </c>
      <c r="I49" s="1108">
        <v>705.53192045255855</v>
      </c>
      <c r="J49" s="1108">
        <v>99180.019459050018</v>
      </c>
    </row>
    <row r="50" spans="1:10" s="278" customFormat="1" ht="9.1999999999999993" customHeight="1">
      <c r="A50" s="618" t="s">
        <v>2264</v>
      </c>
      <c r="B50" s="1108">
        <v>1.0255000000000001</v>
      </c>
      <c r="C50" s="1108">
        <v>4.634112</v>
      </c>
      <c r="D50" s="1109">
        <v>10507.237758650908</v>
      </c>
      <c r="E50" s="1108">
        <v>853.03362139000001</v>
      </c>
      <c r="F50" s="1109">
        <v>2975.9153704771106</v>
      </c>
      <c r="G50" s="1109">
        <v>3382.3520264006556</v>
      </c>
      <c r="H50" s="1108">
        <v>81609.825102371338</v>
      </c>
      <c r="I50" s="1108">
        <v>738.39851310996164</v>
      </c>
      <c r="J50" s="1108">
        <v>100072.42200439998</v>
      </c>
    </row>
    <row r="51" spans="1:10" s="278" customFormat="1" ht="9.1999999999999993" customHeight="1">
      <c r="A51" s="618" t="s">
        <v>2265</v>
      </c>
      <c r="B51" s="1108">
        <v>1.0265</v>
      </c>
      <c r="C51" s="1108">
        <v>3.6041120000000002</v>
      </c>
      <c r="D51" s="1109">
        <v>10851.815474480907</v>
      </c>
      <c r="E51" s="1108">
        <v>810.09272139000007</v>
      </c>
      <c r="F51" s="1109">
        <v>2692.5264593427382</v>
      </c>
      <c r="G51" s="1109">
        <v>3387.2890655476849</v>
      </c>
      <c r="H51" s="1108">
        <v>83296.204671889587</v>
      </c>
      <c r="I51" s="1108">
        <v>752.49173867001082</v>
      </c>
      <c r="J51" s="1108">
        <v>101795.05074332093</v>
      </c>
    </row>
    <row r="52" spans="1:10" s="310" customFormat="1" ht="9.1999999999999993" customHeight="1">
      <c r="A52" s="601" t="s">
        <v>2262</v>
      </c>
      <c r="B52" s="883">
        <v>1.0285</v>
      </c>
      <c r="C52" s="883">
        <v>3.6041120000000002</v>
      </c>
      <c r="D52" s="884">
        <v>10103.281465350907</v>
      </c>
      <c r="E52" s="883">
        <v>746.73120939000012</v>
      </c>
      <c r="F52" s="884">
        <v>1719.4214319157518</v>
      </c>
      <c r="G52" s="884">
        <v>2849.2787800135993</v>
      </c>
      <c r="H52" s="883">
        <v>72448.048843059718</v>
      </c>
      <c r="I52" s="883">
        <v>801.57968767001876</v>
      </c>
      <c r="J52" s="883">
        <v>88672.974029399993</v>
      </c>
    </row>
    <row r="53" spans="1:10" s="231" customFormat="1" ht="9.1999999999999993" customHeight="1">
      <c r="A53" s="894"/>
      <c r="B53" s="1070"/>
      <c r="C53" s="1070"/>
      <c r="D53" s="765"/>
      <c r="E53" s="1070"/>
      <c r="F53" s="1070"/>
      <c r="G53" s="1070"/>
      <c r="H53" s="1070"/>
      <c r="I53" s="1070"/>
      <c r="J53" s="1070"/>
    </row>
    <row r="54" spans="1:10" s="278" customFormat="1" ht="9.1999999999999993" customHeight="1">
      <c r="A54" s="621" t="s">
        <v>2781</v>
      </c>
      <c r="B54" s="1108">
        <v>1.026</v>
      </c>
      <c r="C54" s="1108">
        <v>3.5930010000000001</v>
      </c>
      <c r="D54" s="1109">
        <v>11334.80699073</v>
      </c>
      <c r="E54" s="1108">
        <v>748.85020939000015</v>
      </c>
      <c r="F54" s="1109">
        <v>2639.7180705605651</v>
      </c>
      <c r="G54" s="1109">
        <v>3440.9922916208047</v>
      </c>
      <c r="H54" s="1108">
        <v>79769.239358548642</v>
      </c>
      <c r="I54" s="1108">
        <v>916.2603276699956</v>
      </c>
      <c r="J54" s="1108">
        <v>98854.486249520007</v>
      </c>
    </row>
    <row r="55" spans="1:10" s="278" customFormat="1" ht="9.1999999999999993" customHeight="1">
      <c r="A55" s="621" t="s">
        <v>2782</v>
      </c>
      <c r="B55" s="1108">
        <v>1.0229999999999999</v>
      </c>
      <c r="C55" s="1108">
        <v>3.5930010000000001</v>
      </c>
      <c r="D55" s="1109">
        <v>11135.288963910905</v>
      </c>
      <c r="E55" s="1108">
        <v>675.0927093900001</v>
      </c>
      <c r="F55" s="1109">
        <v>2829.1456717205638</v>
      </c>
      <c r="G55" s="1109">
        <v>3421.9589976047805</v>
      </c>
      <c r="H55" s="1108">
        <v>79105.735294173763</v>
      </c>
      <c r="I55" s="1108">
        <v>1065.2175586700178</v>
      </c>
      <c r="J55" s="1108">
        <v>98237.055196470028</v>
      </c>
    </row>
    <row r="56" spans="1:10" s="278" customFormat="1" ht="9.1999999999999993" customHeight="1">
      <c r="A56" s="621" t="s">
        <v>2293</v>
      </c>
      <c r="B56" s="1108">
        <v>1.0349999999999999</v>
      </c>
      <c r="C56" s="1108">
        <v>3.0930010000000001</v>
      </c>
      <c r="D56" s="1109">
        <v>11611.606904920001</v>
      </c>
      <c r="E56" s="1108">
        <v>676.7702093900001</v>
      </c>
      <c r="F56" s="1109">
        <v>2973.8811648505634</v>
      </c>
      <c r="G56" s="1109">
        <v>3499.9853553896055</v>
      </c>
      <c r="H56" s="1108">
        <v>80671.094126609823</v>
      </c>
      <c r="I56" s="1108">
        <v>1057.6540586700139</v>
      </c>
      <c r="J56" s="1108">
        <v>100495.11982083</v>
      </c>
    </row>
    <row r="57" spans="1:10" s="278" customFormat="1" ht="9.1999999999999993" customHeight="1">
      <c r="A57" s="621" t="s">
        <v>2495</v>
      </c>
      <c r="B57" s="1108">
        <v>1.0425</v>
      </c>
      <c r="C57" s="1108">
        <v>3.0930010000000001</v>
      </c>
      <c r="D57" s="1109">
        <v>13031.762241437093</v>
      </c>
      <c r="E57" s="1108">
        <v>681.06862939000007</v>
      </c>
      <c r="F57" s="1109">
        <v>3537.717141485617</v>
      </c>
      <c r="G57" s="1109">
        <v>3625.1069683404053</v>
      </c>
      <c r="H57" s="1108">
        <v>80793.919309377365</v>
      </c>
      <c r="I57" s="1108">
        <v>1864.4618886700337</v>
      </c>
      <c r="J57" s="1108">
        <v>103538.17167970051</v>
      </c>
    </row>
    <row r="58" spans="1:10" s="278" customFormat="1" ht="9.1999999999999993" customHeight="1">
      <c r="A58" s="621" t="s">
        <v>2496</v>
      </c>
      <c r="B58" s="1108">
        <v>1.0235000000000001</v>
      </c>
      <c r="C58" s="1108">
        <v>3.0930010000000001</v>
      </c>
      <c r="D58" s="1109">
        <v>13776.938993437094</v>
      </c>
      <c r="E58" s="1108">
        <v>896.57490939000002</v>
      </c>
      <c r="F58" s="1109">
        <v>3369.1814666456162</v>
      </c>
      <c r="G58" s="1109">
        <v>3361.5022835736049</v>
      </c>
      <c r="H58" s="1108">
        <v>81182.249327114157</v>
      </c>
      <c r="I58" s="1108">
        <v>1020.0631766700244</v>
      </c>
      <c r="J58" s="1108">
        <v>103610.62665783049</v>
      </c>
    </row>
    <row r="59" spans="1:10" s="278" customFormat="1" ht="9.1999999999999993" customHeight="1">
      <c r="A59" s="618" t="s">
        <v>2497</v>
      </c>
      <c r="B59" s="1108">
        <v>0</v>
      </c>
      <c r="C59" s="1108">
        <v>3.6589999999999998</v>
      </c>
      <c r="D59" s="1109">
        <v>14839.89247352</v>
      </c>
      <c r="E59" s="1108">
        <v>797.45945939000001</v>
      </c>
      <c r="F59" s="1109">
        <v>3582.1491668999993</v>
      </c>
      <c r="G59" s="1109">
        <v>3743.959718294001</v>
      </c>
      <c r="H59" s="1108">
        <v>81570.133638825995</v>
      </c>
      <c r="I59" s="1108">
        <v>1166.0339946900203</v>
      </c>
      <c r="J59" s="1108">
        <v>105703.28745162001</v>
      </c>
    </row>
    <row r="60" spans="1:10" s="278" customFormat="1" ht="9.1999999999999993" customHeight="1">
      <c r="A60" s="618" t="s">
        <v>2534</v>
      </c>
      <c r="B60" s="1108">
        <v>0</v>
      </c>
      <c r="C60" s="1108">
        <v>3.8439999999999999</v>
      </c>
      <c r="D60" s="1109">
        <v>15496.961481519998</v>
      </c>
      <c r="E60" s="1108">
        <v>777.46495938999999</v>
      </c>
      <c r="F60" s="1109">
        <v>3563.5140728999995</v>
      </c>
      <c r="G60" s="1109">
        <v>3778.1161964624143</v>
      </c>
      <c r="H60" s="1108">
        <v>82526.897760337539</v>
      </c>
      <c r="I60" s="1108">
        <v>1110.9092906700098</v>
      </c>
      <c r="J60" s="1108">
        <v>107257.70776127996</v>
      </c>
    </row>
    <row r="61" spans="1:10" s="278" customFormat="1" ht="9.1999999999999993" customHeight="1">
      <c r="A61" s="618" t="s">
        <v>2535</v>
      </c>
      <c r="B61" s="1108">
        <v>0.82920000000000005</v>
      </c>
      <c r="C61" s="1108">
        <v>3.895</v>
      </c>
      <c r="D61" s="1109">
        <v>15904.96136252</v>
      </c>
      <c r="E61" s="1108">
        <v>1022.47220939</v>
      </c>
      <c r="F61" s="1109">
        <v>3531.09068497</v>
      </c>
      <c r="G61" s="1109">
        <v>3759.5939512460004</v>
      </c>
      <c r="H61" s="1108">
        <v>85373.578179913995</v>
      </c>
      <c r="I61" s="1108">
        <v>1455.204215670019</v>
      </c>
      <c r="J61" s="1108">
        <v>111051.62480371002</v>
      </c>
    </row>
    <row r="62" spans="1:10" s="278" customFormat="1" ht="9.1999999999999993" customHeight="1">
      <c r="A62" s="618" t="s">
        <v>2532</v>
      </c>
      <c r="B62" s="1108">
        <v>1.0578000000000001</v>
      </c>
      <c r="C62" s="1108">
        <v>4.0976000000000008</v>
      </c>
      <c r="D62" s="1109">
        <v>16277.615782730001</v>
      </c>
      <c r="E62" s="1108">
        <v>976.82325938999998</v>
      </c>
      <c r="F62" s="1109">
        <v>3247.9553409600012</v>
      </c>
      <c r="G62" s="1109">
        <v>4059.4105514046664</v>
      </c>
      <c r="H62" s="1108">
        <v>89618.537778605343</v>
      </c>
      <c r="I62" s="1108">
        <v>1590.9601819399832</v>
      </c>
      <c r="J62" s="1108">
        <v>115776.45829503</v>
      </c>
    </row>
    <row r="63" spans="1:10" s="278" customFormat="1" ht="9.1999999999999993" customHeight="1">
      <c r="A63" s="618" t="s">
        <v>2566</v>
      </c>
      <c r="B63" s="1108">
        <v>1.0833999999999999</v>
      </c>
      <c r="C63" s="1108">
        <v>4.1309329999999997</v>
      </c>
      <c r="D63" s="1109">
        <v>14868.392800500002</v>
      </c>
      <c r="E63" s="1108">
        <v>849.50336938999999</v>
      </c>
      <c r="F63" s="1109">
        <v>3175.7844003700011</v>
      </c>
      <c r="G63" s="1109">
        <v>4339.9851461499993</v>
      </c>
      <c r="H63" s="1108">
        <v>88571.384166730029</v>
      </c>
      <c r="I63" s="1108">
        <v>1163.6597103799868</v>
      </c>
      <c r="J63" s="1108">
        <v>112973.92392652002</v>
      </c>
    </row>
    <row r="64" spans="1:10" s="278" customFormat="1" ht="9.1999999999999993" customHeight="1">
      <c r="A64" s="618" t="s">
        <v>2567</v>
      </c>
      <c r="B64" s="1108">
        <v>0.8627999999999999</v>
      </c>
      <c r="C64" s="1108">
        <v>5.2409330000000001</v>
      </c>
      <c r="D64" s="1109">
        <v>15982.499507639997</v>
      </c>
      <c r="E64" s="1108">
        <v>753.24544938999998</v>
      </c>
      <c r="F64" s="1109">
        <v>3888.7862623700012</v>
      </c>
      <c r="G64" s="1109">
        <v>4288.3277755119998</v>
      </c>
      <c r="H64" s="1108">
        <v>93161.760506648003</v>
      </c>
      <c r="I64" s="1108">
        <v>1260.5773257300025</v>
      </c>
      <c r="J64" s="1108">
        <v>119341.30056029001</v>
      </c>
    </row>
    <row r="65" spans="1:10" s="310" customFormat="1" ht="9.1999999999999993" customHeight="1">
      <c r="A65" s="601" t="s">
        <v>2574</v>
      </c>
      <c r="B65" s="883">
        <v>0</v>
      </c>
      <c r="C65" s="883">
        <v>5.2409330000000001</v>
      </c>
      <c r="D65" s="884">
        <v>17168.13048073</v>
      </c>
      <c r="E65" s="883">
        <v>866.70744938999997</v>
      </c>
      <c r="F65" s="884">
        <v>4293.3544958500006</v>
      </c>
      <c r="G65" s="884">
        <v>4370.6265420224991</v>
      </c>
      <c r="H65" s="883">
        <v>97199.190266747479</v>
      </c>
      <c r="I65" s="883">
        <v>912.91623454002547</v>
      </c>
      <c r="J65" s="883">
        <v>124816.16640228001</v>
      </c>
    </row>
    <row r="66" spans="1:10" s="231" customFormat="1" ht="9.1999999999999993" customHeight="1">
      <c r="A66" s="894"/>
      <c r="B66" s="1070"/>
      <c r="C66" s="1070"/>
      <c r="D66" s="765"/>
      <c r="E66" s="1070"/>
      <c r="F66" s="1070"/>
      <c r="G66" s="1070"/>
      <c r="H66" s="1070"/>
      <c r="I66" s="1070"/>
      <c r="J66" s="1070"/>
    </row>
    <row r="67" spans="1:10" s="278" customFormat="1" ht="9.1999999999999993" customHeight="1">
      <c r="A67" s="621" t="s">
        <v>2639</v>
      </c>
      <c r="B67" s="1108">
        <v>0</v>
      </c>
      <c r="C67" s="1108">
        <v>4.7409330000000001</v>
      </c>
      <c r="D67" s="1109">
        <v>19162.09673039</v>
      </c>
      <c r="E67" s="1108">
        <v>864.60744938999994</v>
      </c>
      <c r="F67" s="1109">
        <v>4498.3552961700007</v>
      </c>
      <c r="G67" s="1109">
        <v>4020.1633291041171</v>
      </c>
      <c r="H67" s="1108">
        <v>99446.171615155894</v>
      </c>
      <c r="I67" s="1108">
        <v>1166.4390492299863</v>
      </c>
      <c r="J67" s="1108">
        <v>129162.57440244</v>
      </c>
    </row>
    <row r="68" spans="1:10" s="278" customFormat="1" ht="9.1999999999999993" customHeight="1">
      <c r="A68" s="621" t="s">
        <v>2780</v>
      </c>
      <c r="B68" s="1108">
        <v>0</v>
      </c>
      <c r="C68" s="1108">
        <v>4.7409330000000001</v>
      </c>
      <c r="D68" s="1109">
        <v>20136.462345659998</v>
      </c>
      <c r="E68" s="1108">
        <v>877.06365938999988</v>
      </c>
      <c r="F68" s="1109">
        <v>4466.7336831699986</v>
      </c>
      <c r="G68" s="1109">
        <v>4051.6686558675001</v>
      </c>
      <c r="H68" s="1108">
        <v>99478.896492735075</v>
      </c>
      <c r="I68" s="1108">
        <v>1071.7027791800065</v>
      </c>
      <c r="J68" s="1108">
        <v>130087.26854900258</v>
      </c>
    </row>
    <row r="69" spans="1:10" s="278" customFormat="1" ht="9.1999999999999993" customHeight="1">
      <c r="A69" s="621" t="s">
        <v>2633</v>
      </c>
      <c r="B69" s="1108">
        <v>708.9</v>
      </c>
      <c r="C69" s="1108">
        <v>4.7409330000000001</v>
      </c>
      <c r="D69" s="1109">
        <v>21485.911789410002</v>
      </c>
      <c r="E69" s="1108">
        <v>879.78765938999993</v>
      </c>
      <c r="F69" s="1109">
        <v>4700.6089444099998</v>
      </c>
      <c r="G69" s="1109">
        <v>4030.4182923799999</v>
      </c>
      <c r="H69" s="1108">
        <v>99682.956948430001</v>
      </c>
      <c r="I69" s="1108">
        <v>1253.295865210006</v>
      </c>
      <c r="J69" s="1108">
        <v>132746.62043223</v>
      </c>
    </row>
    <row r="70" spans="1:10" s="278" customFormat="1" ht="9.1999999999999993" customHeight="1">
      <c r="A70" s="621" t="s">
        <v>2673</v>
      </c>
      <c r="B70" s="1108">
        <v>688.2</v>
      </c>
      <c r="C70" s="1108">
        <v>4.8409329999999997</v>
      </c>
      <c r="D70" s="1109">
        <v>21650.516105600003</v>
      </c>
      <c r="E70" s="1108">
        <v>878.19645538999987</v>
      </c>
      <c r="F70" s="1109">
        <v>5039.4016374100001</v>
      </c>
      <c r="G70" s="1109">
        <v>4079.1990548199992</v>
      </c>
      <c r="H70" s="1108">
        <v>102020.45826669999</v>
      </c>
      <c r="I70" s="1108">
        <v>1365.0254227200348</v>
      </c>
      <c r="J70" s="1108">
        <v>135725.83787564002</v>
      </c>
    </row>
    <row r="71" spans="1:10" s="278" customFormat="1" ht="9.1999999999999993" customHeight="1">
      <c r="A71" s="621" t="s">
        <v>2674</v>
      </c>
      <c r="B71" s="1108">
        <v>670.58528000000001</v>
      </c>
      <c r="C71" s="1108">
        <v>4.8409329999999997</v>
      </c>
      <c r="D71" s="1109">
        <v>22867.720659139006</v>
      </c>
      <c r="E71" s="1108">
        <v>784.12645538999993</v>
      </c>
      <c r="F71" s="1109">
        <v>4960.6993490599998</v>
      </c>
      <c r="G71" s="1109">
        <v>5939.133611186001</v>
      </c>
      <c r="H71" s="1108">
        <v>104203.60723543502</v>
      </c>
      <c r="I71" s="1108">
        <v>1378.5553949300083</v>
      </c>
      <c r="J71" s="1108">
        <v>140809.26891814003</v>
      </c>
    </row>
    <row r="72" spans="1:10" s="278" customFormat="1" ht="9.1999999999999993" customHeight="1">
      <c r="A72" s="618" t="s">
        <v>2671</v>
      </c>
      <c r="B72" s="1108">
        <v>1347.2539099999999</v>
      </c>
      <c r="C72" s="1108">
        <v>4.8409329999999997</v>
      </c>
      <c r="D72" s="1109">
        <v>24048.054643858999</v>
      </c>
      <c r="E72" s="1108">
        <v>960.74865938999994</v>
      </c>
      <c r="F72" s="1109">
        <v>5544.5903623100003</v>
      </c>
      <c r="G72" s="1109">
        <v>4746.6898627579994</v>
      </c>
      <c r="H72" s="1108">
        <v>110363.03058102132</v>
      </c>
      <c r="I72" s="1108">
        <v>1672.6279451699811</v>
      </c>
      <c r="J72" s="1108">
        <v>148687.8368975083</v>
      </c>
    </row>
    <row r="73" spans="1:10" s="278" customFormat="1" ht="9.1999999999999993" customHeight="1">
      <c r="A73" s="618" t="s">
        <v>2682</v>
      </c>
      <c r="B73" s="1108">
        <v>1780.9184</v>
      </c>
      <c r="C73" s="1108">
        <v>3.8587529999999997</v>
      </c>
      <c r="D73" s="1109">
        <v>25182.531755411805</v>
      </c>
      <c r="E73" s="1108">
        <v>705.44865938999988</v>
      </c>
      <c r="F73" s="1109">
        <v>5626.5451784899997</v>
      </c>
      <c r="G73" s="1109">
        <v>4834.2934638145452</v>
      </c>
      <c r="H73" s="1108">
        <v>111253.28568419549</v>
      </c>
      <c r="I73" s="1108">
        <v>2627.5234065999975</v>
      </c>
      <c r="J73" s="1108">
        <v>152014.40530090185</v>
      </c>
    </row>
    <row r="74" spans="1:10" s="278" customFormat="1" ht="9.1999999999999993" customHeight="1">
      <c r="A74" s="618" t="s">
        <v>2683</v>
      </c>
      <c r="B74" s="1108">
        <v>1746.5746342500001</v>
      </c>
      <c r="C74" s="1108">
        <v>3.6051530000000001</v>
      </c>
      <c r="D74" s="1109">
        <v>26548.145399938996</v>
      </c>
      <c r="E74" s="1108">
        <v>460.61937225999998</v>
      </c>
      <c r="F74" s="1109">
        <v>5987.2838620000002</v>
      </c>
      <c r="G74" s="1109">
        <v>4750.7120149659995</v>
      </c>
      <c r="H74" s="1108">
        <v>113924.26988096503</v>
      </c>
      <c r="I74" s="1108">
        <v>2851.788624059991</v>
      </c>
      <c r="J74" s="1108">
        <v>156272.99894144002</v>
      </c>
    </row>
    <row r="75" spans="1:10" s="278" customFormat="1" ht="9.1999999999999993" customHeight="1">
      <c r="A75" s="618" t="s">
        <v>2680</v>
      </c>
      <c r="B75" s="1108">
        <v>1738.2357400000001</v>
      </c>
      <c r="C75" s="1108">
        <v>2.4951530000000002</v>
      </c>
      <c r="D75" s="1109">
        <v>28684.124917504996</v>
      </c>
      <c r="E75" s="1108">
        <v>481.65137225999996</v>
      </c>
      <c r="F75" s="1109">
        <v>6599.7840439399997</v>
      </c>
      <c r="G75" s="1109">
        <v>4776.3647101400011</v>
      </c>
      <c r="H75" s="1108">
        <v>116195.88359721065</v>
      </c>
      <c r="I75" s="1108">
        <v>2887.1923750799906</v>
      </c>
      <c r="J75" s="1108">
        <v>161365.73190913562</v>
      </c>
    </row>
    <row r="76" spans="1:10" s="278" customFormat="1" ht="9.1999999999999993" customHeight="1">
      <c r="A76" s="618" t="s">
        <v>2695</v>
      </c>
      <c r="B76" s="1108">
        <v>1768.1677099999999</v>
      </c>
      <c r="C76" s="1108">
        <v>2.4951530000000002</v>
      </c>
      <c r="D76" s="1109">
        <v>30030.840344160002</v>
      </c>
      <c r="E76" s="1108">
        <v>288.71517226000003</v>
      </c>
      <c r="F76" s="1109">
        <v>8553.7488164100014</v>
      </c>
      <c r="G76" s="1109">
        <v>5030.5338573999998</v>
      </c>
      <c r="H76" s="1108">
        <v>120071.04317935</v>
      </c>
      <c r="I76" s="1108">
        <v>2824.2219095100299</v>
      </c>
      <c r="J76" s="1108">
        <v>168569.76614209003</v>
      </c>
    </row>
    <row r="77" spans="1:10" s="278" customFormat="1" ht="9.1999999999999993" customHeight="1">
      <c r="A77" s="618" t="s">
        <v>2696</v>
      </c>
      <c r="B77" s="1108">
        <v>1755.3643399999999</v>
      </c>
      <c r="C77" s="1108">
        <v>2.5951530000000003</v>
      </c>
      <c r="D77" s="1109">
        <v>31682.998574970003</v>
      </c>
      <c r="E77" s="1108">
        <v>266.22467226000003</v>
      </c>
      <c r="F77" s="1109">
        <v>7195.3910556199999</v>
      </c>
      <c r="G77" s="1109">
        <v>5183.2002581300003</v>
      </c>
      <c r="H77" s="1108">
        <v>125011.53092926001</v>
      </c>
      <c r="I77" s="1108">
        <v>1793.0521929100214</v>
      </c>
      <c r="J77" s="1108">
        <v>172890.35717615005</v>
      </c>
    </row>
    <row r="78" spans="1:10" s="310" customFormat="1" ht="9.1999999999999993" customHeight="1">
      <c r="A78" s="601" t="s">
        <v>2693</v>
      </c>
      <c r="B78" s="883">
        <v>1321.80476</v>
      </c>
      <c r="C78" s="883">
        <v>5.2971530000000007</v>
      </c>
      <c r="D78" s="884">
        <v>34344.319798889999</v>
      </c>
      <c r="E78" s="883">
        <v>532.84867226000006</v>
      </c>
      <c r="F78" s="884">
        <v>6986.4706542299991</v>
      </c>
      <c r="G78" s="884">
        <v>5441.2776698400003</v>
      </c>
      <c r="H78" s="883">
        <v>128190.59997522998</v>
      </c>
      <c r="I78" s="883">
        <v>2057.0048118900158</v>
      </c>
      <c r="J78" s="883">
        <v>178879.62349534</v>
      </c>
    </row>
    <row r="79" spans="1:10" s="231" customFormat="1" ht="9.1999999999999993" customHeight="1">
      <c r="A79" s="894"/>
      <c r="B79" s="1070"/>
      <c r="C79" s="1070"/>
      <c r="D79" s="765"/>
      <c r="E79" s="1070"/>
      <c r="F79" s="1070"/>
      <c r="G79" s="1070"/>
      <c r="H79" s="1070"/>
      <c r="I79" s="1070"/>
      <c r="J79" s="1070"/>
    </row>
    <row r="80" spans="1:10" s="278" customFormat="1" ht="9.1999999999999993" customHeight="1">
      <c r="A80" s="621" t="s">
        <v>2734</v>
      </c>
      <c r="B80" s="1108">
        <v>1380.7307900000001</v>
      </c>
      <c r="C80" s="1108">
        <v>19.400153</v>
      </c>
      <c r="D80" s="1109">
        <v>38535.709321089998</v>
      </c>
      <c r="E80" s="1108">
        <v>454.35167226000004</v>
      </c>
      <c r="F80" s="1109">
        <v>8016.0943651100015</v>
      </c>
      <c r="G80" s="1109">
        <v>5245.9182380399998</v>
      </c>
      <c r="H80" s="1108">
        <v>133378.14666112</v>
      </c>
      <c r="I80" s="1108">
        <v>2539.4482628199912</v>
      </c>
      <c r="J80" s="1108">
        <v>189569.79946343999</v>
      </c>
    </row>
    <row r="81" spans="1:10" s="278" customFormat="1" ht="9.1999999999999993" customHeight="1">
      <c r="A81" s="621" t="s">
        <v>2886</v>
      </c>
      <c r="B81" s="1108">
        <v>1378.8855800000001</v>
      </c>
      <c r="C81" s="1108">
        <v>21.392005000000001</v>
      </c>
      <c r="D81" s="1109">
        <v>42245.343466159997</v>
      </c>
      <c r="E81" s="1108">
        <v>328.12716226000003</v>
      </c>
      <c r="F81" s="1109">
        <v>7228.1107442800003</v>
      </c>
      <c r="G81" s="1109">
        <v>7521.2693616300003</v>
      </c>
      <c r="H81" s="1108">
        <v>134166.75271693998</v>
      </c>
      <c r="I81" s="1108">
        <v>2511.2697008600226</v>
      </c>
      <c r="J81" s="1108">
        <v>195401.15073713002</v>
      </c>
    </row>
    <row r="82" spans="1:10" s="278" customFormat="1" ht="9.1999999999999993" customHeight="1">
      <c r="A82" s="621" t="s">
        <v>2732</v>
      </c>
      <c r="B82" s="1108">
        <v>1484.1816899999999</v>
      </c>
      <c r="C82" s="1108">
        <v>17.858564999999999</v>
      </c>
      <c r="D82" s="1109">
        <v>40625.093053670003</v>
      </c>
      <c r="E82" s="1108">
        <v>263.15216226000001</v>
      </c>
      <c r="F82" s="1109">
        <v>6983.5926410599996</v>
      </c>
      <c r="G82" s="1109">
        <v>4607.2342787699999</v>
      </c>
      <c r="H82" s="1108">
        <v>128156.62276445997</v>
      </c>
      <c r="I82" s="1108">
        <v>1185.5848122099997</v>
      </c>
      <c r="J82" s="1108">
        <v>183323.31996742997</v>
      </c>
    </row>
    <row r="83" spans="1:10" s="278" customFormat="1" ht="9.1999999999999993" customHeight="1">
      <c r="A83" s="621" t="s">
        <v>2799</v>
      </c>
      <c r="B83" s="1108">
        <v>1493.98558</v>
      </c>
      <c r="C83" s="1108">
        <v>18.923347999999997</v>
      </c>
      <c r="D83" s="1109">
        <v>44263.953936049998</v>
      </c>
      <c r="E83" s="1108">
        <v>906.40216225999984</v>
      </c>
      <c r="F83" s="1109">
        <v>7900.0010473400016</v>
      </c>
      <c r="G83" s="1109">
        <v>4042.7869037499995</v>
      </c>
      <c r="H83" s="1108">
        <v>129687.90551291997</v>
      </c>
      <c r="I83" s="1108">
        <v>2055.0418722100439</v>
      </c>
      <c r="J83" s="1108">
        <v>190369.00036253</v>
      </c>
    </row>
    <row r="84" spans="1:10" s="278" customFormat="1" ht="9.1999999999999993" customHeight="1">
      <c r="A84" s="621" t="s">
        <v>2800</v>
      </c>
      <c r="B84" s="1108">
        <v>1474.6370400000001</v>
      </c>
      <c r="C84" s="1108">
        <v>17.997788</v>
      </c>
      <c r="D84" s="1109">
        <v>49437.206907619999</v>
      </c>
      <c r="E84" s="1108">
        <v>1061.0470754200001</v>
      </c>
      <c r="F84" s="1109">
        <v>7532.8226241700004</v>
      </c>
      <c r="G84" s="1109">
        <v>4312.2335014100008</v>
      </c>
      <c r="H84" s="1108">
        <v>134347.95970444998</v>
      </c>
      <c r="I84" s="1108">
        <v>1878.9341316899518</v>
      </c>
      <c r="J84" s="1108">
        <v>200062.83877275995</v>
      </c>
    </row>
    <row r="85" spans="1:10" s="278" customFormat="1" ht="9.1999999999999993" customHeight="1">
      <c r="A85" s="618" t="s">
        <v>2796</v>
      </c>
      <c r="B85" s="1108">
        <v>794.13795000000005</v>
      </c>
      <c r="C85" s="1108">
        <v>24.997788</v>
      </c>
      <c r="D85" s="1109">
        <v>53361.384365050006</v>
      </c>
      <c r="E85" s="1108">
        <v>665.14818542</v>
      </c>
      <c r="F85" s="1109">
        <v>7705.6102252700002</v>
      </c>
      <c r="G85" s="1109">
        <v>4498.86131725</v>
      </c>
      <c r="H85" s="1108">
        <v>139028.71345960998</v>
      </c>
      <c r="I85" s="1108">
        <v>2525.1685312999762</v>
      </c>
      <c r="J85" s="1108">
        <v>208604.02182189998</v>
      </c>
    </row>
    <row r="86" spans="1:10" s="278" customFormat="1" ht="9.1999999999999993" customHeight="1">
      <c r="A86" s="618" t="s">
        <v>2804</v>
      </c>
      <c r="B86" s="1108">
        <v>0.69098999999999999</v>
      </c>
      <c r="C86" s="1108">
        <v>24.953004999999997</v>
      </c>
      <c r="D86" s="1109">
        <v>56245.234770370007</v>
      </c>
      <c r="E86" s="1108">
        <v>676.14929542000004</v>
      </c>
      <c r="F86" s="1109">
        <v>7291.0219112599998</v>
      </c>
      <c r="G86" s="1109">
        <v>4659.6758753900003</v>
      </c>
      <c r="H86" s="1108">
        <v>143486.53093660998</v>
      </c>
      <c r="I86" s="1108">
        <v>2083.7251048500475</v>
      </c>
      <c r="J86" s="1108">
        <v>214467.98188890005</v>
      </c>
    </row>
    <row r="87" spans="1:10" s="278" customFormat="1" ht="9.1999999999999993" customHeight="1">
      <c r="A87" s="618" t="s">
        <v>2805</v>
      </c>
      <c r="B87" s="1108">
        <v>0.72138999999999998</v>
      </c>
      <c r="C87" s="1108">
        <v>24.953004999999997</v>
      </c>
      <c r="D87" s="1109">
        <v>58168.78107183001</v>
      </c>
      <c r="E87" s="1108">
        <v>638.52129542</v>
      </c>
      <c r="F87" s="1109">
        <v>7167.4239077599996</v>
      </c>
      <c r="G87" s="1109">
        <v>4871.8911042199998</v>
      </c>
      <c r="H87" s="1108">
        <v>147495.96494935005</v>
      </c>
      <c r="I87" s="1108">
        <v>-20460.404300410097</v>
      </c>
      <c r="J87" s="1108">
        <v>197907.85242316997</v>
      </c>
    </row>
    <row r="88" spans="1:10" s="278" customFormat="1" ht="9.1999999999999993" customHeight="1">
      <c r="A88" s="618" t="s">
        <v>2806</v>
      </c>
      <c r="B88" s="1108">
        <v>0.73811000000000004</v>
      </c>
      <c r="C88" s="1108">
        <v>14.97874</v>
      </c>
      <c r="D88" s="1109">
        <v>51058.52678031</v>
      </c>
      <c r="E88" s="1108">
        <v>460.49098315999993</v>
      </c>
      <c r="F88" s="1109">
        <v>6325.6783073800007</v>
      </c>
      <c r="G88" s="1109">
        <v>4615.46532845</v>
      </c>
      <c r="H88" s="1108">
        <v>136395.57627375997</v>
      </c>
      <c r="I88" s="1108">
        <v>1292.1066600799968</v>
      </c>
      <c r="J88" s="1108">
        <v>200163.56118313997</v>
      </c>
    </row>
    <row r="89" spans="1:10" s="278" customFormat="1" ht="9.1999999999999993" customHeight="1">
      <c r="A89" s="618" t="s">
        <v>2850</v>
      </c>
      <c r="B89" s="1108">
        <v>0.73111999999999999</v>
      </c>
      <c r="C89" s="1108">
        <v>15.017201000000002</v>
      </c>
      <c r="D89" s="1109">
        <v>48849.49412516001</v>
      </c>
      <c r="E89" s="1108">
        <v>721.51818316000026</v>
      </c>
      <c r="F89" s="1109">
        <v>6869.6152409899996</v>
      </c>
      <c r="G89" s="1109">
        <v>4594.5724536899997</v>
      </c>
      <c r="H89" s="1108">
        <v>135936.68836137999</v>
      </c>
      <c r="I89" s="1108">
        <v>1794.5556108299934</v>
      </c>
      <c r="J89" s="1108">
        <v>198782.19229621001</v>
      </c>
    </row>
    <row r="90" spans="1:10" s="278" customFormat="1" ht="9.1999999999999993" customHeight="1">
      <c r="A90" s="618" t="s">
        <v>2851</v>
      </c>
      <c r="B90" s="1108">
        <v>0.73597999999999997</v>
      </c>
      <c r="C90" s="1108">
        <v>15.017201000000002</v>
      </c>
      <c r="D90" s="1109">
        <v>53081.190150300004</v>
      </c>
      <c r="E90" s="1108">
        <v>672.48207316000014</v>
      </c>
      <c r="F90" s="1109">
        <v>7119.5203368100001</v>
      </c>
      <c r="G90" s="1109">
        <v>4848.7523199000007</v>
      </c>
      <c r="H90" s="1108">
        <v>139501.61951489997</v>
      </c>
      <c r="I90" s="1108">
        <v>1966.7744829699514</v>
      </c>
      <c r="J90" s="1108">
        <v>207206.09205903992</v>
      </c>
    </row>
    <row r="91" spans="1:10" s="310" customFormat="1" ht="9.1999999999999993" customHeight="1">
      <c r="A91" s="601" t="s">
        <v>2852</v>
      </c>
      <c r="B91" s="883">
        <v>0</v>
      </c>
      <c r="C91" s="883">
        <v>14.714201000000001</v>
      </c>
      <c r="D91" s="884">
        <v>50575.997481240003</v>
      </c>
      <c r="E91" s="883">
        <v>599.15731316000017</v>
      </c>
      <c r="F91" s="884">
        <v>6362.6982194000011</v>
      </c>
      <c r="G91" s="884">
        <v>4201.1015440199999</v>
      </c>
      <c r="H91" s="883">
        <v>124326.78987543003</v>
      </c>
      <c r="I91" s="883">
        <v>1335.3990005299856</v>
      </c>
      <c r="J91" s="883">
        <v>187415.85763478003</v>
      </c>
    </row>
    <row r="92" spans="1:10" s="231" customFormat="1" ht="9.1999999999999993" customHeight="1">
      <c r="A92" s="894"/>
      <c r="B92" s="1070"/>
      <c r="C92" s="1070"/>
      <c r="D92" s="765"/>
      <c r="E92" s="1070"/>
      <c r="F92" s="1070"/>
      <c r="G92" s="1070"/>
      <c r="H92" s="1070"/>
      <c r="I92" s="1070"/>
      <c r="J92" s="1070"/>
    </row>
    <row r="93" spans="1:10" s="278" customFormat="1" ht="9.1999999999999993" customHeight="1">
      <c r="A93" s="621" t="s">
        <v>2883</v>
      </c>
      <c r="B93" s="1108">
        <v>0</v>
      </c>
      <c r="C93" s="1108">
        <v>2.2142010000000001</v>
      </c>
      <c r="D93" s="1109">
        <v>56759.052168950002</v>
      </c>
      <c r="E93" s="1108">
        <v>803.95731316000013</v>
      </c>
      <c r="F93" s="1109">
        <v>6475.4964730299989</v>
      </c>
      <c r="G93" s="1109">
        <v>4179.8291519699997</v>
      </c>
      <c r="H93" s="1108">
        <v>130267.18336427999</v>
      </c>
      <c r="I93" s="1108">
        <v>1375.9415491199761</v>
      </c>
      <c r="J93" s="1108">
        <v>199863.67422150998</v>
      </c>
    </row>
    <row r="94" spans="1:10" s="278" customFormat="1" ht="9.1999999999999993" customHeight="1">
      <c r="A94" s="621" t="s">
        <v>2884</v>
      </c>
      <c r="B94" s="1108">
        <v>0</v>
      </c>
      <c r="C94" s="1108">
        <v>4.5841959999999995</v>
      </c>
      <c r="D94" s="1109">
        <v>58553.501125100003</v>
      </c>
      <c r="E94" s="1108">
        <v>522.58231316000001</v>
      </c>
      <c r="F94" s="1109">
        <v>6842.9527643299998</v>
      </c>
      <c r="G94" s="1109">
        <v>3663.7637256300004</v>
      </c>
      <c r="H94" s="1108">
        <v>130490.7137876114</v>
      </c>
      <c r="I94" s="1108">
        <v>1430.5731811200094</v>
      </c>
      <c r="J94" s="1108">
        <v>201508.67109295141</v>
      </c>
    </row>
    <row r="95" spans="1:10" s="278" customFormat="1" ht="9.1999999999999993" customHeight="1">
      <c r="A95" s="2195" t="s">
        <v>2885</v>
      </c>
      <c r="B95" s="2209">
        <v>0</v>
      </c>
      <c r="C95" s="2209">
        <v>3.8460999999999995E-2</v>
      </c>
      <c r="D95" s="2210">
        <v>59907.657922700004</v>
      </c>
      <c r="E95" s="2209">
        <v>718.98231315999999</v>
      </c>
      <c r="F95" s="2210">
        <v>6834.0951914899997</v>
      </c>
      <c r="G95" s="2210">
        <v>4033.2655824099998</v>
      </c>
      <c r="H95" s="2209">
        <v>132712.97960356137</v>
      </c>
      <c r="I95" s="2209">
        <v>-77.298540429997956</v>
      </c>
      <c r="J95" s="2209">
        <v>204129.72053389138</v>
      </c>
    </row>
    <row r="96" spans="1:10" s="58" customFormat="1" ht="8.25" customHeight="1">
      <c r="A96" s="673"/>
      <c r="B96" s="673"/>
      <c r="C96" s="673"/>
      <c r="D96" s="673"/>
      <c r="E96" s="673"/>
      <c r="F96" s="673"/>
      <c r="G96" s="673"/>
      <c r="H96" s="673"/>
      <c r="I96" s="673"/>
      <c r="J96" s="708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4" orientation="portrait" useFirstPageNumber="1" r:id="rId1"/>
  <headerFooter alignWithMargins="0">
    <oddFooter>&amp;C&amp;"Times New Roman,Bold"&amp;10&amp;P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sheetPr codeName="Sheet29"/>
  <dimension ref="A1:J101"/>
  <sheetViews>
    <sheetView topLeftCell="C1" workbookViewId="0">
      <selection activeCell="J9" sqref="J9"/>
    </sheetView>
  </sheetViews>
  <sheetFormatPr defaultRowHeight="9" customHeight="1"/>
  <cols>
    <col min="1" max="1" width="12.83203125" customWidth="1"/>
    <col min="2" max="2" width="11.83203125" customWidth="1"/>
    <col min="3" max="3" width="14" customWidth="1"/>
    <col min="4" max="4" width="12.6640625" customWidth="1"/>
    <col min="5" max="5" width="13.1640625" customWidth="1"/>
    <col min="6" max="6" width="13.83203125" customWidth="1"/>
    <col min="7" max="7" width="13.33203125" customWidth="1"/>
    <col min="8" max="10" width="11.83203125" customWidth="1"/>
    <col min="11" max="16384" width="9.33203125" style="49"/>
  </cols>
  <sheetData>
    <row r="1" spans="1:10" s="471" customFormat="1" ht="14.1" customHeight="1">
      <c r="A1" s="458" t="s">
        <v>2423</v>
      </c>
      <c r="B1" s="459"/>
      <c r="C1" s="459"/>
      <c r="D1" s="459"/>
      <c r="E1" s="459"/>
      <c r="F1" s="459"/>
      <c r="G1" s="459"/>
      <c r="H1" s="459"/>
      <c r="I1" s="459"/>
      <c r="J1" s="459"/>
    </row>
    <row r="2" spans="1:10" s="47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</row>
    <row r="3" spans="1:10" s="47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</row>
    <row r="4" spans="1:10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</row>
    <row r="5" spans="1:10" s="58" customFormat="1" ht="9" customHeight="1">
      <c r="A5" s="2437" t="s">
        <v>1358</v>
      </c>
      <c r="B5" s="5"/>
      <c r="C5" s="5" t="s">
        <v>1762</v>
      </c>
      <c r="D5" s="5"/>
      <c r="E5" s="5" t="s">
        <v>1350</v>
      </c>
      <c r="F5" s="5" t="s">
        <v>1785</v>
      </c>
      <c r="G5" s="5"/>
      <c r="H5" s="5"/>
      <c r="I5" s="5"/>
      <c r="J5" s="73"/>
    </row>
    <row r="6" spans="1:10" s="58" customFormat="1" ht="9" customHeight="1">
      <c r="A6" s="2428"/>
      <c r="B6" s="5"/>
      <c r="C6" s="5" t="s">
        <v>1786</v>
      </c>
      <c r="D6" s="5"/>
      <c r="E6" s="5" t="s">
        <v>1774</v>
      </c>
      <c r="F6" s="5" t="s">
        <v>1774</v>
      </c>
      <c r="G6" s="5"/>
      <c r="H6" s="5"/>
      <c r="I6" s="5"/>
      <c r="J6" s="5"/>
    </row>
    <row r="7" spans="1:10" s="58" customFormat="1" ht="9" customHeight="1">
      <c r="A7" s="2428"/>
      <c r="B7" s="5" t="s">
        <v>1332</v>
      </c>
      <c r="C7" s="5" t="s">
        <v>647</v>
      </c>
      <c r="D7" s="5" t="s">
        <v>1353</v>
      </c>
      <c r="E7" s="5" t="s">
        <v>1776</v>
      </c>
      <c r="F7" s="5" t="s">
        <v>1776</v>
      </c>
      <c r="G7" s="5" t="s">
        <v>1034</v>
      </c>
      <c r="H7" s="5"/>
      <c r="I7" s="5"/>
      <c r="J7" s="5"/>
    </row>
    <row r="8" spans="1:10" s="58" customFormat="1" ht="9" customHeight="1">
      <c r="A8" s="2428"/>
      <c r="B8" s="69" t="s">
        <v>1351</v>
      </c>
      <c r="C8" s="69" t="s">
        <v>1779</v>
      </c>
      <c r="D8" s="69" t="s">
        <v>1780</v>
      </c>
      <c r="E8" s="69" t="s">
        <v>1781</v>
      </c>
      <c r="F8" s="69" t="s">
        <v>1781</v>
      </c>
      <c r="G8" s="69" t="s">
        <v>1787</v>
      </c>
      <c r="H8" s="69" t="s">
        <v>1784</v>
      </c>
      <c r="I8" s="69" t="s">
        <v>1505</v>
      </c>
      <c r="J8" s="69" t="s">
        <v>1341</v>
      </c>
    </row>
    <row r="9" spans="1:10" s="58" customFormat="1" ht="9" customHeight="1">
      <c r="A9" s="2429"/>
      <c r="B9" s="69">
        <v>1</v>
      </c>
      <c r="C9" s="69">
        <v>2</v>
      </c>
      <c r="D9" s="69">
        <v>3</v>
      </c>
      <c r="E9" s="69">
        <v>4</v>
      </c>
      <c r="F9" s="69">
        <v>5</v>
      </c>
      <c r="G9" s="69">
        <v>6</v>
      </c>
      <c r="H9" s="69">
        <v>7</v>
      </c>
      <c r="I9" s="69">
        <v>8</v>
      </c>
      <c r="J9" s="69">
        <v>9</v>
      </c>
    </row>
    <row r="10" spans="1:10" s="310" customFormat="1" ht="8.4499999999999993" customHeight="1">
      <c r="A10" s="601" t="s">
        <v>1168</v>
      </c>
      <c r="B10" s="671">
        <v>1.3</v>
      </c>
      <c r="C10" s="671">
        <v>15.397</v>
      </c>
      <c r="D10" s="1067">
        <v>10841.388429089999</v>
      </c>
      <c r="E10" s="671">
        <v>1615.02220932</v>
      </c>
      <c r="F10" s="671">
        <v>915.04599266000002</v>
      </c>
      <c r="G10" s="671">
        <v>1885.0397903849996</v>
      </c>
      <c r="H10" s="671">
        <v>26784.164686829008</v>
      </c>
      <c r="I10" s="671">
        <v>3828.6248383859856</v>
      </c>
      <c r="J10" s="671">
        <v>45885.982946669988</v>
      </c>
    </row>
    <row r="11" spans="1:10" s="310" customFormat="1" ht="8.4499999999999993" customHeight="1">
      <c r="A11" s="601" t="s">
        <v>1627</v>
      </c>
      <c r="B11" s="883">
        <v>0</v>
      </c>
      <c r="C11" s="883">
        <v>0.3</v>
      </c>
      <c r="D11" s="884">
        <v>4689.36618456</v>
      </c>
      <c r="E11" s="883">
        <v>476.84649925000014</v>
      </c>
      <c r="F11" s="883">
        <v>680.71789511000009</v>
      </c>
      <c r="G11" s="883">
        <v>1034.72035246</v>
      </c>
      <c r="H11" s="883">
        <v>27101.164927110007</v>
      </c>
      <c r="I11" s="883">
        <v>2083.0265019419894</v>
      </c>
      <c r="J11" s="883">
        <v>36066.142360432001</v>
      </c>
    </row>
    <row r="12" spans="1:10" s="231" customFormat="1" ht="8.4499999999999993" hidden="1" customHeight="1">
      <c r="A12" s="894"/>
      <c r="B12" s="1070"/>
      <c r="C12" s="1070"/>
      <c r="D12" s="765"/>
      <c r="E12" s="1070"/>
      <c r="F12" s="1070"/>
      <c r="G12" s="1070"/>
      <c r="H12" s="1070"/>
      <c r="I12" s="1070"/>
      <c r="J12" s="1070"/>
    </row>
    <row r="13" spans="1:10" s="278" customFormat="1" ht="8.4499999999999993" hidden="1" customHeight="1">
      <c r="A13" s="621" t="s">
        <v>430</v>
      </c>
      <c r="B13" s="1108">
        <v>0</v>
      </c>
      <c r="C13" s="1108">
        <v>0.3</v>
      </c>
      <c r="D13" s="1109">
        <v>4603.3502494100003</v>
      </c>
      <c r="E13" s="1108">
        <v>479.2940992500001</v>
      </c>
      <c r="F13" s="1109">
        <v>798.97615622000001</v>
      </c>
      <c r="G13" s="1109">
        <v>996.02351597999996</v>
      </c>
      <c r="H13" s="1108">
        <v>29157.34763905</v>
      </c>
      <c r="I13" s="1108">
        <v>1181.3679511399896</v>
      </c>
      <c r="J13" s="1108">
        <v>37216.659611049989</v>
      </c>
    </row>
    <row r="14" spans="1:10" s="278" customFormat="1" ht="8.4499999999999993" hidden="1" customHeight="1">
      <c r="A14" s="621" t="s">
        <v>431</v>
      </c>
      <c r="B14" s="1108">
        <v>0</v>
      </c>
      <c r="C14" s="1108">
        <v>0.3</v>
      </c>
      <c r="D14" s="1109">
        <v>4583.9950952600002</v>
      </c>
      <c r="E14" s="1108">
        <v>345.90394825000004</v>
      </c>
      <c r="F14" s="1109">
        <v>823.53995729999986</v>
      </c>
      <c r="G14" s="1109">
        <v>1059.9300505499998</v>
      </c>
      <c r="H14" s="1108">
        <v>29242.122758880003</v>
      </c>
      <c r="I14" s="1108">
        <v>1531.6531172800096</v>
      </c>
      <c r="J14" s="1108">
        <v>37587.44492752001</v>
      </c>
    </row>
    <row r="15" spans="1:10" s="278" customFormat="1" ht="8.4499999999999993" hidden="1" customHeight="1">
      <c r="A15" s="621" t="s">
        <v>1807</v>
      </c>
      <c r="B15" s="1108">
        <v>0</v>
      </c>
      <c r="C15" s="1108">
        <v>0.3</v>
      </c>
      <c r="D15" s="1109">
        <v>4618.9906627599994</v>
      </c>
      <c r="E15" s="1108">
        <v>381.65909268999997</v>
      </c>
      <c r="F15" s="1109">
        <v>826.02410600999985</v>
      </c>
      <c r="G15" s="1109">
        <v>886.98063838999997</v>
      </c>
      <c r="H15" s="1108">
        <v>30225.315190270012</v>
      </c>
      <c r="I15" s="1108">
        <v>668.76531964999594</v>
      </c>
      <c r="J15" s="1108">
        <v>37608.035009770007</v>
      </c>
    </row>
    <row r="16" spans="1:10" s="278" customFormat="1" ht="8.4499999999999993" hidden="1" customHeight="1">
      <c r="A16" s="621" t="s">
        <v>1591</v>
      </c>
      <c r="B16" s="713">
        <v>0</v>
      </c>
      <c r="C16" s="713">
        <v>0.3</v>
      </c>
      <c r="D16" s="712">
        <v>4404.3539176400009</v>
      </c>
      <c r="E16" s="713">
        <v>400.47077268999999</v>
      </c>
      <c r="F16" s="712">
        <v>729.84591441999976</v>
      </c>
      <c r="G16" s="712">
        <v>914.25325181999983</v>
      </c>
      <c r="H16" s="713">
        <v>30240.562741000005</v>
      </c>
      <c r="I16" s="713">
        <v>701.94588523999846</v>
      </c>
      <c r="J16" s="713">
        <v>37391.732482810003</v>
      </c>
    </row>
    <row r="17" spans="1:10" s="278" customFormat="1" ht="8.4499999999999993" hidden="1" customHeight="1">
      <c r="A17" s="621" t="s">
        <v>1592</v>
      </c>
      <c r="B17" s="713">
        <v>0</v>
      </c>
      <c r="C17" s="713">
        <v>0.3</v>
      </c>
      <c r="D17" s="712">
        <v>4769.4143062599996</v>
      </c>
      <c r="E17" s="713">
        <v>556.66035768999984</v>
      </c>
      <c r="F17" s="712">
        <v>732.85879920000002</v>
      </c>
      <c r="G17" s="712">
        <v>883.92173573000002</v>
      </c>
      <c r="H17" s="713">
        <v>30277.728509380002</v>
      </c>
      <c r="I17" s="713">
        <v>171.01059818999784</v>
      </c>
      <c r="J17" s="713">
        <v>37391.894306449998</v>
      </c>
    </row>
    <row r="18" spans="1:10" s="278" customFormat="1" ht="8.4499999999999993" hidden="1" customHeight="1">
      <c r="A18" s="618" t="s">
        <v>1593</v>
      </c>
      <c r="B18" s="713">
        <v>0</v>
      </c>
      <c r="C18" s="713">
        <v>0.3</v>
      </c>
      <c r="D18" s="712">
        <v>4899.2374076300002</v>
      </c>
      <c r="E18" s="713">
        <v>462.66120908999994</v>
      </c>
      <c r="F18" s="713">
        <v>620.16736892999995</v>
      </c>
      <c r="G18" s="713">
        <v>946.04952343999992</v>
      </c>
      <c r="H18" s="713">
        <v>30263.004431680001</v>
      </c>
      <c r="I18" s="713">
        <v>290.57854937000229</v>
      </c>
      <c r="J18" s="713">
        <v>37481.998490140002</v>
      </c>
    </row>
    <row r="19" spans="1:10" s="278" customFormat="1" ht="8.4499999999999993" hidden="1" customHeight="1">
      <c r="A19" s="618" t="s">
        <v>811</v>
      </c>
      <c r="B19" s="1063">
        <v>0</v>
      </c>
      <c r="C19" s="1063">
        <v>0.3</v>
      </c>
      <c r="D19" s="1064">
        <v>4876.9387849799996</v>
      </c>
      <c r="E19" s="1063">
        <v>384.71625754999997</v>
      </c>
      <c r="F19" s="1063">
        <v>680.08207141999992</v>
      </c>
      <c r="G19" s="1063">
        <v>993.01046649</v>
      </c>
      <c r="H19" s="1063">
        <v>30156.731785169999</v>
      </c>
      <c r="I19" s="1063">
        <v>88.767205339994689</v>
      </c>
      <c r="J19" s="1063">
        <v>37180.546570949991</v>
      </c>
    </row>
    <row r="20" spans="1:10" s="278" customFormat="1" ht="8.4499999999999993" hidden="1" customHeight="1">
      <c r="A20" s="618" t="s">
        <v>812</v>
      </c>
      <c r="B20" s="1063">
        <v>0</v>
      </c>
      <c r="C20" s="1063">
        <v>0</v>
      </c>
      <c r="D20" s="1064">
        <v>4831.4174469799991</v>
      </c>
      <c r="E20" s="1063">
        <v>350.46427254999998</v>
      </c>
      <c r="F20" s="1063">
        <v>701.91856958000005</v>
      </c>
      <c r="G20" s="1063">
        <v>976.53587373999994</v>
      </c>
      <c r="H20" s="1063">
        <v>29926.089498010002</v>
      </c>
      <c r="I20" s="1063">
        <v>145.12797807000607</v>
      </c>
      <c r="J20" s="1063">
        <v>36931.553638930003</v>
      </c>
    </row>
    <row r="21" spans="1:10" s="278" customFormat="1" ht="8.4499999999999993" hidden="1" customHeight="1">
      <c r="A21" s="618" t="s">
        <v>739</v>
      </c>
      <c r="B21" s="1063">
        <v>0</v>
      </c>
      <c r="C21" s="1063">
        <v>0</v>
      </c>
      <c r="D21" s="1064">
        <v>4428.0284140799995</v>
      </c>
      <c r="E21" s="1063">
        <v>399.11398552999998</v>
      </c>
      <c r="F21" s="1063">
        <v>703.35124099999996</v>
      </c>
      <c r="G21" s="1063">
        <v>1490.5305261700005</v>
      </c>
      <c r="H21" s="1063">
        <v>29662.475243590001</v>
      </c>
      <c r="I21" s="1063">
        <v>123.47831152999424</v>
      </c>
      <c r="J21" s="1063">
        <v>36806.977721899995</v>
      </c>
    </row>
    <row r="22" spans="1:10" s="278" customFormat="1" ht="8.4499999999999993" hidden="1" customHeight="1">
      <c r="A22" s="618" t="s">
        <v>43</v>
      </c>
      <c r="B22" s="713">
        <v>0</v>
      </c>
      <c r="C22" s="713">
        <v>0</v>
      </c>
      <c r="D22" s="712">
        <v>4274.0010637599989</v>
      </c>
      <c r="E22" s="713">
        <v>327.10769052999996</v>
      </c>
      <c r="F22" s="713">
        <v>795.99233817000004</v>
      </c>
      <c r="G22" s="713">
        <v>1365.4561443870002</v>
      </c>
      <c r="H22" s="713">
        <v>29761.390269893003</v>
      </c>
      <c r="I22" s="713">
        <v>56.75403696999274</v>
      </c>
      <c r="J22" s="713">
        <v>36580.701543709998</v>
      </c>
    </row>
    <row r="23" spans="1:10" s="278" customFormat="1" ht="8.4499999999999993" hidden="1" customHeight="1">
      <c r="A23" s="618" t="s">
        <v>44</v>
      </c>
      <c r="B23" s="713">
        <v>0</v>
      </c>
      <c r="C23" s="713">
        <v>0</v>
      </c>
      <c r="D23" s="712">
        <v>4153.8399130900007</v>
      </c>
      <c r="E23" s="713">
        <v>453.60368953000005</v>
      </c>
      <c r="F23" s="713">
        <v>802.95795823999993</v>
      </c>
      <c r="G23" s="713">
        <v>1427.50722967</v>
      </c>
      <c r="H23" s="713">
        <v>29480.467919459999</v>
      </c>
      <c r="I23" s="713">
        <v>97.941562939995492</v>
      </c>
      <c r="J23" s="713">
        <v>36416.318272929995</v>
      </c>
    </row>
    <row r="24" spans="1:10" s="310" customFormat="1" ht="8.4499999999999993" customHeight="1">
      <c r="A24" s="601" t="s">
        <v>89</v>
      </c>
      <c r="B24" s="1342">
        <v>0</v>
      </c>
      <c r="C24" s="1342">
        <v>0</v>
      </c>
      <c r="D24" s="1343">
        <v>3817.9878922399998</v>
      </c>
      <c r="E24" s="1342">
        <v>252.26075063999994</v>
      </c>
      <c r="F24" s="1342">
        <v>1001.4969246100002</v>
      </c>
      <c r="G24" s="1342">
        <v>1252.5980161500001</v>
      </c>
      <c r="H24" s="1342">
        <v>25820.18051315999</v>
      </c>
      <c r="I24" s="1342">
        <v>751.68102625999745</v>
      </c>
      <c r="J24" s="1342">
        <v>32896.20512305999</v>
      </c>
    </row>
    <row r="25" spans="1:10" s="310" customFormat="1" ht="8.4499999999999993" customHeight="1">
      <c r="A25" s="601" t="s">
        <v>1858</v>
      </c>
      <c r="B25" s="1534">
        <v>0</v>
      </c>
      <c r="C25" s="1534">
        <v>0</v>
      </c>
      <c r="D25" s="1535">
        <v>4335.3210574200002</v>
      </c>
      <c r="E25" s="1534">
        <v>246.00408900000005</v>
      </c>
      <c r="F25" s="1534">
        <v>677.37339437000003</v>
      </c>
      <c r="G25" s="1534">
        <v>857.28825545999996</v>
      </c>
      <c r="H25" s="1534">
        <v>27649.055767229998</v>
      </c>
      <c r="I25" s="1534">
        <v>187.62198532000912</v>
      </c>
      <c r="J25" s="1534">
        <v>33952.664548800007</v>
      </c>
    </row>
    <row r="26" spans="1:10" s="310" customFormat="1" ht="8.4499999999999993" customHeight="1">
      <c r="A26" s="601" t="s">
        <v>1980</v>
      </c>
      <c r="B26" s="1534">
        <v>0</v>
      </c>
      <c r="C26" s="1534">
        <v>0</v>
      </c>
      <c r="D26" s="1535">
        <v>4172.1482979399998</v>
      </c>
      <c r="E26" s="1534">
        <v>328.52060600000004</v>
      </c>
      <c r="F26" s="1534">
        <v>971.76398298999993</v>
      </c>
      <c r="G26" s="1534">
        <v>2001.96452133</v>
      </c>
      <c r="H26" s="1534">
        <v>23885.397657869991</v>
      </c>
      <c r="I26" s="1687">
        <v>190.24303219999638</v>
      </c>
      <c r="J26" s="1534">
        <v>31550.038098329987</v>
      </c>
    </row>
    <row r="27" spans="1:10" s="231" customFormat="1" ht="9.1999999999999993" customHeight="1">
      <c r="A27" s="894"/>
      <c r="B27" s="1070"/>
      <c r="C27" s="1070"/>
      <c r="D27" s="765"/>
      <c r="E27" s="1070"/>
      <c r="F27" s="1070"/>
      <c r="G27" s="1070"/>
      <c r="H27" s="1070"/>
      <c r="I27" s="1070"/>
      <c r="J27" s="1070"/>
    </row>
    <row r="28" spans="1:10" s="278" customFormat="1" ht="9.1999999999999993" customHeight="1">
      <c r="A28" s="621" t="s">
        <v>2558</v>
      </c>
      <c r="B28" s="1108">
        <v>0</v>
      </c>
      <c r="C28" s="1108">
        <v>0</v>
      </c>
      <c r="D28" s="1109">
        <v>4170.03808794</v>
      </c>
      <c r="E28" s="1108">
        <v>227.32446100000001</v>
      </c>
      <c r="F28" s="1109">
        <v>952.73101761999999</v>
      </c>
      <c r="G28" s="1109">
        <v>2117.8886619899999</v>
      </c>
      <c r="H28" s="1108">
        <v>23387.273130689995</v>
      </c>
      <c r="I28" s="1108">
        <v>857.85962129999461</v>
      </c>
      <c r="J28" s="1108">
        <v>31713.114980539987</v>
      </c>
    </row>
    <row r="29" spans="1:10" s="278" customFormat="1" ht="9.1999999999999993" customHeight="1">
      <c r="A29" s="621" t="s">
        <v>2559</v>
      </c>
      <c r="B29" s="1108">
        <v>0</v>
      </c>
      <c r="C29" s="1108">
        <v>0</v>
      </c>
      <c r="D29" s="1109">
        <v>4243.6137839200001</v>
      </c>
      <c r="E29" s="1108">
        <v>210.65488700000003</v>
      </c>
      <c r="F29" s="1109">
        <v>971.7450309300001</v>
      </c>
      <c r="G29" s="1109">
        <v>1011.0625360299998</v>
      </c>
      <c r="H29" s="1108">
        <v>25398.975433509997</v>
      </c>
      <c r="I29" s="1108">
        <v>209.1517393299946</v>
      </c>
      <c r="J29" s="1108">
        <v>32045.203410719991</v>
      </c>
    </row>
    <row r="30" spans="1:10" s="278" customFormat="1" ht="9.1999999999999993" customHeight="1">
      <c r="A30" s="621" t="s">
        <v>2020</v>
      </c>
      <c r="B30" s="1108">
        <v>0</v>
      </c>
      <c r="C30" s="1108">
        <v>0</v>
      </c>
      <c r="D30" s="1109">
        <v>4288.8659192200003</v>
      </c>
      <c r="E30" s="1108">
        <v>215.91388700000002</v>
      </c>
      <c r="F30" s="1109">
        <v>964.21433343000001</v>
      </c>
      <c r="G30" s="1109">
        <v>1005.76901112</v>
      </c>
      <c r="H30" s="1108">
        <v>25591.73233191</v>
      </c>
      <c r="I30" s="1108">
        <v>219.1661345600005</v>
      </c>
      <c r="J30" s="1108">
        <v>32285.661617239999</v>
      </c>
    </row>
    <row r="31" spans="1:10" s="278" customFormat="1" ht="9.1999999999999993" customHeight="1">
      <c r="A31" s="621" t="s">
        <v>2560</v>
      </c>
      <c r="B31" s="1108">
        <v>0</v>
      </c>
      <c r="C31" s="1108">
        <v>0</v>
      </c>
      <c r="D31" s="1109">
        <v>4395.9157712200004</v>
      </c>
      <c r="E31" s="1108">
        <v>223.05142400000003</v>
      </c>
      <c r="F31" s="1109">
        <v>962.73345247999998</v>
      </c>
      <c r="G31" s="1109">
        <v>1044.2111938100002</v>
      </c>
      <c r="H31" s="1108">
        <v>25185.650270740003</v>
      </c>
      <c r="I31" s="1108">
        <v>566.19362648000606</v>
      </c>
      <c r="J31" s="1108">
        <v>32377.755738730008</v>
      </c>
    </row>
    <row r="32" spans="1:10" s="278" customFormat="1" ht="9.1999999999999993" customHeight="1">
      <c r="A32" s="621" t="s">
        <v>2561</v>
      </c>
      <c r="B32" s="1108">
        <v>0</v>
      </c>
      <c r="C32" s="1108">
        <v>0</v>
      </c>
      <c r="D32" s="1109">
        <v>4365.5118372199995</v>
      </c>
      <c r="E32" s="1108">
        <v>200.32642400000003</v>
      </c>
      <c r="F32" s="1109">
        <v>941.08251943000005</v>
      </c>
      <c r="G32" s="1109">
        <v>1022.6057821300001</v>
      </c>
      <c r="H32" s="1108">
        <v>24972.682137500004</v>
      </c>
      <c r="I32" s="1108">
        <v>89.114933900000324</v>
      </c>
      <c r="J32" s="1108">
        <v>31591.323634180004</v>
      </c>
    </row>
    <row r="33" spans="1:10" s="278" customFormat="1" ht="9.1999999999999993" customHeight="1">
      <c r="A33" s="618" t="s">
        <v>2084</v>
      </c>
      <c r="B33" s="1108">
        <v>0</v>
      </c>
      <c r="C33" s="1108">
        <v>0</v>
      </c>
      <c r="D33" s="1109">
        <v>4649.3109058199998</v>
      </c>
      <c r="E33" s="1108">
        <v>269.00488999999999</v>
      </c>
      <c r="F33" s="1109">
        <v>1041.88431148</v>
      </c>
      <c r="G33" s="1109">
        <v>1038.4836163</v>
      </c>
      <c r="H33" s="1108">
        <v>25028.435817330002</v>
      </c>
      <c r="I33" s="1108">
        <v>243.99717254999996</v>
      </c>
      <c r="J33" s="1108">
        <v>32271.116713480002</v>
      </c>
    </row>
    <row r="34" spans="1:10" s="278" customFormat="1" ht="9.1999999999999993" customHeight="1">
      <c r="A34" s="618" t="s">
        <v>2562</v>
      </c>
      <c r="B34" s="1108">
        <v>0</v>
      </c>
      <c r="C34" s="1108">
        <v>0</v>
      </c>
      <c r="D34" s="1109">
        <v>4900.0298528200001</v>
      </c>
      <c r="E34" s="1108">
        <v>296.83977500000003</v>
      </c>
      <c r="F34" s="1109">
        <v>895.02565169000002</v>
      </c>
      <c r="G34" s="1109">
        <v>871.97136280999996</v>
      </c>
      <c r="H34" s="1108">
        <v>25078.395057200003</v>
      </c>
      <c r="I34" s="1108">
        <v>310.30983606999871</v>
      </c>
      <c r="J34" s="1108">
        <v>32352.571535590003</v>
      </c>
    </row>
    <row r="35" spans="1:10" s="278" customFormat="1" ht="9.1999999999999993" customHeight="1">
      <c r="A35" s="618" t="s">
        <v>2563</v>
      </c>
      <c r="B35" s="1108">
        <v>0</v>
      </c>
      <c r="C35" s="1108">
        <v>0</v>
      </c>
      <c r="D35" s="1109">
        <v>4927.5061338199994</v>
      </c>
      <c r="E35" s="1108">
        <v>366.35672099999999</v>
      </c>
      <c r="F35" s="1109">
        <v>956.68779247999998</v>
      </c>
      <c r="G35" s="1109">
        <v>1041.59558345</v>
      </c>
      <c r="H35" s="1108">
        <v>24557.638269209998</v>
      </c>
      <c r="I35" s="1108">
        <v>668.24220407000394</v>
      </c>
      <c r="J35" s="1108">
        <v>32518.026704030002</v>
      </c>
    </row>
    <row r="36" spans="1:10" s="278" customFormat="1" ht="9.1999999999999993" customHeight="1">
      <c r="A36" s="618" t="s">
        <v>2121</v>
      </c>
      <c r="B36" s="1108">
        <v>0</v>
      </c>
      <c r="C36" s="1108">
        <v>0</v>
      </c>
      <c r="D36" s="1109">
        <v>4310.7625923200003</v>
      </c>
      <c r="E36" s="1108">
        <v>348.40980099999996</v>
      </c>
      <c r="F36" s="1109">
        <v>912.93685648000019</v>
      </c>
      <c r="G36" s="1109">
        <v>911.14957629000003</v>
      </c>
      <c r="H36" s="1108">
        <v>22824.890037530004</v>
      </c>
      <c r="I36" s="1108">
        <v>292.51253780999832</v>
      </c>
      <c r="J36" s="1108">
        <v>29600.661401430003</v>
      </c>
    </row>
    <row r="37" spans="1:10" s="278" customFormat="1" ht="9.1999999999999993" customHeight="1">
      <c r="A37" s="618" t="s">
        <v>2564</v>
      </c>
      <c r="B37" s="1344">
        <v>0</v>
      </c>
      <c r="C37" s="1344">
        <v>0</v>
      </c>
      <c r="D37" s="1345">
        <v>4274.2873423199999</v>
      </c>
      <c r="E37" s="1344">
        <v>276.43777699999998</v>
      </c>
      <c r="F37" s="1344">
        <v>1205.3406754800001</v>
      </c>
      <c r="G37" s="1344">
        <v>1637.4084000400001</v>
      </c>
      <c r="H37" s="1344">
        <v>21891.57545076</v>
      </c>
      <c r="I37" s="1621">
        <v>257.77134933000343</v>
      </c>
      <c r="J37" s="1344">
        <v>29542.820994930004</v>
      </c>
    </row>
    <row r="38" spans="1:10" s="278" customFormat="1" ht="9.1999999999999993" customHeight="1">
      <c r="A38" s="618" t="s">
        <v>2565</v>
      </c>
      <c r="B38" s="1344">
        <v>0</v>
      </c>
      <c r="C38" s="1344">
        <v>0</v>
      </c>
      <c r="D38" s="1345">
        <v>4136.6626859200005</v>
      </c>
      <c r="E38" s="1344">
        <v>234.75427500000004</v>
      </c>
      <c r="F38" s="1344">
        <v>1161.7369966700001</v>
      </c>
      <c r="G38" s="1344">
        <v>903.18228606999992</v>
      </c>
      <c r="H38" s="1344">
        <v>21288.454483479993</v>
      </c>
      <c r="I38" s="1621">
        <v>1273.9013111900022</v>
      </c>
      <c r="J38" s="1344">
        <v>28998.692038329995</v>
      </c>
    </row>
    <row r="39" spans="1:10" s="310" customFormat="1" ht="9.1999999999999993" customHeight="1">
      <c r="A39" s="601" t="s">
        <v>2159</v>
      </c>
      <c r="B39" s="1534">
        <v>0</v>
      </c>
      <c r="C39" s="1534">
        <v>0</v>
      </c>
      <c r="D39" s="1535">
        <v>3656.1500501</v>
      </c>
      <c r="E39" s="1534">
        <v>172.93515100000002</v>
      </c>
      <c r="F39" s="1534">
        <v>1137.25348188</v>
      </c>
      <c r="G39" s="1534">
        <v>771.17396959999996</v>
      </c>
      <c r="H39" s="1534">
        <v>18284.42718762</v>
      </c>
      <c r="I39" s="1687">
        <v>963.90817349999634</v>
      </c>
      <c r="J39" s="1534">
        <v>24985.848013699997</v>
      </c>
    </row>
    <row r="40" spans="1:10" s="231" customFormat="1" ht="9.1999999999999993" customHeight="1">
      <c r="A40" s="894"/>
      <c r="B40" s="1070"/>
      <c r="C40" s="1070"/>
      <c r="D40" s="765"/>
      <c r="E40" s="1070"/>
      <c r="F40" s="1070"/>
      <c r="G40" s="1070"/>
      <c r="H40" s="1070"/>
      <c r="I40" s="1070"/>
      <c r="J40" s="1070"/>
    </row>
    <row r="41" spans="1:10" s="278" customFormat="1" ht="9.1999999999999993" customHeight="1">
      <c r="A41" s="621" t="s">
        <v>2174</v>
      </c>
      <c r="B41" s="1108">
        <v>0</v>
      </c>
      <c r="C41" s="1108">
        <v>0</v>
      </c>
      <c r="D41" s="1109">
        <v>3849.0891310999996</v>
      </c>
      <c r="E41" s="1108">
        <v>170.94120100000001</v>
      </c>
      <c r="F41" s="1109">
        <v>1150.14009784</v>
      </c>
      <c r="G41" s="1109">
        <v>768.31446317999996</v>
      </c>
      <c r="H41" s="1108">
        <v>18187.325316789997</v>
      </c>
      <c r="I41" s="1108">
        <v>812.91421900999558</v>
      </c>
      <c r="J41" s="1108">
        <v>24938.724428919992</v>
      </c>
    </row>
    <row r="42" spans="1:10" s="278" customFormat="1" ht="9.1999999999999993" customHeight="1">
      <c r="A42" s="621" t="s">
        <v>2549</v>
      </c>
      <c r="B42" s="1108">
        <v>0</v>
      </c>
      <c r="C42" s="1108">
        <v>0</v>
      </c>
      <c r="D42" s="1109">
        <v>3790.6566994</v>
      </c>
      <c r="E42" s="1108">
        <v>116.014701</v>
      </c>
      <c r="F42" s="1109">
        <v>1101.4617295399999</v>
      </c>
      <c r="G42" s="1109">
        <v>720.33490544999995</v>
      </c>
      <c r="H42" s="1108">
        <v>18330.994777589996</v>
      </c>
      <c r="I42" s="1108">
        <v>803.66107957999702</v>
      </c>
      <c r="J42" s="1108">
        <v>24863.123892559994</v>
      </c>
    </row>
    <row r="43" spans="1:10" s="278" customFormat="1" ht="9.1999999999999993" customHeight="1">
      <c r="A43" s="621" t="s">
        <v>2173</v>
      </c>
      <c r="B43" s="1108">
        <v>0</v>
      </c>
      <c r="C43" s="1108">
        <v>0</v>
      </c>
      <c r="D43" s="1109">
        <v>3412.2107184000001</v>
      </c>
      <c r="E43" s="1108">
        <v>109.46933200000001</v>
      </c>
      <c r="F43" s="1109">
        <v>805.33128843999998</v>
      </c>
      <c r="G43" s="1109">
        <v>745.15067672999999</v>
      </c>
      <c r="H43" s="1108">
        <v>15791.917210349997</v>
      </c>
      <c r="I43" s="1108">
        <v>188.85145425000155</v>
      </c>
      <c r="J43" s="1108">
        <v>21052.930680169997</v>
      </c>
    </row>
    <row r="44" spans="1:10" s="278" customFormat="1" ht="9.1999999999999993" customHeight="1">
      <c r="A44" s="621" t="s">
        <v>2207</v>
      </c>
      <c r="B44" s="1108">
        <v>0</v>
      </c>
      <c r="C44" s="1108">
        <v>0</v>
      </c>
      <c r="D44" s="1109">
        <v>3298.7560844000004</v>
      </c>
      <c r="E44" s="1108">
        <v>203.38311699999997</v>
      </c>
      <c r="F44" s="1109">
        <v>807.52416343999994</v>
      </c>
      <c r="G44" s="1109">
        <v>777.85588372999996</v>
      </c>
      <c r="H44" s="1108">
        <v>16285.541520700001</v>
      </c>
      <c r="I44" s="1108">
        <v>453.72015146999911</v>
      </c>
      <c r="J44" s="1108">
        <v>21826.780920739999</v>
      </c>
    </row>
    <row r="45" spans="1:10" s="278" customFormat="1" ht="9.1999999999999993" customHeight="1">
      <c r="A45" s="621" t="s">
        <v>2208</v>
      </c>
      <c r="B45" s="1108">
        <v>0</v>
      </c>
      <c r="C45" s="1108">
        <v>0</v>
      </c>
      <c r="D45" s="1109">
        <v>3085.7122863999998</v>
      </c>
      <c r="E45" s="1108">
        <v>181.13202299999998</v>
      </c>
      <c r="F45" s="1109">
        <v>499.19447597000004</v>
      </c>
      <c r="G45" s="1109">
        <v>685.65125972999999</v>
      </c>
      <c r="H45" s="1108">
        <v>16585.430207220001</v>
      </c>
      <c r="I45" s="1108">
        <v>283.65937228000257</v>
      </c>
      <c r="J45" s="1108">
        <v>21320.779624600003</v>
      </c>
    </row>
    <row r="46" spans="1:10" s="278" customFormat="1" ht="9.1999999999999993" customHeight="1">
      <c r="A46" s="618" t="s">
        <v>2209</v>
      </c>
      <c r="B46" s="1108">
        <v>0</v>
      </c>
      <c r="C46" s="1108">
        <v>0</v>
      </c>
      <c r="D46" s="1109">
        <v>2997.2121014000004</v>
      </c>
      <c r="E46" s="1108">
        <v>156.30784800000001</v>
      </c>
      <c r="F46" s="1109">
        <v>474.43567496999998</v>
      </c>
      <c r="G46" s="1109">
        <v>688.76889172999995</v>
      </c>
      <c r="H46" s="1108">
        <v>16981.121325379998</v>
      </c>
      <c r="I46" s="1108">
        <v>710.89240105000499</v>
      </c>
      <c r="J46" s="1108">
        <v>22008.738242530002</v>
      </c>
    </row>
    <row r="47" spans="1:10" s="278" customFormat="1" ht="9.1999999999999993" customHeight="1">
      <c r="A47" s="618" t="s">
        <v>2218</v>
      </c>
      <c r="B47" s="1108">
        <v>0</v>
      </c>
      <c r="C47" s="1108">
        <v>0</v>
      </c>
      <c r="D47" s="1109">
        <v>2567.9978424000001</v>
      </c>
      <c r="E47" s="1108">
        <v>157.106593</v>
      </c>
      <c r="F47" s="1109">
        <v>562.73063969000009</v>
      </c>
      <c r="G47" s="1109">
        <v>749.41507257000001</v>
      </c>
      <c r="H47" s="1108">
        <v>19422.786302600001</v>
      </c>
      <c r="I47" s="1108">
        <v>364.54335604999869</v>
      </c>
      <c r="J47" s="1108">
        <v>23824.579806310001</v>
      </c>
    </row>
    <row r="48" spans="1:10" s="278" customFormat="1" ht="9.1999999999999993" customHeight="1">
      <c r="A48" s="618" t="s">
        <v>2219</v>
      </c>
      <c r="B48" s="1108">
        <v>0</v>
      </c>
      <c r="C48" s="1108">
        <v>0</v>
      </c>
      <c r="D48" s="1109">
        <v>2594.3420427000001</v>
      </c>
      <c r="E48" s="1108">
        <v>149.44596799999999</v>
      </c>
      <c r="F48" s="1109">
        <v>581.91138725000008</v>
      </c>
      <c r="G48" s="1109">
        <v>715.40250757000001</v>
      </c>
      <c r="H48" s="1108">
        <v>21593.983240889993</v>
      </c>
      <c r="I48" s="1108">
        <v>487.2687748999997</v>
      </c>
      <c r="J48" s="1108">
        <v>26122.353921309994</v>
      </c>
    </row>
    <row r="49" spans="1:10" s="278" customFormat="1" ht="9.1999999999999993" customHeight="1">
      <c r="A49" s="618" t="s">
        <v>2217</v>
      </c>
      <c r="B49" s="1108">
        <v>0</v>
      </c>
      <c r="C49" s="1108">
        <v>0</v>
      </c>
      <c r="D49" s="1109">
        <v>2377.0067486952257</v>
      </c>
      <c r="E49" s="1108">
        <v>136.997042437879</v>
      </c>
      <c r="F49" s="1109">
        <v>545.10491281277564</v>
      </c>
      <c r="G49" s="1109">
        <v>399.27826118407927</v>
      </c>
      <c r="H49" s="1108">
        <v>23201.454928849991</v>
      </c>
      <c r="I49" s="1108">
        <v>621.09632993346167</v>
      </c>
      <c r="J49" s="1108">
        <v>27280.938223913414</v>
      </c>
    </row>
    <row r="50" spans="1:10" s="278" customFormat="1" ht="9.1999999999999993" customHeight="1">
      <c r="A50" s="618" t="s">
        <v>2264</v>
      </c>
      <c r="B50" s="1108">
        <v>0</v>
      </c>
      <c r="C50" s="1108">
        <v>0</v>
      </c>
      <c r="D50" s="1109">
        <v>2524.8861886999994</v>
      </c>
      <c r="E50" s="1108">
        <v>123.809014</v>
      </c>
      <c r="F50" s="1109">
        <v>617.8066083299999</v>
      </c>
      <c r="G50" s="1109">
        <v>506.34576981999993</v>
      </c>
      <c r="H50" s="1108">
        <v>23918.110071659998</v>
      </c>
      <c r="I50" s="1108">
        <v>239.44442614000218</v>
      </c>
      <c r="J50" s="1108">
        <v>27930.40207865</v>
      </c>
    </row>
    <row r="51" spans="1:10" s="278" customFormat="1" ht="9.1999999999999993" customHeight="1">
      <c r="A51" s="618" t="s">
        <v>2265</v>
      </c>
      <c r="B51" s="1108">
        <v>0</v>
      </c>
      <c r="C51" s="1108">
        <v>0</v>
      </c>
      <c r="D51" s="1109">
        <v>2901.1698227000002</v>
      </c>
      <c r="E51" s="1108">
        <v>179.61801399999999</v>
      </c>
      <c r="F51" s="1109">
        <v>748.58345286000008</v>
      </c>
      <c r="G51" s="1109">
        <v>569.50843647999989</v>
      </c>
      <c r="H51" s="1108">
        <v>23944.182061640004</v>
      </c>
      <c r="I51" s="1108">
        <v>320.17313005999677</v>
      </c>
      <c r="J51" s="1108">
        <v>28663.234917739999</v>
      </c>
    </row>
    <row r="52" spans="1:10" s="310" customFormat="1" ht="9.1999999999999993" customHeight="1">
      <c r="A52" s="601" t="s">
        <v>2262</v>
      </c>
      <c r="B52" s="883">
        <v>0</v>
      </c>
      <c r="C52" s="883">
        <v>0</v>
      </c>
      <c r="D52" s="884">
        <v>2913.6833906500001</v>
      </c>
      <c r="E52" s="883">
        <v>207.98400000000001</v>
      </c>
      <c r="F52" s="884">
        <v>705.99580900000012</v>
      </c>
      <c r="G52" s="884">
        <v>1582.1869121899999</v>
      </c>
      <c r="H52" s="883">
        <v>19572.820545699993</v>
      </c>
      <c r="I52" s="883">
        <v>215.19286201000068</v>
      </c>
      <c r="J52" s="883">
        <v>25197.863519549996</v>
      </c>
    </row>
    <row r="53" spans="1:10" s="231" customFormat="1" ht="9.1999999999999993" customHeight="1">
      <c r="A53" s="894"/>
      <c r="B53" s="1070"/>
      <c r="C53" s="1070"/>
      <c r="D53" s="765"/>
      <c r="E53" s="1070"/>
      <c r="F53" s="1070"/>
      <c r="G53" s="1070"/>
      <c r="H53" s="1070"/>
      <c r="I53" s="1070"/>
      <c r="J53" s="1070"/>
    </row>
    <row r="54" spans="1:10" s="278" customFormat="1" ht="9.1999999999999993" customHeight="1">
      <c r="A54" s="621" t="s">
        <v>2781</v>
      </c>
      <c r="B54" s="1108">
        <v>0</v>
      </c>
      <c r="C54" s="1108">
        <v>0</v>
      </c>
      <c r="D54" s="1109">
        <v>2832.2177206000001</v>
      </c>
      <c r="E54" s="1108">
        <v>187.98400000000001</v>
      </c>
      <c r="F54" s="1109">
        <v>1041.94573537</v>
      </c>
      <c r="G54" s="1109">
        <v>486.21821797000001</v>
      </c>
      <c r="H54" s="1108">
        <v>22030.870058509998</v>
      </c>
      <c r="I54" s="1108">
        <v>16.192859800004953</v>
      </c>
      <c r="J54" s="1108">
        <v>26595.428592250002</v>
      </c>
    </row>
    <row r="55" spans="1:10" s="278" customFormat="1" ht="9.1999999999999993" customHeight="1">
      <c r="A55" s="621" t="s">
        <v>2782</v>
      </c>
      <c r="B55" s="1108">
        <v>0</v>
      </c>
      <c r="C55" s="1108">
        <v>3.8900000000000002E-3</v>
      </c>
      <c r="D55" s="1109">
        <v>2705.5431699999999</v>
      </c>
      <c r="E55" s="1108">
        <v>287.08499999999998</v>
      </c>
      <c r="F55" s="1109">
        <v>970.63049634000004</v>
      </c>
      <c r="G55" s="1109">
        <v>481.43598797000004</v>
      </c>
      <c r="H55" s="1108">
        <v>22702.415064609999</v>
      </c>
      <c r="I55" s="1108">
        <v>89.114617679999355</v>
      </c>
      <c r="J55" s="1108">
        <v>27236.2282266</v>
      </c>
    </row>
    <row r="56" spans="1:10" s="278" customFormat="1" ht="9.1999999999999993" customHeight="1">
      <c r="A56" s="621" t="s">
        <v>2293</v>
      </c>
      <c r="B56" s="1108">
        <v>0</v>
      </c>
      <c r="C56" s="1108">
        <v>3.9199999999999999E-3</v>
      </c>
      <c r="D56" s="1109">
        <v>3438.5454106000002</v>
      </c>
      <c r="E56" s="1108">
        <v>227.375</v>
      </c>
      <c r="F56" s="1109">
        <v>1054.0609319600003</v>
      </c>
      <c r="G56" s="1109">
        <v>1907.30407397</v>
      </c>
      <c r="H56" s="1108">
        <v>19851.709469339999</v>
      </c>
      <c r="I56" s="1108">
        <v>1259.5047208200085</v>
      </c>
      <c r="J56" s="1108">
        <v>27738.503526690009</v>
      </c>
    </row>
    <row r="57" spans="1:10" s="278" customFormat="1" ht="9.1999999999999993" customHeight="1">
      <c r="A57" s="621" t="s">
        <v>2495</v>
      </c>
      <c r="B57" s="1108">
        <v>0</v>
      </c>
      <c r="C57" s="1108">
        <v>3.9199999999999999E-3</v>
      </c>
      <c r="D57" s="1109">
        <v>3391.0885605999997</v>
      </c>
      <c r="E57" s="1108">
        <v>181.70099999999999</v>
      </c>
      <c r="F57" s="1109">
        <v>1058.2388969600001</v>
      </c>
      <c r="G57" s="1109">
        <v>2018.1178169700001</v>
      </c>
      <c r="H57" s="1108">
        <v>20675.365563679999</v>
      </c>
      <c r="I57" s="1108">
        <v>122.23521615000573</v>
      </c>
      <c r="J57" s="1108">
        <v>27446.750974360006</v>
      </c>
    </row>
    <row r="58" spans="1:10" s="278" customFormat="1" ht="9.1999999999999993" customHeight="1">
      <c r="A58" s="621" t="s">
        <v>2496</v>
      </c>
      <c r="B58" s="1108">
        <v>0</v>
      </c>
      <c r="C58" s="1108">
        <v>3.9199999999999999E-3</v>
      </c>
      <c r="D58" s="1109">
        <v>3809.0974220999997</v>
      </c>
      <c r="E58" s="1108">
        <v>178.655</v>
      </c>
      <c r="F58" s="1109">
        <v>942.82437795999999</v>
      </c>
      <c r="G58" s="1109">
        <v>2007.1329969699998</v>
      </c>
      <c r="H58" s="1108">
        <v>20545.586065080002</v>
      </c>
      <c r="I58" s="1108">
        <v>98.471506779995252</v>
      </c>
      <c r="J58" s="1108">
        <v>27581.771288889999</v>
      </c>
    </row>
    <row r="59" spans="1:10" s="278" customFormat="1" ht="9.1999999999999993" customHeight="1">
      <c r="A59" s="618" t="s">
        <v>2497</v>
      </c>
      <c r="B59" s="1108">
        <v>0</v>
      </c>
      <c r="C59" s="1108">
        <v>3.9700000000000004E-3</v>
      </c>
      <c r="D59" s="1109">
        <v>3883.3078905999996</v>
      </c>
      <c r="E59" s="1108">
        <v>176.74299999999999</v>
      </c>
      <c r="F59" s="1109">
        <v>1011.6869828399999</v>
      </c>
      <c r="G59" s="1109">
        <v>2237.1310558800001</v>
      </c>
      <c r="H59" s="1108">
        <v>21446.018534950003</v>
      </c>
      <c r="I59" s="1108">
        <v>79.253695029998198</v>
      </c>
      <c r="J59" s="1108">
        <v>28834.145129299999</v>
      </c>
    </row>
    <row r="60" spans="1:10" s="278" customFormat="1" ht="9.1999999999999993" customHeight="1">
      <c r="A60" s="618" t="s">
        <v>2534</v>
      </c>
      <c r="B60" s="1108">
        <v>0</v>
      </c>
      <c r="C60" s="1108">
        <v>3.9700000000000004E-3</v>
      </c>
      <c r="D60" s="1109">
        <v>3832.6570006000002</v>
      </c>
      <c r="E60" s="1108">
        <v>255.8</v>
      </c>
      <c r="F60" s="1109">
        <v>1011.71932384</v>
      </c>
      <c r="G60" s="1109">
        <v>2333.0896658799998</v>
      </c>
      <c r="H60" s="1108">
        <v>21315.082966729995</v>
      </c>
      <c r="I60" s="1108">
        <v>75.895352450002974</v>
      </c>
      <c r="J60" s="1108">
        <v>28824.248279499996</v>
      </c>
    </row>
    <row r="61" spans="1:10" s="278" customFormat="1" ht="9.1999999999999993" customHeight="1">
      <c r="A61" s="618" t="s">
        <v>2535</v>
      </c>
      <c r="B61" s="1108">
        <v>0</v>
      </c>
      <c r="C61" s="1108">
        <v>3.9700000000000004E-3</v>
      </c>
      <c r="D61" s="1109">
        <v>3942.5166904999996</v>
      </c>
      <c r="E61" s="1108">
        <v>277.80099999999999</v>
      </c>
      <c r="F61" s="1109">
        <v>1019.7500338399999</v>
      </c>
      <c r="G61" s="1109">
        <v>2481.8164388799996</v>
      </c>
      <c r="H61" s="1108">
        <v>22349.396091509996</v>
      </c>
      <c r="I61" s="1108">
        <v>76.255504339995241</v>
      </c>
      <c r="J61" s="1108">
        <v>30147.539729069991</v>
      </c>
    </row>
    <row r="62" spans="1:10" s="278" customFormat="1" ht="9.1999999999999993" customHeight="1">
      <c r="A62" s="618" t="s">
        <v>2532</v>
      </c>
      <c r="B62" s="1108">
        <v>0</v>
      </c>
      <c r="C62" s="1108">
        <v>0</v>
      </c>
      <c r="D62" s="1109">
        <v>3975.7761105</v>
      </c>
      <c r="E62" s="1108">
        <v>365.43</v>
      </c>
      <c r="F62" s="1109">
        <v>1225.4347618399997</v>
      </c>
      <c r="G62" s="1109">
        <v>2715.6612351599997</v>
      </c>
      <c r="H62" s="1108">
        <v>23366.376421599998</v>
      </c>
      <c r="I62" s="1108">
        <v>74.302061559999856</v>
      </c>
      <c r="J62" s="1108">
        <v>31722.980590659998</v>
      </c>
    </row>
    <row r="63" spans="1:10" s="278" customFormat="1" ht="9.1999999999999993" customHeight="1">
      <c r="A63" s="618" t="s">
        <v>2566</v>
      </c>
      <c r="B63" s="1108">
        <v>0</v>
      </c>
      <c r="C63" s="1108">
        <v>0</v>
      </c>
      <c r="D63" s="1109">
        <v>3979.7861405000003</v>
      </c>
      <c r="E63" s="1108">
        <v>376.64529999999996</v>
      </c>
      <c r="F63" s="1109">
        <v>1361.20668284</v>
      </c>
      <c r="G63" s="1109">
        <v>2850.6136470599999</v>
      </c>
      <c r="H63" s="1108">
        <v>24323.839019530002</v>
      </c>
      <c r="I63" s="1108">
        <v>74.366905729999417</v>
      </c>
      <c r="J63" s="1108">
        <v>32966.457695659999</v>
      </c>
    </row>
    <row r="64" spans="1:10" s="278" customFormat="1" ht="9.1999999999999993" customHeight="1">
      <c r="A64" s="618" t="s">
        <v>2567</v>
      </c>
      <c r="B64" s="1108">
        <v>0</v>
      </c>
      <c r="C64" s="1108">
        <v>0</v>
      </c>
      <c r="D64" s="1109">
        <v>4026.4952604999999</v>
      </c>
      <c r="E64" s="1108">
        <v>307.86799999999999</v>
      </c>
      <c r="F64" s="1109">
        <v>1389.6782698399998</v>
      </c>
      <c r="G64" s="1109">
        <v>2971.69369706</v>
      </c>
      <c r="H64" s="1108">
        <v>25081.207727659996</v>
      </c>
      <c r="I64" s="1108">
        <v>88.827535600008559</v>
      </c>
      <c r="J64" s="1108">
        <v>33865.770490660005</v>
      </c>
    </row>
    <row r="65" spans="1:10" s="310" customFormat="1" ht="9.1999999999999993" customHeight="1">
      <c r="A65" s="601" t="s">
        <v>2574</v>
      </c>
      <c r="B65" s="883">
        <v>0</v>
      </c>
      <c r="C65" s="883">
        <v>0</v>
      </c>
      <c r="D65" s="884">
        <v>4156.1733105000003</v>
      </c>
      <c r="E65" s="883">
        <v>604.5071999999999</v>
      </c>
      <c r="F65" s="884">
        <v>1035.8299048399999</v>
      </c>
      <c r="G65" s="884">
        <v>2917.9203731999996</v>
      </c>
      <c r="H65" s="883">
        <v>25706.201822729992</v>
      </c>
      <c r="I65" s="883">
        <v>91.971053750014107</v>
      </c>
      <c r="J65" s="883">
        <v>34512.603665020004</v>
      </c>
    </row>
    <row r="66" spans="1:10" s="231" customFormat="1" ht="9.1999999999999993" customHeight="1">
      <c r="A66" s="894"/>
      <c r="B66" s="1070"/>
      <c r="C66" s="1070"/>
      <c r="D66" s="765"/>
      <c r="E66" s="1070"/>
      <c r="F66" s="1070"/>
      <c r="G66" s="1070"/>
      <c r="H66" s="1070"/>
      <c r="I66" s="1070"/>
      <c r="J66" s="1070"/>
    </row>
    <row r="67" spans="1:10" s="278" customFormat="1" ht="9.1999999999999993" customHeight="1">
      <c r="A67" s="621" t="s">
        <v>2639</v>
      </c>
      <c r="B67" s="1108">
        <v>0</v>
      </c>
      <c r="C67" s="1108">
        <v>0</v>
      </c>
      <c r="D67" s="1109">
        <v>4609.0036304999994</v>
      </c>
      <c r="E67" s="1108">
        <v>470.27199999999999</v>
      </c>
      <c r="F67" s="1109">
        <v>1227.4661675399998</v>
      </c>
      <c r="G67" s="1109">
        <v>2990.9933664199998</v>
      </c>
      <c r="H67" s="1108">
        <v>25978.76408438</v>
      </c>
      <c r="I67" s="1108">
        <v>240.34508425999957</v>
      </c>
      <c r="J67" s="1108">
        <v>35516.844333100002</v>
      </c>
    </row>
    <row r="68" spans="1:10" s="278" customFormat="1" ht="9.1999999999999993" customHeight="1">
      <c r="A68" s="621" t="s">
        <v>2780</v>
      </c>
      <c r="B68" s="1108">
        <v>0</v>
      </c>
      <c r="C68" s="1108">
        <v>0</v>
      </c>
      <c r="D68" s="1109">
        <v>4622.4566904999992</v>
      </c>
      <c r="E68" s="1108">
        <v>459.15199999999999</v>
      </c>
      <c r="F68" s="1109">
        <v>1256.2974625400002</v>
      </c>
      <c r="G68" s="1109">
        <v>2962.4657278200002</v>
      </c>
      <c r="H68" s="1108">
        <v>25695.539718740005</v>
      </c>
      <c r="I68" s="1108">
        <v>241.90208782000263</v>
      </c>
      <c r="J68" s="1108">
        <v>35237.813687420006</v>
      </c>
    </row>
    <row r="69" spans="1:10" s="278" customFormat="1" ht="9.1999999999999993" customHeight="1">
      <c r="A69" s="621" t="s">
        <v>2633</v>
      </c>
      <c r="B69" s="1108">
        <v>0</v>
      </c>
      <c r="C69" s="1108">
        <v>0</v>
      </c>
      <c r="D69" s="1109">
        <v>4578.2235504999999</v>
      </c>
      <c r="E69" s="1108">
        <v>498.20400000000001</v>
      </c>
      <c r="F69" s="1109">
        <v>1248.1245815400002</v>
      </c>
      <c r="G69" s="1109">
        <v>3009.1832364200004</v>
      </c>
      <c r="H69" s="1108">
        <v>26112.560434590003</v>
      </c>
      <c r="I69" s="1108">
        <v>188.73651552000956</v>
      </c>
      <c r="J69" s="1108">
        <v>35635.032318570011</v>
      </c>
    </row>
    <row r="70" spans="1:10" s="278" customFormat="1" ht="9.1999999999999993" customHeight="1">
      <c r="A70" s="621" t="s">
        <v>2673</v>
      </c>
      <c r="B70" s="1108">
        <v>0</v>
      </c>
      <c r="C70" s="1108">
        <v>0</v>
      </c>
      <c r="D70" s="1109">
        <v>4310.5227605</v>
      </c>
      <c r="E70" s="1108">
        <v>538.97199999999998</v>
      </c>
      <c r="F70" s="1109">
        <v>1390.9260856299995</v>
      </c>
      <c r="G70" s="1109">
        <v>446.34422641999998</v>
      </c>
      <c r="H70" s="1108">
        <v>29264.015676739997</v>
      </c>
      <c r="I70" s="1108">
        <v>197.641598540009</v>
      </c>
      <c r="J70" s="1108">
        <v>36148.422347830005</v>
      </c>
    </row>
    <row r="71" spans="1:10" s="278" customFormat="1" ht="9.1999999999999993" customHeight="1">
      <c r="A71" s="621" t="s">
        <v>2674</v>
      </c>
      <c r="B71" s="1108">
        <v>0</v>
      </c>
      <c r="C71" s="1108">
        <v>0</v>
      </c>
      <c r="D71" s="1109">
        <v>4282.6099305000007</v>
      </c>
      <c r="E71" s="1108">
        <v>541.05499999999995</v>
      </c>
      <c r="F71" s="1109">
        <v>1381.07955133</v>
      </c>
      <c r="G71" s="1109">
        <v>601.52000641999996</v>
      </c>
      <c r="H71" s="1108">
        <v>30149.455245029996</v>
      </c>
      <c r="I71" s="1108">
        <v>194.52854555000522</v>
      </c>
      <c r="J71" s="1108">
        <v>37150.248278830004</v>
      </c>
    </row>
    <row r="72" spans="1:10" s="278" customFormat="1" ht="9.1999999999999993" customHeight="1">
      <c r="A72" s="618" t="s">
        <v>2671</v>
      </c>
      <c r="B72" s="1108">
        <v>0</v>
      </c>
      <c r="C72" s="1108">
        <v>0</v>
      </c>
      <c r="D72" s="1109">
        <v>3939.1485699999998</v>
      </c>
      <c r="E72" s="1108">
        <v>580.02200000000005</v>
      </c>
      <c r="F72" s="1109">
        <v>1677.4628887900001</v>
      </c>
      <c r="G72" s="1109">
        <v>380.93046860999999</v>
      </c>
      <c r="H72" s="1108">
        <v>31222.758927070008</v>
      </c>
      <c r="I72" s="1108">
        <v>91.999598179987515</v>
      </c>
      <c r="J72" s="1108">
        <v>37892.322452649998</v>
      </c>
    </row>
    <row r="73" spans="1:10" s="278" customFormat="1" ht="9.1999999999999993" customHeight="1">
      <c r="A73" s="618" t="s">
        <v>2682</v>
      </c>
      <c r="B73" s="1108">
        <v>0</v>
      </c>
      <c r="C73" s="1108">
        <v>0</v>
      </c>
      <c r="D73" s="1109">
        <v>3921.4351699999997</v>
      </c>
      <c r="E73" s="1108">
        <v>540.01800000000003</v>
      </c>
      <c r="F73" s="1109">
        <v>1533.615877389999</v>
      </c>
      <c r="G73" s="1109">
        <v>669.89591660999997</v>
      </c>
      <c r="H73" s="1108">
        <v>30796.223991930005</v>
      </c>
      <c r="I73" s="1108">
        <v>86.551411220003502</v>
      </c>
      <c r="J73" s="1108">
        <v>37547.740367150007</v>
      </c>
    </row>
    <row r="74" spans="1:10" s="278" customFormat="1" ht="9.1999999999999993" customHeight="1">
      <c r="A74" s="618" t="s">
        <v>2683</v>
      </c>
      <c r="B74" s="1108">
        <v>0</v>
      </c>
      <c r="C74" s="1108">
        <v>0</v>
      </c>
      <c r="D74" s="1109">
        <v>3838.6588200000001</v>
      </c>
      <c r="E74" s="1108">
        <v>481.40800000000002</v>
      </c>
      <c r="F74" s="1109">
        <v>1730.28475054</v>
      </c>
      <c r="G74" s="1109">
        <v>681.51719660999993</v>
      </c>
      <c r="H74" s="1108">
        <v>30396.167214560006</v>
      </c>
      <c r="I74" s="1108">
        <v>136.79706423000607</v>
      </c>
      <c r="J74" s="1108">
        <v>37264.833045940009</v>
      </c>
    </row>
    <row r="75" spans="1:10" s="278" customFormat="1" ht="9.1999999999999993" customHeight="1">
      <c r="A75" s="618" t="s">
        <v>2680</v>
      </c>
      <c r="B75" s="1108">
        <v>0</v>
      </c>
      <c r="C75" s="1108">
        <v>0</v>
      </c>
      <c r="D75" s="1109">
        <v>3845.9949899999997</v>
      </c>
      <c r="E75" s="1108">
        <v>450.58199999999999</v>
      </c>
      <c r="F75" s="1109">
        <v>1935.9772717800001</v>
      </c>
      <c r="G75" s="1109">
        <v>679.36272496999993</v>
      </c>
      <c r="H75" s="1108">
        <v>30545.665582530004</v>
      </c>
      <c r="I75" s="1108">
        <v>125.03662166999129</v>
      </c>
      <c r="J75" s="1108">
        <v>37582.619190949998</v>
      </c>
    </row>
    <row r="76" spans="1:10" s="278" customFormat="1" ht="9.1999999999999993" customHeight="1">
      <c r="A76" s="618" t="s">
        <v>2695</v>
      </c>
      <c r="B76" s="1108">
        <v>0</v>
      </c>
      <c r="C76" s="1108">
        <v>0</v>
      </c>
      <c r="D76" s="1109">
        <v>3861.2867200000001</v>
      </c>
      <c r="E76" s="1108">
        <v>517.27200000000005</v>
      </c>
      <c r="F76" s="1109">
        <v>1113.5710952100001</v>
      </c>
      <c r="G76" s="1109">
        <v>694.98152497000001</v>
      </c>
      <c r="H76" s="1108">
        <v>32092.357355130003</v>
      </c>
      <c r="I76" s="1108">
        <v>15.376621839997824</v>
      </c>
      <c r="J76" s="1108">
        <v>38294.84531715</v>
      </c>
    </row>
    <row r="77" spans="1:10" s="278" customFormat="1" ht="9.1999999999999993" customHeight="1">
      <c r="A77" s="618" t="s">
        <v>2696</v>
      </c>
      <c r="B77" s="1108">
        <v>0</v>
      </c>
      <c r="C77" s="1108">
        <v>0</v>
      </c>
      <c r="D77" s="1109">
        <v>4375.1988104999991</v>
      </c>
      <c r="E77" s="1108">
        <v>495.81900000000002</v>
      </c>
      <c r="F77" s="1109">
        <v>2131.3754061599998</v>
      </c>
      <c r="G77" s="1109">
        <v>690.02168186999995</v>
      </c>
      <c r="H77" s="1108">
        <v>30637.971172539997</v>
      </c>
      <c r="I77" s="1108">
        <v>426.64667444000224</v>
      </c>
      <c r="J77" s="1108">
        <v>38757.032745509998</v>
      </c>
    </row>
    <row r="78" spans="1:10" s="310" customFormat="1" ht="9.1999999999999993" customHeight="1">
      <c r="A78" s="601" t="s">
        <v>2693</v>
      </c>
      <c r="B78" s="883">
        <v>0</v>
      </c>
      <c r="C78" s="883">
        <v>0</v>
      </c>
      <c r="D78" s="884">
        <v>4776.6704005000001</v>
      </c>
      <c r="E78" s="883">
        <v>566.01900000000001</v>
      </c>
      <c r="F78" s="884">
        <v>1951.8827696200001</v>
      </c>
      <c r="G78" s="884">
        <v>708.72475101999987</v>
      </c>
      <c r="H78" s="883">
        <v>31636.128369040001</v>
      </c>
      <c r="I78" s="883">
        <v>31.863614699999744</v>
      </c>
      <c r="J78" s="883">
        <v>39671.288904879999</v>
      </c>
    </row>
    <row r="79" spans="1:10" s="231" customFormat="1" ht="9.1999999999999993" customHeight="1">
      <c r="A79" s="894"/>
      <c r="B79" s="1070"/>
      <c r="C79" s="1070"/>
      <c r="D79" s="765"/>
      <c r="E79" s="1070"/>
      <c r="F79" s="1070"/>
      <c r="G79" s="1070"/>
      <c r="H79" s="1070"/>
      <c r="I79" s="1070"/>
      <c r="J79" s="1070"/>
    </row>
    <row r="80" spans="1:10" s="278" customFormat="1" ht="9.1999999999999993" customHeight="1">
      <c r="A80" s="621" t="s">
        <v>2734</v>
      </c>
      <c r="B80" s="1108">
        <v>0</v>
      </c>
      <c r="C80" s="1108">
        <v>0</v>
      </c>
      <c r="D80" s="1109">
        <v>4513.0380299999997</v>
      </c>
      <c r="E80" s="1108">
        <v>322.43900000000002</v>
      </c>
      <c r="F80" s="1109">
        <v>2092.6988898899999</v>
      </c>
      <c r="G80" s="1109">
        <v>704.71506297000008</v>
      </c>
      <c r="H80" s="1108">
        <v>32622.331598210003</v>
      </c>
      <c r="I80" s="1108">
        <v>29.544730000001437</v>
      </c>
      <c r="J80" s="1108">
        <v>40284.767311070005</v>
      </c>
    </row>
    <row r="81" spans="1:10" s="278" customFormat="1" ht="9.1999999999999993" customHeight="1">
      <c r="A81" s="621" t="s">
        <v>2886</v>
      </c>
      <c r="B81" s="1108">
        <v>0</v>
      </c>
      <c r="C81" s="1108">
        <v>0</v>
      </c>
      <c r="D81" s="1109">
        <v>4958.8228899999995</v>
      </c>
      <c r="E81" s="1108">
        <v>326.52800000000002</v>
      </c>
      <c r="F81" s="1109">
        <v>2553.3352156800011</v>
      </c>
      <c r="G81" s="1109">
        <v>727.53196512000011</v>
      </c>
      <c r="H81" s="1108">
        <v>33118.934726020001</v>
      </c>
      <c r="I81" s="1108">
        <v>-146.66352999999799</v>
      </c>
      <c r="J81" s="1108">
        <v>41538.489266820005</v>
      </c>
    </row>
    <row r="82" spans="1:10" s="278" customFormat="1" ht="9.1999999999999993" customHeight="1">
      <c r="A82" s="621" t="s">
        <v>2732</v>
      </c>
      <c r="B82" s="1108">
        <v>0</v>
      </c>
      <c r="C82" s="1108">
        <v>0</v>
      </c>
      <c r="D82" s="1109">
        <v>5141.7880499999992</v>
      </c>
      <c r="E82" s="1108">
        <v>328.589</v>
      </c>
      <c r="F82" s="1109">
        <v>2225.0534494799999</v>
      </c>
      <c r="G82" s="1109">
        <v>699.24434604999999</v>
      </c>
      <c r="H82" s="1108">
        <v>33361.409066620006</v>
      </c>
      <c r="I82" s="1108">
        <v>34.53050231000816</v>
      </c>
      <c r="J82" s="1108">
        <v>41790.614414460011</v>
      </c>
    </row>
    <row r="83" spans="1:10" s="278" customFormat="1" ht="9.1999999999999993" customHeight="1">
      <c r="A83" s="621" t="s">
        <v>2799</v>
      </c>
      <c r="B83" s="1108">
        <v>0</v>
      </c>
      <c r="C83" s="1108">
        <v>0</v>
      </c>
      <c r="D83" s="1109">
        <v>5623.7279100000005</v>
      </c>
      <c r="E83" s="1108">
        <v>286.27800000000002</v>
      </c>
      <c r="F83" s="1109">
        <v>1966.8865177</v>
      </c>
      <c r="G83" s="1109">
        <v>784.29594420000001</v>
      </c>
      <c r="H83" s="1108">
        <v>33781.75119784</v>
      </c>
      <c r="I83" s="1108">
        <v>-72.885400000006484</v>
      </c>
      <c r="J83" s="1108">
        <v>42370.054169739997</v>
      </c>
    </row>
    <row r="84" spans="1:10" s="278" customFormat="1" ht="9.1999999999999993" customHeight="1">
      <c r="A84" s="621" t="s">
        <v>2800</v>
      </c>
      <c r="B84" s="1108">
        <v>0</v>
      </c>
      <c r="C84" s="1108">
        <v>0</v>
      </c>
      <c r="D84" s="1109">
        <v>5732.5007799999994</v>
      </c>
      <c r="E84" s="1108">
        <v>294.678</v>
      </c>
      <c r="F84" s="1109">
        <v>1998.8040949900001</v>
      </c>
      <c r="G84" s="1109">
        <v>804.5776869</v>
      </c>
      <c r="H84" s="1108">
        <v>34462.109164920003</v>
      </c>
      <c r="I84" s="1108">
        <v>-73.445400000004156</v>
      </c>
      <c r="J84" s="1108">
        <v>43219.224326809999</v>
      </c>
    </row>
    <row r="85" spans="1:10" s="278" customFormat="1" ht="9.1999999999999993" customHeight="1">
      <c r="A85" s="618" t="s">
        <v>2796</v>
      </c>
      <c r="B85" s="1108">
        <v>0</v>
      </c>
      <c r="C85" s="1108">
        <v>0</v>
      </c>
      <c r="D85" s="1109">
        <v>5869.7412899999999</v>
      </c>
      <c r="E85" s="1108">
        <v>388.63900000000001</v>
      </c>
      <c r="F85" s="1109">
        <v>1874.8078020599999</v>
      </c>
      <c r="G85" s="1109">
        <v>718.96517419999986</v>
      </c>
      <c r="H85" s="1108">
        <v>35181.144710049994</v>
      </c>
      <c r="I85" s="1108">
        <v>-6.6500000000014552</v>
      </c>
      <c r="J85" s="1108">
        <v>44026.647976309992</v>
      </c>
    </row>
    <row r="86" spans="1:10" s="278" customFormat="1" ht="9.1999999999999993" customHeight="1">
      <c r="A86" s="618" t="s">
        <v>2804</v>
      </c>
      <c r="B86" s="1108">
        <v>0</v>
      </c>
      <c r="C86" s="1108">
        <v>0</v>
      </c>
      <c r="D86" s="1109">
        <v>6025.2421051000001</v>
      </c>
      <c r="E86" s="1108">
        <v>371.178</v>
      </c>
      <c r="F86" s="1109">
        <v>1835.5275549800001</v>
      </c>
      <c r="G86" s="1109">
        <v>744.49788419999993</v>
      </c>
      <c r="H86" s="1108">
        <v>35533.588914309999</v>
      </c>
      <c r="I86" s="1108">
        <v>7.7079999999987194</v>
      </c>
      <c r="J86" s="1108">
        <v>44517.742458590001</v>
      </c>
    </row>
    <row r="87" spans="1:10" s="278" customFormat="1" ht="9.1999999999999993" customHeight="1">
      <c r="A87" s="618" t="s">
        <v>2805</v>
      </c>
      <c r="B87" s="1108">
        <v>0</v>
      </c>
      <c r="C87" s="1108">
        <v>0</v>
      </c>
      <c r="D87" s="1109">
        <v>6147.3145399999994</v>
      </c>
      <c r="E87" s="1108">
        <v>358.589</v>
      </c>
      <c r="F87" s="1109">
        <v>1059.5801669999998</v>
      </c>
      <c r="G87" s="1109">
        <v>841.61818119999998</v>
      </c>
      <c r="H87" s="1108">
        <v>36521.996402710007</v>
      </c>
      <c r="I87" s="1108">
        <v>5.5259999999980209</v>
      </c>
      <c r="J87" s="1108">
        <v>44934.624290910004</v>
      </c>
    </row>
    <row r="88" spans="1:10" s="278" customFormat="1" ht="9.1999999999999993" customHeight="1">
      <c r="A88" s="618" t="s">
        <v>2806</v>
      </c>
      <c r="B88" s="1108">
        <v>0</v>
      </c>
      <c r="C88" s="1108">
        <v>0</v>
      </c>
      <c r="D88" s="1109">
        <v>6012.1755399999993</v>
      </c>
      <c r="E88" s="1108">
        <v>362.678</v>
      </c>
      <c r="F88" s="1109">
        <v>1878.7761566499998</v>
      </c>
      <c r="G88" s="1109">
        <v>754.98648120000007</v>
      </c>
      <c r="H88" s="1108">
        <v>35428.674129359999</v>
      </c>
      <c r="I88" s="1108">
        <v>3.2359999999971478</v>
      </c>
      <c r="J88" s="1108">
        <v>44440.526307209999</v>
      </c>
    </row>
    <row r="89" spans="1:10" s="278" customFormat="1" ht="9.1999999999999993" customHeight="1">
      <c r="A89" s="618" t="s">
        <v>2850</v>
      </c>
      <c r="B89" s="1108">
        <v>0</v>
      </c>
      <c r="C89" s="1108">
        <v>0</v>
      </c>
      <c r="D89" s="1109">
        <v>6180.3255399999998</v>
      </c>
      <c r="E89" s="1108">
        <v>286.87799999999999</v>
      </c>
      <c r="F89" s="1109">
        <v>1891.3252606499998</v>
      </c>
      <c r="G89" s="1109">
        <v>814.85090120000007</v>
      </c>
      <c r="H89" s="1108">
        <v>35574.409334319993</v>
      </c>
      <c r="I89" s="1108">
        <v>3.2350000000005821</v>
      </c>
      <c r="J89" s="1108">
        <v>44751.024036169991</v>
      </c>
    </row>
    <row r="90" spans="1:10" s="278" customFormat="1" ht="9.1999999999999993" customHeight="1">
      <c r="A90" s="618" t="s">
        <v>2851</v>
      </c>
      <c r="B90" s="1108">
        <v>0</v>
      </c>
      <c r="C90" s="1108">
        <v>0</v>
      </c>
      <c r="D90" s="1109">
        <v>7063.9295400000001</v>
      </c>
      <c r="E90" s="1108">
        <v>268.39999999999998</v>
      </c>
      <c r="F90" s="1109">
        <v>1160.3887669999999</v>
      </c>
      <c r="G90" s="1109">
        <v>907.30572870999993</v>
      </c>
      <c r="H90" s="1108">
        <v>36923.204970779996</v>
      </c>
      <c r="I90" s="1108">
        <v>0</v>
      </c>
      <c r="J90" s="1108">
        <v>46323.229006489993</v>
      </c>
    </row>
    <row r="91" spans="1:10" s="310" customFormat="1" ht="9.1999999999999993" customHeight="1">
      <c r="A91" s="601" t="s">
        <v>2852</v>
      </c>
      <c r="B91" s="883">
        <v>0</v>
      </c>
      <c r="C91" s="883">
        <v>0</v>
      </c>
      <c r="D91" s="884">
        <v>8259.3696509999991</v>
      </c>
      <c r="E91" s="883">
        <v>260</v>
      </c>
      <c r="F91" s="884">
        <v>1104.9213549999999</v>
      </c>
      <c r="G91" s="884">
        <v>939.99006902999986</v>
      </c>
      <c r="H91" s="883">
        <v>39194.764283110002</v>
      </c>
      <c r="I91" s="883">
        <v>7.4000000000014552</v>
      </c>
      <c r="J91" s="883">
        <v>49766.445358140001</v>
      </c>
    </row>
    <row r="92" spans="1:10" s="231" customFormat="1" ht="9.1999999999999993" customHeight="1">
      <c r="A92" s="894"/>
      <c r="B92" s="1070"/>
      <c r="C92" s="1070"/>
      <c r="D92" s="765"/>
      <c r="E92" s="1070"/>
      <c r="F92" s="1070"/>
      <c r="G92" s="1070"/>
      <c r="H92" s="1070"/>
      <c r="I92" s="1070"/>
      <c r="J92" s="1070"/>
    </row>
    <row r="93" spans="1:10" s="278" customFormat="1" ht="9.1999999999999993" customHeight="1">
      <c r="A93" s="621" t="s">
        <v>2883</v>
      </c>
      <c r="B93" s="1108">
        <v>0</v>
      </c>
      <c r="C93" s="1108">
        <v>0</v>
      </c>
      <c r="D93" s="1109">
        <v>9512.2196510000012</v>
      </c>
      <c r="E93" s="1108">
        <v>266.89999999999998</v>
      </c>
      <c r="F93" s="1109">
        <v>1151.386876</v>
      </c>
      <c r="G93" s="1109">
        <v>942.68600061000006</v>
      </c>
      <c r="H93" s="1108">
        <v>40070.425553950008</v>
      </c>
      <c r="I93" s="1108">
        <v>7.3999951099904138</v>
      </c>
      <c r="J93" s="1108">
        <v>51951.01807667</v>
      </c>
    </row>
    <row r="94" spans="1:10" s="278" customFormat="1" ht="9.1999999999999993" customHeight="1">
      <c r="A94" s="621" t="s">
        <v>2884</v>
      </c>
      <c r="B94" s="1108">
        <v>0</v>
      </c>
      <c r="C94" s="1108">
        <v>0</v>
      </c>
      <c r="D94" s="1109">
        <v>9863.8909800000001</v>
      </c>
      <c r="E94" s="1108">
        <v>290.88111100000003</v>
      </c>
      <c r="F94" s="1109">
        <v>1217.367778</v>
      </c>
      <c r="G94" s="1109">
        <v>897.99491399999999</v>
      </c>
      <c r="H94" s="1108">
        <v>40450.575473960002</v>
      </c>
      <c r="I94" s="1108">
        <v>7.3999999999941792</v>
      </c>
      <c r="J94" s="1108">
        <v>52728.110256959997</v>
      </c>
    </row>
    <row r="95" spans="1:10" s="278" customFormat="1" ht="9.1999999999999993" customHeight="1">
      <c r="A95" s="2195" t="s">
        <v>2885</v>
      </c>
      <c r="B95" s="2209">
        <v>0</v>
      </c>
      <c r="C95" s="2209">
        <v>0</v>
      </c>
      <c r="D95" s="2210">
        <v>9626.1159799999987</v>
      </c>
      <c r="E95" s="2209">
        <v>270.38111100000003</v>
      </c>
      <c r="F95" s="2210">
        <v>1005.6912470000001</v>
      </c>
      <c r="G95" s="2210">
        <v>940.90571499999999</v>
      </c>
      <c r="H95" s="2209">
        <v>41198.948428110001</v>
      </c>
      <c r="I95" s="2209">
        <v>7.3999999999869033</v>
      </c>
      <c r="J95" s="2209">
        <v>53049.442481109989</v>
      </c>
    </row>
    <row r="96" spans="1:10" s="58" customFormat="1" ht="12" customHeight="1">
      <c r="A96" s="673"/>
      <c r="B96" s="673"/>
      <c r="C96" s="673"/>
      <c r="D96" s="673"/>
      <c r="E96" s="673"/>
      <c r="F96" s="673"/>
      <c r="G96" s="673"/>
      <c r="H96" s="673"/>
      <c r="I96" s="673"/>
      <c r="J96" s="708"/>
    </row>
    <row r="97" spans="1:10" s="58" customFormat="1" ht="9" customHeight="1">
      <c r="A97" s="278"/>
      <c r="B97" s="674"/>
      <c r="C97" s="674"/>
      <c r="D97" s="674"/>
      <c r="E97" s="674"/>
      <c r="F97" s="674"/>
      <c r="G97" s="674"/>
      <c r="H97" s="673"/>
      <c r="I97" s="673"/>
      <c r="J97" s="709"/>
    </row>
    <row r="98" spans="1:10" ht="9" customHeight="1">
      <c r="B98" s="395"/>
      <c r="C98" s="394"/>
      <c r="D98" s="394"/>
      <c r="E98" s="394"/>
      <c r="F98" s="394"/>
      <c r="G98" s="394"/>
      <c r="H98" s="394"/>
      <c r="I98" s="394"/>
      <c r="J98" s="395"/>
    </row>
    <row r="99" spans="1:10" ht="9" customHeight="1">
      <c r="B99" s="234"/>
      <c r="C99" s="394"/>
      <c r="D99" s="394"/>
      <c r="E99" s="394"/>
      <c r="F99" s="394"/>
      <c r="G99" s="394"/>
      <c r="H99" s="394"/>
      <c r="I99" s="394"/>
      <c r="J99" s="395"/>
    </row>
    <row r="100" spans="1:10" ht="9" customHeight="1">
      <c r="B100" s="421"/>
      <c r="C100" s="421"/>
      <c r="D100" s="421"/>
      <c r="E100" s="421"/>
      <c r="F100" s="421"/>
      <c r="G100" s="3"/>
      <c r="H100" s="3"/>
      <c r="I100" s="3"/>
      <c r="J100" s="233"/>
    </row>
    <row r="101" spans="1:10" ht="9" customHeight="1">
      <c r="B101" s="234"/>
      <c r="C101" s="62"/>
      <c r="D101" s="62"/>
      <c r="E101" s="62"/>
      <c r="F101" s="62"/>
      <c r="G101" s="62"/>
      <c r="H101" s="62"/>
      <c r="I101" s="62"/>
      <c r="J101" s="234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5" orientation="portrait" useFirstPageNumber="1" r:id="rId1"/>
  <headerFooter alignWithMargins="0">
    <oddFooter>&amp;C&amp;"Times New Roman,Bold"&amp;10&amp;P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sheetPr codeName="Sheet30"/>
  <dimension ref="A1:O103"/>
  <sheetViews>
    <sheetView topLeftCell="G1" workbookViewId="0">
      <selection activeCell="O12" sqref="O12"/>
    </sheetView>
  </sheetViews>
  <sheetFormatPr defaultRowHeight="9" customHeight="1"/>
  <cols>
    <col min="1" max="1" width="14" style="49" customWidth="1"/>
    <col min="2" max="2" width="10.1640625" style="49" customWidth="1"/>
    <col min="3" max="3" width="10.6640625" style="49" customWidth="1"/>
    <col min="4" max="4" width="10.5" style="49" customWidth="1"/>
    <col min="5" max="5" width="11.83203125" style="49" customWidth="1"/>
    <col min="6" max="6" width="12.1640625" style="49" customWidth="1"/>
    <col min="7" max="7" width="16.33203125" style="49" customWidth="1"/>
    <col min="8" max="8" width="14.83203125" style="49" customWidth="1"/>
    <col min="9" max="9" width="10" style="49" bestFit="1" customWidth="1"/>
    <col min="10" max="10" width="10.6640625" style="49" customWidth="1"/>
    <col min="11" max="11" width="9.5" style="49" customWidth="1"/>
    <col min="12" max="12" width="11" style="49" customWidth="1"/>
    <col min="13" max="13" width="11.33203125" style="49" customWidth="1"/>
    <col min="14" max="14" width="11" style="49" customWidth="1"/>
    <col min="15" max="15" width="12.6640625" style="49" customWidth="1"/>
    <col min="16" max="16384" width="9.33203125" style="49"/>
  </cols>
  <sheetData>
    <row r="1" spans="1:15" s="471" customFormat="1" ht="14.1" customHeight="1">
      <c r="A1" s="458" t="s">
        <v>2424</v>
      </c>
      <c r="B1" s="459"/>
      <c r="C1" s="459"/>
      <c r="D1" s="459"/>
      <c r="E1" s="459"/>
      <c r="F1" s="459"/>
      <c r="G1" s="459"/>
      <c r="H1" s="469"/>
      <c r="I1" s="469"/>
      <c r="J1" s="469"/>
      <c r="K1" s="469"/>
      <c r="L1" s="469"/>
      <c r="M1" s="469"/>
      <c r="N1" s="469"/>
      <c r="O1" s="469"/>
    </row>
    <row r="2" spans="1:15" s="471" customFormat="1" ht="14.1" customHeight="1">
      <c r="A2" s="462"/>
      <c r="B2" s="463"/>
      <c r="C2" s="463"/>
      <c r="D2" s="463"/>
      <c r="E2" s="463"/>
      <c r="F2" s="463"/>
      <c r="G2" s="463"/>
    </row>
    <row r="3" spans="1:15" s="471" customFormat="1" ht="14.1" customHeight="1">
      <c r="A3" s="462"/>
      <c r="B3" s="463"/>
      <c r="C3" s="463"/>
      <c r="D3" s="463"/>
      <c r="E3" s="463"/>
      <c r="F3" s="463"/>
      <c r="G3" s="463"/>
    </row>
    <row r="4" spans="1:15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73"/>
      <c r="I4" s="473"/>
      <c r="J4" s="473"/>
      <c r="K4" s="473"/>
      <c r="L4" s="473"/>
      <c r="M4" s="473"/>
      <c r="N4" s="473"/>
      <c r="O4" s="473"/>
    </row>
    <row r="5" spans="1:15" s="1118" customFormat="1" ht="52.5" customHeight="1">
      <c r="A5" s="2437" t="s">
        <v>1788</v>
      </c>
      <c r="B5" s="281" t="s">
        <v>302</v>
      </c>
      <c r="C5" s="281" t="s">
        <v>303</v>
      </c>
      <c r="D5" s="282" t="s">
        <v>221</v>
      </c>
      <c r="E5" s="281" t="s">
        <v>304</v>
      </c>
      <c r="F5" s="282" t="s">
        <v>1794</v>
      </c>
      <c r="G5" s="282" t="s">
        <v>312</v>
      </c>
      <c r="H5" s="282" t="s">
        <v>306</v>
      </c>
      <c r="I5" s="282" t="s">
        <v>307</v>
      </c>
      <c r="J5" s="282" t="s">
        <v>308</v>
      </c>
      <c r="K5" s="282" t="s">
        <v>309</v>
      </c>
      <c r="L5" s="282" t="s">
        <v>310</v>
      </c>
      <c r="M5" s="282" t="s">
        <v>311</v>
      </c>
      <c r="N5" s="281" t="s">
        <v>305</v>
      </c>
      <c r="O5" s="283" t="s">
        <v>1341</v>
      </c>
    </row>
    <row r="6" spans="1:15" s="58" customFormat="1" ht="15" customHeight="1">
      <c r="A6" s="2429"/>
      <c r="B6" s="284">
        <v>1</v>
      </c>
      <c r="C6" s="284">
        <v>2</v>
      </c>
      <c r="D6" s="284">
        <v>3</v>
      </c>
      <c r="E6" s="284">
        <v>4</v>
      </c>
      <c r="F6" s="284">
        <v>5</v>
      </c>
      <c r="G6" s="284">
        <v>6</v>
      </c>
      <c r="H6" s="284">
        <v>7</v>
      </c>
      <c r="I6" s="284">
        <v>8</v>
      </c>
      <c r="J6" s="284">
        <v>9</v>
      </c>
      <c r="K6" s="284">
        <v>10</v>
      </c>
      <c r="L6" s="284">
        <v>11</v>
      </c>
      <c r="M6" s="284">
        <v>12</v>
      </c>
      <c r="N6" s="284">
        <v>13</v>
      </c>
      <c r="O6" s="2281">
        <v>14</v>
      </c>
    </row>
    <row r="7" spans="1:15" s="280" customFormat="1" ht="10.35" customHeight="1">
      <c r="A7" s="9" t="s">
        <v>1607</v>
      </c>
      <c r="B7" s="9">
        <v>3734.5389999999993</v>
      </c>
      <c r="C7" s="9">
        <v>399.36900099999991</v>
      </c>
      <c r="D7" s="9">
        <v>42910.453999999998</v>
      </c>
      <c r="E7" s="9">
        <v>2729.1540000000009</v>
      </c>
      <c r="F7" s="9">
        <v>1430.0530000000001</v>
      </c>
      <c r="G7" s="9">
        <v>1359.8179999999998</v>
      </c>
      <c r="H7" s="9">
        <v>6523.3809999999994</v>
      </c>
      <c r="I7" s="9">
        <v>27555.29</v>
      </c>
      <c r="J7" s="9">
        <v>4250.3100000000004</v>
      </c>
      <c r="K7" s="9">
        <v>12212.487000000005</v>
      </c>
      <c r="L7" s="9">
        <v>3364.625</v>
      </c>
      <c r="M7" s="9">
        <v>1.5</v>
      </c>
      <c r="N7" s="9">
        <v>14283.492999999999</v>
      </c>
      <c r="O7" s="9">
        <v>120754.47300100001</v>
      </c>
    </row>
    <row r="8" spans="1:15" s="280" customFormat="1" ht="10.35" customHeight="1">
      <c r="A8" s="321" t="s">
        <v>1454</v>
      </c>
      <c r="B8" s="31">
        <v>4901.8500000000004</v>
      </c>
      <c r="C8" s="31">
        <v>336.56</v>
      </c>
      <c r="D8" s="31">
        <v>47368.61</v>
      </c>
      <c r="E8" s="31">
        <v>4986.68</v>
      </c>
      <c r="F8" s="31">
        <v>1450.74</v>
      </c>
      <c r="G8" s="31">
        <v>2776.68</v>
      </c>
      <c r="H8" s="31">
        <v>7963.6</v>
      </c>
      <c r="I8" s="31">
        <v>31728.93</v>
      </c>
      <c r="J8" s="31">
        <v>4857.01</v>
      </c>
      <c r="K8" s="31">
        <v>14216.93</v>
      </c>
      <c r="L8" s="31">
        <v>4400.0200000000004</v>
      </c>
      <c r="M8" s="31">
        <v>2.33</v>
      </c>
      <c r="N8" s="31">
        <v>12371.46</v>
      </c>
      <c r="O8" s="31">
        <v>137080.92000000001</v>
      </c>
    </row>
    <row r="9" spans="1:15" s="280" customFormat="1" ht="10.35" customHeight="1">
      <c r="A9" s="321" t="s">
        <v>1032</v>
      </c>
      <c r="B9" s="31">
        <v>4415.5</v>
      </c>
      <c r="C9" s="31">
        <v>520.29999999999995</v>
      </c>
      <c r="D9" s="31">
        <v>53744.2</v>
      </c>
      <c r="E9" s="31">
        <v>8723</v>
      </c>
      <c r="F9" s="31">
        <v>1797.5</v>
      </c>
      <c r="G9" s="31">
        <v>3156.3</v>
      </c>
      <c r="H9" s="31">
        <v>8997.2000000000007</v>
      </c>
      <c r="I9" s="31">
        <v>34412.699999999997</v>
      </c>
      <c r="J9" s="31">
        <v>6391</v>
      </c>
      <c r="K9" s="31">
        <v>14984.8</v>
      </c>
      <c r="L9" s="31">
        <v>3588</v>
      </c>
      <c r="M9" s="31">
        <v>0.1</v>
      </c>
      <c r="N9" s="31">
        <v>18592.599999999999</v>
      </c>
      <c r="O9" s="31">
        <v>159323.1</v>
      </c>
    </row>
    <row r="10" spans="1:15" s="280" customFormat="1" ht="10.35" customHeight="1">
      <c r="A10" s="321" t="s">
        <v>376</v>
      </c>
      <c r="B10" s="34">
        <v>4571.96</v>
      </c>
      <c r="C10" s="34">
        <v>477.73</v>
      </c>
      <c r="D10" s="34">
        <v>56474.83</v>
      </c>
      <c r="E10" s="34">
        <v>13427.57</v>
      </c>
      <c r="F10" s="34">
        <v>1590.89</v>
      </c>
      <c r="G10" s="34">
        <v>2658.72</v>
      </c>
      <c r="H10" s="34">
        <v>11694.51</v>
      </c>
      <c r="I10" s="34">
        <v>35103.33</v>
      </c>
      <c r="J10" s="34">
        <v>10024.02</v>
      </c>
      <c r="K10" s="34">
        <v>14162.97</v>
      </c>
      <c r="L10" s="34">
        <v>5848.45</v>
      </c>
      <c r="M10" s="34">
        <v>0</v>
      </c>
      <c r="N10" s="34">
        <v>20543.55</v>
      </c>
      <c r="O10" s="34">
        <v>176578.53</v>
      </c>
    </row>
    <row r="11" spans="1:15" s="280" customFormat="1" ht="10.35" customHeight="1">
      <c r="A11" s="321" t="s">
        <v>260</v>
      </c>
      <c r="B11" s="34">
        <v>15784.25</v>
      </c>
      <c r="C11" s="34">
        <v>477.73</v>
      </c>
      <c r="D11" s="34">
        <v>59771.79</v>
      </c>
      <c r="E11" s="34">
        <v>13708.51</v>
      </c>
      <c r="F11" s="34">
        <v>1590.89</v>
      </c>
      <c r="G11" s="34">
        <v>2658.72</v>
      </c>
      <c r="H11" s="34">
        <v>11694.51</v>
      </c>
      <c r="I11" s="34">
        <v>40555.15</v>
      </c>
      <c r="J11" s="34">
        <v>10024.02</v>
      </c>
      <c r="K11" s="34">
        <v>14162.97</v>
      </c>
      <c r="L11" s="34">
        <v>5848.45</v>
      </c>
      <c r="M11" s="34">
        <v>0</v>
      </c>
      <c r="N11" s="34">
        <v>22571.67</v>
      </c>
      <c r="O11" s="34">
        <v>198848.66</v>
      </c>
    </row>
    <row r="12" spans="1:15" s="280" customFormat="1" ht="10.35" customHeight="1">
      <c r="A12" s="774" t="s">
        <v>1325</v>
      </c>
      <c r="B12" s="775">
        <v>13881.98</v>
      </c>
      <c r="C12" s="775">
        <v>1315.02</v>
      </c>
      <c r="D12" s="775">
        <v>62369.63</v>
      </c>
      <c r="E12" s="775">
        <v>19770.599999999999</v>
      </c>
      <c r="F12" s="775">
        <v>2919.4</v>
      </c>
      <c r="G12" s="775">
        <v>3243.21</v>
      </c>
      <c r="H12" s="775">
        <v>13130.8</v>
      </c>
      <c r="I12" s="775">
        <v>45635.75</v>
      </c>
      <c r="J12" s="775">
        <v>13917.49</v>
      </c>
      <c r="K12" s="775">
        <v>18367.349999999999</v>
      </c>
      <c r="L12" s="775">
        <v>8120.11</v>
      </c>
      <c r="M12" s="775">
        <v>0</v>
      </c>
      <c r="N12" s="775">
        <v>29173.33</v>
      </c>
      <c r="O12" s="775">
        <v>231844.67</v>
      </c>
    </row>
    <row r="13" spans="1:15" s="776" customFormat="1" ht="10.35" customHeight="1">
      <c r="A13" s="305" t="s">
        <v>363</v>
      </c>
      <c r="B13" s="775">
        <v>13880.23</v>
      </c>
      <c r="C13" s="775">
        <v>1954.99</v>
      </c>
      <c r="D13" s="775">
        <v>74889.75</v>
      </c>
      <c r="E13" s="775">
        <v>32368.79</v>
      </c>
      <c r="F13" s="775">
        <v>5069.3999999999996</v>
      </c>
      <c r="G13" s="775">
        <v>4340.1899999999996</v>
      </c>
      <c r="H13" s="775">
        <v>16129.35</v>
      </c>
      <c r="I13" s="775">
        <v>55732.87</v>
      </c>
      <c r="J13" s="775">
        <v>24913.45</v>
      </c>
      <c r="K13" s="775">
        <v>21163.27</v>
      </c>
      <c r="L13" s="775">
        <v>9437.15</v>
      </c>
      <c r="M13" s="775">
        <v>0</v>
      </c>
      <c r="N13" s="775">
        <v>46656.29</v>
      </c>
      <c r="O13" s="775">
        <v>306535.73</v>
      </c>
    </row>
    <row r="14" spans="1:15" s="310" customFormat="1" ht="10.35" customHeight="1">
      <c r="A14" s="601" t="s">
        <v>1466</v>
      </c>
      <c r="B14" s="710">
        <v>13376.255219329998</v>
      </c>
      <c r="C14" s="710">
        <v>1709.3661755999997</v>
      </c>
      <c r="D14" s="711">
        <v>87878.030426859506</v>
      </c>
      <c r="E14" s="710">
        <v>44867.007652430017</v>
      </c>
      <c r="F14" s="710">
        <v>6534.6430711999983</v>
      </c>
      <c r="G14" s="710">
        <v>6977.66046981</v>
      </c>
      <c r="H14" s="710">
        <v>18432.814599689998</v>
      </c>
      <c r="I14" s="710">
        <v>68808.336484949992</v>
      </c>
      <c r="J14" s="710">
        <v>38882.660073489991</v>
      </c>
      <c r="K14" s="710">
        <v>23357.826442488502</v>
      </c>
      <c r="L14" s="710">
        <v>14716.202701978002</v>
      </c>
      <c r="M14" s="710">
        <v>1972.3592722500002</v>
      </c>
      <c r="N14" s="710">
        <v>74264.805264971379</v>
      </c>
      <c r="O14" s="710">
        <v>401777.96785504743</v>
      </c>
    </row>
    <row r="15" spans="1:15" s="310" customFormat="1" ht="10.35" customHeight="1">
      <c r="A15" s="601" t="s">
        <v>1498</v>
      </c>
      <c r="B15" s="671">
        <v>14290.870771449143</v>
      </c>
      <c r="C15" s="671">
        <v>2019.7545935820049</v>
      </c>
      <c r="D15" s="1067">
        <v>94713.708075127259</v>
      </c>
      <c r="E15" s="671">
        <v>49567.96429747394</v>
      </c>
      <c r="F15" s="671">
        <v>5877.7554009216219</v>
      </c>
      <c r="G15" s="671">
        <v>10546.397792374953</v>
      </c>
      <c r="H15" s="671">
        <v>22276.011788368305</v>
      </c>
      <c r="I15" s="671">
        <v>88584.148637959501</v>
      </c>
      <c r="J15" s="671">
        <v>54093.255784510613</v>
      </c>
      <c r="K15" s="671">
        <v>29605.401575086773</v>
      </c>
      <c r="L15" s="671">
        <v>22694.932418946755</v>
      </c>
      <c r="M15" s="627">
        <v>3087.73212951</v>
      </c>
      <c r="N15" s="627">
        <v>71973.881171576373</v>
      </c>
      <c r="O15" s="627">
        <v>469331.81443688733</v>
      </c>
    </row>
    <row r="16" spans="1:15" s="310" customFormat="1" ht="10.35" customHeight="1">
      <c r="A16" s="601" t="s">
        <v>1168</v>
      </c>
      <c r="B16" s="671">
        <v>14191.60552752</v>
      </c>
      <c r="C16" s="671">
        <v>2204.84150331</v>
      </c>
      <c r="D16" s="1067">
        <v>115185.976562467</v>
      </c>
      <c r="E16" s="671">
        <v>51590.766911649975</v>
      </c>
      <c r="F16" s="671">
        <v>6418.8207787500014</v>
      </c>
      <c r="G16" s="671">
        <v>12013.772920699997</v>
      </c>
      <c r="H16" s="671">
        <v>19811.828443110007</v>
      </c>
      <c r="I16" s="671">
        <v>109211.53595381002</v>
      </c>
      <c r="J16" s="671">
        <v>57934.203335449987</v>
      </c>
      <c r="K16" s="671">
        <v>36504.914568510998</v>
      </c>
      <c r="L16" s="671">
        <v>22359.730203765703</v>
      </c>
      <c r="M16" s="671">
        <v>1107.07237261</v>
      </c>
      <c r="N16" s="671">
        <v>77695.552918306596</v>
      </c>
      <c r="O16" s="671">
        <v>526230.62199996028</v>
      </c>
    </row>
    <row r="17" spans="1:15" s="310" customFormat="1" ht="10.35" customHeight="1">
      <c r="A17" s="601" t="s">
        <v>1627</v>
      </c>
      <c r="B17" s="883">
        <v>23407.25459036051</v>
      </c>
      <c r="C17" s="883">
        <v>2358.6818228299994</v>
      </c>
      <c r="D17" s="884">
        <v>143972.15313232099</v>
      </c>
      <c r="E17" s="883">
        <v>61312.202729881988</v>
      </c>
      <c r="F17" s="883">
        <v>8401.6412914800021</v>
      </c>
      <c r="G17" s="883">
        <v>12783.962526331999</v>
      </c>
      <c r="H17" s="883">
        <v>25174.67744472</v>
      </c>
      <c r="I17" s="883">
        <v>129249.09013188999</v>
      </c>
      <c r="J17" s="883">
        <v>62184.795765670024</v>
      </c>
      <c r="K17" s="883">
        <v>45811.01978164001</v>
      </c>
      <c r="L17" s="883">
        <v>27047.453488307005</v>
      </c>
      <c r="M17" s="883">
        <v>1271.6666845899999</v>
      </c>
      <c r="N17" s="883">
        <v>79562.835427360405</v>
      </c>
      <c r="O17" s="883">
        <v>622537.43481738295</v>
      </c>
    </row>
    <row r="18" spans="1:15" s="310" customFormat="1" ht="10.35" customHeight="1">
      <c r="A18" s="601" t="s">
        <v>89</v>
      </c>
      <c r="B18" s="710">
        <v>31531.295941820143</v>
      </c>
      <c r="C18" s="710">
        <v>3487.1497862700003</v>
      </c>
      <c r="D18" s="711">
        <v>176661.90786324942</v>
      </c>
      <c r="E18" s="710">
        <v>71712.791441468042</v>
      </c>
      <c r="F18" s="710">
        <v>10044.435186595401</v>
      </c>
      <c r="G18" s="710">
        <v>12666.2137932102</v>
      </c>
      <c r="H18" s="710">
        <v>30151.621564382014</v>
      </c>
      <c r="I18" s="710">
        <v>161588.1630115083</v>
      </c>
      <c r="J18" s="710">
        <v>66079.63025699</v>
      </c>
      <c r="K18" s="710">
        <v>56855.02363306973</v>
      </c>
      <c r="L18" s="710">
        <v>33484.169783432342</v>
      </c>
      <c r="M18" s="710">
        <v>1176.3245231799999</v>
      </c>
      <c r="N18" s="710">
        <v>101651.80093935768</v>
      </c>
      <c r="O18" s="710">
        <v>757090.52772453334</v>
      </c>
    </row>
    <row r="19" spans="1:15" s="310" customFormat="1" ht="10.35" customHeight="1">
      <c r="A19" s="601" t="s">
        <v>1858</v>
      </c>
      <c r="B19" s="671">
        <v>40270.073118844753</v>
      </c>
      <c r="C19" s="671">
        <v>3254.7171699150003</v>
      </c>
      <c r="D19" s="1067">
        <v>207428.24956299333</v>
      </c>
      <c r="E19" s="671">
        <v>88740.580006278324</v>
      </c>
      <c r="F19" s="671">
        <v>10929.441818576999</v>
      </c>
      <c r="G19" s="671">
        <v>15488.621467789699</v>
      </c>
      <c r="H19" s="671">
        <v>31411.102601065832</v>
      </c>
      <c r="I19" s="671">
        <v>205414.97821453668</v>
      </c>
      <c r="J19" s="671">
        <v>72813.854378750009</v>
      </c>
      <c r="K19" s="671">
        <v>68629.522301354009</v>
      </c>
      <c r="L19" s="671">
        <v>39366.365842228617</v>
      </c>
      <c r="M19" s="671">
        <v>1096.1627976899999</v>
      </c>
      <c r="N19" s="671">
        <v>116164.90856458699</v>
      </c>
      <c r="O19" s="671">
        <v>901008.5778446102</v>
      </c>
    </row>
    <row r="20" spans="1:15" s="310" customFormat="1" ht="10.35" customHeight="1">
      <c r="A20" s="601" t="s">
        <v>1980</v>
      </c>
      <c r="B20" s="671">
        <v>50706.247631377497</v>
      </c>
      <c r="C20" s="671">
        <v>3064.1104998400001</v>
      </c>
      <c r="D20" s="1067">
        <v>239722.8137405513</v>
      </c>
      <c r="E20" s="671">
        <v>115175.71529962422</v>
      </c>
      <c r="F20" s="671">
        <v>12402.242197220196</v>
      </c>
      <c r="G20" s="671">
        <v>14377.249156330699</v>
      </c>
      <c r="H20" s="671">
        <v>41289.485785113196</v>
      </c>
      <c r="I20" s="671">
        <v>256252.51506027271</v>
      </c>
      <c r="J20" s="671">
        <v>89220.298320429982</v>
      </c>
      <c r="K20" s="671">
        <v>88437.9520981245</v>
      </c>
      <c r="L20" s="671">
        <v>43035.693654137482</v>
      </c>
      <c r="M20" s="671">
        <v>1621.8062500199999</v>
      </c>
      <c r="N20" s="671">
        <v>147836.80728982273</v>
      </c>
      <c r="O20" s="671">
        <v>1103142.9369828645</v>
      </c>
    </row>
    <row r="21" spans="1:15" s="310" customFormat="1" ht="10.35" customHeight="1">
      <c r="A21" s="601" t="s">
        <v>2159</v>
      </c>
      <c r="B21" s="671">
        <v>61125.062070506989</v>
      </c>
      <c r="C21" s="671">
        <v>2970.7152619500002</v>
      </c>
      <c r="D21" s="1067">
        <v>278304.22351487173</v>
      </c>
      <c r="E21" s="671">
        <v>142303.45944967042</v>
      </c>
      <c r="F21" s="671">
        <v>16327.514861259499</v>
      </c>
      <c r="G21" s="671">
        <v>21519.930457604001</v>
      </c>
      <c r="H21" s="671">
        <v>63828.462665632222</v>
      </c>
      <c r="I21" s="671">
        <v>330886.83157441241</v>
      </c>
      <c r="J21" s="671">
        <v>114517.90775709999</v>
      </c>
      <c r="K21" s="671">
        <v>103953.75584375302</v>
      </c>
      <c r="L21" s="671">
        <v>50324.451335972029</v>
      </c>
      <c r="M21" s="671">
        <v>1576.1650048399999</v>
      </c>
      <c r="N21" s="671">
        <v>204864.13679828614</v>
      </c>
      <c r="O21" s="671">
        <v>1392502.6165958582</v>
      </c>
    </row>
    <row r="22" spans="1:15" s="310" customFormat="1" ht="10.35" customHeight="1">
      <c r="A22" s="601" t="s">
        <v>2262</v>
      </c>
      <c r="B22" s="883">
        <v>75349.929854215094</v>
      </c>
      <c r="C22" s="883">
        <v>3467.8326367039999</v>
      </c>
      <c r="D22" s="884">
        <v>315942.21505970118</v>
      </c>
      <c r="E22" s="883">
        <v>178777.16864725397</v>
      </c>
      <c r="F22" s="884">
        <v>22633.476763787505</v>
      </c>
      <c r="G22" s="884">
        <v>24205.940764309496</v>
      </c>
      <c r="H22" s="883">
        <v>87610.173546140024</v>
      </c>
      <c r="I22" s="883">
        <v>397945.20384907356</v>
      </c>
      <c r="J22" s="671">
        <v>148589.15863661104</v>
      </c>
      <c r="K22" s="883">
        <v>137177.51143043998</v>
      </c>
      <c r="L22" s="883">
        <v>70022.455365556205</v>
      </c>
      <c r="M22" s="883">
        <v>1506.86307035</v>
      </c>
      <c r="N22" s="883">
        <v>272670.78265261499</v>
      </c>
      <c r="O22" s="883">
        <v>1735898.7122767568</v>
      </c>
    </row>
    <row r="23" spans="1:15" s="310" customFormat="1" ht="10.35" customHeight="1">
      <c r="A23" s="601" t="s">
        <v>2574</v>
      </c>
      <c r="B23" s="883">
        <v>116435.92401823911</v>
      </c>
      <c r="C23" s="883">
        <v>4420.276122700001</v>
      </c>
      <c r="D23" s="884">
        <v>380563.57729318622</v>
      </c>
      <c r="E23" s="883">
        <v>212488.13693797</v>
      </c>
      <c r="F23" s="884">
        <v>29802.943024089989</v>
      </c>
      <c r="G23" s="884">
        <v>27191.724308678004</v>
      </c>
      <c r="H23" s="883">
        <v>112257.33351248701</v>
      </c>
      <c r="I23" s="883">
        <v>483927.42085775483</v>
      </c>
      <c r="J23" s="671">
        <v>179843.14543347998</v>
      </c>
      <c r="K23" s="883">
        <v>174628.56012523349</v>
      </c>
      <c r="L23" s="883">
        <v>70054.488883353188</v>
      </c>
      <c r="M23" s="883">
        <v>1499.9172050300001</v>
      </c>
      <c r="N23" s="883">
        <v>319217.04273138708</v>
      </c>
      <c r="O23" s="883">
        <v>2112330.4904535892</v>
      </c>
    </row>
    <row r="24" spans="1:15" s="310" customFormat="1" ht="10.35" customHeight="1">
      <c r="A24" s="601" t="s">
        <v>2693</v>
      </c>
      <c r="B24" s="883">
        <v>166038.3148372185</v>
      </c>
      <c r="C24" s="883">
        <v>6886.8573986900001</v>
      </c>
      <c r="D24" s="884">
        <v>452451.53523562284</v>
      </c>
      <c r="E24" s="883">
        <v>251365.48012270697</v>
      </c>
      <c r="F24" s="884">
        <v>32234.67182287751</v>
      </c>
      <c r="G24" s="884">
        <v>31938.829981070005</v>
      </c>
      <c r="H24" s="883">
        <v>151320.95883241249</v>
      </c>
      <c r="I24" s="883">
        <v>550984.7712504199</v>
      </c>
      <c r="J24" s="671">
        <v>200565.03219229996</v>
      </c>
      <c r="K24" s="883">
        <v>215276.88825378648</v>
      </c>
      <c r="L24" s="883">
        <v>70380.284287140807</v>
      </c>
      <c r="M24" s="883">
        <v>1512.81435549</v>
      </c>
      <c r="N24" s="883">
        <v>367036.716347382</v>
      </c>
      <c r="O24" s="883">
        <v>2497993.1549171172</v>
      </c>
    </row>
    <row r="25" spans="1:15" s="310" customFormat="1" ht="10.35" customHeight="1">
      <c r="A25" s="894"/>
      <c r="B25" s="883"/>
      <c r="C25" s="883"/>
      <c r="D25" s="884"/>
      <c r="E25" s="883"/>
      <c r="F25" s="883"/>
      <c r="G25" s="883"/>
      <c r="H25" s="883"/>
      <c r="I25" s="883"/>
      <c r="J25" s="883"/>
      <c r="K25" s="883"/>
      <c r="L25" s="883"/>
      <c r="M25" s="883"/>
      <c r="N25" s="883"/>
      <c r="O25" s="883"/>
    </row>
    <row r="26" spans="1:15" s="278" customFormat="1" ht="10.35" customHeight="1">
      <c r="A26" s="621" t="s">
        <v>2734</v>
      </c>
      <c r="B26" s="1108">
        <v>166676.87339038998</v>
      </c>
      <c r="C26" s="1108">
        <v>6645.205987675</v>
      </c>
      <c r="D26" s="1109">
        <v>459993.47199544631</v>
      </c>
      <c r="E26" s="1108">
        <v>252578.45460848705</v>
      </c>
      <c r="F26" s="1109">
        <v>31323.327017354502</v>
      </c>
      <c r="G26" s="1109">
        <v>32178.699723869009</v>
      </c>
      <c r="H26" s="1108">
        <v>154357.685396154</v>
      </c>
      <c r="I26" s="1108">
        <v>548938.69487211807</v>
      </c>
      <c r="J26" s="1108">
        <v>197897.87775155003</v>
      </c>
      <c r="K26" s="1109">
        <v>219547.35352544652</v>
      </c>
      <c r="L26" s="1109">
        <v>68672.835721024399</v>
      </c>
      <c r="M26" s="1109">
        <v>1512.81435549</v>
      </c>
      <c r="N26" s="1109">
        <v>368132.80296887597</v>
      </c>
      <c r="O26" s="1108">
        <v>2508456.0973138805</v>
      </c>
    </row>
    <row r="27" spans="1:15" s="278" customFormat="1" ht="10.35" customHeight="1">
      <c r="A27" s="621" t="s">
        <v>2886</v>
      </c>
      <c r="B27" s="1108">
        <v>168280.03505648451</v>
      </c>
      <c r="C27" s="1108">
        <v>7129.5662636870002</v>
      </c>
      <c r="D27" s="1109">
        <v>467908.06566747662</v>
      </c>
      <c r="E27" s="1108">
        <v>259108.30793817449</v>
      </c>
      <c r="F27" s="1109">
        <v>31649.040634154495</v>
      </c>
      <c r="G27" s="1109">
        <v>33730.928063600011</v>
      </c>
      <c r="H27" s="1108">
        <v>155850.48583724099</v>
      </c>
      <c r="I27" s="1108">
        <v>564570.08009432687</v>
      </c>
      <c r="J27" s="1108">
        <v>200310.97276444998</v>
      </c>
      <c r="K27" s="1109">
        <v>224500.354905774</v>
      </c>
      <c r="L27" s="1109">
        <v>67764.437940199467</v>
      </c>
      <c r="M27" s="1109">
        <v>1512.81435549</v>
      </c>
      <c r="N27" s="1109">
        <v>377402.98801259568</v>
      </c>
      <c r="O27" s="1108">
        <v>2559718.0775336535</v>
      </c>
    </row>
    <row r="28" spans="1:15" s="278" customFormat="1" ht="10.35" customHeight="1">
      <c r="A28" s="621" t="s">
        <v>2732</v>
      </c>
      <c r="B28" s="1108">
        <v>170792.84535329312</v>
      </c>
      <c r="C28" s="1108">
        <v>7250.6089802984998</v>
      </c>
      <c r="D28" s="1109">
        <v>478961.45297028736</v>
      </c>
      <c r="E28" s="1108">
        <v>266351.33967829449</v>
      </c>
      <c r="F28" s="1109">
        <v>33003.488722022994</v>
      </c>
      <c r="G28" s="1109">
        <v>34506.839983717007</v>
      </c>
      <c r="H28" s="1108">
        <v>162216.55013879898</v>
      </c>
      <c r="I28" s="1108">
        <v>578547.80608394055</v>
      </c>
      <c r="J28" s="1070">
        <v>209377.32111384004</v>
      </c>
      <c r="K28" s="1108">
        <v>231548.8025227375</v>
      </c>
      <c r="L28" s="1108">
        <v>69173.008651019496</v>
      </c>
      <c r="M28" s="1108">
        <v>1509.55735549</v>
      </c>
      <c r="N28" s="1108">
        <v>387201.91235170304</v>
      </c>
      <c r="O28" s="1108">
        <v>2630441.5339054428</v>
      </c>
    </row>
    <row r="29" spans="1:15" s="278" customFormat="1" ht="10.35" customHeight="1">
      <c r="A29" s="621" t="s">
        <v>2799</v>
      </c>
      <c r="B29" s="1108">
        <v>172115.7196934245</v>
      </c>
      <c r="C29" s="1108">
        <v>6390.7482152489993</v>
      </c>
      <c r="D29" s="1109">
        <v>483268.80101786851</v>
      </c>
      <c r="E29" s="1108">
        <v>268472.29878272448</v>
      </c>
      <c r="F29" s="1109">
        <v>33362.475633344497</v>
      </c>
      <c r="G29" s="1109">
        <v>36165.71044017651</v>
      </c>
      <c r="H29" s="1108">
        <v>163283.4744572505</v>
      </c>
      <c r="I29" s="1108">
        <v>577853.67324939359</v>
      </c>
      <c r="J29" s="1108">
        <v>206820.0392075</v>
      </c>
      <c r="K29" s="1109">
        <v>233388.620205643</v>
      </c>
      <c r="L29" s="1109">
        <v>69913.915512632098</v>
      </c>
      <c r="M29" s="1109">
        <v>1509.55735549</v>
      </c>
      <c r="N29" s="1109">
        <v>389220.52363320498</v>
      </c>
      <c r="O29" s="1108">
        <v>2641765.5574039016</v>
      </c>
    </row>
    <row r="30" spans="1:15" s="278" customFormat="1" ht="10.35" customHeight="1">
      <c r="A30" s="621" t="s">
        <v>2800</v>
      </c>
      <c r="B30" s="1108">
        <v>176983.30151342202</v>
      </c>
      <c r="C30" s="1108">
        <v>6426.3349712430008</v>
      </c>
      <c r="D30" s="1109">
        <v>484668.21243624226</v>
      </c>
      <c r="E30" s="1108">
        <v>274209.70926196262</v>
      </c>
      <c r="F30" s="1109">
        <v>35094.945429341002</v>
      </c>
      <c r="G30" s="1109">
        <v>36261.717462528512</v>
      </c>
      <c r="H30" s="1108">
        <v>166830.56878363946</v>
      </c>
      <c r="I30" s="1108">
        <v>581287.93234830722</v>
      </c>
      <c r="J30" s="1108">
        <v>209236.93794990997</v>
      </c>
      <c r="K30" s="1109">
        <v>234462.16928945898</v>
      </c>
      <c r="L30" s="1109">
        <v>70481.506114456002</v>
      </c>
      <c r="M30" s="1109">
        <v>1509.53932173</v>
      </c>
      <c r="N30" s="1109">
        <v>388669.15752434748</v>
      </c>
      <c r="O30" s="1108">
        <v>2666122.0324065881</v>
      </c>
    </row>
    <row r="31" spans="1:15" s="278" customFormat="1" ht="10.35" customHeight="1">
      <c r="A31" s="618" t="s">
        <v>2796</v>
      </c>
      <c r="B31" s="1108">
        <v>184438.68287973455</v>
      </c>
      <c r="C31" s="1108">
        <v>6783.8367407294991</v>
      </c>
      <c r="D31" s="1109">
        <v>494646.25367394817</v>
      </c>
      <c r="E31" s="1108">
        <v>277604.09305714455</v>
      </c>
      <c r="F31" s="1109">
        <v>36128.010803594487</v>
      </c>
      <c r="G31" s="1109">
        <v>38511.306317968505</v>
      </c>
      <c r="H31" s="1108">
        <v>168129.89784713296</v>
      </c>
      <c r="I31" s="1108">
        <v>590082.91792504583</v>
      </c>
      <c r="J31" s="1070">
        <v>216315.59892231997</v>
      </c>
      <c r="K31" s="1108">
        <v>239663.63897111799</v>
      </c>
      <c r="L31" s="1108">
        <v>72929.042700821898</v>
      </c>
      <c r="M31" s="1108">
        <v>1508.4079116399998</v>
      </c>
      <c r="N31" s="1108">
        <v>404933.09913655568</v>
      </c>
      <c r="O31" s="1108">
        <v>2731674.7868877542</v>
      </c>
    </row>
    <row r="32" spans="1:15" s="278" customFormat="1" ht="10.35" customHeight="1">
      <c r="A32" s="618" t="s">
        <v>2804</v>
      </c>
      <c r="B32" s="1108">
        <v>186412.91118064552</v>
      </c>
      <c r="C32" s="1108">
        <v>6628.9636322150009</v>
      </c>
      <c r="D32" s="1109">
        <v>502048.36992400436</v>
      </c>
      <c r="E32" s="1108">
        <v>279176.81679835252</v>
      </c>
      <c r="F32" s="1109">
        <v>36242.917422113998</v>
      </c>
      <c r="G32" s="1109">
        <v>37678.537330283005</v>
      </c>
      <c r="H32" s="1108">
        <v>170288.292109136</v>
      </c>
      <c r="I32" s="1108">
        <v>592550.75271130505</v>
      </c>
      <c r="J32" s="1108">
        <v>213132.50580635</v>
      </c>
      <c r="K32" s="1109">
        <v>242780.19598957204</v>
      </c>
      <c r="L32" s="1109">
        <v>72505.940556356072</v>
      </c>
      <c r="M32" s="1109">
        <v>1508.4079116399998</v>
      </c>
      <c r="N32" s="1109">
        <v>409604.1210792982</v>
      </c>
      <c r="O32" s="1108">
        <v>2750558.7324512722</v>
      </c>
    </row>
    <row r="33" spans="1:15" s="278" customFormat="1" ht="10.35" customHeight="1">
      <c r="A33" s="618" t="s">
        <v>2805</v>
      </c>
      <c r="B33" s="1108">
        <v>192493.1675498171</v>
      </c>
      <c r="C33" s="1108">
        <v>5566.5008404450009</v>
      </c>
      <c r="D33" s="1109">
        <v>508167.7879224908</v>
      </c>
      <c r="E33" s="1108">
        <v>286101.88852745557</v>
      </c>
      <c r="F33" s="1109">
        <v>37397.746466830693</v>
      </c>
      <c r="G33" s="1109">
        <v>39261.128382433002</v>
      </c>
      <c r="H33" s="1108">
        <v>172933.56957550597</v>
      </c>
      <c r="I33" s="1108">
        <v>595229.48308115976</v>
      </c>
      <c r="J33" s="1108">
        <v>218379.64304185004</v>
      </c>
      <c r="K33" s="1109">
        <v>249834.73560728953</v>
      </c>
      <c r="L33" s="1109">
        <v>73086.975621965481</v>
      </c>
      <c r="M33" s="1109">
        <v>1508.4079116399998</v>
      </c>
      <c r="N33" s="1109">
        <v>424122.20865650702</v>
      </c>
      <c r="O33" s="1108">
        <v>2804083.2431853907</v>
      </c>
    </row>
    <row r="34" spans="1:15" s="278" customFormat="1" ht="10.35" customHeight="1">
      <c r="A34" s="618" t="s">
        <v>2806</v>
      </c>
      <c r="B34" s="1108">
        <v>193917.05303764611</v>
      </c>
      <c r="C34" s="1108">
        <v>5730.4017183500018</v>
      </c>
      <c r="D34" s="1109">
        <v>514796.82024214679</v>
      </c>
      <c r="E34" s="1108">
        <v>288161.80845122575</v>
      </c>
      <c r="F34" s="1109">
        <v>39130.388359503704</v>
      </c>
      <c r="G34" s="1109">
        <v>40522.273260678303</v>
      </c>
      <c r="H34" s="1108">
        <v>181074.93354610802</v>
      </c>
      <c r="I34" s="1108">
        <v>598321.60437650257</v>
      </c>
      <c r="J34" s="1070">
        <v>222004.74422205996</v>
      </c>
      <c r="K34" s="1108">
        <v>261674.86664536997</v>
      </c>
      <c r="L34" s="1108">
        <v>73685.673746140776</v>
      </c>
      <c r="M34" s="1108">
        <v>1510.98791164</v>
      </c>
      <c r="N34" s="1108">
        <v>424394.11870299128</v>
      </c>
      <c r="O34" s="1108">
        <v>2844925.6742203636</v>
      </c>
    </row>
    <row r="35" spans="1:15" s="278" customFormat="1" ht="10.35" customHeight="1">
      <c r="A35" s="618" t="s">
        <v>2850</v>
      </c>
      <c r="B35" s="1108">
        <v>193627.63202080759</v>
      </c>
      <c r="C35" s="1108">
        <v>5465.6976185799995</v>
      </c>
      <c r="D35" s="1109">
        <v>510742.8197741668</v>
      </c>
      <c r="E35" s="1108">
        <v>287262.97421415761</v>
      </c>
      <c r="F35" s="1109">
        <v>41864.625155426707</v>
      </c>
      <c r="G35" s="1109">
        <v>40693.086094610313</v>
      </c>
      <c r="H35" s="1108">
        <v>181768.07401965876</v>
      </c>
      <c r="I35" s="1108">
        <v>599303.42856626015</v>
      </c>
      <c r="J35" s="1108">
        <v>216349.17572284004</v>
      </c>
      <c r="K35" s="1109">
        <v>260236.8290801112</v>
      </c>
      <c r="L35" s="1109">
        <v>71262.810902861864</v>
      </c>
      <c r="M35" s="1109">
        <v>1510.98791164</v>
      </c>
      <c r="N35" s="1109">
        <v>419453.70692912396</v>
      </c>
      <c r="O35" s="1108">
        <v>2829541.8480102452</v>
      </c>
    </row>
    <row r="36" spans="1:15" s="278" customFormat="1" ht="10.35" customHeight="1">
      <c r="A36" s="618" t="s">
        <v>2851</v>
      </c>
      <c r="B36" s="1108">
        <v>191931.18787789601</v>
      </c>
      <c r="C36" s="1108">
        <v>5474.71356371</v>
      </c>
      <c r="D36" s="1109">
        <v>505922.68293320981</v>
      </c>
      <c r="E36" s="1108">
        <v>286220.32427563809</v>
      </c>
      <c r="F36" s="1109">
        <v>42483.846068378509</v>
      </c>
      <c r="G36" s="1109">
        <v>40135.467171548305</v>
      </c>
      <c r="H36" s="1108">
        <v>184409.9190641387</v>
      </c>
      <c r="I36" s="1108">
        <v>597540.5555997832</v>
      </c>
      <c r="J36" s="1108">
        <v>208467.60591776</v>
      </c>
      <c r="K36" s="1109">
        <v>261689.59883384703</v>
      </c>
      <c r="L36" s="1109">
        <v>70623.756987439207</v>
      </c>
      <c r="M36" s="1109">
        <v>1527.3587808999998</v>
      </c>
      <c r="N36" s="1109">
        <v>418973.10268899595</v>
      </c>
      <c r="O36" s="1108">
        <v>2815400.1197632449</v>
      </c>
    </row>
    <row r="37" spans="1:15" s="310" customFormat="1" ht="10.35" customHeight="1">
      <c r="A37" s="601" t="s">
        <v>2852</v>
      </c>
      <c r="B37" s="883">
        <v>201758.43781750166</v>
      </c>
      <c r="C37" s="883">
        <v>6217.9185887099993</v>
      </c>
      <c r="D37" s="884">
        <v>509960.10348362167</v>
      </c>
      <c r="E37" s="883">
        <v>295116.99108535168</v>
      </c>
      <c r="F37" s="884">
        <v>42906.305499387701</v>
      </c>
      <c r="G37" s="884">
        <v>40827.074203655015</v>
      </c>
      <c r="H37" s="883">
        <v>191281.16090518897</v>
      </c>
      <c r="I37" s="883">
        <v>605155.2399336691</v>
      </c>
      <c r="J37" s="671">
        <v>222514.55098238002</v>
      </c>
      <c r="K37" s="883">
        <v>271165.02575371589</v>
      </c>
      <c r="L37" s="883">
        <v>75578.002051441392</v>
      </c>
      <c r="M37" s="883">
        <v>1538.8858334500001</v>
      </c>
      <c r="N37" s="883">
        <v>439568.46664510568</v>
      </c>
      <c r="O37" s="883">
        <v>2903588.162783179</v>
      </c>
    </row>
    <row r="38" spans="1:15" s="310" customFormat="1" ht="10.35" customHeight="1">
      <c r="A38" s="894"/>
      <c r="B38" s="883"/>
      <c r="C38" s="883"/>
      <c r="D38" s="884"/>
      <c r="E38" s="883"/>
      <c r="F38" s="883"/>
      <c r="G38" s="883"/>
      <c r="H38" s="883"/>
      <c r="I38" s="883"/>
      <c r="J38" s="883"/>
      <c r="K38" s="883"/>
      <c r="L38" s="883"/>
      <c r="M38" s="883"/>
      <c r="N38" s="883"/>
      <c r="O38" s="883"/>
    </row>
    <row r="39" spans="1:15" s="278" customFormat="1" ht="10.35" customHeight="1">
      <c r="A39" s="621" t="s">
        <v>2883</v>
      </c>
      <c r="B39" s="1108">
        <v>197499.29611230822</v>
      </c>
      <c r="C39" s="1108">
        <v>6291.0588468020014</v>
      </c>
      <c r="D39" s="1109">
        <v>502237.7219736448</v>
      </c>
      <c r="E39" s="1108">
        <v>296205.1173203431</v>
      </c>
      <c r="F39" s="1109">
        <v>42440.134712953877</v>
      </c>
      <c r="G39" s="1109">
        <v>39150.251908472012</v>
      </c>
      <c r="H39" s="1108">
        <v>196015.128838273</v>
      </c>
      <c r="I39" s="1108">
        <v>594843.28698357695</v>
      </c>
      <c r="J39" s="1108">
        <v>212288.97616947995</v>
      </c>
      <c r="K39" s="1109">
        <v>275318.60291012283</v>
      </c>
      <c r="L39" s="1109">
        <v>74170.952764943722</v>
      </c>
      <c r="M39" s="1109">
        <v>1538.97393345</v>
      </c>
      <c r="N39" s="1109">
        <v>441935.83033385128</v>
      </c>
      <c r="O39" s="1108">
        <v>2879935.3328082217</v>
      </c>
    </row>
    <row r="40" spans="1:15" s="278" customFormat="1" ht="10.35" customHeight="1">
      <c r="A40" s="621" t="s">
        <v>2884</v>
      </c>
      <c r="B40" s="1108">
        <v>201338.17427566409</v>
      </c>
      <c r="C40" s="1108">
        <v>6313.4323921479991</v>
      </c>
      <c r="D40" s="1109">
        <v>508880.04026422329</v>
      </c>
      <c r="E40" s="1108">
        <v>292028.24350937409</v>
      </c>
      <c r="F40" s="1109">
        <v>42975.989095272693</v>
      </c>
      <c r="G40" s="1109">
        <v>38085.131596116014</v>
      </c>
      <c r="H40" s="1108">
        <v>198324.60840257551</v>
      </c>
      <c r="I40" s="1108">
        <v>608176.42638696171</v>
      </c>
      <c r="J40" s="1108">
        <v>206690.87678642999</v>
      </c>
      <c r="K40" s="1109">
        <v>280942.49337151792</v>
      </c>
      <c r="L40" s="1109">
        <v>75458.668294211122</v>
      </c>
      <c r="M40" s="1109">
        <v>1423.1106001200001</v>
      </c>
      <c r="N40" s="1109">
        <v>447948.89699048502</v>
      </c>
      <c r="O40" s="1108">
        <v>2908586.0919650993</v>
      </c>
    </row>
    <row r="41" spans="1:15" s="278" customFormat="1" ht="10.35" customHeight="1">
      <c r="A41" s="2195" t="s">
        <v>2885</v>
      </c>
      <c r="B41" s="2209">
        <v>213821.93380894361</v>
      </c>
      <c r="C41" s="2209">
        <v>6744.4610136020001</v>
      </c>
      <c r="D41" s="2210">
        <v>515257.62743163179</v>
      </c>
      <c r="E41" s="2209">
        <v>301289.53807285591</v>
      </c>
      <c r="F41" s="2210">
        <v>46463.73152376221</v>
      </c>
      <c r="G41" s="2210">
        <v>38219.772271622016</v>
      </c>
      <c r="H41" s="2209">
        <v>202481.46106663949</v>
      </c>
      <c r="I41" s="2209">
        <v>636259.82469933911</v>
      </c>
      <c r="J41" s="2198">
        <v>240921.35996244004</v>
      </c>
      <c r="K41" s="2209">
        <v>290774.28699056286</v>
      </c>
      <c r="L41" s="2209">
        <v>82760.280321279584</v>
      </c>
      <c r="M41" s="2209">
        <v>1167.5210918100001</v>
      </c>
      <c r="N41" s="2209">
        <v>454255.47509502398</v>
      </c>
      <c r="O41" s="2209">
        <v>3030417.2733495124</v>
      </c>
    </row>
    <row r="42" spans="1:15" ht="4.5" customHeight="1">
      <c r="A42" s="677"/>
      <c r="B42" s="677"/>
      <c r="C42" s="677"/>
      <c r="D42" s="677"/>
      <c r="E42" s="677"/>
      <c r="F42" s="677"/>
      <c r="G42" s="677"/>
      <c r="H42" s="677"/>
      <c r="I42" s="677"/>
      <c r="J42" s="677"/>
      <c r="K42" s="677"/>
      <c r="L42" s="677"/>
      <c r="M42" s="677"/>
      <c r="N42" s="677"/>
      <c r="O42" s="677"/>
    </row>
    <row r="43" spans="1:15" s="58" customFormat="1" ht="9" customHeight="1">
      <c r="A43" s="675" t="s">
        <v>1841</v>
      </c>
      <c r="B43" s="675"/>
      <c r="C43" s="675"/>
      <c r="D43" s="675"/>
      <c r="E43" s="675"/>
      <c r="F43" s="675"/>
      <c r="G43" s="675"/>
      <c r="H43" s="675"/>
      <c r="I43" s="675"/>
      <c r="J43" s="675"/>
      <c r="K43" s="675"/>
      <c r="L43" s="675"/>
      <c r="M43" s="675"/>
      <c r="N43" s="675"/>
      <c r="O43" s="675"/>
    </row>
    <row r="44" spans="1:15" s="58" customFormat="1" ht="9" customHeight="1">
      <c r="A44" s="675" t="s">
        <v>1157</v>
      </c>
      <c r="B44" s="675"/>
      <c r="C44" s="675"/>
      <c r="D44" s="675"/>
      <c r="E44" s="675"/>
      <c r="F44" s="675"/>
      <c r="G44" s="675"/>
      <c r="H44" s="675"/>
      <c r="I44" s="675"/>
      <c r="J44" s="675"/>
      <c r="K44" s="675"/>
      <c r="L44" s="675"/>
      <c r="M44" s="675"/>
      <c r="N44" s="675"/>
      <c r="O44" s="675"/>
    </row>
    <row r="45" spans="1:15" s="58" customFormat="1" ht="9" customHeight="1">
      <c r="A45" s="675" t="s">
        <v>1393</v>
      </c>
      <c r="B45" s="675"/>
      <c r="C45" s="675"/>
      <c r="D45" s="678"/>
      <c r="E45" s="678"/>
      <c r="F45" s="678"/>
      <c r="G45" s="678"/>
      <c r="H45" s="678"/>
      <c r="I45" s="678"/>
      <c r="J45" s="678"/>
      <c r="K45" s="678"/>
      <c r="L45" s="678"/>
      <c r="M45" s="678"/>
      <c r="N45" s="678"/>
      <c r="O45" s="676"/>
    </row>
    <row r="46" spans="1:15" s="58" customFormat="1" ht="9" customHeight="1">
      <c r="A46" s="278"/>
      <c r="B46" s="675"/>
      <c r="C46" s="675"/>
      <c r="D46" s="678"/>
      <c r="E46" s="678"/>
      <c r="F46" s="678"/>
      <c r="G46" s="678"/>
      <c r="H46" s="678"/>
      <c r="I46" s="678"/>
      <c r="J46" s="678"/>
      <c r="K46" s="678"/>
      <c r="L46" s="678"/>
      <c r="M46" s="678"/>
      <c r="N46" s="678"/>
      <c r="O46" s="676"/>
    </row>
    <row r="47" spans="1:15" ht="9" customHeight="1">
      <c r="A47" s="272"/>
    </row>
    <row r="48" spans="1:15" s="280" customFormat="1" ht="9" customHeight="1">
      <c r="A48" s="272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</row>
    <row r="49" spans="1:15" ht="9" customHeight="1">
      <c r="A49" s="273"/>
    </row>
    <row r="50" spans="1:15" ht="9" customHeight="1">
      <c r="A50" s="273"/>
    </row>
    <row r="51" spans="1:15" ht="9" customHeight="1">
      <c r="A51" s="273"/>
    </row>
    <row r="52" spans="1:15" ht="9" customHeight="1">
      <c r="A52" s="273"/>
      <c r="B52" s="280"/>
      <c r="C52" s="280"/>
      <c r="D52" s="280"/>
      <c r="E52" s="280"/>
      <c r="F52" s="280"/>
      <c r="G52" s="280"/>
      <c r="H52" s="280"/>
      <c r="I52" s="280"/>
      <c r="J52" s="280"/>
      <c r="K52" s="280"/>
      <c r="L52" s="280"/>
      <c r="M52" s="280"/>
      <c r="N52" s="280"/>
      <c r="O52" s="280"/>
    </row>
    <row r="53" spans="1:15" ht="9" customHeight="1">
      <c r="A53" s="273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</row>
    <row r="54" spans="1:15" ht="9" customHeight="1">
      <c r="A54" s="273"/>
      <c r="B54" s="274"/>
      <c r="C54" s="274"/>
      <c r="D54" s="274"/>
      <c r="E54" s="274"/>
      <c r="F54" s="274"/>
      <c r="G54" s="274"/>
    </row>
    <row r="55" spans="1:15" ht="9" customHeight="1">
      <c r="A55" s="275"/>
      <c r="B55" s="274"/>
      <c r="C55" s="274"/>
      <c r="D55" s="274"/>
      <c r="E55" s="274"/>
      <c r="F55" s="274"/>
      <c r="G55" s="274"/>
    </row>
    <row r="56" spans="1:15" ht="9" customHeight="1">
      <c r="A56" s="275"/>
      <c r="B56" s="274"/>
      <c r="C56" s="274"/>
      <c r="D56" s="274"/>
      <c r="E56" s="274"/>
      <c r="F56" s="274"/>
      <c r="G56" s="274"/>
    </row>
    <row r="57" spans="1:15" ht="9" customHeight="1">
      <c r="A57" s="275"/>
      <c r="B57" s="274"/>
      <c r="C57" s="274"/>
      <c r="D57" s="274"/>
      <c r="E57" s="274"/>
      <c r="F57" s="274"/>
      <c r="G57" s="274"/>
    </row>
    <row r="58" spans="1:15" ht="9" customHeight="1">
      <c r="A58" s="275"/>
      <c r="B58" s="274"/>
      <c r="C58" s="274"/>
      <c r="D58" s="274"/>
      <c r="E58" s="274"/>
      <c r="F58" s="274"/>
      <c r="G58" s="274"/>
    </row>
    <row r="59" spans="1:15" ht="9" customHeight="1">
      <c r="A59" s="275"/>
      <c r="B59" s="276"/>
      <c r="C59" s="276"/>
      <c r="D59" s="276"/>
      <c r="E59" s="276"/>
      <c r="F59" s="276"/>
      <c r="G59" s="276"/>
    </row>
    <row r="60" spans="1:15" ht="9" customHeight="1">
      <c r="A60" s="275"/>
      <c r="B60" s="276"/>
      <c r="C60" s="276"/>
      <c r="D60" s="276"/>
      <c r="E60" s="276"/>
      <c r="F60" s="276"/>
      <c r="G60" s="276"/>
    </row>
    <row r="61" spans="1:15" ht="9" customHeight="1">
      <c r="A61" s="275"/>
      <c r="B61" s="276"/>
      <c r="C61" s="276"/>
      <c r="D61" s="276"/>
      <c r="E61" s="276"/>
      <c r="F61" s="276"/>
      <c r="G61" s="276"/>
    </row>
    <row r="62" spans="1:15" ht="9" customHeight="1">
      <c r="A62" s="232"/>
      <c r="B62" s="276"/>
      <c r="C62" s="276"/>
      <c r="D62" s="276"/>
      <c r="E62" s="276"/>
      <c r="F62" s="276"/>
      <c r="G62" s="276"/>
    </row>
    <row r="63" spans="1:15" ht="9" customHeight="1">
      <c r="A63" s="232"/>
      <c r="B63" s="276"/>
      <c r="C63" s="276"/>
      <c r="D63" s="276"/>
      <c r="E63" s="276"/>
      <c r="F63" s="276"/>
      <c r="G63" s="276"/>
    </row>
    <row r="64" spans="1:15" ht="9" customHeight="1">
      <c r="A64" s="232"/>
      <c r="B64" s="276"/>
      <c r="C64" s="276"/>
      <c r="D64" s="276"/>
      <c r="E64" s="276"/>
      <c r="F64" s="276"/>
      <c r="G64" s="276"/>
    </row>
    <row r="65" spans="1:7" ht="9" customHeight="1">
      <c r="A65" s="232"/>
      <c r="B65" s="276"/>
      <c r="C65" s="276"/>
      <c r="D65" s="276"/>
      <c r="E65" s="276"/>
      <c r="F65" s="276"/>
      <c r="G65" s="276"/>
    </row>
    <row r="66" spans="1:7" ht="9" customHeight="1">
      <c r="A66" s="232"/>
      <c r="B66" s="233"/>
      <c r="C66" s="233"/>
      <c r="D66" s="233"/>
      <c r="E66" s="233"/>
      <c r="F66" s="233"/>
      <c r="G66" s="233"/>
    </row>
    <row r="67" spans="1:7" ht="9" customHeight="1">
      <c r="A67" s="232"/>
      <c r="B67" s="233"/>
      <c r="C67" s="233"/>
      <c r="D67" s="233"/>
      <c r="E67" s="233"/>
      <c r="F67" s="233"/>
      <c r="G67" s="233"/>
    </row>
    <row r="68" spans="1:7" ht="9" customHeight="1">
      <c r="A68" s="232"/>
      <c r="B68" s="233"/>
      <c r="C68" s="233"/>
      <c r="D68" s="233"/>
      <c r="E68" s="233"/>
      <c r="F68" s="233"/>
      <c r="G68" s="233"/>
    </row>
    <row r="69" spans="1:7" ht="9" customHeight="1">
      <c r="A69" s="232"/>
      <c r="B69" s="233"/>
      <c r="C69" s="233"/>
      <c r="D69" s="233"/>
      <c r="E69" s="233"/>
      <c r="F69" s="233"/>
      <c r="G69" s="233"/>
    </row>
    <row r="70" spans="1:7" ht="9" customHeight="1">
      <c r="A70" s="232"/>
      <c r="B70" s="233"/>
      <c r="C70" s="233"/>
      <c r="D70" s="233"/>
      <c r="E70" s="233"/>
      <c r="F70" s="233"/>
      <c r="G70" s="233"/>
    </row>
    <row r="71" spans="1:7" ht="9" customHeight="1">
      <c r="A71" s="232"/>
      <c r="B71" s="233"/>
      <c r="C71" s="233"/>
      <c r="D71" s="233"/>
      <c r="E71" s="233"/>
      <c r="F71" s="233"/>
      <c r="G71" s="233"/>
    </row>
    <row r="72" spans="1:7" ht="9" customHeight="1">
      <c r="A72" s="232"/>
      <c r="B72" s="234"/>
      <c r="C72" s="234"/>
      <c r="D72" s="234"/>
      <c r="E72" s="234"/>
      <c r="F72" s="234"/>
      <c r="G72" s="234"/>
    </row>
    <row r="73" spans="1:7" ht="9" customHeight="1">
      <c r="A73" s="232"/>
      <c r="B73" s="234"/>
      <c r="C73" s="234"/>
      <c r="D73" s="234"/>
      <c r="E73" s="234"/>
      <c r="F73" s="234"/>
      <c r="G73" s="234"/>
    </row>
    <row r="74" spans="1:7" ht="9" customHeight="1">
      <c r="A74" s="232"/>
      <c r="B74" s="234"/>
      <c r="C74" s="234"/>
      <c r="D74" s="234"/>
      <c r="E74" s="234"/>
      <c r="F74" s="234"/>
      <c r="G74" s="234"/>
    </row>
    <row r="75" spans="1:7" ht="9" customHeight="1">
      <c r="A75" s="238"/>
      <c r="B75" s="234"/>
      <c r="C75" s="234"/>
      <c r="D75" s="234"/>
      <c r="E75" s="234"/>
      <c r="F75" s="234"/>
      <c r="G75" s="234"/>
    </row>
    <row r="76" spans="1:7" ht="9" customHeight="1">
      <c r="A76" s="238"/>
      <c r="B76" s="234"/>
      <c r="C76" s="234"/>
      <c r="D76" s="234"/>
      <c r="E76" s="234"/>
      <c r="F76" s="234"/>
      <c r="G76" s="234"/>
    </row>
    <row r="77" spans="1:7" ht="9" customHeight="1">
      <c r="A77" s="238"/>
      <c r="B77" s="234"/>
      <c r="C77" s="234"/>
      <c r="D77" s="234"/>
      <c r="E77" s="234"/>
      <c r="F77" s="234"/>
      <c r="G77" s="234"/>
    </row>
    <row r="78" spans="1:7" ht="9" customHeight="1">
      <c r="A78" s="238"/>
      <c r="B78" s="234"/>
      <c r="C78" s="234"/>
      <c r="D78" s="234"/>
      <c r="E78" s="234"/>
      <c r="F78" s="234"/>
      <c r="G78" s="234"/>
    </row>
    <row r="79" spans="1:7" ht="9" customHeight="1">
      <c r="A79" s="232"/>
      <c r="B79" s="234"/>
      <c r="C79" s="234"/>
      <c r="D79" s="234"/>
      <c r="E79" s="234"/>
      <c r="F79" s="234"/>
      <c r="G79" s="234"/>
    </row>
    <row r="80" spans="1:7" ht="9" customHeight="1">
      <c r="A80" s="232"/>
      <c r="B80" s="234"/>
      <c r="C80" s="234"/>
      <c r="D80" s="234"/>
      <c r="E80" s="234"/>
      <c r="F80" s="234"/>
      <c r="G80" s="234"/>
    </row>
    <row r="81" spans="1:7" ht="9" customHeight="1">
      <c r="A81" s="232"/>
      <c r="B81" s="234"/>
      <c r="C81" s="234"/>
      <c r="D81" s="234"/>
      <c r="E81" s="234"/>
      <c r="F81" s="234"/>
      <c r="G81" s="234"/>
    </row>
    <row r="82" spans="1:7" ht="9" customHeight="1">
      <c r="A82" s="232"/>
      <c r="B82" s="234"/>
      <c r="C82" s="234"/>
      <c r="D82" s="234"/>
      <c r="E82" s="234"/>
      <c r="F82" s="234"/>
      <c r="G82" s="234"/>
    </row>
    <row r="83" spans="1:7" ht="9" customHeight="1">
      <c r="A83" s="232"/>
      <c r="B83" s="235"/>
      <c r="C83" s="235"/>
      <c r="D83" s="235"/>
      <c r="E83" s="235"/>
      <c r="F83" s="235"/>
      <c r="G83" s="234"/>
    </row>
    <row r="84" spans="1:7" ht="9" customHeight="1">
      <c r="A84" s="232"/>
      <c r="B84" s="235"/>
      <c r="C84" s="235"/>
      <c r="D84" s="235"/>
      <c r="E84" s="235"/>
      <c r="F84" s="235"/>
      <c r="G84" s="234"/>
    </row>
    <row r="85" spans="1:7" ht="9" customHeight="1">
      <c r="A85" s="232"/>
      <c r="B85" s="235"/>
      <c r="C85" s="235"/>
      <c r="D85" s="235"/>
      <c r="E85" s="235"/>
      <c r="F85" s="235"/>
      <c r="G85" s="234"/>
    </row>
    <row r="86" spans="1:7" ht="9" customHeight="1">
      <c r="A86" s="232"/>
      <c r="B86" s="62"/>
      <c r="C86" s="62"/>
      <c r="D86" s="62"/>
      <c r="E86" s="62"/>
      <c r="F86" s="62"/>
      <c r="G86" s="234"/>
    </row>
    <row r="87" spans="1:7" ht="9" customHeight="1">
      <c r="A87" s="232"/>
      <c r="B87" s="235"/>
      <c r="C87" s="235"/>
      <c r="D87" s="235"/>
      <c r="E87" s="235"/>
      <c r="F87" s="235"/>
      <c r="G87" s="234"/>
    </row>
    <row r="88" spans="1:7" ht="9" customHeight="1">
      <c r="A88" s="232"/>
      <c r="B88" s="235"/>
      <c r="C88" s="235"/>
      <c r="D88" s="235"/>
      <c r="E88" s="235"/>
      <c r="F88" s="235"/>
      <c r="G88" s="234"/>
    </row>
    <row r="89" spans="1:7" ht="9" customHeight="1">
      <c r="A89" s="232"/>
      <c r="B89" s="235"/>
      <c r="C89" s="235"/>
      <c r="D89" s="235"/>
      <c r="E89" s="235"/>
      <c r="F89" s="235"/>
      <c r="G89" s="234"/>
    </row>
    <row r="90" spans="1:7" ht="9" customHeight="1">
      <c r="A90" s="232"/>
      <c r="B90" s="235"/>
      <c r="C90" s="235"/>
      <c r="D90" s="235"/>
      <c r="E90" s="235"/>
      <c r="F90" s="235"/>
      <c r="G90" s="234"/>
    </row>
    <row r="91" spans="1:7" ht="9" customHeight="1">
      <c r="A91" s="232"/>
      <c r="B91" s="235"/>
      <c r="C91" s="235"/>
      <c r="D91" s="235"/>
      <c r="E91" s="235"/>
      <c r="F91" s="235"/>
      <c r="G91" s="234"/>
    </row>
    <row r="92" spans="1:7" ht="9" customHeight="1">
      <c r="A92" s="232"/>
      <c r="B92" s="235"/>
      <c r="C92" s="235"/>
      <c r="D92" s="235"/>
      <c r="E92" s="235"/>
      <c r="F92" s="235"/>
      <c r="G92" s="234"/>
    </row>
    <row r="93" spans="1:7" ht="9" customHeight="1">
      <c r="A93" s="232"/>
      <c r="B93" s="235"/>
      <c r="C93" s="235"/>
      <c r="D93" s="235"/>
      <c r="E93" s="235"/>
      <c r="F93" s="235"/>
      <c r="G93" s="234"/>
    </row>
    <row r="94" spans="1:7" ht="9" customHeight="1">
      <c r="A94" s="232"/>
      <c r="B94" s="235"/>
      <c r="C94" s="235"/>
      <c r="D94" s="235"/>
      <c r="E94" s="235"/>
      <c r="F94" s="235"/>
      <c r="G94" s="234"/>
    </row>
    <row r="95" spans="1:7" ht="9" customHeight="1">
      <c r="A95" s="277"/>
      <c r="B95" s="235"/>
      <c r="C95" s="235"/>
      <c r="D95" s="235"/>
      <c r="E95" s="235"/>
      <c r="F95" s="235"/>
      <c r="G95" s="234"/>
    </row>
    <row r="96" spans="1:7" ht="9" customHeight="1">
      <c r="A96" s="277"/>
      <c r="B96" s="235"/>
      <c r="C96" s="235"/>
      <c r="D96" s="235"/>
      <c r="E96" s="235"/>
      <c r="F96" s="235"/>
      <c r="G96" s="234"/>
    </row>
    <row r="97" spans="1:7" ht="9" customHeight="1">
      <c r="A97" s="277"/>
      <c r="B97" s="235"/>
      <c r="C97" s="235"/>
      <c r="D97" s="235"/>
      <c r="E97" s="235"/>
      <c r="F97" s="235"/>
      <c r="G97" s="234"/>
    </row>
    <row r="98" spans="1:7" ht="9" customHeight="1">
      <c r="A98" s="277"/>
      <c r="B98" s="235"/>
      <c r="C98" s="235"/>
      <c r="D98" s="235"/>
      <c r="E98" s="235"/>
      <c r="F98" s="235"/>
      <c r="G98" s="234"/>
    </row>
    <row r="99" spans="1:7" ht="9" customHeight="1">
      <c r="A99" s="238"/>
      <c r="B99" s="235"/>
      <c r="C99" s="235"/>
      <c r="D99" s="235"/>
      <c r="E99" s="235"/>
      <c r="F99" s="235"/>
      <c r="G99" s="234"/>
    </row>
    <row r="100" spans="1:7" ht="9" customHeight="1">
      <c r="A100" s="43"/>
      <c r="B100" s="235"/>
      <c r="C100" s="235"/>
      <c r="D100" s="235"/>
      <c r="E100" s="235"/>
      <c r="F100" s="235"/>
      <c r="G100" s="234"/>
    </row>
    <row r="101" spans="1:7" ht="9" customHeight="1">
      <c r="B101" s="235"/>
      <c r="C101" s="235"/>
      <c r="D101" s="235"/>
      <c r="E101" s="235"/>
      <c r="F101" s="235"/>
      <c r="G101" s="234"/>
    </row>
    <row r="102" spans="1:7" ht="9" customHeight="1">
      <c r="B102" s="235"/>
      <c r="C102" s="235"/>
      <c r="D102" s="235"/>
      <c r="E102" s="235"/>
      <c r="F102" s="235"/>
      <c r="G102" s="234"/>
    </row>
    <row r="103" spans="1:7" ht="9" customHeight="1">
      <c r="B103" s="3"/>
      <c r="C103" s="3"/>
      <c r="D103" s="3"/>
      <c r="E103" s="3"/>
      <c r="F103" s="3"/>
      <c r="G103" s="3"/>
    </row>
  </sheetData>
  <mergeCells count="1">
    <mergeCell ref="A5:A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36" orientation="landscape" useFirstPageNumber="1" r:id="rId1"/>
  <headerFooter alignWithMargins="0">
    <oddFooter>&amp;C&amp;"Times New Roman,Bold"&amp;10&amp;P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sheetPr codeName="Sheet31"/>
  <dimension ref="A1:O135"/>
  <sheetViews>
    <sheetView zoomScale="130" zoomScaleNormal="130" workbookViewId="0">
      <selection activeCell="G23" sqref="G23"/>
    </sheetView>
  </sheetViews>
  <sheetFormatPr defaultRowHeight="9" customHeight="1"/>
  <cols>
    <col min="1" max="1" width="14" style="49" customWidth="1"/>
    <col min="2" max="2" width="10.1640625" style="49" customWidth="1"/>
    <col min="3" max="3" width="10.6640625" style="49" customWidth="1"/>
    <col min="4" max="4" width="10.5" style="49" customWidth="1"/>
    <col min="5" max="5" width="11.83203125" style="49" customWidth="1"/>
    <col min="6" max="6" width="12.1640625" style="49" customWidth="1"/>
    <col min="7" max="7" width="16.33203125" style="49" customWidth="1"/>
    <col min="8" max="8" width="14.83203125" style="49" customWidth="1"/>
    <col min="9" max="9" width="10" style="49" bestFit="1" customWidth="1"/>
    <col min="10" max="10" width="10.6640625" style="49" customWidth="1"/>
    <col min="11" max="11" width="9.5" style="49" customWidth="1"/>
    <col min="12" max="12" width="11" style="49" customWidth="1"/>
    <col min="13" max="13" width="11.33203125" style="49" customWidth="1"/>
    <col min="14" max="14" width="11" style="49" customWidth="1"/>
    <col min="15" max="15" width="12.6640625" style="49" customWidth="1"/>
    <col min="16" max="16384" width="9.33203125" style="49"/>
  </cols>
  <sheetData>
    <row r="1" spans="1:15" s="471" customFormat="1" ht="14.1" customHeight="1">
      <c r="A1" s="458" t="s">
        <v>2425</v>
      </c>
      <c r="B1" s="459"/>
      <c r="C1" s="459"/>
      <c r="D1" s="459"/>
      <c r="E1" s="459"/>
      <c r="F1" s="459"/>
      <c r="G1" s="459"/>
      <c r="H1" s="469"/>
      <c r="I1" s="469"/>
      <c r="J1" s="469"/>
      <c r="K1" s="469"/>
      <c r="L1" s="469"/>
      <c r="M1" s="469"/>
      <c r="N1" s="469"/>
      <c r="O1" s="470"/>
    </row>
    <row r="2" spans="1:15" s="471" customFormat="1" ht="14.1" customHeight="1">
      <c r="A2" s="462"/>
      <c r="B2" s="463"/>
      <c r="C2" s="463"/>
      <c r="D2" s="463"/>
      <c r="E2" s="463"/>
      <c r="F2" s="463"/>
      <c r="G2" s="463"/>
      <c r="O2" s="472"/>
    </row>
    <row r="3" spans="1:15" s="471" customFormat="1" ht="14.1" customHeight="1">
      <c r="A3" s="462"/>
      <c r="B3" s="463"/>
      <c r="C3" s="463"/>
      <c r="D3" s="463"/>
      <c r="E3" s="463"/>
      <c r="F3" s="463"/>
      <c r="G3" s="463"/>
      <c r="O3" s="472"/>
    </row>
    <row r="4" spans="1:15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73"/>
      <c r="I4" s="473"/>
      <c r="J4" s="473"/>
      <c r="K4" s="473"/>
      <c r="L4" s="473"/>
      <c r="M4" s="473"/>
      <c r="N4" s="473"/>
      <c r="O4" s="474"/>
    </row>
    <row r="5" spans="1:15" s="1118" customFormat="1" ht="52.5" customHeight="1">
      <c r="A5" s="2437" t="s">
        <v>1788</v>
      </c>
      <c r="B5" s="281" t="s">
        <v>1998</v>
      </c>
      <c r="C5" s="281" t="s">
        <v>303</v>
      </c>
      <c r="D5" s="282" t="s">
        <v>221</v>
      </c>
      <c r="E5" s="281" t="s">
        <v>304</v>
      </c>
      <c r="F5" s="282" t="s">
        <v>1794</v>
      </c>
      <c r="G5" s="282" t="s">
        <v>312</v>
      </c>
      <c r="H5" s="282" t="s">
        <v>306</v>
      </c>
      <c r="I5" s="282" t="s">
        <v>307</v>
      </c>
      <c r="J5" s="282" t="s">
        <v>308</v>
      </c>
      <c r="K5" s="282" t="s">
        <v>309</v>
      </c>
      <c r="L5" s="282" t="s">
        <v>310</v>
      </c>
      <c r="M5" s="282" t="s">
        <v>311</v>
      </c>
      <c r="N5" s="281" t="s">
        <v>305</v>
      </c>
      <c r="O5" s="283" t="s">
        <v>1341</v>
      </c>
    </row>
    <row r="6" spans="1:15" s="58" customFormat="1" ht="15" customHeight="1">
      <c r="A6" s="2429"/>
      <c r="B6" s="284">
        <v>1</v>
      </c>
      <c r="C6" s="284">
        <v>2</v>
      </c>
      <c r="D6" s="284">
        <v>3</v>
      </c>
      <c r="E6" s="284">
        <v>4</v>
      </c>
      <c r="F6" s="284">
        <v>5</v>
      </c>
      <c r="G6" s="284">
        <v>6</v>
      </c>
      <c r="H6" s="284">
        <v>7</v>
      </c>
      <c r="I6" s="284">
        <v>8</v>
      </c>
      <c r="J6" s="284">
        <v>9</v>
      </c>
      <c r="K6" s="284">
        <v>10</v>
      </c>
      <c r="L6" s="284">
        <v>11</v>
      </c>
      <c r="M6" s="284">
        <v>12</v>
      </c>
      <c r="N6" s="284">
        <v>13</v>
      </c>
      <c r="O6" s="284">
        <v>14</v>
      </c>
    </row>
    <row r="7" spans="1:15" s="305" customFormat="1" ht="8.4499999999999993" customHeight="1">
      <c r="A7" s="601" t="s">
        <v>1168</v>
      </c>
      <c r="B7" s="671">
        <v>2578.0410000000002</v>
      </c>
      <c r="C7" s="671">
        <v>229.63499999999999</v>
      </c>
      <c r="D7" s="1067">
        <v>7159</v>
      </c>
      <c r="E7" s="671">
        <v>10269.200000000001</v>
      </c>
      <c r="F7" s="671">
        <v>1521.4209999999998</v>
      </c>
      <c r="G7" s="671">
        <v>3517.1970000000001</v>
      </c>
      <c r="H7" s="671">
        <v>6405.2039999999997</v>
      </c>
      <c r="I7" s="671">
        <v>16886.02</v>
      </c>
      <c r="J7" s="671">
        <v>9548.3590000000004</v>
      </c>
      <c r="K7" s="671">
        <v>8349.8460000000014</v>
      </c>
      <c r="L7" s="671">
        <v>3676.1040000000003</v>
      </c>
      <c r="M7" s="671">
        <v>733.23800000000006</v>
      </c>
      <c r="N7" s="671">
        <v>18095.863000000001</v>
      </c>
      <c r="O7" s="671">
        <v>88969.127999999997</v>
      </c>
    </row>
    <row r="8" spans="1:15" s="124" customFormat="1" ht="9.6" hidden="1" customHeight="1">
      <c r="A8" s="894"/>
      <c r="B8" s="1070"/>
      <c r="C8" s="1070"/>
      <c r="D8" s="765"/>
      <c r="E8" s="1070"/>
      <c r="F8" s="1070"/>
      <c r="G8" s="1070"/>
      <c r="H8" s="1070"/>
      <c r="I8" s="1070"/>
      <c r="J8" s="1070"/>
      <c r="K8" s="1070"/>
      <c r="L8" s="1070"/>
      <c r="M8" s="1070"/>
      <c r="N8" s="1070"/>
      <c r="O8" s="1070"/>
    </row>
    <row r="9" spans="1:15" s="304" customFormat="1" ht="9.6" hidden="1" customHeight="1">
      <c r="A9" s="621" t="s">
        <v>114</v>
      </c>
      <c r="B9" s="1070">
        <v>2791.45</v>
      </c>
      <c r="C9" s="1070">
        <v>236.6</v>
      </c>
      <c r="D9" s="765">
        <v>7077.08</v>
      </c>
      <c r="E9" s="1070">
        <v>11082.89</v>
      </c>
      <c r="F9" s="765">
        <v>1356.27</v>
      </c>
      <c r="G9" s="765">
        <v>3380.49</v>
      </c>
      <c r="H9" s="1070">
        <v>6494.83</v>
      </c>
      <c r="I9" s="1070">
        <v>17630.8</v>
      </c>
      <c r="J9" s="1070">
        <v>9432.16</v>
      </c>
      <c r="K9" s="1070">
        <v>8561.01</v>
      </c>
      <c r="L9" s="1070">
        <v>3647.85</v>
      </c>
      <c r="M9" s="1070">
        <v>31.75</v>
      </c>
      <c r="N9" s="1070">
        <v>17528.13</v>
      </c>
      <c r="O9" s="1070">
        <v>89251.310000000012</v>
      </c>
    </row>
    <row r="10" spans="1:15" s="278" customFormat="1" ht="9.6" hidden="1" customHeight="1">
      <c r="A10" s="618" t="s">
        <v>115</v>
      </c>
      <c r="B10" s="1108">
        <v>2965.9307060677011</v>
      </c>
      <c r="C10" s="1108">
        <v>203.08508647460002</v>
      </c>
      <c r="D10" s="1109">
        <v>7457.326327453361</v>
      </c>
      <c r="E10" s="1108">
        <v>11631.425708289495</v>
      </c>
      <c r="F10" s="1108">
        <v>1415.5066513521001</v>
      </c>
      <c r="G10" s="1108">
        <v>3621.1735710305384</v>
      </c>
      <c r="H10" s="1108">
        <v>6436.1049439936987</v>
      </c>
      <c r="I10" s="1108">
        <v>18090.631342570501</v>
      </c>
      <c r="J10" s="1108">
        <v>8873.334266599999</v>
      </c>
      <c r="K10" s="1108">
        <v>8866.8641704988804</v>
      </c>
      <c r="L10" s="1108">
        <v>3761.0396575620002</v>
      </c>
      <c r="M10" s="1108">
        <v>31.976240000000001</v>
      </c>
      <c r="N10" s="1108">
        <v>17736.862786097499</v>
      </c>
      <c r="O10" s="1108">
        <v>91091.261457990375</v>
      </c>
    </row>
    <row r="11" spans="1:15" s="278" customFormat="1" ht="9.6" hidden="1" customHeight="1">
      <c r="A11" s="618" t="s">
        <v>351</v>
      </c>
      <c r="B11" s="1108">
        <v>3233.0835499999998</v>
      </c>
      <c r="C11" s="1108">
        <v>194.11510000000001</v>
      </c>
      <c r="D11" s="1109">
        <v>6640.77628</v>
      </c>
      <c r="E11" s="1108">
        <v>10997.124519999999</v>
      </c>
      <c r="F11" s="1108">
        <v>1407.4189739999999</v>
      </c>
      <c r="G11" s="1108">
        <v>3119.6013800000001</v>
      </c>
      <c r="H11" s="1108">
        <v>5970.15265</v>
      </c>
      <c r="I11" s="1108">
        <v>18237.377499999999</v>
      </c>
      <c r="J11" s="1108">
        <v>8187.1650799999998</v>
      </c>
      <c r="K11" s="1108">
        <v>9093.5319600000003</v>
      </c>
      <c r="L11" s="1108">
        <v>3859.6988500000002</v>
      </c>
      <c r="M11" s="1108">
        <v>31.97625</v>
      </c>
      <c r="N11" s="1108">
        <v>18148.733850000001</v>
      </c>
      <c r="O11" s="1108">
        <v>89120.755944000004</v>
      </c>
    </row>
    <row r="12" spans="1:15" s="310" customFormat="1" ht="8.4499999999999993" customHeight="1">
      <c r="A12" s="601" t="s">
        <v>1627</v>
      </c>
      <c r="B12" s="883">
        <v>3689.1850924431997</v>
      </c>
      <c r="C12" s="883">
        <v>193.23001972360001</v>
      </c>
      <c r="D12" s="884">
        <v>7187.0104077199603</v>
      </c>
      <c r="E12" s="883">
        <v>12072.2063102886</v>
      </c>
      <c r="F12" s="883">
        <v>1555.9797075965002</v>
      </c>
      <c r="G12" s="883">
        <v>3245.0975694927401</v>
      </c>
      <c r="H12" s="883">
        <v>7071.4939731234981</v>
      </c>
      <c r="I12" s="883">
        <v>21252.810147468994</v>
      </c>
      <c r="J12" s="883">
        <v>9929.1805014999973</v>
      </c>
      <c r="K12" s="883">
        <v>9213.2881260560789</v>
      </c>
      <c r="L12" s="883">
        <v>4287.2861998619992</v>
      </c>
      <c r="M12" s="883">
        <v>31.683670000000095</v>
      </c>
      <c r="N12" s="883">
        <v>20828.650213584329</v>
      </c>
      <c r="O12" s="883">
        <v>100557.1019388595</v>
      </c>
    </row>
    <row r="13" spans="1:15" s="310" customFormat="1" ht="8.4499999999999993" customHeight="1">
      <c r="A13" s="601" t="s">
        <v>89</v>
      </c>
      <c r="B13" s="710">
        <v>6338.7451537242996</v>
      </c>
      <c r="C13" s="710">
        <v>267.10675446070002</v>
      </c>
      <c r="D13" s="711">
        <v>9194.0449192675587</v>
      </c>
      <c r="E13" s="710">
        <v>15246.773515058605</v>
      </c>
      <c r="F13" s="710">
        <v>2138.6128369615003</v>
      </c>
      <c r="G13" s="710">
        <v>3834.9099665758999</v>
      </c>
      <c r="H13" s="710">
        <v>9479.5234800999006</v>
      </c>
      <c r="I13" s="710">
        <v>27052.704323924456</v>
      </c>
      <c r="J13" s="710">
        <v>12589.361860269999</v>
      </c>
      <c r="K13" s="710">
        <v>11029.928884126361</v>
      </c>
      <c r="L13" s="710">
        <v>6887.2480217374523</v>
      </c>
      <c r="M13" s="710">
        <v>31.053245009999998</v>
      </c>
      <c r="N13" s="710">
        <v>28579.106166599762</v>
      </c>
      <c r="O13" s="710">
        <v>132669.11912781649</v>
      </c>
    </row>
    <row r="14" spans="1:15" s="310" customFormat="1" ht="9.6" hidden="1" customHeight="1">
      <c r="A14" s="601"/>
      <c r="B14" s="883"/>
      <c r="C14" s="883"/>
      <c r="D14" s="884"/>
      <c r="E14" s="883"/>
      <c r="F14" s="883"/>
      <c r="G14" s="883"/>
      <c r="H14" s="883"/>
      <c r="I14" s="883"/>
      <c r="J14" s="883"/>
      <c r="K14" s="883"/>
      <c r="L14" s="883"/>
      <c r="M14" s="883"/>
      <c r="N14" s="883"/>
      <c r="O14" s="883"/>
    </row>
    <row r="15" spans="1:15" s="278" customFormat="1" ht="9.6" hidden="1" customHeight="1">
      <c r="A15" s="621" t="s">
        <v>1830</v>
      </c>
      <c r="B15" s="1108">
        <v>6907.6126723153984</v>
      </c>
      <c r="C15" s="1108">
        <v>248.07850866070001</v>
      </c>
      <c r="D15" s="1109">
        <v>9750.921701412557</v>
      </c>
      <c r="E15" s="1108">
        <v>16733.526524173609</v>
      </c>
      <c r="F15" s="1109">
        <v>2168.0305307414997</v>
      </c>
      <c r="G15" s="1109">
        <v>3850.3450646228985</v>
      </c>
      <c r="H15" s="1108">
        <v>10262.1308418669</v>
      </c>
      <c r="I15" s="1108">
        <v>27843.582447628913</v>
      </c>
      <c r="J15" s="1108">
        <v>12417.236302220002</v>
      </c>
      <c r="K15" s="1108">
        <v>12171.984107210299</v>
      </c>
      <c r="L15" s="1108">
        <v>6625.3972434600009</v>
      </c>
      <c r="M15" s="1108">
        <v>45.132915009999998</v>
      </c>
      <c r="N15" s="1108">
        <v>28964.490959779567</v>
      </c>
      <c r="O15" s="1108">
        <v>137988.46981910235</v>
      </c>
    </row>
    <row r="16" spans="1:15" s="278" customFormat="1" ht="9.6" hidden="1" customHeight="1">
      <c r="A16" s="618" t="s">
        <v>1834</v>
      </c>
      <c r="B16" s="713">
        <v>7334.2165418670993</v>
      </c>
      <c r="C16" s="713">
        <v>242.69826243994999</v>
      </c>
      <c r="D16" s="712">
        <v>10420.053221768998</v>
      </c>
      <c r="E16" s="713">
        <v>17553.689772522997</v>
      </c>
      <c r="F16" s="713">
        <v>2438.1796366600001</v>
      </c>
      <c r="G16" s="713">
        <v>3821.3263668100008</v>
      </c>
      <c r="H16" s="713">
        <v>10903.187821933001</v>
      </c>
      <c r="I16" s="713">
        <v>27909.295645769998</v>
      </c>
      <c r="J16" s="713">
        <v>12516.624561369999</v>
      </c>
      <c r="K16" s="713">
        <v>12876.539522056999</v>
      </c>
      <c r="L16" s="713">
        <v>7272.885447117993</v>
      </c>
      <c r="M16" s="713">
        <v>45.132915009999998</v>
      </c>
      <c r="N16" s="713">
        <v>32748.615585918011</v>
      </c>
      <c r="O16" s="713">
        <v>146082.44530124505</v>
      </c>
    </row>
    <row r="17" spans="1:15" s="304" customFormat="1" ht="9.6" hidden="1" customHeight="1">
      <c r="A17" s="618" t="s">
        <v>1846</v>
      </c>
      <c r="B17" s="1070">
        <v>8220.3847776379989</v>
      </c>
      <c r="C17" s="1070">
        <v>250.88103257095</v>
      </c>
      <c r="D17" s="765">
        <v>10709.958649348204</v>
      </c>
      <c r="E17" s="1070">
        <v>18704.044340432996</v>
      </c>
      <c r="F17" s="1070">
        <v>2442.0917089599998</v>
      </c>
      <c r="G17" s="1070">
        <v>3985.7128395999985</v>
      </c>
      <c r="H17" s="1070">
        <v>11359.0029534275</v>
      </c>
      <c r="I17" s="1070">
        <v>28800.357979453336</v>
      </c>
      <c r="J17" s="1070">
        <v>12633.771969531092</v>
      </c>
      <c r="K17" s="1070">
        <v>13274.009110753999</v>
      </c>
      <c r="L17" s="1070">
        <v>7365.8335470480015</v>
      </c>
      <c r="M17" s="1070">
        <v>45.132915001100905</v>
      </c>
      <c r="N17" s="1070">
        <v>34718.690818421994</v>
      </c>
      <c r="O17" s="1070">
        <v>152509.87264218717</v>
      </c>
    </row>
    <row r="18" spans="1:15" s="305" customFormat="1" ht="8.4499999999999993" customHeight="1">
      <c r="A18" s="601" t="s">
        <v>1858</v>
      </c>
      <c r="B18" s="671">
        <v>8697.628227792</v>
      </c>
      <c r="C18" s="671">
        <v>289.56410330895005</v>
      </c>
      <c r="D18" s="1067">
        <v>10835.061506550001</v>
      </c>
      <c r="E18" s="671">
        <v>20285.649758629999</v>
      </c>
      <c r="F18" s="671">
        <v>2462.6083599980007</v>
      </c>
      <c r="G18" s="671">
        <v>5173.3440859700013</v>
      </c>
      <c r="H18" s="671">
        <v>11811.027044157499</v>
      </c>
      <c r="I18" s="671">
        <v>30175.390939026009</v>
      </c>
      <c r="J18" s="671">
        <v>13125.41732147</v>
      </c>
      <c r="K18" s="671">
        <v>15060.597400458999</v>
      </c>
      <c r="L18" s="671">
        <v>8749.0191468210014</v>
      </c>
      <c r="M18" s="671">
        <v>38.0379150021</v>
      </c>
      <c r="N18" s="671">
        <v>39972.446756778998</v>
      </c>
      <c r="O18" s="671">
        <v>166675.79256596352</v>
      </c>
    </row>
    <row r="19" spans="1:15" s="310" customFormat="1" ht="5.0999999999999996" customHeight="1">
      <c r="A19" s="601"/>
      <c r="B19" s="883"/>
      <c r="C19" s="883"/>
      <c r="D19" s="884"/>
      <c r="E19" s="883"/>
      <c r="F19" s="883"/>
      <c r="G19" s="883"/>
      <c r="H19" s="883"/>
      <c r="I19" s="883"/>
      <c r="J19" s="883"/>
      <c r="K19" s="883"/>
      <c r="L19" s="883"/>
      <c r="M19" s="883"/>
      <c r="N19" s="883"/>
      <c r="O19" s="883"/>
    </row>
    <row r="20" spans="1:15" s="278" customFormat="1" ht="8.4499999999999993" customHeight="1">
      <c r="A20" s="621" t="s">
        <v>1914</v>
      </c>
      <c r="B20" s="1108">
        <v>9755.8050076196032</v>
      </c>
      <c r="C20" s="1108">
        <v>285.59214840199996</v>
      </c>
      <c r="D20" s="1109">
        <v>11048.478818227599</v>
      </c>
      <c r="E20" s="1108">
        <v>20683.609710680004</v>
      </c>
      <c r="F20" s="1109">
        <v>2537.2660456299996</v>
      </c>
      <c r="G20" s="1109">
        <v>5141.6791890200002</v>
      </c>
      <c r="H20" s="1108">
        <v>12334.373958317499</v>
      </c>
      <c r="I20" s="1108">
        <v>29467.027221314005</v>
      </c>
      <c r="J20" s="1108">
        <v>12606.664172263232</v>
      </c>
      <c r="K20" s="1108">
        <v>15215.547175817001</v>
      </c>
      <c r="L20" s="1108">
        <v>9531.0711354699997</v>
      </c>
      <c r="M20" s="1108">
        <v>51.031199211999997</v>
      </c>
      <c r="N20" s="1108">
        <v>41237.344353997898</v>
      </c>
      <c r="O20" s="1108">
        <v>169895.49013597085</v>
      </c>
    </row>
    <row r="21" spans="1:15" s="278" customFormat="1" ht="8.4499999999999993" customHeight="1">
      <c r="A21" s="618" t="s">
        <v>1937</v>
      </c>
      <c r="B21" s="713">
        <v>10287.325864625498</v>
      </c>
      <c r="C21" s="713">
        <v>240.45488151999999</v>
      </c>
      <c r="D21" s="712">
        <v>10920.618620095596</v>
      </c>
      <c r="E21" s="713">
        <v>21782.064753308496</v>
      </c>
      <c r="F21" s="713">
        <v>2455.8359278600001</v>
      </c>
      <c r="G21" s="713">
        <v>5072.4180946795004</v>
      </c>
      <c r="H21" s="713">
        <v>12324.2079334835</v>
      </c>
      <c r="I21" s="713">
        <v>29437.822128253993</v>
      </c>
      <c r="J21" s="1110">
        <v>11436.603690199001</v>
      </c>
      <c r="K21" s="713">
        <v>13030.696929776997</v>
      </c>
      <c r="L21" s="713">
        <v>9611.6211320000093</v>
      </c>
      <c r="M21" s="713">
        <v>43.558915001000003</v>
      </c>
      <c r="N21" s="713">
        <v>42043.2763400697</v>
      </c>
      <c r="O21" s="713">
        <v>168686.50521087332</v>
      </c>
    </row>
    <row r="22" spans="1:15" s="304" customFormat="1" ht="8.4499999999999993" customHeight="1">
      <c r="A22" s="618" t="s">
        <v>1971</v>
      </c>
      <c r="B22" s="1070">
        <v>11192.481544508937</v>
      </c>
      <c r="C22" s="1070">
        <v>324.32649285999997</v>
      </c>
      <c r="D22" s="765">
        <v>11363.131561248796</v>
      </c>
      <c r="E22" s="1070">
        <v>22855.180414753002</v>
      </c>
      <c r="F22" s="1070">
        <v>2478.5966439399999</v>
      </c>
      <c r="G22" s="1070">
        <v>5248.4522530300001</v>
      </c>
      <c r="H22" s="1070">
        <v>13266.7677180475</v>
      </c>
      <c r="I22" s="1070">
        <v>30543.579232366992</v>
      </c>
      <c r="J22" s="1070">
        <v>11952.766029939998</v>
      </c>
      <c r="K22" s="1070">
        <v>14017.033153166998</v>
      </c>
      <c r="L22" s="1070">
        <v>10639.736739289998</v>
      </c>
      <c r="M22" s="1070">
        <v>42.285915000000003</v>
      </c>
      <c r="N22" s="1070">
        <v>46392.3895153743</v>
      </c>
      <c r="O22" s="1070">
        <v>180316.72721352649</v>
      </c>
    </row>
    <row r="23" spans="1:15" s="305" customFormat="1" ht="8.4499999999999993" customHeight="1">
      <c r="A23" s="601" t="s">
        <v>1980</v>
      </c>
      <c r="B23" s="671">
        <v>12422.890467056632</v>
      </c>
      <c r="C23" s="671">
        <v>390.08552298999996</v>
      </c>
      <c r="D23" s="1067">
        <v>12217.087589237917</v>
      </c>
      <c r="E23" s="671">
        <v>26556.633623343256</v>
      </c>
      <c r="F23" s="671">
        <v>2977.0142904100003</v>
      </c>
      <c r="G23" s="671">
        <v>5677.441215370719</v>
      </c>
      <c r="H23" s="671">
        <v>14356.540407946375</v>
      </c>
      <c r="I23" s="671">
        <v>32491.829063075475</v>
      </c>
      <c r="J23" s="671">
        <v>13368.459181563747</v>
      </c>
      <c r="K23" s="671">
        <v>15893.340710817267</v>
      </c>
      <c r="L23" s="671">
        <v>10900.388574299399</v>
      </c>
      <c r="M23" s="671">
        <v>32.341245000000001</v>
      </c>
      <c r="N23" s="671">
        <v>46197.8951972738</v>
      </c>
      <c r="O23" s="671">
        <v>193481.94708838459</v>
      </c>
    </row>
    <row r="24" spans="1:15" s="310" customFormat="1" ht="5.0999999999999996" customHeight="1">
      <c r="A24" s="601"/>
      <c r="B24" s="883"/>
      <c r="C24" s="883"/>
      <c r="D24" s="884"/>
      <c r="E24" s="883"/>
      <c r="F24" s="883"/>
      <c r="G24" s="883"/>
      <c r="H24" s="883"/>
      <c r="I24" s="883"/>
      <c r="J24" s="883"/>
      <c r="K24" s="883"/>
      <c r="L24" s="883"/>
      <c r="M24" s="883"/>
      <c r="N24" s="883"/>
      <c r="O24" s="883"/>
    </row>
    <row r="25" spans="1:15" s="278" customFormat="1" ht="8.4499999999999993" customHeight="1">
      <c r="A25" s="621" t="s">
        <v>2020</v>
      </c>
      <c r="B25" s="1108">
        <v>13049.988933139542</v>
      </c>
      <c r="C25" s="1108">
        <v>422.81071979000006</v>
      </c>
      <c r="D25" s="1109">
        <v>12473.963442198197</v>
      </c>
      <c r="E25" s="1108">
        <v>27865.60502356408</v>
      </c>
      <c r="F25" s="1109">
        <v>2936.2431427699989</v>
      </c>
      <c r="G25" s="1109">
        <v>4691.9084073115009</v>
      </c>
      <c r="H25" s="1108">
        <v>15777.190171869499</v>
      </c>
      <c r="I25" s="1108">
        <v>33413.241555781577</v>
      </c>
      <c r="J25" s="1108">
        <v>13676.588460439998</v>
      </c>
      <c r="K25" s="1108">
        <v>16929.4988497675</v>
      </c>
      <c r="L25" s="1108">
        <v>9308.2328397399997</v>
      </c>
      <c r="M25" s="1108">
        <v>30.456244999999999</v>
      </c>
      <c r="N25" s="1108">
        <v>49494.623930615526</v>
      </c>
      <c r="O25" s="1108">
        <v>200070.35172198739</v>
      </c>
    </row>
    <row r="26" spans="1:15" s="278" customFormat="1" ht="8.4499999999999993" customHeight="1">
      <c r="A26" s="618" t="s">
        <v>2084</v>
      </c>
      <c r="B26" s="1108">
        <v>13686.042362059599</v>
      </c>
      <c r="C26" s="1108">
        <v>414.67951371999999</v>
      </c>
      <c r="D26" s="1109">
        <v>12194.9915076012</v>
      </c>
      <c r="E26" s="1108">
        <v>27270.831820197571</v>
      </c>
      <c r="F26" s="1109">
        <v>2370.7701550100001</v>
      </c>
      <c r="G26" s="1109">
        <v>4748.9033751899979</v>
      </c>
      <c r="H26" s="1108">
        <v>12985.714767867497</v>
      </c>
      <c r="I26" s="1108">
        <v>32471.677149177405</v>
      </c>
      <c r="J26" s="1108">
        <v>13391.910842869998</v>
      </c>
      <c r="K26" s="1108">
        <v>17255.992803801</v>
      </c>
      <c r="L26" s="1108">
        <v>9627.1211294739987</v>
      </c>
      <c r="M26" s="1108">
        <v>45.869979989999997</v>
      </c>
      <c r="N26" s="1108">
        <v>51168.929811132104</v>
      </c>
      <c r="O26" s="1108">
        <v>197633.4352180904</v>
      </c>
    </row>
    <row r="27" spans="1:15" s="278" customFormat="1" ht="8.4499999999999993" customHeight="1">
      <c r="A27" s="618" t="s">
        <v>2121</v>
      </c>
      <c r="B27" s="1108">
        <v>14790.047149801601</v>
      </c>
      <c r="C27" s="1108">
        <v>402.90440999000003</v>
      </c>
      <c r="D27" s="1109">
        <v>13771.4045811588</v>
      </c>
      <c r="E27" s="1108">
        <v>29708.093264599993</v>
      </c>
      <c r="F27" s="1109">
        <v>2441.4284306600002</v>
      </c>
      <c r="G27" s="1109">
        <v>5103.2832879999987</v>
      </c>
      <c r="H27" s="1108">
        <v>14742.8408719775</v>
      </c>
      <c r="I27" s="1108">
        <v>35258.284740070405</v>
      </c>
      <c r="J27" s="1108">
        <v>15031.046059450002</v>
      </c>
      <c r="K27" s="1108">
        <v>17826.42640212</v>
      </c>
      <c r="L27" s="1108">
        <v>11834.022431570002</v>
      </c>
      <c r="M27" s="1108">
        <v>45.805096680000005</v>
      </c>
      <c r="N27" s="1108">
        <v>58809.804640677758</v>
      </c>
      <c r="O27" s="1108">
        <v>219765.39136675606</v>
      </c>
    </row>
    <row r="28" spans="1:15" s="305" customFormat="1" ht="8.4499999999999993" customHeight="1">
      <c r="A28" s="601" t="s">
        <v>2159</v>
      </c>
      <c r="B28" s="671">
        <v>15580.332003661602</v>
      </c>
      <c r="C28" s="671">
        <v>391.50549023999997</v>
      </c>
      <c r="D28" s="1067">
        <v>14830.867914789198</v>
      </c>
      <c r="E28" s="671">
        <v>32648.127081991002</v>
      </c>
      <c r="F28" s="671">
        <v>2395.1371759600001</v>
      </c>
      <c r="G28" s="671">
        <v>4992.5580693430566</v>
      </c>
      <c r="H28" s="671">
        <v>16839.769548853885</v>
      </c>
      <c r="I28" s="671">
        <v>35859.552656137203</v>
      </c>
      <c r="J28" s="671">
        <v>16264.860091142882</v>
      </c>
      <c r="K28" s="671">
        <v>18656.730421220509</v>
      </c>
      <c r="L28" s="671">
        <v>10965.415877481002</v>
      </c>
      <c r="M28" s="671">
        <v>41.317640459999993</v>
      </c>
      <c r="N28" s="671">
        <v>63543.835223666763</v>
      </c>
      <c r="O28" s="671">
        <v>233010.00919494711</v>
      </c>
    </row>
    <row r="29" spans="1:15" s="310" customFormat="1" ht="5.0999999999999996" customHeight="1">
      <c r="A29" s="894"/>
      <c r="B29" s="883"/>
      <c r="C29" s="883"/>
      <c r="D29" s="884"/>
      <c r="E29" s="883"/>
      <c r="F29" s="883"/>
      <c r="G29" s="883"/>
      <c r="H29" s="883"/>
      <c r="I29" s="883"/>
      <c r="J29" s="883"/>
      <c r="K29" s="883"/>
      <c r="L29" s="883"/>
      <c r="M29" s="883"/>
      <c r="N29" s="883"/>
      <c r="O29" s="883"/>
    </row>
    <row r="30" spans="1:15" s="278" customFormat="1" ht="8.4499999999999993" customHeight="1">
      <c r="A30" s="621" t="s">
        <v>2173</v>
      </c>
      <c r="B30" s="1108">
        <v>16346.065404323495</v>
      </c>
      <c r="C30" s="1108">
        <v>369.04761106000001</v>
      </c>
      <c r="D30" s="1109">
        <v>15540.224545164534</v>
      </c>
      <c r="E30" s="1108">
        <v>34306.630390116879</v>
      </c>
      <c r="F30" s="1109">
        <v>2335.4719187700002</v>
      </c>
      <c r="G30" s="1109">
        <v>5507.7869103699995</v>
      </c>
      <c r="H30" s="1108">
        <v>18347.286534684998</v>
      </c>
      <c r="I30" s="1108">
        <v>37600.065731486946</v>
      </c>
      <c r="J30" s="1108">
        <v>18479.739395789999</v>
      </c>
      <c r="K30" s="1108">
        <v>19768.10987428977</v>
      </c>
      <c r="L30" s="1108">
        <v>10937.985495859999</v>
      </c>
      <c r="M30" s="1108">
        <v>46.969676680000006</v>
      </c>
      <c r="N30" s="1108">
        <v>71902.536309837684</v>
      </c>
      <c r="O30" s="1108">
        <v>251487.9197984343</v>
      </c>
    </row>
    <row r="31" spans="1:15" s="278" customFormat="1" ht="8.4499999999999993" customHeight="1">
      <c r="A31" s="618" t="s">
        <v>2209</v>
      </c>
      <c r="B31" s="1108">
        <v>16008.555891804939</v>
      </c>
      <c r="C31" s="1108">
        <v>317.49695838999997</v>
      </c>
      <c r="D31" s="1109">
        <v>15550.927631485336</v>
      </c>
      <c r="E31" s="1108">
        <v>34180.320822973015</v>
      </c>
      <c r="F31" s="1109">
        <v>2196.7698645899995</v>
      </c>
      <c r="G31" s="1109">
        <v>6861.9594954120012</v>
      </c>
      <c r="H31" s="1108">
        <v>21083.038339764</v>
      </c>
      <c r="I31" s="1108">
        <v>35419.450345534504</v>
      </c>
      <c r="J31" s="1108">
        <v>18456.069636410004</v>
      </c>
      <c r="K31" s="1108">
        <v>19173.848887809767</v>
      </c>
      <c r="L31" s="1108">
        <v>11610.938363351001</v>
      </c>
      <c r="M31" s="1108">
        <v>43.12669357</v>
      </c>
      <c r="N31" s="1108">
        <v>67324.678523311595</v>
      </c>
      <c r="O31" s="1108">
        <v>248227.18145440615</v>
      </c>
    </row>
    <row r="32" spans="1:15" s="278" customFormat="1" ht="8.4499999999999993" customHeight="1">
      <c r="A32" s="618" t="s">
        <v>2217</v>
      </c>
      <c r="B32" s="1108">
        <v>13835.547775864767</v>
      </c>
      <c r="C32" s="1108">
        <v>330.10854191000004</v>
      </c>
      <c r="D32" s="1109">
        <v>15016.46672280012</v>
      </c>
      <c r="E32" s="1108">
        <v>32125.829488790117</v>
      </c>
      <c r="F32" s="1109">
        <v>2253.7876879400005</v>
      </c>
      <c r="G32" s="1109">
        <v>6918.6868297099991</v>
      </c>
      <c r="H32" s="1108">
        <v>20955.489932543998</v>
      </c>
      <c r="I32" s="1108">
        <v>35935.654426679088</v>
      </c>
      <c r="J32" s="1108">
        <v>17454.005901429995</v>
      </c>
      <c r="K32" s="1108">
        <v>19388.073173419998</v>
      </c>
      <c r="L32" s="1108">
        <v>15030.103744010001</v>
      </c>
      <c r="M32" s="1108">
        <v>41.761173490000004</v>
      </c>
      <c r="N32" s="1108">
        <v>65005.620596447901</v>
      </c>
      <c r="O32" s="1108">
        <v>244291.13599503599</v>
      </c>
    </row>
    <row r="33" spans="1:15" s="310" customFormat="1" ht="9.6" customHeight="1">
      <c r="A33" s="601" t="s">
        <v>2262</v>
      </c>
      <c r="B33" s="883">
        <v>11607.065508035961</v>
      </c>
      <c r="C33" s="883">
        <v>395.13408007999999</v>
      </c>
      <c r="D33" s="884">
        <v>11575.07148178</v>
      </c>
      <c r="E33" s="883">
        <v>26776.20827770606</v>
      </c>
      <c r="F33" s="884">
        <v>1539.5312240999997</v>
      </c>
      <c r="G33" s="884">
        <v>6056.2032248770911</v>
      </c>
      <c r="H33" s="883">
        <v>15870.088897894004</v>
      </c>
      <c r="I33" s="883">
        <v>31022.995620465936</v>
      </c>
      <c r="J33" s="883">
        <v>13189.981720557293</v>
      </c>
      <c r="K33" s="883">
        <v>15724.018546653546</v>
      </c>
      <c r="L33" s="883">
        <v>11339.189020918227</v>
      </c>
      <c r="M33" s="883">
        <v>39.748123190000001</v>
      </c>
      <c r="N33" s="884">
        <v>56048.832005922864</v>
      </c>
      <c r="O33" s="883">
        <v>201184.06773218096</v>
      </c>
    </row>
    <row r="34" spans="1:15" s="310" customFormat="1" ht="5.0999999999999996" customHeight="1">
      <c r="A34" s="601"/>
      <c r="B34" s="883"/>
      <c r="C34" s="883"/>
      <c r="D34" s="884"/>
      <c r="E34" s="883"/>
      <c r="F34" s="883"/>
      <c r="G34" s="883"/>
      <c r="H34" s="883"/>
      <c r="I34" s="883"/>
      <c r="J34" s="883"/>
      <c r="K34" s="883"/>
      <c r="L34" s="883"/>
      <c r="M34" s="883"/>
      <c r="N34" s="883"/>
      <c r="O34" s="883"/>
    </row>
    <row r="35" spans="1:15" s="278" customFormat="1" ht="9.6" hidden="1" customHeight="1">
      <c r="A35" s="621" t="s">
        <v>2291</v>
      </c>
      <c r="B35" s="1108">
        <v>11870.853630463998</v>
      </c>
      <c r="C35" s="1108">
        <v>355.45544045000003</v>
      </c>
      <c r="D35" s="1109">
        <v>11515.021002300002</v>
      </c>
      <c r="E35" s="1108">
        <v>27570.763191239999</v>
      </c>
      <c r="F35" s="1109">
        <v>1624.7723186200001</v>
      </c>
      <c r="G35" s="1109">
        <v>5625.89349631</v>
      </c>
      <c r="H35" s="1108">
        <v>17189.763550234002</v>
      </c>
      <c r="I35" s="1108">
        <v>32046.263348774104</v>
      </c>
      <c r="J35" s="1108">
        <v>14270.182554200001</v>
      </c>
      <c r="K35" s="1109">
        <v>16556.763734744</v>
      </c>
      <c r="L35" s="1109">
        <v>12186.434927340002</v>
      </c>
      <c r="M35" s="1109">
        <v>23.623878189999999</v>
      </c>
      <c r="N35" s="1109">
        <v>56526.538050503907</v>
      </c>
      <c r="O35" s="1108">
        <v>207362.32912337003</v>
      </c>
    </row>
    <row r="36" spans="1:15" s="278" customFormat="1" ht="9.6" hidden="1" customHeight="1">
      <c r="A36" s="621" t="s">
        <v>2292</v>
      </c>
      <c r="B36" s="1108">
        <v>12203.161598163004</v>
      </c>
      <c r="C36" s="1108">
        <v>332.7984658100001</v>
      </c>
      <c r="D36" s="1109">
        <v>11807.416052639997</v>
      </c>
      <c r="E36" s="1108">
        <v>28073.217357359994</v>
      </c>
      <c r="F36" s="1109">
        <v>1678.6465351199997</v>
      </c>
      <c r="G36" s="1109">
        <v>5749.8785095299991</v>
      </c>
      <c r="H36" s="1108">
        <v>17219.198584353995</v>
      </c>
      <c r="I36" s="1108">
        <v>32761.842969064084</v>
      </c>
      <c r="J36" s="1108">
        <v>14401.575221270001</v>
      </c>
      <c r="K36" s="1109">
        <v>16785.59440152</v>
      </c>
      <c r="L36" s="1109">
        <v>11974.459187700002</v>
      </c>
      <c r="M36" s="1109">
        <v>23.623878189999999</v>
      </c>
      <c r="N36" s="1109">
        <v>58271.172088256833</v>
      </c>
      <c r="O36" s="1108">
        <v>211282.58484897792</v>
      </c>
    </row>
    <row r="37" spans="1:15" s="278" customFormat="1" ht="9.6" customHeight="1">
      <c r="A37" s="621" t="s">
        <v>2293</v>
      </c>
      <c r="B37" s="1108">
        <v>12506.906666451297</v>
      </c>
      <c r="C37" s="1108">
        <v>341.37707416000001</v>
      </c>
      <c r="D37" s="1109">
        <v>12187.299677399995</v>
      </c>
      <c r="E37" s="1108">
        <v>28716.457613459312</v>
      </c>
      <c r="F37" s="1109">
        <v>1713.6790958600006</v>
      </c>
      <c r="G37" s="1109">
        <v>5822.9127977118997</v>
      </c>
      <c r="H37" s="1108">
        <v>17624.526267263998</v>
      </c>
      <c r="I37" s="1108">
        <v>34116.248958224103</v>
      </c>
      <c r="J37" s="1108">
        <v>14874.99828202</v>
      </c>
      <c r="K37" s="1108">
        <v>17048.466121959995</v>
      </c>
      <c r="L37" s="1108">
        <v>12165.055335270001</v>
      </c>
      <c r="M37" s="1108">
        <v>23.623878189999999</v>
      </c>
      <c r="N37" s="1108">
        <v>60656.413845758303</v>
      </c>
      <c r="O37" s="1108">
        <v>217797.96561372891</v>
      </c>
    </row>
    <row r="38" spans="1:15" s="278" customFormat="1" ht="9.6" hidden="1" customHeight="1">
      <c r="A38" s="621" t="s">
        <v>2493</v>
      </c>
      <c r="B38" s="1108">
        <v>12842.114740903002</v>
      </c>
      <c r="C38" s="1108">
        <v>420.00406838000009</v>
      </c>
      <c r="D38" s="1109">
        <v>12417.371566019998</v>
      </c>
      <c r="E38" s="1108">
        <v>29280.801469300008</v>
      </c>
      <c r="F38" s="1109">
        <v>1668.5290616800007</v>
      </c>
      <c r="G38" s="1109">
        <v>5899.8302624818989</v>
      </c>
      <c r="H38" s="1108">
        <v>18114.873310434003</v>
      </c>
      <c r="I38" s="1108">
        <v>35082.976379869302</v>
      </c>
      <c r="J38" s="1108">
        <v>15120.115513150004</v>
      </c>
      <c r="K38" s="1109">
        <v>17016.224319839999</v>
      </c>
      <c r="L38" s="1109">
        <v>12073.4191438</v>
      </c>
      <c r="M38" s="1109">
        <v>23.64008819</v>
      </c>
      <c r="N38" s="1109">
        <v>61691.236939099894</v>
      </c>
      <c r="O38" s="1108">
        <v>221651.13686314813</v>
      </c>
    </row>
    <row r="39" spans="1:15" s="278" customFormat="1" ht="9.6" hidden="1" customHeight="1">
      <c r="A39" s="621" t="s">
        <v>2494</v>
      </c>
      <c r="B39" s="1108">
        <v>13144.925984844</v>
      </c>
      <c r="C39" s="1108">
        <v>477.14655713999997</v>
      </c>
      <c r="D39" s="1109">
        <v>12817.499278040001</v>
      </c>
      <c r="E39" s="1108">
        <v>29918.533872150001</v>
      </c>
      <c r="F39" s="1109">
        <v>1769.2374507400002</v>
      </c>
      <c r="G39" s="1109">
        <v>5946.6523550318989</v>
      </c>
      <c r="H39" s="1108">
        <v>18430.227468288002</v>
      </c>
      <c r="I39" s="1108">
        <v>35661.700696479289</v>
      </c>
      <c r="J39" s="1108">
        <v>15429.720081870002</v>
      </c>
      <c r="K39" s="1109">
        <v>18377.948386479995</v>
      </c>
      <c r="L39" s="1109">
        <v>11636.9730177</v>
      </c>
      <c r="M39" s="1109">
        <v>23.722878189999999</v>
      </c>
      <c r="N39" s="1109">
        <v>61834.1549845759</v>
      </c>
      <c r="O39" s="1108">
        <v>225468.44301152907</v>
      </c>
    </row>
    <row r="40" spans="1:15" s="278" customFormat="1" ht="9.6" customHeight="1">
      <c r="A40" s="618" t="s">
        <v>2497</v>
      </c>
      <c r="B40" s="1108">
        <v>13649.897647840999</v>
      </c>
      <c r="C40" s="1108">
        <v>495.09134010000002</v>
      </c>
      <c r="D40" s="1109">
        <v>13342.75519652</v>
      </c>
      <c r="E40" s="1108">
        <v>30771.536369950001</v>
      </c>
      <c r="F40" s="1109">
        <v>1795.0588102000004</v>
      </c>
      <c r="G40" s="1109">
        <v>5858.9095841918997</v>
      </c>
      <c r="H40" s="1108">
        <v>19103.362840603</v>
      </c>
      <c r="I40" s="1108">
        <v>37298.550954258004</v>
      </c>
      <c r="J40" s="1108">
        <v>16258.801005590003</v>
      </c>
      <c r="K40" s="1108">
        <v>18984.715381889997</v>
      </c>
      <c r="L40" s="1108">
        <v>12537.336944929999</v>
      </c>
      <c r="M40" s="1108">
        <v>21.791878189999998</v>
      </c>
      <c r="N40" s="1108">
        <v>63762.257509338</v>
      </c>
      <c r="O40" s="1108">
        <v>233880.0654636019</v>
      </c>
    </row>
    <row r="41" spans="1:15" s="278" customFormat="1" ht="9.6" hidden="1" customHeight="1">
      <c r="A41" s="618" t="s">
        <v>2530</v>
      </c>
      <c r="B41" s="1108">
        <v>14188.070305701</v>
      </c>
      <c r="C41" s="1108">
        <v>515.98724772000003</v>
      </c>
      <c r="D41" s="1109">
        <v>13713.224446690003</v>
      </c>
      <c r="E41" s="1108">
        <v>30599.292248490008</v>
      </c>
      <c r="F41" s="1109">
        <v>1982.92480796</v>
      </c>
      <c r="G41" s="1109">
        <v>6011.264643901899</v>
      </c>
      <c r="H41" s="1108">
        <v>19304.130199429001</v>
      </c>
      <c r="I41" s="1108">
        <v>38212.832241333192</v>
      </c>
      <c r="J41" s="1108">
        <v>17182.686918260002</v>
      </c>
      <c r="K41" s="1109">
        <v>19499.054850339995</v>
      </c>
      <c r="L41" s="1109">
        <v>12920.329868280003</v>
      </c>
      <c r="M41" s="1109">
        <v>21.937878189999999</v>
      </c>
      <c r="N41" s="1109">
        <v>65202.100196951986</v>
      </c>
      <c r="O41" s="1108">
        <v>239353.83585324709</v>
      </c>
    </row>
    <row r="42" spans="1:15" s="278" customFormat="1" ht="9.6" hidden="1" customHeight="1">
      <c r="A42" s="618" t="s">
        <v>2531</v>
      </c>
      <c r="B42" s="1108">
        <v>14717.107429391001</v>
      </c>
      <c r="C42" s="1108">
        <v>598.37452803000008</v>
      </c>
      <c r="D42" s="1109">
        <v>13908.748213539999</v>
      </c>
      <c r="E42" s="1108">
        <v>31586.534539330001</v>
      </c>
      <c r="F42" s="1109">
        <v>2052.1805002300002</v>
      </c>
      <c r="G42" s="1109">
        <v>6157.5842285519011</v>
      </c>
      <c r="H42" s="1108">
        <v>19469.173717082995</v>
      </c>
      <c r="I42" s="1108">
        <v>38414.315960467997</v>
      </c>
      <c r="J42" s="1108">
        <v>17795.07725396</v>
      </c>
      <c r="K42" s="1109">
        <v>19923.803123000005</v>
      </c>
      <c r="L42" s="1109">
        <v>13053.540689580002</v>
      </c>
      <c r="M42" s="1109">
        <v>21.80487819</v>
      </c>
      <c r="N42" s="1109">
        <v>66698.265680604105</v>
      </c>
      <c r="O42" s="1108">
        <v>244396.51074195799</v>
      </c>
    </row>
    <row r="43" spans="1:15" s="278" customFormat="1" ht="9.6" customHeight="1">
      <c r="A43" s="618" t="s">
        <v>2532</v>
      </c>
      <c r="B43" s="1108">
        <v>14981.283128573996</v>
      </c>
      <c r="C43" s="1108">
        <v>627.71663738000007</v>
      </c>
      <c r="D43" s="1109">
        <v>14667.838635509999</v>
      </c>
      <c r="E43" s="1108">
        <v>32191.789663271898</v>
      </c>
      <c r="F43" s="1109">
        <v>2158.9309209800008</v>
      </c>
      <c r="G43" s="1109">
        <v>6221.9690137619</v>
      </c>
      <c r="H43" s="1108">
        <v>19789.939253559001</v>
      </c>
      <c r="I43" s="1108">
        <v>39576.7809005132</v>
      </c>
      <c r="J43" s="1108">
        <v>18684.65181114</v>
      </c>
      <c r="K43" s="1108">
        <v>20501.60298589</v>
      </c>
      <c r="L43" s="1108">
        <v>13405.76274158</v>
      </c>
      <c r="M43" s="1108">
        <v>21.803936289999999</v>
      </c>
      <c r="N43" s="1108">
        <v>68560.797388501102</v>
      </c>
      <c r="O43" s="1108">
        <v>251390.86701695109</v>
      </c>
    </row>
    <row r="44" spans="1:15" s="278" customFormat="1" ht="9.6" hidden="1" customHeight="1">
      <c r="A44" s="618" t="s">
        <v>2568</v>
      </c>
      <c r="B44" s="1108">
        <v>14618.896436298</v>
      </c>
      <c r="C44" s="1108">
        <v>512.42914343999996</v>
      </c>
      <c r="D44" s="1109">
        <v>13492.29162285</v>
      </c>
      <c r="E44" s="1108">
        <v>30734.670698641905</v>
      </c>
      <c r="F44" s="1109">
        <v>1982.5225165100003</v>
      </c>
      <c r="G44" s="1109">
        <v>5972.9161598318979</v>
      </c>
      <c r="H44" s="1108">
        <v>18384.186997443001</v>
      </c>
      <c r="I44" s="1108">
        <v>38336.206421021998</v>
      </c>
      <c r="J44" s="1108">
        <v>17642.346451310001</v>
      </c>
      <c r="K44" s="1109">
        <v>18040.977034910004</v>
      </c>
      <c r="L44" s="1109">
        <v>12841.65413409</v>
      </c>
      <c r="M44" s="1109">
        <v>20.455436289999998</v>
      </c>
      <c r="N44" s="1109">
        <v>65294.351517307128</v>
      </c>
      <c r="O44" s="1108">
        <v>237873.90456994396</v>
      </c>
    </row>
    <row r="45" spans="1:15" s="278" customFormat="1" ht="9.6" hidden="1" customHeight="1">
      <c r="A45" s="618" t="s">
        <v>2569</v>
      </c>
      <c r="B45" s="1108">
        <v>15076.642423947998</v>
      </c>
      <c r="C45" s="1108">
        <v>566.79780691999997</v>
      </c>
      <c r="D45" s="1109">
        <v>13735.049487069999</v>
      </c>
      <c r="E45" s="1108">
        <v>31522.086291761912</v>
      </c>
      <c r="F45" s="1109">
        <v>2094.91475803</v>
      </c>
      <c r="G45" s="1109">
        <v>5976.2948513218989</v>
      </c>
      <c r="H45" s="1108">
        <v>18848.666196833001</v>
      </c>
      <c r="I45" s="1108">
        <v>38935.100242632012</v>
      </c>
      <c r="J45" s="1108">
        <v>17805.844641849999</v>
      </c>
      <c r="K45" s="1109">
        <v>18228.380139069999</v>
      </c>
      <c r="L45" s="1109">
        <v>13080.700689770001</v>
      </c>
      <c r="M45" s="1109">
        <v>20.43493629</v>
      </c>
      <c r="N45" s="1109">
        <v>66996.047805381619</v>
      </c>
      <c r="O45" s="1108">
        <v>242886.96027087845</v>
      </c>
    </row>
    <row r="46" spans="1:15" s="310" customFormat="1" ht="9.6" customHeight="1">
      <c r="A46" s="601" t="s">
        <v>2574</v>
      </c>
      <c r="B46" s="883">
        <v>15538.825399484002</v>
      </c>
      <c r="C46" s="883">
        <v>591.8145937999999</v>
      </c>
      <c r="D46" s="884">
        <v>14585.617370219001</v>
      </c>
      <c r="E46" s="883">
        <v>32539.056176611903</v>
      </c>
      <c r="F46" s="884">
        <v>2254.4507099099997</v>
      </c>
      <c r="G46" s="884">
        <v>5982.0673962218989</v>
      </c>
      <c r="H46" s="883">
        <v>19411.488440238998</v>
      </c>
      <c r="I46" s="883">
        <v>40657.468562891998</v>
      </c>
      <c r="J46" s="883">
        <v>18536.051629229994</v>
      </c>
      <c r="K46" s="883">
        <v>18974.560771100001</v>
      </c>
      <c r="L46" s="883">
        <v>13717.205751280002</v>
      </c>
      <c r="M46" s="883">
        <v>20.43493629</v>
      </c>
      <c r="N46" s="884">
        <v>70468.328153725117</v>
      </c>
      <c r="O46" s="883">
        <v>253277.36989100295</v>
      </c>
    </row>
    <row r="47" spans="1:15" s="310" customFormat="1" ht="5.0999999999999996" customHeight="1">
      <c r="A47" s="894"/>
      <c r="B47" s="883"/>
      <c r="C47" s="883"/>
      <c r="D47" s="884"/>
      <c r="E47" s="883"/>
      <c r="F47" s="883"/>
      <c r="G47" s="883"/>
      <c r="H47" s="883"/>
      <c r="I47" s="883"/>
      <c r="J47" s="883"/>
      <c r="K47" s="883"/>
      <c r="L47" s="883"/>
      <c r="M47" s="883"/>
      <c r="N47" s="883"/>
      <c r="O47" s="883"/>
    </row>
    <row r="48" spans="1:15" s="278" customFormat="1" ht="8.4499999999999993" hidden="1" customHeight="1">
      <c r="A48" s="621" t="s">
        <v>2639</v>
      </c>
      <c r="B48" s="1108">
        <v>15653.476355374001</v>
      </c>
      <c r="C48" s="1108">
        <v>592.18770465</v>
      </c>
      <c r="D48" s="1109">
        <v>14490.225968218998</v>
      </c>
      <c r="E48" s="1108">
        <v>32760.686084584908</v>
      </c>
      <c r="F48" s="1109">
        <v>2289.3377247799999</v>
      </c>
      <c r="G48" s="1109">
        <v>6033.197089711899</v>
      </c>
      <c r="H48" s="1108">
        <v>19623.695065499007</v>
      </c>
      <c r="I48" s="1108">
        <v>40310.179369056794</v>
      </c>
      <c r="J48" s="1108">
        <v>18388.865249069997</v>
      </c>
      <c r="K48" s="1109">
        <v>18757.260139196998</v>
      </c>
      <c r="L48" s="1109">
        <v>13191.48164804</v>
      </c>
      <c r="M48" s="1109">
        <v>20.289936289999996</v>
      </c>
      <c r="N48" s="1109">
        <v>70812.427590885112</v>
      </c>
      <c r="O48" s="1108">
        <v>252923.30992535772</v>
      </c>
    </row>
    <row r="49" spans="1:15" s="278" customFormat="1" ht="8.4499999999999993" hidden="1" customHeight="1">
      <c r="A49" s="621" t="s">
        <v>2780</v>
      </c>
      <c r="B49" s="1108">
        <v>16348.743845194007</v>
      </c>
      <c r="C49" s="1108">
        <v>613.31908698000007</v>
      </c>
      <c r="D49" s="1109">
        <v>14960.480976569001</v>
      </c>
      <c r="E49" s="1108">
        <v>34531.639948734897</v>
      </c>
      <c r="F49" s="1109">
        <v>2357.3428550500003</v>
      </c>
      <c r="G49" s="1109">
        <v>6199.5028377318986</v>
      </c>
      <c r="H49" s="1108">
        <v>19842.808147188996</v>
      </c>
      <c r="I49" s="1108">
        <v>42064.638310696791</v>
      </c>
      <c r="J49" s="1108">
        <v>18698.858774149998</v>
      </c>
      <c r="K49" s="1109">
        <v>19418.892453097003</v>
      </c>
      <c r="L49" s="1109">
        <v>12738.378340250001</v>
      </c>
      <c r="M49" s="1109">
        <v>20.289936289999996</v>
      </c>
      <c r="N49" s="1109">
        <v>72105.772801493105</v>
      </c>
      <c r="O49" s="1108">
        <v>259900.66831342567</v>
      </c>
    </row>
    <row r="50" spans="1:15" s="278" customFormat="1" ht="8.4499999999999993" customHeight="1">
      <c r="A50" s="621" t="s">
        <v>2633</v>
      </c>
      <c r="B50" s="1108">
        <v>17011.124667824999</v>
      </c>
      <c r="C50" s="1108">
        <v>640.18974139999989</v>
      </c>
      <c r="D50" s="1109">
        <v>15883.845630028996</v>
      </c>
      <c r="E50" s="1108">
        <v>36854.579724964889</v>
      </c>
      <c r="F50" s="1109">
        <v>2497.2414480500006</v>
      </c>
      <c r="G50" s="1109">
        <v>6270.9219762918992</v>
      </c>
      <c r="H50" s="1108">
        <v>20662.720555279</v>
      </c>
      <c r="I50" s="1108">
        <v>45085.396016283965</v>
      </c>
      <c r="J50" s="1108">
        <v>19874.396623071003</v>
      </c>
      <c r="K50" s="1108">
        <v>20400.674051647002</v>
      </c>
      <c r="L50" s="1108">
        <v>12904.233421391</v>
      </c>
      <c r="M50" s="1108">
        <v>945.11938526908011</v>
      </c>
      <c r="N50" s="1108">
        <v>74172.594751800061</v>
      </c>
      <c r="O50" s="1108">
        <v>273203.03799330187</v>
      </c>
    </row>
    <row r="51" spans="1:15" s="278" customFormat="1" ht="8.4499999999999993" hidden="1" customHeight="1">
      <c r="A51" s="621" t="s">
        <v>2673</v>
      </c>
      <c r="B51" s="1108">
        <v>17589.124829117001</v>
      </c>
      <c r="C51" s="1108">
        <v>639.34011200000009</v>
      </c>
      <c r="D51" s="1109">
        <v>16665.775487909003</v>
      </c>
      <c r="E51" s="1108">
        <v>37639.785443991896</v>
      </c>
      <c r="F51" s="1109">
        <v>2476.8841335099992</v>
      </c>
      <c r="G51" s="1109">
        <v>5416.2814248218992</v>
      </c>
      <c r="H51" s="1108">
        <v>22715.782755899003</v>
      </c>
      <c r="I51" s="1108">
        <v>45890.968255738808</v>
      </c>
      <c r="J51" s="1108">
        <v>20054.175526249997</v>
      </c>
      <c r="K51" s="1109">
        <v>21515.882041116998</v>
      </c>
      <c r="L51" s="1109">
        <v>12839.854450580999</v>
      </c>
      <c r="M51" s="1109">
        <v>945.04752951907983</v>
      </c>
      <c r="N51" s="1109">
        <v>76788.500031680058</v>
      </c>
      <c r="O51" s="1108">
        <v>281177.40202213475</v>
      </c>
    </row>
    <row r="52" spans="1:15" s="278" customFormat="1" ht="8.4499999999999993" hidden="1" customHeight="1">
      <c r="A52" s="621" t="s">
        <v>2674</v>
      </c>
      <c r="B52" s="1108">
        <v>18201.797464677002</v>
      </c>
      <c r="C52" s="1108">
        <v>654.80499007000003</v>
      </c>
      <c r="D52" s="1109">
        <v>17751.338586668997</v>
      </c>
      <c r="E52" s="1108">
        <v>38784.446654221909</v>
      </c>
      <c r="F52" s="1109">
        <v>2583.6022651000003</v>
      </c>
      <c r="G52" s="1109">
        <v>5629.9939283618996</v>
      </c>
      <c r="H52" s="1108">
        <v>22560.290720733003</v>
      </c>
      <c r="I52" s="1108">
        <v>48853.574335938822</v>
      </c>
      <c r="J52" s="1108">
        <v>20307.689216999996</v>
      </c>
      <c r="K52" s="1109">
        <v>22381.877536716998</v>
      </c>
      <c r="L52" s="1109">
        <v>13107.334923611001</v>
      </c>
      <c r="M52" s="1109">
        <v>945.2115558790797</v>
      </c>
      <c r="N52" s="1109">
        <v>79527.799728814964</v>
      </c>
      <c r="O52" s="1108">
        <v>291289.76190779364</v>
      </c>
    </row>
    <row r="53" spans="1:15" s="278" customFormat="1" ht="8.4499999999999993" customHeight="1">
      <c r="A53" s="618" t="s">
        <v>2671</v>
      </c>
      <c r="B53" s="1108">
        <v>19031.017212831001</v>
      </c>
      <c r="C53" s="1108">
        <v>652.14644313999997</v>
      </c>
      <c r="D53" s="1109">
        <v>18988.415206059002</v>
      </c>
      <c r="E53" s="1108">
        <v>42111.85301503192</v>
      </c>
      <c r="F53" s="1109">
        <v>2718.0804726099996</v>
      </c>
      <c r="G53" s="1109">
        <v>5611.5346700818991</v>
      </c>
      <c r="H53" s="1108">
        <v>23500.748245053001</v>
      </c>
      <c r="I53" s="1108">
        <v>50550.031835465001</v>
      </c>
      <c r="J53" s="1108">
        <v>21728.973139089998</v>
      </c>
      <c r="K53" s="1108">
        <v>24863.809445466995</v>
      </c>
      <c r="L53" s="1108">
        <v>14167.224563791</v>
      </c>
      <c r="M53" s="1108">
        <v>945.11179028907952</v>
      </c>
      <c r="N53" s="1108">
        <v>78664.83269606877</v>
      </c>
      <c r="O53" s="1108">
        <v>303533.77873497771</v>
      </c>
    </row>
    <row r="54" spans="1:15" s="278" customFormat="1" ht="8.4499999999999993" hidden="1" customHeight="1">
      <c r="A54" s="618" t="s">
        <v>2682</v>
      </c>
      <c r="B54" s="1108">
        <v>19282.782724527002</v>
      </c>
      <c r="C54" s="1108">
        <v>655.81217751999998</v>
      </c>
      <c r="D54" s="1109">
        <v>19281.542558409001</v>
      </c>
      <c r="E54" s="1108">
        <v>43401.457128881913</v>
      </c>
      <c r="F54" s="1109">
        <v>2832.3155440999994</v>
      </c>
      <c r="G54" s="1109">
        <v>5700.1864259418999</v>
      </c>
      <c r="H54" s="1108">
        <v>23633.036288133</v>
      </c>
      <c r="I54" s="1108">
        <v>51444.694000082811</v>
      </c>
      <c r="J54" s="1108">
        <v>21722.289066640002</v>
      </c>
      <c r="K54" s="1109">
        <v>25319.369868617003</v>
      </c>
      <c r="L54" s="1109">
        <v>13746.784745060999</v>
      </c>
      <c r="M54" s="1109">
        <v>945.06715966907973</v>
      </c>
      <c r="N54" s="1109">
        <v>80828.677343888019</v>
      </c>
      <c r="O54" s="1108">
        <v>308794.01503147074</v>
      </c>
    </row>
    <row r="55" spans="1:15" s="278" customFormat="1" ht="8.4499999999999993" hidden="1" customHeight="1">
      <c r="A55" s="618" t="s">
        <v>2683</v>
      </c>
      <c r="B55" s="1108">
        <v>19687.815514787002</v>
      </c>
      <c r="C55" s="1108">
        <v>647.71624744000007</v>
      </c>
      <c r="D55" s="1109">
        <v>20074.648230598999</v>
      </c>
      <c r="E55" s="1108">
        <v>44856.209928341923</v>
      </c>
      <c r="F55" s="1109">
        <v>2920.58537136</v>
      </c>
      <c r="G55" s="1109">
        <v>5726.2774113418982</v>
      </c>
      <c r="H55" s="1108">
        <v>25126.809017962998</v>
      </c>
      <c r="I55" s="1108">
        <v>51313.508205021011</v>
      </c>
      <c r="J55" s="1108">
        <v>21672.129126850003</v>
      </c>
      <c r="K55" s="1109">
        <v>26427.923753917006</v>
      </c>
      <c r="L55" s="1109">
        <v>13666.130587401003</v>
      </c>
      <c r="M55" s="1109">
        <v>944.94016899907956</v>
      </c>
      <c r="N55" s="1109">
        <v>82586.788617940969</v>
      </c>
      <c r="O55" s="1108">
        <v>315651.48218196188</v>
      </c>
    </row>
    <row r="56" spans="1:15" s="278" customFormat="1" ht="8.4499999999999993" customHeight="1">
      <c r="A56" s="618" t="s">
        <v>2680</v>
      </c>
      <c r="B56" s="1108">
        <v>20469.306188245999</v>
      </c>
      <c r="C56" s="1108">
        <v>640.78026457999999</v>
      </c>
      <c r="D56" s="1109">
        <v>20867.394630069008</v>
      </c>
      <c r="E56" s="1108">
        <v>46710.193793801904</v>
      </c>
      <c r="F56" s="1109">
        <v>3024.1311650199991</v>
      </c>
      <c r="G56" s="1109">
        <v>5822.7440183519002</v>
      </c>
      <c r="H56" s="1108">
        <v>26083.417252727002</v>
      </c>
      <c r="I56" s="1108">
        <v>52819.43883173522</v>
      </c>
      <c r="J56" s="1108">
        <v>22689.402291970004</v>
      </c>
      <c r="K56" s="1108">
        <v>26957.026947000999</v>
      </c>
      <c r="L56" s="1108">
        <v>13882.799587181002</v>
      </c>
      <c r="M56" s="1108">
        <v>943.62365156907958</v>
      </c>
      <c r="N56" s="1108">
        <v>85023.61074400795</v>
      </c>
      <c r="O56" s="1108">
        <v>325933.86936626007</v>
      </c>
    </row>
    <row r="57" spans="1:15" s="278" customFormat="1" ht="8.4499999999999993" hidden="1" customHeight="1">
      <c r="A57" s="618" t="s">
        <v>2695</v>
      </c>
      <c r="B57" s="1108">
        <v>21798.214787434004</v>
      </c>
      <c r="C57" s="1108">
        <v>503.80511232999999</v>
      </c>
      <c r="D57" s="1109">
        <v>21252.003657859997</v>
      </c>
      <c r="E57" s="1108">
        <v>47229.594238219994</v>
      </c>
      <c r="F57" s="1109">
        <v>3095.1657144699998</v>
      </c>
      <c r="G57" s="1109">
        <v>7241.3944239099992</v>
      </c>
      <c r="H57" s="1108">
        <v>25262.537576154002</v>
      </c>
      <c r="I57" s="1108">
        <v>55288.423461693208</v>
      </c>
      <c r="J57" s="1108">
        <v>23199.379818769994</v>
      </c>
      <c r="K57" s="1109">
        <v>24611.225956460999</v>
      </c>
      <c r="L57" s="1109">
        <v>14872.369088840996</v>
      </c>
      <c r="M57" s="1109">
        <v>20.262978</v>
      </c>
      <c r="N57" s="1109">
        <v>87836.605513297924</v>
      </c>
      <c r="O57" s="1108">
        <v>332210.9823274411</v>
      </c>
    </row>
    <row r="58" spans="1:15" s="278" customFormat="1" ht="8.4499999999999993" hidden="1" customHeight="1">
      <c r="A58" s="618" t="s">
        <v>2696</v>
      </c>
      <c r="B58" s="1108">
        <v>22193.208803561203</v>
      </c>
      <c r="C58" s="1108">
        <v>521.22255231999998</v>
      </c>
      <c r="D58" s="1109">
        <v>21518.181198679998</v>
      </c>
      <c r="E58" s="1108">
        <v>48164.046120779974</v>
      </c>
      <c r="F58" s="1109">
        <v>3139.6741656800004</v>
      </c>
      <c r="G58" s="1109">
        <v>7241.4106926499999</v>
      </c>
      <c r="H58" s="1108">
        <v>25540.072188572001</v>
      </c>
      <c r="I58" s="1108">
        <v>56233.413251742182</v>
      </c>
      <c r="J58" s="1108">
        <v>23442.542801105701</v>
      </c>
      <c r="K58" s="1109">
        <v>24641.454560346701</v>
      </c>
      <c r="L58" s="1109">
        <v>14937.818074880999</v>
      </c>
      <c r="M58" s="1109">
        <v>22.472058000000001</v>
      </c>
      <c r="N58" s="1109">
        <v>89933.646329353345</v>
      </c>
      <c r="O58" s="1108">
        <v>337529.16279767215</v>
      </c>
    </row>
    <row r="59" spans="1:15" s="310" customFormat="1" ht="8.4499999999999993" customHeight="1">
      <c r="A59" s="601" t="s">
        <v>2693</v>
      </c>
      <c r="B59" s="883">
        <v>22564.372768612997</v>
      </c>
      <c r="C59" s="883">
        <v>361.05090002000009</v>
      </c>
      <c r="D59" s="884">
        <v>23083.921913780006</v>
      </c>
      <c r="E59" s="883">
        <v>48633.312062980011</v>
      </c>
      <c r="F59" s="884">
        <v>3610.2900686451999</v>
      </c>
      <c r="G59" s="884">
        <v>7045.2968418099981</v>
      </c>
      <c r="H59" s="883">
        <v>24424.527214308</v>
      </c>
      <c r="I59" s="883">
        <v>55397.924156276968</v>
      </c>
      <c r="J59" s="883">
        <v>25993.522216390003</v>
      </c>
      <c r="K59" s="883">
        <v>24979.312989451006</v>
      </c>
      <c r="L59" s="883">
        <v>15673.887299061</v>
      </c>
      <c r="M59" s="883">
        <v>23.106147999999997</v>
      </c>
      <c r="N59" s="884">
        <v>93374.797867113011</v>
      </c>
      <c r="O59" s="883">
        <v>345165.3224464482</v>
      </c>
    </row>
    <row r="60" spans="1:15" s="310" customFormat="1" ht="9.6" customHeight="1">
      <c r="A60" s="894"/>
      <c r="B60" s="883"/>
      <c r="C60" s="883"/>
      <c r="D60" s="884"/>
      <c r="E60" s="883"/>
      <c r="F60" s="883"/>
      <c r="G60" s="883"/>
      <c r="H60" s="883"/>
      <c r="I60" s="883"/>
      <c r="J60" s="883"/>
      <c r="K60" s="883"/>
      <c r="L60" s="883"/>
      <c r="M60" s="883"/>
      <c r="N60" s="883"/>
      <c r="O60" s="883"/>
    </row>
    <row r="61" spans="1:15" s="278" customFormat="1" ht="9.6" customHeight="1">
      <c r="A61" s="621" t="s">
        <v>2734</v>
      </c>
      <c r="B61" s="1108">
        <v>22217.210682453002</v>
      </c>
      <c r="C61" s="1108">
        <v>367.72384661000001</v>
      </c>
      <c r="D61" s="1109">
        <v>22826.316328390003</v>
      </c>
      <c r="E61" s="1108">
        <v>49489.22592075602</v>
      </c>
      <c r="F61" s="1109">
        <v>3560.2254707851994</v>
      </c>
      <c r="G61" s="1109">
        <v>7108.3510466399994</v>
      </c>
      <c r="H61" s="1108">
        <v>24617.430478297996</v>
      </c>
      <c r="I61" s="1108">
        <v>54924.357795948046</v>
      </c>
      <c r="J61" s="1108">
        <v>25536.662299220003</v>
      </c>
      <c r="K61" s="1109">
        <v>24333.419451111004</v>
      </c>
      <c r="L61" s="1109">
        <v>15135.683037980001</v>
      </c>
      <c r="M61" s="1109">
        <v>23.057577999999999</v>
      </c>
      <c r="N61" s="1109">
        <v>92360.536839407985</v>
      </c>
      <c r="O61" s="1108">
        <v>342500.20077559928</v>
      </c>
    </row>
    <row r="62" spans="1:15" s="278" customFormat="1" ht="9.6" customHeight="1">
      <c r="A62" s="621" t="s">
        <v>2886</v>
      </c>
      <c r="B62" s="1108">
        <v>22360.162010022996</v>
      </c>
      <c r="C62" s="1108">
        <v>381.89197536000006</v>
      </c>
      <c r="D62" s="1109">
        <v>23178.579429289995</v>
      </c>
      <c r="E62" s="1108">
        <v>50793.259961545984</v>
      </c>
      <c r="F62" s="1109">
        <v>3584.6620169851999</v>
      </c>
      <c r="G62" s="1109">
        <v>7074.3768809100002</v>
      </c>
      <c r="H62" s="1108">
        <v>24821.104242187997</v>
      </c>
      <c r="I62" s="1108">
        <v>55334.779609801102</v>
      </c>
      <c r="J62" s="1108">
        <v>26159.184866129995</v>
      </c>
      <c r="K62" s="1109">
        <v>25070.197210411006</v>
      </c>
      <c r="L62" s="1109">
        <v>14904.859870010026</v>
      </c>
      <c r="M62" s="1109">
        <v>24.603477999999999</v>
      </c>
      <c r="N62" s="1109">
        <v>93740.053919848215</v>
      </c>
      <c r="O62" s="1108">
        <v>347427.7154705025</v>
      </c>
    </row>
    <row r="63" spans="1:15" s="278" customFormat="1" ht="9.6" customHeight="1">
      <c r="A63" s="621" t="s">
        <v>2732</v>
      </c>
      <c r="B63" s="1108">
        <v>21707.901461193003</v>
      </c>
      <c r="C63" s="1108">
        <v>371.29241112</v>
      </c>
      <c r="D63" s="1109">
        <v>22629.160504399995</v>
      </c>
      <c r="E63" s="1108">
        <v>47206.908528906002</v>
      </c>
      <c r="F63" s="1109">
        <v>3288.367247355201</v>
      </c>
      <c r="G63" s="1109">
        <v>6678.2633312000016</v>
      </c>
      <c r="H63" s="1108">
        <v>23087.074826630003</v>
      </c>
      <c r="I63" s="1108">
        <v>53840.655606361113</v>
      </c>
      <c r="J63" s="1108">
        <v>26671.549398219991</v>
      </c>
      <c r="K63" s="1108">
        <v>23931.298987729995</v>
      </c>
      <c r="L63" s="1108">
        <v>13524.024618939995</v>
      </c>
      <c r="M63" s="1108">
        <v>22.590608</v>
      </c>
      <c r="N63" s="1108">
        <v>90991.379077164136</v>
      </c>
      <c r="O63" s="1108">
        <v>333950.46660721942</v>
      </c>
    </row>
    <row r="64" spans="1:15" s="278" customFormat="1" ht="9.6" customHeight="1">
      <c r="A64" s="621" t="s">
        <v>2799</v>
      </c>
      <c r="B64" s="1108">
        <v>21932.183099362999</v>
      </c>
      <c r="C64" s="1108">
        <v>377.22464215000002</v>
      </c>
      <c r="D64" s="1109">
        <v>22935.703909800002</v>
      </c>
      <c r="E64" s="1108">
        <v>48117.673603565978</v>
      </c>
      <c r="F64" s="1109">
        <v>3289.9414878851999</v>
      </c>
      <c r="G64" s="1109">
        <v>6783.97918424</v>
      </c>
      <c r="H64" s="1108">
        <v>22903.330480110002</v>
      </c>
      <c r="I64" s="1108">
        <v>53713.836095861094</v>
      </c>
      <c r="J64" s="1108">
        <v>26315.044662169992</v>
      </c>
      <c r="K64" s="1109">
        <v>24351.649588390002</v>
      </c>
      <c r="L64" s="1109">
        <v>13657.576395229999</v>
      </c>
      <c r="M64" s="1109">
        <v>22.820608</v>
      </c>
      <c r="N64" s="1109">
        <v>92516.695831086225</v>
      </c>
      <c r="O64" s="1108">
        <v>336917.65958785149</v>
      </c>
    </row>
    <row r="65" spans="1:15" s="278" customFormat="1" ht="9.6" customHeight="1">
      <c r="A65" s="621" t="s">
        <v>2800</v>
      </c>
      <c r="B65" s="1108">
        <v>22086.211040120001</v>
      </c>
      <c r="C65" s="1108">
        <v>373.26000899999997</v>
      </c>
      <c r="D65" s="1109">
        <v>23108.651226020003</v>
      </c>
      <c r="E65" s="1108">
        <v>49607.192594345994</v>
      </c>
      <c r="F65" s="1109">
        <v>3220.0198651500004</v>
      </c>
      <c r="G65" s="1109">
        <v>6870.6027301900012</v>
      </c>
      <c r="H65" s="1108">
        <v>23096.704003056009</v>
      </c>
      <c r="I65" s="1108">
        <v>54811.202927771104</v>
      </c>
      <c r="J65" s="1108">
        <v>26296.745618019995</v>
      </c>
      <c r="K65" s="1109">
        <v>24670.509468260003</v>
      </c>
      <c r="L65" s="1109">
        <v>13675.584679931</v>
      </c>
      <c r="M65" s="1109">
        <v>22.698987999999996</v>
      </c>
      <c r="N65" s="1109">
        <v>95569.216349404203</v>
      </c>
      <c r="O65" s="1108">
        <v>343408.59949926828</v>
      </c>
    </row>
    <row r="66" spans="1:15" s="278" customFormat="1" ht="9.6" customHeight="1">
      <c r="A66" s="618" t="s">
        <v>2796</v>
      </c>
      <c r="B66" s="1108">
        <v>22467.217004932998</v>
      </c>
      <c r="C66" s="1108">
        <v>210.41448452</v>
      </c>
      <c r="D66" s="1109">
        <v>22672.471208349998</v>
      </c>
      <c r="E66" s="1108">
        <v>51568.751806690998</v>
      </c>
      <c r="F66" s="1109">
        <v>3201.7115683251991</v>
      </c>
      <c r="G66" s="1109">
        <v>5385.7542454300001</v>
      </c>
      <c r="H66" s="1108">
        <v>23273.638597446996</v>
      </c>
      <c r="I66" s="1108">
        <v>57162.292231911124</v>
      </c>
      <c r="J66" s="1108">
        <v>27280.022024910002</v>
      </c>
      <c r="K66" s="1108">
        <v>26339.194707710001</v>
      </c>
      <c r="L66" s="1108">
        <v>14405.928689601</v>
      </c>
      <c r="M66" s="1108">
        <v>22.665778</v>
      </c>
      <c r="N66" s="1108">
        <v>101958.654138442</v>
      </c>
      <c r="O66" s="1108">
        <v>355948.71648627031</v>
      </c>
    </row>
    <row r="67" spans="1:15" s="278" customFormat="1" ht="9.6" customHeight="1">
      <c r="A67" s="618" t="s">
        <v>2804</v>
      </c>
      <c r="B67" s="1108">
        <v>22669.06345194313</v>
      </c>
      <c r="C67" s="1108">
        <v>228.91813122000002</v>
      </c>
      <c r="D67" s="1109">
        <v>22638.856247059994</v>
      </c>
      <c r="E67" s="1108">
        <v>52203.999012191023</v>
      </c>
      <c r="F67" s="1109">
        <v>3180.4796153651992</v>
      </c>
      <c r="G67" s="1109">
        <v>5438.1520729899994</v>
      </c>
      <c r="H67" s="1108">
        <v>23415.453725037001</v>
      </c>
      <c r="I67" s="1108">
        <v>56963.559661181105</v>
      </c>
      <c r="J67" s="1108">
        <v>27091.729817060004</v>
      </c>
      <c r="K67" s="1109">
        <v>26230.310394439995</v>
      </c>
      <c r="L67" s="1109">
        <v>14661.791401511</v>
      </c>
      <c r="M67" s="1109">
        <v>22.708677999999999</v>
      </c>
      <c r="N67" s="1109">
        <v>102900.70574655209</v>
      </c>
      <c r="O67" s="1108">
        <v>357645.72795455053</v>
      </c>
    </row>
    <row r="68" spans="1:15" s="278" customFormat="1" ht="9.6" customHeight="1">
      <c r="A68" s="618" t="s">
        <v>2805</v>
      </c>
      <c r="B68" s="1108">
        <v>22496.217463591285</v>
      </c>
      <c r="C68" s="1108">
        <v>207.89811452999999</v>
      </c>
      <c r="D68" s="1109">
        <v>21464.15675676</v>
      </c>
      <c r="E68" s="1108">
        <v>49351.668131300998</v>
      </c>
      <c r="F68" s="1109">
        <v>2596.0124044052</v>
      </c>
      <c r="G68" s="1109">
        <v>5116.7368864899981</v>
      </c>
      <c r="H68" s="1108">
        <v>20399.397487387003</v>
      </c>
      <c r="I68" s="1108">
        <v>54472.3930743811</v>
      </c>
      <c r="J68" s="1108">
        <v>23596.853322769999</v>
      </c>
      <c r="K68" s="1109">
        <v>25290.345336569997</v>
      </c>
      <c r="L68" s="1109">
        <v>14550.924582185999</v>
      </c>
      <c r="M68" s="1109">
        <v>22.751577999999999</v>
      </c>
      <c r="N68" s="1109">
        <v>95052.261148600403</v>
      </c>
      <c r="O68" s="1108">
        <v>334617.61628697201</v>
      </c>
    </row>
    <row r="69" spans="1:15" s="278" customFormat="1" ht="9.6" customHeight="1">
      <c r="A69" s="618" t="s">
        <v>2806</v>
      </c>
      <c r="B69" s="1108">
        <v>22456.336804001287</v>
      </c>
      <c r="C69" s="1108">
        <v>167.44546416</v>
      </c>
      <c r="D69" s="1109">
        <v>21927.596014449999</v>
      </c>
      <c r="E69" s="1108">
        <v>49795.870639961009</v>
      </c>
      <c r="F69" s="1109">
        <v>2640.1130579751998</v>
      </c>
      <c r="G69" s="1109">
        <v>4954.49455657</v>
      </c>
      <c r="H69" s="1108">
        <v>20731.186390787003</v>
      </c>
      <c r="I69" s="1108">
        <v>54807.492842911124</v>
      </c>
      <c r="J69" s="1108">
        <v>23873.415055739999</v>
      </c>
      <c r="K69" s="1108">
        <v>25527.107217500001</v>
      </c>
      <c r="L69" s="1108">
        <v>14059.416116056002</v>
      </c>
      <c r="M69" s="1108">
        <v>22.794477999999998</v>
      </c>
      <c r="N69" s="1108">
        <v>95032.606966303443</v>
      </c>
      <c r="O69" s="1108">
        <v>335995.87560441502</v>
      </c>
    </row>
    <row r="70" spans="1:15" s="278" customFormat="1" ht="9.6" customHeight="1">
      <c r="A70" s="618" t="s">
        <v>2850</v>
      </c>
      <c r="B70" s="1108">
        <v>22216.699179891293</v>
      </c>
      <c r="C70" s="1108">
        <v>227.75400191</v>
      </c>
      <c r="D70" s="1109">
        <v>22516.61587596</v>
      </c>
      <c r="E70" s="1108">
        <v>49432.153084280973</v>
      </c>
      <c r="F70" s="1109">
        <v>2519.7149742052006</v>
      </c>
      <c r="G70" s="1109">
        <v>6045.1601046309988</v>
      </c>
      <c r="H70" s="1108">
        <v>20707.105603716998</v>
      </c>
      <c r="I70" s="1108">
        <v>54077.533805784115</v>
      </c>
      <c r="J70" s="1108">
        <v>24132.264146860001</v>
      </c>
      <c r="K70" s="1109">
        <v>25085.614718729994</v>
      </c>
      <c r="L70" s="1109">
        <v>13307.181867396001</v>
      </c>
      <c r="M70" s="1109">
        <v>21.550467689999998</v>
      </c>
      <c r="N70" s="1109">
        <v>93643.148857846973</v>
      </c>
      <c r="O70" s="1108">
        <v>333932.49668890249</v>
      </c>
    </row>
    <row r="71" spans="1:15" s="278" customFormat="1" ht="9.6" customHeight="1">
      <c r="A71" s="618" t="s">
        <v>2851</v>
      </c>
      <c r="B71" s="1108">
        <v>22155.389898231289</v>
      </c>
      <c r="C71" s="1108">
        <v>185.74161750999997</v>
      </c>
      <c r="D71" s="1109">
        <v>22194.254939070004</v>
      </c>
      <c r="E71" s="1108">
        <v>49626.851796181007</v>
      </c>
      <c r="F71" s="1109">
        <v>2578.1833245251996</v>
      </c>
      <c r="G71" s="1109">
        <v>6066.727432091001</v>
      </c>
      <c r="H71" s="1108">
        <v>20564.237033481997</v>
      </c>
      <c r="I71" s="1108">
        <v>53386.772502574109</v>
      </c>
      <c r="J71" s="1108">
        <v>23789.472765889997</v>
      </c>
      <c r="K71" s="1109">
        <v>25052.850339809997</v>
      </c>
      <c r="L71" s="1109">
        <v>13104.530489086002</v>
      </c>
      <c r="M71" s="1109">
        <v>21.282817689999995</v>
      </c>
      <c r="N71" s="1109">
        <v>93597.876873376852</v>
      </c>
      <c r="O71" s="1108">
        <v>332324.17182951747</v>
      </c>
    </row>
    <row r="72" spans="1:15" s="310" customFormat="1" ht="9.6" customHeight="1">
      <c r="A72" s="601" t="s">
        <v>2852</v>
      </c>
      <c r="B72" s="883">
        <v>19281.491014938787</v>
      </c>
      <c r="C72" s="883">
        <v>178.25621666999999</v>
      </c>
      <c r="D72" s="884">
        <v>20237.686735440002</v>
      </c>
      <c r="E72" s="883">
        <v>42472.484861625016</v>
      </c>
      <c r="F72" s="884">
        <v>2150.4964790852005</v>
      </c>
      <c r="G72" s="884">
        <v>5122.8989776800036</v>
      </c>
      <c r="H72" s="883">
        <v>17283.726559035997</v>
      </c>
      <c r="I72" s="883">
        <v>46826.324927304107</v>
      </c>
      <c r="J72" s="883">
        <v>21801.698078510002</v>
      </c>
      <c r="K72" s="883">
        <v>22952.635463210001</v>
      </c>
      <c r="L72" s="883">
        <v>11488.489617506002</v>
      </c>
      <c r="M72" s="883">
        <v>10.99266959</v>
      </c>
      <c r="N72" s="884">
        <v>77332.382561345556</v>
      </c>
      <c r="O72" s="883">
        <v>287139.56416194071</v>
      </c>
    </row>
    <row r="73" spans="1:15" s="310" customFormat="1" ht="9.6" customHeight="1">
      <c r="A73" s="894"/>
      <c r="B73" s="883"/>
      <c r="C73" s="883"/>
      <c r="D73" s="884"/>
      <c r="E73" s="883"/>
      <c r="F73" s="883"/>
      <c r="G73" s="883"/>
      <c r="H73" s="883"/>
      <c r="I73" s="883"/>
      <c r="J73" s="883"/>
      <c r="K73" s="883"/>
      <c r="L73" s="883"/>
      <c r="M73" s="883"/>
      <c r="N73" s="883"/>
      <c r="O73" s="883"/>
    </row>
    <row r="74" spans="1:15" s="278" customFormat="1" ht="9.6" customHeight="1">
      <c r="A74" s="621" t="s">
        <v>2883</v>
      </c>
      <c r="B74" s="1108">
        <v>19540.820834628783</v>
      </c>
      <c r="C74" s="1108">
        <v>195.87691078</v>
      </c>
      <c r="D74" s="1109">
        <v>20478.692594459997</v>
      </c>
      <c r="E74" s="1108">
        <v>42499.812910355009</v>
      </c>
      <c r="F74" s="1109">
        <v>2169.5239379852005</v>
      </c>
      <c r="G74" s="1109">
        <v>5113.1224855300006</v>
      </c>
      <c r="H74" s="1108">
        <v>17365.047980226005</v>
      </c>
      <c r="I74" s="1108">
        <v>46673.067217184092</v>
      </c>
      <c r="J74" s="1108">
        <v>22950.518117577998</v>
      </c>
      <c r="K74" s="1109">
        <v>23269.115708329999</v>
      </c>
      <c r="L74" s="1109">
        <v>11200.096198146002</v>
      </c>
      <c r="M74" s="1109">
        <v>10.99266959</v>
      </c>
      <c r="N74" s="1109">
        <v>78941.448561615529</v>
      </c>
      <c r="O74" s="1108">
        <v>290408.13612640864</v>
      </c>
    </row>
    <row r="75" spans="1:15" s="278" customFormat="1" ht="9.6" customHeight="1">
      <c r="A75" s="621" t="s">
        <v>2884</v>
      </c>
      <c r="B75" s="1108">
        <v>19518.457239458796</v>
      </c>
      <c r="C75" s="1108">
        <v>232.21873664999998</v>
      </c>
      <c r="D75" s="1109">
        <v>20121.453541540002</v>
      </c>
      <c r="E75" s="1108">
        <v>42515.702236271012</v>
      </c>
      <c r="F75" s="1109">
        <v>2146.5963083251995</v>
      </c>
      <c r="G75" s="1109">
        <v>4941.1116765199995</v>
      </c>
      <c r="H75" s="1108">
        <v>16965.261509366002</v>
      </c>
      <c r="I75" s="1108">
        <v>45199.352094290967</v>
      </c>
      <c r="J75" s="1108">
        <v>26151.687400507999</v>
      </c>
      <c r="K75" s="1109">
        <v>23040.447535849995</v>
      </c>
      <c r="L75" s="1109">
        <v>11323.831314916</v>
      </c>
      <c r="M75" s="1109">
        <v>10.99266959</v>
      </c>
      <c r="N75" s="1109">
        <v>80037.355153377561</v>
      </c>
      <c r="O75" s="1108">
        <v>292204.46741666354</v>
      </c>
    </row>
    <row r="76" spans="1:15" s="575" customFormat="1" ht="9.6" customHeight="1">
      <c r="A76" s="2195" t="s">
        <v>2885</v>
      </c>
      <c r="B76" s="2209">
        <v>20454.921602168804</v>
      </c>
      <c r="C76" s="2209">
        <v>184.89515622999997</v>
      </c>
      <c r="D76" s="2210">
        <v>20195.423163459996</v>
      </c>
      <c r="E76" s="2209">
        <v>43668.899804766013</v>
      </c>
      <c r="F76" s="2210">
        <v>2307.8296369452</v>
      </c>
      <c r="G76" s="2210">
        <v>4948.1207647999991</v>
      </c>
      <c r="H76" s="2209">
        <v>16969.745315492</v>
      </c>
      <c r="I76" s="2209">
        <v>46964.187181230969</v>
      </c>
      <c r="J76" s="2209">
        <v>30390.433858837991</v>
      </c>
      <c r="K76" s="2209">
        <v>23382.722661529995</v>
      </c>
      <c r="L76" s="2209">
        <v>12641.127958046</v>
      </c>
      <c r="M76" s="2209">
        <v>10.992559589999999</v>
      </c>
      <c r="N76" s="2209">
        <v>85433.593398111654</v>
      </c>
      <c r="O76" s="2209">
        <v>307552.89306120866</v>
      </c>
    </row>
    <row r="77" spans="1:15" s="579" customFormat="1" ht="18" customHeight="1">
      <c r="A77" s="677"/>
      <c r="B77" s="677"/>
      <c r="C77" s="677"/>
      <c r="D77" s="677"/>
      <c r="E77" s="677"/>
      <c r="F77" s="677"/>
      <c r="G77" s="677"/>
      <c r="H77" s="677"/>
      <c r="I77" s="677"/>
      <c r="J77" s="677"/>
      <c r="K77" s="677"/>
      <c r="L77" s="677"/>
      <c r="M77" s="677"/>
      <c r="N77" s="677"/>
      <c r="O77" s="677"/>
    </row>
    <row r="78" spans="1:15" s="58" customFormat="1" ht="9" customHeight="1">
      <c r="A78" s="278"/>
      <c r="B78" s="675"/>
      <c r="C78" s="675"/>
      <c r="D78" s="678"/>
      <c r="E78" s="678"/>
      <c r="F78" s="678"/>
      <c r="G78" s="678"/>
      <c r="H78" s="678"/>
      <c r="I78" s="678"/>
      <c r="J78" s="678"/>
      <c r="K78" s="678"/>
      <c r="L78" s="678"/>
      <c r="M78" s="678"/>
      <c r="N78" s="678"/>
      <c r="O78" s="676"/>
    </row>
    <row r="79" spans="1:15" ht="9" customHeight="1">
      <c r="A79" s="272"/>
    </row>
    <row r="80" spans="1:15" s="280" customFormat="1" ht="9" customHeight="1">
      <c r="A80" s="272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</row>
    <row r="81" spans="1:15" ht="9" customHeight="1">
      <c r="A81" s="273"/>
    </row>
    <row r="82" spans="1:15" ht="9" customHeight="1">
      <c r="A82" s="273"/>
    </row>
    <row r="83" spans="1:15" ht="9" customHeight="1">
      <c r="A83" s="273"/>
    </row>
    <row r="84" spans="1:15" ht="9" customHeight="1">
      <c r="A84" s="273"/>
      <c r="B84" s="280"/>
      <c r="C84" s="280"/>
      <c r="D84" s="280"/>
      <c r="E84" s="280"/>
      <c r="F84" s="280"/>
      <c r="G84" s="280"/>
      <c r="H84" s="280"/>
      <c r="I84" s="280"/>
      <c r="J84" s="280"/>
      <c r="K84" s="280"/>
      <c r="L84" s="280"/>
      <c r="M84" s="280"/>
      <c r="N84" s="280"/>
      <c r="O84" s="280"/>
    </row>
    <row r="85" spans="1:15" ht="9" customHeight="1">
      <c r="A85" s="273"/>
      <c r="B85" s="316"/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  <c r="N85" s="316"/>
      <c r="O85" s="316"/>
    </row>
    <row r="86" spans="1:15" ht="9" customHeight="1">
      <c r="A86" s="273"/>
      <c r="B86" s="274"/>
      <c r="C86" s="274"/>
      <c r="D86" s="274"/>
      <c r="E86" s="274"/>
      <c r="F86" s="274"/>
      <c r="G86" s="274"/>
    </row>
    <row r="87" spans="1:15" ht="9" customHeight="1">
      <c r="A87" s="275"/>
      <c r="B87" s="274"/>
      <c r="C87" s="274"/>
      <c r="D87" s="274"/>
      <c r="E87" s="274"/>
      <c r="F87" s="274"/>
      <c r="G87" s="274"/>
    </row>
    <row r="88" spans="1:15" ht="9" customHeight="1">
      <c r="A88" s="275"/>
      <c r="B88" s="274"/>
      <c r="C88" s="274"/>
      <c r="D88" s="274"/>
      <c r="E88" s="274"/>
      <c r="F88" s="274"/>
      <c r="G88" s="274"/>
    </row>
    <row r="89" spans="1:15" ht="9" customHeight="1">
      <c r="A89" s="275"/>
      <c r="B89" s="274"/>
      <c r="C89" s="274"/>
      <c r="D89" s="274"/>
      <c r="E89" s="274"/>
      <c r="F89" s="274"/>
      <c r="G89" s="274"/>
    </row>
    <row r="90" spans="1:15" ht="9" customHeight="1">
      <c r="A90" s="275"/>
      <c r="B90" s="274"/>
      <c r="C90" s="274"/>
      <c r="D90" s="274"/>
      <c r="E90" s="274"/>
      <c r="F90" s="274"/>
      <c r="G90" s="274"/>
    </row>
    <row r="91" spans="1:15" ht="9" customHeight="1">
      <c r="A91" s="275"/>
      <c r="B91" s="276"/>
      <c r="C91" s="276"/>
      <c r="D91" s="276"/>
      <c r="E91" s="276"/>
      <c r="F91" s="276"/>
      <c r="G91" s="276"/>
    </row>
    <row r="92" spans="1:15" ht="9" customHeight="1">
      <c r="A92" s="275"/>
      <c r="B92" s="276"/>
      <c r="C92" s="276"/>
      <c r="D92" s="276"/>
      <c r="E92" s="276"/>
      <c r="F92" s="276"/>
      <c r="G92" s="276"/>
    </row>
    <row r="93" spans="1:15" ht="9" customHeight="1">
      <c r="A93" s="275"/>
      <c r="B93" s="276"/>
      <c r="C93" s="276"/>
      <c r="D93" s="276"/>
      <c r="E93" s="276"/>
      <c r="F93" s="276"/>
      <c r="G93" s="276"/>
    </row>
    <row r="94" spans="1:15" ht="9" customHeight="1">
      <c r="A94" s="232"/>
      <c r="B94" s="276"/>
      <c r="C94" s="276"/>
      <c r="D94" s="276"/>
      <c r="E94" s="276"/>
      <c r="F94" s="276"/>
      <c r="G94" s="276"/>
    </row>
    <row r="95" spans="1:15" ht="9" customHeight="1">
      <c r="A95" s="232"/>
      <c r="B95" s="276"/>
      <c r="C95" s="276"/>
      <c r="D95" s="276"/>
      <c r="E95" s="276"/>
      <c r="F95" s="276"/>
      <c r="G95" s="276"/>
    </row>
    <row r="96" spans="1:15" ht="9" customHeight="1">
      <c r="A96" s="232"/>
      <c r="B96" s="276"/>
      <c r="C96" s="276"/>
      <c r="D96" s="276"/>
      <c r="E96" s="276"/>
      <c r="F96" s="276"/>
      <c r="G96" s="276"/>
    </row>
    <row r="97" spans="1:7" ht="9" customHeight="1">
      <c r="A97" s="232"/>
      <c r="B97" s="276"/>
      <c r="C97" s="276"/>
      <c r="D97" s="276"/>
      <c r="E97" s="276"/>
      <c r="F97" s="276"/>
      <c r="G97" s="276"/>
    </row>
    <row r="98" spans="1:7" ht="9" customHeight="1">
      <c r="A98" s="232"/>
      <c r="B98" s="233"/>
      <c r="C98" s="233"/>
      <c r="D98" s="233"/>
      <c r="E98" s="233"/>
      <c r="F98" s="233"/>
      <c r="G98" s="233"/>
    </row>
    <row r="99" spans="1:7" ht="9" customHeight="1">
      <c r="A99" s="232"/>
      <c r="B99" s="233"/>
      <c r="C99" s="233"/>
      <c r="D99" s="233"/>
      <c r="E99" s="233"/>
      <c r="F99" s="233"/>
      <c r="G99" s="233"/>
    </row>
    <row r="100" spans="1:7" ht="9" customHeight="1">
      <c r="A100" s="232"/>
      <c r="B100" s="233"/>
      <c r="C100" s="233"/>
      <c r="D100" s="233"/>
      <c r="E100" s="233"/>
      <c r="F100" s="233"/>
      <c r="G100" s="233"/>
    </row>
    <row r="101" spans="1:7" ht="9" customHeight="1">
      <c r="A101" s="232"/>
      <c r="B101" s="233"/>
      <c r="C101" s="233"/>
      <c r="D101" s="233"/>
      <c r="E101" s="233"/>
      <c r="F101" s="233"/>
      <c r="G101" s="233"/>
    </row>
    <row r="102" spans="1:7" ht="9" customHeight="1">
      <c r="A102" s="232"/>
      <c r="B102" s="233"/>
      <c r="C102" s="233"/>
      <c r="D102" s="233"/>
      <c r="E102" s="233"/>
      <c r="F102" s="233"/>
      <c r="G102" s="233"/>
    </row>
    <row r="103" spans="1:7" ht="9" customHeight="1">
      <c r="A103" s="232"/>
      <c r="B103" s="233"/>
      <c r="C103" s="233"/>
      <c r="D103" s="233"/>
      <c r="E103" s="233"/>
      <c r="F103" s="233"/>
      <c r="G103" s="233"/>
    </row>
    <row r="104" spans="1:7" ht="9" customHeight="1">
      <c r="A104" s="232"/>
      <c r="B104" s="234"/>
      <c r="C104" s="234"/>
      <c r="D104" s="234"/>
      <c r="E104" s="234"/>
      <c r="F104" s="234"/>
      <c r="G104" s="234"/>
    </row>
    <row r="105" spans="1:7" ht="9" customHeight="1">
      <c r="A105" s="232"/>
      <c r="B105" s="234"/>
      <c r="C105" s="234"/>
      <c r="D105" s="234"/>
      <c r="E105" s="234"/>
      <c r="F105" s="234"/>
      <c r="G105" s="234"/>
    </row>
    <row r="106" spans="1:7" ht="9" customHeight="1">
      <c r="A106" s="232"/>
      <c r="B106" s="234"/>
      <c r="C106" s="234"/>
      <c r="D106" s="234"/>
      <c r="E106" s="234"/>
      <c r="F106" s="234"/>
      <c r="G106" s="234"/>
    </row>
    <row r="107" spans="1:7" ht="9" customHeight="1">
      <c r="A107" s="238"/>
      <c r="B107" s="234"/>
      <c r="C107" s="234"/>
      <c r="D107" s="234"/>
      <c r="E107" s="234"/>
      <c r="F107" s="234"/>
      <c r="G107" s="234"/>
    </row>
    <row r="108" spans="1:7" ht="9" customHeight="1">
      <c r="A108" s="238"/>
      <c r="B108" s="234"/>
      <c r="C108" s="234"/>
      <c r="D108" s="234"/>
      <c r="E108" s="234"/>
      <c r="F108" s="234"/>
      <c r="G108" s="234"/>
    </row>
    <row r="109" spans="1:7" ht="9" customHeight="1">
      <c r="A109" s="238"/>
      <c r="B109" s="234"/>
      <c r="C109" s="234"/>
      <c r="D109" s="234"/>
      <c r="E109" s="234"/>
      <c r="F109" s="234"/>
      <c r="G109" s="234"/>
    </row>
    <row r="110" spans="1:7" ht="9" customHeight="1">
      <c r="A110" s="238"/>
      <c r="B110" s="234"/>
      <c r="C110" s="234"/>
      <c r="D110" s="234"/>
      <c r="E110" s="234"/>
      <c r="F110" s="234"/>
      <c r="G110" s="234"/>
    </row>
    <row r="111" spans="1:7" ht="9" customHeight="1">
      <c r="A111" s="232"/>
      <c r="B111" s="234"/>
      <c r="C111" s="234"/>
      <c r="D111" s="234"/>
      <c r="E111" s="234"/>
      <c r="F111" s="234"/>
      <c r="G111" s="234"/>
    </row>
    <row r="112" spans="1:7" ht="9" customHeight="1">
      <c r="A112" s="232"/>
      <c r="B112" s="234"/>
      <c r="C112" s="234"/>
      <c r="D112" s="234"/>
      <c r="E112" s="234"/>
      <c r="F112" s="234"/>
      <c r="G112" s="234"/>
    </row>
    <row r="113" spans="1:7" ht="9" customHeight="1">
      <c r="A113" s="232"/>
      <c r="B113" s="234"/>
      <c r="C113" s="234"/>
      <c r="D113" s="234"/>
      <c r="E113" s="234"/>
      <c r="F113" s="234"/>
      <c r="G113" s="234"/>
    </row>
    <row r="114" spans="1:7" ht="9" customHeight="1">
      <c r="A114" s="232"/>
      <c r="B114" s="234"/>
      <c r="C114" s="234"/>
      <c r="D114" s="234"/>
      <c r="E114" s="234"/>
      <c r="F114" s="234"/>
      <c r="G114" s="234"/>
    </row>
    <row r="115" spans="1:7" ht="9" customHeight="1">
      <c r="A115" s="232"/>
      <c r="B115" s="235"/>
      <c r="C115" s="235"/>
      <c r="D115" s="235"/>
      <c r="E115" s="235"/>
      <c r="F115" s="235"/>
      <c r="G115" s="234"/>
    </row>
    <row r="116" spans="1:7" ht="9" customHeight="1">
      <c r="A116" s="232"/>
      <c r="B116" s="235"/>
      <c r="C116" s="235"/>
      <c r="D116" s="235"/>
      <c r="E116" s="235"/>
      <c r="F116" s="235"/>
      <c r="G116" s="234"/>
    </row>
    <row r="117" spans="1:7" ht="9" customHeight="1">
      <c r="A117" s="232"/>
      <c r="B117" s="235"/>
      <c r="C117" s="235"/>
      <c r="D117" s="235"/>
      <c r="E117" s="235"/>
      <c r="F117" s="235"/>
      <c r="G117" s="234"/>
    </row>
    <row r="118" spans="1:7" ht="9" customHeight="1">
      <c r="A118" s="232"/>
      <c r="B118" s="62"/>
      <c r="C118" s="62"/>
      <c r="D118" s="62"/>
      <c r="E118" s="62"/>
      <c r="F118" s="62"/>
      <c r="G118" s="234"/>
    </row>
    <row r="119" spans="1:7" ht="9" customHeight="1">
      <c r="A119" s="232"/>
      <c r="B119" s="235"/>
      <c r="C119" s="235"/>
      <c r="D119" s="235"/>
      <c r="E119" s="235"/>
      <c r="F119" s="235"/>
      <c r="G119" s="234"/>
    </row>
    <row r="120" spans="1:7" ht="9" customHeight="1">
      <c r="A120" s="232"/>
      <c r="B120" s="235"/>
      <c r="C120" s="235"/>
      <c r="D120" s="235"/>
      <c r="E120" s="235"/>
      <c r="F120" s="235"/>
      <c r="G120" s="234"/>
    </row>
    <row r="121" spans="1:7" ht="9" customHeight="1">
      <c r="A121" s="232"/>
      <c r="B121" s="235"/>
      <c r="C121" s="235"/>
      <c r="D121" s="235"/>
      <c r="E121" s="235"/>
      <c r="F121" s="235"/>
      <c r="G121" s="234"/>
    </row>
    <row r="122" spans="1:7" ht="9" customHeight="1">
      <c r="A122" s="232"/>
      <c r="B122" s="235"/>
      <c r="C122" s="235"/>
      <c r="D122" s="235"/>
      <c r="E122" s="235"/>
      <c r="F122" s="235"/>
      <c r="G122" s="234"/>
    </row>
    <row r="123" spans="1:7" ht="9" customHeight="1">
      <c r="A123" s="232"/>
      <c r="B123" s="235"/>
      <c r="C123" s="235"/>
      <c r="D123" s="235"/>
      <c r="E123" s="235"/>
      <c r="F123" s="235"/>
      <c r="G123" s="234"/>
    </row>
    <row r="124" spans="1:7" ht="9" customHeight="1">
      <c r="A124" s="232"/>
      <c r="B124" s="235"/>
      <c r="C124" s="235"/>
      <c r="D124" s="235"/>
      <c r="E124" s="235"/>
      <c r="F124" s="235"/>
      <c r="G124" s="234"/>
    </row>
    <row r="125" spans="1:7" ht="9" customHeight="1">
      <c r="A125" s="232"/>
      <c r="B125" s="235"/>
      <c r="C125" s="235"/>
      <c r="D125" s="235"/>
      <c r="E125" s="235"/>
      <c r="F125" s="235"/>
      <c r="G125" s="234"/>
    </row>
    <row r="126" spans="1:7" ht="9" customHeight="1">
      <c r="A126" s="232"/>
      <c r="B126" s="235"/>
      <c r="C126" s="235"/>
      <c r="D126" s="235"/>
      <c r="E126" s="235"/>
      <c r="F126" s="235"/>
      <c r="G126" s="234"/>
    </row>
    <row r="127" spans="1:7" ht="9" customHeight="1">
      <c r="A127" s="277"/>
      <c r="B127" s="235"/>
      <c r="C127" s="235"/>
      <c r="D127" s="235"/>
      <c r="E127" s="235"/>
      <c r="F127" s="235"/>
      <c r="G127" s="234"/>
    </row>
    <row r="128" spans="1:7" ht="9" customHeight="1">
      <c r="A128" s="277"/>
      <c r="B128" s="235"/>
      <c r="C128" s="235"/>
      <c r="D128" s="235"/>
      <c r="E128" s="235"/>
      <c r="F128" s="235"/>
      <c r="G128" s="234"/>
    </row>
    <row r="129" spans="1:7" ht="9" customHeight="1">
      <c r="A129" s="277"/>
      <c r="B129" s="235"/>
      <c r="C129" s="235"/>
      <c r="D129" s="235"/>
      <c r="E129" s="235"/>
      <c r="F129" s="235"/>
      <c r="G129" s="234"/>
    </row>
    <row r="130" spans="1:7" ht="9" customHeight="1">
      <c r="A130" s="277"/>
      <c r="B130" s="235"/>
      <c r="C130" s="235"/>
      <c r="D130" s="235"/>
      <c r="E130" s="235"/>
      <c r="F130" s="235"/>
      <c r="G130" s="234"/>
    </row>
    <row r="131" spans="1:7" ht="9" customHeight="1">
      <c r="A131" s="238"/>
      <c r="B131" s="235"/>
      <c r="C131" s="235"/>
      <c r="D131" s="235"/>
      <c r="E131" s="235"/>
      <c r="F131" s="235"/>
      <c r="G131" s="234"/>
    </row>
    <row r="132" spans="1:7" ht="9" customHeight="1">
      <c r="A132" s="43"/>
      <c r="B132" s="235"/>
      <c r="C132" s="235"/>
      <c r="D132" s="235"/>
      <c r="E132" s="235"/>
      <c r="F132" s="235"/>
      <c r="G132" s="234"/>
    </row>
    <row r="133" spans="1:7" ht="9" customHeight="1">
      <c r="B133" s="235"/>
      <c r="C133" s="235"/>
      <c r="D133" s="235"/>
      <c r="E133" s="235"/>
      <c r="F133" s="235"/>
      <c r="G133" s="234"/>
    </row>
    <row r="134" spans="1:7" ht="9" customHeight="1">
      <c r="B134" s="235"/>
      <c r="C134" s="235"/>
      <c r="D134" s="235"/>
      <c r="E134" s="235"/>
      <c r="F134" s="235"/>
      <c r="G134" s="234"/>
    </row>
    <row r="135" spans="1:7" ht="9" customHeight="1">
      <c r="B135" s="3"/>
      <c r="C135" s="3"/>
      <c r="D135" s="3"/>
      <c r="E135" s="3"/>
      <c r="F135" s="3"/>
      <c r="G135" s="3"/>
    </row>
  </sheetData>
  <mergeCells count="1">
    <mergeCell ref="A5:A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37" orientation="landscape" useFirstPageNumber="1" r:id="rId1"/>
  <headerFooter alignWithMargins="0">
    <oddFooter>&amp;C&amp;"Times New Roman,Bold"&amp;10&amp;P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sheetPr codeName="Sheet32"/>
  <dimension ref="A1:O135"/>
  <sheetViews>
    <sheetView topLeftCell="A33" zoomScale="130" zoomScaleNormal="130" workbookViewId="0">
      <selection activeCell="G18" sqref="G18"/>
    </sheetView>
  </sheetViews>
  <sheetFormatPr defaultRowHeight="9" customHeight="1"/>
  <cols>
    <col min="1" max="1" width="14" style="49" customWidth="1"/>
    <col min="2" max="2" width="10.1640625" style="49" customWidth="1"/>
    <col min="3" max="3" width="10.6640625" style="49" customWidth="1"/>
    <col min="4" max="4" width="10.5" style="49" customWidth="1"/>
    <col min="5" max="5" width="11.83203125" style="49" customWidth="1"/>
    <col min="6" max="6" width="12.1640625" style="49" customWidth="1"/>
    <col min="7" max="7" width="16.33203125" style="49" customWidth="1"/>
    <col min="8" max="8" width="14.83203125" style="49" customWidth="1"/>
    <col min="9" max="9" width="10" style="49" bestFit="1" customWidth="1"/>
    <col min="10" max="10" width="10.6640625" style="49" customWidth="1"/>
    <col min="11" max="11" width="9.5" style="49" customWidth="1"/>
    <col min="12" max="12" width="11" style="49" customWidth="1"/>
    <col min="13" max="13" width="11.33203125" style="49" customWidth="1"/>
    <col min="14" max="14" width="11" style="49" customWidth="1"/>
    <col min="15" max="15" width="12.6640625" style="49" customWidth="1"/>
    <col min="16" max="16384" width="9.33203125" style="49"/>
  </cols>
  <sheetData>
    <row r="1" spans="1:15" s="471" customFormat="1" ht="14.1" customHeight="1">
      <c r="A1" s="458" t="s">
        <v>2426</v>
      </c>
      <c r="B1" s="459"/>
      <c r="C1" s="459"/>
      <c r="D1" s="459"/>
      <c r="E1" s="459"/>
      <c r="F1" s="459"/>
      <c r="G1" s="459"/>
      <c r="H1" s="469"/>
      <c r="I1" s="469"/>
      <c r="J1" s="469"/>
      <c r="K1" s="469"/>
      <c r="L1" s="469"/>
      <c r="M1" s="469"/>
      <c r="N1" s="469"/>
      <c r="O1" s="470"/>
    </row>
    <row r="2" spans="1:15" s="471" customFormat="1" ht="14.1" customHeight="1">
      <c r="A2" s="462"/>
      <c r="B2" s="463"/>
      <c r="C2" s="463"/>
      <c r="D2" s="463"/>
      <c r="E2" s="463"/>
      <c r="F2" s="463"/>
      <c r="G2" s="463"/>
      <c r="O2" s="472"/>
    </row>
    <row r="3" spans="1:15" s="471" customFormat="1" ht="14.1" customHeight="1">
      <c r="A3" s="462"/>
      <c r="B3" s="463"/>
      <c r="C3" s="463"/>
      <c r="D3" s="463"/>
      <c r="E3" s="463"/>
      <c r="F3" s="463"/>
      <c r="G3" s="463"/>
      <c r="O3" s="472"/>
    </row>
    <row r="4" spans="1:15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73"/>
      <c r="I4" s="473"/>
      <c r="J4" s="473"/>
      <c r="K4" s="473"/>
      <c r="L4" s="473"/>
      <c r="M4" s="473"/>
      <c r="N4" s="473"/>
      <c r="O4" s="474"/>
    </row>
    <row r="5" spans="1:15" s="1118" customFormat="1" ht="52.5" customHeight="1">
      <c r="A5" s="2437" t="s">
        <v>1788</v>
      </c>
      <c r="B5" s="281" t="s">
        <v>1998</v>
      </c>
      <c r="C5" s="281" t="s">
        <v>303</v>
      </c>
      <c r="D5" s="282" t="s">
        <v>221</v>
      </c>
      <c r="E5" s="281" t="s">
        <v>304</v>
      </c>
      <c r="F5" s="282" t="s">
        <v>1794</v>
      </c>
      <c r="G5" s="282" t="s">
        <v>312</v>
      </c>
      <c r="H5" s="282" t="s">
        <v>306</v>
      </c>
      <c r="I5" s="282" t="s">
        <v>307</v>
      </c>
      <c r="J5" s="282" t="s">
        <v>308</v>
      </c>
      <c r="K5" s="282" t="s">
        <v>309</v>
      </c>
      <c r="L5" s="282" t="s">
        <v>310</v>
      </c>
      <c r="M5" s="282" t="s">
        <v>311</v>
      </c>
      <c r="N5" s="281" t="s">
        <v>305</v>
      </c>
      <c r="O5" s="283" t="s">
        <v>1341</v>
      </c>
    </row>
    <row r="6" spans="1:15" s="58" customFormat="1" ht="15" customHeight="1">
      <c r="A6" s="2429"/>
      <c r="B6" s="284">
        <v>1</v>
      </c>
      <c r="C6" s="284">
        <v>2</v>
      </c>
      <c r="D6" s="284">
        <v>3</v>
      </c>
      <c r="E6" s="284">
        <v>4</v>
      </c>
      <c r="F6" s="284">
        <v>5</v>
      </c>
      <c r="G6" s="284">
        <v>6</v>
      </c>
      <c r="H6" s="284">
        <v>7</v>
      </c>
      <c r="I6" s="284">
        <v>8</v>
      </c>
      <c r="J6" s="284">
        <v>9</v>
      </c>
      <c r="K6" s="284">
        <v>10</v>
      </c>
      <c r="L6" s="284">
        <v>11</v>
      </c>
      <c r="M6" s="284">
        <v>12</v>
      </c>
      <c r="N6" s="284">
        <v>13</v>
      </c>
      <c r="O6" s="284">
        <v>14</v>
      </c>
    </row>
    <row r="7" spans="1:15" s="305" customFormat="1" ht="8.4499999999999993" customHeight="1">
      <c r="A7" s="601" t="s">
        <v>1168</v>
      </c>
      <c r="B7" s="671">
        <v>1508.8381434500002</v>
      </c>
      <c r="C7" s="671">
        <v>245.82048337999998</v>
      </c>
      <c r="D7" s="1067">
        <v>6730.8166057199996</v>
      </c>
      <c r="E7" s="671">
        <v>13649.897268700002</v>
      </c>
      <c r="F7" s="671">
        <v>1182.2696500200002</v>
      </c>
      <c r="G7" s="671">
        <v>2012.0411484199999</v>
      </c>
      <c r="H7" s="671">
        <v>5980.9977490499996</v>
      </c>
      <c r="I7" s="671">
        <v>14534.203584109997</v>
      </c>
      <c r="J7" s="671">
        <v>9885.5503871000019</v>
      </c>
      <c r="K7" s="671">
        <v>6927.5368519759995</v>
      </c>
      <c r="L7" s="671">
        <v>4795.6351893900001</v>
      </c>
      <c r="M7" s="671">
        <v>101.22229019</v>
      </c>
      <c r="N7" s="671">
        <v>19477.571024439992</v>
      </c>
      <c r="O7" s="671">
        <v>87032.400375945988</v>
      </c>
    </row>
    <row r="8" spans="1:15" s="124" customFormat="1" ht="5.0999999999999996" hidden="1" customHeight="1">
      <c r="A8" s="894"/>
      <c r="B8" s="1070"/>
      <c r="C8" s="1070"/>
      <c r="D8" s="765"/>
      <c r="E8" s="1070"/>
      <c r="F8" s="1070"/>
      <c r="G8" s="1070"/>
      <c r="H8" s="1070"/>
      <c r="I8" s="1070"/>
      <c r="J8" s="1070"/>
      <c r="K8" s="1070"/>
      <c r="L8" s="1070"/>
      <c r="M8" s="1070"/>
      <c r="N8" s="1070"/>
      <c r="O8" s="1070"/>
    </row>
    <row r="9" spans="1:15" s="304" customFormat="1" ht="8.4499999999999993" hidden="1" customHeight="1">
      <c r="A9" s="621" t="s">
        <v>114</v>
      </c>
      <c r="B9" s="1070">
        <v>1540.6513334499998</v>
      </c>
      <c r="C9" s="1070">
        <v>242.28281465999999</v>
      </c>
      <c r="D9" s="765">
        <v>6957.4900828700002</v>
      </c>
      <c r="E9" s="1070">
        <v>13786.088502400002</v>
      </c>
      <c r="F9" s="765">
        <v>1166.1599181299998</v>
      </c>
      <c r="G9" s="765">
        <v>1939.4681325599995</v>
      </c>
      <c r="H9" s="1070">
        <v>5627.5320028099995</v>
      </c>
      <c r="I9" s="1070">
        <v>14242.561649699997</v>
      </c>
      <c r="J9" s="1070">
        <v>9946.0503966399956</v>
      </c>
      <c r="K9" s="1070">
        <v>6719.4971701259992</v>
      </c>
      <c r="L9" s="1070">
        <v>4226.5279062400004</v>
      </c>
      <c r="M9" s="1070">
        <v>49.78129019</v>
      </c>
      <c r="N9" s="1070">
        <v>18172.635709159993</v>
      </c>
      <c r="O9" s="1070">
        <v>84616.726908935991</v>
      </c>
    </row>
    <row r="10" spans="1:15" s="278" customFormat="1" ht="8.4499999999999993" hidden="1" customHeight="1">
      <c r="A10" s="618" t="s">
        <v>115</v>
      </c>
      <c r="B10" s="1108">
        <v>1663.0828277500002</v>
      </c>
      <c r="C10" s="1108">
        <v>219.81954333000002</v>
      </c>
      <c r="D10" s="1109">
        <v>6826.8612540399999</v>
      </c>
      <c r="E10" s="1108">
        <v>12836.731718979994</v>
      </c>
      <c r="F10" s="1108">
        <v>1205.12194146</v>
      </c>
      <c r="G10" s="1108">
        <v>1917.4987835299994</v>
      </c>
      <c r="H10" s="1108">
        <v>5540.5376473099996</v>
      </c>
      <c r="I10" s="1108">
        <v>13022.363590399998</v>
      </c>
      <c r="J10" s="1108">
        <v>9926.0402789299969</v>
      </c>
      <c r="K10" s="1108">
        <v>6671.1702151009013</v>
      </c>
      <c r="L10" s="1108">
        <v>4026.5796813999991</v>
      </c>
      <c r="M10" s="1108">
        <v>186.46671306000002</v>
      </c>
      <c r="N10" s="1108">
        <v>19125.284546697399</v>
      </c>
      <c r="O10" s="1108">
        <v>83167.558741988294</v>
      </c>
    </row>
    <row r="11" spans="1:15" s="278" customFormat="1" ht="8.4499999999999993" hidden="1" customHeight="1">
      <c r="A11" s="618" t="s">
        <v>351</v>
      </c>
      <c r="B11" s="1108">
        <v>1692.70213569</v>
      </c>
      <c r="C11" s="1108">
        <v>132.00358522000002</v>
      </c>
      <c r="D11" s="1109">
        <v>6617.692856990001</v>
      </c>
      <c r="E11" s="1108">
        <v>12209.518614102502</v>
      </c>
      <c r="F11" s="1108">
        <v>1143.5595398</v>
      </c>
      <c r="G11" s="1108">
        <v>1713.3547500700004</v>
      </c>
      <c r="H11" s="1108">
        <v>5591.0514487299997</v>
      </c>
      <c r="I11" s="1108">
        <v>12576.600161010001</v>
      </c>
      <c r="J11" s="1108">
        <v>9617.8349341499998</v>
      </c>
      <c r="K11" s="1108">
        <v>6229.5195761060004</v>
      </c>
      <c r="L11" s="1108">
        <v>3783.3904201699997</v>
      </c>
      <c r="M11" s="1108">
        <v>705.16675212999996</v>
      </c>
      <c r="N11" s="1108">
        <v>18938.11641703</v>
      </c>
      <c r="O11" s="1108">
        <v>80950.5111911985</v>
      </c>
    </row>
    <row r="12" spans="1:15" s="310" customFormat="1" ht="8.4499999999999993" customHeight="1">
      <c r="A12" s="601" t="s">
        <v>1627</v>
      </c>
      <c r="B12" s="883">
        <v>1697.6436535201001</v>
      </c>
      <c r="C12" s="883">
        <v>160.66702751</v>
      </c>
      <c r="D12" s="884">
        <v>5203.9644608299986</v>
      </c>
      <c r="E12" s="883">
        <v>9151.4946285400001</v>
      </c>
      <c r="F12" s="883">
        <v>883.83549685000003</v>
      </c>
      <c r="G12" s="883">
        <v>1464.6712059300003</v>
      </c>
      <c r="H12" s="883">
        <v>3843.6786629100006</v>
      </c>
      <c r="I12" s="883">
        <v>10892.137845713001</v>
      </c>
      <c r="J12" s="883">
        <v>8030.2009187399999</v>
      </c>
      <c r="K12" s="883">
        <v>4805.2998563459996</v>
      </c>
      <c r="L12" s="883">
        <v>3565.81444702</v>
      </c>
      <c r="M12" s="883">
        <v>52.657452300000109</v>
      </c>
      <c r="N12" s="883">
        <v>17620.240358914405</v>
      </c>
      <c r="O12" s="883">
        <v>67372.306015123497</v>
      </c>
    </row>
    <row r="13" spans="1:15" s="310" customFormat="1" ht="8.4499999999999993" customHeight="1">
      <c r="A13" s="601" t="s">
        <v>89</v>
      </c>
      <c r="B13" s="710">
        <v>1913.79721554</v>
      </c>
      <c r="C13" s="710">
        <v>143.04647080000001</v>
      </c>
      <c r="D13" s="711">
        <v>4718.8121630199985</v>
      </c>
      <c r="E13" s="710">
        <v>9107.9427818899985</v>
      </c>
      <c r="F13" s="710">
        <v>867.5671648199999</v>
      </c>
      <c r="G13" s="710">
        <v>1654.8189437900003</v>
      </c>
      <c r="H13" s="710">
        <v>4211.3102190099999</v>
      </c>
      <c r="I13" s="710">
        <v>9655.5193803629991</v>
      </c>
      <c r="J13" s="710">
        <v>5952.6247406499997</v>
      </c>
      <c r="K13" s="710">
        <v>3923.5471028199995</v>
      </c>
      <c r="L13" s="710">
        <v>4069.8781765899998</v>
      </c>
      <c r="M13" s="710">
        <v>48.109158819999998</v>
      </c>
      <c r="N13" s="710">
        <v>19510.424117752398</v>
      </c>
      <c r="O13" s="710">
        <v>65777.397635865389</v>
      </c>
    </row>
    <row r="14" spans="1:15" s="310" customFormat="1" ht="5.0999999999999996" hidden="1" customHeight="1">
      <c r="A14" s="601"/>
      <c r="B14" s="883"/>
      <c r="C14" s="883"/>
      <c r="D14" s="884"/>
      <c r="E14" s="883"/>
      <c r="F14" s="883"/>
      <c r="G14" s="883"/>
      <c r="H14" s="883"/>
      <c r="I14" s="883"/>
      <c r="J14" s="883"/>
      <c r="K14" s="883"/>
      <c r="L14" s="883"/>
      <c r="M14" s="883"/>
      <c r="N14" s="883"/>
      <c r="O14" s="883"/>
    </row>
    <row r="15" spans="1:15" s="278" customFormat="1" ht="8.4499999999999993" hidden="1" customHeight="1">
      <c r="A15" s="621" t="s">
        <v>1830</v>
      </c>
      <c r="B15" s="1108">
        <v>2005.7070476010001</v>
      </c>
      <c r="C15" s="1108">
        <v>128.68174533999999</v>
      </c>
      <c r="D15" s="1109">
        <v>4699.1214479600003</v>
      </c>
      <c r="E15" s="1108">
        <v>9544.5554149240033</v>
      </c>
      <c r="F15" s="1109">
        <v>831.96845097999994</v>
      </c>
      <c r="G15" s="1109">
        <v>1686.4593544699999</v>
      </c>
      <c r="H15" s="1108">
        <v>4306.454412131</v>
      </c>
      <c r="I15" s="1108">
        <v>9818.4731713429956</v>
      </c>
      <c r="J15" s="1108">
        <v>5802.1385134499988</v>
      </c>
      <c r="K15" s="1108">
        <v>4104.4764424909999</v>
      </c>
      <c r="L15" s="1108">
        <v>3818.7768507599994</v>
      </c>
      <c r="M15" s="1108">
        <v>48.089760600009996</v>
      </c>
      <c r="N15" s="1108">
        <v>20124.371315852401</v>
      </c>
      <c r="O15" s="1108">
        <v>66919.27392790241</v>
      </c>
    </row>
    <row r="16" spans="1:15" s="278" customFormat="1" ht="8.4499999999999993" hidden="1" customHeight="1">
      <c r="A16" s="618" t="s">
        <v>1834</v>
      </c>
      <c r="B16" s="713">
        <v>2050.5164664110002</v>
      </c>
      <c r="C16" s="713">
        <v>82.960141329999999</v>
      </c>
      <c r="D16" s="712">
        <v>4708.9246101159388</v>
      </c>
      <c r="E16" s="713">
        <v>9595.1114636540005</v>
      </c>
      <c r="F16" s="713">
        <v>792.97347891000004</v>
      </c>
      <c r="G16" s="713">
        <v>1736.3903036099998</v>
      </c>
      <c r="H16" s="713">
        <v>4319.1505564710005</v>
      </c>
      <c r="I16" s="713">
        <v>9678.204365622998</v>
      </c>
      <c r="J16" s="713">
        <v>5480.1954193000001</v>
      </c>
      <c r="K16" s="713">
        <v>4316.1009177309998</v>
      </c>
      <c r="L16" s="713">
        <v>4080.7613585899999</v>
      </c>
      <c r="M16" s="713">
        <v>47.977285500009998</v>
      </c>
      <c r="N16" s="713">
        <v>20374.321214162399</v>
      </c>
      <c r="O16" s="713">
        <v>67263.587581408356</v>
      </c>
    </row>
    <row r="17" spans="1:15" s="304" customFormat="1" ht="8.4499999999999993" hidden="1" customHeight="1">
      <c r="A17" s="618" t="s">
        <v>1846</v>
      </c>
      <c r="B17" s="1070">
        <v>2003.3886032500004</v>
      </c>
      <c r="C17" s="1070">
        <v>81.428465979999999</v>
      </c>
      <c r="D17" s="765">
        <v>4863.4345870059387</v>
      </c>
      <c r="E17" s="1070">
        <v>9801.4348382740027</v>
      </c>
      <c r="F17" s="1070">
        <v>752.98454644099991</v>
      </c>
      <c r="G17" s="1070">
        <v>1672.2612792199998</v>
      </c>
      <c r="H17" s="1070">
        <v>4374.8269093900008</v>
      </c>
      <c r="I17" s="1070">
        <v>9807.8068674330025</v>
      </c>
      <c r="J17" s="1070">
        <v>5226.4559158700004</v>
      </c>
      <c r="K17" s="1070">
        <v>4435.2796894200001</v>
      </c>
      <c r="L17" s="1070">
        <v>3936.6338215900005</v>
      </c>
      <c r="M17" s="1070">
        <v>48.903286849999994</v>
      </c>
      <c r="N17" s="1070">
        <v>20629.770071267394</v>
      </c>
      <c r="O17" s="1070">
        <v>67634.608881991342</v>
      </c>
    </row>
    <row r="18" spans="1:15" s="305" customFormat="1" ht="8.4499999999999993" customHeight="1">
      <c r="A18" s="601" t="s">
        <v>1858</v>
      </c>
      <c r="B18" s="671">
        <v>1942.1420385900003</v>
      </c>
      <c r="C18" s="671">
        <v>43.629613350001001</v>
      </c>
      <c r="D18" s="1067">
        <v>4416.0482393521897</v>
      </c>
      <c r="E18" s="671">
        <v>10536.001020703998</v>
      </c>
      <c r="F18" s="671">
        <v>704.17632506099983</v>
      </c>
      <c r="G18" s="671">
        <v>1720.0137053599994</v>
      </c>
      <c r="H18" s="671">
        <v>4069.5462147699991</v>
      </c>
      <c r="I18" s="671">
        <v>8649.4552262330017</v>
      </c>
      <c r="J18" s="671">
        <v>4717.6501217600007</v>
      </c>
      <c r="K18" s="671">
        <v>3876.1540062699996</v>
      </c>
      <c r="L18" s="671">
        <v>4442.0835166900006</v>
      </c>
      <c r="M18" s="671">
        <v>47.004666749999998</v>
      </c>
      <c r="N18" s="671">
        <v>20499.714515285985</v>
      </c>
      <c r="O18" s="671">
        <v>65663.61921017617</v>
      </c>
    </row>
    <row r="19" spans="1:15" s="310" customFormat="1" ht="5.0999999999999996" customHeight="1">
      <c r="A19" s="601"/>
      <c r="B19" s="883"/>
      <c r="C19" s="883"/>
      <c r="D19" s="884"/>
      <c r="E19" s="883"/>
      <c r="F19" s="883"/>
      <c r="G19" s="883"/>
      <c r="H19" s="883"/>
      <c r="I19" s="883"/>
      <c r="J19" s="883"/>
      <c r="K19" s="883"/>
      <c r="L19" s="883"/>
      <c r="M19" s="883"/>
      <c r="N19" s="883"/>
      <c r="O19" s="883"/>
    </row>
    <row r="20" spans="1:15" s="278" customFormat="1" ht="8.4499999999999993" customHeight="1">
      <c r="A20" s="621" t="s">
        <v>1914</v>
      </c>
      <c r="B20" s="1108">
        <v>1911.0060403299997</v>
      </c>
      <c r="C20" s="1108">
        <v>66.556987520001002</v>
      </c>
      <c r="D20" s="1109">
        <v>4302.0250397099981</v>
      </c>
      <c r="E20" s="1108">
        <v>10805.307780234001</v>
      </c>
      <c r="F20" s="1109">
        <v>683.77201076999984</v>
      </c>
      <c r="G20" s="1109">
        <v>1860.5016762599998</v>
      </c>
      <c r="H20" s="1108">
        <v>4207.0052744300001</v>
      </c>
      <c r="I20" s="1108">
        <v>8438.5685601000023</v>
      </c>
      <c r="J20" s="1070">
        <v>4639.5757625699989</v>
      </c>
      <c r="K20" s="1108">
        <v>3987.4785429200006</v>
      </c>
      <c r="L20" s="1108">
        <v>3992.2341517300006</v>
      </c>
      <c r="M20" s="1108">
        <v>51.3280344</v>
      </c>
      <c r="N20" s="1108">
        <v>20381.262265789999</v>
      </c>
      <c r="O20" s="1108">
        <v>65326.622126763999</v>
      </c>
    </row>
    <row r="21" spans="1:15" s="278" customFormat="1" ht="8.4499999999999993" customHeight="1">
      <c r="A21" s="618" t="s">
        <v>1937</v>
      </c>
      <c r="B21" s="713">
        <v>1999.9393869599999</v>
      </c>
      <c r="C21" s="713">
        <v>106.91758431000001</v>
      </c>
      <c r="D21" s="712">
        <v>3994.9507856399991</v>
      </c>
      <c r="E21" s="713">
        <v>11490.402435403001</v>
      </c>
      <c r="F21" s="713">
        <v>710.36773781999989</v>
      </c>
      <c r="G21" s="713">
        <v>1988.2489662400001</v>
      </c>
      <c r="H21" s="713">
        <v>4281.7195166849997</v>
      </c>
      <c r="I21" s="713">
        <v>8601.4132286200002</v>
      </c>
      <c r="J21" s="1248">
        <v>4618.0793367299993</v>
      </c>
      <c r="K21" s="713">
        <v>3943.5256297599999</v>
      </c>
      <c r="L21" s="713">
        <v>3850.9499191899999</v>
      </c>
      <c r="M21" s="713">
        <v>67.967494399999993</v>
      </c>
      <c r="N21" s="713">
        <v>21200.245645270999</v>
      </c>
      <c r="O21" s="713">
        <v>66854.727667029001</v>
      </c>
    </row>
    <row r="22" spans="1:15" s="304" customFormat="1" ht="8.4499999999999993" customHeight="1">
      <c r="A22" s="618" t="s">
        <v>1971</v>
      </c>
      <c r="B22" s="1070">
        <v>2119.3865532599998</v>
      </c>
      <c r="C22" s="1070">
        <v>95.384289219999999</v>
      </c>
      <c r="D22" s="765">
        <v>4121.8287372320001</v>
      </c>
      <c r="E22" s="1070">
        <v>12166.404863793001</v>
      </c>
      <c r="F22" s="1070">
        <v>885.83138386999974</v>
      </c>
      <c r="G22" s="1070">
        <v>1947.77258091</v>
      </c>
      <c r="H22" s="1070">
        <v>4462.2868669019999</v>
      </c>
      <c r="I22" s="1070">
        <v>8944.8256962000014</v>
      </c>
      <c r="J22" s="1070">
        <v>4699.9114161200005</v>
      </c>
      <c r="K22" s="1070">
        <v>4645.3342033500003</v>
      </c>
      <c r="L22" s="1070">
        <v>4467.7848826500003</v>
      </c>
      <c r="M22" s="1070">
        <v>64.163754399999988</v>
      </c>
      <c r="N22" s="1070">
        <v>20628.034275334001</v>
      </c>
      <c r="O22" s="1070">
        <v>69248.94950324099</v>
      </c>
    </row>
    <row r="23" spans="1:15" s="305" customFormat="1" ht="8.4499999999999993" customHeight="1">
      <c r="A23" s="601" t="s">
        <v>1980</v>
      </c>
      <c r="B23" s="671">
        <v>2030.6379954100003</v>
      </c>
      <c r="C23" s="671">
        <v>71.970162299999998</v>
      </c>
      <c r="D23" s="1067">
        <v>3625.65607787</v>
      </c>
      <c r="E23" s="671">
        <v>11139.987885974002</v>
      </c>
      <c r="F23" s="671">
        <v>829.10208394999995</v>
      </c>
      <c r="G23" s="671">
        <v>2947.775119930001</v>
      </c>
      <c r="H23" s="671">
        <v>4395.987675641999</v>
      </c>
      <c r="I23" s="671">
        <v>8720.4984717099996</v>
      </c>
      <c r="J23" s="671">
        <v>4664.0575734700005</v>
      </c>
      <c r="K23" s="671">
        <v>3662.5577969800001</v>
      </c>
      <c r="L23" s="671">
        <v>4751.7841255799995</v>
      </c>
      <c r="M23" s="671">
        <v>61.058364400000002</v>
      </c>
      <c r="N23" s="671">
        <v>18560.818215255003</v>
      </c>
      <c r="O23" s="671">
        <v>65461.891548471016</v>
      </c>
    </row>
    <row r="24" spans="1:15" s="310" customFormat="1" ht="5.0999999999999996" customHeight="1">
      <c r="A24" s="601"/>
      <c r="B24" s="883"/>
      <c r="C24" s="883"/>
      <c r="D24" s="884"/>
      <c r="E24" s="883"/>
      <c r="F24" s="883"/>
      <c r="G24" s="883"/>
      <c r="H24" s="883"/>
      <c r="I24" s="883"/>
      <c r="J24" s="883"/>
      <c r="K24" s="883"/>
      <c r="L24" s="883"/>
      <c r="M24" s="883"/>
      <c r="N24" s="883"/>
      <c r="O24" s="883"/>
    </row>
    <row r="25" spans="1:15" s="278" customFormat="1" ht="8.4499999999999993" customHeight="1">
      <c r="A25" s="621" t="s">
        <v>2020</v>
      </c>
      <c r="B25" s="1108">
        <v>2084.8968074300001</v>
      </c>
      <c r="C25" s="1108">
        <v>79.348547089999997</v>
      </c>
      <c r="D25" s="1109">
        <v>3582.0306588999997</v>
      </c>
      <c r="E25" s="1108">
        <v>11240.101526214001</v>
      </c>
      <c r="F25" s="1109">
        <v>835.71105925000006</v>
      </c>
      <c r="G25" s="1109">
        <v>3105.7278928200008</v>
      </c>
      <c r="H25" s="1108">
        <v>4559.6355099369985</v>
      </c>
      <c r="I25" s="1108">
        <v>8485.0586212300004</v>
      </c>
      <c r="J25" s="1070">
        <v>4926.6400328999998</v>
      </c>
      <c r="K25" s="1108">
        <v>3982.4190101199993</v>
      </c>
      <c r="L25" s="1108">
        <v>4313.58573316</v>
      </c>
      <c r="M25" s="1108">
        <v>40.805034399999997</v>
      </c>
      <c r="N25" s="1108">
        <v>18925.615945917998</v>
      </c>
      <c r="O25" s="1108">
        <v>66161.576379368984</v>
      </c>
    </row>
    <row r="26" spans="1:15" s="278" customFormat="1" ht="8.4499999999999993" customHeight="1">
      <c r="A26" s="618" t="s">
        <v>2084</v>
      </c>
      <c r="B26" s="1108">
        <v>2140.3760842499996</v>
      </c>
      <c r="C26" s="1108">
        <v>93.017883600000005</v>
      </c>
      <c r="D26" s="1109">
        <v>3566.6412698799991</v>
      </c>
      <c r="E26" s="1108">
        <v>10940.147201994001</v>
      </c>
      <c r="F26" s="1109">
        <v>796.72526182000001</v>
      </c>
      <c r="G26" s="1109">
        <v>3120.8118201500001</v>
      </c>
      <c r="H26" s="1108">
        <v>4498.9010536630003</v>
      </c>
      <c r="I26" s="1108">
        <v>8470.6189947799994</v>
      </c>
      <c r="J26" s="1070">
        <v>4938.6126363700005</v>
      </c>
      <c r="K26" s="1108">
        <v>3986.9695661400006</v>
      </c>
      <c r="L26" s="1108">
        <v>4230.8036703999996</v>
      </c>
      <c r="M26" s="1108">
        <v>40.805034399999997</v>
      </c>
      <c r="N26" s="1108">
        <v>20234.935595897998</v>
      </c>
      <c r="O26" s="1108">
        <v>67059.366073344994</v>
      </c>
    </row>
    <row r="27" spans="1:15" s="278" customFormat="1" ht="8.4499999999999993" customHeight="1">
      <c r="A27" s="618" t="s">
        <v>2121</v>
      </c>
      <c r="B27" s="1108">
        <v>2214.7426867700001</v>
      </c>
      <c r="C27" s="1108">
        <v>72.065038220000005</v>
      </c>
      <c r="D27" s="1109">
        <v>3521.1410605499991</v>
      </c>
      <c r="E27" s="1108">
        <v>10536.035438809997</v>
      </c>
      <c r="F27" s="1109">
        <v>767.49307096000018</v>
      </c>
      <c r="G27" s="1109">
        <v>3212.9703361399993</v>
      </c>
      <c r="H27" s="1108">
        <v>3909.6144059329999</v>
      </c>
      <c r="I27" s="1108">
        <v>9434.2254064699991</v>
      </c>
      <c r="J27" s="1070">
        <v>5896.6066118999988</v>
      </c>
      <c r="K27" s="1108">
        <v>3905.5748732600005</v>
      </c>
      <c r="L27" s="1108">
        <v>4958.4222677800017</v>
      </c>
      <c r="M27" s="1108">
        <v>38.798290190000003</v>
      </c>
      <c r="N27" s="1108">
        <v>20583.11938023</v>
      </c>
      <c r="O27" s="1108">
        <v>69050.808867213011</v>
      </c>
    </row>
    <row r="28" spans="1:15" s="305" customFormat="1" ht="8.4499999999999993" customHeight="1">
      <c r="A28" s="601" t="s">
        <v>2159</v>
      </c>
      <c r="B28" s="671">
        <v>2086.0602270099998</v>
      </c>
      <c r="C28" s="671">
        <v>41.804672569999994</v>
      </c>
      <c r="D28" s="1067">
        <v>2976.1058515599998</v>
      </c>
      <c r="E28" s="671">
        <v>7920.55794608</v>
      </c>
      <c r="F28" s="671">
        <v>750.81228186000021</v>
      </c>
      <c r="G28" s="671">
        <v>3429.5785270499987</v>
      </c>
      <c r="H28" s="671">
        <v>3298.582158963</v>
      </c>
      <c r="I28" s="671">
        <v>7603.4435406199991</v>
      </c>
      <c r="J28" s="671">
        <v>4273.6151342199992</v>
      </c>
      <c r="K28" s="671">
        <v>3964.24802112</v>
      </c>
      <c r="L28" s="671">
        <v>3897.1035786200009</v>
      </c>
      <c r="M28" s="671">
        <v>37.498290189999999</v>
      </c>
      <c r="N28" s="671">
        <v>16060.690923730001</v>
      </c>
      <c r="O28" s="671">
        <v>56340.101153592994</v>
      </c>
    </row>
    <row r="29" spans="1:15" s="310" customFormat="1" ht="5.0999999999999996" customHeight="1">
      <c r="A29" s="894"/>
      <c r="B29" s="883"/>
      <c r="C29" s="883"/>
      <c r="D29" s="884"/>
      <c r="E29" s="883"/>
      <c r="F29" s="883"/>
      <c r="G29" s="883"/>
      <c r="H29" s="883"/>
      <c r="I29" s="883"/>
      <c r="J29" s="883"/>
      <c r="K29" s="883"/>
      <c r="L29" s="883"/>
      <c r="M29" s="883"/>
      <c r="N29" s="883"/>
      <c r="O29" s="883"/>
    </row>
    <row r="30" spans="1:15" s="278" customFormat="1" ht="8.4499999999999993" customHeight="1">
      <c r="A30" s="621" t="s">
        <v>2173</v>
      </c>
      <c r="B30" s="1108">
        <v>1996.4719993300002</v>
      </c>
      <c r="C30" s="1108">
        <v>35.70819401</v>
      </c>
      <c r="D30" s="1109">
        <v>2573.6119542700003</v>
      </c>
      <c r="E30" s="1108">
        <v>7642.9151925900005</v>
      </c>
      <c r="F30" s="1109">
        <v>710.34315794999998</v>
      </c>
      <c r="G30" s="1109">
        <v>3547.6745700500005</v>
      </c>
      <c r="H30" s="1108">
        <v>2694.7325623600004</v>
      </c>
      <c r="I30" s="1108">
        <v>6436.2711211499991</v>
      </c>
      <c r="J30" s="1070">
        <v>3870.4645309800003</v>
      </c>
      <c r="K30" s="1108">
        <v>3208.6992884900001</v>
      </c>
      <c r="L30" s="1108">
        <v>3570.8075131100009</v>
      </c>
      <c r="M30" s="1108">
        <v>37.498290189999999</v>
      </c>
      <c r="N30" s="1108">
        <v>15119.743870310009</v>
      </c>
      <c r="O30" s="1108">
        <v>51444.942244790014</v>
      </c>
    </row>
    <row r="31" spans="1:15" s="278" customFormat="1" ht="8.4499999999999993" customHeight="1">
      <c r="A31" s="618" t="s">
        <v>2209</v>
      </c>
      <c r="B31" s="1108">
        <v>2206.8818673599999</v>
      </c>
      <c r="C31" s="1108">
        <v>48.363249239999995</v>
      </c>
      <c r="D31" s="1109">
        <v>2533.6322891499999</v>
      </c>
      <c r="E31" s="1108">
        <v>8096.8976161299979</v>
      </c>
      <c r="F31" s="1109">
        <v>820.04068314999984</v>
      </c>
      <c r="G31" s="1109">
        <v>3420.1902844999995</v>
      </c>
      <c r="H31" s="1108">
        <v>2783.6914764500002</v>
      </c>
      <c r="I31" s="1108">
        <v>6614.2681830370011</v>
      </c>
      <c r="J31" s="1070">
        <v>3877.8653154199997</v>
      </c>
      <c r="K31" s="1108">
        <v>3590.0246543899998</v>
      </c>
      <c r="L31" s="1108">
        <v>3508.2836344100006</v>
      </c>
      <c r="M31" s="1108">
        <v>37.498290189999999</v>
      </c>
      <c r="N31" s="1108">
        <v>15736.223128053003</v>
      </c>
      <c r="O31" s="1108">
        <v>53273.860671480004</v>
      </c>
    </row>
    <row r="32" spans="1:15" s="278" customFormat="1" ht="8.4499999999999993" customHeight="1">
      <c r="A32" s="618" t="s">
        <v>2217</v>
      </c>
      <c r="B32" s="1108">
        <v>2270.5661964354376</v>
      </c>
      <c r="C32" s="1108">
        <v>56.313365310162773</v>
      </c>
      <c r="D32" s="1109">
        <v>2607.0098541710149</v>
      </c>
      <c r="E32" s="1108">
        <v>8009.2985363687021</v>
      </c>
      <c r="F32" s="1109">
        <v>908.1161778118352</v>
      </c>
      <c r="G32" s="1109">
        <v>3539.0590920218724</v>
      </c>
      <c r="H32" s="1108">
        <v>2741.7467227848406</v>
      </c>
      <c r="I32" s="1108">
        <v>6601.8123854772239</v>
      </c>
      <c r="J32" s="1070">
        <v>3885.9880923001069</v>
      </c>
      <c r="K32" s="1108">
        <v>3603.455005478681</v>
      </c>
      <c r="L32" s="1108">
        <v>4464.2011801784138</v>
      </c>
      <c r="M32" s="1108">
        <v>40.600290190000003</v>
      </c>
      <c r="N32" s="1108">
        <v>16098.304988081713</v>
      </c>
      <c r="O32" s="1108">
        <v>54826.471886609994</v>
      </c>
    </row>
    <row r="33" spans="1:15" s="310" customFormat="1" ht="9.6" customHeight="1">
      <c r="A33" s="601" t="s">
        <v>2262</v>
      </c>
      <c r="B33" s="883">
        <v>3084.16860159</v>
      </c>
      <c r="C33" s="883">
        <v>31.513054389999997</v>
      </c>
      <c r="D33" s="884">
        <v>2282.7692839599999</v>
      </c>
      <c r="E33" s="883">
        <v>6632.1313255099994</v>
      </c>
      <c r="F33" s="884">
        <v>854.05177039</v>
      </c>
      <c r="G33" s="884">
        <v>3430.3478119199985</v>
      </c>
      <c r="H33" s="883">
        <v>1620.15264458</v>
      </c>
      <c r="I33" s="883">
        <v>5729.3637638069995</v>
      </c>
      <c r="J33" s="671">
        <v>3614.1892909500002</v>
      </c>
      <c r="K33" s="883">
        <v>3220.7582842299998</v>
      </c>
      <c r="L33" s="883">
        <v>3977.3285619800004</v>
      </c>
      <c r="M33" s="883">
        <v>37.198290190000002</v>
      </c>
      <c r="N33" s="883">
        <v>14628.362309843005</v>
      </c>
      <c r="O33" s="883">
        <v>49142.334993339995</v>
      </c>
    </row>
    <row r="34" spans="1:15" s="310" customFormat="1" ht="5.0999999999999996" customHeight="1">
      <c r="A34" s="601"/>
      <c r="B34" s="883"/>
      <c r="C34" s="883"/>
      <c r="D34" s="884"/>
      <c r="E34" s="883"/>
      <c r="F34" s="883"/>
      <c r="G34" s="883"/>
      <c r="H34" s="883"/>
      <c r="I34" s="883"/>
      <c r="J34" s="883"/>
      <c r="K34" s="883"/>
      <c r="L34" s="883"/>
      <c r="M34" s="883"/>
      <c r="N34" s="883"/>
      <c r="O34" s="883"/>
    </row>
    <row r="35" spans="1:15" s="278" customFormat="1" ht="9.6" hidden="1" customHeight="1">
      <c r="A35" s="621" t="s">
        <v>2291</v>
      </c>
      <c r="B35" s="1108">
        <v>3093.2106695299994</v>
      </c>
      <c r="C35" s="1108">
        <v>20.84832883</v>
      </c>
      <c r="D35" s="1109">
        <v>2367.4862325399999</v>
      </c>
      <c r="E35" s="1108">
        <v>6696.7527530899997</v>
      </c>
      <c r="F35" s="1109">
        <v>851.23790007000002</v>
      </c>
      <c r="G35" s="1109">
        <v>3428.2853572399999</v>
      </c>
      <c r="H35" s="1108">
        <v>1617.2177672100001</v>
      </c>
      <c r="I35" s="1108">
        <v>5932.2200836070015</v>
      </c>
      <c r="J35" s="1108">
        <v>3625.9777280400003</v>
      </c>
      <c r="K35" s="1109">
        <v>2963.1544582900001</v>
      </c>
      <c r="L35" s="1109">
        <v>3832.4242154099998</v>
      </c>
      <c r="M35" s="1109">
        <v>37.198290190000002</v>
      </c>
      <c r="N35" s="1109">
        <v>14724.303501863007</v>
      </c>
      <c r="O35" s="1108">
        <v>49190.317285910001</v>
      </c>
    </row>
    <row r="36" spans="1:15" s="278" customFormat="1" ht="9.6" hidden="1" customHeight="1">
      <c r="A36" s="621" t="s">
        <v>2292</v>
      </c>
      <c r="B36" s="1108">
        <v>3279.7838018399998</v>
      </c>
      <c r="C36" s="1108">
        <v>20.355577709999999</v>
      </c>
      <c r="D36" s="1109">
        <v>2355.6918494199999</v>
      </c>
      <c r="E36" s="1108">
        <v>6815.9672801700008</v>
      </c>
      <c r="F36" s="1109">
        <v>850.72792029999994</v>
      </c>
      <c r="G36" s="1109">
        <v>3459.4464506000008</v>
      </c>
      <c r="H36" s="1108">
        <v>1629.3537997200001</v>
      </c>
      <c r="I36" s="1108">
        <v>5938.0859420869983</v>
      </c>
      <c r="J36" s="1108">
        <v>3712.5710579199995</v>
      </c>
      <c r="K36" s="1109">
        <v>3043.5295783900001</v>
      </c>
      <c r="L36" s="1109">
        <v>3732.2917616599993</v>
      </c>
      <c r="M36" s="1109">
        <v>37.198290190000002</v>
      </c>
      <c r="N36" s="1109">
        <v>14799.884016073005</v>
      </c>
      <c r="O36" s="1108">
        <v>49674.887326079996</v>
      </c>
    </row>
    <row r="37" spans="1:15" s="278" customFormat="1" ht="9.6" customHeight="1">
      <c r="A37" s="621" t="s">
        <v>2293</v>
      </c>
      <c r="B37" s="1108">
        <v>3294.3878620200003</v>
      </c>
      <c r="C37" s="1108">
        <v>14.37786857</v>
      </c>
      <c r="D37" s="1109">
        <v>2355.3581053199996</v>
      </c>
      <c r="E37" s="1108">
        <v>6803.9402402699998</v>
      </c>
      <c r="F37" s="1109">
        <v>871.59933571999966</v>
      </c>
      <c r="G37" s="1109">
        <v>3507.0098461400016</v>
      </c>
      <c r="H37" s="1108">
        <v>1646.66131746</v>
      </c>
      <c r="I37" s="1108">
        <v>6142.4423476069996</v>
      </c>
      <c r="J37" s="1070">
        <v>3740.9724781700011</v>
      </c>
      <c r="K37" s="1108">
        <v>3051.37532925</v>
      </c>
      <c r="L37" s="1108">
        <v>3498.3640646000003</v>
      </c>
      <c r="M37" s="1108">
        <v>37.198290190000002</v>
      </c>
      <c r="N37" s="1108">
        <v>15001.984638363001</v>
      </c>
      <c r="O37" s="1108">
        <v>49965.671723680003</v>
      </c>
    </row>
    <row r="38" spans="1:15" s="278" customFormat="1" ht="9.6" hidden="1" customHeight="1">
      <c r="A38" s="621" t="s">
        <v>2493</v>
      </c>
      <c r="B38" s="1108">
        <v>3352.7718574500004</v>
      </c>
      <c r="C38" s="1108">
        <v>12.97061085</v>
      </c>
      <c r="D38" s="1109">
        <v>2346.8049448299998</v>
      </c>
      <c r="E38" s="1108">
        <v>6775.5751792200008</v>
      </c>
      <c r="F38" s="1109">
        <v>848.84325436999939</v>
      </c>
      <c r="G38" s="1109">
        <v>3556.2633936699985</v>
      </c>
      <c r="H38" s="1108">
        <v>1497.9149897499999</v>
      </c>
      <c r="I38" s="1108">
        <v>6221.7027589770005</v>
      </c>
      <c r="J38" s="1108">
        <v>4011.2225941200004</v>
      </c>
      <c r="K38" s="1109">
        <v>3037.99702785</v>
      </c>
      <c r="L38" s="1109">
        <v>3193.88321301</v>
      </c>
      <c r="M38" s="1109">
        <v>37.198290190000002</v>
      </c>
      <c r="N38" s="1109">
        <v>14821.473322772992</v>
      </c>
      <c r="O38" s="1108">
        <v>49714.621437059992</v>
      </c>
    </row>
    <row r="39" spans="1:15" s="278" customFormat="1" ht="9.6" hidden="1" customHeight="1">
      <c r="A39" s="621" t="s">
        <v>2494</v>
      </c>
      <c r="B39" s="1108">
        <v>3289.171501450001</v>
      </c>
      <c r="C39" s="1108">
        <v>13.084040849999997</v>
      </c>
      <c r="D39" s="1109">
        <v>2432.5381251300005</v>
      </c>
      <c r="E39" s="1108">
        <v>6896.3506432700005</v>
      </c>
      <c r="F39" s="1109">
        <v>898.87985601000003</v>
      </c>
      <c r="G39" s="1109">
        <v>3630.8407764100002</v>
      </c>
      <c r="H39" s="1108">
        <v>1508.4834979899999</v>
      </c>
      <c r="I39" s="1108">
        <v>6211.9209217369998</v>
      </c>
      <c r="J39" s="1108">
        <v>3991.7428976100005</v>
      </c>
      <c r="K39" s="1109">
        <v>3007.94340324</v>
      </c>
      <c r="L39" s="1109">
        <v>2965.2619245400001</v>
      </c>
      <c r="M39" s="1109">
        <v>37.198290190000002</v>
      </c>
      <c r="N39" s="1109">
        <v>14978.588115663</v>
      </c>
      <c r="O39" s="1108">
        <v>49862.003994090002</v>
      </c>
    </row>
    <row r="40" spans="1:15" s="278" customFormat="1" ht="9.6" customHeight="1">
      <c r="A40" s="618" t="s">
        <v>2497</v>
      </c>
      <c r="B40" s="1108">
        <v>3006.5587851999999</v>
      </c>
      <c r="C40" s="1108">
        <v>13.161000849999999</v>
      </c>
      <c r="D40" s="1109">
        <v>2557.0264163500001</v>
      </c>
      <c r="E40" s="1108">
        <v>7051.8138180900014</v>
      </c>
      <c r="F40" s="1109">
        <v>898.16930761999959</v>
      </c>
      <c r="G40" s="1109">
        <v>3671.8187352900018</v>
      </c>
      <c r="H40" s="1108">
        <v>1515.5520263599997</v>
      </c>
      <c r="I40" s="1108">
        <v>6740.845140937</v>
      </c>
      <c r="J40" s="1070">
        <v>4263.606168199999</v>
      </c>
      <c r="K40" s="1108">
        <v>3111.6196395399998</v>
      </c>
      <c r="L40" s="1108">
        <v>2996.8564462699997</v>
      </c>
      <c r="M40" s="1108">
        <v>37.198290190000002</v>
      </c>
      <c r="N40" s="1108">
        <v>15427.668376702999</v>
      </c>
      <c r="O40" s="1108">
        <v>51291.894151599998</v>
      </c>
    </row>
    <row r="41" spans="1:15" s="278" customFormat="1" ht="9.6" hidden="1" customHeight="1">
      <c r="A41" s="618" t="s">
        <v>2530</v>
      </c>
      <c r="B41" s="1108">
        <v>3337.6355729399993</v>
      </c>
      <c r="C41" s="1108">
        <v>12.782570850000001</v>
      </c>
      <c r="D41" s="1109">
        <v>2514.164770379999</v>
      </c>
      <c r="E41" s="1108">
        <v>7200.9875573700001</v>
      </c>
      <c r="F41" s="1109">
        <v>986.89015678999897</v>
      </c>
      <c r="G41" s="1109">
        <v>3698.8984897200003</v>
      </c>
      <c r="H41" s="1108">
        <v>1492.6336605100005</v>
      </c>
      <c r="I41" s="1108">
        <v>6543.4797518369987</v>
      </c>
      <c r="J41" s="1108">
        <v>4244.0508288399988</v>
      </c>
      <c r="K41" s="1109">
        <v>3121.2452717699998</v>
      </c>
      <c r="L41" s="1109">
        <v>3109.5268311400005</v>
      </c>
      <c r="M41" s="1109">
        <v>37.198290190000002</v>
      </c>
      <c r="N41" s="1109">
        <v>15483.519253623001</v>
      </c>
      <c r="O41" s="1108">
        <v>51783.013005959998</v>
      </c>
    </row>
    <row r="42" spans="1:15" s="278" customFormat="1" ht="9.6" hidden="1" customHeight="1">
      <c r="A42" s="618" t="s">
        <v>2531</v>
      </c>
      <c r="B42" s="1108">
        <v>3431.0494058300001</v>
      </c>
      <c r="C42" s="1108">
        <v>13.86373085</v>
      </c>
      <c r="D42" s="1109">
        <v>2528.3201429499995</v>
      </c>
      <c r="E42" s="1108">
        <v>7339.9789886799999</v>
      </c>
      <c r="F42" s="1109">
        <v>1008.7628212699994</v>
      </c>
      <c r="G42" s="1109">
        <v>3704.6041604500024</v>
      </c>
      <c r="H42" s="1108">
        <v>1510.9184541</v>
      </c>
      <c r="I42" s="1108">
        <v>6636.6424300269991</v>
      </c>
      <c r="J42" s="1108">
        <v>4433.1534370999998</v>
      </c>
      <c r="K42" s="1109">
        <v>3205.2799222500003</v>
      </c>
      <c r="L42" s="1109">
        <v>3166.7065006100006</v>
      </c>
      <c r="M42" s="1109">
        <v>37.198290190000002</v>
      </c>
      <c r="N42" s="1109">
        <v>15841.169358342997</v>
      </c>
      <c r="O42" s="1108">
        <v>52857.647642650001</v>
      </c>
    </row>
    <row r="43" spans="1:15" s="278" customFormat="1" ht="9.6" customHeight="1">
      <c r="A43" s="618" t="s">
        <v>2532</v>
      </c>
      <c r="B43" s="1108">
        <v>3782.409685613</v>
      </c>
      <c r="C43" s="1108">
        <v>17.717020850000001</v>
      </c>
      <c r="D43" s="1109">
        <v>2583.0117015199999</v>
      </c>
      <c r="E43" s="1108">
        <v>7537.4047059500026</v>
      </c>
      <c r="F43" s="1109">
        <v>1037.68024674</v>
      </c>
      <c r="G43" s="1109">
        <v>3742.0254777700002</v>
      </c>
      <c r="H43" s="1108">
        <v>1557.9307453100002</v>
      </c>
      <c r="I43" s="1108">
        <v>6730.8554017069991</v>
      </c>
      <c r="J43" s="1070">
        <v>4572.7312540900011</v>
      </c>
      <c r="K43" s="1108">
        <v>3231.9456208000006</v>
      </c>
      <c r="L43" s="1108">
        <v>3119.2078786800002</v>
      </c>
      <c r="M43" s="1108">
        <v>37.198290190000002</v>
      </c>
      <c r="N43" s="1108">
        <v>16366.438069500002</v>
      </c>
      <c r="O43" s="1108">
        <v>54316.556098720001</v>
      </c>
    </row>
    <row r="44" spans="1:15" s="278" customFormat="1" ht="9.6" hidden="1" customHeight="1">
      <c r="A44" s="618" t="s">
        <v>2568</v>
      </c>
      <c r="B44" s="1108">
        <v>3637.1953816130003</v>
      </c>
      <c r="C44" s="1108">
        <v>11.809880849999999</v>
      </c>
      <c r="D44" s="1109">
        <v>2603.8627035199997</v>
      </c>
      <c r="E44" s="1108">
        <v>7731.5485440600032</v>
      </c>
      <c r="F44" s="1109">
        <v>1057.5058749100001</v>
      </c>
      <c r="G44" s="1109">
        <v>3724.4585431799997</v>
      </c>
      <c r="H44" s="1108">
        <v>1566.8116951000002</v>
      </c>
      <c r="I44" s="1108">
        <v>7118.5806360299975</v>
      </c>
      <c r="J44" s="1108">
        <v>4666.4354773500008</v>
      </c>
      <c r="K44" s="1109">
        <v>3326.2182934200005</v>
      </c>
      <c r="L44" s="1109">
        <v>3091.4406495399999</v>
      </c>
      <c r="M44" s="1109">
        <v>37.198290190000002</v>
      </c>
      <c r="N44" s="1109">
        <v>16389.602313236999</v>
      </c>
      <c r="O44" s="1108">
        <v>54962.668282999992</v>
      </c>
    </row>
    <row r="45" spans="1:15" s="278" customFormat="1" ht="9.6" hidden="1" customHeight="1">
      <c r="A45" s="618" t="s">
        <v>2569</v>
      </c>
      <c r="B45" s="1108">
        <v>3641.2469659029998</v>
      </c>
      <c r="C45" s="1108">
        <v>15.205310849999998</v>
      </c>
      <c r="D45" s="1109">
        <v>2688.838029</v>
      </c>
      <c r="E45" s="1108">
        <v>8000.2582041700007</v>
      </c>
      <c r="F45" s="1109">
        <v>1128.1801237899999</v>
      </c>
      <c r="G45" s="1109">
        <v>3727.2251970000007</v>
      </c>
      <c r="H45" s="1108">
        <v>1495.62331103</v>
      </c>
      <c r="I45" s="1108">
        <v>7233.1073365900002</v>
      </c>
      <c r="J45" s="1108">
        <v>4761.1843036200007</v>
      </c>
      <c r="K45" s="1109">
        <v>3359.39975645</v>
      </c>
      <c r="L45" s="1109">
        <v>3178.0513307499996</v>
      </c>
      <c r="M45" s="1109">
        <v>33.183290190000001</v>
      </c>
      <c r="N45" s="1109">
        <v>16990.247231277001</v>
      </c>
      <c r="O45" s="1108">
        <v>56251.75039062</v>
      </c>
    </row>
    <row r="46" spans="1:15" s="310" customFormat="1" ht="9.6" customHeight="1">
      <c r="A46" s="601" t="s">
        <v>2574</v>
      </c>
      <c r="B46" s="883">
        <v>3781.8026488330006</v>
      </c>
      <c r="C46" s="883">
        <v>21.18094</v>
      </c>
      <c r="D46" s="884">
        <v>2704.3160621699999</v>
      </c>
      <c r="E46" s="883">
        <v>8127.3608072200022</v>
      </c>
      <c r="F46" s="884">
        <v>1091.0693472299999</v>
      </c>
      <c r="G46" s="884">
        <v>3761.9594102499996</v>
      </c>
      <c r="H46" s="883">
        <v>1499.2830333200004</v>
      </c>
      <c r="I46" s="883">
        <v>7434.2820365899997</v>
      </c>
      <c r="J46" s="671">
        <v>4655.5956642800011</v>
      </c>
      <c r="K46" s="883">
        <v>3548.2161091600005</v>
      </c>
      <c r="L46" s="883">
        <v>3385.1439262600002</v>
      </c>
      <c r="M46" s="883">
        <v>33.183290190000001</v>
      </c>
      <c r="N46" s="883">
        <v>17127.545273886997</v>
      </c>
      <c r="O46" s="883">
        <v>57170.938549390004</v>
      </c>
    </row>
    <row r="47" spans="1:15" s="310" customFormat="1" ht="5.0999999999999996" customHeight="1">
      <c r="A47" s="894"/>
      <c r="B47" s="883"/>
      <c r="C47" s="883"/>
      <c r="D47" s="884"/>
      <c r="E47" s="883"/>
      <c r="F47" s="884"/>
      <c r="G47" s="884"/>
      <c r="H47" s="883"/>
      <c r="I47" s="883"/>
      <c r="J47" s="671"/>
      <c r="K47" s="883"/>
      <c r="L47" s="883"/>
      <c r="M47" s="883"/>
      <c r="N47" s="883"/>
      <c r="O47" s="883"/>
    </row>
    <row r="48" spans="1:15" s="278" customFormat="1" ht="8.4499999999999993" hidden="1" customHeight="1">
      <c r="A48" s="621" t="s">
        <v>2639</v>
      </c>
      <c r="B48" s="1108">
        <v>3632.4212602030002</v>
      </c>
      <c r="C48" s="1108">
        <v>22.342839999999999</v>
      </c>
      <c r="D48" s="1109">
        <v>2682.1205311000003</v>
      </c>
      <c r="E48" s="1108">
        <v>8151.4940263599992</v>
      </c>
      <c r="F48" s="1109">
        <v>1216.2259285700009</v>
      </c>
      <c r="G48" s="1109">
        <v>3770.0493040900001</v>
      </c>
      <c r="H48" s="1108">
        <v>1495.1693497000001</v>
      </c>
      <c r="I48" s="1108">
        <v>7580.3699776799995</v>
      </c>
      <c r="J48" s="1108">
        <v>4619.438626780001</v>
      </c>
      <c r="K48" s="1109">
        <v>3475.2940397499997</v>
      </c>
      <c r="L48" s="1109">
        <v>3222.0776365700008</v>
      </c>
      <c r="M48" s="1109">
        <v>37.198290190000002</v>
      </c>
      <c r="N48" s="1109">
        <v>17061.320740707</v>
      </c>
      <c r="O48" s="1108">
        <v>56965.5225517</v>
      </c>
    </row>
    <row r="49" spans="1:15" s="278" customFormat="1" ht="8.4499999999999993" hidden="1" customHeight="1">
      <c r="A49" s="621" t="s">
        <v>2780</v>
      </c>
      <c r="B49" s="1108">
        <v>4143.5774277729997</v>
      </c>
      <c r="C49" s="1108">
        <v>22.744330000000001</v>
      </c>
      <c r="D49" s="1109">
        <v>2758.6479298600002</v>
      </c>
      <c r="E49" s="1108">
        <v>8276.2166938500013</v>
      </c>
      <c r="F49" s="1109">
        <v>1150.4241132</v>
      </c>
      <c r="G49" s="1109">
        <v>3762.1744505700012</v>
      </c>
      <c r="H49" s="1108">
        <v>1478.82243883</v>
      </c>
      <c r="I49" s="1108">
        <v>7265.6450369869999</v>
      </c>
      <c r="J49" s="1108">
        <v>4475.1627925100001</v>
      </c>
      <c r="K49" s="1109">
        <v>3514.9552542800002</v>
      </c>
      <c r="L49" s="1109">
        <v>3144.5045946199998</v>
      </c>
      <c r="M49" s="1109">
        <v>37.198290190000002</v>
      </c>
      <c r="N49" s="1109">
        <v>17311.069726089998</v>
      </c>
      <c r="O49" s="1108">
        <v>57341.143078759997</v>
      </c>
    </row>
    <row r="50" spans="1:15" s="278" customFormat="1" ht="8.4499999999999993" customHeight="1">
      <c r="A50" s="621" t="s">
        <v>2633</v>
      </c>
      <c r="B50" s="1108">
        <v>4531.689149032999</v>
      </c>
      <c r="C50" s="1108">
        <v>21.33211</v>
      </c>
      <c r="D50" s="1109">
        <v>2702.67546967</v>
      </c>
      <c r="E50" s="1108">
        <v>8528.9237435400009</v>
      </c>
      <c r="F50" s="1109">
        <v>1159.7827871599998</v>
      </c>
      <c r="G50" s="1109">
        <v>3771.6282039700036</v>
      </c>
      <c r="H50" s="1108">
        <v>1499.4884202399999</v>
      </c>
      <c r="I50" s="1108">
        <v>7522.2707128869997</v>
      </c>
      <c r="J50" s="1070">
        <v>4831.8722001300011</v>
      </c>
      <c r="K50" s="1108">
        <v>3661.0736534500002</v>
      </c>
      <c r="L50" s="1108">
        <v>3192.6549474499998</v>
      </c>
      <c r="M50" s="1108">
        <v>37.198290190000002</v>
      </c>
      <c r="N50" s="1108">
        <v>17871.806110560003</v>
      </c>
      <c r="O50" s="1108">
        <v>59332.395798280006</v>
      </c>
    </row>
    <row r="51" spans="1:15" s="278" customFormat="1" ht="8.4499999999999993" hidden="1" customHeight="1">
      <c r="A51" s="621" t="s">
        <v>2673</v>
      </c>
      <c r="B51" s="1108">
        <v>4109.9049056000013</v>
      </c>
      <c r="C51" s="1108">
        <v>21.633210850000001</v>
      </c>
      <c r="D51" s="1109">
        <v>2675.3219850700002</v>
      </c>
      <c r="E51" s="1108">
        <v>8563.2121088400017</v>
      </c>
      <c r="F51" s="1109">
        <v>1207.1678412999995</v>
      </c>
      <c r="G51" s="1109">
        <v>3802.9377976700007</v>
      </c>
      <c r="H51" s="1108">
        <v>1447.1485255</v>
      </c>
      <c r="I51" s="1108">
        <v>7945.6940836100011</v>
      </c>
      <c r="J51" s="1108">
        <v>5110.5813549100003</v>
      </c>
      <c r="K51" s="1109">
        <v>3957.4348725899999</v>
      </c>
      <c r="L51" s="1109">
        <v>3146.9485648999998</v>
      </c>
      <c r="M51" s="1109">
        <v>37.198290190000002</v>
      </c>
      <c r="N51" s="1109">
        <v>18058.096231339994</v>
      </c>
      <c r="O51" s="1108">
        <v>60083.279772369991</v>
      </c>
    </row>
    <row r="52" spans="1:15" s="278" customFormat="1" ht="8.4499999999999993" hidden="1" customHeight="1">
      <c r="A52" s="621" t="s">
        <v>2674</v>
      </c>
      <c r="B52" s="1108">
        <v>4162.8243239600006</v>
      </c>
      <c r="C52" s="1108">
        <v>22.85295</v>
      </c>
      <c r="D52" s="1109">
        <v>2759.6464499900003</v>
      </c>
      <c r="E52" s="1108">
        <v>8807.1812083700024</v>
      </c>
      <c r="F52" s="1109">
        <v>1200.2151850500002</v>
      </c>
      <c r="G52" s="1109">
        <v>3869.206200600001</v>
      </c>
      <c r="H52" s="1108">
        <v>1429.2149188999999</v>
      </c>
      <c r="I52" s="1108">
        <v>8137.8506542300011</v>
      </c>
      <c r="J52" s="1108">
        <v>5270.895308000001</v>
      </c>
      <c r="K52" s="1109">
        <v>4158.9197052199997</v>
      </c>
      <c r="L52" s="1109">
        <v>3293.1156218399992</v>
      </c>
      <c r="M52" s="1109">
        <v>37.198290190000002</v>
      </c>
      <c r="N52" s="1109">
        <v>18136.543730569992</v>
      </c>
      <c r="O52" s="1108">
        <v>61285.664546920001</v>
      </c>
    </row>
    <row r="53" spans="1:15" s="278" customFormat="1" ht="8.4499999999999993" customHeight="1">
      <c r="A53" s="618" t="s">
        <v>2671</v>
      </c>
      <c r="B53" s="1108">
        <v>4274.1324825000002</v>
      </c>
      <c r="C53" s="1108">
        <v>19.468700000000002</v>
      </c>
      <c r="D53" s="1109">
        <v>2892.91307224</v>
      </c>
      <c r="E53" s="1108">
        <v>9056.1462760600007</v>
      </c>
      <c r="F53" s="1109">
        <v>1193.9799529900001</v>
      </c>
      <c r="G53" s="1109">
        <v>3900.6724955100012</v>
      </c>
      <c r="H53" s="1108">
        <v>1354.7722741000002</v>
      </c>
      <c r="I53" s="1108">
        <v>8401.1040095400003</v>
      </c>
      <c r="J53" s="1070">
        <v>5327.5001826999996</v>
      </c>
      <c r="K53" s="1108">
        <v>4275.2915304600001</v>
      </c>
      <c r="L53" s="1108">
        <v>3642.4190796099992</v>
      </c>
      <c r="M53" s="1108">
        <v>33.183290190000001</v>
      </c>
      <c r="N53" s="1108">
        <v>18621.436697959994</v>
      </c>
      <c r="O53" s="1108">
        <v>62993.02004386</v>
      </c>
    </row>
    <row r="54" spans="1:15" s="278" customFormat="1" ht="8.4499999999999993" hidden="1" customHeight="1">
      <c r="A54" s="618" t="s">
        <v>2682</v>
      </c>
      <c r="B54" s="1108">
        <v>4438.8426676899999</v>
      </c>
      <c r="C54" s="1108">
        <v>20.834229999999998</v>
      </c>
      <c r="D54" s="1109">
        <v>2943.1022082500008</v>
      </c>
      <c r="E54" s="1108">
        <v>9193.1765266700022</v>
      </c>
      <c r="F54" s="1109">
        <v>1220.2118762500002</v>
      </c>
      <c r="G54" s="1109">
        <v>3976.1368001299984</v>
      </c>
      <c r="H54" s="1108">
        <v>1171.76589057</v>
      </c>
      <c r="I54" s="1108">
        <v>8571.3646882700014</v>
      </c>
      <c r="J54" s="1108">
        <v>5479.9010526400016</v>
      </c>
      <c r="K54" s="1109">
        <v>4425.8566111909995</v>
      </c>
      <c r="L54" s="1109">
        <v>3616.9920880209997</v>
      </c>
      <c r="M54" s="1109">
        <v>33.183290190000001</v>
      </c>
      <c r="N54" s="1109">
        <v>18857.873640330992</v>
      </c>
      <c r="O54" s="1108">
        <v>63949.241570202983</v>
      </c>
    </row>
    <row r="55" spans="1:15" s="278" customFormat="1" ht="8.4499999999999993" hidden="1" customHeight="1">
      <c r="A55" s="618" t="s">
        <v>2683</v>
      </c>
      <c r="B55" s="1108">
        <v>4472.5346423800002</v>
      </c>
      <c r="C55" s="1108">
        <v>54.532220000000002</v>
      </c>
      <c r="D55" s="1109">
        <v>3061.63407246</v>
      </c>
      <c r="E55" s="1108">
        <v>9459.9827621800014</v>
      </c>
      <c r="F55" s="1109">
        <v>1204.3985299600001</v>
      </c>
      <c r="G55" s="1109">
        <v>3997.4257707799993</v>
      </c>
      <c r="H55" s="1108">
        <v>1164.2552020400001</v>
      </c>
      <c r="I55" s="1108">
        <v>8796.056267689999</v>
      </c>
      <c r="J55" s="1108">
        <v>5535.17457388</v>
      </c>
      <c r="K55" s="1109">
        <v>4415.4184965800014</v>
      </c>
      <c r="L55" s="1109">
        <v>3540.5090213610001</v>
      </c>
      <c r="M55" s="1109">
        <v>33.183290190000001</v>
      </c>
      <c r="N55" s="1109">
        <v>18925.458616871005</v>
      </c>
      <c r="O55" s="1108">
        <v>64660.563466372012</v>
      </c>
    </row>
    <row r="56" spans="1:15" s="278" customFormat="1" ht="8.4499999999999993" customHeight="1">
      <c r="A56" s="618" t="s">
        <v>2680</v>
      </c>
      <c r="B56" s="1108">
        <v>4750.23690446</v>
      </c>
      <c r="C56" s="1108">
        <v>67.712029999999999</v>
      </c>
      <c r="D56" s="1109">
        <v>3148.9562960699996</v>
      </c>
      <c r="E56" s="1108">
        <v>9481.3324455099973</v>
      </c>
      <c r="F56" s="1109">
        <v>1197.5421788499998</v>
      </c>
      <c r="G56" s="1109">
        <v>3998.6007570500001</v>
      </c>
      <c r="H56" s="1108">
        <v>1073.6160856400002</v>
      </c>
      <c r="I56" s="1108">
        <v>8739.8508075910031</v>
      </c>
      <c r="J56" s="1070">
        <v>6069.1668240099998</v>
      </c>
      <c r="K56" s="1108">
        <v>4492.0713942899993</v>
      </c>
      <c r="L56" s="1108">
        <v>3613.2592554009993</v>
      </c>
      <c r="M56" s="1108">
        <v>33.183290190000001</v>
      </c>
      <c r="N56" s="1108">
        <v>19187.544294700987</v>
      </c>
      <c r="O56" s="1108">
        <v>65853.07256376298</v>
      </c>
    </row>
    <row r="57" spans="1:15" s="278" customFormat="1" ht="8.4499999999999993" hidden="1" customHeight="1">
      <c r="A57" s="618" t="s">
        <v>2695</v>
      </c>
      <c r="B57" s="1108">
        <v>4666.8453080899999</v>
      </c>
      <c r="C57" s="1108">
        <v>65.300749999999994</v>
      </c>
      <c r="D57" s="1109">
        <v>3116.1618165799996</v>
      </c>
      <c r="E57" s="1108">
        <v>9528.4482220800001</v>
      </c>
      <c r="F57" s="1109">
        <v>1228.6828342200001</v>
      </c>
      <c r="G57" s="1109">
        <v>3983.2669050700006</v>
      </c>
      <c r="H57" s="1108">
        <v>1212.4507200500002</v>
      </c>
      <c r="I57" s="1108">
        <v>8840.7020509499998</v>
      </c>
      <c r="J57" s="1108">
        <v>6529.2193683799978</v>
      </c>
      <c r="K57" s="1109">
        <v>4739.5027844200004</v>
      </c>
      <c r="L57" s="1109">
        <v>3873.2351071809994</v>
      </c>
      <c r="M57" s="1109">
        <v>33.183290190000001</v>
      </c>
      <c r="N57" s="1109">
        <v>19276.689391540993</v>
      </c>
      <c r="O57" s="1108">
        <v>67093.68854875199</v>
      </c>
    </row>
    <row r="58" spans="1:15" s="278" customFormat="1" ht="8.4499999999999993" hidden="1" customHeight="1">
      <c r="A58" s="618" t="s">
        <v>2696</v>
      </c>
      <c r="B58" s="1108">
        <v>4798.1108304600002</v>
      </c>
      <c r="C58" s="1108">
        <v>65.635199999999998</v>
      </c>
      <c r="D58" s="1109">
        <v>3037.9541135200002</v>
      </c>
      <c r="E58" s="1108">
        <v>9607.6657860899995</v>
      </c>
      <c r="F58" s="1109">
        <v>1244.1226486000005</v>
      </c>
      <c r="G58" s="1109">
        <v>3971.0873786599991</v>
      </c>
      <c r="H58" s="1108">
        <v>1210.3401074699998</v>
      </c>
      <c r="I58" s="1108">
        <v>8986.1728193599993</v>
      </c>
      <c r="J58" s="1108">
        <v>6665.1587244699895</v>
      </c>
      <c r="K58" s="1109">
        <v>4778.0823316899987</v>
      </c>
      <c r="L58" s="1109">
        <v>3951.4977540709992</v>
      </c>
      <c r="M58" s="1109">
        <v>33.183290190000001</v>
      </c>
      <c r="N58" s="1109">
        <v>19624.731702191002</v>
      </c>
      <c r="O58" s="1108">
        <v>67973.742686771991</v>
      </c>
    </row>
    <row r="59" spans="1:15" s="310" customFormat="1" ht="8.4499999999999993" customHeight="1">
      <c r="A59" s="601" t="s">
        <v>2693</v>
      </c>
      <c r="B59" s="883">
        <v>4854.7176842900008</v>
      </c>
      <c r="C59" s="883">
        <v>65.323489999999993</v>
      </c>
      <c r="D59" s="884">
        <v>3025.4709049399999</v>
      </c>
      <c r="E59" s="883">
        <v>9418.6831420800008</v>
      </c>
      <c r="F59" s="884">
        <v>1230.2375643399994</v>
      </c>
      <c r="G59" s="884">
        <v>3925.142908440002</v>
      </c>
      <c r="H59" s="883">
        <v>1068.2359988999999</v>
      </c>
      <c r="I59" s="883">
        <v>9066.8923658199965</v>
      </c>
      <c r="J59" s="671">
        <v>7288.1506423799992</v>
      </c>
      <c r="K59" s="883">
        <v>4766.3534912800005</v>
      </c>
      <c r="L59" s="883">
        <v>4050.5735940609993</v>
      </c>
      <c r="M59" s="883">
        <v>33.183290190000001</v>
      </c>
      <c r="N59" s="883">
        <v>19945.338409650991</v>
      </c>
      <c r="O59" s="883">
        <v>68738.303486371995</v>
      </c>
    </row>
    <row r="60" spans="1:15" s="310" customFormat="1" ht="9.6" customHeight="1">
      <c r="A60" s="894"/>
      <c r="B60" s="883"/>
      <c r="C60" s="883"/>
      <c r="D60" s="884"/>
      <c r="E60" s="883"/>
      <c r="F60" s="884"/>
      <c r="G60" s="884"/>
      <c r="H60" s="883"/>
      <c r="I60" s="883"/>
      <c r="J60" s="671"/>
      <c r="K60" s="883"/>
      <c r="L60" s="883"/>
      <c r="M60" s="883"/>
      <c r="N60" s="883"/>
      <c r="O60" s="883"/>
    </row>
    <row r="61" spans="1:15" s="278" customFormat="1" ht="9.6" customHeight="1">
      <c r="A61" s="621" t="s">
        <v>2734</v>
      </c>
      <c r="B61" s="1108">
        <v>4866.9430626300018</v>
      </c>
      <c r="C61" s="1108">
        <v>64.983800000000002</v>
      </c>
      <c r="D61" s="1109">
        <v>3031.5056185999997</v>
      </c>
      <c r="E61" s="1108">
        <v>9444.6768878800012</v>
      </c>
      <c r="F61" s="1109">
        <v>1218.25122304</v>
      </c>
      <c r="G61" s="1109">
        <v>3876.5556859000008</v>
      </c>
      <c r="H61" s="1108">
        <v>1031.0070724100001</v>
      </c>
      <c r="I61" s="1108">
        <v>9185.3080409099985</v>
      </c>
      <c r="J61" s="1108">
        <v>7482.3094282499987</v>
      </c>
      <c r="K61" s="1109">
        <v>4744.2757528299999</v>
      </c>
      <c r="L61" s="1109">
        <v>3927.8175483099994</v>
      </c>
      <c r="M61" s="1109">
        <v>33.183290190000001</v>
      </c>
      <c r="N61" s="1109">
        <v>19842.612954309992</v>
      </c>
      <c r="O61" s="1108">
        <v>68749.430365259992</v>
      </c>
    </row>
    <row r="62" spans="1:15" s="278" customFormat="1" ht="9.6" customHeight="1">
      <c r="A62" s="621" t="s">
        <v>2886</v>
      </c>
      <c r="B62" s="1108">
        <v>5010.4118496100009</v>
      </c>
      <c r="C62" s="1108">
        <v>61.5565</v>
      </c>
      <c r="D62" s="1109">
        <v>2978.8579471900007</v>
      </c>
      <c r="E62" s="1108">
        <v>9321.9635573899996</v>
      </c>
      <c r="F62" s="1109">
        <v>1215.4815097199994</v>
      </c>
      <c r="G62" s="1109">
        <v>3937.3066690100031</v>
      </c>
      <c r="H62" s="1108">
        <v>1038.34803078</v>
      </c>
      <c r="I62" s="1108">
        <v>9290.9861847899992</v>
      </c>
      <c r="J62" s="1108">
        <v>7551.8730272199982</v>
      </c>
      <c r="K62" s="1109">
        <v>4793.3863631799995</v>
      </c>
      <c r="L62" s="1109">
        <v>3923.9929076499993</v>
      </c>
      <c r="M62" s="1109">
        <v>33.183290190000001</v>
      </c>
      <c r="N62" s="1109">
        <v>20424.470959230002</v>
      </c>
      <c r="O62" s="1108">
        <v>69581.818795959989</v>
      </c>
    </row>
    <row r="63" spans="1:15" s="278" customFormat="1" ht="9.6" customHeight="1">
      <c r="A63" s="621" t="s">
        <v>2732</v>
      </c>
      <c r="B63" s="1108">
        <v>4829.8681801300008</v>
      </c>
      <c r="C63" s="1108">
        <v>61.97453999999999</v>
      </c>
      <c r="D63" s="1109">
        <v>3044.7495215499998</v>
      </c>
      <c r="E63" s="1108">
        <v>9417.2957372299988</v>
      </c>
      <c r="F63" s="1109">
        <v>1216.0630286999997</v>
      </c>
      <c r="G63" s="1109">
        <v>3905.6095576700031</v>
      </c>
      <c r="H63" s="1108">
        <v>1040.9986036199998</v>
      </c>
      <c r="I63" s="1108">
        <v>9657.3947074999978</v>
      </c>
      <c r="J63" s="1070">
        <v>7925.454828330001</v>
      </c>
      <c r="K63" s="1108">
        <v>4877.9431922000003</v>
      </c>
      <c r="L63" s="1108">
        <v>3926.9949611799998</v>
      </c>
      <c r="M63" s="1108">
        <v>33.183290190000001</v>
      </c>
      <c r="N63" s="1108">
        <v>20983.190102829994</v>
      </c>
      <c r="O63" s="1108">
        <v>70920.720251129984</v>
      </c>
    </row>
    <row r="64" spans="1:15" s="278" customFormat="1" ht="9.6" customHeight="1">
      <c r="A64" s="621" t="s">
        <v>2799</v>
      </c>
      <c r="B64" s="1108">
        <v>5092.8689378109993</v>
      </c>
      <c r="C64" s="1108">
        <v>61.799539999999993</v>
      </c>
      <c r="D64" s="1109">
        <v>3122.9018190909001</v>
      </c>
      <c r="E64" s="1108">
        <v>9412.7756548900015</v>
      </c>
      <c r="F64" s="1109">
        <v>1195.7651530200008</v>
      </c>
      <c r="G64" s="1109">
        <v>4088.4976482100024</v>
      </c>
      <c r="H64" s="1108">
        <v>1050.904858461</v>
      </c>
      <c r="I64" s="1108">
        <v>9472.466509570997</v>
      </c>
      <c r="J64" s="1108">
        <v>7932.9884175801008</v>
      </c>
      <c r="K64" s="1109">
        <v>4774.7303846310006</v>
      </c>
      <c r="L64" s="1109">
        <v>3821.2644454509996</v>
      </c>
      <c r="M64" s="1109">
        <v>33.183290190000001</v>
      </c>
      <c r="N64" s="1109">
        <v>21283.602527650099</v>
      </c>
      <c r="O64" s="1108">
        <v>71343.749186556102</v>
      </c>
    </row>
    <row r="65" spans="1:15" s="278" customFormat="1" ht="9.6" customHeight="1">
      <c r="A65" s="621" t="s">
        <v>2800</v>
      </c>
      <c r="B65" s="1108">
        <v>5253.7029883002006</v>
      </c>
      <c r="C65" s="1108">
        <v>61.676139999999997</v>
      </c>
      <c r="D65" s="1109">
        <v>3103.8331652309007</v>
      </c>
      <c r="E65" s="1108">
        <v>9501.3672388399991</v>
      </c>
      <c r="F65" s="1109">
        <v>1178.0122132599995</v>
      </c>
      <c r="G65" s="1109">
        <v>4088.9559307000054</v>
      </c>
      <c r="H65" s="1108">
        <v>1056.8207402999999</v>
      </c>
      <c r="I65" s="1108">
        <v>9500.8737890309985</v>
      </c>
      <c r="J65" s="1108">
        <v>8043.5294974199996</v>
      </c>
      <c r="K65" s="1109">
        <v>4825.864901259999</v>
      </c>
      <c r="L65" s="1109">
        <v>3699.6609107400004</v>
      </c>
      <c r="M65" s="1109">
        <v>33.183290190000001</v>
      </c>
      <c r="N65" s="1109">
        <v>21880.123240660098</v>
      </c>
      <c r="O65" s="1108">
        <v>72227.60404593221</v>
      </c>
    </row>
    <row r="66" spans="1:15" s="278" customFormat="1" ht="9.6" customHeight="1">
      <c r="A66" s="618" t="s">
        <v>2796</v>
      </c>
      <c r="B66" s="1108">
        <v>5129.0849297900004</v>
      </c>
      <c r="C66" s="1108">
        <v>59.700760000000002</v>
      </c>
      <c r="D66" s="1109">
        <v>3106.7641636000003</v>
      </c>
      <c r="E66" s="1108">
        <v>9456.2741744300001</v>
      </c>
      <c r="F66" s="1109">
        <v>1156.3460140099996</v>
      </c>
      <c r="G66" s="1109">
        <v>4052.3170646800031</v>
      </c>
      <c r="H66" s="1108">
        <v>1065.0409468599998</v>
      </c>
      <c r="I66" s="1108">
        <v>9940.8491473610011</v>
      </c>
      <c r="J66" s="1070">
        <v>8311.1954339200001</v>
      </c>
      <c r="K66" s="1108">
        <v>5008.9437305799993</v>
      </c>
      <c r="L66" s="1108">
        <v>3839.9851183209998</v>
      </c>
      <c r="M66" s="1108">
        <v>33.183290190000001</v>
      </c>
      <c r="N66" s="1108">
        <v>22467.226037010096</v>
      </c>
      <c r="O66" s="1108">
        <v>73626.910810752102</v>
      </c>
    </row>
    <row r="67" spans="1:15" s="278" customFormat="1" ht="9.6" customHeight="1">
      <c r="A67" s="618" t="s">
        <v>2804</v>
      </c>
      <c r="B67" s="1108">
        <v>5383.1851905599988</v>
      </c>
      <c r="C67" s="1108">
        <v>59.566609999999997</v>
      </c>
      <c r="D67" s="1109">
        <v>3188.8263497999997</v>
      </c>
      <c r="E67" s="1108">
        <v>9648.7468035999991</v>
      </c>
      <c r="F67" s="1109">
        <v>1102.01097015</v>
      </c>
      <c r="G67" s="1109">
        <v>4048.1934004500044</v>
      </c>
      <c r="H67" s="1108">
        <v>1072.15195709</v>
      </c>
      <c r="I67" s="1108">
        <v>9716.5390983800007</v>
      </c>
      <c r="J67" s="1108">
        <v>8330.7571553400012</v>
      </c>
      <c r="K67" s="1109">
        <v>4943.1344416499987</v>
      </c>
      <c r="L67" s="1109">
        <v>3848.9907701500001</v>
      </c>
      <c r="M67" s="1109">
        <v>33.183290190000001</v>
      </c>
      <c r="N67" s="1109">
        <v>22500.730649639998</v>
      </c>
      <c r="O67" s="1108">
        <v>73876.016686999996</v>
      </c>
    </row>
    <row r="68" spans="1:15" s="278" customFormat="1" ht="9.6" customHeight="1">
      <c r="A68" s="618" t="s">
        <v>2805</v>
      </c>
      <c r="B68" s="1108">
        <v>5442.2283872699991</v>
      </c>
      <c r="C68" s="1108">
        <v>55.218470000000003</v>
      </c>
      <c r="D68" s="1109">
        <v>3218.1595663599996</v>
      </c>
      <c r="E68" s="1108">
        <v>9745.9276085700003</v>
      </c>
      <c r="F68" s="1109">
        <v>1102.2285223300007</v>
      </c>
      <c r="G68" s="1109">
        <v>4014.6656993100046</v>
      </c>
      <c r="H68" s="1108">
        <v>1054.3479731799998</v>
      </c>
      <c r="I68" s="1108">
        <v>9902.239181150002</v>
      </c>
      <c r="J68" s="1108">
        <v>8418.0237499200011</v>
      </c>
      <c r="K68" s="1109">
        <v>4924.7479511999982</v>
      </c>
      <c r="L68" s="1109">
        <v>4197.7395322599923</v>
      </c>
      <c r="M68" s="1109">
        <v>33.183290190000001</v>
      </c>
      <c r="N68" s="1109">
        <v>22389.506559560003</v>
      </c>
      <c r="O68" s="1108">
        <v>74498.216491300002</v>
      </c>
    </row>
    <row r="69" spans="1:15" s="278" customFormat="1" ht="9.6" customHeight="1">
      <c r="A69" s="618" t="s">
        <v>2806</v>
      </c>
      <c r="B69" s="1108">
        <v>5734.6087855000005</v>
      </c>
      <c r="C69" s="1108">
        <v>54.963070000000002</v>
      </c>
      <c r="D69" s="1109">
        <v>3289.7766906400002</v>
      </c>
      <c r="E69" s="1108">
        <v>9767.42812796</v>
      </c>
      <c r="F69" s="1109">
        <v>1093.8054475600004</v>
      </c>
      <c r="G69" s="1109">
        <v>3995.493431560004</v>
      </c>
      <c r="H69" s="1108">
        <v>1074.25274354</v>
      </c>
      <c r="I69" s="1108">
        <v>9744.1858502399991</v>
      </c>
      <c r="J69" s="1070">
        <v>8460.0333051700018</v>
      </c>
      <c r="K69" s="1108">
        <v>4899.2730679199976</v>
      </c>
      <c r="L69" s="1108">
        <v>4077.3384204199929</v>
      </c>
      <c r="M69" s="1108">
        <v>33.183290190000001</v>
      </c>
      <c r="N69" s="1108">
        <v>22674.909196460005</v>
      </c>
      <c r="O69" s="1108">
        <v>74899.251427159994</v>
      </c>
    </row>
    <row r="70" spans="1:15" s="278" customFormat="1" ht="9.6" customHeight="1">
      <c r="A70" s="618" t="s">
        <v>2850</v>
      </c>
      <c r="B70" s="1108">
        <v>4453.8554250500001</v>
      </c>
      <c r="C70" s="1108">
        <v>54.963070000000002</v>
      </c>
      <c r="D70" s="1109">
        <v>3278.8093708199999</v>
      </c>
      <c r="E70" s="1108">
        <v>9729.1894357500023</v>
      </c>
      <c r="F70" s="1109">
        <v>1093.0789900100001</v>
      </c>
      <c r="G70" s="1109">
        <v>3984.9325539800029</v>
      </c>
      <c r="H70" s="1108">
        <v>1120.88588964</v>
      </c>
      <c r="I70" s="1108">
        <v>10931.29296311</v>
      </c>
      <c r="J70" s="1108">
        <v>8453.9724239000006</v>
      </c>
      <c r="K70" s="1109">
        <v>4932.1338511199992</v>
      </c>
      <c r="L70" s="1109">
        <v>3949.8392244699921</v>
      </c>
      <c r="M70" s="1109">
        <v>33.183290190000001</v>
      </c>
      <c r="N70" s="1109">
        <v>22528.43860404001</v>
      </c>
      <c r="O70" s="1108">
        <v>74544.575092080006</v>
      </c>
    </row>
    <row r="71" spans="1:15" s="278" customFormat="1" ht="9.6" customHeight="1">
      <c r="A71" s="618" t="s">
        <v>2851</v>
      </c>
      <c r="B71" s="1108">
        <v>4677.0801451900006</v>
      </c>
      <c r="C71" s="1108">
        <v>55.003070000000001</v>
      </c>
      <c r="D71" s="1109">
        <v>3365.8616682299999</v>
      </c>
      <c r="E71" s="1108">
        <v>9671.7742589699992</v>
      </c>
      <c r="F71" s="1109">
        <v>1070.80304191</v>
      </c>
      <c r="G71" s="1109">
        <v>3935.2499505600013</v>
      </c>
      <c r="H71" s="1108">
        <v>1208.9501246400098</v>
      </c>
      <c r="I71" s="1108">
        <v>10745.323374609998</v>
      </c>
      <c r="J71" s="1108">
        <v>8369.3481730399999</v>
      </c>
      <c r="K71" s="1109">
        <v>4852.487809109999</v>
      </c>
      <c r="L71" s="1109">
        <v>3868.129524489992</v>
      </c>
      <c r="M71" s="1109">
        <v>33.183290190000001</v>
      </c>
      <c r="N71" s="1109">
        <v>22296.034355920005</v>
      </c>
      <c r="O71" s="1108">
        <v>74149.228786859996</v>
      </c>
    </row>
    <row r="72" spans="1:15" s="310" customFormat="1" ht="9.6" customHeight="1">
      <c r="A72" s="601" t="s">
        <v>2852</v>
      </c>
      <c r="B72" s="883">
        <v>4732.4756617600005</v>
      </c>
      <c r="C72" s="883">
        <v>57.575382380000001</v>
      </c>
      <c r="D72" s="884">
        <v>3470.3706988000004</v>
      </c>
      <c r="E72" s="883">
        <v>9830.2954677800026</v>
      </c>
      <c r="F72" s="884">
        <v>1016.3608040099999</v>
      </c>
      <c r="G72" s="884">
        <v>3871.99556183</v>
      </c>
      <c r="H72" s="883">
        <v>1188.0069629199998</v>
      </c>
      <c r="I72" s="883">
        <v>10846.633416489996</v>
      </c>
      <c r="J72" s="671">
        <v>8321.624000079999</v>
      </c>
      <c r="K72" s="883">
        <v>5159.7599712399988</v>
      </c>
      <c r="L72" s="883">
        <v>4281.2720763899997</v>
      </c>
      <c r="M72" s="883">
        <v>33.183290190000001</v>
      </c>
      <c r="N72" s="883">
        <v>22474.609337710004</v>
      </c>
      <c r="O72" s="883">
        <v>75284.162631579995</v>
      </c>
    </row>
    <row r="73" spans="1:15" s="310" customFormat="1" ht="9.6" customHeight="1">
      <c r="A73" s="894"/>
      <c r="B73" s="883"/>
      <c r="C73" s="883"/>
      <c r="D73" s="884"/>
      <c r="E73" s="883"/>
      <c r="F73" s="884"/>
      <c r="G73" s="884"/>
      <c r="H73" s="883"/>
      <c r="I73" s="883"/>
      <c r="J73" s="671"/>
      <c r="K73" s="883"/>
      <c r="L73" s="883"/>
      <c r="M73" s="883"/>
      <c r="N73" s="883"/>
      <c r="O73" s="883"/>
    </row>
    <row r="74" spans="1:15" s="278" customFormat="1" ht="9.6" customHeight="1">
      <c r="A74" s="621" t="s">
        <v>2883</v>
      </c>
      <c r="B74" s="1108">
        <v>4648.2</v>
      </c>
      <c r="C74" s="1108">
        <v>57.35</v>
      </c>
      <c r="D74" s="1109">
        <v>3384.4</v>
      </c>
      <c r="E74" s="1108">
        <v>9576.8700000000008</v>
      </c>
      <c r="F74" s="1109">
        <v>995.63</v>
      </c>
      <c r="G74" s="1109">
        <v>3867.77</v>
      </c>
      <c r="H74" s="1108">
        <v>1191</v>
      </c>
      <c r="I74" s="1108">
        <v>10736.36</v>
      </c>
      <c r="J74" s="1108">
        <v>9027.4699999999993</v>
      </c>
      <c r="K74" s="1109">
        <v>5184.5400000000009</v>
      </c>
      <c r="L74" s="1109">
        <v>4077.53</v>
      </c>
      <c r="M74" s="1109">
        <v>33.200000000000003</v>
      </c>
      <c r="N74" s="1109">
        <v>22430.610900000003</v>
      </c>
      <c r="O74" s="1108">
        <v>75210.930900000007</v>
      </c>
    </row>
    <row r="75" spans="1:15" s="278" customFormat="1" ht="9.6" customHeight="1">
      <c r="A75" s="621" t="s">
        <v>2884</v>
      </c>
      <c r="B75" s="1108">
        <v>4741.1617973699995</v>
      </c>
      <c r="C75" s="1108">
        <v>59.639704090000002</v>
      </c>
      <c r="D75" s="1109">
        <v>3817.8755720999993</v>
      </c>
      <c r="E75" s="1108">
        <v>8718.1790545700005</v>
      </c>
      <c r="F75" s="1109">
        <v>492.5154794099999</v>
      </c>
      <c r="G75" s="1109">
        <v>3841.403486010001</v>
      </c>
      <c r="H75" s="1108">
        <v>1043.5491919300002</v>
      </c>
      <c r="I75" s="1108">
        <v>10847.322548099997</v>
      </c>
      <c r="J75" s="1108">
        <v>11130.430641690002</v>
      </c>
      <c r="K75" s="1109">
        <v>5141.5138948000003</v>
      </c>
      <c r="L75" s="1109">
        <v>3878.6704996399999</v>
      </c>
      <c r="M75" s="1109">
        <v>33.183290190000001</v>
      </c>
      <c r="N75" s="1109">
        <v>20454.795601990001</v>
      </c>
      <c r="O75" s="1108">
        <v>74200.240761890003</v>
      </c>
    </row>
    <row r="76" spans="1:15" s="575" customFormat="1" ht="9.6" customHeight="1">
      <c r="A76" s="2195" t="s">
        <v>2885</v>
      </c>
      <c r="B76" s="2209">
        <v>4980.4935168600005</v>
      </c>
      <c r="C76" s="2209">
        <v>63.868784089999998</v>
      </c>
      <c r="D76" s="2210">
        <v>3768.6039861699992</v>
      </c>
      <c r="E76" s="2209">
        <v>8632.8147122999999</v>
      </c>
      <c r="F76" s="2210">
        <v>483.70373100999973</v>
      </c>
      <c r="G76" s="2210">
        <v>3797.0506153900005</v>
      </c>
      <c r="H76" s="2209">
        <v>1036.8518535199998</v>
      </c>
      <c r="I76" s="2209">
        <v>10745.269504499998</v>
      </c>
      <c r="J76" s="2198">
        <v>11547.283627070003</v>
      </c>
      <c r="K76" s="2209">
        <v>5212.5475210399991</v>
      </c>
      <c r="L76" s="2209">
        <v>4004.4724899399998</v>
      </c>
      <c r="M76" s="2209">
        <v>33.183290190000001</v>
      </c>
      <c r="N76" s="2209">
        <v>20636.014314849999</v>
      </c>
      <c r="O76" s="2209">
        <v>74942.157946930005</v>
      </c>
    </row>
    <row r="77" spans="1:15" s="579" customFormat="1" ht="14.25" customHeight="1">
      <c r="A77" s="677"/>
      <c r="B77" s="677"/>
      <c r="C77" s="677"/>
      <c r="D77" s="677"/>
      <c r="E77" s="677"/>
      <c r="F77" s="677"/>
      <c r="G77" s="677"/>
      <c r="H77" s="677"/>
      <c r="I77" s="677"/>
      <c r="J77" s="677"/>
      <c r="K77" s="677"/>
      <c r="L77" s="677"/>
      <c r="M77" s="677"/>
      <c r="N77" s="677"/>
      <c r="O77" s="677"/>
    </row>
    <row r="78" spans="1:15" s="58" customFormat="1" ht="9" customHeight="1">
      <c r="A78" s="278"/>
      <c r="B78" s="675"/>
      <c r="C78" s="675"/>
      <c r="D78" s="678"/>
      <c r="E78" s="678"/>
      <c r="F78" s="678"/>
      <c r="G78" s="678"/>
      <c r="H78" s="678"/>
      <c r="I78" s="678"/>
      <c r="J78" s="678"/>
      <c r="K78" s="678"/>
      <c r="L78" s="678"/>
      <c r="M78" s="678"/>
      <c r="N78" s="678"/>
      <c r="O78" s="676"/>
    </row>
    <row r="79" spans="1:15" ht="9" customHeight="1">
      <c r="A79" s="272"/>
    </row>
    <row r="80" spans="1:15" s="280" customFormat="1" ht="9" customHeight="1">
      <c r="A80" s="272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</row>
    <row r="81" spans="1:15" ht="9" customHeight="1">
      <c r="A81" s="273"/>
    </row>
    <row r="82" spans="1:15" ht="9" customHeight="1">
      <c r="A82" s="273"/>
    </row>
    <row r="83" spans="1:15" ht="9" customHeight="1">
      <c r="A83" s="273"/>
    </row>
    <row r="84" spans="1:15" ht="9" customHeight="1">
      <c r="A84" s="273"/>
      <c r="B84" s="280"/>
      <c r="C84" s="280"/>
      <c r="D84" s="280"/>
      <c r="E84" s="280"/>
      <c r="F84" s="280"/>
      <c r="G84" s="280"/>
      <c r="H84" s="280"/>
      <c r="I84" s="280"/>
      <c r="J84" s="280"/>
      <c r="K84" s="280"/>
      <c r="L84" s="280"/>
      <c r="M84" s="280"/>
      <c r="N84" s="280"/>
      <c r="O84" s="280"/>
    </row>
    <row r="85" spans="1:15" ht="9" customHeight="1">
      <c r="A85" s="273"/>
      <c r="B85" s="316"/>
      <c r="C85" s="316"/>
      <c r="D85" s="316"/>
      <c r="E85" s="316"/>
      <c r="F85" s="316"/>
      <c r="G85" s="316"/>
      <c r="H85" s="316"/>
      <c r="I85" s="316"/>
      <c r="J85" s="316"/>
      <c r="K85" s="316"/>
      <c r="L85" s="316"/>
      <c r="M85" s="316"/>
      <c r="N85" s="316"/>
      <c r="O85" s="316"/>
    </row>
    <row r="86" spans="1:15" ht="9" customHeight="1">
      <c r="A86" s="273"/>
      <c r="B86" s="274"/>
      <c r="C86" s="274"/>
      <c r="D86" s="274"/>
      <c r="E86" s="274"/>
      <c r="F86" s="274"/>
      <c r="G86" s="274"/>
    </row>
    <row r="87" spans="1:15" ht="9" customHeight="1">
      <c r="A87" s="275"/>
      <c r="B87" s="274"/>
      <c r="C87" s="274"/>
      <c r="D87" s="274"/>
      <c r="E87" s="274"/>
      <c r="F87" s="274"/>
      <c r="G87" s="274"/>
    </row>
    <row r="88" spans="1:15" ht="9" customHeight="1">
      <c r="A88" s="275"/>
      <c r="B88" s="274"/>
      <c r="C88" s="274"/>
      <c r="D88" s="274"/>
      <c r="E88" s="274"/>
      <c r="F88" s="274"/>
      <c r="G88" s="274"/>
    </row>
    <row r="89" spans="1:15" ht="9" customHeight="1">
      <c r="A89" s="275"/>
      <c r="B89" s="274"/>
      <c r="C89" s="274"/>
      <c r="D89" s="274"/>
      <c r="E89" s="274"/>
      <c r="F89" s="274"/>
      <c r="G89" s="274"/>
    </row>
    <row r="90" spans="1:15" ht="9" customHeight="1">
      <c r="A90" s="275"/>
      <c r="B90" s="274"/>
      <c r="C90" s="274"/>
      <c r="D90" s="274"/>
      <c r="E90" s="274"/>
      <c r="F90" s="274"/>
      <c r="G90" s="274"/>
    </row>
    <row r="91" spans="1:15" ht="9" customHeight="1">
      <c r="A91" s="275"/>
      <c r="B91" s="276"/>
      <c r="C91" s="276"/>
      <c r="D91" s="276"/>
      <c r="E91" s="276"/>
      <c r="F91" s="276"/>
      <c r="G91" s="276"/>
    </row>
    <row r="92" spans="1:15" ht="9" customHeight="1">
      <c r="A92" s="275"/>
      <c r="B92" s="276"/>
      <c r="C92" s="276"/>
      <c r="D92" s="276"/>
      <c r="E92" s="276"/>
      <c r="F92" s="276"/>
      <c r="G92" s="276"/>
    </row>
    <row r="93" spans="1:15" ht="9" customHeight="1">
      <c r="A93" s="275"/>
      <c r="B93" s="276"/>
      <c r="C93" s="276"/>
      <c r="D93" s="276"/>
      <c r="E93" s="276"/>
      <c r="F93" s="276"/>
      <c r="G93" s="276"/>
    </row>
    <row r="94" spans="1:15" ht="9" customHeight="1">
      <c r="A94" s="232"/>
      <c r="B94" s="276"/>
      <c r="C94" s="276"/>
      <c r="D94" s="276"/>
      <c r="E94" s="276"/>
      <c r="F94" s="276"/>
      <c r="G94" s="276"/>
    </row>
    <row r="95" spans="1:15" ht="9" customHeight="1">
      <c r="A95" s="232"/>
      <c r="B95" s="276"/>
      <c r="C95" s="276"/>
      <c r="D95" s="276"/>
      <c r="E95" s="276"/>
      <c r="F95" s="276"/>
      <c r="G95" s="276"/>
    </row>
    <row r="96" spans="1:15" ht="9" customHeight="1">
      <c r="A96" s="232"/>
      <c r="B96" s="276"/>
      <c r="C96" s="276"/>
      <c r="D96" s="276"/>
      <c r="E96" s="276"/>
      <c r="F96" s="276"/>
      <c r="G96" s="276"/>
    </row>
    <row r="97" spans="1:7" ht="9" customHeight="1">
      <c r="A97" s="232"/>
      <c r="B97" s="276"/>
      <c r="C97" s="276"/>
      <c r="D97" s="276"/>
      <c r="E97" s="276"/>
      <c r="F97" s="276"/>
      <c r="G97" s="276"/>
    </row>
    <row r="98" spans="1:7" ht="9" customHeight="1">
      <c r="A98" s="232"/>
      <c r="B98" s="233"/>
      <c r="C98" s="233"/>
      <c r="D98" s="233"/>
      <c r="E98" s="233"/>
      <c r="F98" s="233"/>
      <c r="G98" s="233"/>
    </row>
    <row r="99" spans="1:7" ht="9" customHeight="1">
      <c r="A99" s="232"/>
      <c r="B99" s="233"/>
      <c r="C99" s="233"/>
      <c r="D99" s="233"/>
      <c r="E99" s="233"/>
      <c r="F99" s="233"/>
      <c r="G99" s="233"/>
    </row>
    <row r="100" spans="1:7" ht="9" customHeight="1">
      <c r="A100" s="232"/>
      <c r="B100" s="233"/>
      <c r="C100" s="233"/>
      <c r="D100" s="233"/>
      <c r="E100" s="233"/>
      <c r="F100" s="233"/>
      <c r="G100" s="233"/>
    </row>
    <row r="101" spans="1:7" ht="9" customHeight="1">
      <c r="A101" s="232"/>
      <c r="B101" s="233"/>
      <c r="C101" s="233"/>
      <c r="D101" s="233"/>
      <c r="E101" s="233"/>
      <c r="F101" s="233"/>
      <c r="G101" s="233"/>
    </row>
    <row r="102" spans="1:7" ht="9" customHeight="1">
      <c r="A102" s="232"/>
      <c r="B102" s="233"/>
      <c r="C102" s="233"/>
      <c r="D102" s="233"/>
      <c r="E102" s="233"/>
      <c r="F102" s="233"/>
      <c r="G102" s="233"/>
    </row>
    <row r="103" spans="1:7" ht="9" customHeight="1">
      <c r="A103" s="232"/>
      <c r="B103" s="233"/>
      <c r="C103" s="233"/>
      <c r="D103" s="233"/>
      <c r="E103" s="233"/>
      <c r="F103" s="233"/>
      <c r="G103" s="233"/>
    </row>
    <row r="104" spans="1:7" ht="9" customHeight="1">
      <c r="A104" s="232"/>
      <c r="B104" s="234"/>
      <c r="C104" s="234"/>
      <c r="D104" s="234"/>
      <c r="E104" s="234"/>
      <c r="F104" s="234"/>
      <c r="G104" s="234"/>
    </row>
    <row r="105" spans="1:7" ht="9" customHeight="1">
      <c r="A105" s="232"/>
      <c r="B105" s="234"/>
      <c r="C105" s="234"/>
      <c r="D105" s="234"/>
      <c r="E105" s="234"/>
      <c r="F105" s="234"/>
      <c r="G105" s="234"/>
    </row>
    <row r="106" spans="1:7" ht="9" customHeight="1">
      <c r="A106" s="232"/>
      <c r="B106" s="234"/>
      <c r="C106" s="234"/>
      <c r="D106" s="234"/>
      <c r="E106" s="234"/>
      <c r="F106" s="234"/>
      <c r="G106" s="234"/>
    </row>
    <row r="107" spans="1:7" ht="9" customHeight="1">
      <c r="A107" s="238"/>
      <c r="B107" s="234"/>
      <c r="C107" s="234"/>
      <c r="D107" s="234"/>
      <c r="E107" s="234"/>
      <c r="F107" s="234"/>
      <c r="G107" s="234"/>
    </row>
    <row r="108" spans="1:7" ht="9" customHeight="1">
      <c r="A108" s="238"/>
      <c r="B108" s="234"/>
      <c r="C108" s="234"/>
      <c r="D108" s="234"/>
      <c r="E108" s="234"/>
      <c r="F108" s="234"/>
      <c r="G108" s="234"/>
    </row>
    <row r="109" spans="1:7" ht="9" customHeight="1">
      <c r="A109" s="238"/>
      <c r="B109" s="234"/>
      <c r="C109" s="234"/>
      <c r="D109" s="234"/>
      <c r="E109" s="234"/>
      <c r="F109" s="234"/>
      <c r="G109" s="234"/>
    </row>
    <row r="110" spans="1:7" ht="9" customHeight="1">
      <c r="A110" s="238"/>
      <c r="B110" s="234"/>
      <c r="C110" s="234"/>
      <c r="D110" s="234"/>
      <c r="E110" s="234"/>
      <c r="F110" s="234"/>
      <c r="G110" s="234"/>
    </row>
    <row r="111" spans="1:7" ht="9" customHeight="1">
      <c r="A111" s="232"/>
      <c r="B111" s="234"/>
      <c r="C111" s="234"/>
      <c r="D111" s="234"/>
      <c r="E111" s="234"/>
      <c r="F111" s="234"/>
      <c r="G111" s="234"/>
    </row>
    <row r="112" spans="1:7" ht="9" customHeight="1">
      <c r="A112" s="232"/>
      <c r="B112" s="234"/>
      <c r="C112" s="234"/>
      <c r="D112" s="234"/>
      <c r="E112" s="234"/>
      <c r="F112" s="234"/>
      <c r="G112" s="234"/>
    </row>
    <row r="113" spans="1:7" ht="9" customHeight="1">
      <c r="A113" s="232"/>
      <c r="B113" s="234"/>
      <c r="C113" s="234"/>
      <c r="D113" s="234"/>
      <c r="E113" s="234"/>
      <c r="F113" s="234"/>
      <c r="G113" s="234"/>
    </row>
    <row r="114" spans="1:7" ht="9" customHeight="1">
      <c r="A114" s="232"/>
      <c r="B114" s="234"/>
      <c r="C114" s="234"/>
      <c r="D114" s="234"/>
      <c r="E114" s="234"/>
      <c r="F114" s="234"/>
      <c r="G114" s="234"/>
    </row>
    <row r="115" spans="1:7" ht="9" customHeight="1">
      <c r="A115" s="232"/>
      <c r="B115" s="235"/>
      <c r="C115" s="235"/>
      <c r="D115" s="235"/>
      <c r="E115" s="235"/>
      <c r="F115" s="235"/>
      <c r="G115" s="234"/>
    </row>
    <row r="116" spans="1:7" ht="9" customHeight="1">
      <c r="A116" s="232"/>
      <c r="B116" s="235"/>
      <c r="C116" s="235"/>
      <c r="D116" s="235"/>
      <c r="E116" s="235"/>
      <c r="F116" s="235"/>
      <c r="G116" s="234"/>
    </row>
    <row r="117" spans="1:7" ht="9" customHeight="1">
      <c r="A117" s="232"/>
      <c r="B117" s="235"/>
      <c r="C117" s="235"/>
      <c r="D117" s="235"/>
      <c r="E117" s="235"/>
      <c r="F117" s="235"/>
      <c r="G117" s="234"/>
    </row>
    <row r="118" spans="1:7" ht="9" customHeight="1">
      <c r="A118" s="232"/>
      <c r="B118" s="62"/>
      <c r="C118" s="62"/>
      <c r="D118" s="62"/>
      <c r="E118" s="62"/>
      <c r="F118" s="62"/>
      <c r="G118" s="234"/>
    </row>
    <row r="119" spans="1:7" ht="9" customHeight="1">
      <c r="A119" s="232"/>
      <c r="B119" s="235"/>
      <c r="C119" s="235"/>
      <c r="D119" s="235"/>
      <c r="E119" s="235"/>
      <c r="F119" s="235"/>
      <c r="G119" s="234"/>
    </row>
    <row r="120" spans="1:7" ht="9" customHeight="1">
      <c r="A120" s="232"/>
      <c r="B120" s="235"/>
      <c r="C120" s="235"/>
      <c r="D120" s="235"/>
      <c r="E120" s="235"/>
      <c r="F120" s="235"/>
      <c r="G120" s="234"/>
    </row>
    <row r="121" spans="1:7" ht="9" customHeight="1">
      <c r="A121" s="232"/>
      <c r="B121" s="235"/>
      <c r="C121" s="235"/>
      <c r="D121" s="235"/>
      <c r="E121" s="235"/>
      <c r="F121" s="235"/>
      <c r="G121" s="234"/>
    </row>
    <row r="122" spans="1:7" ht="9" customHeight="1">
      <c r="A122" s="232"/>
      <c r="B122" s="235"/>
      <c r="C122" s="235"/>
      <c r="D122" s="235"/>
      <c r="E122" s="235"/>
      <c r="F122" s="235"/>
      <c r="G122" s="234"/>
    </row>
    <row r="123" spans="1:7" ht="9" customHeight="1">
      <c r="A123" s="232"/>
      <c r="B123" s="235"/>
      <c r="C123" s="235"/>
      <c r="D123" s="235"/>
      <c r="E123" s="235"/>
      <c r="F123" s="235"/>
      <c r="G123" s="234"/>
    </row>
    <row r="124" spans="1:7" ht="9" customHeight="1">
      <c r="A124" s="232"/>
      <c r="B124" s="235"/>
      <c r="C124" s="235"/>
      <c r="D124" s="235"/>
      <c r="E124" s="235"/>
      <c r="F124" s="235"/>
      <c r="G124" s="234"/>
    </row>
    <row r="125" spans="1:7" ht="9" customHeight="1">
      <c r="A125" s="232"/>
      <c r="B125" s="235"/>
      <c r="C125" s="235"/>
      <c r="D125" s="235"/>
      <c r="E125" s="235"/>
      <c r="F125" s="235"/>
      <c r="G125" s="234"/>
    </row>
    <row r="126" spans="1:7" ht="9" customHeight="1">
      <c r="A126" s="232"/>
      <c r="B126" s="235"/>
      <c r="C126" s="235"/>
      <c r="D126" s="235"/>
      <c r="E126" s="235"/>
      <c r="F126" s="235"/>
      <c r="G126" s="234"/>
    </row>
    <row r="127" spans="1:7" ht="9" customHeight="1">
      <c r="A127" s="277"/>
      <c r="B127" s="235"/>
      <c r="C127" s="235"/>
      <c r="D127" s="235"/>
      <c r="E127" s="235"/>
      <c r="F127" s="235"/>
      <c r="G127" s="234"/>
    </row>
    <row r="128" spans="1:7" ht="9" customHeight="1">
      <c r="A128" s="277"/>
      <c r="B128" s="235"/>
      <c r="C128" s="235"/>
      <c r="D128" s="235"/>
      <c r="E128" s="235"/>
      <c r="F128" s="235"/>
      <c r="G128" s="234"/>
    </row>
    <row r="129" spans="1:7" ht="9" customHeight="1">
      <c r="A129" s="277"/>
      <c r="B129" s="235"/>
      <c r="C129" s="235"/>
      <c r="D129" s="235"/>
      <c r="E129" s="235"/>
      <c r="F129" s="235"/>
      <c r="G129" s="234"/>
    </row>
    <row r="130" spans="1:7" ht="9" customHeight="1">
      <c r="A130" s="277"/>
      <c r="B130" s="235"/>
      <c r="C130" s="235"/>
      <c r="D130" s="235"/>
      <c r="E130" s="235"/>
      <c r="F130" s="235"/>
      <c r="G130" s="234"/>
    </row>
    <row r="131" spans="1:7" ht="9" customHeight="1">
      <c r="A131" s="238"/>
      <c r="B131" s="235"/>
      <c r="C131" s="235"/>
      <c r="D131" s="235"/>
      <c r="E131" s="235"/>
      <c r="F131" s="235"/>
      <c r="G131" s="234"/>
    </row>
    <row r="132" spans="1:7" ht="9" customHeight="1">
      <c r="A132" s="43"/>
      <c r="B132" s="235"/>
      <c r="C132" s="235"/>
      <c r="D132" s="235"/>
      <c r="E132" s="235"/>
      <c r="F132" s="235"/>
      <c r="G132" s="234"/>
    </row>
    <row r="133" spans="1:7" ht="9" customHeight="1">
      <c r="B133" s="235"/>
      <c r="C133" s="235"/>
      <c r="D133" s="235"/>
      <c r="E133" s="235"/>
      <c r="F133" s="235"/>
      <c r="G133" s="234"/>
    </row>
    <row r="134" spans="1:7" ht="9" customHeight="1">
      <c r="B134" s="235"/>
      <c r="C134" s="235"/>
      <c r="D134" s="235"/>
      <c r="E134" s="235"/>
      <c r="F134" s="235"/>
      <c r="G134" s="234"/>
    </row>
    <row r="135" spans="1:7" ht="9" customHeight="1">
      <c r="B135" s="3"/>
      <c r="C135" s="3"/>
      <c r="D135" s="3"/>
      <c r="E135" s="3"/>
      <c r="F135" s="3"/>
      <c r="G135" s="3"/>
    </row>
  </sheetData>
  <mergeCells count="1">
    <mergeCell ref="A5:A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38" orientation="landscape" useFirstPageNumber="1" r:id="rId1"/>
  <headerFooter alignWithMargins="0">
    <oddFooter>&amp;C&amp;"Times New Roman,Bold"&amp;10&amp;P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sheetPr codeName="Sheet33"/>
  <dimension ref="A1:V155"/>
  <sheetViews>
    <sheetView topLeftCell="G1" zoomScale="115" zoomScaleNormal="115" workbookViewId="0">
      <selection activeCell="P55" sqref="P55"/>
    </sheetView>
  </sheetViews>
  <sheetFormatPr defaultRowHeight="9" customHeight="1"/>
  <cols>
    <col min="1" max="1" width="11.6640625" style="49" customWidth="1"/>
    <col min="2" max="5" width="10.83203125" style="49" customWidth="1"/>
    <col min="6" max="6" width="12.5" style="49" customWidth="1"/>
    <col min="7" max="7" width="13.6640625" style="49" customWidth="1"/>
    <col min="8" max="8" width="12.5" style="49" customWidth="1"/>
    <col min="9" max="9" width="10.6640625" style="49" customWidth="1"/>
    <col min="10" max="10" width="11.33203125" style="49" customWidth="1"/>
    <col min="11" max="11" width="11.1640625" style="49" customWidth="1"/>
    <col min="12" max="12" width="11.6640625" style="49" customWidth="1"/>
    <col min="13" max="13" width="12" style="49" customWidth="1"/>
    <col min="14" max="14" width="10.33203125" style="49" customWidth="1"/>
    <col min="15" max="15" width="11.1640625" style="49" customWidth="1"/>
    <col min="16" max="16" width="11.6640625" style="49" customWidth="1"/>
    <col min="17" max="17" width="11.83203125" style="49" customWidth="1"/>
    <col min="18" max="18" width="11.6640625" style="49" customWidth="1"/>
    <col min="19" max="19" width="9.5" style="49" bestFit="1" customWidth="1"/>
    <col min="20" max="20" width="11.1640625" style="49" customWidth="1"/>
    <col min="21" max="21" width="10.33203125" style="49" customWidth="1"/>
    <col min="22" max="22" width="15.5" style="49" customWidth="1"/>
    <col min="23" max="16384" width="9.33203125" style="49"/>
  </cols>
  <sheetData>
    <row r="1" spans="1:22" s="471" customFormat="1" ht="14.1" customHeight="1">
      <c r="A1" s="458" t="s">
        <v>2427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8" t="s">
        <v>1855</v>
      </c>
      <c r="M1" s="459"/>
      <c r="N1" s="459"/>
      <c r="O1" s="459"/>
      <c r="P1" s="459"/>
      <c r="Q1" s="459"/>
      <c r="R1" s="459"/>
      <c r="S1" s="459"/>
      <c r="T1" s="459"/>
      <c r="U1" s="459"/>
      <c r="V1" s="470"/>
    </row>
    <row r="2" spans="1:22" s="47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2"/>
      <c r="M2" s="463"/>
      <c r="N2" s="463"/>
      <c r="O2" s="463"/>
      <c r="P2" s="463"/>
      <c r="Q2" s="463"/>
      <c r="R2" s="463"/>
      <c r="S2" s="463"/>
      <c r="T2" s="463"/>
      <c r="U2" s="463"/>
      <c r="V2" s="472"/>
    </row>
    <row r="3" spans="1:22" s="47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2"/>
      <c r="M3" s="463"/>
      <c r="N3" s="463"/>
      <c r="O3" s="463"/>
      <c r="P3" s="463"/>
      <c r="Q3" s="463"/>
      <c r="R3" s="463"/>
      <c r="S3" s="463"/>
      <c r="T3" s="463"/>
      <c r="U3" s="463"/>
      <c r="V3" s="472"/>
    </row>
    <row r="4" spans="1:22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5"/>
      <c r="M4" s="466"/>
      <c r="N4" s="466"/>
      <c r="O4" s="466"/>
      <c r="P4" s="466"/>
      <c r="Q4" s="466"/>
      <c r="R4" s="466"/>
      <c r="S4" s="466"/>
      <c r="T4" s="466"/>
      <c r="U4" s="466"/>
      <c r="V4" s="474"/>
    </row>
    <row r="5" spans="1:22" ht="27" customHeight="1">
      <c r="A5" s="2437" t="s">
        <v>1788</v>
      </c>
      <c r="B5" s="291" t="s">
        <v>313</v>
      </c>
      <c r="C5" s="291" t="s">
        <v>314</v>
      </c>
      <c r="D5" s="291" t="s">
        <v>315</v>
      </c>
      <c r="E5" s="291" t="s">
        <v>316</v>
      </c>
      <c r="F5" s="291" t="s">
        <v>317</v>
      </c>
      <c r="G5" s="291" t="s">
        <v>318</v>
      </c>
      <c r="H5" s="291" t="s">
        <v>319</v>
      </c>
      <c r="I5" s="291" t="s">
        <v>1791</v>
      </c>
      <c r="J5" s="291" t="s">
        <v>320</v>
      </c>
      <c r="K5" s="291" t="s">
        <v>321</v>
      </c>
      <c r="L5" s="2437" t="s">
        <v>1788</v>
      </c>
      <c r="M5" s="291" t="s">
        <v>322</v>
      </c>
      <c r="N5" s="291" t="s">
        <v>1239</v>
      </c>
      <c r="O5" s="291" t="s">
        <v>1240</v>
      </c>
      <c r="P5" s="291" t="s">
        <v>284</v>
      </c>
      <c r="Q5" s="291" t="s">
        <v>287</v>
      </c>
      <c r="R5" s="291" t="s">
        <v>288</v>
      </c>
      <c r="S5" s="291" t="s">
        <v>289</v>
      </c>
      <c r="T5" s="291" t="s">
        <v>1793</v>
      </c>
      <c r="U5" s="291" t="s">
        <v>1341</v>
      </c>
      <c r="V5" s="291" t="s">
        <v>1021</v>
      </c>
    </row>
    <row r="6" spans="1:22" s="290" customFormat="1" ht="13.5" customHeight="1">
      <c r="A6" s="2459"/>
      <c r="B6" s="292">
        <v>1</v>
      </c>
      <c r="C6" s="292">
        <v>2</v>
      </c>
      <c r="D6" s="292">
        <v>3</v>
      </c>
      <c r="E6" s="292">
        <v>4</v>
      </c>
      <c r="F6" s="292">
        <v>5</v>
      </c>
      <c r="G6" s="292">
        <v>6</v>
      </c>
      <c r="H6" s="292">
        <v>7</v>
      </c>
      <c r="I6" s="292">
        <v>8</v>
      </c>
      <c r="J6" s="292">
        <v>9</v>
      </c>
      <c r="K6" s="292">
        <v>10</v>
      </c>
      <c r="L6" s="2459"/>
      <c r="M6" s="292">
        <v>11</v>
      </c>
      <c r="N6" s="292">
        <v>12</v>
      </c>
      <c r="O6" s="292">
        <v>13</v>
      </c>
      <c r="P6" s="292">
        <v>14</v>
      </c>
      <c r="Q6" s="292">
        <v>15</v>
      </c>
      <c r="R6" s="292">
        <v>16</v>
      </c>
      <c r="S6" s="292">
        <v>17</v>
      </c>
      <c r="T6" s="292">
        <v>18</v>
      </c>
      <c r="U6" s="292">
        <v>19</v>
      </c>
      <c r="V6" s="292">
        <v>20</v>
      </c>
    </row>
    <row r="7" spans="1:22" s="280" customFormat="1" ht="8.65" customHeight="1">
      <c r="A7" s="9" t="s">
        <v>1470</v>
      </c>
      <c r="B7" s="9">
        <v>1600.57</v>
      </c>
      <c r="C7" s="9">
        <v>2436.7869999999998</v>
      </c>
      <c r="D7" s="9">
        <v>845.63600000000008</v>
      </c>
      <c r="E7" s="9">
        <v>207.97300000000001</v>
      </c>
      <c r="F7" s="9">
        <v>1223.0489999999998</v>
      </c>
      <c r="G7" s="9">
        <v>1111.998</v>
      </c>
      <c r="H7" s="9">
        <v>1512.0369999999998</v>
      </c>
      <c r="I7" s="9">
        <v>2774.0540000000001</v>
      </c>
      <c r="J7" s="9">
        <v>16802.109</v>
      </c>
      <c r="K7" s="9">
        <v>1184.317</v>
      </c>
      <c r="L7" s="9" t="s">
        <v>1470</v>
      </c>
      <c r="M7" s="9">
        <v>490.93</v>
      </c>
      <c r="N7" s="9">
        <v>6327.6789999999992</v>
      </c>
      <c r="O7" s="9">
        <v>226.99099999999999</v>
      </c>
      <c r="P7" s="9">
        <v>705.73399999999992</v>
      </c>
      <c r="Q7" s="9">
        <v>0</v>
      </c>
      <c r="R7" s="9">
        <v>6118.9609999999993</v>
      </c>
      <c r="S7" s="9">
        <v>57659.431999999986</v>
      </c>
      <c r="T7" s="9">
        <v>19526.208000000002</v>
      </c>
      <c r="U7" s="9">
        <v>120754.46499999998</v>
      </c>
      <c r="V7" s="9"/>
    </row>
    <row r="8" spans="1:22" s="583" customFormat="1" ht="8.65" customHeight="1">
      <c r="A8" s="9" t="s">
        <v>1454</v>
      </c>
      <c r="B8" s="9">
        <v>1286.53</v>
      </c>
      <c r="C8" s="9">
        <v>4274.6499999999996</v>
      </c>
      <c r="D8" s="9">
        <v>905.84</v>
      </c>
      <c r="E8" s="9">
        <v>139.96</v>
      </c>
      <c r="F8" s="9">
        <v>1436.44</v>
      </c>
      <c r="G8" s="9">
        <v>1122.1300000000001</v>
      </c>
      <c r="H8" s="9">
        <v>1111.3</v>
      </c>
      <c r="I8" s="9">
        <v>3121.19</v>
      </c>
      <c r="J8" s="9">
        <v>19549.48</v>
      </c>
      <c r="K8" s="9">
        <v>969.14</v>
      </c>
      <c r="L8" s="9" t="s">
        <v>1454</v>
      </c>
      <c r="M8" s="9">
        <v>531.78</v>
      </c>
      <c r="N8" s="9">
        <v>6990.77</v>
      </c>
      <c r="O8" s="9">
        <v>186</v>
      </c>
      <c r="P8" s="9">
        <v>412.01</v>
      </c>
      <c r="Q8" s="9">
        <v>0</v>
      </c>
      <c r="R8" s="9">
        <v>5661.37</v>
      </c>
      <c r="S8" s="9">
        <v>66691.789999999994</v>
      </c>
      <c r="T8" s="9">
        <v>22586.58</v>
      </c>
      <c r="U8" s="9">
        <v>137080.92000000001</v>
      </c>
      <c r="V8" s="9"/>
    </row>
    <row r="9" spans="1:22" s="9" customFormat="1" ht="8.65" customHeight="1">
      <c r="A9" s="9" t="s">
        <v>1032</v>
      </c>
      <c r="B9" s="321">
        <v>1435.4</v>
      </c>
      <c r="C9" s="321">
        <v>3077.4</v>
      </c>
      <c r="D9" s="321">
        <v>1007</v>
      </c>
      <c r="E9" s="321">
        <v>75.8</v>
      </c>
      <c r="F9" s="321">
        <v>1150.9000000000001</v>
      </c>
      <c r="G9" s="321">
        <v>1297.9000000000001</v>
      </c>
      <c r="H9" s="321">
        <v>1231.0999999999999</v>
      </c>
      <c r="I9" s="321">
        <v>4167</v>
      </c>
      <c r="J9" s="321">
        <v>23884.799999999999</v>
      </c>
      <c r="K9" s="321">
        <v>1111.5999999999999</v>
      </c>
      <c r="L9" s="9" t="s">
        <v>1032</v>
      </c>
      <c r="M9" s="321">
        <v>329.6</v>
      </c>
      <c r="N9" s="321">
        <v>7351.3</v>
      </c>
      <c r="O9" s="321">
        <v>358.9</v>
      </c>
      <c r="P9" s="321">
        <v>151.6</v>
      </c>
      <c r="Q9" s="321">
        <v>0</v>
      </c>
      <c r="R9" s="321">
        <v>6819.6</v>
      </c>
      <c r="S9" s="321">
        <v>78325.8</v>
      </c>
      <c r="T9" s="321">
        <v>27360.2</v>
      </c>
      <c r="U9" s="321">
        <v>159323.1</v>
      </c>
    </row>
    <row r="10" spans="1:22" s="9" customFormat="1" ht="8.65" customHeight="1">
      <c r="A10" s="321" t="s">
        <v>376</v>
      </c>
      <c r="B10" s="321">
        <v>1820.77</v>
      </c>
      <c r="C10" s="321">
        <v>3118.21</v>
      </c>
      <c r="D10" s="321">
        <v>1324.43</v>
      </c>
      <c r="E10" s="321">
        <v>84.52</v>
      </c>
      <c r="F10" s="321">
        <v>1087.99</v>
      </c>
      <c r="G10" s="321">
        <v>1091.23</v>
      </c>
      <c r="H10" s="321">
        <v>793.71</v>
      </c>
      <c r="I10" s="321">
        <v>4708.13</v>
      </c>
      <c r="J10" s="321">
        <v>26536.240000000002</v>
      </c>
      <c r="K10" s="321">
        <v>938.86</v>
      </c>
      <c r="L10" s="321" t="s">
        <v>376</v>
      </c>
      <c r="M10" s="321">
        <v>249.37</v>
      </c>
      <c r="N10" s="321">
        <v>7480.54</v>
      </c>
      <c r="O10" s="321">
        <v>155.31</v>
      </c>
      <c r="P10" s="321">
        <v>180.77</v>
      </c>
      <c r="Q10" s="321">
        <v>0</v>
      </c>
      <c r="R10" s="321">
        <v>8533.7099999999991</v>
      </c>
      <c r="S10" s="321">
        <v>85937.67</v>
      </c>
      <c r="T10" s="321">
        <v>32537.11</v>
      </c>
      <c r="U10" s="321">
        <v>176578.57</v>
      </c>
    </row>
    <row r="11" spans="1:22" s="9" customFormat="1" ht="8.65" customHeight="1">
      <c r="A11" s="321" t="s">
        <v>259</v>
      </c>
      <c r="B11" s="321">
        <v>1820.77</v>
      </c>
      <c r="C11" s="321">
        <v>3118.21</v>
      </c>
      <c r="D11" s="321">
        <v>1324.43</v>
      </c>
      <c r="E11" s="321">
        <v>84.52</v>
      </c>
      <c r="F11" s="321">
        <v>1087.99</v>
      </c>
      <c r="G11" s="321">
        <v>1091.23</v>
      </c>
      <c r="H11" s="321">
        <v>793.71</v>
      </c>
      <c r="I11" s="321">
        <v>4708.13</v>
      </c>
      <c r="J11" s="321">
        <v>26536.240000000002</v>
      </c>
      <c r="K11" s="321">
        <v>938.86</v>
      </c>
      <c r="L11" s="321" t="s">
        <v>259</v>
      </c>
      <c r="M11" s="321">
        <v>249.37</v>
      </c>
      <c r="N11" s="321">
        <v>7480.54</v>
      </c>
      <c r="O11" s="321">
        <v>155.31</v>
      </c>
      <c r="P11" s="321">
        <v>180.77</v>
      </c>
      <c r="Q11" s="321">
        <v>0</v>
      </c>
      <c r="R11" s="321">
        <v>8533.7099999999991</v>
      </c>
      <c r="S11" s="321">
        <v>112894.42</v>
      </c>
      <c r="T11" s="321">
        <v>27850.5</v>
      </c>
      <c r="U11" s="321">
        <v>198848.71</v>
      </c>
    </row>
    <row r="12" spans="1:22" s="9" customFormat="1" ht="8.65" customHeight="1">
      <c r="A12" s="777" t="s">
        <v>1325</v>
      </c>
      <c r="B12" s="777">
        <v>2875.18</v>
      </c>
      <c r="C12" s="777">
        <v>3602.56</v>
      </c>
      <c r="D12" s="777">
        <v>2749.42</v>
      </c>
      <c r="E12" s="777">
        <v>119.31</v>
      </c>
      <c r="F12" s="777">
        <v>1307.1500000000001</v>
      </c>
      <c r="G12" s="777">
        <v>1717.02</v>
      </c>
      <c r="H12" s="777">
        <v>860.24</v>
      </c>
      <c r="I12" s="777">
        <v>4321.93</v>
      </c>
      <c r="J12" s="777">
        <v>30850.13</v>
      </c>
      <c r="K12" s="777">
        <v>492.89</v>
      </c>
      <c r="L12" s="777" t="s">
        <v>1325</v>
      </c>
      <c r="M12" s="777">
        <v>207.41</v>
      </c>
      <c r="N12" s="777">
        <v>6425.33</v>
      </c>
      <c r="O12" s="777">
        <v>161.85</v>
      </c>
      <c r="P12" s="777">
        <v>272.36</v>
      </c>
      <c r="Q12" s="777">
        <v>0</v>
      </c>
      <c r="R12" s="777">
        <v>9882.31</v>
      </c>
      <c r="S12" s="777">
        <v>133060.12</v>
      </c>
      <c r="T12" s="777">
        <v>32939.449999999997</v>
      </c>
      <c r="U12" s="777">
        <v>231844.66</v>
      </c>
    </row>
    <row r="13" spans="1:22" s="9" customFormat="1" ht="8.65" customHeight="1">
      <c r="A13" s="305" t="s">
        <v>363</v>
      </c>
      <c r="B13" s="777">
        <v>4069.54</v>
      </c>
      <c r="C13" s="777">
        <v>2857.13</v>
      </c>
      <c r="D13" s="777">
        <v>5017.72</v>
      </c>
      <c r="E13" s="777">
        <v>118.53</v>
      </c>
      <c r="F13" s="777">
        <v>1341.46</v>
      </c>
      <c r="G13" s="777">
        <v>1730.2</v>
      </c>
      <c r="H13" s="777">
        <v>1590.68</v>
      </c>
      <c r="I13" s="777">
        <v>5169.55</v>
      </c>
      <c r="J13" s="777">
        <v>39256.730000000003</v>
      </c>
      <c r="K13" s="777">
        <v>1018.26</v>
      </c>
      <c r="L13" s="305" t="s">
        <v>363</v>
      </c>
      <c r="M13" s="777">
        <v>244.53</v>
      </c>
      <c r="N13" s="777">
        <v>5206.66</v>
      </c>
      <c r="O13" s="777">
        <v>208.38</v>
      </c>
      <c r="P13" s="777">
        <v>506.05</v>
      </c>
      <c r="Q13" s="777">
        <v>0</v>
      </c>
      <c r="R13" s="777">
        <v>8959.86</v>
      </c>
      <c r="S13" s="777">
        <v>184555.74</v>
      </c>
      <c r="T13" s="777">
        <v>44684.68</v>
      </c>
      <c r="U13" s="777">
        <v>306535.7</v>
      </c>
    </row>
    <row r="14" spans="1:22" s="310" customFormat="1" ht="8.65" customHeight="1">
      <c r="A14" s="601" t="s">
        <v>1466</v>
      </c>
      <c r="B14" s="710">
        <v>6395.9844962999996</v>
      </c>
      <c r="C14" s="710">
        <v>2949.3090839099996</v>
      </c>
      <c r="D14" s="711">
        <v>5420.5416993700001</v>
      </c>
      <c r="E14" s="710">
        <v>204.26</v>
      </c>
      <c r="F14" s="710">
        <v>1637.6389720000002</v>
      </c>
      <c r="G14" s="710">
        <v>1842.1455832200002</v>
      </c>
      <c r="H14" s="710">
        <v>1357.9503642899997</v>
      </c>
      <c r="I14" s="710">
        <v>7933.0340529600016</v>
      </c>
      <c r="J14" s="710">
        <v>48142.857372711995</v>
      </c>
      <c r="K14" s="710">
        <v>784.52669059200002</v>
      </c>
      <c r="L14" s="601" t="s">
        <v>1466</v>
      </c>
      <c r="M14" s="710">
        <v>402.65964442200004</v>
      </c>
      <c r="N14" s="710">
        <v>4859.7574470050004</v>
      </c>
      <c r="O14" s="710">
        <v>630.48024337799995</v>
      </c>
      <c r="P14" s="710">
        <v>716.97011629219992</v>
      </c>
      <c r="Q14" s="321">
        <v>0</v>
      </c>
      <c r="R14" s="321">
        <v>7648.6719400999991</v>
      </c>
      <c r="S14" s="321">
        <v>246825.16376175088</v>
      </c>
      <c r="T14" s="321">
        <v>64025.566914214382</v>
      </c>
      <c r="U14" s="321">
        <v>401777.51838251646</v>
      </c>
      <c r="V14" s="321"/>
    </row>
    <row r="15" spans="1:22" s="9" customFormat="1" ht="8.4499999999999993" hidden="1" customHeight="1">
      <c r="A15" s="601"/>
      <c r="B15" s="321"/>
      <c r="C15" s="321"/>
      <c r="D15" s="321"/>
      <c r="E15" s="321"/>
      <c r="F15" s="321"/>
      <c r="G15" s="321"/>
      <c r="H15" s="321"/>
      <c r="I15" s="321"/>
      <c r="J15" s="321"/>
      <c r="K15" s="321"/>
      <c r="L15" s="601"/>
      <c r="M15" s="321"/>
      <c r="N15" s="321"/>
      <c r="O15" s="321"/>
      <c r="P15" s="321"/>
      <c r="Q15" s="321"/>
      <c r="R15" s="321"/>
      <c r="S15" s="321"/>
      <c r="T15" s="321"/>
      <c r="U15" s="321"/>
    </row>
    <row r="16" spans="1:22" s="278" customFormat="1" ht="8.4499999999999993" hidden="1" customHeight="1">
      <c r="A16" s="621" t="s">
        <v>722</v>
      </c>
      <c r="B16" s="1250">
        <v>6872.0072807399993</v>
      </c>
      <c r="C16" s="1250">
        <v>3308.9494605199993</v>
      </c>
      <c r="D16" s="1251">
        <v>5940.7247297700014</v>
      </c>
      <c r="E16" s="1250">
        <v>169.417</v>
      </c>
      <c r="F16" s="1251">
        <v>1438.9190088700002</v>
      </c>
      <c r="G16" s="1251">
        <v>1438.3778402200003</v>
      </c>
      <c r="H16" s="1250">
        <v>1338.59221161</v>
      </c>
      <c r="I16" s="1250">
        <v>8278.8418502099994</v>
      </c>
      <c r="J16" s="1250">
        <v>51189.833752835482</v>
      </c>
      <c r="K16" s="1250">
        <v>551.17789873110007</v>
      </c>
      <c r="L16" s="621" t="s">
        <v>722</v>
      </c>
      <c r="M16" s="1250">
        <v>302.649016039</v>
      </c>
      <c r="N16" s="1250">
        <v>4967.9901692900003</v>
      </c>
      <c r="O16" s="1250">
        <v>532.16803522800024</v>
      </c>
      <c r="P16" s="1250">
        <v>523.32803707220012</v>
      </c>
      <c r="Q16" s="1252">
        <v>0</v>
      </c>
      <c r="R16" s="1252">
        <v>8298.0343620800013</v>
      </c>
      <c r="S16" s="1252">
        <v>250673.33814784815</v>
      </c>
      <c r="T16" s="1252">
        <v>84377.707329288562</v>
      </c>
      <c r="U16" s="1252">
        <v>430202.05613035255</v>
      </c>
      <c r="V16" s="303"/>
    </row>
    <row r="17" spans="1:22" s="278" customFormat="1" ht="8.4499999999999993" hidden="1" customHeight="1">
      <c r="A17" s="618" t="s">
        <v>719</v>
      </c>
      <c r="B17" s="1250">
        <v>8696.7600823100001</v>
      </c>
      <c r="C17" s="1250">
        <v>3539.9606931399999</v>
      </c>
      <c r="D17" s="1251">
        <v>6773.8174727900014</v>
      </c>
      <c r="E17" s="1250">
        <v>137.51</v>
      </c>
      <c r="F17" s="1250">
        <v>1840.2480367000001</v>
      </c>
      <c r="G17" s="1250">
        <v>3372.922199470001</v>
      </c>
      <c r="H17" s="1250">
        <v>1754.6524445500004</v>
      </c>
      <c r="I17" s="1250">
        <v>10062.314203069998</v>
      </c>
      <c r="J17" s="1250">
        <v>63911.948641210001</v>
      </c>
      <c r="K17" s="1250">
        <v>623.06561338999995</v>
      </c>
      <c r="L17" s="618" t="s">
        <v>719</v>
      </c>
      <c r="M17" s="1250">
        <v>331.26955209400001</v>
      </c>
      <c r="N17" s="1250">
        <v>4400.1745463499992</v>
      </c>
      <c r="O17" s="1250">
        <v>471.05735146920006</v>
      </c>
      <c r="P17" s="1250">
        <v>584.87101610220009</v>
      </c>
      <c r="Q17" s="1252">
        <v>0</v>
      </c>
      <c r="R17" s="1252">
        <v>8929.2140554159996</v>
      </c>
      <c r="S17" s="1252">
        <v>270670.49002128409</v>
      </c>
      <c r="T17" s="1252">
        <v>80563.992350749031</v>
      </c>
      <c r="U17" s="1252">
        <v>466664.26828009461</v>
      </c>
      <c r="V17" s="303"/>
    </row>
    <row r="18" spans="1:22" s="278" customFormat="1" ht="8.4499999999999993" hidden="1" customHeight="1">
      <c r="A18" s="618" t="s">
        <v>786</v>
      </c>
      <c r="B18" s="1250">
        <v>9681.5958660400011</v>
      </c>
      <c r="C18" s="1250">
        <v>3794.300395759999</v>
      </c>
      <c r="D18" s="1251">
        <v>7078.2903908199996</v>
      </c>
      <c r="E18" s="1250">
        <v>68.569999999999993</v>
      </c>
      <c r="F18" s="1250">
        <v>2299.4981024600002</v>
      </c>
      <c r="G18" s="1250">
        <v>3550.5306818600011</v>
      </c>
      <c r="H18" s="1250">
        <v>2058.2845145000001</v>
      </c>
      <c r="I18" s="1250">
        <v>12772.478251079998</v>
      </c>
      <c r="J18" s="1250">
        <v>58583.543692624007</v>
      </c>
      <c r="K18" s="1250">
        <v>431.05538958999995</v>
      </c>
      <c r="L18" s="618" t="s">
        <v>786</v>
      </c>
      <c r="M18" s="1250">
        <v>250.42132168999996</v>
      </c>
      <c r="N18" s="1250">
        <v>4089.6738801540005</v>
      </c>
      <c r="O18" s="1250">
        <v>331.38216978000003</v>
      </c>
      <c r="P18" s="1250">
        <v>417.07058888</v>
      </c>
      <c r="Q18" s="1250">
        <v>0</v>
      </c>
      <c r="R18" s="1250">
        <v>8890.5385836260011</v>
      </c>
      <c r="S18" s="1250">
        <v>273771.515113917</v>
      </c>
      <c r="T18" s="1250">
        <v>85928.463124844289</v>
      </c>
      <c r="U18" s="1250">
        <v>473997.21206762531</v>
      </c>
      <c r="V18" s="303"/>
    </row>
    <row r="19" spans="1:22" s="310" customFormat="1" ht="8.65" customHeight="1">
      <c r="A19" s="601" t="s">
        <v>1498</v>
      </c>
      <c r="B19" s="1253">
        <v>10333.337445168312</v>
      </c>
      <c r="C19" s="1253">
        <v>2777.7521226671756</v>
      </c>
      <c r="D19" s="1254">
        <v>6748.5651672961667</v>
      </c>
      <c r="E19" s="1253">
        <v>72.450084417303941</v>
      </c>
      <c r="F19" s="1253">
        <v>1887.4380565947365</v>
      </c>
      <c r="G19" s="1253">
        <v>3720.886423816718</v>
      </c>
      <c r="H19" s="1253">
        <v>1925.4605644855837</v>
      </c>
      <c r="I19" s="1253">
        <v>13776.128028556373</v>
      </c>
      <c r="J19" s="1253">
        <v>56443.579582420032</v>
      </c>
      <c r="K19" s="1253">
        <v>479.51537631341159</v>
      </c>
      <c r="L19" s="601" t="s">
        <v>1498</v>
      </c>
      <c r="M19" s="1253">
        <v>275.72343919720686</v>
      </c>
      <c r="N19" s="1255">
        <v>3212.8575387779065</v>
      </c>
      <c r="O19" s="1255">
        <v>320.28208981625392</v>
      </c>
      <c r="P19" s="1255">
        <v>360.83003281267327</v>
      </c>
      <c r="Q19" s="1255">
        <v>0</v>
      </c>
      <c r="R19" s="1255">
        <v>8664.6052184123819</v>
      </c>
      <c r="S19" s="1255">
        <v>273935.7622489013</v>
      </c>
      <c r="T19" s="1255">
        <v>84396.627272053505</v>
      </c>
      <c r="U19" s="1255">
        <v>469331.80069170706</v>
      </c>
      <c r="V19" s="321">
        <v>58.367185399576883</v>
      </c>
    </row>
    <row r="20" spans="1:22" s="9" customFormat="1" ht="7.7" hidden="1" customHeight="1">
      <c r="A20" s="894"/>
      <c r="B20" s="1255"/>
      <c r="C20" s="1255"/>
      <c r="D20" s="1255"/>
      <c r="E20" s="1255"/>
      <c r="F20" s="1255"/>
      <c r="G20" s="1255"/>
      <c r="H20" s="1255"/>
      <c r="I20" s="1255"/>
      <c r="J20" s="1255"/>
      <c r="K20" s="1255"/>
      <c r="L20" s="894"/>
      <c r="M20" s="1255"/>
      <c r="N20" s="1255"/>
      <c r="O20" s="1255"/>
      <c r="P20" s="1255"/>
      <c r="Q20" s="1255"/>
      <c r="R20" s="1255"/>
      <c r="S20" s="1255"/>
      <c r="T20" s="1255"/>
      <c r="U20" s="1255"/>
    </row>
    <row r="21" spans="1:22" s="278" customFormat="1" ht="7.7" hidden="1" customHeight="1">
      <c r="A21" s="621" t="s">
        <v>293</v>
      </c>
      <c r="B21" s="1250">
        <v>10419.508568397905</v>
      </c>
      <c r="C21" s="1250">
        <v>3495.7687381671772</v>
      </c>
      <c r="D21" s="1251">
        <v>6089.4648747313395</v>
      </c>
      <c r="E21" s="1250">
        <v>60.210084417303939</v>
      </c>
      <c r="F21" s="1251">
        <v>2302.1430598947363</v>
      </c>
      <c r="G21" s="1251">
        <v>3570.4730916067188</v>
      </c>
      <c r="H21" s="1250">
        <v>1616.2561689421409</v>
      </c>
      <c r="I21" s="1250">
        <v>13123.548419437426</v>
      </c>
      <c r="J21" s="1250">
        <v>60412.829959276838</v>
      </c>
      <c r="K21" s="1250">
        <v>554.38258531671283</v>
      </c>
      <c r="L21" s="621" t="s">
        <v>293</v>
      </c>
      <c r="M21" s="1250">
        <v>365.35740068460689</v>
      </c>
      <c r="N21" s="1252">
        <v>4401.274796958407</v>
      </c>
      <c r="O21" s="1252">
        <v>332.60652493763871</v>
      </c>
      <c r="P21" s="1252">
        <v>362.48052291469031</v>
      </c>
      <c r="Q21" s="1252">
        <v>0</v>
      </c>
      <c r="R21" s="1252">
        <v>9161.3911129292774</v>
      </c>
      <c r="S21" s="1252">
        <v>281190.66628023714</v>
      </c>
      <c r="T21" s="1252">
        <v>85378.942552291497</v>
      </c>
      <c r="U21" s="1252">
        <v>482837.30474114156</v>
      </c>
      <c r="V21" s="303">
        <v>0</v>
      </c>
    </row>
    <row r="22" spans="1:22" s="278" customFormat="1" ht="7.7" hidden="1" customHeight="1">
      <c r="A22" s="618" t="s">
        <v>294</v>
      </c>
      <c r="B22" s="1250">
        <v>12792.199365210001</v>
      </c>
      <c r="C22" s="1250">
        <v>3292.7149108599997</v>
      </c>
      <c r="D22" s="1251">
        <v>5663.7377813799994</v>
      </c>
      <c r="E22" s="1250">
        <v>107.473</v>
      </c>
      <c r="F22" s="1250">
        <v>2023.1429442999997</v>
      </c>
      <c r="G22" s="1250">
        <v>4245.9152149200017</v>
      </c>
      <c r="H22" s="1250">
        <v>2032.5453662700015</v>
      </c>
      <c r="I22" s="1250">
        <v>14568.453700780001</v>
      </c>
      <c r="J22" s="1250">
        <v>63085.161249999015</v>
      </c>
      <c r="K22" s="1250">
        <v>1354.4008004600014</v>
      </c>
      <c r="L22" s="618" t="s">
        <v>294</v>
      </c>
      <c r="M22" s="1250">
        <v>240.91056791500006</v>
      </c>
      <c r="N22" s="1252">
        <v>4613.2933753439993</v>
      </c>
      <c r="O22" s="1252">
        <v>254.14965629999946</v>
      </c>
      <c r="P22" s="1252">
        <v>368.33201874999997</v>
      </c>
      <c r="Q22" s="1252">
        <v>0</v>
      </c>
      <c r="R22" s="1252">
        <v>8425.0064662610002</v>
      </c>
      <c r="S22" s="1252">
        <v>293852.11427245021</v>
      </c>
      <c r="T22" s="1252">
        <v>89584.750288231531</v>
      </c>
      <c r="U22" s="1252">
        <v>506504.30097943079</v>
      </c>
      <c r="V22" s="303">
        <v>0</v>
      </c>
    </row>
    <row r="23" spans="1:22" s="278" customFormat="1" ht="7.7" hidden="1" customHeight="1">
      <c r="A23" s="618" t="s">
        <v>129</v>
      </c>
      <c r="B23" s="1250">
        <v>13887.645794530001</v>
      </c>
      <c r="C23" s="1250">
        <v>2791.7176758700002</v>
      </c>
      <c r="D23" s="1251">
        <v>5528.7987236399995</v>
      </c>
      <c r="E23" s="1250">
        <v>106.34100000000001</v>
      </c>
      <c r="F23" s="1250">
        <v>2254.3245163699999</v>
      </c>
      <c r="G23" s="1250">
        <v>5431.4976064700022</v>
      </c>
      <c r="H23" s="1250">
        <v>2023.8288098000007</v>
      </c>
      <c r="I23" s="1250">
        <v>14787.266282439999</v>
      </c>
      <c r="J23" s="1250">
        <v>68080.479332492003</v>
      </c>
      <c r="K23" s="1250">
        <v>1168.4894172900013</v>
      </c>
      <c r="L23" s="618" t="s">
        <v>129</v>
      </c>
      <c r="M23" s="1250">
        <v>275.38754711500002</v>
      </c>
      <c r="N23" s="1250">
        <v>4972.8479974284983</v>
      </c>
      <c r="O23" s="1250">
        <v>355.27426573150007</v>
      </c>
      <c r="P23" s="1250">
        <v>470.69610363999993</v>
      </c>
      <c r="Q23" s="1250">
        <v>0</v>
      </c>
      <c r="R23" s="1250">
        <v>8478.5891318700014</v>
      </c>
      <c r="S23" s="1250">
        <v>262859.48719142255</v>
      </c>
      <c r="T23" s="1250">
        <v>129721.50370745343</v>
      </c>
      <c r="U23" s="1250">
        <v>523194.175103563</v>
      </c>
      <c r="V23" s="303">
        <v>0</v>
      </c>
    </row>
    <row r="24" spans="1:22" s="305" customFormat="1" ht="7.7" customHeight="1">
      <c r="A24" s="601" t="s">
        <v>1168</v>
      </c>
      <c r="B24" s="1253">
        <v>15631.842827030003</v>
      </c>
      <c r="C24" s="1253">
        <v>2803.6099955400005</v>
      </c>
      <c r="D24" s="1254">
        <v>5173.7317003900007</v>
      </c>
      <c r="E24" s="1253">
        <v>89.762</v>
      </c>
      <c r="F24" s="1253">
        <v>2289.5309921600006</v>
      </c>
      <c r="G24" s="1253">
        <v>4588.3028127290008</v>
      </c>
      <c r="H24" s="1253">
        <v>2140.8747105299999</v>
      </c>
      <c r="I24" s="1253">
        <v>15716.761312040002</v>
      </c>
      <c r="J24" s="1253">
        <v>49395.965093390019</v>
      </c>
      <c r="K24" s="1253">
        <v>1033.0769999500001</v>
      </c>
      <c r="L24" s="601" t="s">
        <v>1168</v>
      </c>
      <c r="M24" s="1253">
        <v>174.91799999999998</v>
      </c>
      <c r="N24" s="1253">
        <v>4365.1608124430004</v>
      </c>
      <c r="O24" s="1253">
        <v>291.86961032799996</v>
      </c>
      <c r="P24" s="1253">
        <v>309.26681802999997</v>
      </c>
      <c r="Q24" s="1253">
        <v>0</v>
      </c>
      <c r="R24" s="1253">
        <v>2574.9568254100004</v>
      </c>
      <c r="S24" s="1253">
        <v>300026.2239694497</v>
      </c>
      <c r="T24" s="1253">
        <v>119624.788199364</v>
      </c>
      <c r="U24" s="1253">
        <v>526230.64267878374</v>
      </c>
      <c r="V24" s="1255">
        <v>57.014206250354874</v>
      </c>
    </row>
    <row r="25" spans="1:22" s="305" customFormat="1" ht="7.7" customHeight="1">
      <c r="A25" s="601"/>
      <c r="B25" s="1253"/>
      <c r="C25" s="1253"/>
      <c r="D25" s="1254"/>
      <c r="E25" s="1253"/>
      <c r="F25" s="1253"/>
      <c r="G25" s="1253"/>
      <c r="H25" s="1253"/>
      <c r="I25" s="1253"/>
      <c r="J25" s="1253"/>
      <c r="K25" s="1253"/>
      <c r="L25" s="601"/>
      <c r="M25" s="1253"/>
      <c r="N25" s="1253"/>
      <c r="O25" s="1253"/>
      <c r="P25" s="1253"/>
      <c r="Q25" s="1253"/>
      <c r="R25" s="1253"/>
      <c r="S25" s="1253"/>
      <c r="T25" s="1253"/>
      <c r="U25" s="1253"/>
      <c r="V25" s="1255"/>
    </row>
    <row r="26" spans="1:22" s="304" customFormat="1" ht="7.7" customHeight="1">
      <c r="A26" s="621" t="s">
        <v>114</v>
      </c>
      <c r="B26" s="1250">
        <v>16110.581247655404</v>
      </c>
      <c r="C26" s="1250">
        <v>2663.3679295100001</v>
      </c>
      <c r="D26" s="1251">
        <v>5092.8782384000006</v>
      </c>
      <c r="E26" s="1250">
        <v>97.935000000000002</v>
      </c>
      <c r="F26" s="1251">
        <v>2168.4138385199999</v>
      </c>
      <c r="G26" s="1251">
        <v>5291.9581322540007</v>
      </c>
      <c r="H26" s="1250">
        <v>1903.5294159900006</v>
      </c>
      <c r="I26" s="1250">
        <v>16175.363163775504</v>
      </c>
      <c r="J26" s="1250">
        <v>48026.158865433295</v>
      </c>
      <c r="K26" s="1250">
        <v>256.21983853999996</v>
      </c>
      <c r="L26" s="621" t="s">
        <v>114</v>
      </c>
      <c r="M26" s="1250">
        <v>222.36424711500001</v>
      </c>
      <c r="N26" s="1250">
        <v>5991.0803145639993</v>
      </c>
      <c r="O26" s="1250">
        <v>2548.8931224139997</v>
      </c>
      <c r="P26" s="1250">
        <v>382.94012488999999</v>
      </c>
      <c r="Q26" s="1250">
        <v>0</v>
      </c>
      <c r="R26" s="1250">
        <v>2380.99509941</v>
      </c>
      <c r="S26" s="1250">
        <v>301538.91256432404</v>
      </c>
      <c r="T26" s="1250">
        <v>128811.25102099223</v>
      </c>
      <c r="U26" s="1250">
        <v>539662.84216378746</v>
      </c>
      <c r="V26" s="1252">
        <v>55.875426100358993</v>
      </c>
    </row>
    <row r="27" spans="1:22" s="278" customFormat="1" ht="7.7" customHeight="1">
      <c r="A27" s="618" t="s">
        <v>115</v>
      </c>
      <c r="B27" s="713">
        <v>18424.885311889993</v>
      </c>
      <c r="C27" s="713">
        <v>2736.1416411299997</v>
      </c>
      <c r="D27" s="712">
        <v>4856.5653574999997</v>
      </c>
      <c r="E27" s="713">
        <v>94.843359030000002</v>
      </c>
      <c r="F27" s="713">
        <v>2738.007224</v>
      </c>
      <c r="G27" s="713">
        <v>5697.6097299525018</v>
      </c>
      <c r="H27" s="713">
        <v>2059.958786910001</v>
      </c>
      <c r="I27" s="713">
        <v>16185.575435308001</v>
      </c>
      <c r="J27" s="713">
        <v>55550.41620551981</v>
      </c>
      <c r="K27" s="713">
        <v>234.86457920000001</v>
      </c>
      <c r="L27" s="618" t="s">
        <v>115</v>
      </c>
      <c r="M27" s="713">
        <v>519.55548149000003</v>
      </c>
      <c r="N27" s="713">
        <v>8198.3275334352002</v>
      </c>
      <c r="O27" s="713">
        <v>186.89114402749999</v>
      </c>
      <c r="P27" s="713">
        <v>475.0335077490044</v>
      </c>
      <c r="Q27" s="713">
        <v>0</v>
      </c>
      <c r="R27" s="713">
        <v>2122.1667863299999</v>
      </c>
      <c r="S27" s="713">
        <v>312330.98245844303</v>
      </c>
      <c r="T27" s="713">
        <v>129310.6610762112</v>
      </c>
      <c r="U27" s="713">
        <v>561722.48561812623</v>
      </c>
      <c r="V27" s="303">
        <v>55.60236423769831</v>
      </c>
    </row>
    <row r="28" spans="1:22" s="278" customFormat="1" ht="7.7" customHeight="1">
      <c r="A28" s="618" t="s">
        <v>351</v>
      </c>
      <c r="B28" s="713">
        <v>19982.791471179986</v>
      </c>
      <c r="C28" s="713">
        <v>2176.5232179200002</v>
      </c>
      <c r="D28" s="712">
        <v>4767.2098364400008</v>
      </c>
      <c r="E28" s="713">
        <v>121.57935902999999</v>
      </c>
      <c r="F28" s="713">
        <v>3009.0923723899996</v>
      </c>
      <c r="G28" s="713">
        <v>4724.7560102729967</v>
      </c>
      <c r="H28" s="713">
        <v>2102.5749587500004</v>
      </c>
      <c r="I28" s="713">
        <v>17698.744670992004</v>
      </c>
      <c r="J28" s="713">
        <v>61335.779070350967</v>
      </c>
      <c r="K28" s="713">
        <v>319.39929911000002</v>
      </c>
      <c r="L28" s="618" t="s">
        <v>351</v>
      </c>
      <c r="M28" s="713">
        <v>150.995</v>
      </c>
      <c r="N28" s="713">
        <v>7135.0198356789961</v>
      </c>
      <c r="O28" s="713">
        <v>248.97226701700089</v>
      </c>
      <c r="P28" s="713">
        <v>468.87082489900439</v>
      </c>
      <c r="Q28" s="713">
        <v>0</v>
      </c>
      <c r="R28" s="713">
        <v>2340.9983348599999</v>
      </c>
      <c r="S28" s="713">
        <v>329734.69925997121</v>
      </c>
      <c r="T28" s="713">
        <v>132801.0819880222</v>
      </c>
      <c r="U28" s="713">
        <v>589119.08777688432</v>
      </c>
      <c r="V28" s="303">
        <v>55.970805580967841</v>
      </c>
    </row>
    <row r="29" spans="1:22" s="310" customFormat="1" ht="7.7" customHeight="1">
      <c r="A29" s="601" t="s">
        <v>1627</v>
      </c>
      <c r="B29" s="710">
        <v>21213.100643089994</v>
      </c>
      <c r="C29" s="710">
        <v>2385.1408368599996</v>
      </c>
      <c r="D29" s="711">
        <v>4977.4163471200009</v>
      </c>
      <c r="E29" s="710">
        <v>146.48635902999999</v>
      </c>
      <c r="F29" s="710">
        <v>3396.9698277199996</v>
      </c>
      <c r="G29" s="710">
        <v>5706.3038174190006</v>
      </c>
      <c r="H29" s="710">
        <v>2256.2036021500003</v>
      </c>
      <c r="I29" s="710">
        <v>18315.401708172005</v>
      </c>
      <c r="J29" s="710">
        <v>64730.177443111992</v>
      </c>
      <c r="K29" s="710">
        <v>293.45955275000006</v>
      </c>
      <c r="L29" s="601" t="s">
        <v>1627</v>
      </c>
      <c r="M29" s="710">
        <v>191.76</v>
      </c>
      <c r="N29" s="710">
        <v>8087.9601995409985</v>
      </c>
      <c r="O29" s="710">
        <v>595.99205033499993</v>
      </c>
      <c r="P29" s="710">
        <v>646.64910163900436</v>
      </c>
      <c r="Q29" s="710">
        <v>0</v>
      </c>
      <c r="R29" s="710">
        <v>2268.47846888</v>
      </c>
      <c r="S29" s="710">
        <v>350816.39051745698</v>
      </c>
      <c r="T29" s="710">
        <v>136509.52954951802</v>
      </c>
      <c r="U29" s="710">
        <v>622537.42002479301</v>
      </c>
      <c r="V29" s="321">
        <v>56.352659170831117</v>
      </c>
    </row>
    <row r="30" spans="1:22" s="310" customFormat="1" ht="7.7" customHeight="1">
      <c r="A30" s="894"/>
      <c r="B30" s="710"/>
      <c r="C30" s="710"/>
      <c r="D30" s="711"/>
      <c r="E30" s="710"/>
      <c r="F30" s="710"/>
      <c r="G30" s="710"/>
      <c r="H30" s="710"/>
      <c r="I30" s="710"/>
      <c r="J30" s="710"/>
      <c r="K30" s="710"/>
      <c r="L30" s="894"/>
      <c r="M30" s="710"/>
      <c r="N30" s="710"/>
      <c r="O30" s="710"/>
      <c r="P30" s="710"/>
      <c r="Q30" s="710"/>
      <c r="R30" s="710"/>
      <c r="S30" s="710"/>
      <c r="T30" s="710"/>
      <c r="U30" s="710"/>
      <c r="V30" s="321"/>
    </row>
    <row r="31" spans="1:22" s="278" customFormat="1" ht="7.7" customHeight="1">
      <c r="A31" s="621" t="s">
        <v>1807</v>
      </c>
      <c r="B31" s="713">
        <v>21532.155144420009</v>
      </c>
      <c r="C31" s="713">
        <v>1789.7381454400002</v>
      </c>
      <c r="D31" s="712">
        <v>5078.5873471200011</v>
      </c>
      <c r="E31" s="713">
        <v>257.12384902999997</v>
      </c>
      <c r="F31" s="712">
        <v>2883.8487219999997</v>
      </c>
      <c r="G31" s="712">
        <v>6182.4070765289998</v>
      </c>
      <c r="H31" s="713">
        <v>2303.7119573200007</v>
      </c>
      <c r="I31" s="713">
        <v>19962.252150205506</v>
      </c>
      <c r="J31" s="713">
        <v>78852.10341962002</v>
      </c>
      <c r="K31" s="713">
        <v>217.05380321999999</v>
      </c>
      <c r="L31" s="621" t="s">
        <v>1807</v>
      </c>
      <c r="M31" s="713">
        <v>92.891400000000004</v>
      </c>
      <c r="N31" s="713">
        <v>8651.6927761329971</v>
      </c>
      <c r="O31" s="713">
        <v>630.80991813000003</v>
      </c>
      <c r="P31" s="713">
        <v>653.41028546900429</v>
      </c>
      <c r="Q31" s="713">
        <v>0</v>
      </c>
      <c r="R31" s="713">
        <v>2034.5612624800001</v>
      </c>
      <c r="S31" s="713">
        <v>363622.55860463518</v>
      </c>
      <c r="T31" s="713">
        <v>143386.24947128119</v>
      </c>
      <c r="U31" s="713">
        <v>658131.15533303295</v>
      </c>
      <c r="V31" s="303">
        <v>55.250774204821205</v>
      </c>
    </row>
    <row r="32" spans="1:22" s="278" customFormat="1" ht="7.7" customHeight="1">
      <c r="A32" s="618" t="s">
        <v>1593</v>
      </c>
      <c r="B32" s="713">
        <v>23482.912430278702</v>
      </c>
      <c r="C32" s="713">
        <v>2542.6605733779415</v>
      </c>
      <c r="D32" s="712">
        <v>5165.415580635</v>
      </c>
      <c r="E32" s="713">
        <v>274.87837522281922</v>
      </c>
      <c r="F32" s="713">
        <v>3935.8539744230811</v>
      </c>
      <c r="G32" s="713">
        <v>7624.9127867176539</v>
      </c>
      <c r="H32" s="713">
        <v>2704.0271217750037</v>
      </c>
      <c r="I32" s="713">
        <v>24958.057053684839</v>
      </c>
      <c r="J32" s="713">
        <v>87043.506743874255</v>
      </c>
      <c r="K32" s="713">
        <v>785.23997414299993</v>
      </c>
      <c r="L32" s="618" t="s">
        <v>1593</v>
      </c>
      <c r="M32" s="713">
        <v>79.210804733600014</v>
      </c>
      <c r="N32" s="713">
        <v>7153.3592306929058</v>
      </c>
      <c r="O32" s="713">
        <v>471.77567585000003</v>
      </c>
      <c r="P32" s="713">
        <v>809.61997306932199</v>
      </c>
      <c r="Q32" s="713">
        <v>0</v>
      </c>
      <c r="R32" s="713">
        <v>2868.1924560229641</v>
      </c>
      <c r="S32" s="713">
        <v>382236.90162563609</v>
      </c>
      <c r="T32" s="713">
        <v>146930.0951586361</v>
      </c>
      <c r="U32" s="713">
        <v>699066.61953877332</v>
      </c>
      <c r="V32" s="303">
        <v>54.678179581486305</v>
      </c>
    </row>
    <row r="33" spans="1:22" s="278" customFormat="1" ht="7.7" customHeight="1">
      <c r="A33" s="618" t="s">
        <v>739</v>
      </c>
      <c r="B33" s="713">
        <v>26195.131735908712</v>
      </c>
      <c r="C33" s="713">
        <v>3081.6937173979418</v>
      </c>
      <c r="D33" s="712">
        <v>4692.2823595800301</v>
      </c>
      <c r="E33" s="713">
        <v>140.32919522281918</v>
      </c>
      <c r="F33" s="713">
        <v>4233.5599149130812</v>
      </c>
      <c r="G33" s="713">
        <v>6989.7479077076532</v>
      </c>
      <c r="H33" s="713">
        <v>2539.1767196250034</v>
      </c>
      <c r="I33" s="713">
        <v>26064.857160742329</v>
      </c>
      <c r="J33" s="713">
        <v>87574.033972863195</v>
      </c>
      <c r="K33" s="713">
        <v>735.82605189000014</v>
      </c>
      <c r="L33" s="618" t="s">
        <v>739</v>
      </c>
      <c r="M33" s="713">
        <v>27.735804733600002</v>
      </c>
      <c r="N33" s="713">
        <v>6791.5103348762204</v>
      </c>
      <c r="O33" s="713">
        <v>112.47665816</v>
      </c>
      <c r="P33" s="713">
        <v>996.59080139242201</v>
      </c>
      <c r="Q33" s="713">
        <v>0</v>
      </c>
      <c r="R33" s="713">
        <v>2922.8500813999644</v>
      </c>
      <c r="S33" s="713">
        <v>399200.81941498595</v>
      </c>
      <c r="T33" s="713">
        <v>154816.93476771109</v>
      </c>
      <c r="U33" s="713">
        <v>727115.55659911002</v>
      </c>
      <c r="V33" s="303">
        <v>54.901977518146062</v>
      </c>
    </row>
    <row r="34" spans="1:22" s="310" customFormat="1" ht="7.7" customHeight="1">
      <c r="A34" s="601" t="s">
        <v>89</v>
      </c>
      <c r="B34" s="710">
        <v>25038.534305508703</v>
      </c>
      <c r="C34" s="710">
        <v>2974.7670383879417</v>
      </c>
      <c r="D34" s="711">
        <v>4925.5497834449998</v>
      </c>
      <c r="E34" s="710">
        <v>531.68151652281927</v>
      </c>
      <c r="F34" s="710">
        <v>4128.0213643630805</v>
      </c>
      <c r="G34" s="710">
        <v>6938.0120657276511</v>
      </c>
      <c r="H34" s="710">
        <v>2826.4855717350033</v>
      </c>
      <c r="I34" s="710">
        <v>27608.574922602442</v>
      </c>
      <c r="J34" s="710">
        <v>90765.456996872294</v>
      </c>
      <c r="K34" s="710">
        <v>222.6481791938001</v>
      </c>
      <c r="L34" s="601" t="s">
        <v>89</v>
      </c>
      <c r="M34" s="710">
        <v>151.39516680360001</v>
      </c>
      <c r="N34" s="710">
        <v>6247.3035995542195</v>
      </c>
      <c r="O34" s="710">
        <v>76.797348950000014</v>
      </c>
      <c r="P34" s="710">
        <v>977.70975132342187</v>
      </c>
      <c r="Q34" s="710">
        <v>0</v>
      </c>
      <c r="R34" s="710">
        <v>3230.8457605429649</v>
      </c>
      <c r="S34" s="710">
        <v>418009.19577634288</v>
      </c>
      <c r="T34" s="710">
        <v>162437.54857665801</v>
      </c>
      <c r="U34" s="710">
        <v>757090.52772453381</v>
      </c>
      <c r="V34" s="321">
        <v>55.212577686407784</v>
      </c>
    </row>
    <row r="35" spans="1:22" s="310" customFormat="1" ht="7.7" customHeight="1">
      <c r="A35" s="601"/>
      <c r="B35" s="710"/>
      <c r="C35" s="710"/>
      <c r="D35" s="711"/>
      <c r="E35" s="710"/>
      <c r="F35" s="710"/>
      <c r="G35" s="710"/>
      <c r="H35" s="710"/>
      <c r="I35" s="710"/>
      <c r="J35" s="710"/>
      <c r="K35" s="710"/>
      <c r="L35" s="601"/>
      <c r="M35" s="710"/>
      <c r="N35" s="710"/>
      <c r="O35" s="710"/>
      <c r="P35" s="710"/>
      <c r="Q35" s="710"/>
      <c r="R35" s="710"/>
      <c r="S35" s="710"/>
      <c r="T35" s="710"/>
      <c r="U35" s="710"/>
      <c r="V35" s="321"/>
    </row>
    <row r="36" spans="1:22" s="278" customFormat="1" ht="7.7" customHeight="1">
      <c r="A36" s="621" t="s">
        <v>1830</v>
      </c>
      <c r="B36" s="713">
        <v>25115.08676188999</v>
      </c>
      <c r="C36" s="713">
        <v>1479.3721557900003</v>
      </c>
      <c r="D36" s="712">
        <v>4475.8386883849998</v>
      </c>
      <c r="E36" s="713">
        <v>203.80765902999997</v>
      </c>
      <c r="F36" s="712">
        <v>3857.7663390400003</v>
      </c>
      <c r="G36" s="712">
        <v>7007.3704355089949</v>
      </c>
      <c r="H36" s="713">
        <v>2535.2923373600001</v>
      </c>
      <c r="I36" s="713">
        <v>26503.723176780491</v>
      </c>
      <c r="J36" s="713">
        <v>105192.84549948016</v>
      </c>
      <c r="K36" s="713">
        <v>202.86935341000012</v>
      </c>
      <c r="L36" s="621" t="s">
        <v>1830</v>
      </c>
      <c r="M36" s="713">
        <v>139.09648149999998</v>
      </c>
      <c r="N36" s="713">
        <v>9198.7351599880021</v>
      </c>
      <c r="O36" s="713">
        <v>55.456215440000008</v>
      </c>
      <c r="P36" s="713">
        <v>933.45231571850434</v>
      </c>
      <c r="Q36" s="713">
        <v>0</v>
      </c>
      <c r="R36" s="713">
        <v>1961.1845784899999</v>
      </c>
      <c r="S36" s="713">
        <v>420899.21473386674</v>
      </c>
      <c r="T36" s="713">
        <v>176074.80044791638</v>
      </c>
      <c r="U36" s="713">
        <v>785835.91233959422</v>
      </c>
      <c r="V36" s="303">
        <v>53.560699902447027</v>
      </c>
    </row>
    <row r="37" spans="1:22" s="278" customFormat="1" ht="7.7" customHeight="1">
      <c r="A37" s="618" t="s">
        <v>1834</v>
      </c>
      <c r="B37" s="713">
        <v>25965.468252279999</v>
      </c>
      <c r="C37" s="713">
        <v>1159.2507195200003</v>
      </c>
      <c r="D37" s="712">
        <v>4906.3531893450008</v>
      </c>
      <c r="E37" s="713">
        <v>256.30799609999997</v>
      </c>
      <c r="F37" s="713">
        <v>4427.3926444499994</v>
      </c>
      <c r="G37" s="713">
        <v>6293.5203637199911</v>
      </c>
      <c r="H37" s="713">
        <v>2397.2987022699999</v>
      </c>
      <c r="I37" s="713">
        <v>25328.799020733</v>
      </c>
      <c r="J37" s="713">
        <v>111171.28867033419</v>
      </c>
      <c r="K37" s="713">
        <v>535.71392947388927</v>
      </c>
      <c r="L37" s="618" t="s">
        <v>1834</v>
      </c>
      <c r="M37" s="713">
        <v>356.04902999999996</v>
      </c>
      <c r="N37" s="713">
        <v>7485.6142473793361</v>
      </c>
      <c r="O37" s="713">
        <v>118.82035769000001</v>
      </c>
      <c r="P37" s="713">
        <v>2478.5312256622774</v>
      </c>
      <c r="Q37" s="713">
        <v>0</v>
      </c>
      <c r="R37" s="713">
        <v>2037.3370772099997</v>
      </c>
      <c r="S37" s="713">
        <v>442911.13925595931</v>
      </c>
      <c r="T37" s="713">
        <v>187899.52728255198</v>
      </c>
      <c r="U37" s="713">
        <v>825728.4119646789</v>
      </c>
      <c r="V37" s="303">
        <v>53.638839700589735</v>
      </c>
    </row>
    <row r="38" spans="1:22" s="304" customFormat="1" ht="7.7" customHeight="1">
      <c r="A38" s="618" t="s">
        <v>1846</v>
      </c>
      <c r="B38" s="713">
        <v>26011.63155392</v>
      </c>
      <c r="C38" s="713">
        <v>1090.9862193200006</v>
      </c>
      <c r="D38" s="712">
        <v>6943.4265777399987</v>
      </c>
      <c r="E38" s="713">
        <v>178.70595100999995</v>
      </c>
      <c r="F38" s="713">
        <v>4671.4183175500002</v>
      </c>
      <c r="G38" s="713">
        <v>5794.2461457659901</v>
      </c>
      <c r="H38" s="713">
        <v>2490.3955267599999</v>
      </c>
      <c r="I38" s="713">
        <v>25235.646237736797</v>
      </c>
      <c r="J38" s="713">
        <v>111989.16982617731</v>
      </c>
      <c r="K38" s="713">
        <v>243.48545277000002</v>
      </c>
      <c r="L38" s="618" t="s">
        <v>1846</v>
      </c>
      <c r="M38" s="713">
        <v>386.00223</v>
      </c>
      <c r="N38" s="713">
        <v>7089.8646224652502</v>
      </c>
      <c r="O38" s="713">
        <v>105.604827312</v>
      </c>
      <c r="P38" s="713">
        <v>3404.2085102697492</v>
      </c>
      <c r="Q38" s="713">
        <v>0</v>
      </c>
      <c r="R38" s="713">
        <v>1804.5396889399999</v>
      </c>
      <c r="S38" s="713">
        <v>464041.04464170564</v>
      </c>
      <c r="T38" s="713">
        <v>199531.24667945842</v>
      </c>
      <c r="U38" s="713">
        <v>861011.62300890114</v>
      </c>
      <c r="V38" s="303">
        <v>53.8948641622354</v>
      </c>
    </row>
    <row r="39" spans="1:22" s="305" customFormat="1" ht="7.7" customHeight="1">
      <c r="A39" s="601" t="s">
        <v>1858</v>
      </c>
      <c r="B39" s="710">
        <v>27088.101161189996</v>
      </c>
      <c r="C39" s="710">
        <v>968.71015483000019</v>
      </c>
      <c r="D39" s="711">
        <v>8903.0318516699972</v>
      </c>
      <c r="E39" s="710">
        <v>148.73102008999993</v>
      </c>
      <c r="F39" s="710">
        <v>4507.8187263900008</v>
      </c>
      <c r="G39" s="710">
        <v>4608.8084439720005</v>
      </c>
      <c r="H39" s="710">
        <v>2594.9322961500006</v>
      </c>
      <c r="I39" s="710">
        <v>23213.882756228799</v>
      </c>
      <c r="J39" s="710">
        <v>112954.73533944148</v>
      </c>
      <c r="K39" s="710">
        <v>278.74096392000001</v>
      </c>
      <c r="L39" s="601" t="s">
        <v>1858</v>
      </c>
      <c r="M39" s="710">
        <v>288.02900491999992</v>
      </c>
      <c r="N39" s="710">
        <v>8492.2117425717533</v>
      </c>
      <c r="O39" s="710">
        <v>56.236630919999996</v>
      </c>
      <c r="P39" s="710">
        <v>2794.3927896422497</v>
      </c>
      <c r="Q39" s="710">
        <v>0</v>
      </c>
      <c r="R39" s="710">
        <v>1989.01506212</v>
      </c>
      <c r="S39" s="710">
        <v>494102.45332352491</v>
      </c>
      <c r="T39" s="710">
        <v>208018.75</v>
      </c>
      <c r="U39" s="710">
        <v>901008.5812675812</v>
      </c>
      <c r="V39" s="321">
        <v>54.838817697873466</v>
      </c>
    </row>
    <row r="40" spans="1:22" s="310" customFormat="1" ht="7.7" customHeight="1">
      <c r="A40" s="601"/>
      <c r="B40" s="710"/>
      <c r="C40" s="710"/>
      <c r="D40" s="711"/>
      <c r="E40" s="710"/>
      <c r="F40" s="710"/>
      <c r="G40" s="710"/>
      <c r="H40" s="710"/>
      <c r="I40" s="710"/>
      <c r="J40" s="710"/>
      <c r="K40" s="710"/>
      <c r="L40" s="601"/>
      <c r="M40" s="710"/>
      <c r="N40" s="710"/>
      <c r="O40" s="710"/>
      <c r="P40" s="710"/>
      <c r="Q40" s="710"/>
      <c r="R40" s="710"/>
      <c r="S40" s="710"/>
      <c r="T40" s="710"/>
      <c r="U40" s="710"/>
      <c r="V40" s="321"/>
    </row>
    <row r="41" spans="1:22" s="278" customFormat="1" ht="7.7" customHeight="1">
      <c r="A41" s="621" t="s">
        <v>1914</v>
      </c>
      <c r="B41" s="713">
        <v>25600.04497047</v>
      </c>
      <c r="C41" s="713">
        <v>891.92504437000014</v>
      </c>
      <c r="D41" s="712">
        <v>9899.5375881499986</v>
      </c>
      <c r="E41" s="713">
        <v>155.16405384999996</v>
      </c>
      <c r="F41" s="712">
        <v>4784.8719705500007</v>
      </c>
      <c r="G41" s="712">
        <v>5560.9171635599996</v>
      </c>
      <c r="H41" s="713">
        <v>3170.9664808300004</v>
      </c>
      <c r="I41" s="713">
        <v>25526.341246155298</v>
      </c>
      <c r="J41" s="713">
        <v>123240.92961793901</v>
      </c>
      <c r="K41" s="713">
        <v>181.23850700000003</v>
      </c>
      <c r="L41" s="621" t="s">
        <v>1914</v>
      </c>
      <c r="M41" s="713">
        <v>192.40104999999988</v>
      </c>
      <c r="N41" s="713">
        <v>10010.224340433855</v>
      </c>
      <c r="O41" s="713">
        <v>116.48504703750001</v>
      </c>
      <c r="P41" s="713">
        <v>3440.2000269176497</v>
      </c>
      <c r="Q41" s="713">
        <v>0</v>
      </c>
      <c r="R41" s="713">
        <v>2159.5317276399996</v>
      </c>
      <c r="S41" s="713">
        <v>531434.53369039251</v>
      </c>
      <c r="T41" s="713">
        <v>223946.82964238999</v>
      </c>
      <c r="U41" s="713">
        <v>970312.14216768579</v>
      </c>
      <c r="V41" s="303">
        <v>54.76944073926181</v>
      </c>
    </row>
    <row r="42" spans="1:22" s="278" customFormat="1" ht="7.7" customHeight="1">
      <c r="A42" s="618" t="s">
        <v>1937</v>
      </c>
      <c r="B42" s="713">
        <v>26641.815161020011</v>
      </c>
      <c r="C42" s="713">
        <v>921.7047511400001</v>
      </c>
      <c r="D42" s="712">
        <v>11373.984643949998</v>
      </c>
      <c r="E42" s="713">
        <v>169.86273016999996</v>
      </c>
      <c r="F42" s="713">
        <v>5338.864365030001</v>
      </c>
      <c r="G42" s="713">
        <v>6506.1495159699998</v>
      </c>
      <c r="H42" s="713">
        <v>2629.2634024800004</v>
      </c>
      <c r="I42" s="713">
        <v>26184.621188770299</v>
      </c>
      <c r="J42" s="713">
        <v>128159.82954446902</v>
      </c>
      <c r="K42" s="713">
        <v>245.98106600000006</v>
      </c>
      <c r="L42" s="618" t="s">
        <v>1937</v>
      </c>
      <c r="M42" s="713">
        <v>185.0063899999999</v>
      </c>
      <c r="N42" s="713">
        <v>10196.604417514942</v>
      </c>
      <c r="O42" s="713">
        <v>126.19772043900001</v>
      </c>
      <c r="P42" s="713">
        <v>4938.3875582207493</v>
      </c>
      <c r="Q42" s="713">
        <v>0</v>
      </c>
      <c r="R42" s="713">
        <v>2147.2634129799999</v>
      </c>
      <c r="S42" s="713">
        <v>567189.79470774962</v>
      </c>
      <c r="T42" s="713">
        <v>236391.650747954</v>
      </c>
      <c r="U42" s="713">
        <v>1029346.9813238577</v>
      </c>
      <c r="V42" s="303">
        <v>55.101904896857889</v>
      </c>
    </row>
    <row r="43" spans="1:22" s="304" customFormat="1" ht="7.7" customHeight="1">
      <c r="A43" s="618" t="s">
        <v>1971</v>
      </c>
      <c r="B43" s="713">
        <v>26737.593396540007</v>
      </c>
      <c r="C43" s="713">
        <v>865.77852796000002</v>
      </c>
      <c r="D43" s="712">
        <v>12913.008269000002</v>
      </c>
      <c r="E43" s="713">
        <v>405.19316144000004</v>
      </c>
      <c r="F43" s="713">
        <v>5273.5329154800002</v>
      </c>
      <c r="G43" s="713">
        <v>7092.3272356299994</v>
      </c>
      <c r="H43" s="713">
        <v>3780.0385534799998</v>
      </c>
      <c r="I43" s="713">
        <v>27349.360459510805</v>
      </c>
      <c r="J43" s="713">
        <v>127241.92224721538</v>
      </c>
      <c r="K43" s="713">
        <v>295.73917139000002</v>
      </c>
      <c r="L43" s="618" t="s">
        <v>1971</v>
      </c>
      <c r="M43" s="713">
        <v>145.51183899999987</v>
      </c>
      <c r="N43" s="713">
        <v>10863.201492834656</v>
      </c>
      <c r="O43" s="713">
        <v>105.80484569999999</v>
      </c>
      <c r="P43" s="713">
        <v>4921.55568792739</v>
      </c>
      <c r="Q43" s="713">
        <v>0</v>
      </c>
      <c r="R43" s="713">
        <v>2150.8151118799997</v>
      </c>
      <c r="S43" s="713">
        <v>604732.76328705694</v>
      </c>
      <c r="T43" s="713">
        <v>245563.41296163399</v>
      </c>
      <c r="U43" s="713">
        <v>1080437.5591636794</v>
      </c>
      <c r="V43" s="303">
        <v>55.971097835135865</v>
      </c>
    </row>
    <row r="44" spans="1:22" s="305" customFormat="1" ht="7.7" customHeight="1">
      <c r="A44" s="601" t="s">
        <v>1980</v>
      </c>
      <c r="B44" s="710">
        <v>26813.124138230003</v>
      </c>
      <c r="C44" s="710">
        <v>751.68013686000006</v>
      </c>
      <c r="D44" s="711">
        <v>13183.155574629998</v>
      </c>
      <c r="E44" s="710">
        <v>390.41168038000001</v>
      </c>
      <c r="F44" s="710">
        <v>6346.3704149200003</v>
      </c>
      <c r="G44" s="710">
        <v>7963.4108928900005</v>
      </c>
      <c r="H44" s="710">
        <v>4630.6961843600011</v>
      </c>
      <c r="I44" s="710">
        <v>28586.975809008796</v>
      </c>
      <c r="J44" s="710">
        <v>127359.58746534</v>
      </c>
      <c r="K44" s="710">
        <v>314.94784489</v>
      </c>
      <c r="L44" s="601" t="s">
        <v>1980</v>
      </c>
      <c r="M44" s="710">
        <v>132.45744493999985</v>
      </c>
      <c r="N44" s="710">
        <v>9867.0592467171991</v>
      </c>
      <c r="O44" s="710">
        <v>121.74590009999999</v>
      </c>
      <c r="P44" s="710">
        <v>3236.4535995364977</v>
      </c>
      <c r="Q44" s="710">
        <v>0</v>
      </c>
      <c r="R44" s="710">
        <v>2208.2758452999997</v>
      </c>
      <c r="S44" s="710">
        <v>616574.37295209581</v>
      </c>
      <c r="T44" s="710">
        <v>254662.21185266599</v>
      </c>
      <c r="U44" s="710">
        <v>1103142.9369828643</v>
      </c>
      <c r="V44" s="321">
        <v>55.892518755407075</v>
      </c>
    </row>
    <row r="45" spans="1:22" s="310" customFormat="1" ht="7.7" customHeight="1">
      <c r="A45" s="894"/>
      <c r="B45" s="710"/>
      <c r="C45" s="710"/>
      <c r="D45" s="711"/>
      <c r="E45" s="710"/>
      <c r="F45" s="710"/>
      <c r="G45" s="710"/>
      <c r="H45" s="710"/>
      <c r="I45" s="710"/>
      <c r="J45" s="710"/>
      <c r="K45" s="710"/>
      <c r="L45" s="894"/>
      <c r="M45" s="710"/>
      <c r="N45" s="710"/>
      <c r="O45" s="710"/>
      <c r="P45" s="710"/>
      <c r="Q45" s="710"/>
      <c r="R45" s="710"/>
      <c r="S45" s="710"/>
      <c r="T45" s="710"/>
      <c r="U45" s="710"/>
      <c r="V45" s="321"/>
    </row>
    <row r="46" spans="1:22" s="278" customFormat="1" ht="7.7" customHeight="1">
      <c r="A46" s="621" t="s">
        <v>2020</v>
      </c>
      <c r="B46" s="713">
        <v>24459.226739590002</v>
      </c>
      <c r="C46" s="713">
        <v>769.11987359000022</v>
      </c>
      <c r="D46" s="712">
        <v>14397.52708457</v>
      </c>
      <c r="E46" s="713">
        <v>461.98816607999993</v>
      </c>
      <c r="F46" s="712">
        <v>4998.367074490001</v>
      </c>
      <c r="G46" s="712">
        <v>8240.6597096700007</v>
      </c>
      <c r="H46" s="713">
        <v>5034.4184191800005</v>
      </c>
      <c r="I46" s="713">
        <v>29626.627444124795</v>
      </c>
      <c r="J46" s="713">
        <v>132914.87530249558</v>
      </c>
      <c r="K46" s="713">
        <v>317.0123868</v>
      </c>
      <c r="L46" s="621" t="s">
        <v>2020</v>
      </c>
      <c r="M46" s="713">
        <v>108.99060500999985</v>
      </c>
      <c r="N46" s="713">
        <v>10507.911498150594</v>
      </c>
      <c r="O46" s="713">
        <v>114.20313581500001</v>
      </c>
      <c r="P46" s="713">
        <v>2813.3445487089029</v>
      </c>
      <c r="Q46" s="713">
        <v>0</v>
      </c>
      <c r="R46" s="713">
        <v>2128.5407754199996</v>
      </c>
      <c r="S46" s="713">
        <v>625756.19967997458</v>
      </c>
      <c r="T46" s="713">
        <v>266580.585445526</v>
      </c>
      <c r="U46" s="713">
        <v>1129229.5978891954</v>
      </c>
      <c r="V46" s="303">
        <v>55.414434836782966</v>
      </c>
    </row>
    <row r="47" spans="1:22" s="278" customFormat="1" ht="7.7" customHeight="1">
      <c r="A47" s="618" t="s">
        <v>2084</v>
      </c>
      <c r="B47" s="713">
        <v>25274.41866218999</v>
      </c>
      <c r="C47" s="713">
        <v>830.86321275000012</v>
      </c>
      <c r="D47" s="712">
        <v>15587.377751139995</v>
      </c>
      <c r="E47" s="713">
        <v>466.32588024999995</v>
      </c>
      <c r="F47" s="712">
        <v>5615.4585307499992</v>
      </c>
      <c r="G47" s="712">
        <v>7599.5018000199989</v>
      </c>
      <c r="H47" s="713">
        <v>4935.5000829400005</v>
      </c>
      <c r="I47" s="713">
        <v>32505.592494853812</v>
      </c>
      <c r="J47" s="713">
        <v>133180.72423187777</v>
      </c>
      <c r="K47" s="713">
        <v>209.43585388400001</v>
      </c>
      <c r="L47" s="618" t="s">
        <v>2084</v>
      </c>
      <c r="M47" s="713">
        <v>371.75077299999987</v>
      </c>
      <c r="N47" s="713">
        <v>8027.7693995403806</v>
      </c>
      <c r="O47" s="713">
        <v>90.179429660000011</v>
      </c>
      <c r="P47" s="713">
        <v>3807.3925985328169</v>
      </c>
      <c r="Q47" s="713">
        <v>0</v>
      </c>
      <c r="R47" s="713">
        <v>2186.9639895599998</v>
      </c>
      <c r="S47" s="713">
        <v>659346.6390287641</v>
      </c>
      <c r="T47" s="713">
        <v>275642.11765307898</v>
      </c>
      <c r="U47" s="713">
        <v>1175678.0113727918</v>
      </c>
      <c r="V47" s="303">
        <v>56.082246384694358</v>
      </c>
    </row>
    <row r="48" spans="1:22" s="278" customFormat="1" ht="7.7" customHeight="1">
      <c r="A48" s="618" t="s">
        <v>2121</v>
      </c>
      <c r="B48" s="713">
        <v>25520.575754370002</v>
      </c>
      <c r="C48" s="713">
        <v>1013.5589552400004</v>
      </c>
      <c r="D48" s="712">
        <v>19909.004550599995</v>
      </c>
      <c r="E48" s="713">
        <v>415.49904261</v>
      </c>
      <c r="F48" s="712">
        <v>6247.8834467699999</v>
      </c>
      <c r="G48" s="712">
        <v>10016.400456399993</v>
      </c>
      <c r="H48" s="713">
        <v>5312.4955400900008</v>
      </c>
      <c r="I48" s="713">
        <v>36413.941728182806</v>
      </c>
      <c r="J48" s="713">
        <v>151075.0072687247</v>
      </c>
      <c r="K48" s="713">
        <v>360.80490928200004</v>
      </c>
      <c r="L48" s="618" t="s">
        <v>2121</v>
      </c>
      <c r="M48" s="713">
        <v>332.34441299999986</v>
      </c>
      <c r="N48" s="713">
        <v>9096.4958746811444</v>
      </c>
      <c r="O48" s="713">
        <v>95.679291258399985</v>
      </c>
      <c r="P48" s="713">
        <v>3401.6165292294522</v>
      </c>
      <c r="Q48" s="713">
        <v>0</v>
      </c>
      <c r="R48" s="713">
        <v>2379.4919273599999</v>
      </c>
      <c r="S48" s="713">
        <v>743061.16378760838</v>
      </c>
      <c r="T48" s="713">
        <v>262244.490853714</v>
      </c>
      <c r="U48" s="713">
        <v>1276896.4543291209</v>
      </c>
      <c r="V48" s="303">
        <v>58.192750184901357</v>
      </c>
    </row>
    <row r="49" spans="1:22" s="305" customFormat="1" ht="7.7" customHeight="1">
      <c r="A49" s="601" t="s">
        <v>2159</v>
      </c>
      <c r="B49" s="710">
        <v>26326.41751929</v>
      </c>
      <c r="C49" s="710">
        <v>991.89820123999982</v>
      </c>
      <c r="D49" s="711">
        <v>23084.757494310001</v>
      </c>
      <c r="E49" s="710">
        <v>287.13090332000002</v>
      </c>
      <c r="F49" s="710">
        <v>6519.4720183599993</v>
      </c>
      <c r="G49" s="710">
        <v>10428.339136519995</v>
      </c>
      <c r="H49" s="710">
        <v>6046.23591597</v>
      </c>
      <c r="I49" s="710">
        <v>37589.647186248993</v>
      </c>
      <c r="J49" s="710">
        <v>201507.82539129423</v>
      </c>
      <c r="K49" s="710">
        <v>265.39942653000003</v>
      </c>
      <c r="L49" s="601" t="s">
        <v>2159</v>
      </c>
      <c r="M49" s="710">
        <v>384.82057557999997</v>
      </c>
      <c r="N49" s="710">
        <v>11318.702087583017</v>
      </c>
      <c r="O49" s="710">
        <v>214.16053982999998</v>
      </c>
      <c r="P49" s="710">
        <v>2950.3979553874533</v>
      </c>
      <c r="Q49" s="710">
        <v>0</v>
      </c>
      <c r="R49" s="710">
        <v>2191.4019542299998</v>
      </c>
      <c r="S49" s="710">
        <v>801572.39132990444</v>
      </c>
      <c r="T49" s="710">
        <v>260823.61896026001</v>
      </c>
      <c r="U49" s="710">
        <v>1392502.616595858</v>
      </c>
      <c r="V49" s="321">
        <v>57.563438788319523</v>
      </c>
    </row>
    <row r="50" spans="1:22" s="310" customFormat="1" ht="7.7" customHeight="1">
      <c r="A50" s="894"/>
      <c r="B50" s="710"/>
      <c r="C50" s="710"/>
      <c r="D50" s="711"/>
      <c r="E50" s="710"/>
      <c r="F50" s="710"/>
      <c r="G50" s="710"/>
      <c r="H50" s="710"/>
      <c r="I50" s="710"/>
      <c r="J50" s="710"/>
      <c r="K50" s="710"/>
      <c r="L50" s="894"/>
      <c r="M50" s="710"/>
      <c r="N50" s="710"/>
      <c r="O50" s="710"/>
      <c r="P50" s="710"/>
      <c r="Q50" s="710"/>
      <c r="R50" s="710"/>
      <c r="S50" s="710"/>
      <c r="T50" s="710"/>
      <c r="U50" s="710"/>
      <c r="V50" s="321"/>
    </row>
    <row r="51" spans="1:22" s="278" customFormat="1" ht="7.7" customHeight="1">
      <c r="A51" s="621" t="s">
        <v>2173</v>
      </c>
      <c r="B51" s="713">
        <v>24364.080192990001</v>
      </c>
      <c r="C51" s="713">
        <v>1559.9423002499998</v>
      </c>
      <c r="D51" s="712">
        <v>23713.729385440005</v>
      </c>
      <c r="E51" s="713">
        <v>241.2570991</v>
      </c>
      <c r="F51" s="712">
        <v>6437.8701991900007</v>
      </c>
      <c r="G51" s="712">
        <v>12134.497448117992</v>
      </c>
      <c r="H51" s="713">
        <v>6328.9732127360012</v>
      </c>
      <c r="I51" s="713">
        <v>42794.293739692999</v>
      </c>
      <c r="J51" s="713">
        <v>211310.25826721377</v>
      </c>
      <c r="K51" s="713">
        <v>410.23236411000005</v>
      </c>
      <c r="L51" s="621" t="s">
        <v>2173</v>
      </c>
      <c r="M51" s="713">
        <v>336.67314000000005</v>
      </c>
      <c r="N51" s="713">
        <v>11839.877817004666</v>
      </c>
      <c r="O51" s="713">
        <v>404.33705048000002</v>
      </c>
      <c r="P51" s="713">
        <v>888.37432045000332</v>
      </c>
      <c r="Q51" s="713">
        <v>0</v>
      </c>
      <c r="R51" s="713">
        <v>2348.8573322399998</v>
      </c>
      <c r="S51" s="713">
        <v>848889.77105919982</v>
      </c>
      <c r="T51" s="713">
        <v>281512.17996025999</v>
      </c>
      <c r="U51" s="713">
        <v>1475515.2048884754</v>
      </c>
      <c r="V51" s="303">
        <v>57.53175353576664</v>
      </c>
    </row>
    <row r="52" spans="1:22" s="278" customFormat="1" ht="7.7" customHeight="1">
      <c r="A52" s="618" t="s">
        <v>2209</v>
      </c>
      <c r="B52" s="713">
        <v>27559.132466008992</v>
      </c>
      <c r="C52" s="713">
        <v>2651.4182721999996</v>
      </c>
      <c r="D52" s="712">
        <v>25190.771471470005</v>
      </c>
      <c r="E52" s="713">
        <v>259.86916123000009</v>
      </c>
      <c r="F52" s="712">
        <v>7254.2454246800007</v>
      </c>
      <c r="G52" s="712">
        <v>11801.827338109993</v>
      </c>
      <c r="H52" s="713">
        <v>6348.1515376100015</v>
      </c>
      <c r="I52" s="713">
        <v>47269.989448319502</v>
      </c>
      <c r="J52" s="713">
        <v>210491.62851688958</v>
      </c>
      <c r="K52" s="713">
        <v>374.97164668000005</v>
      </c>
      <c r="L52" s="618" t="s">
        <v>2209</v>
      </c>
      <c r="M52" s="713">
        <v>330.84573000000006</v>
      </c>
      <c r="N52" s="713">
        <v>14474.928914392667</v>
      </c>
      <c r="O52" s="713">
        <v>470.49665995600009</v>
      </c>
      <c r="P52" s="713">
        <v>1482.0501158000036</v>
      </c>
      <c r="Q52" s="713">
        <v>0</v>
      </c>
      <c r="R52" s="713">
        <v>2549.0838464900003</v>
      </c>
      <c r="S52" s="713">
        <v>923473.09833880991</v>
      </c>
      <c r="T52" s="713">
        <v>311649.17057610769</v>
      </c>
      <c r="U52" s="713">
        <v>1593631.6794647542</v>
      </c>
      <c r="V52" s="303">
        <v>57.947712149458063</v>
      </c>
    </row>
    <row r="53" spans="1:22" s="278" customFormat="1" ht="7.7" customHeight="1">
      <c r="A53" s="618" t="s">
        <v>2217</v>
      </c>
      <c r="B53" s="713">
        <v>29812.703215979</v>
      </c>
      <c r="C53" s="713">
        <v>2133.6000016099993</v>
      </c>
      <c r="D53" s="712">
        <v>26658.141270879998</v>
      </c>
      <c r="E53" s="713">
        <v>259.72241932000003</v>
      </c>
      <c r="F53" s="712">
        <v>7331.9586828700003</v>
      </c>
      <c r="G53" s="712">
        <v>12234.475711160003</v>
      </c>
      <c r="H53" s="713">
        <v>7760.2370418299988</v>
      </c>
      <c r="I53" s="713">
        <v>49586.216224543001</v>
      </c>
      <c r="J53" s="713">
        <v>211870.25606977282</v>
      </c>
      <c r="K53" s="713">
        <v>542.75269374000004</v>
      </c>
      <c r="L53" s="618" t="s">
        <v>2217</v>
      </c>
      <c r="M53" s="713">
        <v>295.85606367500003</v>
      </c>
      <c r="N53" s="713">
        <v>15049.979928089266</v>
      </c>
      <c r="O53" s="713">
        <v>2521.8788227202504</v>
      </c>
      <c r="P53" s="713">
        <v>1008.0092874200036</v>
      </c>
      <c r="Q53" s="713">
        <v>0</v>
      </c>
      <c r="R53" s="713">
        <v>2378.84285821</v>
      </c>
      <c r="S53" s="713">
        <v>961891.16180019837</v>
      </c>
      <c r="T53" s="713">
        <v>319484.27356212202</v>
      </c>
      <c r="U53" s="713">
        <v>1650820.06565414</v>
      </c>
      <c r="V53" s="303">
        <v>58.267474560835772</v>
      </c>
    </row>
    <row r="54" spans="1:22" s="310" customFormat="1" ht="7.7" customHeight="1">
      <c r="A54" s="601" t="s">
        <v>2262</v>
      </c>
      <c r="B54" s="710">
        <v>32842.760716809025</v>
      </c>
      <c r="C54" s="710">
        <v>986.03571152999973</v>
      </c>
      <c r="D54" s="711">
        <v>29673.782473660001</v>
      </c>
      <c r="E54" s="710">
        <v>244.15460744000004</v>
      </c>
      <c r="F54" s="711">
        <v>7427.6373241500014</v>
      </c>
      <c r="G54" s="711">
        <v>12580.427128611505</v>
      </c>
      <c r="H54" s="710">
        <v>7957.7644986200003</v>
      </c>
      <c r="I54" s="710">
        <v>51982.936422483523</v>
      </c>
      <c r="J54" s="710">
        <v>215302.55147042641</v>
      </c>
      <c r="K54" s="710">
        <v>475.84970142999993</v>
      </c>
      <c r="L54" s="601" t="s">
        <v>2262</v>
      </c>
      <c r="M54" s="710">
        <v>125.76797999999997</v>
      </c>
      <c r="N54" s="710">
        <v>14375.570182953867</v>
      </c>
      <c r="O54" s="710">
        <v>98.065875792249997</v>
      </c>
      <c r="P54" s="710">
        <v>798.37922911999999</v>
      </c>
      <c r="Q54" s="710">
        <v>0</v>
      </c>
      <c r="R54" s="710">
        <v>2456.4483259899998</v>
      </c>
      <c r="S54" s="710">
        <v>1025087.4328475373</v>
      </c>
      <c r="T54" s="710">
        <v>333483.14356212202</v>
      </c>
      <c r="U54" s="710">
        <v>1735898.708058676</v>
      </c>
      <c r="V54" s="321">
        <v>59.052260831159501</v>
      </c>
    </row>
    <row r="55" spans="1:22" s="310" customFormat="1" ht="7.7" customHeight="1">
      <c r="A55" s="894"/>
      <c r="B55" s="710"/>
      <c r="C55" s="710"/>
      <c r="D55" s="711"/>
      <c r="E55" s="710"/>
      <c r="F55" s="710"/>
      <c r="G55" s="710"/>
      <c r="H55" s="710"/>
      <c r="I55" s="710"/>
      <c r="J55" s="710"/>
      <c r="K55" s="710"/>
      <c r="L55" s="894"/>
      <c r="M55" s="710"/>
      <c r="N55" s="710"/>
      <c r="O55" s="710"/>
      <c r="P55" s="710"/>
      <c r="Q55" s="710"/>
      <c r="R55" s="710"/>
      <c r="S55" s="710"/>
      <c r="T55" s="710"/>
      <c r="U55" s="710"/>
      <c r="V55" s="321"/>
    </row>
    <row r="56" spans="1:22" s="278" customFormat="1" ht="7.7" customHeight="1">
      <c r="A56" s="621" t="s">
        <v>2781</v>
      </c>
      <c r="B56" s="713">
        <v>31801.42069325901</v>
      </c>
      <c r="C56" s="713">
        <v>461.39454505999993</v>
      </c>
      <c r="D56" s="712">
        <v>29588.596457250002</v>
      </c>
      <c r="E56" s="713">
        <v>220.87903244</v>
      </c>
      <c r="F56" s="712">
        <v>7308.2572543900014</v>
      </c>
      <c r="G56" s="712">
        <v>12296.335487015507</v>
      </c>
      <c r="H56" s="713">
        <v>7923.0037147800003</v>
      </c>
      <c r="I56" s="713">
        <v>51851.34023251952</v>
      </c>
      <c r="J56" s="713">
        <v>220670.7608163394</v>
      </c>
      <c r="K56" s="712">
        <v>422.66849267999999</v>
      </c>
      <c r="L56" s="621" t="s">
        <v>2781</v>
      </c>
      <c r="M56" s="712">
        <v>280.77572893000007</v>
      </c>
      <c r="N56" s="712">
        <v>14836.322733514764</v>
      </c>
      <c r="O56" s="712">
        <v>61.90678070725</v>
      </c>
      <c r="P56" s="713">
        <v>674.30630235000012</v>
      </c>
      <c r="Q56" s="713">
        <v>0</v>
      </c>
      <c r="R56" s="713">
        <v>2394.0259603099998</v>
      </c>
      <c r="S56" s="713">
        <v>1023865.3311974813</v>
      </c>
      <c r="T56" s="713">
        <v>329777.92356212204</v>
      </c>
      <c r="U56" s="712">
        <v>1734435.2489911488</v>
      </c>
      <c r="V56" s="303">
        <v>59.031626103829616</v>
      </c>
    </row>
    <row r="57" spans="1:22" s="278" customFormat="1" ht="7.7" customHeight="1">
      <c r="A57" s="621" t="s">
        <v>2782</v>
      </c>
      <c r="B57" s="713">
        <v>31511.861923009019</v>
      </c>
      <c r="C57" s="713">
        <v>437.46567484999974</v>
      </c>
      <c r="D57" s="712">
        <v>29324.483550250003</v>
      </c>
      <c r="E57" s="713">
        <v>274.85700382000005</v>
      </c>
      <c r="F57" s="712">
        <v>7268.4396573300019</v>
      </c>
      <c r="G57" s="712">
        <v>12660.601095608004</v>
      </c>
      <c r="H57" s="713">
        <v>9208.8119944555983</v>
      </c>
      <c r="I57" s="713">
        <v>52366.72354455501</v>
      </c>
      <c r="J57" s="713">
        <v>226208.9999769092</v>
      </c>
      <c r="K57" s="712">
        <v>381.99165664999998</v>
      </c>
      <c r="L57" s="621" t="s">
        <v>2782</v>
      </c>
      <c r="M57" s="712">
        <v>317.52098000000001</v>
      </c>
      <c r="N57" s="712">
        <v>14382.564800498067</v>
      </c>
      <c r="O57" s="712">
        <v>65.156008903749907</v>
      </c>
      <c r="P57" s="713">
        <v>743.22222841000018</v>
      </c>
      <c r="Q57" s="713">
        <v>0</v>
      </c>
      <c r="R57" s="713">
        <v>2392.2064327499993</v>
      </c>
      <c r="S57" s="713">
        <v>1041623.2018962775</v>
      </c>
      <c r="T57" s="713">
        <v>334018.26356212201</v>
      </c>
      <c r="U57" s="712">
        <v>1763186.371986398</v>
      </c>
      <c r="V57" s="303">
        <v>59.076182668244506</v>
      </c>
    </row>
    <row r="58" spans="1:22" s="278" customFormat="1" ht="7.7" customHeight="1">
      <c r="A58" s="621" t="s">
        <v>2293</v>
      </c>
      <c r="B58" s="713">
        <v>30182.630113289997</v>
      </c>
      <c r="C58" s="713">
        <v>434.46364567999984</v>
      </c>
      <c r="D58" s="712">
        <v>30742.288505420005</v>
      </c>
      <c r="E58" s="713">
        <v>292.45065341000003</v>
      </c>
      <c r="F58" s="712">
        <v>7141.9359947599996</v>
      </c>
      <c r="G58" s="712">
        <v>12990.488302764006</v>
      </c>
      <c r="H58" s="713">
        <v>8728.2977378924006</v>
      </c>
      <c r="I58" s="713">
        <v>52707.974143417021</v>
      </c>
      <c r="J58" s="713">
        <v>236215.88553299825</v>
      </c>
      <c r="K58" s="713">
        <v>353.10810234999997</v>
      </c>
      <c r="L58" s="621" t="s">
        <v>2293</v>
      </c>
      <c r="M58" s="713">
        <v>265.18048000000005</v>
      </c>
      <c r="N58" s="713">
        <v>13060.606791244514</v>
      </c>
      <c r="O58" s="713">
        <v>132.04687842724996</v>
      </c>
      <c r="P58" s="713">
        <v>810.11492699600012</v>
      </c>
      <c r="Q58" s="713">
        <v>0</v>
      </c>
      <c r="R58" s="713">
        <v>2390.4266986600005</v>
      </c>
      <c r="S58" s="713">
        <v>1069243.0376387208</v>
      </c>
      <c r="T58" s="713">
        <v>345441.22356212203</v>
      </c>
      <c r="U58" s="713">
        <v>1811132.1597081523</v>
      </c>
      <c r="V58" s="303">
        <v>59.03727300668217</v>
      </c>
    </row>
    <row r="59" spans="1:22" s="278" customFormat="1" ht="7.7" customHeight="1">
      <c r="A59" s="621" t="s">
        <v>2495</v>
      </c>
      <c r="B59" s="713">
        <v>31385.370738370002</v>
      </c>
      <c r="C59" s="713">
        <v>436.19902970999971</v>
      </c>
      <c r="D59" s="712">
        <v>30752.542973800006</v>
      </c>
      <c r="E59" s="713">
        <v>325.91166371000003</v>
      </c>
      <c r="F59" s="712">
        <v>7080.3810436700005</v>
      </c>
      <c r="G59" s="712">
        <v>12981.878547420005</v>
      </c>
      <c r="H59" s="713">
        <v>8477.2098388203995</v>
      </c>
      <c r="I59" s="713">
        <v>53628.595468978521</v>
      </c>
      <c r="J59" s="713">
        <v>241704.42458736079</v>
      </c>
      <c r="K59" s="712">
        <v>286.34426615000001</v>
      </c>
      <c r="L59" s="621" t="s">
        <v>2495</v>
      </c>
      <c r="M59" s="712">
        <v>289.17748</v>
      </c>
      <c r="N59" s="712">
        <v>12242.941409383116</v>
      </c>
      <c r="O59" s="712">
        <v>81.73433827424995</v>
      </c>
      <c r="P59" s="713">
        <v>985.04258227000014</v>
      </c>
      <c r="Q59" s="713">
        <v>0</v>
      </c>
      <c r="R59" s="713">
        <v>2391.9156763100004</v>
      </c>
      <c r="S59" s="713">
        <v>1088588.7544057036</v>
      </c>
      <c r="T59" s="713">
        <v>344204.62356212205</v>
      </c>
      <c r="U59" s="712">
        <v>1835843.0476120526</v>
      </c>
      <c r="V59" s="303">
        <v>59.2963955073213</v>
      </c>
    </row>
    <row r="60" spans="1:22" s="278" customFormat="1" ht="7.7" customHeight="1">
      <c r="A60" s="621" t="s">
        <v>2496</v>
      </c>
      <c r="B60" s="713">
        <v>28324.06769123</v>
      </c>
      <c r="C60" s="713">
        <v>456.84784281999987</v>
      </c>
      <c r="D60" s="712">
        <v>27789.676137129998</v>
      </c>
      <c r="E60" s="713">
        <v>346.37594980999995</v>
      </c>
      <c r="F60" s="712">
        <v>6967.4735632000029</v>
      </c>
      <c r="G60" s="712">
        <v>12731.429036379999</v>
      </c>
      <c r="H60" s="713">
        <v>7126.8701211400012</v>
      </c>
      <c r="I60" s="713">
        <v>52394.802398551008</v>
      </c>
      <c r="J60" s="713">
        <v>236747.06451724784</v>
      </c>
      <c r="K60" s="712">
        <v>225.36275262000001</v>
      </c>
      <c r="L60" s="621" t="s">
        <v>2496</v>
      </c>
      <c r="M60" s="712">
        <v>331.95530512350001</v>
      </c>
      <c r="N60" s="712">
        <v>10301.195927750668</v>
      </c>
      <c r="O60" s="712">
        <v>75.147902767399998</v>
      </c>
      <c r="P60" s="713">
        <v>706.42127799000014</v>
      </c>
      <c r="Q60" s="713">
        <v>0</v>
      </c>
      <c r="R60" s="713">
        <v>2379.1338897100009</v>
      </c>
      <c r="S60" s="713">
        <v>1114151.6375862444</v>
      </c>
      <c r="T60" s="713">
        <v>347934.26356212201</v>
      </c>
      <c r="U60" s="712">
        <v>1848989.7254618369</v>
      </c>
      <c r="V60" s="303">
        <v>60.25731902366055</v>
      </c>
    </row>
    <row r="61" spans="1:22" s="278" customFormat="1" ht="7.7" customHeight="1">
      <c r="A61" s="618" t="s">
        <v>2497</v>
      </c>
      <c r="B61" s="713">
        <v>32361.323917689999</v>
      </c>
      <c r="C61" s="713">
        <v>670.03461435999986</v>
      </c>
      <c r="D61" s="712">
        <v>31028.910130040003</v>
      </c>
      <c r="E61" s="713">
        <v>297.91496854000002</v>
      </c>
      <c r="F61" s="712">
        <v>8125.674914340002</v>
      </c>
      <c r="G61" s="712">
        <v>13821.872920830003</v>
      </c>
      <c r="H61" s="713">
        <v>7595.8082944200014</v>
      </c>
      <c r="I61" s="713">
        <v>54201.744306491004</v>
      </c>
      <c r="J61" s="713">
        <v>252924.58581589459</v>
      </c>
      <c r="K61" s="713">
        <v>231.54540872000001</v>
      </c>
      <c r="L61" s="618" t="s">
        <v>2497</v>
      </c>
      <c r="M61" s="713">
        <v>304.89297208050004</v>
      </c>
      <c r="N61" s="713">
        <v>12682.749160250667</v>
      </c>
      <c r="O61" s="713">
        <v>68.274931232500023</v>
      </c>
      <c r="P61" s="713">
        <v>709.50031888000012</v>
      </c>
      <c r="Q61" s="713">
        <v>0</v>
      </c>
      <c r="R61" s="713">
        <v>2378.3706859700005</v>
      </c>
      <c r="S61" s="713">
        <v>1144386.963281105</v>
      </c>
      <c r="T61" s="713">
        <v>361889.03356212203</v>
      </c>
      <c r="U61" s="713">
        <v>1923679.2002029661</v>
      </c>
      <c r="V61" s="303">
        <v>59.489490927612131</v>
      </c>
    </row>
    <row r="62" spans="1:22" s="278" customFormat="1" ht="7.7" customHeight="1">
      <c r="A62" s="618" t="s">
        <v>2534</v>
      </c>
      <c r="B62" s="713">
        <v>31923.705764980023</v>
      </c>
      <c r="C62" s="713">
        <v>672.84116287999962</v>
      </c>
      <c r="D62" s="712">
        <v>31324.742502936992</v>
      </c>
      <c r="E62" s="713">
        <v>302.17775102999997</v>
      </c>
      <c r="F62" s="712">
        <v>8417.0780856400015</v>
      </c>
      <c r="G62" s="712">
        <v>13878.02213612</v>
      </c>
      <c r="H62" s="713">
        <v>7391.0255453699992</v>
      </c>
      <c r="I62" s="713">
        <v>55627.032063536011</v>
      </c>
      <c r="J62" s="713">
        <v>259259.90995020245</v>
      </c>
      <c r="K62" s="712">
        <v>245.79150472999999</v>
      </c>
      <c r="L62" s="618" t="s">
        <v>2534</v>
      </c>
      <c r="M62" s="712">
        <v>236.09683053700005</v>
      </c>
      <c r="N62" s="712">
        <v>12783.648963365669</v>
      </c>
      <c r="O62" s="712">
        <v>66.209647729999972</v>
      </c>
      <c r="P62" s="713">
        <v>590.14740428999994</v>
      </c>
      <c r="Q62" s="713">
        <v>0</v>
      </c>
      <c r="R62" s="713">
        <v>2397.8145034100007</v>
      </c>
      <c r="S62" s="713">
        <v>1162908.0581204975</v>
      </c>
      <c r="T62" s="713">
        <v>364058.27356212202</v>
      </c>
      <c r="U62" s="712">
        <v>1952082.5754993777</v>
      </c>
      <c r="V62" s="303">
        <v>59.572687790781842</v>
      </c>
    </row>
    <row r="63" spans="1:22" s="278" customFormat="1" ht="7.7" customHeight="1">
      <c r="A63" s="618" t="s">
        <v>2535</v>
      </c>
      <c r="B63" s="713">
        <v>31318.691396430015</v>
      </c>
      <c r="C63" s="713">
        <v>612.49101782999981</v>
      </c>
      <c r="D63" s="712">
        <v>30550.013058276996</v>
      </c>
      <c r="E63" s="713">
        <v>309.78262187999997</v>
      </c>
      <c r="F63" s="712">
        <v>8172.7528062700012</v>
      </c>
      <c r="G63" s="712">
        <v>13503.17343347</v>
      </c>
      <c r="H63" s="713">
        <v>7258.4428276139988</v>
      </c>
      <c r="I63" s="713">
        <v>57621.713890630504</v>
      </c>
      <c r="J63" s="713">
        <v>265916.25133460882</v>
      </c>
      <c r="K63" s="712">
        <v>242.01168999000001</v>
      </c>
      <c r="L63" s="618" t="s">
        <v>2535</v>
      </c>
      <c r="M63" s="712">
        <v>201.11861043750008</v>
      </c>
      <c r="N63" s="712">
        <v>15298.9868387925</v>
      </c>
      <c r="O63" s="712">
        <v>41.565117477249984</v>
      </c>
      <c r="P63" s="713">
        <v>532.67596901000002</v>
      </c>
      <c r="Q63" s="713">
        <v>0</v>
      </c>
      <c r="R63" s="713">
        <v>2392.9881311899999</v>
      </c>
      <c r="S63" s="713">
        <v>1167028.6269739736</v>
      </c>
      <c r="T63" s="713">
        <v>363094.32356212201</v>
      </c>
      <c r="U63" s="712">
        <v>1964095.6092800032</v>
      </c>
      <c r="V63" s="303">
        <v>59.418116992878069</v>
      </c>
    </row>
    <row r="64" spans="1:22" s="278" customFormat="1" ht="7.7" customHeight="1">
      <c r="A64" s="618" t="s">
        <v>2532</v>
      </c>
      <c r="B64" s="713">
        <v>31929.960307290017</v>
      </c>
      <c r="C64" s="713">
        <v>617.05015113999968</v>
      </c>
      <c r="D64" s="712">
        <v>29702.316604229996</v>
      </c>
      <c r="E64" s="713">
        <v>328.03302273000003</v>
      </c>
      <c r="F64" s="712">
        <v>8060.8777801500009</v>
      </c>
      <c r="G64" s="712">
        <v>14091.021398950001</v>
      </c>
      <c r="H64" s="713">
        <v>7263.1820737399994</v>
      </c>
      <c r="I64" s="713">
        <v>58786.580963811008</v>
      </c>
      <c r="J64" s="713">
        <v>275031.76643431967</v>
      </c>
      <c r="K64" s="713">
        <v>204.8005</v>
      </c>
      <c r="L64" s="618" t="s">
        <v>2532</v>
      </c>
      <c r="M64" s="713">
        <v>153.55604394250003</v>
      </c>
      <c r="N64" s="713">
        <v>16022.630494902753</v>
      </c>
      <c r="O64" s="713">
        <v>144.971436891</v>
      </c>
      <c r="P64" s="713">
        <v>557.55829629000004</v>
      </c>
      <c r="Q64" s="713">
        <v>0</v>
      </c>
      <c r="R64" s="713">
        <v>2396.8235880000002</v>
      </c>
      <c r="S64" s="713">
        <v>1187764.3650753954</v>
      </c>
      <c r="T64" s="713">
        <v>370444.73356212204</v>
      </c>
      <c r="U64" s="713">
        <v>2003500.2277339045</v>
      </c>
      <c r="V64" s="303">
        <v>59.284463691767982</v>
      </c>
    </row>
    <row r="65" spans="1:22" s="278" customFormat="1" ht="7.7" customHeight="1">
      <c r="A65" s="618" t="s">
        <v>2566</v>
      </c>
      <c r="B65" s="713">
        <v>32021.689965370006</v>
      </c>
      <c r="C65" s="713">
        <v>551.84555420999982</v>
      </c>
      <c r="D65" s="712">
        <v>29618.805733637004</v>
      </c>
      <c r="E65" s="713">
        <v>307.72909750000002</v>
      </c>
      <c r="F65" s="712">
        <v>8073.0927112699992</v>
      </c>
      <c r="G65" s="712">
        <v>14402.649032710004</v>
      </c>
      <c r="H65" s="713">
        <v>7428.9157354580002</v>
      </c>
      <c r="I65" s="713">
        <v>60555.619905961998</v>
      </c>
      <c r="J65" s="713">
        <v>280680.29502134677</v>
      </c>
      <c r="K65" s="712">
        <v>250.96109633999998</v>
      </c>
      <c r="L65" s="618" t="s">
        <v>2566</v>
      </c>
      <c r="M65" s="712">
        <v>137.04439200000004</v>
      </c>
      <c r="N65" s="712">
        <v>14995.844348720751</v>
      </c>
      <c r="O65" s="712">
        <v>129.70583351374998</v>
      </c>
      <c r="P65" s="713">
        <v>636.06272895000006</v>
      </c>
      <c r="Q65" s="713">
        <v>0</v>
      </c>
      <c r="R65" s="713">
        <v>2405.9868705999997</v>
      </c>
      <c r="S65" s="713">
        <v>1210831.8791957255</v>
      </c>
      <c r="T65" s="713">
        <v>377796.07356212207</v>
      </c>
      <c r="U65" s="712">
        <v>2040824.2007854357</v>
      </c>
      <c r="V65" s="303">
        <v>59.330533160559462</v>
      </c>
    </row>
    <row r="66" spans="1:22" s="278" customFormat="1" ht="7.7" customHeight="1">
      <c r="A66" s="618" t="s">
        <v>2567</v>
      </c>
      <c r="B66" s="713">
        <v>32822.058185510003</v>
      </c>
      <c r="C66" s="713">
        <v>467.25692760999971</v>
      </c>
      <c r="D66" s="712">
        <v>29579.169445287003</v>
      </c>
      <c r="E66" s="713">
        <v>331.46389861999995</v>
      </c>
      <c r="F66" s="712">
        <v>7916.6563977400001</v>
      </c>
      <c r="G66" s="712">
        <v>15700.96319033</v>
      </c>
      <c r="H66" s="713">
        <v>7442.2288456220003</v>
      </c>
      <c r="I66" s="713">
        <v>62575.166757360035</v>
      </c>
      <c r="J66" s="713">
        <v>278549.36330568226</v>
      </c>
      <c r="K66" s="712">
        <v>222.18352010999999</v>
      </c>
      <c r="L66" s="618" t="s">
        <v>2567</v>
      </c>
      <c r="M66" s="712">
        <v>153.31841482000004</v>
      </c>
      <c r="N66" s="712">
        <v>16476.961530564004</v>
      </c>
      <c r="O66" s="712">
        <v>126.42496883474998</v>
      </c>
      <c r="P66" s="713">
        <v>663.45523872000001</v>
      </c>
      <c r="Q66" s="713">
        <v>0</v>
      </c>
      <c r="R66" s="713">
        <v>2405.2361976799998</v>
      </c>
      <c r="S66" s="713">
        <v>1230307.3162176576</v>
      </c>
      <c r="T66" s="713">
        <v>383256.27356212202</v>
      </c>
      <c r="U66" s="712">
        <v>2068995.4966042698</v>
      </c>
      <c r="V66" s="303">
        <v>59.463991982432752</v>
      </c>
    </row>
    <row r="67" spans="1:22" s="310" customFormat="1" ht="7.7" customHeight="1">
      <c r="A67" s="601" t="s">
        <v>2574</v>
      </c>
      <c r="B67" s="710">
        <v>32615.569277470007</v>
      </c>
      <c r="C67" s="710">
        <v>432.90850513999982</v>
      </c>
      <c r="D67" s="711">
        <v>30511.970872746992</v>
      </c>
      <c r="E67" s="710">
        <v>444.39140807000001</v>
      </c>
      <c r="F67" s="711">
        <v>7595.8314009999995</v>
      </c>
      <c r="G67" s="711">
        <v>15876.690248339997</v>
      </c>
      <c r="H67" s="710">
        <v>7547.5980636119994</v>
      </c>
      <c r="I67" s="710">
        <v>63496.656879391514</v>
      </c>
      <c r="J67" s="710">
        <v>277279.61311039922</v>
      </c>
      <c r="K67" s="710">
        <v>201.73571676</v>
      </c>
      <c r="L67" s="601" t="s">
        <v>2574</v>
      </c>
      <c r="M67" s="710">
        <v>263.89197999999999</v>
      </c>
      <c r="N67" s="710">
        <v>16717.919405479504</v>
      </c>
      <c r="O67" s="710">
        <v>156.64258093000001</v>
      </c>
      <c r="P67" s="710">
        <v>823.64828669999997</v>
      </c>
      <c r="Q67" s="710">
        <v>0</v>
      </c>
      <c r="R67" s="710">
        <v>2249.7429467400002</v>
      </c>
      <c r="S67" s="710">
        <v>1261386.1631909632</v>
      </c>
      <c r="T67" s="710">
        <v>394729.51356212201</v>
      </c>
      <c r="U67" s="710">
        <v>2112330.4874358643</v>
      </c>
      <c r="V67" s="321">
        <v>59.715379325994888</v>
      </c>
    </row>
    <row r="68" spans="1:22" s="310" customFormat="1" ht="7.7" customHeight="1">
      <c r="A68" s="894"/>
      <c r="B68" s="710"/>
      <c r="C68" s="710"/>
      <c r="D68" s="711"/>
      <c r="E68" s="710"/>
      <c r="F68" s="710"/>
      <c r="G68" s="710"/>
      <c r="H68" s="710"/>
      <c r="I68" s="710"/>
      <c r="J68" s="710"/>
      <c r="K68" s="710"/>
      <c r="L68" s="894"/>
      <c r="M68" s="710"/>
      <c r="N68" s="710"/>
      <c r="O68" s="710"/>
      <c r="P68" s="710"/>
      <c r="Q68" s="710"/>
      <c r="R68" s="710"/>
      <c r="S68" s="710"/>
      <c r="T68" s="710"/>
      <c r="U68" s="710"/>
      <c r="V68" s="321"/>
    </row>
    <row r="69" spans="1:22" s="278" customFormat="1" ht="7.7" customHeight="1">
      <c r="A69" s="621" t="s">
        <v>2639</v>
      </c>
      <c r="B69" s="713">
        <v>31512.037168750001</v>
      </c>
      <c r="C69" s="713">
        <v>422.41794915999975</v>
      </c>
      <c r="D69" s="712">
        <v>29466.890139466999</v>
      </c>
      <c r="E69" s="713">
        <v>337.20189979000003</v>
      </c>
      <c r="F69" s="712">
        <v>7468.0347044099999</v>
      </c>
      <c r="G69" s="712">
        <v>15847.43268199751</v>
      </c>
      <c r="H69" s="713">
        <v>8934.1807689399993</v>
      </c>
      <c r="I69" s="713">
        <v>64901.79822604802</v>
      </c>
      <c r="J69" s="713">
        <v>281728.00495272869</v>
      </c>
      <c r="K69" s="712">
        <v>182.35479599999999</v>
      </c>
      <c r="L69" s="621" t="s">
        <v>2639</v>
      </c>
      <c r="M69" s="712">
        <v>227.37125872999999</v>
      </c>
      <c r="N69" s="712">
        <v>17723.692847060502</v>
      </c>
      <c r="O69" s="712">
        <v>127.16128014999998</v>
      </c>
      <c r="P69" s="713">
        <v>970.5698928600001</v>
      </c>
      <c r="Q69" s="713">
        <v>0</v>
      </c>
      <c r="R69" s="713">
        <v>2248.84675801</v>
      </c>
      <c r="S69" s="713">
        <v>1268094.347080776</v>
      </c>
      <c r="T69" s="713">
        <v>396646.27356212202</v>
      </c>
      <c r="U69" s="712">
        <v>2126838.6159669999</v>
      </c>
      <c r="V69" s="303">
        <v>59.623440046682497</v>
      </c>
    </row>
    <row r="70" spans="1:22" s="278" customFormat="1" ht="7.7" customHeight="1">
      <c r="A70" s="621" t="s">
        <v>2780</v>
      </c>
      <c r="B70" s="713">
        <v>29346.272381489998</v>
      </c>
      <c r="C70" s="713">
        <v>533.39797463999969</v>
      </c>
      <c r="D70" s="712">
        <v>29173.904156086995</v>
      </c>
      <c r="E70" s="713">
        <v>351.97894172000008</v>
      </c>
      <c r="F70" s="712">
        <v>7312.3864514799998</v>
      </c>
      <c r="G70" s="712">
        <v>15810.640823535045</v>
      </c>
      <c r="H70" s="713">
        <v>8048.4286098469993</v>
      </c>
      <c r="I70" s="713">
        <v>60819.959466339998</v>
      </c>
      <c r="J70" s="713">
        <v>287115.0757562262</v>
      </c>
      <c r="K70" s="712">
        <v>178.92539664</v>
      </c>
      <c r="L70" s="621" t="s">
        <v>2780</v>
      </c>
      <c r="M70" s="712">
        <v>215.89033000000001</v>
      </c>
      <c r="N70" s="712">
        <v>18624.276895886007</v>
      </c>
      <c r="O70" s="712">
        <v>128.32164416999996</v>
      </c>
      <c r="P70" s="713">
        <v>1004.1009686399999</v>
      </c>
      <c r="Q70" s="713">
        <v>0</v>
      </c>
      <c r="R70" s="713">
        <v>2247.4423887399998</v>
      </c>
      <c r="S70" s="713">
        <v>1334768.6331915881</v>
      </c>
      <c r="T70" s="713">
        <v>384355.26356212201</v>
      </c>
      <c r="U70" s="712">
        <v>2180034.8989391513</v>
      </c>
      <c r="V70" s="303">
        <v>61.226938790801618</v>
      </c>
    </row>
    <row r="71" spans="1:22" s="278" customFormat="1" ht="7.7" customHeight="1">
      <c r="A71" s="621" t="s">
        <v>2633</v>
      </c>
      <c r="B71" s="713">
        <v>28492.76663921</v>
      </c>
      <c r="C71" s="713">
        <v>510.71494563999977</v>
      </c>
      <c r="D71" s="712">
        <v>29309.428169077</v>
      </c>
      <c r="E71" s="713">
        <v>319.81004172000007</v>
      </c>
      <c r="F71" s="712">
        <v>7560.4685716700005</v>
      </c>
      <c r="G71" s="712">
        <v>16196.791330741999</v>
      </c>
      <c r="H71" s="713">
        <v>10072.255184584999</v>
      </c>
      <c r="I71" s="713">
        <v>62941.653064394515</v>
      </c>
      <c r="J71" s="713">
        <v>299554.63109011907</v>
      </c>
      <c r="K71" s="713">
        <v>227.51761546999998</v>
      </c>
      <c r="L71" s="621" t="s">
        <v>2633</v>
      </c>
      <c r="M71" s="713">
        <v>206.7778175</v>
      </c>
      <c r="N71" s="713">
        <v>18994.457031452006</v>
      </c>
      <c r="O71" s="713">
        <v>136.25794885000002</v>
      </c>
      <c r="P71" s="713">
        <v>902.00594906000106</v>
      </c>
      <c r="Q71" s="713">
        <v>0</v>
      </c>
      <c r="R71" s="713">
        <v>2242.3627834800004</v>
      </c>
      <c r="S71" s="713">
        <v>1385408.6300246669</v>
      </c>
      <c r="T71" s="713">
        <v>401829.55356212199</v>
      </c>
      <c r="U71" s="713">
        <v>2264906.0817697584</v>
      </c>
      <c r="V71" s="303">
        <v>61.168480281625307</v>
      </c>
    </row>
    <row r="72" spans="1:22" s="278" customFormat="1" ht="7.7" customHeight="1">
      <c r="A72" s="621" t="s">
        <v>2673</v>
      </c>
      <c r="B72" s="713">
        <v>28853.260161809998</v>
      </c>
      <c r="C72" s="713">
        <v>509.02731609999978</v>
      </c>
      <c r="D72" s="712">
        <v>29435.729876786998</v>
      </c>
      <c r="E72" s="713">
        <v>338.09659416000011</v>
      </c>
      <c r="F72" s="712">
        <v>7770.7905784899995</v>
      </c>
      <c r="G72" s="712">
        <v>15942.68396732522</v>
      </c>
      <c r="H72" s="713">
        <v>11160.133912652002</v>
      </c>
      <c r="I72" s="713">
        <v>63257.979022682019</v>
      </c>
      <c r="J72" s="713">
        <v>306836.43196812377</v>
      </c>
      <c r="K72" s="712">
        <v>216.36017185</v>
      </c>
      <c r="L72" s="621" t="s">
        <v>2673</v>
      </c>
      <c r="M72" s="712">
        <v>222.34932999999995</v>
      </c>
      <c r="N72" s="712">
        <v>18665.483762600008</v>
      </c>
      <c r="O72" s="712">
        <v>140.77931863075</v>
      </c>
      <c r="P72" s="713">
        <v>796.26250417999984</v>
      </c>
      <c r="Q72" s="713">
        <v>0</v>
      </c>
      <c r="R72" s="713">
        <v>2235.4258338900004</v>
      </c>
      <c r="S72" s="713">
        <v>1397294.1954805369</v>
      </c>
      <c r="T72" s="713">
        <v>400164.84356212197</v>
      </c>
      <c r="U72" s="712">
        <v>2283839.8333619395</v>
      </c>
      <c r="V72" s="303">
        <v>61.181794584239377</v>
      </c>
    </row>
    <row r="73" spans="1:22" s="278" customFormat="1" ht="7.7" customHeight="1">
      <c r="A73" s="621" t="s">
        <v>2674</v>
      </c>
      <c r="B73" s="713">
        <v>29700.581255269986</v>
      </c>
      <c r="C73" s="713">
        <v>702.41118810999978</v>
      </c>
      <c r="D73" s="712">
        <v>30013.713470786999</v>
      </c>
      <c r="E73" s="713">
        <v>373.11188056000015</v>
      </c>
      <c r="F73" s="712">
        <v>8070.7660383299999</v>
      </c>
      <c r="G73" s="712">
        <v>15678.940561938007</v>
      </c>
      <c r="H73" s="713">
        <v>11087.060631750002</v>
      </c>
      <c r="I73" s="713">
        <v>64267.96620840799</v>
      </c>
      <c r="J73" s="713">
        <v>309198.51714117872</v>
      </c>
      <c r="K73" s="712">
        <v>320.97895659000005</v>
      </c>
      <c r="L73" s="621" t="s">
        <v>2674</v>
      </c>
      <c r="M73" s="712">
        <v>140.35933000000003</v>
      </c>
      <c r="N73" s="712">
        <v>18425.394650382004</v>
      </c>
      <c r="O73" s="712">
        <v>144.55537843000002</v>
      </c>
      <c r="P73" s="713">
        <v>877.80014311000002</v>
      </c>
      <c r="Q73" s="713">
        <v>0</v>
      </c>
      <c r="R73" s="713">
        <v>2231.2862126400005</v>
      </c>
      <c r="S73" s="713">
        <v>1418739.2578218891</v>
      </c>
      <c r="T73" s="713">
        <v>404595.193562122</v>
      </c>
      <c r="U73" s="712">
        <v>2314567.8944314946</v>
      </c>
      <c r="V73" s="303">
        <v>61.296074365982712</v>
      </c>
    </row>
    <row r="74" spans="1:22" s="278" customFormat="1" ht="7.7" customHeight="1">
      <c r="A74" s="618" t="s">
        <v>2671</v>
      </c>
      <c r="B74" s="713">
        <v>30852.634267628004</v>
      </c>
      <c r="C74" s="713">
        <v>7270.5270102300019</v>
      </c>
      <c r="D74" s="712">
        <v>29877.836310326999</v>
      </c>
      <c r="E74" s="713">
        <v>463.98229429000008</v>
      </c>
      <c r="F74" s="712">
        <v>8537.8442133100016</v>
      </c>
      <c r="G74" s="712">
        <v>16535.635344710005</v>
      </c>
      <c r="H74" s="713">
        <v>11075.106446942002</v>
      </c>
      <c r="I74" s="713">
        <v>65315.742379072013</v>
      </c>
      <c r="J74" s="713">
        <v>315396.25343938498</v>
      </c>
      <c r="K74" s="713">
        <v>223.50757437999999</v>
      </c>
      <c r="L74" s="618" t="s">
        <v>2671</v>
      </c>
      <c r="M74" s="713">
        <v>114.95933000000002</v>
      </c>
      <c r="N74" s="713">
        <v>17808.543156706008</v>
      </c>
      <c r="O74" s="713">
        <v>140.30360602025002</v>
      </c>
      <c r="P74" s="713">
        <v>1067.8689241179998</v>
      </c>
      <c r="Q74" s="713">
        <v>0</v>
      </c>
      <c r="R74" s="713">
        <v>2225.3865831399999</v>
      </c>
      <c r="S74" s="713">
        <v>1445108.4697674511</v>
      </c>
      <c r="T74" s="713">
        <v>419090.23356212198</v>
      </c>
      <c r="U74" s="713">
        <v>2371104.8342098314</v>
      </c>
      <c r="V74" s="303">
        <v>60.946629137510577</v>
      </c>
    </row>
    <row r="75" spans="1:22" s="278" customFormat="1" ht="7.7" customHeight="1">
      <c r="A75" s="618" t="s">
        <v>2682</v>
      </c>
      <c r="B75" s="713">
        <v>30273.340124928003</v>
      </c>
      <c r="C75" s="713">
        <v>541.66713418999984</v>
      </c>
      <c r="D75" s="712">
        <v>28881.777704917007</v>
      </c>
      <c r="E75" s="713">
        <v>589.17921250000018</v>
      </c>
      <c r="F75" s="712">
        <v>9003.9394494500011</v>
      </c>
      <c r="G75" s="712">
        <v>16385.277315660005</v>
      </c>
      <c r="H75" s="713">
        <v>11081.434021840498</v>
      </c>
      <c r="I75" s="713">
        <v>66088.983663687512</v>
      </c>
      <c r="J75" s="713">
        <v>321022.65686948702</v>
      </c>
      <c r="K75" s="712">
        <v>218.60146396000002</v>
      </c>
      <c r="L75" s="618" t="s">
        <v>2682</v>
      </c>
      <c r="M75" s="712">
        <v>141.05933000000005</v>
      </c>
      <c r="N75" s="712">
        <v>18293.981085118507</v>
      </c>
      <c r="O75" s="712">
        <v>51.234516910000032</v>
      </c>
      <c r="P75" s="713">
        <v>967.12934453000003</v>
      </c>
      <c r="Q75" s="713">
        <v>0</v>
      </c>
      <c r="R75" s="713">
        <v>2232.9393505900002</v>
      </c>
      <c r="S75" s="713">
        <v>1466236.9033195258</v>
      </c>
      <c r="T75" s="713">
        <v>419795.64356212196</v>
      </c>
      <c r="U75" s="712">
        <v>2391805.7474694164</v>
      </c>
      <c r="V75" s="303">
        <v>61.302507733783862</v>
      </c>
    </row>
    <row r="76" spans="1:22" s="278" customFormat="1" ht="7.7" customHeight="1">
      <c r="A76" s="618" t="s">
        <v>2683</v>
      </c>
      <c r="B76" s="713">
        <v>29960.234316007994</v>
      </c>
      <c r="C76" s="713">
        <v>488.64746586999979</v>
      </c>
      <c r="D76" s="712">
        <v>28882.040457666997</v>
      </c>
      <c r="E76" s="713">
        <v>440.5935604</v>
      </c>
      <c r="F76" s="712">
        <v>8987.1743168000012</v>
      </c>
      <c r="G76" s="712">
        <v>16290.802883580012</v>
      </c>
      <c r="H76" s="713">
        <v>11416.084271870001</v>
      </c>
      <c r="I76" s="713">
        <v>65874.521115219002</v>
      </c>
      <c r="J76" s="713">
        <v>315825.15099609602</v>
      </c>
      <c r="K76" s="712">
        <v>218.94818374000002</v>
      </c>
      <c r="L76" s="618" t="s">
        <v>2683</v>
      </c>
      <c r="M76" s="712">
        <v>136.15933000000004</v>
      </c>
      <c r="N76" s="712">
        <v>18123.161594243509</v>
      </c>
      <c r="O76" s="712">
        <v>37.671146759999978</v>
      </c>
      <c r="P76" s="713">
        <v>1076.7245546900003</v>
      </c>
      <c r="Q76" s="713">
        <v>0</v>
      </c>
      <c r="R76" s="713">
        <v>2235.6037765900001</v>
      </c>
      <c r="S76" s="713">
        <v>1481795.5908369925</v>
      </c>
      <c r="T76" s="713">
        <v>418321.49356212199</v>
      </c>
      <c r="U76" s="712">
        <v>2400110.6023686482</v>
      </c>
      <c r="V76" s="303">
        <v>61.738637768385395</v>
      </c>
    </row>
    <row r="77" spans="1:22" s="278" customFormat="1" ht="7.7" customHeight="1">
      <c r="A77" s="618" t="s">
        <v>2680</v>
      </c>
      <c r="B77" s="713">
        <v>30930.921109737996</v>
      </c>
      <c r="C77" s="713">
        <v>459.63404473999987</v>
      </c>
      <c r="D77" s="712">
        <v>29077.062129609996</v>
      </c>
      <c r="E77" s="713">
        <v>435.69874478999998</v>
      </c>
      <c r="F77" s="712">
        <v>9166.0320592500011</v>
      </c>
      <c r="G77" s="712">
        <v>18285.280238790001</v>
      </c>
      <c r="H77" s="713">
        <v>11284.721627282002</v>
      </c>
      <c r="I77" s="713">
        <v>66822.303401916011</v>
      </c>
      <c r="J77" s="713">
        <v>317655.11345635733</v>
      </c>
      <c r="K77" s="713">
        <v>206.87093942000001</v>
      </c>
      <c r="L77" s="618" t="s">
        <v>2680</v>
      </c>
      <c r="M77" s="713">
        <v>167.42933000000005</v>
      </c>
      <c r="N77" s="713">
        <v>18497.603528059008</v>
      </c>
      <c r="O77" s="713">
        <v>37.735763079999998</v>
      </c>
      <c r="P77" s="713">
        <v>1080.4356971000002</v>
      </c>
      <c r="Q77" s="713">
        <v>0</v>
      </c>
      <c r="R77" s="713">
        <v>2243.6759960899999</v>
      </c>
      <c r="S77" s="713">
        <v>1509005.9514180396</v>
      </c>
      <c r="T77" s="713">
        <v>425774.01356212201</v>
      </c>
      <c r="U77" s="713">
        <v>2441130.4830463841</v>
      </c>
      <c r="V77" s="303">
        <v>61.815866128339479</v>
      </c>
    </row>
    <row r="78" spans="1:22" s="278" customFormat="1" ht="7.7" customHeight="1">
      <c r="A78" s="618" t="s">
        <v>2695</v>
      </c>
      <c r="B78" s="713">
        <v>30802.505048648003</v>
      </c>
      <c r="C78" s="713">
        <v>483.15294963999992</v>
      </c>
      <c r="D78" s="712">
        <v>26787.510784630005</v>
      </c>
      <c r="E78" s="713">
        <v>407.69043098999992</v>
      </c>
      <c r="F78" s="712">
        <v>8964.9869625400006</v>
      </c>
      <c r="G78" s="712">
        <v>18033.468581859994</v>
      </c>
      <c r="H78" s="713">
        <v>6865.2712120959995</v>
      </c>
      <c r="I78" s="713">
        <v>67154.812803739987</v>
      </c>
      <c r="J78" s="713">
        <v>318514.17131763708</v>
      </c>
      <c r="K78" s="712">
        <v>156.83420644</v>
      </c>
      <c r="L78" s="618" t="s">
        <v>2695</v>
      </c>
      <c r="M78" s="712">
        <v>156.18430000000001</v>
      </c>
      <c r="N78" s="712">
        <v>20851.362999788998</v>
      </c>
      <c r="O78" s="712">
        <v>125.53232031</v>
      </c>
      <c r="P78" s="713">
        <v>1286.3365548000002</v>
      </c>
      <c r="Q78" s="713">
        <v>0</v>
      </c>
      <c r="R78" s="713">
        <v>2244.6058512</v>
      </c>
      <c r="S78" s="713">
        <v>1520176.8655741606</v>
      </c>
      <c r="T78" s="713">
        <v>428411.27356212202</v>
      </c>
      <c r="U78" s="712">
        <v>2451422.5654606028</v>
      </c>
      <c r="V78" s="303">
        <v>62.012028729470856</v>
      </c>
    </row>
    <row r="79" spans="1:22" s="278" customFormat="1" ht="7.7" customHeight="1">
      <c r="A79" s="618" t="s">
        <v>2696</v>
      </c>
      <c r="B79" s="713">
        <v>31606.44682879802</v>
      </c>
      <c r="C79" s="713">
        <v>380.67392036000001</v>
      </c>
      <c r="D79" s="712">
        <v>26408.209482029</v>
      </c>
      <c r="E79" s="713">
        <v>368.06055990999994</v>
      </c>
      <c r="F79" s="712">
        <v>10108.006115304002</v>
      </c>
      <c r="G79" s="712">
        <v>18557.390253290316</v>
      </c>
      <c r="H79" s="713">
        <v>6788.6042356999997</v>
      </c>
      <c r="I79" s="713">
        <v>68327.358895093988</v>
      </c>
      <c r="J79" s="713">
        <v>315809.59450388618</v>
      </c>
      <c r="K79" s="712">
        <v>182.96444737000002</v>
      </c>
      <c r="L79" s="618" t="s">
        <v>2696</v>
      </c>
      <c r="M79" s="712">
        <v>138.08429999999998</v>
      </c>
      <c r="N79" s="712">
        <v>21055.593412629001</v>
      </c>
      <c r="O79" s="712">
        <v>119.74252601000001</v>
      </c>
      <c r="P79" s="713">
        <v>1117.6794369699999</v>
      </c>
      <c r="Q79" s="713">
        <v>0</v>
      </c>
      <c r="R79" s="713">
        <v>2266.8435146499996</v>
      </c>
      <c r="S79" s="713">
        <v>1536496.8830824455</v>
      </c>
      <c r="T79" s="713">
        <v>428921.123562122</v>
      </c>
      <c r="U79" s="712">
        <v>2468653.2590765683</v>
      </c>
      <c r="V79" s="303">
        <v>62.240287388808589</v>
      </c>
    </row>
    <row r="80" spans="1:22" s="310" customFormat="1" ht="7.7" customHeight="1">
      <c r="A80" s="601" t="s">
        <v>2693</v>
      </c>
      <c r="B80" s="710">
        <v>31871.206936959996</v>
      </c>
      <c r="C80" s="710">
        <v>298.49132394000009</v>
      </c>
      <c r="D80" s="711">
        <v>27630.812993880001</v>
      </c>
      <c r="E80" s="710">
        <v>368.75413523999998</v>
      </c>
      <c r="F80" s="711">
        <v>9859.6028315409985</v>
      </c>
      <c r="G80" s="711">
        <v>18987.59125501</v>
      </c>
      <c r="H80" s="710">
        <v>6719.7127391509985</v>
      </c>
      <c r="I80" s="710">
        <v>68237.896955992997</v>
      </c>
      <c r="J80" s="710">
        <v>317799.19780528423</v>
      </c>
      <c r="K80" s="710">
        <v>102.22730663999999</v>
      </c>
      <c r="L80" s="601" t="s">
        <v>2693</v>
      </c>
      <c r="M80" s="710">
        <v>265.14700000000005</v>
      </c>
      <c r="N80" s="710">
        <v>20415.468951417002</v>
      </c>
      <c r="O80" s="710">
        <v>116.27259526</v>
      </c>
      <c r="P80" s="710">
        <v>2380.3082311925</v>
      </c>
      <c r="Q80" s="710">
        <v>0</v>
      </c>
      <c r="R80" s="710">
        <v>2266.6717505099996</v>
      </c>
      <c r="S80" s="710">
        <v>1554907.5184518474</v>
      </c>
      <c r="T80" s="710">
        <v>435766.27356212202</v>
      </c>
      <c r="U80" s="710">
        <v>2497993.1548259882</v>
      </c>
      <c r="V80" s="321">
        <v>62.24626818723862</v>
      </c>
    </row>
    <row r="81" spans="1:22" s="310" customFormat="1" ht="7.7" customHeight="1">
      <c r="A81" s="894"/>
      <c r="B81" s="710"/>
      <c r="C81" s="710"/>
      <c r="D81" s="711"/>
      <c r="E81" s="710"/>
      <c r="F81" s="710"/>
      <c r="G81" s="710"/>
      <c r="H81" s="710"/>
      <c r="I81" s="710"/>
      <c r="J81" s="710"/>
      <c r="K81" s="710"/>
      <c r="L81" s="894"/>
      <c r="M81" s="710"/>
      <c r="N81" s="710"/>
      <c r="O81" s="710"/>
      <c r="P81" s="710"/>
      <c r="Q81" s="710"/>
      <c r="R81" s="710"/>
      <c r="S81" s="710"/>
      <c r="T81" s="710"/>
      <c r="U81" s="710"/>
      <c r="V81" s="321"/>
    </row>
    <row r="82" spans="1:22" s="278" customFormat="1" ht="7.7" customHeight="1">
      <c r="A82" s="621" t="s">
        <v>2734</v>
      </c>
      <c r="B82" s="713">
        <v>31510.501364630007</v>
      </c>
      <c r="C82" s="713">
        <v>295.95424602999998</v>
      </c>
      <c r="D82" s="712">
        <v>27370.167930449992</v>
      </c>
      <c r="E82" s="713">
        <v>385.00376505999992</v>
      </c>
      <c r="F82" s="712">
        <v>7652.5401164499999</v>
      </c>
      <c r="G82" s="712">
        <v>19051.045550726507</v>
      </c>
      <c r="H82" s="713">
        <v>6305.0934727349977</v>
      </c>
      <c r="I82" s="713">
        <v>68612.061425758991</v>
      </c>
      <c r="J82" s="713">
        <v>322966.76210087724</v>
      </c>
      <c r="K82" s="712">
        <v>103.07392278</v>
      </c>
      <c r="L82" s="621" t="s">
        <v>2734</v>
      </c>
      <c r="M82" s="712">
        <v>171.089</v>
      </c>
      <c r="N82" s="712">
        <v>31438.897629263014</v>
      </c>
      <c r="O82" s="712">
        <v>114.37717029000001</v>
      </c>
      <c r="P82" s="713">
        <v>1070.594955</v>
      </c>
      <c r="Q82" s="713">
        <v>0</v>
      </c>
      <c r="R82" s="713">
        <v>2244.9613571599994</v>
      </c>
      <c r="S82" s="713">
        <v>1553250.7901523171</v>
      </c>
      <c r="T82" s="713">
        <v>435913.18356212199</v>
      </c>
      <c r="U82" s="712">
        <v>2508456.0977216498</v>
      </c>
      <c r="V82" s="303">
        <v>61.920588985515238</v>
      </c>
    </row>
    <row r="83" spans="1:22" s="278" customFormat="1" ht="7.7" customHeight="1">
      <c r="A83" s="621" t="s">
        <v>2886</v>
      </c>
      <c r="B83" s="713">
        <v>30882.868455270003</v>
      </c>
      <c r="C83" s="713">
        <v>292.97052465999991</v>
      </c>
      <c r="D83" s="712">
        <v>27451.176866900001</v>
      </c>
      <c r="E83" s="713">
        <v>394.13599070999993</v>
      </c>
      <c r="F83" s="712">
        <v>7308.1415127</v>
      </c>
      <c r="G83" s="712">
        <v>18588.216257054988</v>
      </c>
      <c r="H83" s="713">
        <v>6291.8000861334986</v>
      </c>
      <c r="I83" s="713">
        <v>70542.379008224496</v>
      </c>
      <c r="J83" s="713">
        <v>331222.2549530454</v>
      </c>
      <c r="K83" s="712">
        <v>121.99928223000001</v>
      </c>
      <c r="L83" s="621" t="s">
        <v>2886</v>
      </c>
      <c r="M83" s="712">
        <v>53.228999999999999</v>
      </c>
      <c r="N83" s="712">
        <v>29716.606406998999</v>
      </c>
      <c r="O83" s="712">
        <v>23.990105310000001</v>
      </c>
      <c r="P83" s="713">
        <v>1065.51081355</v>
      </c>
      <c r="Q83" s="713">
        <v>0</v>
      </c>
      <c r="R83" s="713">
        <v>2229.6323885399997</v>
      </c>
      <c r="S83" s="713">
        <v>1592004.1939406891</v>
      </c>
      <c r="T83" s="713">
        <v>441528.97356212203</v>
      </c>
      <c r="U83" s="712">
        <v>2559718.079154138</v>
      </c>
      <c r="V83" s="303">
        <v>62.194513017104171</v>
      </c>
    </row>
    <row r="84" spans="1:22" s="278" customFormat="1" ht="7.7" customHeight="1">
      <c r="A84" s="621" t="s">
        <v>2732</v>
      </c>
      <c r="B84" s="713">
        <v>30555.938241159998</v>
      </c>
      <c r="C84" s="713">
        <v>307.82686209999997</v>
      </c>
      <c r="D84" s="712">
        <v>27873.289875610004</v>
      </c>
      <c r="E84" s="713">
        <v>401.37497209999992</v>
      </c>
      <c r="F84" s="712">
        <v>6941.6247476600001</v>
      </c>
      <c r="G84" s="712">
        <v>18540.371392266221</v>
      </c>
      <c r="H84" s="713">
        <v>6150.2653664054988</v>
      </c>
      <c r="I84" s="713">
        <v>71818.50243641391</v>
      </c>
      <c r="J84" s="713">
        <v>339476.37365910213</v>
      </c>
      <c r="K84" s="713">
        <v>102.07114077999999</v>
      </c>
      <c r="L84" s="621" t="s">
        <v>2732</v>
      </c>
      <c r="M84" s="713">
        <v>88.918999999999997</v>
      </c>
      <c r="N84" s="713">
        <v>30458.971703196003</v>
      </c>
      <c r="O84" s="713">
        <v>112.20383593</v>
      </c>
      <c r="P84" s="713">
        <v>1118.3797458500001</v>
      </c>
      <c r="Q84" s="713">
        <v>0</v>
      </c>
      <c r="R84" s="713">
        <v>2249.8305027799997</v>
      </c>
      <c r="S84" s="713">
        <v>1640031.2387010534</v>
      </c>
      <c r="T84" s="713">
        <v>454214.35356212204</v>
      </c>
      <c r="U84" s="713">
        <v>2630441.5357445292</v>
      </c>
      <c r="V84" s="303">
        <v>62.348134958143184</v>
      </c>
    </row>
    <row r="85" spans="1:22" s="278" customFormat="1" ht="7.7" customHeight="1">
      <c r="A85" s="621" t="s">
        <v>2799</v>
      </c>
      <c r="B85" s="713">
        <v>31556.056509860005</v>
      </c>
      <c r="C85" s="713">
        <v>278.19367233999992</v>
      </c>
      <c r="D85" s="712">
        <v>27206.546862999996</v>
      </c>
      <c r="E85" s="713">
        <v>437.58030858999996</v>
      </c>
      <c r="F85" s="712">
        <v>6952.4660657099994</v>
      </c>
      <c r="G85" s="712">
        <v>18087.031451130992</v>
      </c>
      <c r="H85" s="713">
        <v>6113.4460587779995</v>
      </c>
      <c r="I85" s="713">
        <v>71440.566313027011</v>
      </c>
      <c r="J85" s="713">
        <v>339389.22878234746</v>
      </c>
      <c r="K85" s="712">
        <v>121.95113071999999</v>
      </c>
      <c r="L85" s="621" t="s">
        <v>2799</v>
      </c>
      <c r="M85" s="712">
        <v>83.509</v>
      </c>
      <c r="N85" s="712">
        <v>31378.2822255305</v>
      </c>
      <c r="O85" s="712">
        <v>28.190319649999999</v>
      </c>
      <c r="P85" s="713">
        <v>1285.5899488200002</v>
      </c>
      <c r="Q85" s="713">
        <v>0</v>
      </c>
      <c r="R85" s="713">
        <v>2245.0046131200002</v>
      </c>
      <c r="S85" s="713">
        <v>1650718.9566241703</v>
      </c>
      <c r="T85" s="713">
        <v>454442.95356212201</v>
      </c>
      <c r="U85" s="712">
        <v>2641765.5534489159</v>
      </c>
      <c r="V85" s="303">
        <v>62.485444799183632</v>
      </c>
    </row>
    <row r="86" spans="1:22" s="278" customFormat="1" ht="7.7" customHeight="1">
      <c r="A86" s="621" t="s">
        <v>2800</v>
      </c>
      <c r="B86" s="713">
        <v>32213.145012179997</v>
      </c>
      <c r="C86" s="713">
        <v>283.89309855999994</v>
      </c>
      <c r="D86" s="712">
        <v>26616.137370770004</v>
      </c>
      <c r="E86" s="713">
        <v>461.49915481999994</v>
      </c>
      <c r="F86" s="712">
        <v>7520.1549580420005</v>
      </c>
      <c r="G86" s="712">
        <v>19567.156702870012</v>
      </c>
      <c r="H86" s="713">
        <v>5985.0583301099978</v>
      </c>
      <c r="I86" s="713">
        <v>75436.005855987009</v>
      </c>
      <c r="J86" s="713">
        <v>349363.29869483685</v>
      </c>
      <c r="K86" s="712">
        <v>185.95882296000002</v>
      </c>
      <c r="L86" s="621" t="s">
        <v>2800</v>
      </c>
      <c r="M86" s="712">
        <v>83.509</v>
      </c>
      <c r="N86" s="712">
        <v>30236.629756751001</v>
      </c>
      <c r="O86" s="712">
        <v>66.225562060000001</v>
      </c>
      <c r="P86" s="713">
        <v>1287.6616139400001</v>
      </c>
      <c r="Q86" s="713">
        <v>0</v>
      </c>
      <c r="R86" s="713">
        <v>2244.9572933100003</v>
      </c>
      <c r="S86" s="713">
        <v>1669068.2939739097</v>
      </c>
      <c r="T86" s="713">
        <v>445502.44356212206</v>
      </c>
      <c r="U86" s="712">
        <v>2666122.0287632286</v>
      </c>
      <c r="V86" s="303">
        <v>62.602846980269831</v>
      </c>
    </row>
    <row r="87" spans="1:22" s="278" customFormat="1" ht="7.7" customHeight="1">
      <c r="A87" s="618" t="s">
        <v>2796</v>
      </c>
      <c r="B87" s="713">
        <v>33101.142372999988</v>
      </c>
      <c r="C87" s="713">
        <v>373.36552648999992</v>
      </c>
      <c r="D87" s="712">
        <v>27142.956661860004</v>
      </c>
      <c r="E87" s="713">
        <v>503.11711433999994</v>
      </c>
      <c r="F87" s="712">
        <v>8208.8130355460016</v>
      </c>
      <c r="G87" s="712">
        <v>20490.345829019996</v>
      </c>
      <c r="H87" s="713">
        <v>5817.7562564699992</v>
      </c>
      <c r="I87" s="713">
        <v>75972.598758184991</v>
      </c>
      <c r="J87" s="713">
        <v>354290.00121907319</v>
      </c>
      <c r="K87" s="713">
        <v>89.536472140000001</v>
      </c>
      <c r="L87" s="618" t="s">
        <v>2796</v>
      </c>
      <c r="M87" s="713">
        <v>87.968999999999994</v>
      </c>
      <c r="N87" s="713">
        <v>30122.573526681503</v>
      </c>
      <c r="O87" s="713">
        <v>28.59857195</v>
      </c>
      <c r="P87" s="713">
        <v>1103.6943794699996</v>
      </c>
      <c r="Q87" s="713">
        <v>0</v>
      </c>
      <c r="R87" s="713">
        <v>2254.0137812400003</v>
      </c>
      <c r="S87" s="713">
        <v>1716326.640908719</v>
      </c>
      <c r="T87" s="713">
        <v>455761.66356212203</v>
      </c>
      <c r="U87" s="713">
        <v>2731674.7869763067</v>
      </c>
      <c r="V87" s="303">
        <v>62.830562740908213</v>
      </c>
    </row>
    <row r="88" spans="1:22" s="278" customFormat="1" ht="7.7" customHeight="1">
      <c r="A88" s="618" t="s">
        <v>2804</v>
      </c>
      <c r="B88" s="713">
        <v>33091.887369759999</v>
      </c>
      <c r="C88" s="713">
        <v>380.52223193999998</v>
      </c>
      <c r="D88" s="712">
        <v>27041.601141129999</v>
      </c>
      <c r="E88" s="713">
        <v>328.31733537999992</v>
      </c>
      <c r="F88" s="712">
        <v>8293.9685109530037</v>
      </c>
      <c r="G88" s="712">
        <v>20687.770398670003</v>
      </c>
      <c r="H88" s="713">
        <v>5741.3360282219992</v>
      </c>
      <c r="I88" s="713">
        <v>77171.008527443511</v>
      </c>
      <c r="J88" s="713">
        <v>353323.06784891966</v>
      </c>
      <c r="K88" s="712">
        <v>89.783203520000001</v>
      </c>
      <c r="L88" s="618" t="s">
        <v>2804</v>
      </c>
      <c r="M88" s="712">
        <v>87.764730239999992</v>
      </c>
      <c r="N88" s="712">
        <v>31563.339196170004</v>
      </c>
      <c r="O88" s="712">
        <v>39.917327080000007</v>
      </c>
      <c r="P88" s="713">
        <v>1126.6414851399998</v>
      </c>
      <c r="Q88" s="713">
        <v>0</v>
      </c>
      <c r="R88" s="713">
        <v>2253.1624750400006</v>
      </c>
      <c r="S88" s="713">
        <v>1735147.0800838962</v>
      </c>
      <c r="T88" s="713">
        <v>454191.56356212206</v>
      </c>
      <c r="U88" s="712">
        <v>2750558.7314556264</v>
      </c>
      <c r="V88" s="303">
        <v>63.083440474860787</v>
      </c>
    </row>
    <row r="89" spans="1:22" s="278" customFormat="1" ht="7.7" customHeight="1">
      <c r="A89" s="618" t="s">
        <v>2805</v>
      </c>
      <c r="B89" s="713">
        <v>33262.495901359012</v>
      </c>
      <c r="C89" s="713">
        <v>382.89681502000002</v>
      </c>
      <c r="D89" s="712">
        <v>29205.575254052594</v>
      </c>
      <c r="E89" s="713">
        <v>347.91030259999991</v>
      </c>
      <c r="F89" s="712">
        <v>8182.9089169030021</v>
      </c>
      <c r="G89" s="712">
        <v>20532.784597813999</v>
      </c>
      <c r="H89" s="713">
        <v>5697.3609380449998</v>
      </c>
      <c r="I89" s="713">
        <v>78605.654223275982</v>
      </c>
      <c r="J89" s="713">
        <v>354188.43697430979</v>
      </c>
      <c r="K89" s="712">
        <v>89.238875059999998</v>
      </c>
      <c r="L89" s="618" t="s">
        <v>2805</v>
      </c>
      <c r="M89" s="712">
        <v>87.027271169999992</v>
      </c>
      <c r="N89" s="712">
        <v>32948.122274969013</v>
      </c>
      <c r="O89" s="712">
        <v>21.309963</v>
      </c>
      <c r="P89" s="713">
        <v>1133.0643596699997</v>
      </c>
      <c r="Q89" s="713">
        <v>0</v>
      </c>
      <c r="R89" s="713">
        <v>2282.0804334699997</v>
      </c>
      <c r="S89" s="713">
        <v>1777440.152070737</v>
      </c>
      <c r="T89" s="713">
        <v>459676.22356212203</v>
      </c>
      <c r="U89" s="712">
        <v>2804083.2427335773</v>
      </c>
      <c r="V89" s="303">
        <v>63.387567279849691</v>
      </c>
    </row>
    <row r="90" spans="1:22" s="278" customFormat="1" ht="7.7" customHeight="1">
      <c r="A90" s="618" t="s">
        <v>2806</v>
      </c>
      <c r="B90" s="713">
        <v>33770.377658754987</v>
      </c>
      <c r="C90" s="713">
        <v>175.91844538999999</v>
      </c>
      <c r="D90" s="712">
        <v>30022.656806882598</v>
      </c>
      <c r="E90" s="713">
        <v>289.07503295999999</v>
      </c>
      <c r="F90" s="712">
        <v>8138.6631239310027</v>
      </c>
      <c r="G90" s="712">
        <v>20644.943579269504</v>
      </c>
      <c r="H90" s="713">
        <v>5778.6489865149997</v>
      </c>
      <c r="I90" s="713">
        <v>79816.070957520977</v>
      </c>
      <c r="J90" s="713">
        <v>357015.35741514177</v>
      </c>
      <c r="K90" s="713">
        <v>88.648769979999997</v>
      </c>
      <c r="L90" s="618" t="s">
        <v>2806</v>
      </c>
      <c r="M90" s="713">
        <v>38.94</v>
      </c>
      <c r="N90" s="713">
        <v>33929.329816653008</v>
      </c>
      <c r="O90" s="713">
        <v>22.563148510000001</v>
      </c>
      <c r="P90" s="713">
        <v>1115.9069662299999</v>
      </c>
      <c r="Q90" s="713">
        <v>0</v>
      </c>
      <c r="R90" s="713">
        <v>2283.2887280799991</v>
      </c>
      <c r="S90" s="713">
        <v>1798577.2092862178</v>
      </c>
      <c r="T90" s="713">
        <v>473218.07356212201</v>
      </c>
      <c r="U90" s="713">
        <v>2844925.6722841584</v>
      </c>
      <c r="V90" s="303">
        <v>63.220534258884896</v>
      </c>
    </row>
    <row r="91" spans="1:22" s="278" customFormat="1" ht="7.7" customHeight="1">
      <c r="A91" s="618" t="s">
        <v>2850</v>
      </c>
      <c r="B91" s="713">
        <v>33715.886321344013</v>
      </c>
      <c r="C91" s="713">
        <v>381.70219611999994</v>
      </c>
      <c r="D91" s="712">
        <v>30027.5108773426</v>
      </c>
      <c r="E91" s="713">
        <v>141.37910856999994</v>
      </c>
      <c r="F91" s="712">
        <v>7882.1805640550019</v>
      </c>
      <c r="G91" s="712">
        <v>20324.887436853998</v>
      </c>
      <c r="H91" s="713">
        <v>5843.4557065479994</v>
      </c>
      <c r="I91" s="713">
        <v>78939.945623932988</v>
      </c>
      <c r="J91" s="713">
        <v>354095.13050468487</v>
      </c>
      <c r="K91" s="712">
        <v>88.384500000000003</v>
      </c>
      <c r="L91" s="618" t="s">
        <v>2850</v>
      </c>
      <c r="M91" s="712">
        <v>38.94</v>
      </c>
      <c r="N91" s="712">
        <v>34552.497025256002</v>
      </c>
      <c r="O91" s="712">
        <v>22.55981002</v>
      </c>
      <c r="P91" s="713">
        <v>964.0902430299999</v>
      </c>
      <c r="Q91" s="713">
        <v>0</v>
      </c>
      <c r="R91" s="713">
        <v>2266.3314054799998</v>
      </c>
      <c r="S91" s="713">
        <v>1796637.6930276952</v>
      </c>
      <c r="T91" s="713">
        <v>463619.27356212202</v>
      </c>
      <c r="U91" s="712">
        <v>2829541.8479130547</v>
      </c>
      <c r="V91" s="303">
        <v>63.495710245558513</v>
      </c>
    </row>
    <row r="92" spans="1:22" s="278" customFormat="1" ht="7.7" customHeight="1">
      <c r="A92" s="618" t="s">
        <v>2851</v>
      </c>
      <c r="B92" s="713">
        <v>33236.643391870006</v>
      </c>
      <c r="C92" s="713">
        <v>371.56028354000006</v>
      </c>
      <c r="D92" s="712">
        <v>28929.255972490002</v>
      </c>
      <c r="E92" s="713">
        <v>148.39544918999997</v>
      </c>
      <c r="F92" s="712">
        <v>7698.5297686869999</v>
      </c>
      <c r="G92" s="712">
        <v>21148.311380431998</v>
      </c>
      <c r="H92" s="713">
        <v>5770.5256482074983</v>
      </c>
      <c r="I92" s="713">
        <v>77746.659056264994</v>
      </c>
      <c r="J92" s="713">
        <v>353612.50599806546</v>
      </c>
      <c r="K92" s="712">
        <v>61.1472543</v>
      </c>
      <c r="L92" s="618" t="s">
        <v>2851</v>
      </c>
      <c r="M92" s="712">
        <v>33.94</v>
      </c>
      <c r="N92" s="712">
        <v>34461.225471509002</v>
      </c>
      <c r="O92" s="712">
        <v>22.5621945</v>
      </c>
      <c r="P92" s="713">
        <v>847.4251896799999</v>
      </c>
      <c r="Q92" s="713">
        <v>0</v>
      </c>
      <c r="R92" s="713">
        <v>2265.6486351999997</v>
      </c>
      <c r="S92" s="713">
        <v>1789753.509391095</v>
      </c>
      <c r="T92" s="713">
        <v>459292.27356212202</v>
      </c>
      <c r="U92" s="712">
        <v>2815400.118647153</v>
      </c>
      <c r="V92" s="303">
        <v>63.570129785001981</v>
      </c>
    </row>
    <row r="93" spans="1:22" s="310" customFormat="1" ht="7.7" customHeight="1">
      <c r="A93" s="601" t="s">
        <v>2852</v>
      </c>
      <c r="B93" s="710">
        <v>34207.671661839006</v>
      </c>
      <c r="C93" s="710">
        <v>445.11470286000002</v>
      </c>
      <c r="D93" s="711">
        <v>31997.624467197591</v>
      </c>
      <c r="E93" s="710">
        <v>191.36595780999997</v>
      </c>
      <c r="F93" s="711">
        <v>8077.1934843050003</v>
      </c>
      <c r="G93" s="711">
        <v>22169.357002878507</v>
      </c>
      <c r="H93" s="710">
        <v>5760.9302414004997</v>
      </c>
      <c r="I93" s="710">
        <v>78315.017151258493</v>
      </c>
      <c r="J93" s="710">
        <v>349267.85185387824</v>
      </c>
      <c r="K93" s="710">
        <v>20.789500000000004</v>
      </c>
      <c r="L93" s="601" t="s">
        <v>2852</v>
      </c>
      <c r="M93" s="710">
        <v>41.599999999999994</v>
      </c>
      <c r="N93" s="710">
        <v>32909.406532202011</v>
      </c>
      <c r="O93" s="710">
        <v>2.4030854999999991</v>
      </c>
      <c r="P93" s="710">
        <v>719.61500814999988</v>
      </c>
      <c r="Q93" s="710">
        <v>0</v>
      </c>
      <c r="R93" s="710">
        <v>2195.6096850500003</v>
      </c>
      <c r="S93" s="710">
        <v>1865980.445067714</v>
      </c>
      <c r="T93" s="710">
        <v>471286.16356212203</v>
      </c>
      <c r="U93" s="710">
        <v>2903588.1589641655</v>
      </c>
      <c r="V93" s="321">
        <v>64.264638885061075</v>
      </c>
    </row>
    <row r="94" spans="1:22" s="310" customFormat="1" ht="7.7" customHeight="1">
      <c r="A94" s="894"/>
      <c r="B94" s="710"/>
      <c r="C94" s="710"/>
      <c r="D94" s="711"/>
      <c r="E94" s="710"/>
      <c r="F94" s="710"/>
      <c r="G94" s="710"/>
      <c r="H94" s="710"/>
      <c r="I94" s="710"/>
      <c r="J94" s="710"/>
      <c r="K94" s="710"/>
      <c r="L94" s="894"/>
      <c r="M94" s="710"/>
      <c r="N94" s="710"/>
      <c r="O94" s="710"/>
      <c r="P94" s="710"/>
      <c r="Q94" s="710"/>
      <c r="R94" s="710"/>
      <c r="S94" s="710"/>
      <c r="T94" s="710"/>
      <c r="U94" s="710"/>
      <c r="V94" s="321"/>
    </row>
    <row r="95" spans="1:22" s="278" customFormat="1" ht="7.7" customHeight="1">
      <c r="A95" s="621" t="s">
        <v>2883</v>
      </c>
      <c r="B95" s="713">
        <v>33321.090211508999</v>
      </c>
      <c r="C95" s="713">
        <v>535.94004554000003</v>
      </c>
      <c r="D95" s="712">
        <v>31441.483084472602</v>
      </c>
      <c r="E95" s="713">
        <v>271.88074802</v>
      </c>
      <c r="F95" s="712">
        <v>7550.7985363969992</v>
      </c>
      <c r="G95" s="712">
        <v>21405.906703248998</v>
      </c>
      <c r="H95" s="713">
        <v>5708.4263027869983</v>
      </c>
      <c r="I95" s="713">
        <v>79328.279394447003</v>
      </c>
      <c r="J95" s="713">
        <v>343657.9598287408</v>
      </c>
      <c r="K95" s="712">
        <v>25.089500000000005</v>
      </c>
      <c r="L95" s="621" t="s">
        <v>2883</v>
      </c>
      <c r="M95" s="712">
        <v>41.972796589999994</v>
      </c>
      <c r="N95" s="712">
        <v>28832.593805851502</v>
      </c>
      <c r="O95" s="712">
        <v>2.3926644999999991</v>
      </c>
      <c r="P95" s="713">
        <v>4602.6103920100004</v>
      </c>
      <c r="Q95" s="713">
        <v>0</v>
      </c>
      <c r="R95" s="713">
        <v>2198.8536679900003</v>
      </c>
      <c r="S95" s="713">
        <v>1862708.3262177592</v>
      </c>
      <c r="T95" s="713">
        <v>458301.73356212204</v>
      </c>
      <c r="U95" s="712">
        <v>2879935.3374619852</v>
      </c>
      <c r="V95" s="303">
        <v>64.678824624559709</v>
      </c>
    </row>
    <row r="96" spans="1:22" s="278" customFormat="1" ht="7.7" customHeight="1">
      <c r="A96" s="621" t="s">
        <v>2884</v>
      </c>
      <c r="B96" s="713">
        <v>33568.547300419996</v>
      </c>
      <c r="C96" s="713">
        <v>571.2899804000001</v>
      </c>
      <c r="D96" s="712">
        <v>33088.797715112603</v>
      </c>
      <c r="E96" s="713">
        <v>278.00447352999998</v>
      </c>
      <c r="F96" s="712">
        <v>7764.8656274130008</v>
      </c>
      <c r="G96" s="712">
        <v>22019.46327311801</v>
      </c>
      <c r="H96" s="713">
        <v>5907.573626677</v>
      </c>
      <c r="I96" s="713">
        <v>78997.628977994988</v>
      </c>
      <c r="J96" s="713">
        <v>348085.38113911159</v>
      </c>
      <c r="K96" s="712">
        <v>25.089500000000005</v>
      </c>
      <c r="L96" s="621" t="s">
        <v>2884</v>
      </c>
      <c r="M96" s="712">
        <v>41.972796589999994</v>
      </c>
      <c r="N96" s="712">
        <v>30321.490650614</v>
      </c>
      <c r="O96" s="712">
        <v>2.3702224999999988</v>
      </c>
      <c r="P96" s="713">
        <v>4396.5445447700013</v>
      </c>
      <c r="Q96" s="713">
        <v>0</v>
      </c>
      <c r="R96" s="713">
        <v>2200.1146757100005</v>
      </c>
      <c r="S96" s="713">
        <v>1886863.4764303036</v>
      </c>
      <c r="T96" s="713">
        <v>454453.48356212204</v>
      </c>
      <c r="U96" s="712">
        <v>2908586.0944963871</v>
      </c>
      <c r="V96" s="303">
        <v>64.872189274390664</v>
      </c>
    </row>
    <row r="97" spans="1:22" s="575" customFormat="1" ht="7.7" customHeight="1">
      <c r="A97" s="2195" t="s">
        <v>2885</v>
      </c>
      <c r="B97" s="2196">
        <v>33968.418716764012</v>
      </c>
      <c r="C97" s="2196">
        <v>698.94923358999995</v>
      </c>
      <c r="D97" s="2197">
        <v>37281.908585502599</v>
      </c>
      <c r="E97" s="2196">
        <v>282.72485351</v>
      </c>
      <c r="F97" s="2197">
        <v>7570.6054358470001</v>
      </c>
      <c r="G97" s="2197">
        <v>21766.694444942506</v>
      </c>
      <c r="H97" s="2196">
        <v>6333.7336221749993</v>
      </c>
      <c r="I97" s="2196">
        <v>81288.681292191497</v>
      </c>
      <c r="J97" s="2196">
        <v>358079.88754929742</v>
      </c>
      <c r="K97" s="2196">
        <v>20.789500000000004</v>
      </c>
      <c r="L97" s="2195" t="s">
        <v>2885</v>
      </c>
      <c r="M97" s="2196">
        <v>40.494852590000001</v>
      </c>
      <c r="N97" s="2196">
        <v>32335.808894670499</v>
      </c>
      <c r="O97" s="2196">
        <v>2.3663119999999989</v>
      </c>
      <c r="P97" s="2196">
        <v>690.25618905999966</v>
      </c>
      <c r="Q97" s="2196">
        <v>0</v>
      </c>
      <c r="R97" s="2196">
        <v>2209.7462901599997</v>
      </c>
      <c r="S97" s="2196">
        <v>1958445.1219608318</v>
      </c>
      <c r="T97" s="2196">
        <v>489401.08356212202</v>
      </c>
      <c r="U97" s="2196">
        <v>3030417.2712952546</v>
      </c>
      <c r="V97" s="2211">
        <v>64.626252645522882</v>
      </c>
    </row>
    <row r="98" spans="1:22" ht="5.25" customHeight="1">
      <c r="A98" s="679"/>
      <c r="B98" s="679"/>
      <c r="C98" s="679"/>
      <c r="D98" s="679"/>
      <c r="E98" s="679"/>
      <c r="F98" s="679"/>
      <c r="G98" s="679"/>
      <c r="H98" s="679"/>
      <c r="I98" s="679"/>
      <c r="J98" s="679"/>
      <c r="K98" s="679"/>
      <c r="L98" s="679"/>
      <c r="M98" s="679"/>
      <c r="N98" s="679"/>
      <c r="O98" s="679"/>
      <c r="P98" s="679"/>
      <c r="Q98" s="679"/>
      <c r="R98" s="679"/>
      <c r="S98" s="679"/>
      <c r="T98" s="679"/>
      <c r="U98" s="679"/>
      <c r="V98" s="4"/>
    </row>
    <row r="99" spans="1:22" ht="9" customHeight="1">
      <c r="A99" s="679" t="s">
        <v>1407</v>
      </c>
      <c r="B99" s="679"/>
      <c r="C99" s="679"/>
      <c r="D99" s="679"/>
      <c r="E99" s="679"/>
      <c r="F99" s="679"/>
      <c r="G99" s="679"/>
      <c r="H99" s="679"/>
      <c r="I99" s="679"/>
      <c r="J99" s="679"/>
      <c r="K99" s="679"/>
      <c r="L99" s="679" t="s">
        <v>1407</v>
      </c>
      <c r="M99" s="679"/>
      <c r="N99" s="679"/>
      <c r="O99" s="679"/>
      <c r="P99" s="679"/>
      <c r="Q99" s="679"/>
      <c r="R99" s="680"/>
      <c r="S99" s="680"/>
      <c r="T99" s="680"/>
      <c r="U99" s="680"/>
      <c r="V99" s="4"/>
    </row>
    <row r="100" spans="1:22" ht="9" customHeight="1">
      <c r="A100" s="679" t="s">
        <v>1758</v>
      </c>
      <c r="B100" s="681"/>
      <c r="C100" s="681"/>
      <c r="D100" s="681"/>
      <c r="E100" s="681"/>
      <c r="F100" s="681"/>
      <c r="G100" s="681"/>
      <c r="H100" s="681"/>
      <c r="I100" s="681"/>
      <c r="J100" s="681"/>
      <c r="K100" s="681"/>
      <c r="L100" s="679" t="s">
        <v>1758</v>
      </c>
      <c r="M100" s="681"/>
      <c r="N100" s="681"/>
      <c r="O100" s="681"/>
      <c r="P100" s="682"/>
      <c r="Q100" s="681"/>
      <c r="R100" s="681"/>
      <c r="S100" s="681"/>
      <c r="T100" s="681"/>
      <c r="U100" s="682"/>
    </row>
    <row r="101" spans="1:22" ht="9" customHeight="1">
      <c r="A101" s="278"/>
      <c r="B101" s="681"/>
      <c r="C101" s="681"/>
      <c r="D101" s="681"/>
      <c r="E101" s="681"/>
      <c r="F101" s="681"/>
      <c r="G101" s="681"/>
      <c r="H101" s="681"/>
      <c r="I101" s="681"/>
      <c r="J101" s="681"/>
      <c r="K101" s="681"/>
      <c r="L101" s="278"/>
      <c r="M101" s="681"/>
      <c r="N101" s="681"/>
      <c r="O101" s="681"/>
      <c r="P101" s="682"/>
      <c r="Q101" s="681"/>
      <c r="R101" s="681"/>
      <c r="S101" s="681"/>
      <c r="T101" s="681"/>
      <c r="U101" s="682"/>
    </row>
    <row r="102" spans="1:22" ht="9" customHeight="1">
      <c r="A102" s="271"/>
      <c r="L102" s="271"/>
    </row>
    <row r="103" spans="1:22" ht="9" customHeight="1">
      <c r="A103" s="271"/>
      <c r="L103" s="271"/>
    </row>
    <row r="104" spans="1:22" ht="9" customHeight="1">
      <c r="A104" s="271"/>
      <c r="L104" s="271"/>
    </row>
    <row r="105" spans="1:22" ht="9" customHeight="1">
      <c r="A105" s="271"/>
      <c r="L105" s="271"/>
    </row>
    <row r="106" spans="1:22" ht="9" customHeight="1">
      <c r="A106" s="271"/>
      <c r="L106" s="271"/>
    </row>
    <row r="107" spans="1:22" ht="9" customHeight="1">
      <c r="A107" s="271"/>
      <c r="L107" s="271"/>
    </row>
    <row r="108" spans="1:22" ht="9" customHeight="1">
      <c r="A108" s="271"/>
      <c r="L108" s="271"/>
    </row>
    <row r="109" spans="1:22" ht="9" customHeight="1">
      <c r="A109" s="285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285"/>
      <c r="M109" s="33"/>
      <c r="N109" s="33"/>
      <c r="O109" s="33"/>
      <c r="P109" s="33"/>
      <c r="Q109" s="33"/>
      <c r="R109" s="33"/>
      <c r="S109" s="33"/>
      <c r="T109" s="33"/>
      <c r="U109" s="33"/>
    </row>
    <row r="110" spans="1:22" ht="9" customHeight="1">
      <c r="A110" s="286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286"/>
      <c r="M110" s="33"/>
      <c r="N110" s="33"/>
      <c r="O110" s="33"/>
      <c r="P110" s="33"/>
      <c r="Q110" s="33"/>
      <c r="R110" s="33"/>
      <c r="S110" s="33"/>
      <c r="T110" s="33"/>
      <c r="U110" s="33"/>
    </row>
    <row r="111" spans="1:22" s="280" customFormat="1" ht="9" customHeight="1">
      <c r="A111" s="286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286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1:22" ht="9" customHeight="1">
      <c r="A112" s="288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288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1:21" ht="9" customHeight="1">
      <c r="A113" s="288"/>
      <c r="B113" s="287"/>
      <c r="C113" s="287"/>
      <c r="D113" s="287"/>
      <c r="E113" s="287"/>
      <c r="F113" s="287"/>
      <c r="G113" s="287"/>
      <c r="H113" s="287"/>
      <c r="I113" s="287"/>
      <c r="J113" s="287"/>
      <c r="K113" s="287"/>
      <c r="L113" s="288"/>
      <c r="M113" s="287"/>
      <c r="N113" s="287"/>
      <c r="O113" s="287"/>
      <c r="P113" s="287"/>
      <c r="Q113" s="287"/>
      <c r="R113" s="287"/>
      <c r="S113" s="287"/>
      <c r="T113" s="287"/>
      <c r="U113" s="287"/>
    </row>
    <row r="114" spans="1:21" ht="9" customHeight="1">
      <c r="A114" s="288"/>
      <c r="B114" s="287"/>
      <c r="C114" s="287"/>
      <c r="D114" s="287"/>
      <c r="E114" s="287"/>
      <c r="F114" s="287"/>
      <c r="G114" s="287"/>
      <c r="H114" s="287"/>
      <c r="I114" s="287"/>
      <c r="J114" s="287"/>
      <c r="K114" s="287"/>
      <c r="L114" s="288"/>
      <c r="M114" s="287"/>
      <c r="N114" s="287"/>
      <c r="O114" s="287"/>
      <c r="P114" s="287"/>
      <c r="Q114" s="287"/>
      <c r="R114" s="287"/>
      <c r="S114" s="287"/>
      <c r="T114" s="287"/>
      <c r="U114" s="287"/>
    </row>
    <row r="115" spans="1:21" ht="9" customHeight="1">
      <c r="A115" s="288"/>
      <c r="B115" s="289"/>
      <c r="C115" s="289"/>
      <c r="D115" s="289"/>
      <c r="E115" s="289"/>
      <c r="F115" s="289"/>
      <c r="G115" s="289"/>
      <c r="H115" s="289"/>
      <c r="I115" s="289"/>
      <c r="J115" s="289"/>
      <c r="K115" s="289"/>
      <c r="L115" s="288"/>
      <c r="M115" s="289"/>
      <c r="N115" s="289"/>
      <c r="O115" s="289"/>
      <c r="P115" s="289"/>
      <c r="Q115" s="289"/>
      <c r="R115" s="289"/>
      <c r="S115" s="289"/>
      <c r="T115" s="289"/>
      <c r="U115" s="289"/>
    </row>
    <row r="116" spans="1:21" ht="9" customHeight="1">
      <c r="A116" s="288"/>
      <c r="B116" s="289"/>
      <c r="C116" s="289"/>
      <c r="D116" s="289"/>
      <c r="E116" s="289"/>
      <c r="F116" s="289"/>
      <c r="G116" s="289"/>
      <c r="H116" s="289"/>
      <c r="I116" s="289"/>
      <c r="J116" s="289"/>
      <c r="K116" s="289"/>
      <c r="L116" s="288"/>
      <c r="M116" s="289"/>
      <c r="N116" s="289"/>
      <c r="O116" s="289"/>
      <c r="P116" s="289"/>
      <c r="Q116" s="289"/>
      <c r="R116" s="289"/>
      <c r="S116" s="289"/>
      <c r="T116" s="289"/>
      <c r="U116" s="289"/>
    </row>
    <row r="117" spans="1:21" ht="9" customHeight="1">
      <c r="A117" s="288"/>
      <c r="B117" s="289"/>
      <c r="C117" s="289"/>
      <c r="D117" s="289"/>
      <c r="E117" s="289"/>
      <c r="F117" s="289"/>
      <c r="G117" s="289"/>
      <c r="H117" s="289"/>
      <c r="I117" s="289"/>
      <c r="J117" s="289"/>
      <c r="K117" s="289"/>
      <c r="L117" s="288"/>
      <c r="M117" s="289"/>
      <c r="N117" s="289"/>
      <c r="O117" s="289"/>
      <c r="P117" s="289"/>
      <c r="Q117" s="289"/>
      <c r="R117" s="289"/>
      <c r="S117" s="289"/>
      <c r="T117" s="289"/>
      <c r="U117" s="289"/>
    </row>
    <row r="118" spans="1:21" ht="9" customHeight="1">
      <c r="A118" s="288"/>
      <c r="B118" s="289"/>
      <c r="C118" s="289"/>
      <c r="D118" s="289"/>
      <c r="E118" s="289"/>
      <c r="F118" s="289"/>
      <c r="G118" s="289"/>
      <c r="H118" s="289"/>
      <c r="I118" s="289"/>
      <c r="J118" s="289"/>
      <c r="K118" s="289"/>
      <c r="L118" s="288"/>
      <c r="M118" s="289"/>
      <c r="N118" s="289"/>
      <c r="O118" s="289"/>
      <c r="P118" s="289"/>
      <c r="Q118" s="289"/>
      <c r="R118" s="289"/>
      <c r="S118" s="289"/>
      <c r="T118" s="289"/>
      <c r="U118" s="289"/>
    </row>
    <row r="119" spans="1:21" ht="9" customHeight="1">
      <c r="A119" s="288"/>
      <c r="B119" s="289"/>
      <c r="C119" s="289"/>
      <c r="D119" s="289"/>
      <c r="E119" s="289"/>
      <c r="F119" s="289"/>
      <c r="G119" s="289"/>
      <c r="H119" s="289"/>
      <c r="I119" s="289"/>
      <c r="J119" s="289"/>
      <c r="K119" s="289"/>
      <c r="L119" s="288"/>
      <c r="M119" s="289"/>
      <c r="N119" s="289"/>
      <c r="O119" s="289"/>
      <c r="P119" s="289"/>
      <c r="Q119" s="289"/>
      <c r="R119" s="289"/>
      <c r="S119" s="289"/>
      <c r="T119" s="289"/>
      <c r="U119" s="289"/>
    </row>
    <row r="120" spans="1:21" ht="9" customHeight="1">
      <c r="A120" s="275"/>
      <c r="B120" s="289"/>
      <c r="C120" s="289"/>
      <c r="D120" s="289"/>
      <c r="E120" s="289"/>
      <c r="F120" s="289"/>
      <c r="G120" s="289"/>
      <c r="H120" s="289"/>
      <c r="I120" s="289"/>
      <c r="J120" s="289"/>
      <c r="K120" s="289"/>
      <c r="L120" s="275"/>
      <c r="M120" s="289"/>
      <c r="N120" s="289"/>
      <c r="O120" s="289"/>
      <c r="P120" s="289"/>
      <c r="Q120" s="289"/>
      <c r="R120" s="289"/>
      <c r="S120" s="289"/>
      <c r="T120" s="289"/>
      <c r="U120" s="289"/>
    </row>
    <row r="121" spans="1:21" ht="9" customHeight="1">
      <c r="A121" s="275"/>
      <c r="B121" s="289"/>
      <c r="C121" s="289"/>
      <c r="D121" s="289"/>
      <c r="E121" s="289"/>
      <c r="F121" s="289"/>
      <c r="G121" s="289"/>
      <c r="H121" s="289"/>
      <c r="I121" s="289"/>
      <c r="J121" s="289"/>
      <c r="K121" s="289"/>
      <c r="L121" s="275"/>
      <c r="M121" s="289"/>
      <c r="N121" s="289"/>
      <c r="O121" s="289"/>
      <c r="P121" s="289"/>
      <c r="Q121" s="289"/>
      <c r="R121" s="289"/>
      <c r="S121" s="289"/>
      <c r="T121" s="289"/>
      <c r="U121" s="289"/>
    </row>
    <row r="122" spans="1:21" ht="9" customHeight="1">
      <c r="A122" s="275"/>
      <c r="B122" s="289"/>
      <c r="C122" s="289"/>
      <c r="D122" s="289"/>
      <c r="E122" s="289"/>
      <c r="F122" s="289"/>
      <c r="G122" s="289"/>
      <c r="H122" s="289"/>
      <c r="I122" s="289"/>
      <c r="J122" s="289"/>
      <c r="K122" s="289"/>
      <c r="L122" s="275"/>
      <c r="M122" s="289"/>
      <c r="N122" s="289"/>
      <c r="O122" s="289"/>
      <c r="P122" s="289"/>
      <c r="Q122" s="289"/>
      <c r="R122" s="289"/>
      <c r="S122" s="289"/>
      <c r="T122" s="289"/>
      <c r="U122" s="289"/>
    </row>
    <row r="123" spans="1:21" ht="9" customHeight="1">
      <c r="A123" s="275"/>
      <c r="B123" s="274"/>
      <c r="C123" s="274"/>
      <c r="D123" s="274"/>
      <c r="E123" s="274"/>
      <c r="F123" s="274"/>
      <c r="G123" s="274"/>
      <c r="H123" s="274"/>
      <c r="I123" s="274"/>
      <c r="J123" s="274"/>
      <c r="K123" s="274"/>
      <c r="L123" s="275"/>
      <c r="M123" s="274"/>
      <c r="N123" s="274"/>
      <c r="O123" s="274"/>
      <c r="P123" s="274"/>
      <c r="Q123" s="274"/>
      <c r="R123" s="274"/>
      <c r="S123" s="274"/>
      <c r="T123" s="274"/>
      <c r="U123" s="274"/>
    </row>
    <row r="124" spans="1:21" ht="9" customHeight="1">
      <c r="A124" s="275"/>
      <c r="B124" s="274"/>
      <c r="C124" s="274"/>
      <c r="D124" s="274"/>
      <c r="E124" s="274"/>
      <c r="F124" s="274"/>
      <c r="G124" s="274"/>
      <c r="H124" s="274"/>
      <c r="I124" s="274"/>
      <c r="J124" s="274"/>
      <c r="K124" s="274"/>
      <c r="L124" s="275"/>
      <c r="M124" s="274"/>
      <c r="N124" s="274"/>
      <c r="O124" s="274"/>
      <c r="P124" s="274"/>
      <c r="Q124" s="274"/>
      <c r="R124" s="274"/>
      <c r="S124" s="274"/>
      <c r="T124" s="274"/>
      <c r="U124" s="274"/>
    </row>
    <row r="125" spans="1:21" ht="9" customHeight="1">
      <c r="A125" s="275"/>
      <c r="B125" s="274"/>
      <c r="C125" s="274"/>
      <c r="D125" s="274"/>
      <c r="E125" s="274"/>
      <c r="F125" s="274"/>
      <c r="G125" s="274"/>
      <c r="H125" s="274"/>
      <c r="I125" s="274"/>
      <c r="J125" s="274"/>
      <c r="K125" s="274"/>
      <c r="L125" s="275"/>
      <c r="M125" s="274"/>
      <c r="N125" s="274"/>
      <c r="O125" s="274"/>
      <c r="P125" s="274"/>
      <c r="Q125" s="274"/>
      <c r="R125" s="274"/>
      <c r="S125" s="274"/>
      <c r="T125" s="274"/>
      <c r="U125" s="274"/>
    </row>
    <row r="126" spans="1:21" ht="9" customHeight="1">
      <c r="A126" s="275"/>
      <c r="B126" s="274"/>
      <c r="C126" s="274"/>
      <c r="D126" s="274"/>
      <c r="E126" s="274"/>
      <c r="F126" s="274"/>
      <c r="G126" s="274"/>
      <c r="H126" s="274"/>
      <c r="I126" s="274"/>
      <c r="J126" s="274"/>
      <c r="K126" s="274"/>
      <c r="L126" s="275"/>
      <c r="M126" s="274"/>
      <c r="N126" s="274"/>
      <c r="O126" s="274"/>
      <c r="P126" s="274"/>
      <c r="Q126" s="274"/>
      <c r="R126" s="274"/>
      <c r="S126" s="274"/>
      <c r="T126" s="274"/>
      <c r="U126" s="274"/>
    </row>
    <row r="127" spans="1:21" ht="9" customHeight="1">
      <c r="A127" s="232"/>
      <c r="B127" s="274"/>
      <c r="C127" s="274"/>
      <c r="D127" s="274"/>
      <c r="E127" s="274"/>
      <c r="F127" s="274"/>
      <c r="G127" s="274"/>
      <c r="H127" s="274"/>
      <c r="I127" s="274"/>
      <c r="J127" s="274"/>
      <c r="K127" s="274"/>
      <c r="L127" s="232"/>
      <c r="M127" s="274"/>
      <c r="N127" s="274"/>
      <c r="O127" s="274"/>
      <c r="P127" s="274"/>
      <c r="Q127" s="274"/>
      <c r="R127" s="274"/>
      <c r="S127" s="274"/>
      <c r="T127" s="274"/>
      <c r="U127" s="274"/>
    </row>
    <row r="128" spans="1:21" ht="9" customHeight="1">
      <c r="A128" s="232"/>
      <c r="B128" s="274"/>
      <c r="C128" s="274"/>
      <c r="D128" s="274"/>
      <c r="E128" s="274"/>
      <c r="F128" s="274"/>
      <c r="G128" s="274"/>
      <c r="H128" s="274"/>
      <c r="I128" s="274"/>
      <c r="J128" s="274"/>
      <c r="K128" s="274"/>
      <c r="L128" s="232"/>
      <c r="M128" s="274"/>
      <c r="N128" s="274"/>
      <c r="O128" s="274"/>
      <c r="P128" s="274"/>
      <c r="Q128" s="274"/>
      <c r="R128" s="274"/>
      <c r="S128" s="274"/>
      <c r="T128" s="274"/>
      <c r="U128" s="274"/>
    </row>
    <row r="129" spans="1:21" ht="9" customHeight="1">
      <c r="A129" s="232"/>
      <c r="B129" s="274"/>
      <c r="C129" s="274"/>
      <c r="D129" s="274"/>
      <c r="E129" s="274"/>
      <c r="F129" s="274"/>
      <c r="G129" s="274"/>
      <c r="H129" s="274"/>
      <c r="I129" s="274"/>
      <c r="J129" s="274"/>
      <c r="K129" s="274"/>
      <c r="L129" s="232"/>
      <c r="M129" s="274"/>
      <c r="N129" s="274"/>
      <c r="O129" s="274"/>
      <c r="P129" s="274"/>
      <c r="Q129" s="274"/>
      <c r="R129" s="274"/>
      <c r="S129" s="274"/>
      <c r="T129" s="274"/>
      <c r="U129" s="274"/>
    </row>
    <row r="130" spans="1:21" ht="9" customHeight="1">
      <c r="A130" s="232"/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2"/>
      <c r="M130" s="233"/>
      <c r="N130" s="233"/>
      <c r="O130" s="233"/>
      <c r="P130" s="233"/>
      <c r="Q130" s="233"/>
      <c r="R130" s="233"/>
      <c r="S130" s="233"/>
      <c r="T130" s="233"/>
      <c r="U130" s="233"/>
    </row>
    <row r="131" spans="1:21" ht="9" customHeight="1">
      <c r="A131" s="232"/>
      <c r="B131" s="233"/>
      <c r="C131" s="233"/>
      <c r="D131" s="233"/>
      <c r="E131" s="233"/>
      <c r="F131" s="233"/>
      <c r="G131" s="233"/>
      <c r="H131" s="233"/>
      <c r="I131" s="233"/>
      <c r="J131" s="233"/>
      <c r="K131" s="233"/>
      <c r="L131" s="232"/>
      <c r="M131" s="233"/>
      <c r="N131" s="233"/>
      <c r="O131" s="233"/>
      <c r="P131" s="233"/>
      <c r="Q131" s="233"/>
      <c r="R131" s="233"/>
      <c r="S131" s="233"/>
      <c r="T131" s="233"/>
      <c r="U131" s="233"/>
    </row>
    <row r="132" spans="1:21" ht="9" customHeight="1">
      <c r="A132" s="232"/>
      <c r="B132" s="233"/>
      <c r="C132" s="233"/>
      <c r="D132" s="233"/>
      <c r="E132" s="233"/>
      <c r="F132" s="233"/>
      <c r="G132" s="233"/>
      <c r="H132" s="233"/>
      <c r="I132" s="233"/>
      <c r="J132" s="233"/>
      <c r="K132" s="233"/>
      <c r="L132" s="232"/>
      <c r="M132" s="233"/>
      <c r="N132" s="233"/>
      <c r="O132" s="233"/>
      <c r="P132" s="233"/>
      <c r="Q132" s="233"/>
      <c r="R132" s="233"/>
      <c r="S132" s="233"/>
      <c r="T132" s="233"/>
      <c r="U132" s="233"/>
    </row>
    <row r="133" spans="1:21" ht="9" customHeight="1">
      <c r="A133" s="232"/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2"/>
      <c r="M133" s="233"/>
      <c r="N133" s="233"/>
      <c r="O133" s="233"/>
      <c r="P133" s="233"/>
      <c r="Q133" s="233"/>
      <c r="R133" s="233"/>
      <c r="S133" s="233"/>
      <c r="T133" s="233"/>
      <c r="U133" s="233"/>
    </row>
    <row r="134" spans="1:21" ht="9" customHeight="1">
      <c r="A134" s="232"/>
      <c r="B134" s="233"/>
      <c r="C134" s="233"/>
      <c r="D134" s="233"/>
      <c r="E134" s="233"/>
      <c r="F134" s="233"/>
      <c r="G134" s="233"/>
      <c r="H134" s="233"/>
      <c r="I134" s="233"/>
      <c r="J134" s="233"/>
      <c r="K134" s="233"/>
      <c r="L134" s="232"/>
      <c r="M134" s="233"/>
      <c r="N134" s="233"/>
      <c r="O134" s="233"/>
      <c r="P134" s="233"/>
      <c r="Q134" s="233"/>
      <c r="R134" s="233"/>
      <c r="S134" s="233"/>
      <c r="T134" s="233"/>
      <c r="U134" s="233"/>
    </row>
    <row r="135" spans="1:21" ht="9" customHeight="1">
      <c r="A135" s="232"/>
      <c r="B135" s="233"/>
      <c r="C135" s="233"/>
      <c r="D135" s="233"/>
      <c r="E135" s="233"/>
      <c r="F135" s="233"/>
      <c r="G135" s="233"/>
      <c r="H135" s="233"/>
      <c r="I135" s="233"/>
      <c r="J135" s="233"/>
      <c r="K135" s="233"/>
      <c r="L135" s="232"/>
      <c r="M135" s="233"/>
      <c r="N135" s="233"/>
      <c r="O135" s="233"/>
      <c r="P135" s="233"/>
      <c r="Q135" s="233"/>
      <c r="R135" s="233"/>
      <c r="S135" s="233"/>
      <c r="T135" s="233"/>
      <c r="U135" s="233"/>
    </row>
    <row r="136" spans="1:21" ht="9" customHeight="1">
      <c r="A136" s="232"/>
      <c r="B136" s="234"/>
      <c r="C136" s="234"/>
      <c r="D136" s="234"/>
      <c r="E136" s="234"/>
      <c r="F136" s="234"/>
      <c r="G136" s="234"/>
      <c r="H136" s="234"/>
      <c r="I136" s="234"/>
      <c r="J136" s="234"/>
      <c r="K136" s="234"/>
      <c r="L136" s="232"/>
      <c r="M136" s="234"/>
      <c r="N136" s="234"/>
      <c r="O136" s="234"/>
      <c r="P136" s="234"/>
      <c r="Q136" s="234"/>
      <c r="R136" s="234"/>
      <c r="S136" s="234"/>
      <c r="T136" s="234"/>
      <c r="U136" s="234"/>
    </row>
    <row r="137" spans="1:21" ht="9" customHeight="1">
      <c r="A137" s="232"/>
      <c r="B137" s="234"/>
      <c r="C137" s="234"/>
      <c r="D137" s="234"/>
      <c r="E137" s="234"/>
      <c r="F137" s="234"/>
      <c r="G137" s="234"/>
      <c r="H137" s="234"/>
      <c r="I137" s="234"/>
      <c r="J137" s="234"/>
      <c r="K137" s="234"/>
      <c r="L137" s="232"/>
      <c r="M137" s="234"/>
      <c r="N137" s="234"/>
      <c r="O137" s="234"/>
      <c r="P137" s="234"/>
      <c r="Q137" s="234"/>
      <c r="R137" s="234"/>
      <c r="S137" s="234"/>
      <c r="T137" s="234"/>
      <c r="U137" s="234"/>
    </row>
    <row r="138" spans="1:21" ht="9" customHeight="1">
      <c r="A138" s="232"/>
      <c r="B138" s="234"/>
      <c r="C138" s="234"/>
      <c r="D138" s="234"/>
      <c r="E138" s="234"/>
      <c r="F138" s="234"/>
      <c r="G138" s="234"/>
      <c r="H138" s="234"/>
      <c r="I138" s="234"/>
      <c r="J138" s="234"/>
      <c r="K138" s="234"/>
      <c r="L138" s="232"/>
      <c r="M138" s="234"/>
      <c r="N138" s="234"/>
      <c r="O138" s="234"/>
      <c r="P138" s="234"/>
      <c r="Q138" s="234"/>
      <c r="R138" s="234"/>
      <c r="S138" s="234"/>
      <c r="T138" s="234"/>
      <c r="U138" s="234"/>
    </row>
    <row r="139" spans="1:21" ht="9" customHeight="1">
      <c r="A139" s="232"/>
      <c r="B139" s="234"/>
      <c r="C139" s="234"/>
      <c r="D139" s="234"/>
      <c r="E139" s="234"/>
      <c r="F139" s="234"/>
      <c r="G139" s="234"/>
      <c r="H139" s="234"/>
      <c r="I139" s="234"/>
      <c r="J139" s="234"/>
      <c r="K139" s="234"/>
      <c r="L139" s="232"/>
      <c r="M139" s="234"/>
      <c r="N139" s="234"/>
      <c r="O139" s="234"/>
      <c r="P139" s="234"/>
      <c r="Q139" s="234"/>
      <c r="R139" s="234"/>
      <c r="S139" s="234"/>
      <c r="T139" s="234"/>
      <c r="U139" s="234"/>
    </row>
    <row r="140" spans="1:21" ht="9" customHeight="1">
      <c r="A140" s="238"/>
      <c r="B140" s="234"/>
      <c r="C140" s="234"/>
      <c r="D140" s="234"/>
      <c r="E140" s="234"/>
      <c r="F140" s="234"/>
      <c r="G140" s="234"/>
      <c r="H140" s="234"/>
      <c r="I140" s="234"/>
      <c r="J140" s="234"/>
      <c r="K140" s="234"/>
      <c r="L140" s="238"/>
      <c r="M140" s="234"/>
      <c r="N140" s="234"/>
      <c r="O140" s="234"/>
      <c r="P140" s="234"/>
      <c r="Q140" s="234"/>
      <c r="R140" s="234"/>
      <c r="S140" s="234"/>
      <c r="T140" s="234"/>
      <c r="U140" s="234"/>
    </row>
    <row r="141" spans="1:21" ht="9" customHeight="1">
      <c r="A141" s="238"/>
      <c r="B141" s="234"/>
      <c r="C141" s="234"/>
      <c r="D141" s="234"/>
      <c r="E141" s="234"/>
      <c r="F141" s="234"/>
      <c r="G141" s="234"/>
      <c r="H141" s="234"/>
      <c r="I141" s="234"/>
      <c r="J141" s="234"/>
      <c r="K141" s="234"/>
      <c r="L141" s="238"/>
      <c r="M141" s="234"/>
      <c r="N141" s="234"/>
      <c r="O141" s="234"/>
      <c r="P141" s="234"/>
      <c r="Q141" s="234"/>
      <c r="R141" s="234"/>
      <c r="S141" s="234"/>
      <c r="T141" s="234"/>
      <c r="U141" s="234"/>
    </row>
    <row r="142" spans="1:21" ht="9" customHeight="1">
      <c r="A142" s="238"/>
      <c r="B142" s="234"/>
      <c r="C142" s="234"/>
      <c r="D142" s="234"/>
      <c r="E142" s="234"/>
      <c r="F142" s="234"/>
      <c r="G142" s="234"/>
      <c r="H142" s="234"/>
      <c r="I142" s="234"/>
      <c r="J142" s="234"/>
      <c r="K142" s="234"/>
      <c r="L142" s="238"/>
      <c r="M142" s="234"/>
      <c r="N142" s="234"/>
      <c r="O142" s="234"/>
      <c r="P142" s="234"/>
      <c r="Q142" s="234"/>
      <c r="R142" s="234"/>
      <c r="S142" s="234"/>
      <c r="T142" s="234"/>
      <c r="U142" s="234"/>
    </row>
    <row r="143" spans="1:21" ht="9" customHeight="1">
      <c r="A143" s="238"/>
      <c r="B143" s="234"/>
      <c r="C143" s="234"/>
      <c r="D143" s="234"/>
      <c r="E143" s="234"/>
      <c r="F143" s="234"/>
      <c r="G143" s="234"/>
      <c r="H143" s="234"/>
      <c r="I143" s="234"/>
      <c r="J143" s="234"/>
      <c r="K143" s="234"/>
      <c r="L143" s="238"/>
      <c r="M143" s="234"/>
      <c r="N143" s="234"/>
      <c r="O143" s="234"/>
      <c r="P143" s="234"/>
      <c r="Q143" s="234"/>
      <c r="R143" s="234"/>
      <c r="S143" s="234"/>
      <c r="T143" s="234"/>
      <c r="U143" s="234"/>
    </row>
    <row r="144" spans="1:21" ht="9" customHeight="1">
      <c r="A144" s="232"/>
      <c r="B144" s="234"/>
      <c r="C144" s="234"/>
      <c r="D144" s="234"/>
      <c r="E144" s="234"/>
      <c r="F144" s="234"/>
      <c r="G144" s="234"/>
      <c r="H144" s="234"/>
      <c r="I144" s="234"/>
      <c r="J144" s="234"/>
      <c r="K144" s="234"/>
      <c r="L144" s="232"/>
      <c r="M144" s="234"/>
      <c r="N144" s="234"/>
      <c r="O144" s="234"/>
      <c r="P144" s="234"/>
      <c r="Q144" s="234"/>
      <c r="R144" s="234"/>
      <c r="S144" s="234"/>
      <c r="T144" s="234"/>
      <c r="U144" s="234"/>
    </row>
    <row r="145" spans="1:21" ht="9" customHeight="1">
      <c r="A145" s="232"/>
      <c r="B145" s="234"/>
      <c r="C145" s="234"/>
      <c r="D145" s="234"/>
      <c r="E145" s="234"/>
      <c r="F145" s="234"/>
      <c r="G145" s="234"/>
      <c r="H145" s="234"/>
      <c r="I145" s="234"/>
      <c r="J145" s="234"/>
      <c r="K145" s="234"/>
      <c r="L145" s="232"/>
      <c r="M145" s="234"/>
      <c r="N145" s="234"/>
      <c r="O145" s="234"/>
      <c r="P145" s="234"/>
      <c r="Q145" s="234"/>
      <c r="R145" s="234"/>
      <c r="S145" s="234"/>
      <c r="T145" s="234"/>
      <c r="U145" s="234"/>
    </row>
    <row r="146" spans="1:21" ht="9" customHeight="1">
      <c r="A146" s="232"/>
      <c r="B146" s="234"/>
      <c r="C146" s="234"/>
      <c r="D146" s="234"/>
      <c r="E146" s="234"/>
      <c r="F146" s="234"/>
      <c r="G146" s="234"/>
      <c r="H146" s="234"/>
      <c r="I146" s="234"/>
      <c r="J146" s="234"/>
      <c r="K146" s="234"/>
      <c r="L146" s="232"/>
      <c r="M146" s="234"/>
      <c r="N146" s="234"/>
      <c r="O146" s="234"/>
      <c r="P146" s="234"/>
      <c r="Q146" s="234"/>
      <c r="R146" s="234"/>
      <c r="S146" s="234"/>
      <c r="T146" s="234"/>
      <c r="U146" s="234"/>
    </row>
    <row r="147" spans="1:21" ht="9" customHeight="1">
      <c r="A147" s="232"/>
      <c r="B147" s="235"/>
      <c r="C147" s="235"/>
      <c r="D147" s="235"/>
      <c r="E147" s="235"/>
      <c r="F147" s="235"/>
      <c r="G147" s="235"/>
      <c r="H147" s="235"/>
      <c r="I147" s="235"/>
      <c r="J147" s="235"/>
      <c r="K147" s="62"/>
      <c r="L147" s="232"/>
      <c r="M147" s="62"/>
      <c r="N147" s="62"/>
      <c r="O147" s="62"/>
      <c r="P147" s="62"/>
      <c r="Q147" s="62"/>
      <c r="R147" s="62"/>
      <c r="S147" s="62"/>
      <c r="T147" s="62"/>
      <c r="U147" s="234"/>
    </row>
    <row r="148" spans="1:21" ht="9" customHeight="1">
      <c r="A148" s="232"/>
      <c r="B148" s="235"/>
      <c r="C148" s="235"/>
      <c r="D148" s="235"/>
      <c r="E148" s="235"/>
      <c r="F148" s="235"/>
      <c r="G148" s="235"/>
      <c r="H148" s="235"/>
      <c r="I148" s="235"/>
      <c r="J148" s="235"/>
      <c r="K148" s="62"/>
      <c r="L148" s="232"/>
      <c r="M148" s="62"/>
      <c r="N148" s="62"/>
      <c r="O148" s="62"/>
      <c r="P148" s="62"/>
      <c r="Q148" s="62"/>
      <c r="R148" s="62"/>
      <c r="S148" s="62"/>
      <c r="T148" s="62"/>
      <c r="U148" s="234"/>
    </row>
    <row r="149" spans="1:21" ht="9" customHeight="1">
      <c r="A149" s="232"/>
      <c r="B149" s="235"/>
      <c r="C149" s="235"/>
      <c r="D149" s="235"/>
      <c r="E149" s="235"/>
      <c r="F149" s="235"/>
      <c r="G149" s="235"/>
      <c r="H149" s="235"/>
      <c r="I149" s="235"/>
      <c r="J149" s="235"/>
      <c r="K149" s="62"/>
      <c r="L149" s="232"/>
      <c r="M149" s="62"/>
      <c r="N149" s="62"/>
      <c r="O149" s="62"/>
      <c r="P149" s="62"/>
      <c r="Q149" s="62"/>
      <c r="R149" s="62"/>
      <c r="S149" s="62"/>
      <c r="T149" s="62"/>
      <c r="U149" s="234"/>
    </row>
    <row r="150" spans="1:21" ht="9" customHeight="1">
      <c r="A150" s="232"/>
      <c r="B150" s="235"/>
      <c r="C150" s="235"/>
      <c r="D150" s="235"/>
      <c r="E150" s="235"/>
      <c r="F150" s="235"/>
      <c r="G150" s="235"/>
      <c r="H150" s="235"/>
      <c r="I150" s="235"/>
      <c r="J150" s="235"/>
      <c r="K150" s="62"/>
      <c r="L150" s="232"/>
      <c r="M150" s="62"/>
      <c r="N150" s="62"/>
      <c r="O150" s="62"/>
      <c r="P150" s="62"/>
      <c r="Q150" s="62"/>
      <c r="R150" s="62"/>
      <c r="S150" s="62"/>
      <c r="T150" s="62"/>
      <c r="U150" s="234"/>
    </row>
    <row r="151" spans="1:21" ht="9" customHeight="1">
      <c r="A151" s="232"/>
      <c r="B151" s="235"/>
      <c r="C151" s="235"/>
      <c r="D151" s="235"/>
      <c r="E151" s="235"/>
      <c r="F151" s="235"/>
      <c r="G151" s="235"/>
      <c r="H151" s="235"/>
      <c r="I151" s="235"/>
      <c r="J151" s="235"/>
      <c r="K151" s="62"/>
      <c r="L151" s="232"/>
      <c r="M151" s="62"/>
      <c r="N151" s="62"/>
      <c r="O151" s="62"/>
      <c r="P151" s="62"/>
      <c r="Q151" s="62"/>
      <c r="R151" s="62"/>
      <c r="S151" s="62"/>
      <c r="T151" s="62"/>
      <c r="U151" s="234"/>
    </row>
    <row r="152" spans="1:21" ht="9" customHeight="1">
      <c r="A152" s="232"/>
      <c r="B152" s="235"/>
      <c r="C152" s="235"/>
      <c r="D152" s="235"/>
      <c r="E152" s="235"/>
      <c r="F152" s="235"/>
      <c r="G152" s="235"/>
      <c r="H152" s="235"/>
      <c r="I152" s="235"/>
      <c r="J152" s="235"/>
      <c r="K152" s="62"/>
      <c r="L152" s="232"/>
      <c r="M152" s="62"/>
      <c r="N152" s="62"/>
      <c r="O152" s="62"/>
      <c r="P152" s="62"/>
      <c r="Q152" s="62"/>
      <c r="R152" s="62"/>
      <c r="S152" s="62"/>
      <c r="T152" s="62"/>
      <c r="U152" s="234"/>
    </row>
    <row r="153" spans="1:21" ht="9" customHeight="1">
      <c r="B153" s="235"/>
      <c r="C153" s="235"/>
      <c r="D153" s="235"/>
      <c r="E153" s="235"/>
      <c r="F153" s="235"/>
      <c r="G153" s="235"/>
      <c r="H153" s="235"/>
      <c r="I153" s="235"/>
      <c r="J153" s="235"/>
      <c r="K153" s="62"/>
      <c r="M153" s="62"/>
      <c r="N153" s="62"/>
      <c r="O153" s="62"/>
      <c r="P153" s="62"/>
      <c r="Q153" s="62"/>
      <c r="R153" s="62"/>
      <c r="S153" s="62"/>
      <c r="T153" s="62"/>
      <c r="U153" s="234"/>
    </row>
    <row r="154" spans="1:21" ht="9" customHeight="1">
      <c r="B154" s="235"/>
      <c r="C154" s="235"/>
      <c r="D154" s="235"/>
      <c r="E154" s="235"/>
      <c r="F154" s="235"/>
      <c r="G154" s="235"/>
      <c r="H154" s="235"/>
      <c r="I154" s="235"/>
      <c r="J154" s="235"/>
      <c r="K154" s="62"/>
      <c r="M154" s="62"/>
      <c r="N154" s="62"/>
      <c r="O154" s="62"/>
      <c r="P154" s="62"/>
      <c r="Q154" s="62"/>
      <c r="R154" s="62"/>
      <c r="S154" s="62"/>
      <c r="T154" s="62"/>
      <c r="U154" s="234"/>
    </row>
    <row r="155" spans="1:21" ht="9" customHeight="1">
      <c r="B155" s="235"/>
      <c r="C155" s="235"/>
      <c r="D155" s="235"/>
      <c r="E155" s="235"/>
      <c r="F155" s="235"/>
      <c r="G155" s="235"/>
      <c r="H155" s="235"/>
      <c r="I155" s="235"/>
      <c r="J155" s="235"/>
      <c r="K155" s="62"/>
      <c r="M155" s="62"/>
      <c r="N155" s="62"/>
      <c r="O155" s="62"/>
      <c r="P155" s="62"/>
      <c r="Q155" s="62"/>
      <c r="R155" s="62"/>
      <c r="S155" s="62"/>
      <c r="T155" s="62"/>
      <c r="U155" s="234"/>
    </row>
  </sheetData>
  <mergeCells count="2">
    <mergeCell ref="A5:A6"/>
    <mergeCell ref="L5:L6"/>
  </mergeCells>
  <phoneticPr fontId="0" type="noConversion"/>
  <pageMargins left="0.51181102362204722" right="0.51181102362204722" top="0.98425196850393704" bottom="0" header="0.51181102362204722" footer="0.19685039370078741"/>
  <pageSetup paperSize="9" firstPageNumber="39" orientation="portrait" useFirstPageNumber="1" r:id="rId1"/>
  <headerFooter alignWithMargins="0">
    <oddFooter>&amp;C&amp;"Times New Roman,Bold"&amp;10&amp;P</oddFooter>
  </headerFooter>
  <colBreaks count="1" manualBreakCount="1">
    <brk id="11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>
  <sheetPr codeName="Sheet34"/>
  <dimension ref="A1:U143"/>
  <sheetViews>
    <sheetView zoomScale="130" zoomScaleNormal="130" workbookViewId="0">
      <selection activeCell="H3" sqref="H3"/>
    </sheetView>
  </sheetViews>
  <sheetFormatPr defaultRowHeight="9" customHeight="1"/>
  <cols>
    <col min="1" max="1" width="11.6640625" style="49" customWidth="1"/>
    <col min="2" max="2" width="11.1640625" style="49" bestFit="1" customWidth="1"/>
    <col min="3" max="3" width="10.83203125" style="49" bestFit="1" customWidth="1"/>
    <col min="4" max="4" width="11.33203125" style="49" customWidth="1"/>
    <col min="5" max="5" width="10.5" style="49" customWidth="1"/>
    <col min="6" max="6" width="10.1640625" style="49" customWidth="1"/>
    <col min="7" max="7" width="12.5" style="49" customWidth="1"/>
    <col min="8" max="8" width="10.1640625" style="49" customWidth="1"/>
    <col min="9" max="10" width="12.83203125" style="49" customWidth="1"/>
    <col min="11" max="11" width="12.6640625" style="49" customWidth="1"/>
    <col min="12" max="12" width="11.6640625" style="49" customWidth="1"/>
    <col min="13" max="21" width="12.6640625" style="49" customWidth="1"/>
    <col min="22" max="16384" width="9.33203125" style="49"/>
  </cols>
  <sheetData>
    <row r="1" spans="1:21" s="471" customFormat="1" ht="14.1" customHeight="1">
      <c r="A1" s="458" t="s">
        <v>2428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8" t="s">
        <v>1856</v>
      </c>
      <c r="M1" s="459"/>
      <c r="N1" s="459"/>
      <c r="O1" s="459"/>
      <c r="P1" s="459"/>
      <c r="Q1" s="459"/>
      <c r="R1" s="459"/>
      <c r="S1" s="459"/>
      <c r="T1" s="459"/>
      <c r="U1" s="460"/>
    </row>
    <row r="2" spans="1:21" s="47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2"/>
      <c r="M2" s="463"/>
      <c r="N2" s="463"/>
      <c r="O2" s="463"/>
      <c r="P2" s="463"/>
      <c r="Q2" s="463"/>
      <c r="R2" s="463"/>
      <c r="S2" s="463"/>
      <c r="T2" s="463"/>
      <c r="U2" s="464"/>
    </row>
    <row r="3" spans="1:21" s="47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2"/>
      <c r="M3" s="463"/>
      <c r="N3" s="463"/>
      <c r="O3" s="463"/>
      <c r="P3" s="463"/>
      <c r="Q3" s="463"/>
      <c r="R3" s="463"/>
      <c r="S3" s="463"/>
      <c r="T3" s="463"/>
      <c r="U3" s="464"/>
    </row>
    <row r="4" spans="1:21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5"/>
      <c r="M4" s="466"/>
      <c r="N4" s="466"/>
      <c r="O4" s="466"/>
      <c r="P4" s="466"/>
      <c r="Q4" s="466"/>
      <c r="R4" s="466"/>
      <c r="S4" s="466"/>
      <c r="T4" s="466"/>
      <c r="U4" s="467"/>
    </row>
    <row r="5" spans="1:21" s="58" customFormat="1" ht="27" customHeight="1">
      <c r="A5" s="2437" t="s">
        <v>1788</v>
      </c>
      <c r="B5" s="291" t="s">
        <v>313</v>
      </c>
      <c r="C5" s="291" t="s">
        <v>314</v>
      </c>
      <c r="D5" s="291" t="s">
        <v>315</v>
      </c>
      <c r="E5" s="291" t="s">
        <v>316</v>
      </c>
      <c r="F5" s="291" t="s">
        <v>317</v>
      </c>
      <c r="G5" s="291" t="s">
        <v>318</v>
      </c>
      <c r="H5" s="291" t="s">
        <v>319</v>
      </c>
      <c r="I5" s="291" t="s">
        <v>1791</v>
      </c>
      <c r="J5" s="291" t="s">
        <v>320</v>
      </c>
      <c r="K5" s="291" t="s">
        <v>321</v>
      </c>
      <c r="L5" s="2437" t="s">
        <v>1788</v>
      </c>
      <c r="M5" s="291" t="s">
        <v>322</v>
      </c>
      <c r="N5" s="291" t="s">
        <v>1239</v>
      </c>
      <c r="O5" s="291" t="s">
        <v>1240</v>
      </c>
      <c r="P5" s="291" t="s">
        <v>284</v>
      </c>
      <c r="Q5" s="291" t="s">
        <v>287</v>
      </c>
      <c r="R5" s="291" t="s">
        <v>288</v>
      </c>
      <c r="S5" s="291" t="s">
        <v>289</v>
      </c>
      <c r="T5" s="291" t="s">
        <v>1793</v>
      </c>
      <c r="U5" s="291" t="s">
        <v>1341</v>
      </c>
    </row>
    <row r="6" spans="1:21" s="2114" customFormat="1" ht="13.5" customHeight="1">
      <c r="A6" s="2429"/>
      <c r="B6" s="292">
        <v>1</v>
      </c>
      <c r="C6" s="292">
        <v>2</v>
      </c>
      <c r="D6" s="292">
        <v>3</v>
      </c>
      <c r="E6" s="292">
        <v>4</v>
      </c>
      <c r="F6" s="292">
        <v>5</v>
      </c>
      <c r="G6" s="292">
        <v>6</v>
      </c>
      <c r="H6" s="292">
        <v>7</v>
      </c>
      <c r="I6" s="292">
        <v>8</v>
      </c>
      <c r="J6" s="292">
        <v>9</v>
      </c>
      <c r="K6" s="292">
        <v>10</v>
      </c>
      <c r="L6" s="2429"/>
      <c r="M6" s="292">
        <v>11</v>
      </c>
      <c r="N6" s="292">
        <v>12</v>
      </c>
      <c r="O6" s="292">
        <v>13</v>
      </c>
      <c r="P6" s="292">
        <v>14</v>
      </c>
      <c r="Q6" s="292">
        <v>15</v>
      </c>
      <c r="R6" s="292">
        <v>16</v>
      </c>
      <c r="S6" s="292">
        <v>17</v>
      </c>
      <c r="T6" s="292">
        <v>18</v>
      </c>
      <c r="U6" s="292">
        <v>19</v>
      </c>
    </row>
    <row r="7" spans="1:21" s="305" customFormat="1" ht="8.4499999999999993" customHeight="1">
      <c r="A7" s="601" t="s">
        <v>1168</v>
      </c>
      <c r="B7" s="1253">
        <v>910.11001416000022</v>
      </c>
      <c r="C7" s="1253">
        <v>21.166</v>
      </c>
      <c r="D7" s="1254">
        <v>1802.3595628999999</v>
      </c>
      <c r="E7" s="1253">
        <v>0</v>
      </c>
      <c r="F7" s="1253">
        <v>64.795000000000002</v>
      </c>
      <c r="G7" s="1253">
        <v>58.896691320000002</v>
      </c>
      <c r="H7" s="1253">
        <v>3.3376208800000002</v>
      </c>
      <c r="I7" s="1253">
        <v>517.13945630000012</v>
      </c>
      <c r="J7" s="1253">
        <v>711.31174118999991</v>
      </c>
      <c r="K7" s="1253">
        <v>0</v>
      </c>
      <c r="L7" s="601" t="s">
        <v>1168</v>
      </c>
      <c r="M7" s="1253">
        <v>0</v>
      </c>
      <c r="N7" s="1253">
        <v>0</v>
      </c>
      <c r="O7" s="1253">
        <v>0</v>
      </c>
      <c r="P7" s="1253">
        <v>29.475000000000001</v>
      </c>
      <c r="Q7" s="1253">
        <v>0</v>
      </c>
      <c r="R7" s="1253">
        <v>52.63605347</v>
      </c>
      <c r="S7" s="1253">
        <v>67597.645466206275</v>
      </c>
      <c r="T7" s="1253">
        <v>17200.256133293748</v>
      </c>
      <c r="U7" s="1253">
        <v>88969.128739720021</v>
      </c>
    </row>
    <row r="8" spans="1:21" s="305" customFormat="1" ht="8.4499999999999993" customHeight="1">
      <c r="A8" s="601"/>
      <c r="B8" s="1253"/>
      <c r="C8" s="1253"/>
      <c r="D8" s="1254"/>
      <c r="E8" s="1253"/>
      <c r="F8" s="1253"/>
      <c r="G8" s="1253"/>
      <c r="H8" s="1253"/>
      <c r="I8" s="1253"/>
      <c r="J8" s="1253"/>
      <c r="K8" s="1253"/>
      <c r="L8" s="601"/>
      <c r="M8" s="1253"/>
      <c r="N8" s="1253"/>
      <c r="O8" s="1253"/>
      <c r="P8" s="1253"/>
      <c r="Q8" s="1253"/>
      <c r="R8" s="1253"/>
      <c r="S8" s="1253"/>
      <c r="T8" s="1253"/>
      <c r="U8" s="1253"/>
    </row>
    <row r="9" spans="1:21" s="304" customFormat="1" ht="8.4499999999999993" customHeight="1">
      <c r="A9" s="621" t="s">
        <v>114</v>
      </c>
      <c r="B9" s="1250">
        <v>862.78898348999996</v>
      </c>
      <c r="C9" s="1250">
        <v>22.166</v>
      </c>
      <c r="D9" s="1251">
        <v>1808.0667136099999</v>
      </c>
      <c r="E9" s="1250">
        <v>0</v>
      </c>
      <c r="F9" s="1251">
        <v>0</v>
      </c>
      <c r="G9" s="1251">
        <v>7.0455502999999995</v>
      </c>
      <c r="H9" s="1250">
        <v>2.9916645900000001</v>
      </c>
      <c r="I9" s="1250">
        <v>4233.7169924899999</v>
      </c>
      <c r="J9" s="1250">
        <v>468.55683175000001</v>
      </c>
      <c r="K9" s="1250">
        <v>0</v>
      </c>
      <c r="L9" s="621" t="s">
        <v>114</v>
      </c>
      <c r="M9" s="1250">
        <v>0</v>
      </c>
      <c r="N9" s="1250">
        <v>0</v>
      </c>
      <c r="O9" s="1250">
        <v>0</v>
      </c>
      <c r="P9" s="1250">
        <v>9.6999999999999993</v>
      </c>
      <c r="Q9" s="1250">
        <v>0</v>
      </c>
      <c r="R9" s="1250">
        <v>65.988053399999998</v>
      </c>
      <c r="S9" s="1250">
        <v>64686.521630538016</v>
      </c>
      <c r="T9" s="1250">
        <v>17083.918269819987</v>
      </c>
      <c r="U9" s="1250">
        <v>89251.460689988002</v>
      </c>
    </row>
    <row r="10" spans="1:21" s="278" customFormat="1" ht="8.4499999999999993" customHeight="1">
      <c r="A10" s="618" t="s">
        <v>115</v>
      </c>
      <c r="B10" s="713">
        <v>1154.6434899999999</v>
      </c>
      <c r="C10" s="713">
        <v>16.067</v>
      </c>
      <c r="D10" s="712">
        <v>1654.4044799999999</v>
      </c>
      <c r="E10" s="713">
        <v>0</v>
      </c>
      <c r="F10" s="713">
        <v>0</v>
      </c>
      <c r="G10" s="713">
        <v>118.92528</v>
      </c>
      <c r="H10" s="713">
        <v>0</v>
      </c>
      <c r="I10" s="713">
        <v>697.36761409999997</v>
      </c>
      <c r="J10" s="713">
        <v>338.58181999999999</v>
      </c>
      <c r="K10" s="713">
        <v>0</v>
      </c>
      <c r="L10" s="618" t="s">
        <v>115</v>
      </c>
      <c r="M10" s="713">
        <v>0</v>
      </c>
      <c r="N10" s="713">
        <v>0</v>
      </c>
      <c r="O10" s="713">
        <v>0</v>
      </c>
      <c r="P10" s="713">
        <v>26.885999999999999</v>
      </c>
      <c r="Q10" s="713">
        <v>0</v>
      </c>
      <c r="R10" s="713">
        <v>71.116169999999997</v>
      </c>
      <c r="S10" s="713">
        <v>68895.858379999991</v>
      </c>
      <c r="T10" s="713">
        <v>18117.410905900004</v>
      </c>
      <c r="U10" s="713">
        <v>91091.261139999988</v>
      </c>
    </row>
    <row r="11" spans="1:21" s="278" customFormat="1" ht="8.4499999999999993" customHeight="1">
      <c r="A11" s="618" t="s">
        <v>351</v>
      </c>
      <c r="B11" s="713">
        <v>1393.59168</v>
      </c>
      <c r="C11" s="713">
        <v>27.625880000000002</v>
      </c>
      <c r="D11" s="712">
        <v>1629.7103200000001</v>
      </c>
      <c r="E11" s="713">
        <v>0</v>
      </c>
      <c r="F11" s="713">
        <v>0</v>
      </c>
      <c r="G11" s="713">
        <v>122.6283777</v>
      </c>
      <c r="H11" s="713">
        <v>0</v>
      </c>
      <c r="I11" s="713">
        <v>432.34081609999998</v>
      </c>
      <c r="J11" s="713">
        <v>1782.4686710000001</v>
      </c>
      <c r="K11" s="713">
        <v>0</v>
      </c>
      <c r="L11" s="618" t="s">
        <v>351</v>
      </c>
      <c r="M11" s="713">
        <v>0</v>
      </c>
      <c r="N11" s="713">
        <v>0</v>
      </c>
      <c r="O11" s="713">
        <v>0.1023502</v>
      </c>
      <c r="P11" s="713">
        <v>21.54</v>
      </c>
      <c r="Q11" s="713">
        <v>0</v>
      </c>
      <c r="R11" s="713">
        <v>73.956703469999994</v>
      </c>
      <c r="S11" s="713">
        <v>68457.352069999994</v>
      </c>
      <c r="T11" s="713">
        <v>15179.439059900003</v>
      </c>
      <c r="U11" s="713">
        <v>89120.755928369996</v>
      </c>
    </row>
    <row r="12" spans="1:21" s="310" customFormat="1" ht="8.4499999999999993" customHeight="1">
      <c r="A12" s="601" t="s">
        <v>1627</v>
      </c>
      <c r="B12" s="710">
        <v>1799.3177359399995</v>
      </c>
      <c r="C12" s="710">
        <v>55.470810389999997</v>
      </c>
      <c r="D12" s="711">
        <v>1540.2336728399998</v>
      </c>
      <c r="E12" s="710">
        <v>0</v>
      </c>
      <c r="F12" s="710">
        <v>0</v>
      </c>
      <c r="G12" s="710">
        <v>112.36424153999998</v>
      </c>
      <c r="H12" s="710">
        <v>0</v>
      </c>
      <c r="I12" s="710">
        <v>556.65884424000001</v>
      </c>
      <c r="J12" s="710">
        <v>1889.0266541200001</v>
      </c>
      <c r="K12" s="710">
        <v>0</v>
      </c>
      <c r="L12" s="601" t="s">
        <v>1627</v>
      </c>
      <c r="M12" s="710">
        <v>0</v>
      </c>
      <c r="N12" s="710">
        <v>0</v>
      </c>
      <c r="O12" s="710">
        <v>0</v>
      </c>
      <c r="P12" s="710">
        <v>8.5413119999999996</v>
      </c>
      <c r="Q12" s="710">
        <v>0</v>
      </c>
      <c r="R12" s="710">
        <v>88.838335470000004</v>
      </c>
      <c r="S12" s="710">
        <v>77789.017236557949</v>
      </c>
      <c r="T12" s="710">
        <v>16717.633877589484</v>
      </c>
      <c r="U12" s="710">
        <v>100557.10272068743</v>
      </c>
    </row>
    <row r="13" spans="1:21" s="310" customFormat="1" ht="8.4499999999999993" customHeight="1">
      <c r="A13" s="894"/>
      <c r="B13" s="710"/>
      <c r="C13" s="710"/>
      <c r="D13" s="711"/>
      <c r="E13" s="710"/>
      <c r="F13" s="710"/>
      <c r="G13" s="710"/>
      <c r="H13" s="710"/>
      <c r="I13" s="710"/>
      <c r="J13" s="710"/>
      <c r="K13" s="710"/>
      <c r="L13" s="894"/>
      <c r="M13" s="710"/>
      <c r="N13" s="710"/>
      <c r="O13" s="710"/>
      <c r="P13" s="710"/>
      <c r="Q13" s="710"/>
      <c r="R13" s="710"/>
      <c r="S13" s="710"/>
      <c r="T13" s="710"/>
      <c r="U13" s="710"/>
    </row>
    <row r="14" spans="1:21" s="278" customFormat="1" ht="8.4499999999999993" customHeight="1">
      <c r="A14" s="621" t="s">
        <v>1807</v>
      </c>
      <c r="B14" s="713">
        <v>2216.3632036499998</v>
      </c>
      <c r="C14" s="713">
        <v>21.458550389999999</v>
      </c>
      <c r="D14" s="712">
        <v>1540.0818053699998</v>
      </c>
      <c r="E14" s="713">
        <v>0</v>
      </c>
      <c r="F14" s="712">
        <v>0.84958840999999996</v>
      </c>
      <c r="G14" s="712">
        <v>109.02264945999997</v>
      </c>
      <c r="H14" s="713">
        <v>0</v>
      </c>
      <c r="I14" s="713">
        <v>569.25853445000007</v>
      </c>
      <c r="J14" s="713">
        <v>341.59097082000005</v>
      </c>
      <c r="K14" s="713">
        <v>0</v>
      </c>
      <c r="L14" s="621" t="s">
        <v>1807</v>
      </c>
      <c r="M14" s="713">
        <v>0</v>
      </c>
      <c r="N14" s="713">
        <v>8</v>
      </c>
      <c r="O14" s="713">
        <v>0</v>
      </c>
      <c r="P14" s="713">
        <v>4.45</v>
      </c>
      <c r="Q14" s="713">
        <v>0</v>
      </c>
      <c r="R14" s="713">
        <v>102.71231736999999</v>
      </c>
      <c r="S14" s="713">
        <v>84390.826489548272</v>
      </c>
      <c r="T14" s="713">
        <v>19765.159241066969</v>
      </c>
      <c r="U14" s="713">
        <v>109069.77335053524</v>
      </c>
    </row>
    <row r="15" spans="1:21" s="278" customFormat="1" ht="8.4499999999999993" customHeight="1">
      <c r="A15" s="618" t="s">
        <v>1593</v>
      </c>
      <c r="B15" s="713">
        <v>2805.0828947500004</v>
      </c>
      <c r="C15" s="713">
        <v>25.208550389999999</v>
      </c>
      <c r="D15" s="712">
        <v>1737.1332414499998</v>
      </c>
      <c r="E15" s="713">
        <v>0</v>
      </c>
      <c r="F15" s="713">
        <v>0</v>
      </c>
      <c r="G15" s="713">
        <v>0.13612082</v>
      </c>
      <c r="H15" s="713">
        <v>0</v>
      </c>
      <c r="I15" s="713">
        <v>0</v>
      </c>
      <c r="J15" s="713">
        <v>401.02217010000004</v>
      </c>
      <c r="K15" s="713">
        <v>0</v>
      </c>
      <c r="L15" s="618" t="s">
        <v>1593</v>
      </c>
      <c r="M15" s="713">
        <v>0</v>
      </c>
      <c r="N15" s="713">
        <v>8</v>
      </c>
      <c r="O15" s="713">
        <v>0</v>
      </c>
      <c r="P15" s="713">
        <v>5.65</v>
      </c>
      <c r="Q15" s="713">
        <v>0</v>
      </c>
      <c r="R15" s="713">
        <v>97.451697369999991</v>
      </c>
      <c r="S15" s="713">
        <v>88677.931681696122</v>
      </c>
      <c r="T15" s="713">
        <v>21266.693998777497</v>
      </c>
      <c r="U15" s="713">
        <v>115024.31035535362</v>
      </c>
    </row>
    <row r="16" spans="1:21" s="278" customFormat="1" ht="8.4499999999999993" customHeight="1">
      <c r="A16" s="618" t="s">
        <v>739</v>
      </c>
      <c r="B16" s="713">
        <v>3156.0475717000008</v>
      </c>
      <c r="C16" s="713">
        <v>21.465050390000002</v>
      </c>
      <c r="D16" s="712">
        <v>1889.3650941499998</v>
      </c>
      <c r="E16" s="713">
        <v>0</v>
      </c>
      <c r="F16" s="713">
        <v>0</v>
      </c>
      <c r="G16" s="713">
        <v>3.7819999999999999E-2</v>
      </c>
      <c r="H16" s="713">
        <v>0</v>
      </c>
      <c r="I16" s="713">
        <v>595.27239326999995</v>
      </c>
      <c r="J16" s="713">
        <v>358.91721259999991</v>
      </c>
      <c r="K16" s="713">
        <v>0</v>
      </c>
      <c r="L16" s="618" t="s">
        <v>739</v>
      </c>
      <c r="M16" s="713">
        <v>0</v>
      </c>
      <c r="N16" s="713">
        <v>8</v>
      </c>
      <c r="O16" s="713">
        <v>0</v>
      </c>
      <c r="P16" s="713">
        <v>5.2</v>
      </c>
      <c r="Q16" s="713">
        <v>0</v>
      </c>
      <c r="R16" s="713">
        <v>94.726047370000003</v>
      </c>
      <c r="S16" s="713">
        <v>95054.772888054038</v>
      </c>
      <c r="T16" s="713">
        <v>19629.709665996139</v>
      </c>
      <c r="U16" s="713">
        <v>120813.51374353017</v>
      </c>
    </row>
    <row r="17" spans="1:21" s="310" customFormat="1" ht="8.4499999999999993" customHeight="1">
      <c r="A17" s="601" t="s">
        <v>89</v>
      </c>
      <c r="B17" s="710">
        <v>3363.9060054800007</v>
      </c>
      <c r="C17" s="710">
        <v>21.4</v>
      </c>
      <c r="D17" s="711">
        <v>2018.23410038</v>
      </c>
      <c r="E17" s="710">
        <v>0</v>
      </c>
      <c r="F17" s="710">
        <v>0</v>
      </c>
      <c r="G17" s="710">
        <v>3.7819999999999999E-2</v>
      </c>
      <c r="H17" s="710">
        <v>0</v>
      </c>
      <c r="I17" s="710">
        <v>837.99831099999983</v>
      </c>
      <c r="J17" s="710">
        <v>361.08717444000001</v>
      </c>
      <c r="K17" s="710">
        <v>0</v>
      </c>
      <c r="L17" s="601" t="s">
        <v>89</v>
      </c>
      <c r="M17" s="710">
        <v>0</v>
      </c>
      <c r="N17" s="710">
        <v>1.7442150199999997</v>
      </c>
      <c r="O17" s="710">
        <v>0</v>
      </c>
      <c r="P17" s="710">
        <v>19.386140000000001</v>
      </c>
      <c r="Q17" s="710">
        <v>0</v>
      </c>
      <c r="R17" s="710">
        <v>97.042282369999995</v>
      </c>
      <c r="S17" s="710">
        <v>104944.26931078914</v>
      </c>
      <c r="T17" s="710">
        <v>21004.013768337347</v>
      </c>
      <c r="U17" s="710">
        <v>132669.11912781649</v>
      </c>
    </row>
    <row r="18" spans="1:21" s="310" customFormat="1" ht="8.4499999999999993" customHeight="1">
      <c r="A18" s="601"/>
      <c r="B18" s="710"/>
      <c r="C18" s="710"/>
      <c r="D18" s="711"/>
      <c r="E18" s="710"/>
      <c r="F18" s="710"/>
      <c r="G18" s="710"/>
      <c r="H18" s="710"/>
      <c r="I18" s="710"/>
      <c r="J18" s="710"/>
      <c r="K18" s="710"/>
      <c r="L18" s="601"/>
      <c r="M18" s="710"/>
      <c r="N18" s="710"/>
      <c r="O18" s="710"/>
      <c r="P18" s="710"/>
      <c r="Q18" s="710"/>
      <c r="R18" s="710"/>
      <c r="S18" s="710"/>
      <c r="T18" s="710"/>
      <c r="U18" s="710"/>
    </row>
    <row r="19" spans="1:21" s="278" customFormat="1" ht="8.4499999999999993" customHeight="1">
      <c r="A19" s="621" t="s">
        <v>1830</v>
      </c>
      <c r="B19" s="713">
        <v>3088.7177974300007</v>
      </c>
      <c r="C19" s="713">
        <v>21.4</v>
      </c>
      <c r="D19" s="712">
        <v>2186.7033759000005</v>
      </c>
      <c r="E19" s="713">
        <v>129.16300000000001</v>
      </c>
      <c r="F19" s="712">
        <v>47.387</v>
      </c>
      <c r="G19" s="712">
        <v>7.4610000000000003</v>
      </c>
      <c r="H19" s="713">
        <v>0</v>
      </c>
      <c r="I19" s="713">
        <v>846.55535690999989</v>
      </c>
      <c r="J19" s="713">
        <v>375.45224010999993</v>
      </c>
      <c r="K19" s="713">
        <v>0</v>
      </c>
      <c r="L19" s="621" t="s">
        <v>1830</v>
      </c>
      <c r="M19" s="713">
        <v>0</v>
      </c>
      <c r="N19" s="713">
        <v>0</v>
      </c>
      <c r="O19" s="713">
        <v>0</v>
      </c>
      <c r="P19" s="713">
        <v>30.978000000000002</v>
      </c>
      <c r="Q19" s="713">
        <v>0</v>
      </c>
      <c r="R19" s="713">
        <v>83.892292369999993</v>
      </c>
      <c r="S19" s="713">
        <v>108138.10492779515</v>
      </c>
      <c r="T19" s="713">
        <v>23032.654967730516</v>
      </c>
      <c r="U19" s="713">
        <v>137988.46995824567</v>
      </c>
    </row>
    <row r="20" spans="1:21" s="278" customFormat="1" ht="8.4499999999999993" customHeight="1">
      <c r="A20" s="618" t="s">
        <v>1834</v>
      </c>
      <c r="B20" s="713">
        <v>3334.3895326499996</v>
      </c>
      <c r="C20" s="713">
        <v>21.4</v>
      </c>
      <c r="D20" s="712">
        <v>2493.8163305799994</v>
      </c>
      <c r="E20" s="713">
        <v>0</v>
      </c>
      <c r="F20" s="713">
        <v>0</v>
      </c>
      <c r="G20" s="713">
        <v>0.98790789999999995</v>
      </c>
      <c r="H20" s="713">
        <v>0</v>
      </c>
      <c r="I20" s="713">
        <v>924.20260320000011</v>
      </c>
      <c r="J20" s="713">
        <v>257.17160507</v>
      </c>
      <c r="K20" s="713">
        <v>0</v>
      </c>
      <c r="L20" s="618" t="s">
        <v>1834</v>
      </c>
      <c r="M20" s="713">
        <v>0</v>
      </c>
      <c r="N20" s="713">
        <v>0</v>
      </c>
      <c r="O20" s="713">
        <v>0</v>
      </c>
      <c r="P20" s="713">
        <v>7.7679999999990992</v>
      </c>
      <c r="Q20" s="713">
        <v>0</v>
      </c>
      <c r="R20" s="713">
        <v>97.042292369999998</v>
      </c>
      <c r="S20" s="713">
        <v>112729.85728811516</v>
      </c>
      <c r="T20" s="713">
        <v>26215.774735683008</v>
      </c>
      <c r="U20" s="713">
        <v>146082.41029556817</v>
      </c>
    </row>
    <row r="21" spans="1:21" s="304" customFormat="1" ht="8.4499999999999993" customHeight="1">
      <c r="A21" s="618" t="s">
        <v>1846</v>
      </c>
      <c r="B21" s="713">
        <v>3380.3523167000003</v>
      </c>
      <c r="C21" s="713">
        <v>5.4</v>
      </c>
      <c r="D21" s="712">
        <v>2354.36806682</v>
      </c>
      <c r="E21" s="713">
        <v>0</v>
      </c>
      <c r="F21" s="713">
        <v>0</v>
      </c>
      <c r="G21" s="713">
        <v>1.41007397</v>
      </c>
      <c r="H21" s="713">
        <v>0</v>
      </c>
      <c r="I21" s="713">
        <v>946.48131228</v>
      </c>
      <c r="J21" s="713">
        <v>300.66923659000003</v>
      </c>
      <c r="K21" s="713">
        <v>0</v>
      </c>
      <c r="L21" s="618" t="s">
        <v>1846</v>
      </c>
      <c r="M21" s="713">
        <v>0</v>
      </c>
      <c r="N21" s="713">
        <v>0</v>
      </c>
      <c r="O21" s="713">
        <v>0</v>
      </c>
      <c r="P21" s="713">
        <v>6.7999999999990992</v>
      </c>
      <c r="Q21" s="713">
        <v>0</v>
      </c>
      <c r="R21" s="713">
        <v>114.83689002999999</v>
      </c>
      <c r="S21" s="713">
        <v>117347.30542575152</v>
      </c>
      <c r="T21" s="713">
        <v>28052.249334877488</v>
      </c>
      <c r="U21" s="713">
        <v>152509.872657019</v>
      </c>
    </row>
    <row r="22" spans="1:21" s="305" customFormat="1" ht="8.4499999999999993" customHeight="1">
      <c r="A22" s="601" t="s">
        <v>1858</v>
      </c>
      <c r="B22" s="710">
        <v>3708.9391337700008</v>
      </c>
      <c r="C22" s="710">
        <v>11.91212378</v>
      </c>
      <c r="D22" s="711">
        <v>3198.8516826199998</v>
      </c>
      <c r="E22" s="710">
        <v>0</v>
      </c>
      <c r="F22" s="710">
        <v>0.96387999999999996</v>
      </c>
      <c r="G22" s="710">
        <v>31.125694740000004</v>
      </c>
      <c r="H22" s="710">
        <v>3.22357</v>
      </c>
      <c r="I22" s="710">
        <v>1105.2796390599999</v>
      </c>
      <c r="J22" s="710">
        <v>380.21243838999999</v>
      </c>
      <c r="K22" s="710">
        <v>0</v>
      </c>
      <c r="L22" s="601" t="s">
        <v>1858</v>
      </c>
      <c r="M22" s="710">
        <v>0</v>
      </c>
      <c r="N22" s="710">
        <v>0</v>
      </c>
      <c r="O22" s="710">
        <v>0</v>
      </c>
      <c r="P22" s="710">
        <v>4.1999999999990996</v>
      </c>
      <c r="Q22" s="710">
        <v>0</v>
      </c>
      <c r="R22" s="710">
        <v>112.74708636999999</v>
      </c>
      <c r="S22" s="710">
        <v>126891.68659468467</v>
      </c>
      <c r="T22" s="710">
        <v>31226.650735932519</v>
      </c>
      <c r="U22" s="710">
        <v>166675.79257934718</v>
      </c>
    </row>
    <row r="23" spans="1:21" s="310" customFormat="1" ht="8.4499999999999993" customHeight="1">
      <c r="A23" s="894"/>
      <c r="B23" s="710"/>
      <c r="C23" s="710"/>
      <c r="D23" s="711"/>
      <c r="E23" s="710"/>
      <c r="F23" s="710"/>
      <c r="G23" s="710"/>
      <c r="H23" s="710"/>
      <c r="I23" s="710"/>
      <c r="J23" s="710"/>
      <c r="K23" s="710"/>
      <c r="L23" s="894"/>
      <c r="M23" s="710"/>
      <c r="N23" s="710"/>
      <c r="O23" s="710"/>
      <c r="P23" s="710"/>
      <c r="Q23" s="710"/>
      <c r="R23" s="710"/>
      <c r="S23" s="710"/>
      <c r="T23" s="710"/>
      <c r="U23" s="710"/>
    </row>
    <row r="24" spans="1:21" s="278" customFormat="1" ht="8.4499999999999993" customHeight="1">
      <c r="A24" s="621" t="s">
        <v>1914</v>
      </c>
      <c r="B24" s="713">
        <v>3514.9312621499994</v>
      </c>
      <c r="C24" s="713">
        <v>11.281784589999999</v>
      </c>
      <c r="D24" s="712">
        <v>2903.4850289499991</v>
      </c>
      <c r="E24" s="713">
        <v>0</v>
      </c>
      <c r="F24" s="712">
        <v>0.99942999999999993</v>
      </c>
      <c r="G24" s="712">
        <v>2.3522712800000001</v>
      </c>
      <c r="H24" s="713">
        <v>3.2876300000000001</v>
      </c>
      <c r="I24" s="713">
        <v>1059.7948898300001</v>
      </c>
      <c r="J24" s="713">
        <v>405.96628758000003</v>
      </c>
      <c r="K24" s="713">
        <v>0</v>
      </c>
      <c r="L24" s="621" t="s">
        <v>1914</v>
      </c>
      <c r="M24" s="713">
        <v>0</v>
      </c>
      <c r="N24" s="713">
        <v>0</v>
      </c>
      <c r="O24" s="713">
        <v>0</v>
      </c>
      <c r="P24" s="713">
        <v>4.1999999999990996</v>
      </c>
      <c r="Q24" s="713">
        <v>0</v>
      </c>
      <c r="R24" s="713">
        <v>111.57108746999999</v>
      </c>
      <c r="S24" s="713">
        <v>132624.98601156691</v>
      </c>
      <c r="T24" s="713">
        <v>29252.634465092531</v>
      </c>
      <c r="U24" s="713">
        <v>169895.49014850945</v>
      </c>
    </row>
    <row r="25" spans="1:21" s="278" customFormat="1" ht="8.4499999999999993" customHeight="1">
      <c r="A25" s="618" t="s">
        <v>1937</v>
      </c>
      <c r="B25" s="713">
        <v>3900.0949776699999</v>
      </c>
      <c r="C25" s="713">
        <v>5.3681564699999997</v>
      </c>
      <c r="D25" s="712">
        <v>2790.1963698899999</v>
      </c>
      <c r="E25" s="713">
        <v>0</v>
      </c>
      <c r="F25" s="713">
        <v>1</v>
      </c>
      <c r="G25" s="713">
        <v>1.5181859099999999</v>
      </c>
      <c r="H25" s="713">
        <v>3.0373899999999998</v>
      </c>
      <c r="I25" s="713">
        <v>782.99515697999993</v>
      </c>
      <c r="J25" s="713">
        <v>382.4422048899998</v>
      </c>
      <c r="K25" s="713">
        <v>0</v>
      </c>
      <c r="L25" s="618" t="s">
        <v>1937</v>
      </c>
      <c r="M25" s="713">
        <v>0</v>
      </c>
      <c r="N25" s="713">
        <v>0</v>
      </c>
      <c r="O25" s="713">
        <v>0</v>
      </c>
      <c r="P25" s="713">
        <v>15.8953099999991</v>
      </c>
      <c r="Q25" s="713">
        <v>0</v>
      </c>
      <c r="R25" s="713">
        <v>117.57108746999999</v>
      </c>
      <c r="S25" s="713">
        <v>129851.05411325427</v>
      </c>
      <c r="T25" s="713">
        <v>30835.332249844942</v>
      </c>
      <c r="U25" s="713">
        <v>168686.50520237922</v>
      </c>
    </row>
    <row r="26" spans="1:21" s="304" customFormat="1" ht="8.4499999999999993" customHeight="1">
      <c r="A26" s="618" t="s">
        <v>1971</v>
      </c>
      <c r="B26" s="713">
        <v>4073.7447120499996</v>
      </c>
      <c r="C26" s="713">
        <v>16.168156470000003</v>
      </c>
      <c r="D26" s="712">
        <v>3510.1942196299997</v>
      </c>
      <c r="E26" s="713">
        <v>0</v>
      </c>
      <c r="F26" s="713">
        <v>0.99965999999999999</v>
      </c>
      <c r="G26" s="713">
        <v>3.2899671900000005</v>
      </c>
      <c r="H26" s="713">
        <v>4.93363979</v>
      </c>
      <c r="I26" s="713">
        <v>796.74596838000014</v>
      </c>
      <c r="J26" s="713">
        <v>352.72404647000019</v>
      </c>
      <c r="K26" s="713">
        <v>0</v>
      </c>
      <c r="L26" s="618" t="s">
        <v>1971</v>
      </c>
      <c r="M26" s="713">
        <v>0</v>
      </c>
      <c r="N26" s="713">
        <v>0</v>
      </c>
      <c r="O26" s="713">
        <v>0</v>
      </c>
      <c r="P26" s="713">
        <v>11.467889999999098</v>
      </c>
      <c r="Q26" s="713">
        <v>0</v>
      </c>
      <c r="R26" s="713">
        <v>114.76574449</v>
      </c>
      <c r="S26" s="713">
        <v>138931.83991339584</v>
      </c>
      <c r="T26" s="713">
        <v>32499.853314990003</v>
      </c>
      <c r="U26" s="713">
        <v>180316.72723285586</v>
      </c>
    </row>
    <row r="27" spans="1:21" s="305" customFormat="1" ht="8.4499999999999993" customHeight="1">
      <c r="A27" s="601" t="s">
        <v>1980</v>
      </c>
      <c r="B27" s="710">
        <v>4111.815230278994</v>
      </c>
      <c r="C27" s="710">
        <v>12.33643872</v>
      </c>
      <c r="D27" s="711">
        <v>3330.3178858400001</v>
      </c>
      <c r="E27" s="710">
        <v>0</v>
      </c>
      <c r="F27" s="710">
        <v>0.99614999999999998</v>
      </c>
      <c r="G27" s="710">
        <v>2.6118199999999998</v>
      </c>
      <c r="H27" s="710">
        <v>3.1348200000000004</v>
      </c>
      <c r="I27" s="710">
        <v>841.81992205999984</v>
      </c>
      <c r="J27" s="710">
        <v>335.08607862000002</v>
      </c>
      <c r="K27" s="710">
        <v>0</v>
      </c>
      <c r="L27" s="601" t="s">
        <v>1980</v>
      </c>
      <c r="M27" s="710">
        <v>0</v>
      </c>
      <c r="N27" s="710">
        <v>0</v>
      </c>
      <c r="O27" s="710">
        <v>0</v>
      </c>
      <c r="P27" s="710">
        <v>15.295879999999098</v>
      </c>
      <c r="Q27" s="710">
        <v>0</v>
      </c>
      <c r="R27" s="710">
        <v>112.06686452</v>
      </c>
      <c r="S27" s="710">
        <v>150333.39768481217</v>
      </c>
      <c r="T27" s="710">
        <v>34383.068320882652</v>
      </c>
      <c r="U27" s="710">
        <v>193481.94709573381</v>
      </c>
    </row>
    <row r="28" spans="1:21" s="310" customFormat="1" ht="8.1" customHeight="1">
      <c r="A28" s="894"/>
      <c r="B28" s="710"/>
      <c r="C28" s="710"/>
      <c r="D28" s="711"/>
      <c r="E28" s="710"/>
      <c r="F28" s="710"/>
      <c r="G28" s="710"/>
      <c r="H28" s="710"/>
      <c r="I28" s="710"/>
      <c r="J28" s="710"/>
      <c r="K28" s="710"/>
      <c r="L28" s="894"/>
      <c r="M28" s="710"/>
      <c r="N28" s="710"/>
      <c r="O28" s="710"/>
      <c r="P28" s="710"/>
      <c r="Q28" s="710"/>
      <c r="R28" s="710"/>
      <c r="S28" s="710"/>
      <c r="T28" s="710"/>
      <c r="U28" s="710"/>
    </row>
    <row r="29" spans="1:21" s="278" customFormat="1" ht="8.1" customHeight="1">
      <c r="A29" s="621" t="s">
        <v>2020</v>
      </c>
      <c r="B29" s="713">
        <v>3420.0446576400004</v>
      </c>
      <c r="C29" s="713">
        <v>19.721909350000001</v>
      </c>
      <c r="D29" s="712">
        <v>3893.8676303499997</v>
      </c>
      <c r="E29" s="713">
        <v>0</v>
      </c>
      <c r="F29" s="712">
        <v>0.99973000000000001</v>
      </c>
      <c r="G29" s="712">
        <v>4.3757547800000003</v>
      </c>
      <c r="H29" s="713">
        <v>3.19353</v>
      </c>
      <c r="I29" s="713">
        <v>833.48346342000002</v>
      </c>
      <c r="J29" s="713">
        <v>286.4105925099999</v>
      </c>
      <c r="K29" s="713">
        <v>0</v>
      </c>
      <c r="L29" s="621" t="s">
        <v>2020</v>
      </c>
      <c r="M29" s="713">
        <v>0</v>
      </c>
      <c r="N29" s="713">
        <v>0</v>
      </c>
      <c r="O29" s="713">
        <v>0</v>
      </c>
      <c r="P29" s="713">
        <v>14.5266399999991</v>
      </c>
      <c r="Q29" s="713">
        <v>0</v>
      </c>
      <c r="R29" s="713">
        <v>112.05612754000001</v>
      </c>
      <c r="S29" s="713">
        <v>155618.19514799395</v>
      </c>
      <c r="T29" s="713">
        <v>35863.476535416528</v>
      </c>
      <c r="U29" s="713">
        <v>200070.35171900046</v>
      </c>
    </row>
    <row r="30" spans="1:21" s="278" customFormat="1" ht="8.1" customHeight="1">
      <c r="A30" s="618" t="s">
        <v>2084</v>
      </c>
      <c r="B30" s="713">
        <v>3483.1199871799995</v>
      </c>
      <c r="C30" s="713">
        <v>26.014893369999999</v>
      </c>
      <c r="D30" s="712">
        <v>4226.9211960500006</v>
      </c>
      <c r="E30" s="713">
        <v>0</v>
      </c>
      <c r="F30" s="712">
        <v>1</v>
      </c>
      <c r="G30" s="712">
        <v>5.5586476300000012</v>
      </c>
      <c r="H30" s="713">
        <v>6.7416899999999993</v>
      </c>
      <c r="I30" s="713">
        <v>804.45929154999999</v>
      </c>
      <c r="J30" s="713">
        <v>0.51699000000000006</v>
      </c>
      <c r="K30" s="713">
        <v>0</v>
      </c>
      <c r="L30" s="618" t="s">
        <v>2084</v>
      </c>
      <c r="M30" s="713">
        <v>0</v>
      </c>
      <c r="N30" s="713">
        <v>0</v>
      </c>
      <c r="O30" s="713">
        <v>0</v>
      </c>
      <c r="P30" s="713">
        <v>9.9397599999990991</v>
      </c>
      <c r="Q30" s="713">
        <v>0</v>
      </c>
      <c r="R30" s="713">
        <v>108.9896579</v>
      </c>
      <c r="S30" s="713">
        <v>156182.42690421225</v>
      </c>
      <c r="T30" s="713">
        <v>32777.746191281563</v>
      </c>
      <c r="U30" s="713">
        <v>197633.4352091738</v>
      </c>
    </row>
    <row r="31" spans="1:21" s="278" customFormat="1" ht="8.1" customHeight="1">
      <c r="A31" s="618" t="s">
        <v>2121</v>
      </c>
      <c r="B31" s="713">
        <v>3940.6472128900009</v>
      </c>
      <c r="C31" s="713">
        <v>23.206573369999997</v>
      </c>
      <c r="D31" s="712">
        <v>5731.3457292500007</v>
      </c>
      <c r="E31" s="713">
        <v>0</v>
      </c>
      <c r="F31" s="712">
        <v>0</v>
      </c>
      <c r="G31" s="712">
        <v>4.8607050000000003</v>
      </c>
      <c r="H31" s="713">
        <v>0</v>
      </c>
      <c r="I31" s="713">
        <v>810.5057795900002</v>
      </c>
      <c r="J31" s="713">
        <v>0</v>
      </c>
      <c r="K31" s="713">
        <v>0</v>
      </c>
      <c r="L31" s="618" t="s">
        <v>2121</v>
      </c>
      <c r="M31" s="713">
        <v>0</v>
      </c>
      <c r="N31" s="713">
        <v>0</v>
      </c>
      <c r="O31" s="713">
        <v>0</v>
      </c>
      <c r="P31" s="713">
        <v>12.5256599999991</v>
      </c>
      <c r="Q31" s="713">
        <v>0</v>
      </c>
      <c r="R31" s="713">
        <v>105.42254480999999</v>
      </c>
      <c r="S31" s="713">
        <v>171388.3442649341</v>
      </c>
      <c r="T31" s="713">
        <v>37748.532885819499</v>
      </c>
      <c r="U31" s="713">
        <v>219765.3913556636</v>
      </c>
    </row>
    <row r="32" spans="1:21" s="305" customFormat="1" ht="8.1" customHeight="1">
      <c r="A32" s="601" t="s">
        <v>2159</v>
      </c>
      <c r="B32" s="710">
        <v>4189.41238221</v>
      </c>
      <c r="C32" s="710">
        <v>6.149</v>
      </c>
      <c r="D32" s="711">
        <v>4660.4993003100008</v>
      </c>
      <c r="E32" s="710">
        <v>0</v>
      </c>
      <c r="F32" s="710">
        <v>0.99299000000000004</v>
      </c>
      <c r="G32" s="710">
        <v>3.4223967500000003</v>
      </c>
      <c r="H32" s="710">
        <v>3.2767300000000006</v>
      </c>
      <c r="I32" s="710">
        <v>745.15947120999999</v>
      </c>
      <c r="J32" s="710">
        <v>2.56812</v>
      </c>
      <c r="K32" s="710">
        <v>0</v>
      </c>
      <c r="L32" s="601" t="s">
        <v>2159</v>
      </c>
      <c r="M32" s="710">
        <v>0</v>
      </c>
      <c r="N32" s="710">
        <v>0</v>
      </c>
      <c r="O32" s="710">
        <v>0</v>
      </c>
      <c r="P32" s="710">
        <v>8.2781800000000008</v>
      </c>
      <c r="Q32" s="710">
        <v>0</v>
      </c>
      <c r="R32" s="710">
        <v>113.68606737</v>
      </c>
      <c r="S32" s="710">
        <v>184548.12392343007</v>
      </c>
      <c r="T32" s="710">
        <v>38728.440649587224</v>
      </c>
      <c r="U32" s="710">
        <v>233010.00921086731</v>
      </c>
    </row>
    <row r="33" spans="1:21" s="310" customFormat="1" ht="8.1" customHeight="1">
      <c r="A33" s="894"/>
      <c r="B33" s="710"/>
      <c r="C33" s="710"/>
      <c r="D33" s="711"/>
      <c r="E33" s="710"/>
      <c r="F33" s="710"/>
      <c r="G33" s="710"/>
      <c r="H33" s="710"/>
      <c r="I33" s="710"/>
      <c r="J33" s="710"/>
      <c r="K33" s="710"/>
      <c r="L33" s="894"/>
      <c r="M33" s="710"/>
      <c r="N33" s="710"/>
      <c r="O33" s="710"/>
      <c r="P33" s="710"/>
      <c r="Q33" s="710"/>
      <c r="R33" s="710"/>
      <c r="S33" s="710"/>
      <c r="T33" s="710"/>
      <c r="U33" s="710"/>
    </row>
    <row r="34" spans="1:21" s="278" customFormat="1" ht="8.1" customHeight="1">
      <c r="A34" s="621" t="s">
        <v>2174</v>
      </c>
      <c r="B34" s="713">
        <v>4108.4393312799994</v>
      </c>
      <c r="C34" s="713">
        <v>7.3890000000000002</v>
      </c>
      <c r="D34" s="712">
        <v>4555.275302940001</v>
      </c>
      <c r="E34" s="713">
        <v>0</v>
      </c>
      <c r="F34" s="712">
        <v>1</v>
      </c>
      <c r="G34" s="712">
        <v>3.3841918400000006</v>
      </c>
      <c r="H34" s="713">
        <v>3.2911799999999998</v>
      </c>
      <c r="I34" s="713">
        <v>489.58368191</v>
      </c>
      <c r="J34" s="713">
        <v>2.6498300000000001</v>
      </c>
      <c r="K34" s="712">
        <v>0</v>
      </c>
      <c r="L34" s="621" t="s">
        <v>2174</v>
      </c>
      <c r="M34" s="712">
        <v>0</v>
      </c>
      <c r="N34" s="712">
        <v>0</v>
      </c>
      <c r="O34" s="712">
        <v>0</v>
      </c>
      <c r="P34" s="713">
        <v>8.2801299999999998</v>
      </c>
      <c r="Q34" s="713">
        <v>0</v>
      </c>
      <c r="R34" s="713">
        <v>118.43906968</v>
      </c>
      <c r="S34" s="713">
        <v>182458.55748026687</v>
      </c>
      <c r="T34" s="713">
        <v>40119.946748491027</v>
      </c>
      <c r="U34" s="712">
        <v>231876.23594640789</v>
      </c>
    </row>
    <row r="35" spans="1:21" s="278" customFormat="1" ht="8.1" customHeight="1">
      <c r="A35" s="621" t="s">
        <v>2549</v>
      </c>
      <c r="B35" s="713">
        <v>4003.3420715900002</v>
      </c>
      <c r="C35" s="713">
        <v>9.1140000000000008</v>
      </c>
      <c r="D35" s="712">
        <v>4659.8267012700007</v>
      </c>
      <c r="E35" s="713">
        <v>0</v>
      </c>
      <c r="F35" s="712">
        <v>1</v>
      </c>
      <c r="G35" s="712">
        <v>3.3042630700000006</v>
      </c>
      <c r="H35" s="713">
        <v>3.2885576900000002</v>
      </c>
      <c r="I35" s="713">
        <v>499.54759290999993</v>
      </c>
      <c r="J35" s="713">
        <v>2.6506598399999999</v>
      </c>
      <c r="K35" s="712">
        <v>0</v>
      </c>
      <c r="L35" s="621" t="s">
        <v>2549</v>
      </c>
      <c r="M35" s="712">
        <v>0</v>
      </c>
      <c r="N35" s="712">
        <v>0</v>
      </c>
      <c r="O35" s="712">
        <v>0</v>
      </c>
      <c r="P35" s="713">
        <v>8.3230799999999991</v>
      </c>
      <c r="Q35" s="713">
        <v>0</v>
      </c>
      <c r="R35" s="713">
        <v>118.43886857999999</v>
      </c>
      <c r="S35" s="713">
        <v>187575.46909409485</v>
      </c>
      <c r="T35" s="713">
        <v>41349.462862398592</v>
      </c>
      <c r="U35" s="712">
        <v>238233.76775144343</v>
      </c>
    </row>
    <row r="36" spans="1:21" s="278" customFormat="1" ht="8.1" customHeight="1">
      <c r="A36" s="621" t="s">
        <v>2173</v>
      </c>
      <c r="B36" s="713">
        <v>3744.3670657899993</v>
      </c>
      <c r="C36" s="713">
        <v>13.864000000000001</v>
      </c>
      <c r="D36" s="712">
        <v>4930.7127862599991</v>
      </c>
      <c r="E36" s="713">
        <v>0</v>
      </c>
      <c r="F36" s="712">
        <v>1</v>
      </c>
      <c r="G36" s="712">
        <v>2.7737423199999998</v>
      </c>
      <c r="H36" s="713">
        <v>3.1741800000000002</v>
      </c>
      <c r="I36" s="713">
        <v>501.17003003999992</v>
      </c>
      <c r="J36" s="713">
        <v>2.17</v>
      </c>
      <c r="K36" s="713">
        <v>0</v>
      </c>
      <c r="L36" s="621" t="s">
        <v>2173</v>
      </c>
      <c r="M36" s="713">
        <v>0</v>
      </c>
      <c r="N36" s="713">
        <v>0</v>
      </c>
      <c r="O36" s="713">
        <v>0</v>
      </c>
      <c r="P36" s="713">
        <v>8.3004899999999999</v>
      </c>
      <c r="Q36" s="713">
        <v>0</v>
      </c>
      <c r="R36" s="713">
        <v>117.06862821</v>
      </c>
      <c r="S36" s="713">
        <v>198335.98505625722</v>
      </c>
      <c r="T36" s="713">
        <v>43827.333840084961</v>
      </c>
      <c r="U36" s="713">
        <v>251487.9198189622</v>
      </c>
    </row>
    <row r="37" spans="1:21" s="278" customFormat="1" ht="8.1" customHeight="1">
      <c r="A37" s="621" t="s">
        <v>2207</v>
      </c>
      <c r="B37" s="713">
        <v>3992.6336113299999</v>
      </c>
      <c r="C37" s="713">
        <v>13.864000000000001</v>
      </c>
      <c r="D37" s="712">
        <v>5422.5119754699999</v>
      </c>
      <c r="E37" s="713">
        <v>0</v>
      </c>
      <c r="F37" s="712">
        <v>1</v>
      </c>
      <c r="G37" s="712">
        <v>7.2907882999999991</v>
      </c>
      <c r="H37" s="713">
        <v>3.2943500000000001</v>
      </c>
      <c r="I37" s="713">
        <v>526.64009541999997</v>
      </c>
      <c r="J37" s="713">
        <v>2.17</v>
      </c>
      <c r="K37" s="712">
        <v>0</v>
      </c>
      <c r="L37" s="621" t="s">
        <v>2207</v>
      </c>
      <c r="M37" s="712">
        <v>0</v>
      </c>
      <c r="N37" s="712">
        <v>0</v>
      </c>
      <c r="O37" s="712">
        <v>0</v>
      </c>
      <c r="P37" s="713">
        <v>8.3004899999999999</v>
      </c>
      <c r="Q37" s="713">
        <v>0</v>
      </c>
      <c r="R37" s="713">
        <v>117.04056556</v>
      </c>
      <c r="S37" s="713">
        <v>200700.78762080902</v>
      </c>
      <c r="T37" s="713">
        <v>45077.957756945019</v>
      </c>
      <c r="U37" s="712">
        <v>255873.49125383404</v>
      </c>
    </row>
    <row r="38" spans="1:21" s="278" customFormat="1" ht="8.1" customHeight="1">
      <c r="A38" s="621" t="s">
        <v>2208</v>
      </c>
      <c r="B38" s="713">
        <v>4106.8534892500002</v>
      </c>
      <c r="C38" s="713">
        <v>14.124000000000001</v>
      </c>
      <c r="D38" s="712">
        <v>5003.06145784</v>
      </c>
      <c r="E38" s="713">
        <v>0</v>
      </c>
      <c r="F38" s="712">
        <v>1</v>
      </c>
      <c r="G38" s="712">
        <v>6.8202505699999989</v>
      </c>
      <c r="H38" s="713">
        <v>3.2923800000000001</v>
      </c>
      <c r="I38" s="713">
        <v>489.45935567999999</v>
      </c>
      <c r="J38" s="713">
        <v>2.17</v>
      </c>
      <c r="K38" s="712">
        <v>0</v>
      </c>
      <c r="L38" s="621" t="s">
        <v>2208</v>
      </c>
      <c r="M38" s="712">
        <v>0</v>
      </c>
      <c r="N38" s="712">
        <v>0</v>
      </c>
      <c r="O38" s="712">
        <v>0</v>
      </c>
      <c r="P38" s="713">
        <v>8.3018357999999992</v>
      </c>
      <c r="Q38" s="713">
        <v>0</v>
      </c>
      <c r="R38" s="713">
        <v>126.04056555999999</v>
      </c>
      <c r="S38" s="713">
        <v>205960.86808004035</v>
      </c>
      <c r="T38" s="713">
        <v>46076.519623957982</v>
      </c>
      <c r="U38" s="712">
        <v>261798.51103869834</v>
      </c>
    </row>
    <row r="39" spans="1:21" s="278" customFormat="1" ht="8.1" customHeight="1">
      <c r="A39" s="618" t="s">
        <v>2209</v>
      </c>
      <c r="B39" s="713">
        <v>4054.8442246200007</v>
      </c>
      <c r="C39" s="713">
        <v>10.523999999999999</v>
      </c>
      <c r="D39" s="712">
        <v>5079.9020613599987</v>
      </c>
      <c r="E39" s="713">
        <v>0</v>
      </c>
      <c r="F39" s="712">
        <v>1</v>
      </c>
      <c r="G39" s="712">
        <v>5.6471289999999996</v>
      </c>
      <c r="H39" s="713">
        <v>3.29541</v>
      </c>
      <c r="I39" s="713">
        <v>524.11286665</v>
      </c>
      <c r="J39" s="713">
        <v>2.17</v>
      </c>
      <c r="K39" s="713">
        <v>0</v>
      </c>
      <c r="L39" s="618" t="s">
        <v>2209</v>
      </c>
      <c r="M39" s="713">
        <v>0</v>
      </c>
      <c r="N39" s="713">
        <v>0</v>
      </c>
      <c r="O39" s="713">
        <v>0</v>
      </c>
      <c r="P39" s="713">
        <v>5.402779999999999</v>
      </c>
      <c r="Q39" s="713">
        <v>0</v>
      </c>
      <c r="R39" s="713">
        <v>117.04056556</v>
      </c>
      <c r="S39" s="713">
        <v>191867.73874211503</v>
      </c>
      <c r="T39" s="713">
        <v>46555.503670528007</v>
      </c>
      <c r="U39" s="713">
        <v>248227.18144983304</v>
      </c>
    </row>
    <row r="40" spans="1:21" s="278" customFormat="1" ht="8.1" customHeight="1">
      <c r="A40" s="618" t="s">
        <v>2218</v>
      </c>
      <c r="B40" s="713">
        <v>4074.7560204399992</v>
      </c>
      <c r="C40" s="713">
        <v>16.443999999999999</v>
      </c>
      <c r="D40" s="712">
        <v>4867.7000482799986</v>
      </c>
      <c r="E40" s="713">
        <v>0</v>
      </c>
      <c r="F40" s="712">
        <v>1</v>
      </c>
      <c r="G40" s="712">
        <v>5.8931614400000001</v>
      </c>
      <c r="H40" s="713">
        <v>3.2952199999999996</v>
      </c>
      <c r="I40" s="713">
        <v>543.99481488999993</v>
      </c>
      <c r="J40" s="713">
        <v>2.17</v>
      </c>
      <c r="K40" s="712">
        <v>0</v>
      </c>
      <c r="L40" s="618" t="s">
        <v>2218</v>
      </c>
      <c r="M40" s="712">
        <v>0</v>
      </c>
      <c r="N40" s="712">
        <v>0</v>
      </c>
      <c r="O40" s="712">
        <v>0</v>
      </c>
      <c r="P40" s="713">
        <v>5.5608900000000068</v>
      </c>
      <c r="Q40" s="713">
        <v>0</v>
      </c>
      <c r="R40" s="713">
        <v>115.00056556</v>
      </c>
      <c r="S40" s="713">
        <v>190678.70593982012</v>
      </c>
      <c r="T40" s="713">
        <v>49357.893332760956</v>
      </c>
      <c r="U40" s="712">
        <v>249672.41399319109</v>
      </c>
    </row>
    <row r="41" spans="1:21" s="278" customFormat="1" ht="8.1" customHeight="1">
      <c r="A41" s="618" t="s">
        <v>2219</v>
      </c>
      <c r="B41" s="713">
        <v>4091.3618409400005</v>
      </c>
      <c r="C41" s="713">
        <v>20.044</v>
      </c>
      <c r="D41" s="712">
        <v>4415.4476325300002</v>
      </c>
      <c r="E41" s="713">
        <v>0</v>
      </c>
      <c r="F41" s="712">
        <v>1</v>
      </c>
      <c r="G41" s="712">
        <v>4.3838154799999991</v>
      </c>
      <c r="H41" s="713">
        <v>3.2951299999999999</v>
      </c>
      <c r="I41" s="713">
        <v>557.83755212999995</v>
      </c>
      <c r="J41" s="713">
        <v>2.17</v>
      </c>
      <c r="K41" s="712">
        <v>0</v>
      </c>
      <c r="L41" s="618" t="s">
        <v>2219</v>
      </c>
      <c r="M41" s="712">
        <v>0</v>
      </c>
      <c r="N41" s="712">
        <v>0</v>
      </c>
      <c r="O41" s="712">
        <v>0</v>
      </c>
      <c r="P41" s="713">
        <v>5.4638300000000166</v>
      </c>
      <c r="Q41" s="713">
        <v>0</v>
      </c>
      <c r="R41" s="713">
        <v>115.00056556</v>
      </c>
      <c r="S41" s="713">
        <v>190111.24708150196</v>
      </c>
      <c r="T41" s="713">
        <v>50869.748296147998</v>
      </c>
      <c r="U41" s="712">
        <v>250196.99974428996</v>
      </c>
    </row>
    <row r="42" spans="1:21" s="278" customFormat="1" ht="8.1" customHeight="1">
      <c r="A42" s="618" t="s">
        <v>2217</v>
      </c>
      <c r="B42" s="713">
        <v>4239.8738336300003</v>
      </c>
      <c r="C42" s="713">
        <v>19.149999999999999</v>
      </c>
      <c r="D42" s="712">
        <v>4711.6582758799996</v>
      </c>
      <c r="E42" s="713">
        <v>0</v>
      </c>
      <c r="F42" s="712">
        <v>0</v>
      </c>
      <c r="G42" s="712">
        <v>3.0729367699999997</v>
      </c>
      <c r="H42" s="713">
        <v>3.2982100000000001</v>
      </c>
      <c r="I42" s="713">
        <v>600.83028533000015</v>
      </c>
      <c r="J42" s="713">
        <v>2.17</v>
      </c>
      <c r="K42" s="713">
        <v>0</v>
      </c>
      <c r="L42" s="618" t="s">
        <v>2217</v>
      </c>
      <c r="M42" s="713">
        <v>0</v>
      </c>
      <c r="N42" s="713">
        <v>0</v>
      </c>
      <c r="O42" s="713">
        <v>0</v>
      </c>
      <c r="P42" s="713">
        <v>5.5314299999999932</v>
      </c>
      <c r="Q42" s="713">
        <v>0</v>
      </c>
      <c r="R42" s="713">
        <v>118.33807555999999</v>
      </c>
      <c r="S42" s="713">
        <v>188622.3202455721</v>
      </c>
      <c r="T42" s="713">
        <v>45964.892697278963</v>
      </c>
      <c r="U42" s="713">
        <v>244291.13599002108</v>
      </c>
    </row>
    <row r="43" spans="1:21" s="278" customFormat="1" ht="8.1" customHeight="1">
      <c r="A43" s="618" t="s">
        <v>2264</v>
      </c>
      <c r="B43" s="713">
        <v>4183.9430047500009</v>
      </c>
      <c r="C43" s="713">
        <v>5.5289999999999999</v>
      </c>
      <c r="D43" s="712">
        <v>4467.7889884100032</v>
      </c>
      <c r="E43" s="713">
        <v>0</v>
      </c>
      <c r="F43" s="712">
        <v>0</v>
      </c>
      <c r="G43" s="712">
        <v>1.3922000000000001</v>
      </c>
      <c r="H43" s="713">
        <v>3.28389</v>
      </c>
      <c r="I43" s="713">
        <v>617.70872380000003</v>
      </c>
      <c r="J43" s="713">
        <v>2.17</v>
      </c>
      <c r="K43" s="712">
        <v>0</v>
      </c>
      <c r="L43" s="618" t="s">
        <v>2264</v>
      </c>
      <c r="M43" s="712">
        <v>0</v>
      </c>
      <c r="N43" s="712">
        <v>0</v>
      </c>
      <c r="O43" s="712">
        <v>0</v>
      </c>
      <c r="P43" s="713">
        <v>6.505109999999986</v>
      </c>
      <c r="Q43" s="713">
        <v>0</v>
      </c>
      <c r="R43" s="713">
        <v>96.781841560000004</v>
      </c>
      <c r="S43" s="713">
        <v>184700.63897497201</v>
      </c>
      <c r="T43" s="713">
        <v>45624.130118294008</v>
      </c>
      <c r="U43" s="712">
        <v>239709.87185178601</v>
      </c>
    </row>
    <row r="44" spans="1:21" s="278" customFormat="1" ht="8.1" customHeight="1">
      <c r="A44" s="618" t="s">
        <v>2265</v>
      </c>
      <c r="B44" s="713">
        <v>4280.6924251399996</v>
      </c>
      <c r="C44" s="713">
        <v>5.6821332</v>
      </c>
      <c r="D44" s="712">
        <v>4204.3734990200001</v>
      </c>
      <c r="E44" s="713">
        <v>0</v>
      </c>
      <c r="F44" s="712">
        <v>0</v>
      </c>
      <c r="G44" s="712">
        <v>1.04522</v>
      </c>
      <c r="H44" s="713">
        <v>3.23556</v>
      </c>
      <c r="I44" s="713">
        <v>603.15375022000001</v>
      </c>
      <c r="J44" s="713">
        <v>2.2739645300000002</v>
      </c>
      <c r="K44" s="712">
        <v>0</v>
      </c>
      <c r="L44" s="618" t="s">
        <v>2265</v>
      </c>
      <c r="M44" s="712">
        <v>0</v>
      </c>
      <c r="N44" s="712">
        <v>0</v>
      </c>
      <c r="O44" s="712">
        <v>0</v>
      </c>
      <c r="P44" s="713">
        <v>0</v>
      </c>
      <c r="Q44" s="713">
        <v>0</v>
      </c>
      <c r="R44" s="713">
        <v>96.781841560000004</v>
      </c>
      <c r="S44" s="713">
        <v>182819.10943039609</v>
      </c>
      <c r="T44" s="713">
        <v>45176.538937442994</v>
      </c>
      <c r="U44" s="712">
        <v>237192.88676150909</v>
      </c>
    </row>
    <row r="45" spans="1:21" s="310" customFormat="1" ht="8.1" customHeight="1">
      <c r="A45" s="601" t="s">
        <v>2262</v>
      </c>
      <c r="B45" s="710">
        <v>4304.2079015600011</v>
      </c>
      <c r="C45" s="710">
        <v>0.15313320000000002</v>
      </c>
      <c r="D45" s="711">
        <v>3106.7085732899995</v>
      </c>
      <c r="E45" s="710">
        <v>0</v>
      </c>
      <c r="F45" s="711">
        <v>0</v>
      </c>
      <c r="G45" s="711">
        <v>4.8580121099999998</v>
      </c>
      <c r="H45" s="710">
        <v>3.2980500000000004</v>
      </c>
      <c r="I45" s="710">
        <v>450.92440828000002</v>
      </c>
      <c r="J45" s="710">
        <v>2.4736645300000002</v>
      </c>
      <c r="K45" s="710">
        <v>0</v>
      </c>
      <c r="L45" s="601" t="s">
        <v>2262</v>
      </c>
      <c r="M45" s="710">
        <v>0</v>
      </c>
      <c r="N45" s="710">
        <v>0</v>
      </c>
      <c r="O45" s="710">
        <v>0</v>
      </c>
      <c r="P45" s="710">
        <v>0</v>
      </c>
      <c r="Q45" s="710">
        <v>0</v>
      </c>
      <c r="R45" s="710">
        <v>61.078234290000005</v>
      </c>
      <c r="S45" s="710">
        <v>153557.46875561893</v>
      </c>
      <c r="T45" s="710">
        <v>39692.897006519022</v>
      </c>
      <c r="U45" s="710">
        <v>201184.06773939796</v>
      </c>
    </row>
    <row r="46" spans="1:21" s="310" customFormat="1" ht="8.1" customHeight="1">
      <c r="A46" s="894"/>
      <c r="B46" s="710"/>
      <c r="C46" s="710"/>
      <c r="D46" s="711"/>
      <c r="E46" s="710"/>
      <c r="F46" s="710"/>
      <c r="G46" s="710"/>
      <c r="H46" s="710"/>
      <c r="I46" s="710"/>
      <c r="J46" s="710"/>
      <c r="K46" s="710"/>
      <c r="L46" s="894"/>
      <c r="M46" s="710"/>
      <c r="N46" s="710"/>
      <c r="O46" s="710"/>
      <c r="P46" s="710"/>
      <c r="Q46" s="710"/>
      <c r="R46" s="710"/>
      <c r="S46" s="710"/>
      <c r="T46" s="710"/>
      <c r="U46" s="710"/>
    </row>
    <row r="47" spans="1:21" s="278" customFormat="1" ht="8.1" customHeight="1">
      <c r="A47" s="621" t="s">
        <v>2781</v>
      </c>
      <c r="B47" s="713">
        <v>4217.4091598799996</v>
      </c>
      <c r="C47" s="713">
        <v>0.15313320000000002</v>
      </c>
      <c r="D47" s="712">
        <v>3923.5840989600001</v>
      </c>
      <c r="E47" s="713">
        <v>0</v>
      </c>
      <c r="F47" s="712">
        <v>0</v>
      </c>
      <c r="G47" s="712">
        <v>4.7270521099999998</v>
      </c>
      <c r="H47" s="713">
        <v>3.2984499999999999</v>
      </c>
      <c r="I47" s="713">
        <v>626.59656352000013</v>
      </c>
      <c r="J47" s="713">
        <v>2.4739645300000004</v>
      </c>
      <c r="K47" s="712">
        <v>0</v>
      </c>
      <c r="L47" s="621" t="s">
        <v>2781</v>
      </c>
      <c r="M47" s="712">
        <v>0</v>
      </c>
      <c r="N47" s="712">
        <v>0</v>
      </c>
      <c r="O47" s="712">
        <v>0</v>
      </c>
      <c r="P47" s="713">
        <v>0</v>
      </c>
      <c r="Q47" s="713">
        <v>0</v>
      </c>
      <c r="R47" s="713">
        <v>63.113623190000006</v>
      </c>
      <c r="S47" s="713">
        <v>157943.01610749197</v>
      </c>
      <c r="T47" s="713">
        <v>40577.956981313997</v>
      </c>
      <c r="U47" s="712">
        <v>207362.32913419598</v>
      </c>
    </row>
    <row r="48" spans="1:21" s="278" customFormat="1" ht="8.1" customHeight="1">
      <c r="A48" s="621" t="s">
        <v>2782</v>
      </c>
      <c r="B48" s="713">
        <v>4209.2791394899996</v>
      </c>
      <c r="C48" s="713">
        <v>0.15313320000000002</v>
      </c>
      <c r="D48" s="712">
        <v>4500.6778432199999</v>
      </c>
      <c r="E48" s="713">
        <v>0</v>
      </c>
      <c r="F48" s="712">
        <v>0</v>
      </c>
      <c r="G48" s="712">
        <v>1.6238800000000002</v>
      </c>
      <c r="H48" s="713">
        <v>3.2984599999999999</v>
      </c>
      <c r="I48" s="713">
        <v>655.37162065000007</v>
      </c>
      <c r="J48" s="713">
        <v>2.4674245300000002</v>
      </c>
      <c r="K48" s="712">
        <v>0</v>
      </c>
      <c r="L48" s="621" t="s">
        <v>2782</v>
      </c>
      <c r="M48" s="712">
        <v>0</v>
      </c>
      <c r="N48" s="712">
        <v>0</v>
      </c>
      <c r="O48" s="712">
        <v>0</v>
      </c>
      <c r="P48" s="713">
        <v>0</v>
      </c>
      <c r="Q48" s="713">
        <v>0</v>
      </c>
      <c r="R48" s="713">
        <v>63.113623190000006</v>
      </c>
      <c r="S48" s="713">
        <v>160897.0109306089</v>
      </c>
      <c r="T48" s="713">
        <v>40949.588816194009</v>
      </c>
      <c r="U48" s="712">
        <v>211282.58487108292</v>
      </c>
    </row>
    <row r="49" spans="1:21" s="278" customFormat="1" ht="8.1" customHeight="1">
      <c r="A49" s="621" t="s">
        <v>2293</v>
      </c>
      <c r="B49" s="713">
        <v>4057.2914750199998</v>
      </c>
      <c r="C49" s="713">
        <v>13.861593200000003</v>
      </c>
      <c r="D49" s="712">
        <v>4884.6597544700007</v>
      </c>
      <c r="E49" s="713">
        <v>0</v>
      </c>
      <c r="F49" s="712">
        <v>0</v>
      </c>
      <c r="G49" s="712">
        <v>2.5425900000000001</v>
      </c>
      <c r="H49" s="713">
        <v>3.2279100000000001</v>
      </c>
      <c r="I49" s="713">
        <v>709.99092187999997</v>
      </c>
      <c r="J49" s="713">
        <v>2.4530545300000002</v>
      </c>
      <c r="K49" s="713">
        <v>0</v>
      </c>
      <c r="L49" s="621" t="s">
        <v>2293</v>
      </c>
      <c r="M49" s="713">
        <v>0</v>
      </c>
      <c r="N49" s="713">
        <v>0</v>
      </c>
      <c r="O49" s="713">
        <v>0</v>
      </c>
      <c r="P49" s="713">
        <v>0</v>
      </c>
      <c r="Q49" s="713">
        <v>0</v>
      </c>
      <c r="R49" s="713">
        <v>63.113623190000006</v>
      </c>
      <c r="S49" s="713">
        <v>166846.831898112</v>
      </c>
      <c r="T49" s="713">
        <v>41213.992774133949</v>
      </c>
      <c r="U49" s="713">
        <v>217797.96559453596</v>
      </c>
    </row>
    <row r="50" spans="1:21" s="278" customFormat="1" ht="8.1" customHeight="1">
      <c r="A50" s="621" t="s">
        <v>2495</v>
      </c>
      <c r="B50" s="713">
        <v>4299.2077058699997</v>
      </c>
      <c r="C50" s="713">
        <v>19.780133200000002</v>
      </c>
      <c r="D50" s="712">
        <v>4876.2248381099998</v>
      </c>
      <c r="E50" s="713">
        <v>0</v>
      </c>
      <c r="F50" s="712">
        <v>0</v>
      </c>
      <c r="G50" s="712">
        <v>3.8766422</v>
      </c>
      <c r="H50" s="713">
        <v>3.29765</v>
      </c>
      <c r="I50" s="713">
        <v>780.92787290000001</v>
      </c>
      <c r="J50" s="713">
        <v>2.4457445300000002</v>
      </c>
      <c r="K50" s="712">
        <v>0</v>
      </c>
      <c r="L50" s="621" t="s">
        <v>2495</v>
      </c>
      <c r="M50" s="712">
        <v>0</v>
      </c>
      <c r="N50" s="712">
        <v>0</v>
      </c>
      <c r="O50" s="712">
        <v>0</v>
      </c>
      <c r="P50" s="713">
        <v>0</v>
      </c>
      <c r="Q50" s="713">
        <v>0</v>
      </c>
      <c r="R50" s="713">
        <v>63.113623190000006</v>
      </c>
      <c r="S50" s="713">
        <v>170032.91794310193</v>
      </c>
      <c r="T50" s="713">
        <v>41569.344704864023</v>
      </c>
      <c r="U50" s="712">
        <v>221651.13685796596</v>
      </c>
    </row>
    <row r="51" spans="1:21" s="278" customFormat="1" ht="8.1" customHeight="1">
      <c r="A51" s="621" t="s">
        <v>2496</v>
      </c>
      <c r="B51" s="713">
        <v>4303.1458345799992</v>
      </c>
      <c r="C51" s="713">
        <v>17.487133199999999</v>
      </c>
      <c r="D51" s="712">
        <v>4975.9896084299999</v>
      </c>
      <c r="E51" s="713">
        <v>0</v>
      </c>
      <c r="F51" s="712">
        <v>0</v>
      </c>
      <c r="G51" s="712">
        <v>4.1636882899999996</v>
      </c>
      <c r="H51" s="713">
        <v>3.2980200000000002</v>
      </c>
      <c r="I51" s="713">
        <v>805.76050541999996</v>
      </c>
      <c r="J51" s="713">
        <v>0.27574453000000015</v>
      </c>
      <c r="K51" s="712">
        <v>0</v>
      </c>
      <c r="L51" s="621" t="s">
        <v>2496</v>
      </c>
      <c r="M51" s="712">
        <v>0</v>
      </c>
      <c r="N51" s="712">
        <v>0</v>
      </c>
      <c r="O51" s="712">
        <v>0</v>
      </c>
      <c r="P51" s="713">
        <v>0</v>
      </c>
      <c r="Q51" s="713">
        <v>0</v>
      </c>
      <c r="R51" s="713">
        <v>63.113623190000006</v>
      </c>
      <c r="S51" s="713">
        <v>173476.35177183599</v>
      </c>
      <c r="T51" s="713">
        <v>41818.85706660396</v>
      </c>
      <c r="U51" s="712">
        <v>225468.44299607995</v>
      </c>
    </row>
    <row r="52" spans="1:21" s="278" customFormat="1" ht="8.1" customHeight="1">
      <c r="A52" s="618" t="s">
        <v>2497</v>
      </c>
      <c r="B52" s="713">
        <v>4520.4690259200006</v>
      </c>
      <c r="C52" s="713">
        <v>17.376133200000002</v>
      </c>
      <c r="D52" s="712">
        <v>5213.4577491</v>
      </c>
      <c r="E52" s="713">
        <v>0</v>
      </c>
      <c r="F52" s="712">
        <v>0</v>
      </c>
      <c r="G52" s="712">
        <v>5.0123121900000003</v>
      </c>
      <c r="H52" s="713">
        <v>4.8876299999999997</v>
      </c>
      <c r="I52" s="713">
        <v>844.81836114999999</v>
      </c>
      <c r="J52" s="713">
        <v>0.26074452999999997</v>
      </c>
      <c r="K52" s="713">
        <v>0</v>
      </c>
      <c r="L52" s="618" t="s">
        <v>2497</v>
      </c>
      <c r="M52" s="713">
        <v>0</v>
      </c>
      <c r="N52" s="713">
        <v>0</v>
      </c>
      <c r="O52" s="713">
        <v>0</v>
      </c>
      <c r="P52" s="713">
        <v>0</v>
      </c>
      <c r="Q52" s="713">
        <v>0</v>
      </c>
      <c r="R52" s="713">
        <v>54.947243190000002</v>
      </c>
      <c r="S52" s="713">
        <v>180062.46708760186</v>
      </c>
      <c r="T52" s="713">
        <v>43156.369169229991</v>
      </c>
      <c r="U52" s="713">
        <v>233880.06545611186</v>
      </c>
    </row>
    <row r="53" spans="1:21" s="278" customFormat="1" ht="8.1" customHeight="1">
      <c r="A53" s="618" t="s">
        <v>2534</v>
      </c>
      <c r="B53" s="713">
        <v>4547.4539993400003</v>
      </c>
      <c r="C53" s="713">
        <v>17.172133200000001</v>
      </c>
      <c r="D53" s="712">
        <v>5353.0428397699998</v>
      </c>
      <c r="E53" s="713">
        <v>0</v>
      </c>
      <c r="F53" s="712">
        <v>0</v>
      </c>
      <c r="G53" s="712">
        <v>4.9161421900000004</v>
      </c>
      <c r="H53" s="713">
        <v>4.82247</v>
      </c>
      <c r="I53" s="713">
        <v>961.33715747999986</v>
      </c>
      <c r="J53" s="713">
        <v>0.25311453</v>
      </c>
      <c r="K53" s="712">
        <v>0</v>
      </c>
      <c r="L53" s="618" t="s">
        <v>2534</v>
      </c>
      <c r="M53" s="712">
        <v>0</v>
      </c>
      <c r="N53" s="712">
        <v>0</v>
      </c>
      <c r="O53" s="712">
        <v>0</v>
      </c>
      <c r="P53" s="713">
        <v>0</v>
      </c>
      <c r="Q53" s="713">
        <v>0</v>
      </c>
      <c r="R53" s="713">
        <v>54.937013189999995</v>
      </c>
      <c r="S53" s="713">
        <v>184181.31617369794</v>
      </c>
      <c r="T53" s="713">
        <v>44228.584804209997</v>
      </c>
      <c r="U53" s="712">
        <v>239353.83584760793</v>
      </c>
    </row>
    <row r="54" spans="1:21" s="278" customFormat="1" ht="8.1" customHeight="1">
      <c r="A54" s="618" t="s">
        <v>2535</v>
      </c>
      <c r="B54" s="713">
        <v>4560.3681238999998</v>
      </c>
      <c r="C54" s="713">
        <v>26.301133199999999</v>
      </c>
      <c r="D54" s="712">
        <v>5359.6614323599997</v>
      </c>
      <c r="E54" s="713">
        <v>0</v>
      </c>
      <c r="F54" s="712">
        <v>0</v>
      </c>
      <c r="G54" s="712">
        <v>8.3990065699999992</v>
      </c>
      <c r="H54" s="713">
        <v>4.7173999999999996</v>
      </c>
      <c r="I54" s="713">
        <v>990.86690947</v>
      </c>
      <c r="J54" s="713">
        <v>0.24517453</v>
      </c>
      <c r="K54" s="712">
        <v>0</v>
      </c>
      <c r="L54" s="618" t="s">
        <v>2535</v>
      </c>
      <c r="M54" s="712">
        <v>0</v>
      </c>
      <c r="N54" s="712">
        <v>0</v>
      </c>
      <c r="O54" s="712">
        <v>0</v>
      </c>
      <c r="P54" s="713">
        <v>0</v>
      </c>
      <c r="Q54" s="713">
        <v>0</v>
      </c>
      <c r="R54" s="713">
        <v>54.067243189999999</v>
      </c>
      <c r="S54" s="713">
        <v>188354.62431201705</v>
      </c>
      <c r="T54" s="713">
        <v>45037.259997459973</v>
      </c>
      <c r="U54" s="712">
        <v>244396.51073269703</v>
      </c>
    </row>
    <row r="55" spans="1:21" s="278" customFormat="1" ht="8.1" customHeight="1">
      <c r="A55" s="618" t="s">
        <v>2532</v>
      </c>
      <c r="B55" s="713">
        <v>4734.3499968400001</v>
      </c>
      <c r="C55" s="713">
        <v>35.373133199999998</v>
      </c>
      <c r="D55" s="712">
        <v>5614.1245392000001</v>
      </c>
      <c r="E55" s="713">
        <v>0</v>
      </c>
      <c r="F55" s="712">
        <v>0</v>
      </c>
      <c r="G55" s="712">
        <v>8.6354165700000003</v>
      </c>
      <c r="H55" s="713">
        <v>4.6165000000000003</v>
      </c>
      <c r="I55" s="713">
        <v>1026.97642819</v>
      </c>
      <c r="J55" s="713">
        <v>0.23732453000000001</v>
      </c>
      <c r="K55" s="713">
        <v>0</v>
      </c>
      <c r="L55" s="618" t="s">
        <v>2532</v>
      </c>
      <c r="M55" s="713">
        <v>0</v>
      </c>
      <c r="N55" s="713">
        <v>0</v>
      </c>
      <c r="O55" s="713">
        <v>0</v>
      </c>
      <c r="P55" s="713">
        <v>0</v>
      </c>
      <c r="Q55" s="713">
        <v>0</v>
      </c>
      <c r="R55" s="713">
        <v>61.146681290000011</v>
      </c>
      <c r="S55" s="713">
        <v>195411.59468079102</v>
      </c>
      <c r="T55" s="713">
        <v>44493.812315200019</v>
      </c>
      <c r="U55" s="713">
        <v>251390.86701581103</v>
      </c>
    </row>
    <row r="56" spans="1:21" s="278" customFormat="1" ht="8.1" customHeight="1">
      <c r="A56" s="618" t="s">
        <v>2566</v>
      </c>
      <c r="B56" s="713">
        <v>4715.3434328699996</v>
      </c>
      <c r="C56" s="713">
        <v>37.712133199999997</v>
      </c>
      <c r="D56" s="712">
        <v>5189.5456012300001</v>
      </c>
      <c r="E56" s="713">
        <v>0</v>
      </c>
      <c r="F56" s="712">
        <v>0</v>
      </c>
      <c r="G56" s="712">
        <v>7.6198600000000001</v>
      </c>
      <c r="H56" s="713">
        <v>4.0175900000000002</v>
      </c>
      <c r="I56" s="713">
        <v>1022.3016365799999</v>
      </c>
      <c r="J56" s="713">
        <v>0.22930453000000001</v>
      </c>
      <c r="K56" s="712">
        <v>0</v>
      </c>
      <c r="L56" s="618" t="s">
        <v>2566</v>
      </c>
      <c r="M56" s="712">
        <v>0</v>
      </c>
      <c r="N56" s="712">
        <v>0</v>
      </c>
      <c r="O56" s="712">
        <v>0</v>
      </c>
      <c r="P56" s="713">
        <v>0</v>
      </c>
      <c r="Q56" s="713">
        <v>0</v>
      </c>
      <c r="R56" s="713">
        <v>61.974383190000005</v>
      </c>
      <c r="S56" s="713">
        <v>184517.67118644487</v>
      </c>
      <c r="T56" s="713">
        <v>42317.489441328769</v>
      </c>
      <c r="U56" s="712">
        <v>237873.90456937364</v>
      </c>
    </row>
    <row r="57" spans="1:21" s="278" customFormat="1" ht="8.1" customHeight="1">
      <c r="A57" s="618" t="s">
        <v>2567</v>
      </c>
      <c r="B57" s="713">
        <v>4808.2785897599988</v>
      </c>
      <c r="C57" s="713">
        <v>38.496133199999996</v>
      </c>
      <c r="D57" s="712">
        <v>5535.5286265400009</v>
      </c>
      <c r="E57" s="713">
        <v>0</v>
      </c>
      <c r="F57" s="712">
        <v>0.45</v>
      </c>
      <c r="G57" s="712">
        <v>8.9905499999999989</v>
      </c>
      <c r="H57" s="713">
        <v>6.2105899999999998</v>
      </c>
      <c r="I57" s="713">
        <v>1079.3902548400001</v>
      </c>
      <c r="J57" s="713">
        <v>0.22122453</v>
      </c>
      <c r="K57" s="712">
        <v>0</v>
      </c>
      <c r="L57" s="618" t="s">
        <v>2567</v>
      </c>
      <c r="M57" s="712">
        <v>0</v>
      </c>
      <c r="N57" s="712">
        <v>0</v>
      </c>
      <c r="O57" s="712">
        <v>0</v>
      </c>
      <c r="P57" s="713">
        <v>0</v>
      </c>
      <c r="Q57" s="713">
        <v>0</v>
      </c>
      <c r="R57" s="713">
        <v>61.146683190000005</v>
      </c>
      <c r="S57" s="713">
        <v>188581.78566063542</v>
      </c>
      <c r="T57" s="713">
        <v>42766.461985633796</v>
      </c>
      <c r="U57" s="712">
        <v>242886.96029832921</v>
      </c>
    </row>
    <row r="58" spans="1:21" s="310" customFormat="1" ht="8.1" customHeight="1">
      <c r="A58" s="601" t="s">
        <v>2574</v>
      </c>
      <c r="B58" s="710">
        <v>4850.4279702900003</v>
      </c>
      <c r="C58" s="710">
        <v>37.514133199999996</v>
      </c>
      <c r="D58" s="711">
        <v>5612.2870804100003</v>
      </c>
      <c r="E58" s="710">
        <v>0</v>
      </c>
      <c r="F58" s="711">
        <v>0.45</v>
      </c>
      <c r="G58" s="711">
        <v>15.337563119999999</v>
      </c>
      <c r="H58" s="710">
        <v>13.32536</v>
      </c>
      <c r="I58" s="710">
        <v>1160.9886590799999</v>
      </c>
      <c r="J58" s="710">
        <v>0.30926453000000004</v>
      </c>
      <c r="K58" s="710">
        <v>0</v>
      </c>
      <c r="L58" s="601" t="s">
        <v>2574</v>
      </c>
      <c r="M58" s="710">
        <v>0</v>
      </c>
      <c r="N58" s="710">
        <v>0</v>
      </c>
      <c r="O58" s="710">
        <v>0</v>
      </c>
      <c r="P58" s="710">
        <v>0</v>
      </c>
      <c r="Q58" s="710">
        <v>0</v>
      </c>
      <c r="R58" s="710">
        <v>61.286113190000002</v>
      </c>
      <c r="S58" s="710">
        <v>196231.96525670393</v>
      </c>
      <c r="T58" s="710">
        <v>45293.478489353816</v>
      </c>
      <c r="U58" s="710">
        <v>253277.36988987774</v>
      </c>
    </row>
    <row r="59" spans="1:21" s="310" customFormat="1" ht="8.1" customHeight="1">
      <c r="A59" s="894"/>
      <c r="B59" s="710"/>
      <c r="C59" s="710"/>
      <c r="D59" s="711"/>
      <c r="E59" s="710"/>
      <c r="F59" s="710"/>
      <c r="G59" s="710"/>
      <c r="H59" s="710"/>
      <c r="I59" s="710"/>
      <c r="J59" s="710"/>
      <c r="K59" s="710"/>
      <c r="L59" s="894"/>
      <c r="M59" s="710"/>
      <c r="N59" s="710"/>
      <c r="O59" s="710"/>
      <c r="P59" s="710"/>
      <c r="Q59" s="710"/>
      <c r="R59" s="710"/>
      <c r="S59" s="710"/>
      <c r="T59" s="710"/>
      <c r="U59" s="710"/>
    </row>
    <row r="60" spans="1:21" s="278" customFormat="1" ht="8.1" customHeight="1">
      <c r="A60" s="621" t="s">
        <v>2639</v>
      </c>
      <c r="B60" s="713">
        <v>4836.8089948300012</v>
      </c>
      <c r="C60" s="713">
        <v>36.847133199999995</v>
      </c>
      <c r="D60" s="712">
        <v>5568.2966053400005</v>
      </c>
      <c r="E60" s="713">
        <v>0</v>
      </c>
      <c r="F60" s="712">
        <v>0.45</v>
      </c>
      <c r="G60" s="712">
        <v>6.2784961200000007</v>
      </c>
      <c r="H60" s="713">
        <v>13.32536</v>
      </c>
      <c r="I60" s="713">
        <v>1449.8164561500002</v>
      </c>
      <c r="J60" s="713">
        <v>0.30926453000000004</v>
      </c>
      <c r="K60" s="712">
        <v>0</v>
      </c>
      <c r="L60" s="621" t="s">
        <v>2639</v>
      </c>
      <c r="M60" s="712">
        <v>0</v>
      </c>
      <c r="N60" s="712">
        <v>0</v>
      </c>
      <c r="O60" s="712">
        <v>0</v>
      </c>
      <c r="P60" s="713">
        <v>0</v>
      </c>
      <c r="Q60" s="713">
        <v>0</v>
      </c>
      <c r="R60" s="713">
        <v>61.146681190000002</v>
      </c>
      <c r="S60" s="713">
        <v>197151.59531202391</v>
      </c>
      <c r="T60" s="713">
        <v>43798.435622973804</v>
      </c>
      <c r="U60" s="712">
        <v>252923.30992635773</v>
      </c>
    </row>
    <row r="61" spans="1:21" s="278" customFormat="1" ht="8.1" customHeight="1">
      <c r="A61" s="621" t="s">
        <v>2780</v>
      </c>
      <c r="B61" s="713">
        <v>4541.3176341800017</v>
      </c>
      <c r="C61" s="713">
        <v>37.919133199999997</v>
      </c>
      <c r="D61" s="712">
        <v>5462.2208166099981</v>
      </c>
      <c r="E61" s="713">
        <v>0</v>
      </c>
      <c r="F61" s="712">
        <v>0</v>
      </c>
      <c r="G61" s="712">
        <v>6.7797313800000003</v>
      </c>
      <c r="H61" s="713">
        <v>0</v>
      </c>
      <c r="I61" s="713">
        <v>768.44950176999998</v>
      </c>
      <c r="J61" s="713">
        <v>0.10396453</v>
      </c>
      <c r="K61" s="712">
        <v>0</v>
      </c>
      <c r="L61" s="621" t="s">
        <v>2780</v>
      </c>
      <c r="M61" s="712">
        <v>0</v>
      </c>
      <c r="N61" s="712">
        <v>0</v>
      </c>
      <c r="O61" s="712">
        <v>0</v>
      </c>
      <c r="P61" s="713">
        <v>0</v>
      </c>
      <c r="Q61" s="713">
        <v>0</v>
      </c>
      <c r="R61" s="713">
        <v>61.48949119000001</v>
      </c>
      <c r="S61" s="713">
        <v>203252.91158544697</v>
      </c>
      <c r="T61" s="713">
        <v>45769.476449758775</v>
      </c>
      <c r="U61" s="712">
        <v>259900.66830806574</v>
      </c>
    </row>
    <row r="62" spans="1:21" s="278" customFormat="1" ht="8.1" customHeight="1">
      <c r="A62" s="621" t="s">
        <v>2633</v>
      </c>
      <c r="B62" s="713">
        <v>4438.8719559699994</v>
      </c>
      <c r="C62" s="713">
        <v>38.012133199999994</v>
      </c>
      <c r="D62" s="712">
        <v>5456.6617818100003</v>
      </c>
      <c r="E62" s="713">
        <v>0</v>
      </c>
      <c r="F62" s="712">
        <v>0</v>
      </c>
      <c r="G62" s="712">
        <v>9.5907866599999991</v>
      </c>
      <c r="H62" s="713">
        <v>0.50616000000000005</v>
      </c>
      <c r="I62" s="713">
        <v>774.49795748000008</v>
      </c>
      <c r="J62" s="713">
        <v>8.5519999999999999E-2</v>
      </c>
      <c r="K62" s="713">
        <v>0</v>
      </c>
      <c r="L62" s="621" t="s">
        <v>2633</v>
      </c>
      <c r="M62" s="713">
        <v>0</v>
      </c>
      <c r="N62" s="713">
        <v>0</v>
      </c>
      <c r="O62" s="713">
        <v>0</v>
      </c>
      <c r="P62" s="713">
        <v>0</v>
      </c>
      <c r="Q62" s="713">
        <v>0</v>
      </c>
      <c r="R62" s="713">
        <v>61.41288119</v>
      </c>
      <c r="S62" s="713">
        <v>214970.6598372951</v>
      </c>
      <c r="T62" s="713">
        <v>47452.738990313781</v>
      </c>
      <c r="U62" s="713">
        <v>273203.03800391889</v>
      </c>
    </row>
    <row r="63" spans="1:21" s="278" customFormat="1" ht="8.1" customHeight="1">
      <c r="A63" s="621" t="s">
        <v>2673</v>
      </c>
      <c r="B63" s="713">
        <v>4627.6458846799997</v>
      </c>
      <c r="C63" s="713">
        <v>34.4851332</v>
      </c>
      <c r="D63" s="712">
        <v>5467.5819672299995</v>
      </c>
      <c r="E63" s="713">
        <v>0</v>
      </c>
      <c r="F63" s="712">
        <v>0</v>
      </c>
      <c r="G63" s="712">
        <v>86.237597559999998</v>
      </c>
      <c r="H63" s="713">
        <v>0.46721000000000001</v>
      </c>
      <c r="I63" s="713">
        <v>777.93131217999985</v>
      </c>
      <c r="J63" s="713">
        <v>96.70035</v>
      </c>
      <c r="K63" s="712">
        <v>0</v>
      </c>
      <c r="L63" s="621" t="s">
        <v>2673</v>
      </c>
      <c r="M63" s="712">
        <v>0</v>
      </c>
      <c r="N63" s="712">
        <v>0</v>
      </c>
      <c r="O63" s="712">
        <v>0</v>
      </c>
      <c r="P63" s="713">
        <v>0</v>
      </c>
      <c r="Q63" s="713">
        <v>0</v>
      </c>
      <c r="R63" s="713">
        <v>61.408051209999996</v>
      </c>
      <c r="S63" s="713">
        <v>222216.22914466308</v>
      </c>
      <c r="T63" s="713">
        <v>47808.715391273814</v>
      </c>
      <c r="U63" s="712">
        <v>281177.40204199689</v>
      </c>
    </row>
    <row r="64" spans="1:21" s="278" customFormat="1" ht="8.1" customHeight="1">
      <c r="A64" s="621" t="s">
        <v>2674</v>
      </c>
      <c r="B64" s="713">
        <v>4774.4296966700003</v>
      </c>
      <c r="C64" s="713">
        <v>38.038133199999997</v>
      </c>
      <c r="D64" s="712">
        <v>5418.1895307600007</v>
      </c>
      <c r="E64" s="713">
        <v>0</v>
      </c>
      <c r="F64" s="712">
        <v>0.45</v>
      </c>
      <c r="G64" s="712">
        <v>85.56004326</v>
      </c>
      <c r="H64" s="713">
        <v>0</v>
      </c>
      <c r="I64" s="713">
        <v>796.60574209000004</v>
      </c>
      <c r="J64" s="713">
        <v>107.80605</v>
      </c>
      <c r="K64" s="712">
        <v>0</v>
      </c>
      <c r="L64" s="621" t="s">
        <v>2674</v>
      </c>
      <c r="M64" s="712">
        <v>0</v>
      </c>
      <c r="N64" s="712">
        <v>0</v>
      </c>
      <c r="O64" s="712">
        <v>0</v>
      </c>
      <c r="P64" s="713">
        <v>0</v>
      </c>
      <c r="Q64" s="713">
        <v>0</v>
      </c>
      <c r="R64" s="713">
        <v>61.401659309999999</v>
      </c>
      <c r="S64" s="713">
        <v>230157.08879576297</v>
      </c>
      <c r="T64" s="713">
        <v>49850.192280369723</v>
      </c>
      <c r="U64" s="712">
        <v>291289.76193142269</v>
      </c>
    </row>
    <row r="65" spans="1:21" s="278" customFormat="1" ht="8.1" customHeight="1">
      <c r="A65" s="618" t="s">
        <v>2671</v>
      </c>
      <c r="B65" s="713">
        <v>4940.5386208800001</v>
      </c>
      <c r="C65" s="713">
        <v>38.993133199999995</v>
      </c>
      <c r="D65" s="712">
        <v>5755.7946463099988</v>
      </c>
      <c r="E65" s="713">
        <v>0</v>
      </c>
      <c r="F65" s="712">
        <v>0.64482832000000001</v>
      </c>
      <c r="G65" s="712">
        <v>118.73274464000001</v>
      </c>
      <c r="H65" s="713">
        <v>0</v>
      </c>
      <c r="I65" s="713">
        <v>854.59806316000015</v>
      </c>
      <c r="J65" s="713">
        <v>168.17529999999999</v>
      </c>
      <c r="K65" s="713">
        <v>0</v>
      </c>
      <c r="L65" s="618" t="s">
        <v>2671</v>
      </c>
      <c r="M65" s="713">
        <v>0</v>
      </c>
      <c r="N65" s="713">
        <v>0</v>
      </c>
      <c r="O65" s="713">
        <v>0</v>
      </c>
      <c r="P65" s="713">
        <v>0</v>
      </c>
      <c r="Q65" s="713">
        <v>0</v>
      </c>
      <c r="R65" s="713">
        <v>61.395029290000004</v>
      </c>
      <c r="S65" s="713">
        <v>241085.78058311355</v>
      </c>
      <c r="T65" s="713">
        <v>50509.125805854361</v>
      </c>
      <c r="U65" s="713">
        <v>303533.7787547679</v>
      </c>
    </row>
    <row r="66" spans="1:21" s="278" customFormat="1" ht="8.1" customHeight="1">
      <c r="A66" s="618" t="s">
        <v>2682</v>
      </c>
      <c r="B66" s="713">
        <v>4930.6452694500003</v>
      </c>
      <c r="C66" s="713">
        <v>34.092133199999999</v>
      </c>
      <c r="D66" s="712">
        <v>5522.0547034999991</v>
      </c>
      <c r="E66" s="713">
        <v>0</v>
      </c>
      <c r="F66" s="712">
        <v>0.64158077999999996</v>
      </c>
      <c r="G66" s="712">
        <v>15.688262499999999</v>
      </c>
      <c r="H66" s="713">
        <v>0</v>
      </c>
      <c r="I66" s="713">
        <v>855.7910202600001</v>
      </c>
      <c r="J66" s="713">
        <v>0</v>
      </c>
      <c r="K66" s="712">
        <v>0</v>
      </c>
      <c r="L66" s="618" t="s">
        <v>2682</v>
      </c>
      <c r="M66" s="712">
        <v>0</v>
      </c>
      <c r="N66" s="712">
        <v>0</v>
      </c>
      <c r="O66" s="712">
        <v>0</v>
      </c>
      <c r="P66" s="713">
        <v>0</v>
      </c>
      <c r="Q66" s="713">
        <v>0</v>
      </c>
      <c r="R66" s="713">
        <v>61.388442630000007</v>
      </c>
      <c r="S66" s="713">
        <v>246228.94220904403</v>
      </c>
      <c r="T66" s="713">
        <v>51144.771420358768</v>
      </c>
      <c r="U66" s="712">
        <v>308794.0150417228</v>
      </c>
    </row>
    <row r="67" spans="1:21" s="278" customFormat="1" ht="8.1" customHeight="1">
      <c r="A67" s="618" t="s">
        <v>2683</v>
      </c>
      <c r="B67" s="713">
        <v>4932.2947184900004</v>
      </c>
      <c r="C67" s="713">
        <v>25.163133200000001</v>
      </c>
      <c r="D67" s="712">
        <v>5988.5061799799996</v>
      </c>
      <c r="E67" s="713">
        <v>0</v>
      </c>
      <c r="F67" s="712">
        <v>0.6374455</v>
      </c>
      <c r="G67" s="712">
        <v>15.56723674</v>
      </c>
      <c r="H67" s="713">
        <v>0</v>
      </c>
      <c r="I67" s="713">
        <v>908.24358890999986</v>
      </c>
      <c r="J67" s="713">
        <v>0</v>
      </c>
      <c r="K67" s="712">
        <v>0</v>
      </c>
      <c r="L67" s="618" t="s">
        <v>2683</v>
      </c>
      <c r="M67" s="712">
        <v>0</v>
      </c>
      <c r="N67" s="712">
        <v>0</v>
      </c>
      <c r="O67" s="712">
        <v>0</v>
      </c>
      <c r="P67" s="713">
        <v>0</v>
      </c>
      <c r="Q67" s="713">
        <v>0</v>
      </c>
      <c r="R67" s="713">
        <v>61.675900900000009</v>
      </c>
      <c r="S67" s="713">
        <v>252338.17859985703</v>
      </c>
      <c r="T67" s="713">
        <v>51381.215389289951</v>
      </c>
      <c r="U67" s="712">
        <v>315651.48219286697</v>
      </c>
    </row>
    <row r="68" spans="1:21" s="278" customFormat="1" ht="8.1" customHeight="1">
      <c r="A68" s="618" t="s">
        <v>2680</v>
      </c>
      <c r="B68" s="713">
        <v>4953.6365490100015</v>
      </c>
      <c r="C68" s="713">
        <v>43.272133199999999</v>
      </c>
      <c r="D68" s="712">
        <v>6322.9012652899983</v>
      </c>
      <c r="E68" s="713">
        <v>0</v>
      </c>
      <c r="F68" s="712">
        <v>0.63409782999999997</v>
      </c>
      <c r="G68" s="712">
        <v>13.19263683</v>
      </c>
      <c r="H68" s="713">
        <v>0</v>
      </c>
      <c r="I68" s="713">
        <v>911.99847992999992</v>
      </c>
      <c r="J68" s="713">
        <v>0</v>
      </c>
      <c r="K68" s="713">
        <v>0</v>
      </c>
      <c r="L68" s="618" t="s">
        <v>2680</v>
      </c>
      <c r="M68" s="713">
        <v>0</v>
      </c>
      <c r="N68" s="713">
        <v>0</v>
      </c>
      <c r="O68" s="713">
        <v>0</v>
      </c>
      <c r="P68" s="713">
        <v>0</v>
      </c>
      <c r="Q68" s="713">
        <v>0</v>
      </c>
      <c r="R68" s="713">
        <v>60.378598410000009</v>
      </c>
      <c r="S68" s="713">
        <v>261209.21119476127</v>
      </c>
      <c r="T68" s="713">
        <v>52418.644424093945</v>
      </c>
      <c r="U68" s="713">
        <v>325933.86937935522</v>
      </c>
    </row>
    <row r="69" spans="1:21" s="278" customFormat="1" ht="8.1" customHeight="1">
      <c r="A69" s="618" t="s">
        <v>2695</v>
      </c>
      <c r="B69" s="713">
        <v>5261.7131509299998</v>
      </c>
      <c r="C69" s="713">
        <v>36.594999999999999</v>
      </c>
      <c r="D69" s="712">
        <v>6480.6687080999991</v>
      </c>
      <c r="E69" s="713">
        <v>0.33</v>
      </c>
      <c r="F69" s="712">
        <v>0.6304266300000001</v>
      </c>
      <c r="G69" s="712">
        <v>7.631452630000001</v>
      </c>
      <c r="H69" s="713">
        <v>0</v>
      </c>
      <c r="I69" s="713">
        <v>1095.18040518</v>
      </c>
      <c r="J69" s="713">
        <v>0</v>
      </c>
      <c r="K69" s="712">
        <v>0</v>
      </c>
      <c r="L69" s="618" t="s">
        <v>2695</v>
      </c>
      <c r="M69" s="712">
        <v>0</v>
      </c>
      <c r="N69" s="712">
        <v>0</v>
      </c>
      <c r="O69" s="712">
        <v>0</v>
      </c>
      <c r="P69" s="713">
        <v>1.2901432900000001</v>
      </c>
      <c r="Q69" s="713">
        <v>0</v>
      </c>
      <c r="R69" s="713">
        <v>61.368316790000002</v>
      </c>
      <c r="S69" s="713">
        <v>265768.48346439411</v>
      </c>
      <c r="T69" s="713">
        <v>53497.091286324081</v>
      </c>
      <c r="U69" s="712">
        <v>332210.9823542682</v>
      </c>
    </row>
    <row r="70" spans="1:21" s="278" customFormat="1" ht="8.1" customHeight="1">
      <c r="A70" s="618" t="s">
        <v>2696</v>
      </c>
      <c r="B70" s="713">
        <v>5414.9949197699998</v>
      </c>
      <c r="C70" s="713">
        <v>32.253</v>
      </c>
      <c r="D70" s="712">
        <v>6651.2515242599993</v>
      </c>
      <c r="E70" s="713">
        <v>0.47032880999999993</v>
      </c>
      <c r="F70" s="712">
        <v>0.62698348000000004</v>
      </c>
      <c r="G70" s="712">
        <v>7.7997656700000011</v>
      </c>
      <c r="H70" s="713">
        <v>0</v>
      </c>
      <c r="I70" s="713">
        <v>1108.7395892699999</v>
      </c>
      <c r="J70" s="713">
        <v>0</v>
      </c>
      <c r="K70" s="712">
        <v>0</v>
      </c>
      <c r="L70" s="618" t="s">
        <v>2696</v>
      </c>
      <c r="M70" s="712">
        <v>0</v>
      </c>
      <c r="N70" s="712">
        <v>0</v>
      </c>
      <c r="O70" s="712">
        <v>0</v>
      </c>
      <c r="P70" s="713">
        <v>1.2901432900000001</v>
      </c>
      <c r="Q70" s="713">
        <v>0</v>
      </c>
      <c r="R70" s="713">
        <v>60.848266790000004</v>
      </c>
      <c r="S70" s="713">
        <v>270340.70456620713</v>
      </c>
      <c r="T70" s="713">
        <v>53910.183724872069</v>
      </c>
      <c r="U70" s="712">
        <v>337529.16281241918</v>
      </c>
    </row>
    <row r="71" spans="1:21" s="310" customFormat="1" ht="8.1" customHeight="1">
      <c r="A71" s="601" t="s">
        <v>2693</v>
      </c>
      <c r="B71" s="710">
        <v>5441.6256112700012</v>
      </c>
      <c r="C71" s="710">
        <v>18</v>
      </c>
      <c r="D71" s="711">
        <v>7484.37587884</v>
      </c>
      <c r="E71" s="710">
        <v>0.48643120000000001</v>
      </c>
      <c r="F71" s="711">
        <v>0</v>
      </c>
      <c r="G71" s="711">
        <v>1.2512507399999999</v>
      </c>
      <c r="H71" s="710">
        <v>1.2245971199999999</v>
      </c>
      <c r="I71" s="710">
        <v>1141.4399633999999</v>
      </c>
      <c r="J71" s="710">
        <v>0.24978179</v>
      </c>
      <c r="K71" s="710">
        <v>0</v>
      </c>
      <c r="L71" s="601" t="s">
        <v>2693</v>
      </c>
      <c r="M71" s="710">
        <v>0</v>
      </c>
      <c r="N71" s="710">
        <v>0</v>
      </c>
      <c r="O71" s="710">
        <v>0</v>
      </c>
      <c r="P71" s="710">
        <v>1.2901432900000001</v>
      </c>
      <c r="Q71" s="710">
        <v>0</v>
      </c>
      <c r="R71" s="710">
        <v>61.35394282</v>
      </c>
      <c r="S71" s="710">
        <v>276021.04999821814</v>
      </c>
      <c r="T71" s="710">
        <v>54992.974862299918</v>
      </c>
      <c r="U71" s="710">
        <v>345165.32246098807</v>
      </c>
    </row>
    <row r="72" spans="1:21" s="310" customFormat="1" ht="8.1" customHeight="1">
      <c r="A72" s="894"/>
      <c r="B72" s="710"/>
      <c r="C72" s="710"/>
      <c r="D72" s="711"/>
      <c r="E72" s="710"/>
      <c r="F72" s="710"/>
      <c r="G72" s="710"/>
      <c r="H72" s="710"/>
      <c r="I72" s="710"/>
      <c r="J72" s="710"/>
      <c r="K72" s="710"/>
      <c r="L72" s="894"/>
      <c r="M72" s="710"/>
      <c r="N72" s="710"/>
      <c r="O72" s="710"/>
      <c r="P72" s="710"/>
      <c r="Q72" s="710"/>
      <c r="R72" s="710"/>
      <c r="S72" s="710"/>
      <c r="T72" s="710"/>
      <c r="U72" s="710"/>
    </row>
    <row r="73" spans="1:21" s="278" customFormat="1" ht="8.1" customHeight="1">
      <c r="A73" s="621" t="s">
        <v>2734</v>
      </c>
      <c r="B73" s="713">
        <v>5407.2342561790001</v>
      </c>
      <c r="C73" s="713">
        <v>18</v>
      </c>
      <c r="D73" s="712">
        <v>7412.2222710199994</v>
      </c>
      <c r="E73" s="713">
        <v>0.49898513999999999</v>
      </c>
      <c r="F73" s="712">
        <v>0</v>
      </c>
      <c r="G73" s="712">
        <v>1.4562561000000001</v>
      </c>
      <c r="H73" s="713">
        <v>0</v>
      </c>
      <c r="I73" s="713">
        <v>1147.1840221299999</v>
      </c>
      <c r="J73" s="713">
        <v>0</v>
      </c>
      <c r="K73" s="712">
        <v>0</v>
      </c>
      <c r="L73" s="621" t="s">
        <v>2734</v>
      </c>
      <c r="M73" s="712">
        <v>0</v>
      </c>
      <c r="N73" s="712">
        <v>0</v>
      </c>
      <c r="O73" s="712">
        <v>0</v>
      </c>
      <c r="P73" s="713">
        <v>1.2893230700000002</v>
      </c>
      <c r="Q73" s="713">
        <v>0</v>
      </c>
      <c r="R73" s="713">
        <v>61.35394282</v>
      </c>
      <c r="S73" s="713">
        <v>273903.20966962213</v>
      </c>
      <c r="T73" s="713">
        <v>54547.752064667991</v>
      </c>
      <c r="U73" s="712">
        <v>342500.20079074911</v>
      </c>
    </row>
    <row r="74" spans="1:21" s="278" customFormat="1" ht="8.1" customHeight="1">
      <c r="A74" s="621" t="s">
        <v>2886</v>
      </c>
      <c r="B74" s="713">
        <v>5046.4364289090272</v>
      </c>
      <c r="C74" s="713">
        <v>18.25</v>
      </c>
      <c r="D74" s="712">
        <v>7599.9813598599985</v>
      </c>
      <c r="E74" s="713">
        <v>0.4549801</v>
      </c>
      <c r="F74" s="712">
        <v>0</v>
      </c>
      <c r="G74" s="712">
        <v>2.0760633399999997</v>
      </c>
      <c r="H74" s="713">
        <v>0</v>
      </c>
      <c r="I74" s="713">
        <v>1211.0176253700001</v>
      </c>
      <c r="J74" s="713">
        <v>0</v>
      </c>
      <c r="K74" s="712">
        <v>0</v>
      </c>
      <c r="L74" s="621" t="s">
        <v>2886</v>
      </c>
      <c r="M74" s="712">
        <v>0</v>
      </c>
      <c r="N74" s="712">
        <v>0</v>
      </c>
      <c r="O74" s="712">
        <v>0</v>
      </c>
      <c r="P74" s="713">
        <v>0</v>
      </c>
      <c r="Q74" s="713">
        <v>0</v>
      </c>
      <c r="R74" s="713">
        <v>61.346607820000003</v>
      </c>
      <c r="S74" s="713">
        <v>279045.39417469542</v>
      </c>
      <c r="T74" s="713">
        <v>54442.758236488036</v>
      </c>
      <c r="U74" s="712">
        <v>347427.71547658247</v>
      </c>
    </row>
    <row r="75" spans="1:21" s="278" customFormat="1" ht="8.1" customHeight="1">
      <c r="A75" s="621" t="s">
        <v>2732</v>
      </c>
      <c r="B75" s="713">
        <v>4098.474437378999</v>
      </c>
      <c r="C75" s="713">
        <v>18</v>
      </c>
      <c r="D75" s="712">
        <v>7469.3565686499987</v>
      </c>
      <c r="E75" s="713">
        <v>0.47185852</v>
      </c>
      <c r="F75" s="712">
        <v>0</v>
      </c>
      <c r="G75" s="712">
        <v>2.1204163999999999</v>
      </c>
      <c r="H75" s="713">
        <v>0</v>
      </c>
      <c r="I75" s="713">
        <v>1235.8342782099999</v>
      </c>
      <c r="J75" s="713">
        <v>0</v>
      </c>
      <c r="K75" s="713">
        <v>0</v>
      </c>
      <c r="L75" s="621" t="s">
        <v>2732</v>
      </c>
      <c r="M75" s="713">
        <v>0</v>
      </c>
      <c r="N75" s="713">
        <v>0</v>
      </c>
      <c r="O75" s="713">
        <v>0</v>
      </c>
      <c r="P75" s="713">
        <v>0</v>
      </c>
      <c r="Q75" s="713">
        <v>0</v>
      </c>
      <c r="R75" s="713">
        <v>57.272039600000006</v>
      </c>
      <c r="S75" s="713">
        <v>270071.56852663541</v>
      </c>
      <c r="T75" s="713">
        <v>50997.368483775062</v>
      </c>
      <c r="U75" s="713">
        <v>333950.4666091695</v>
      </c>
    </row>
    <row r="76" spans="1:21" s="278" customFormat="1" ht="8.1" customHeight="1">
      <c r="A76" s="621" t="s">
        <v>2799</v>
      </c>
      <c r="B76" s="713">
        <v>4304.0653264889997</v>
      </c>
      <c r="C76" s="713">
        <v>18</v>
      </c>
      <c r="D76" s="712">
        <v>7492.3452314799988</v>
      </c>
      <c r="E76" s="713">
        <v>0.38364774999999984</v>
      </c>
      <c r="F76" s="712">
        <v>0</v>
      </c>
      <c r="G76" s="712">
        <v>2.4345884600000001</v>
      </c>
      <c r="H76" s="713">
        <v>0</v>
      </c>
      <c r="I76" s="713">
        <v>1228.0751832200001</v>
      </c>
      <c r="J76" s="713">
        <v>0</v>
      </c>
      <c r="K76" s="712">
        <v>0</v>
      </c>
      <c r="L76" s="621" t="s">
        <v>2799</v>
      </c>
      <c r="M76" s="712">
        <v>0</v>
      </c>
      <c r="N76" s="712">
        <v>0</v>
      </c>
      <c r="O76" s="712">
        <v>0</v>
      </c>
      <c r="P76" s="713">
        <v>0</v>
      </c>
      <c r="Q76" s="713">
        <v>0</v>
      </c>
      <c r="R76" s="713">
        <v>57.264371199999999</v>
      </c>
      <c r="S76" s="713">
        <v>272573.63193721918</v>
      </c>
      <c r="T76" s="713">
        <v>51241.459308615071</v>
      </c>
      <c r="U76" s="712">
        <v>336917.65959443327</v>
      </c>
    </row>
    <row r="77" spans="1:21" s="278" customFormat="1" ht="8.1" customHeight="1">
      <c r="A77" s="621" t="s">
        <v>2800</v>
      </c>
      <c r="B77" s="713">
        <v>4436.9015255300001</v>
      </c>
      <c r="C77" s="713">
        <v>18</v>
      </c>
      <c r="D77" s="712">
        <v>7470.9368752499986</v>
      </c>
      <c r="E77" s="713">
        <v>0.34016785999999988</v>
      </c>
      <c r="F77" s="712">
        <v>0.2</v>
      </c>
      <c r="G77" s="712">
        <v>4.1280965299999997</v>
      </c>
      <c r="H77" s="713">
        <v>0</v>
      </c>
      <c r="I77" s="713">
        <v>1216.0660399200001</v>
      </c>
      <c r="J77" s="713">
        <v>0</v>
      </c>
      <c r="K77" s="712">
        <v>0</v>
      </c>
      <c r="L77" s="621" t="s">
        <v>2800</v>
      </c>
      <c r="M77" s="712">
        <v>0</v>
      </c>
      <c r="N77" s="712">
        <v>0</v>
      </c>
      <c r="O77" s="712">
        <v>0</v>
      </c>
      <c r="P77" s="713">
        <v>0</v>
      </c>
      <c r="Q77" s="713">
        <v>0</v>
      </c>
      <c r="R77" s="713">
        <v>57.250371200000004</v>
      </c>
      <c r="S77" s="713">
        <v>278812.65732115216</v>
      </c>
      <c r="T77" s="713">
        <v>51392.119097806048</v>
      </c>
      <c r="U77" s="712">
        <v>343408.59949524823</v>
      </c>
    </row>
    <row r="78" spans="1:21" s="278" customFormat="1" ht="8.1" customHeight="1">
      <c r="A78" s="618" t="s">
        <v>2796</v>
      </c>
      <c r="B78" s="713">
        <v>4559.9489981799998</v>
      </c>
      <c r="C78" s="713">
        <v>18</v>
      </c>
      <c r="D78" s="712">
        <v>7752.5414650899975</v>
      </c>
      <c r="E78" s="713">
        <v>0</v>
      </c>
      <c r="F78" s="712">
        <v>0.2</v>
      </c>
      <c r="G78" s="712">
        <v>4.8912626899999996</v>
      </c>
      <c r="H78" s="713">
        <v>0</v>
      </c>
      <c r="I78" s="713">
        <v>1231.1690143200001</v>
      </c>
      <c r="J78" s="713">
        <v>0</v>
      </c>
      <c r="K78" s="713">
        <v>0</v>
      </c>
      <c r="L78" s="618" t="s">
        <v>2796</v>
      </c>
      <c r="M78" s="713">
        <v>0</v>
      </c>
      <c r="N78" s="713">
        <v>0</v>
      </c>
      <c r="O78" s="713">
        <v>0</v>
      </c>
      <c r="P78" s="713">
        <v>0</v>
      </c>
      <c r="Q78" s="713">
        <v>0</v>
      </c>
      <c r="R78" s="713">
        <v>57.2424757</v>
      </c>
      <c r="S78" s="713">
        <v>288496.96022553445</v>
      </c>
      <c r="T78" s="713">
        <v>53827.76671392587</v>
      </c>
      <c r="U78" s="713">
        <v>355948.72015544033</v>
      </c>
    </row>
    <row r="79" spans="1:21" s="278" customFormat="1" ht="8.1" customHeight="1">
      <c r="A79" s="618" t="s">
        <v>2804</v>
      </c>
      <c r="B79" s="713">
        <v>4568.9979954399987</v>
      </c>
      <c r="C79" s="713">
        <v>18</v>
      </c>
      <c r="D79" s="712">
        <v>7664.950824550001</v>
      </c>
      <c r="E79" s="713">
        <v>0</v>
      </c>
      <c r="F79" s="712">
        <v>0.19532221</v>
      </c>
      <c r="G79" s="712">
        <v>10.675569059999999</v>
      </c>
      <c r="H79" s="713">
        <v>0</v>
      </c>
      <c r="I79" s="713">
        <v>1215.7369795900001</v>
      </c>
      <c r="J79" s="713">
        <v>0</v>
      </c>
      <c r="K79" s="712">
        <v>0</v>
      </c>
      <c r="L79" s="618" t="s">
        <v>2804</v>
      </c>
      <c r="M79" s="712">
        <v>0</v>
      </c>
      <c r="N79" s="712">
        <v>0</v>
      </c>
      <c r="O79" s="712">
        <v>0</v>
      </c>
      <c r="P79" s="713">
        <v>0</v>
      </c>
      <c r="Q79" s="713">
        <v>0</v>
      </c>
      <c r="R79" s="713">
        <v>57.234559449999999</v>
      </c>
      <c r="S79" s="713">
        <v>290317.95862201939</v>
      </c>
      <c r="T79" s="713">
        <v>53791.978096330946</v>
      </c>
      <c r="U79" s="712">
        <v>357645.72796865035</v>
      </c>
    </row>
    <row r="80" spans="1:21" s="278" customFormat="1" ht="8.1" customHeight="1">
      <c r="A80" s="618" t="s">
        <v>2805</v>
      </c>
      <c r="B80" s="713">
        <v>4379.2660014499988</v>
      </c>
      <c r="C80" s="713">
        <v>18.407499999999999</v>
      </c>
      <c r="D80" s="712">
        <v>6585.2613130349991</v>
      </c>
      <c r="E80" s="713">
        <v>0</v>
      </c>
      <c r="F80" s="712">
        <v>0.19075686</v>
      </c>
      <c r="G80" s="712">
        <v>14.16597891</v>
      </c>
      <c r="H80" s="713">
        <v>0</v>
      </c>
      <c r="I80" s="713">
        <v>907.20987116000003</v>
      </c>
      <c r="J80" s="713">
        <v>0</v>
      </c>
      <c r="K80" s="712">
        <v>0</v>
      </c>
      <c r="L80" s="618" t="s">
        <v>2805</v>
      </c>
      <c r="M80" s="712">
        <v>0</v>
      </c>
      <c r="N80" s="712">
        <v>0</v>
      </c>
      <c r="O80" s="712">
        <v>0</v>
      </c>
      <c r="P80" s="713">
        <v>0</v>
      </c>
      <c r="Q80" s="713">
        <v>0</v>
      </c>
      <c r="R80" s="713">
        <v>43.955209850000003</v>
      </c>
      <c r="S80" s="713">
        <v>271715.66631371586</v>
      </c>
      <c r="T80" s="713">
        <v>50953.49334042077</v>
      </c>
      <c r="U80" s="712">
        <v>334617.61628540163</v>
      </c>
    </row>
    <row r="81" spans="1:21" s="278" customFormat="1" ht="8.1" customHeight="1">
      <c r="A81" s="618" t="s">
        <v>2806</v>
      </c>
      <c r="B81" s="713">
        <v>4456.8442496899997</v>
      </c>
      <c r="C81" s="713">
        <v>17.998349999999999</v>
      </c>
      <c r="D81" s="712">
        <v>6756.1328930350001</v>
      </c>
      <c r="E81" s="713">
        <v>0</v>
      </c>
      <c r="F81" s="712">
        <v>0.18629726999999999</v>
      </c>
      <c r="G81" s="712">
        <v>14.932095999999998</v>
      </c>
      <c r="H81" s="713">
        <v>0</v>
      </c>
      <c r="I81" s="713">
        <v>919.43551664999995</v>
      </c>
      <c r="J81" s="713">
        <v>0</v>
      </c>
      <c r="K81" s="713">
        <v>0</v>
      </c>
      <c r="L81" s="618" t="s">
        <v>2806</v>
      </c>
      <c r="M81" s="713">
        <v>0</v>
      </c>
      <c r="N81" s="713">
        <v>0</v>
      </c>
      <c r="O81" s="713">
        <v>0</v>
      </c>
      <c r="P81" s="713">
        <v>0</v>
      </c>
      <c r="Q81" s="713">
        <v>0</v>
      </c>
      <c r="R81" s="713">
        <v>43.955209850000003</v>
      </c>
      <c r="S81" s="713">
        <v>273442.68546305853</v>
      </c>
      <c r="T81" s="713">
        <v>50343.705541371077</v>
      </c>
      <c r="U81" s="713">
        <v>335995.8756169246</v>
      </c>
    </row>
    <row r="82" spans="1:21" s="278" customFormat="1" ht="8.1" customHeight="1">
      <c r="A82" s="618" t="s">
        <v>2850</v>
      </c>
      <c r="B82" s="713">
        <v>4496.6818561300006</v>
      </c>
      <c r="C82" s="713">
        <v>17.998349999999999</v>
      </c>
      <c r="D82" s="712">
        <v>6753.7586195149997</v>
      </c>
      <c r="E82" s="713">
        <v>0</v>
      </c>
      <c r="F82" s="712">
        <v>0.18169967000000004</v>
      </c>
      <c r="G82" s="712">
        <v>14.492756519999997</v>
      </c>
      <c r="H82" s="713">
        <v>0</v>
      </c>
      <c r="I82" s="713">
        <v>918.98087442999986</v>
      </c>
      <c r="J82" s="713">
        <v>0</v>
      </c>
      <c r="K82" s="712">
        <v>0</v>
      </c>
      <c r="L82" s="618" t="s">
        <v>2850</v>
      </c>
      <c r="M82" s="712">
        <v>0</v>
      </c>
      <c r="N82" s="712">
        <v>0</v>
      </c>
      <c r="O82" s="712">
        <v>0</v>
      </c>
      <c r="P82" s="713">
        <v>0</v>
      </c>
      <c r="Q82" s="713">
        <v>0</v>
      </c>
      <c r="R82" s="713">
        <v>42.814326250000001</v>
      </c>
      <c r="S82" s="713">
        <v>272680.76970397506</v>
      </c>
      <c r="T82" s="713">
        <v>49006.818504652008</v>
      </c>
      <c r="U82" s="712">
        <v>333932.49669114209</v>
      </c>
    </row>
    <row r="83" spans="1:21" s="278" customFormat="1" ht="8.1" customHeight="1">
      <c r="A83" s="618" t="s">
        <v>2851</v>
      </c>
      <c r="B83" s="713">
        <v>4395.4873876000011</v>
      </c>
      <c r="C83" s="713">
        <v>18.047476709999998</v>
      </c>
      <c r="D83" s="712">
        <v>6910.4366104250012</v>
      </c>
      <c r="E83" s="713">
        <v>0</v>
      </c>
      <c r="F83" s="712">
        <v>0.18169967000000004</v>
      </c>
      <c r="G83" s="712">
        <v>14.970674609999998</v>
      </c>
      <c r="H83" s="713">
        <v>0</v>
      </c>
      <c r="I83" s="713">
        <v>923.2714251499998</v>
      </c>
      <c r="J83" s="713">
        <v>0</v>
      </c>
      <c r="K83" s="712">
        <v>0</v>
      </c>
      <c r="L83" s="618" t="s">
        <v>2851</v>
      </c>
      <c r="M83" s="712">
        <v>0</v>
      </c>
      <c r="N83" s="712">
        <v>0</v>
      </c>
      <c r="O83" s="712">
        <v>0</v>
      </c>
      <c r="P83" s="713">
        <v>0</v>
      </c>
      <c r="Q83" s="713">
        <v>0</v>
      </c>
      <c r="R83" s="713">
        <v>42.646788540000003</v>
      </c>
      <c r="S83" s="713">
        <v>271640.50773331535</v>
      </c>
      <c r="T83" s="713">
        <v>48378.622041746974</v>
      </c>
      <c r="U83" s="712">
        <v>332324.1718377673</v>
      </c>
    </row>
    <row r="84" spans="1:21" s="310" customFormat="1" ht="8.1" customHeight="1">
      <c r="A84" s="601" t="s">
        <v>2852</v>
      </c>
      <c r="B84" s="710">
        <v>3254.3111639500007</v>
      </c>
      <c r="C84" s="710">
        <v>0</v>
      </c>
      <c r="D84" s="711">
        <v>6341.1554700450015</v>
      </c>
      <c r="E84" s="710">
        <v>0</v>
      </c>
      <c r="F84" s="711">
        <v>0</v>
      </c>
      <c r="G84" s="711">
        <v>0.14506130999999997</v>
      </c>
      <c r="H84" s="710">
        <v>0</v>
      </c>
      <c r="I84" s="710">
        <v>779.39379743000018</v>
      </c>
      <c r="J84" s="710">
        <v>0</v>
      </c>
      <c r="K84" s="710">
        <v>0</v>
      </c>
      <c r="L84" s="601" t="s">
        <v>2852</v>
      </c>
      <c r="M84" s="710">
        <v>0</v>
      </c>
      <c r="N84" s="710">
        <v>0</v>
      </c>
      <c r="O84" s="710">
        <v>0</v>
      </c>
      <c r="P84" s="710">
        <v>0</v>
      </c>
      <c r="Q84" s="710">
        <v>0</v>
      </c>
      <c r="R84" s="710">
        <v>31.100868789999996</v>
      </c>
      <c r="S84" s="710">
        <v>231928.51394831541</v>
      </c>
      <c r="T84" s="710">
        <v>44804.943844779977</v>
      </c>
      <c r="U84" s="710">
        <v>287139.5641546204</v>
      </c>
    </row>
    <row r="85" spans="1:21" s="310" customFormat="1" ht="8.1" customHeight="1">
      <c r="A85" s="894"/>
      <c r="B85" s="710"/>
      <c r="C85" s="710"/>
      <c r="D85" s="711"/>
      <c r="E85" s="710"/>
      <c r="F85" s="710"/>
      <c r="G85" s="710"/>
      <c r="H85" s="710"/>
      <c r="I85" s="710"/>
      <c r="J85" s="710"/>
      <c r="K85" s="710"/>
      <c r="L85" s="894"/>
      <c r="M85" s="710"/>
      <c r="N85" s="710"/>
      <c r="O85" s="710"/>
      <c r="P85" s="710"/>
      <c r="Q85" s="710"/>
      <c r="R85" s="710"/>
      <c r="S85" s="710"/>
      <c r="T85" s="710"/>
      <c r="U85" s="710"/>
    </row>
    <row r="86" spans="1:21" s="278" customFormat="1" ht="8.1" customHeight="1">
      <c r="A86" s="621" t="s">
        <v>2883</v>
      </c>
      <c r="B86" s="713">
        <v>3227.6429724600021</v>
      </c>
      <c r="C86" s="713">
        <v>0</v>
      </c>
      <c r="D86" s="712">
        <v>6470.6266147450006</v>
      </c>
      <c r="E86" s="713">
        <v>0</v>
      </c>
      <c r="F86" s="712">
        <v>0</v>
      </c>
      <c r="G86" s="712">
        <v>4.4305342599999999</v>
      </c>
      <c r="H86" s="713">
        <v>0</v>
      </c>
      <c r="I86" s="713">
        <v>789.02141175999998</v>
      </c>
      <c r="J86" s="713">
        <v>0</v>
      </c>
      <c r="K86" s="712">
        <v>0</v>
      </c>
      <c r="L86" s="621" t="s">
        <v>2883</v>
      </c>
      <c r="M86" s="712">
        <v>0</v>
      </c>
      <c r="N86" s="712">
        <v>0</v>
      </c>
      <c r="O86" s="712">
        <v>0</v>
      </c>
      <c r="P86" s="713">
        <v>0</v>
      </c>
      <c r="Q86" s="713">
        <v>0</v>
      </c>
      <c r="R86" s="713">
        <v>30.644517240000003</v>
      </c>
      <c r="S86" s="713">
        <v>235286.83441086268</v>
      </c>
      <c r="T86" s="713">
        <v>44598.935665080964</v>
      </c>
      <c r="U86" s="712">
        <v>290408.13612640864</v>
      </c>
    </row>
    <row r="87" spans="1:21" s="278" customFormat="1" ht="8.1" customHeight="1">
      <c r="A87" s="621" t="s">
        <v>2884</v>
      </c>
      <c r="B87" s="713">
        <v>3258.9772174200002</v>
      </c>
      <c r="C87" s="713">
        <v>0</v>
      </c>
      <c r="D87" s="712">
        <v>6899.660005544999</v>
      </c>
      <c r="E87" s="713">
        <v>0</v>
      </c>
      <c r="F87" s="712">
        <v>0</v>
      </c>
      <c r="G87" s="712">
        <v>0.12989205999999998</v>
      </c>
      <c r="H87" s="713">
        <v>0.20049875</v>
      </c>
      <c r="I87" s="713">
        <v>781.48075474999996</v>
      </c>
      <c r="J87" s="713">
        <v>0</v>
      </c>
      <c r="K87" s="712">
        <v>0</v>
      </c>
      <c r="L87" s="621" t="s">
        <v>2884</v>
      </c>
      <c r="M87" s="712">
        <v>0</v>
      </c>
      <c r="N87" s="712">
        <v>0</v>
      </c>
      <c r="O87" s="712">
        <v>0</v>
      </c>
      <c r="P87" s="713">
        <v>0</v>
      </c>
      <c r="Q87" s="713">
        <v>0</v>
      </c>
      <c r="R87" s="713">
        <v>37.460970099999997</v>
      </c>
      <c r="S87" s="713">
        <v>233508.38859147651</v>
      </c>
      <c r="T87" s="713">
        <v>47718.169486561965</v>
      </c>
      <c r="U87" s="712">
        <v>292204.46741666348</v>
      </c>
    </row>
    <row r="88" spans="1:21" s="575" customFormat="1" ht="8.1" customHeight="1">
      <c r="A88" s="2195" t="s">
        <v>2885</v>
      </c>
      <c r="B88" s="2196">
        <v>3268.1353706499999</v>
      </c>
      <c r="C88" s="2196">
        <v>0</v>
      </c>
      <c r="D88" s="2197">
        <v>7904.7380961050003</v>
      </c>
      <c r="E88" s="2196">
        <v>0.06</v>
      </c>
      <c r="F88" s="2197">
        <v>0</v>
      </c>
      <c r="G88" s="2197">
        <v>0.11111587999999999</v>
      </c>
      <c r="H88" s="2196">
        <v>0</v>
      </c>
      <c r="I88" s="2196">
        <v>794.76245496000001</v>
      </c>
      <c r="J88" s="2196">
        <v>0</v>
      </c>
      <c r="K88" s="2196">
        <v>0</v>
      </c>
      <c r="L88" s="2195" t="s">
        <v>2885</v>
      </c>
      <c r="M88" s="2196">
        <v>0</v>
      </c>
      <c r="N88" s="2196">
        <v>0</v>
      </c>
      <c r="O88" s="2196">
        <v>0</v>
      </c>
      <c r="P88" s="2196">
        <v>0</v>
      </c>
      <c r="Q88" s="2196">
        <v>0</v>
      </c>
      <c r="R88" s="2196">
        <v>38.999997029999996</v>
      </c>
      <c r="S88" s="2196">
        <v>243528.24168407166</v>
      </c>
      <c r="T88" s="2196">
        <v>52017.844325462036</v>
      </c>
      <c r="U88" s="2196">
        <v>307552.8930441587</v>
      </c>
    </row>
    <row r="89" spans="1:21" ht="8.25" customHeight="1">
      <c r="A89" s="679"/>
      <c r="B89" s="679"/>
      <c r="C89" s="679"/>
      <c r="D89" s="679"/>
      <c r="E89" s="679"/>
      <c r="F89" s="679"/>
      <c r="G89" s="679"/>
      <c r="H89" s="679"/>
      <c r="I89" s="679"/>
      <c r="J89" s="679"/>
      <c r="K89" s="679"/>
      <c r="L89" s="679"/>
      <c r="M89" s="679"/>
      <c r="N89" s="679"/>
      <c r="O89" s="679"/>
      <c r="P89" s="679"/>
      <c r="Q89" s="679"/>
      <c r="R89" s="679"/>
      <c r="S89" s="679"/>
      <c r="T89" s="679"/>
      <c r="U89" s="679"/>
    </row>
    <row r="90" spans="1:21" ht="9" customHeight="1">
      <c r="A90" s="271"/>
      <c r="L90" s="271"/>
    </row>
    <row r="91" spans="1:21" ht="9" customHeight="1">
      <c r="A91" s="271"/>
      <c r="L91" s="271"/>
    </row>
    <row r="92" spans="1:21" ht="9" customHeight="1">
      <c r="A92" s="271"/>
      <c r="L92" s="271"/>
    </row>
    <row r="93" spans="1:21" ht="9" customHeight="1">
      <c r="A93" s="271"/>
      <c r="L93" s="271"/>
    </row>
    <row r="94" spans="1:21" ht="9" customHeight="1">
      <c r="A94" s="271"/>
      <c r="L94" s="271"/>
    </row>
    <row r="95" spans="1:21" ht="9" customHeight="1">
      <c r="A95" s="271"/>
      <c r="L95" s="271"/>
    </row>
    <row r="96" spans="1:21" ht="9" customHeight="1">
      <c r="A96" s="271"/>
      <c r="L96" s="271"/>
    </row>
    <row r="97" spans="1:21" ht="9" customHeight="1">
      <c r="A97" s="285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285"/>
      <c r="M97" s="33"/>
      <c r="N97" s="33"/>
      <c r="O97" s="33"/>
      <c r="P97" s="33"/>
      <c r="Q97" s="33"/>
      <c r="R97" s="33"/>
      <c r="S97" s="33"/>
      <c r="T97" s="33"/>
      <c r="U97" s="33"/>
    </row>
    <row r="98" spans="1:21" ht="9" customHeight="1">
      <c r="A98" s="286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286"/>
      <c r="M98" s="33"/>
      <c r="N98" s="33"/>
      <c r="O98" s="33"/>
      <c r="P98" s="33"/>
      <c r="Q98" s="33"/>
      <c r="R98" s="33"/>
      <c r="S98" s="33"/>
      <c r="T98" s="33"/>
      <c r="U98" s="33"/>
    </row>
    <row r="99" spans="1:21" s="280" customFormat="1" ht="9" customHeight="1">
      <c r="A99" s="286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286"/>
      <c r="M99" s="33"/>
      <c r="N99" s="33"/>
      <c r="O99" s="33"/>
      <c r="P99" s="33"/>
      <c r="Q99" s="33"/>
      <c r="R99" s="33"/>
      <c r="S99" s="33"/>
      <c r="T99" s="33"/>
      <c r="U99" s="33"/>
    </row>
    <row r="100" spans="1:21" ht="9" customHeight="1">
      <c r="A100" s="288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288"/>
      <c r="M100" s="33"/>
      <c r="N100" s="33"/>
      <c r="O100" s="33"/>
      <c r="P100" s="33"/>
      <c r="Q100" s="33"/>
      <c r="R100" s="33"/>
      <c r="S100" s="33"/>
      <c r="T100" s="33"/>
      <c r="U100" s="33"/>
    </row>
    <row r="101" spans="1:21" ht="9" customHeight="1">
      <c r="A101" s="288"/>
      <c r="B101" s="287"/>
      <c r="C101" s="287"/>
      <c r="D101" s="287"/>
      <c r="E101" s="287"/>
      <c r="F101" s="287"/>
      <c r="G101" s="287"/>
      <c r="H101" s="287"/>
      <c r="I101" s="287"/>
      <c r="J101" s="287"/>
      <c r="K101" s="287"/>
      <c r="L101" s="288"/>
      <c r="M101" s="287"/>
      <c r="N101" s="287"/>
      <c r="O101" s="287"/>
      <c r="P101" s="287"/>
      <c r="Q101" s="287"/>
      <c r="R101" s="287"/>
      <c r="S101" s="287"/>
      <c r="T101" s="287"/>
      <c r="U101" s="287"/>
    </row>
    <row r="102" spans="1:21" ht="9" customHeight="1">
      <c r="A102" s="288"/>
      <c r="B102" s="287"/>
      <c r="C102" s="287"/>
      <c r="D102" s="287"/>
      <c r="E102" s="287"/>
      <c r="F102" s="287"/>
      <c r="G102" s="287"/>
      <c r="H102" s="287"/>
      <c r="I102" s="287"/>
      <c r="J102" s="287"/>
      <c r="K102" s="287"/>
      <c r="L102" s="288"/>
      <c r="M102" s="287"/>
      <c r="N102" s="287"/>
      <c r="O102" s="287"/>
      <c r="P102" s="287"/>
      <c r="Q102" s="287"/>
      <c r="R102" s="287"/>
      <c r="S102" s="287"/>
      <c r="T102" s="287"/>
      <c r="U102" s="287"/>
    </row>
    <row r="103" spans="1:21" ht="9" customHeight="1">
      <c r="A103" s="288"/>
      <c r="B103" s="289"/>
      <c r="C103" s="289"/>
      <c r="D103" s="289"/>
      <c r="E103" s="289"/>
      <c r="F103" s="289"/>
      <c r="G103" s="289"/>
      <c r="H103" s="289"/>
      <c r="I103" s="289"/>
      <c r="J103" s="289"/>
      <c r="K103" s="289"/>
      <c r="L103" s="288"/>
      <c r="M103" s="289"/>
      <c r="N103" s="289"/>
      <c r="O103" s="289"/>
      <c r="P103" s="289"/>
      <c r="Q103" s="289"/>
      <c r="R103" s="289"/>
      <c r="S103" s="289"/>
      <c r="T103" s="289"/>
      <c r="U103" s="289"/>
    </row>
    <row r="104" spans="1:21" ht="9" customHeight="1">
      <c r="A104" s="288"/>
      <c r="B104" s="289"/>
      <c r="C104" s="289"/>
      <c r="D104" s="289"/>
      <c r="E104" s="289"/>
      <c r="F104" s="289"/>
      <c r="G104" s="289"/>
      <c r="H104" s="289"/>
      <c r="I104" s="289"/>
      <c r="J104" s="289"/>
      <c r="K104" s="289"/>
      <c r="L104" s="288"/>
      <c r="M104" s="289"/>
      <c r="N104" s="289"/>
      <c r="O104" s="289"/>
      <c r="P104" s="289"/>
      <c r="Q104" s="289"/>
      <c r="R104" s="289"/>
      <c r="S104" s="289"/>
      <c r="T104" s="289"/>
      <c r="U104" s="289"/>
    </row>
    <row r="105" spans="1:21" ht="9" customHeight="1">
      <c r="A105" s="288"/>
      <c r="B105" s="289"/>
      <c r="C105" s="289"/>
      <c r="D105" s="289"/>
      <c r="E105" s="289"/>
      <c r="F105" s="289"/>
      <c r="G105" s="289"/>
      <c r="H105" s="289"/>
      <c r="I105" s="289"/>
      <c r="J105" s="289"/>
      <c r="K105" s="289"/>
      <c r="L105" s="288"/>
      <c r="M105" s="289"/>
      <c r="N105" s="289"/>
      <c r="O105" s="289"/>
      <c r="P105" s="289"/>
      <c r="Q105" s="289"/>
      <c r="R105" s="289"/>
      <c r="S105" s="289"/>
      <c r="T105" s="289"/>
      <c r="U105" s="289"/>
    </row>
    <row r="106" spans="1:21" ht="9" customHeight="1">
      <c r="A106" s="288"/>
      <c r="B106" s="289"/>
      <c r="C106" s="289"/>
      <c r="D106" s="289"/>
      <c r="E106" s="289"/>
      <c r="F106" s="289"/>
      <c r="G106" s="289"/>
      <c r="H106" s="289"/>
      <c r="I106" s="289"/>
      <c r="J106" s="289"/>
      <c r="K106" s="289"/>
      <c r="L106" s="288"/>
      <c r="M106" s="289"/>
      <c r="N106" s="289"/>
      <c r="O106" s="289"/>
      <c r="P106" s="289"/>
      <c r="Q106" s="289"/>
      <c r="R106" s="289"/>
      <c r="S106" s="289"/>
      <c r="T106" s="289"/>
      <c r="U106" s="289"/>
    </row>
    <row r="107" spans="1:21" ht="9" customHeight="1">
      <c r="A107" s="288"/>
      <c r="B107" s="289"/>
      <c r="C107" s="289"/>
      <c r="D107" s="289"/>
      <c r="E107" s="289"/>
      <c r="F107" s="289"/>
      <c r="G107" s="289"/>
      <c r="H107" s="289"/>
      <c r="I107" s="289"/>
      <c r="J107" s="289"/>
      <c r="K107" s="289"/>
      <c r="L107" s="288"/>
      <c r="M107" s="289"/>
      <c r="N107" s="289"/>
      <c r="O107" s="289"/>
      <c r="P107" s="289"/>
      <c r="Q107" s="289"/>
      <c r="R107" s="289"/>
      <c r="S107" s="289"/>
      <c r="T107" s="289"/>
      <c r="U107" s="289"/>
    </row>
    <row r="108" spans="1:21" ht="9" customHeight="1">
      <c r="A108" s="275"/>
      <c r="B108" s="289"/>
      <c r="C108" s="289"/>
      <c r="D108" s="289"/>
      <c r="E108" s="289"/>
      <c r="F108" s="289"/>
      <c r="G108" s="289"/>
      <c r="H108" s="289"/>
      <c r="I108" s="289"/>
      <c r="J108" s="289"/>
      <c r="K108" s="289"/>
      <c r="L108" s="275"/>
      <c r="M108" s="289"/>
      <c r="N108" s="289"/>
      <c r="O108" s="289"/>
      <c r="P108" s="289"/>
      <c r="Q108" s="289"/>
      <c r="R108" s="289"/>
      <c r="S108" s="289"/>
      <c r="T108" s="289"/>
      <c r="U108" s="289"/>
    </row>
    <row r="109" spans="1:21" ht="9" customHeight="1">
      <c r="A109" s="275"/>
      <c r="B109" s="289"/>
      <c r="C109" s="289"/>
      <c r="D109" s="289"/>
      <c r="E109" s="289"/>
      <c r="F109" s="289"/>
      <c r="G109" s="289"/>
      <c r="H109" s="289"/>
      <c r="I109" s="289"/>
      <c r="J109" s="289"/>
      <c r="K109" s="289"/>
      <c r="L109" s="275"/>
      <c r="M109" s="289"/>
      <c r="N109" s="289"/>
      <c r="O109" s="289"/>
      <c r="P109" s="289"/>
      <c r="Q109" s="289"/>
      <c r="R109" s="289"/>
      <c r="S109" s="289"/>
      <c r="T109" s="289"/>
      <c r="U109" s="289"/>
    </row>
    <row r="110" spans="1:21" ht="9" customHeight="1">
      <c r="A110" s="275"/>
      <c r="B110" s="289"/>
      <c r="C110" s="289"/>
      <c r="D110" s="289"/>
      <c r="E110" s="289"/>
      <c r="F110" s="289"/>
      <c r="G110" s="289"/>
      <c r="H110" s="289"/>
      <c r="I110" s="289"/>
      <c r="J110" s="289"/>
      <c r="K110" s="289"/>
      <c r="L110" s="275"/>
      <c r="M110" s="289"/>
      <c r="N110" s="289"/>
      <c r="O110" s="289"/>
      <c r="P110" s="289"/>
      <c r="Q110" s="289"/>
      <c r="R110" s="289"/>
      <c r="S110" s="289"/>
      <c r="T110" s="289"/>
      <c r="U110" s="289"/>
    </row>
    <row r="111" spans="1:21" ht="9" customHeight="1">
      <c r="A111" s="275"/>
      <c r="B111" s="274"/>
      <c r="C111" s="274"/>
      <c r="D111" s="274"/>
      <c r="E111" s="274"/>
      <c r="F111" s="274"/>
      <c r="G111" s="274"/>
      <c r="H111" s="274"/>
      <c r="I111" s="274"/>
      <c r="J111" s="274"/>
      <c r="K111" s="274"/>
      <c r="L111" s="275"/>
      <c r="M111" s="274"/>
      <c r="N111" s="274"/>
      <c r="O111" s="274"/>
      <c r="P111" s="274"/>
      <c r="Q111" s="274"/>
      <c r="R111" s="274"/>
      <c r="S111" s="274"/>
      <c r="T111" s="274"/>
      <c r="U111" s="274"/>
    </row>
    <row r="112" spans="1:21" ht="9" customHeight="1">
      <c r="A112" s="275"/>
      <c r="B112" s="274"/>
      <c r="C112" s="274"/>
      <c r="D112" s="274"/>
      <c r="E112" s="274"/>
      <c r="F112" s="274"/>
      <c r="G112" s="274"/>
      <c r="H112" s="274"/>
      <c r="I112" s="274"/>
      <c r="J112" s="274"/>
      <c r="K112" s="274"/>
      <c r="L112" s="275"/>
      <c r="M112" s="274"/>
      <c r="N112" s="274"/>
      <c r="O112" s="274"/>
      <c r="P112" s="274"/>
      <c r="Q112" s="274"/>
      <c r="R112" s="274"/>
      <c r="S112" s="274"/>
      <c r="T112" s="274"/>
      <c r="U112" s="274"/>
    </row>
    <row r="113" spans="1:21" ht="9" customHeight="1">
      <c r="A113" s="275"/>
      <c r="B113" s="274"/>
      <c r="C113" s="274"/>
      <c r="D113" s="274"/>
      <c r="E113" s="274"/>
      <c r="F113" s="274"/>
      <c r="G113" s="274"/>
      <c r="H113" s="274"/>
      <c r="I113" s="274"/>
      <c r="J113" s="274"/>
      <c r="K113" s="274"/>
      <c r="L113" s="275"/>
      <c r="M113" s="274"/>
      <c r="N113" s="274"/>
      <c r="O113" s="274"/>
      <c r="P113" s="274"/>
      <c r="Q113" s="274"/>
      <c r="R113" s="274"/>
      <c r="S113" s="274"/>
      <c r="T113" s="274"/>
      <c r="U113" s="274"/>
    </row>
    <row r="114" spans="1:21" ht="9" customHeight="1">
      <c r="A114" s="275"/>
      <c r="B114" s="274"/>
      <c r="C114" s="274"/>
      <c r="D114" s="274"/>
      <c r="E114" s="274"/>
      <c r="F114" s="274"/>
      <c r="G114" s="274"/>
      <c r="H114" s="274"/>
      <c r="I114" s="274"/>
      <c r="J114" s="274"/>
      <c r="K114" s="274"/>
      <c r="L114" s="275"/>
      <c r="M114" s="274"/>
      <c r="N114" s="274"/>
      <c r="O114" s="274"/>
      <c r="P114" s="274"/>
      <c r="Q114" s="274"/>
      <c r="R114" s="274"/>
      <c r="S114" s="274"/>
      <c r="T114" s="274"/>
      <c r="U114" s="274"/>
    </row>
    <row r="115" spans="1:21" ht="9" customHeight="1">
      <c r="A115" s="232"/>
      <c r="B115" s="274"/>
      <c r="C115" s="274"/>
      <c r="D115" s="274"/>
      <c r="E115" s="274"/>
      <c r="F115" s="274"/>
      <c r="G115" s="274"/>
      <c r="H115" s="274"/>
      <c r="I115" s="274"/>
      <c r="J115" s="274"/>
      <c r="K115" s="274"/>
      <c r="L115" s="232"/>
      <c r="M115" s="274"/>
      <c r="N115" s="274"/>
      <c r="O115" s="274"/>
      <c r="P115" s="274"/>
      <c r="Q115" s="274"/>
      <c r="R115" s="274"/>
      <c r="S115" s="274"/>
      <c r="T115" s="274"/>
      <c r="U115" s="274"/>
    </row>
    <row r="116" spans="1:21" ht="9" customHeight="1">
      <c r="A116" s="232"/>
      <c r="B116" s="274"/>
      <c r="C116" s="274"/>
      <c r="D116" s="274"/>
      <c r="E116" s="274"/>
      <c r="F116" s="274"/>
      <c r="G116" s="274"/>
      <c r="H116" s="274"/>
      <c r="I116" s="274"/>
      <c r="J116" s="274"/>
      <c r="K116" s="274"/>
      <c r="L116" s="232"/>
      <c r="M116" s="274"/>
      <c r="N116" s="274"/>
      <c r="O116" s="274"/>
      <c r="P116" s="274"/>
      <c r="Q116" s="274"/>
      <c r="R116" s="274"/>
      <c r="S116" s="274"/>
      <c r="T116" s="274"/>
      <c r="U116" s="274"/>
    </row>
    <row r="117" spans="1:21" ht="9" customHeight="1">
      <c r="A117" s="232"/>
      <c r="B117" s="274"/>
      <c r="C117" s="274"/>
      <c r="D117" s="274"/>
      <c r="E117" s="274"/>
      <c r="F117" s="274"/>
      <c r="G117" s="274"/>
      <c r="H117" s="274"/>
      <c r="I117" s="274"/>
      <c r="J117" s="274"/>
      <c r="K117" s="274"/>
      <c r="L117" s="232"/>
      <c r="M117" s="274"/>
      <c r="N117" s="274"/>
      <c r="O117" s="274"/>
      <c r="P117" s="274"/>
      <c r="Q117" s="274"/>
      <c r="R117" s="274"/>
      <c r="S117" s="274"/>
      <c r="T117" s="274"/>
      <c r="U117" s="274"/>
    </row>
    <row r="118" spans="1:21" ht="9" customHeight="1">
      <c r="A118" s="232"/>
      <c r="B118" s="233"/>
      <c r="C118" s="233"/>
      <c r="D118" s="233"/>
      <c r="E118" s="233"/>
      <c r="F118" s="233"/>
      <c r="G118" s="233"/>
      <c r="H118" s="233"/>
      <c r="I118" s="233"/>
      <c r="J118" s="233"/>
      <c r="K118" s="233"/>
      <c r="L118" s="232"/>
      <c r="M118" s="233"/>
      <c r="N118" s="233"/>
      <c r="O118" s="233"/>
      <c r="P118" s="233"/>
      <c r="Q118" s="233"/>
      <c r="R118" s="233"/>
      <c r="S118" s="233"/>
      <c r="T118" s="233"/>
      <c r="U118" s="233"/>
    </row>
    <row r="119" spans="1:21" ht="9" customHeight="1">
      <c r="A119" s="232"/>
      <c r="B119" s="233"/>
      <c r="C119" s="233"/>
      <c r="D119" s="233"/>
      <c r="E119" s="233"/>
      <c r="F119" s="233"/>
      <c r="G119" s="233"/>
      <c r="H119" s="233"/>
      <c r="I119" s="233"/>
      <c r="J119" s="233"/>
      <c r="K119" s="233"/>
      <c r="L119" s="232"/>
      <c r="M119" s="233"/>
      <c r="N119" s="233"/>
      <c r="O119" s="233"/>
      <c r="P119" s="233"/>
      <c r="Q119" s="233"/>
      <c r="R119" s="233"/>
      <c r="S119" s="233"/>
      <c r="T119" s="233"/>
      <c r="U119" s="233"/>
    </row>
    <row r="120" spans="1:21" ht="9" customHeight="1">
      <c r="A120" s="232"/>
      <c r="B120" s="233"/>
      <c r="C120" s="233"/>
      <c r="D120" s="233"/>
      <c r="E120" s="233"/>
      <c r="F120" s="233"/>
      <c r="G120" s="233"/>
      <c r="H120" s="233"/>
      <c r="I120" s="233"/>
      <c r="J120" s="233"/>
      <c r="K120" s="233"/>
      <c r="L120" s="232"/>
      <c r="M120" s="233"/>
      <c r="N120" s="233"/>
      <c r="O120" s="233"/>
      <c r="P120" s="233"/>
      <c r="Q120" s="233"/>
      <c r="R120" s="233"/>
      <c r="S120" s="233"/>
      <c r="T120" s="233"/>
      <c r="U120" s="233"/>
    </row>
    <row r="121" spans="1:21" ht="9" customHeight="1">
      <c r="A121" s="232"/>
      <c r="B121" s="233"/>
      <c r="C121" s="233"/>
      <c r="D121" s="233"/>
      <c r="E121" s="233"/>
      <c r="F121" s="233"/>
      <c r="G121" s="233"/>
      <c r="H121" s="233"/>
      <c r="I121" s="233"/>
      <c r="J121" s="233"/>
      <c r="K121" s="233"/>
      <c r="L121" s="232"/>
      <c r="M121" s="233"/>
      <c r="N121" s="233"/>
      <c r="O121" s="233"/>
      <c r="P121" s="233"/>
      <c r="Q121" s="233"/>
      <c r="R121" s="233"/>
      <c r="S121" s="233"/>
      <c r="T121" s="233"/>
      <c r="U121" s="233"/>
    </row>
    <row r="122" spans="1:21" ht="9" customHeight="1">
      <c r="A122" s="232"/>
      <c r="B122" s="233"/>
      <c r="C122" s="233"/>
      <c r="D122" s="233"/>
      <c r="E122" s="233"/>
      <c r="F122" s="233"/>
      <c r="G122" s="233"/>
      <c r="H122" s="233"/>
      <c r="I122" s="233"/>
      <c r="J122" s="233"/>
      <c r="K122" s="233"/>
      <c r="L122" s="232"/>
      <c r="M122" s="233"/>
      <c r="N122" s="233"/>
      <c r="O122" s="233"/>
      <c r="P122" s="233"/>
      <c r="Q122" s="233"/>
      <c r="R122" s="233"/>
      <c r="S122" s="233"/>
      <c r="T122" s="233"/>
      <c r="U122" s="233"/>
    </row>
    <row r="123" spans="1:21" ht="9" customHeight="1">
      <c r="A123" s="232"/>
      <c r="B123" s="233"/>
      <c r="C123" s="233"/>
      <c r="D123" s="233"/>
      <c r="E123" s="233"/>
      <c r="F123" s="233"/>
      <c r="G123" s="233"/>
      <c r="H123" s="233"/>
      <c r="I123" s="233"/>
      <c r="J123" s="233"/>
      <c r="K123" s="233"/>
      <c r="L123" s="232"/>
      <c r="M123" s="233"/>
      <c r="N123" s="233"/>
      <c r="O123" s="233"/>
      <c r="P123" s="233"/>
      <c r="Q123" s="233"/>
      <c r="R123" s="233"/>
      <c r="S123" s="233"/>
      <c r="T123" s="233"/>
      <c r="U123" s="233"/>
    </row>
    <row r="124" spans="1:21" ht="9" customHeight="1">
      <c r="A124" s="232"/>
      <c r="B124" s="234"/>
      <c r="C124" s="234"/>
      <c r="D124" s="234"/>
      <c r="E124" s="234"/>
      <c r="F124" s="234"/>
      <c r="G124" s="234"/>
      <c r="H124" s="234"/>
      <c r="I124" s="234"/>
      <c r="J124" s="234"/>
      <c r="K124" s="234"/>
      <c r="L124" s="232"/>
      <c r="M124" s="234"/>
      <c r="N124" s="234"/>
      <c r="O124" s="234"/>
      <c r="P124" s="234"/>
      <c r="Q124" s="234"/>
      <c r="R124" s="234"/>
      <c r="S124" s="234"/>
      <c r="T124" s="234"/>
      <c r="U124" s="234"/>
    </row>
    <row r="125" spans="1:21" ht="9" customHeight="1">
      <c r="A125" s="232"/>
      <c r="B125" s="234"/>
      <c r="C125" s="234"/>
      <c r="D125" s="234"/>
      <c r="E125" s="234"/>
      <c r="F125" s="234"/>
      <c r="G125" s="234"/>
      <c r="H125" s="234"/>
      <c r="I125" s="234"/>
      <c r="J125" s="234"/>
      <c r="K125" s="234"/>
      <c r="L125" s="232"/>
      <c r="M125" s="234"/>
      <c r="N125" s="234"/>
      <c r="O125" s="234"/>
      <c r="P125" s="234"/>
      <c r="Q125" s="234"/>
      <c r="R125" s="234"/>
      <c r="S125" s="234"/>
      <c r="T125" s="234"/>
      <c r="U125" s="234"/>
    </row>
    <row r="126" spans="1:21" ht="9" customHeight="1">
      <c r="A126" s="232"/>
      <c r="B126" s="234"/>
      <c r="C126" s="234"/>
      <c r="D126" s="234"/>
      <c r="E126" s="234"/>
      <c r="F126" s="234"/>
      <c r="G126" s="234"/>
      <c r="H126" s="234"/>
      <c r="I126" s="234"/>
      <c r="J126" s="234"/>
      <c r="K126" s="234"/>
      <c r="L126" s="232"/>
      <c r="M126" s="234"/>
      <c r="N126" s="234"/>
      <c r="O126" s="234"/>
      <c r="P126" s="234"/>
      <c r="Q126" s="234"/>
      <c r="R126" s="234"/>
      <c r="S126" s="234"/>
      <c r="T126" s="234"/>
      <c r="U126" s="234"/>
    </row>
    <row r="127" spans="1:21" ht="9" customHeight="1">
      <c r="A127" s="232"/>
      <c r="B127" s="234"/>
      <c r="C127" s="234"/>
      <c r="D127" s="234"/>
      <c r="E127" s="234"/>
      <c r="F127" s="234"/>
      <c r="G127" s="234"/>
      <c r="H127" s="234"/>
      <c r="I127" s="234"/>
      <c r="J127" s="234"/>
      <c r="K127" s="234"/>
      <c r="L127" s="232"/>
      <c r="M127" s="234"/>
      <c r="N127" s="234"/>
      <c r="O127" s="234"/>
      <c r="P127" s="234"/>
      <c r="Q127" s="234"/>
      <c r="R127" s="234"/>
      <c r="S127" s="234"/>
      <c r="T127" s="234"/>
      <c r="U127" s="234"/>
    </row>
    <row r="128" spans="1:21" ht="9" customHeight="1">
      <c r="A128" s="238"/>
      <c r="B128" s="234"/>
      <c r="C128" s="234"/>
      <c r="D128" s="234"/>
      <c r="E128" s="234"/>
      <c r="F128" s="234"/>
      <c r="G128" s="234"/>
      <c r="H128" s="234"/>
      <c r="I128" s="234"/>
      <c r="J128" s="234"/>
      <c r="K128" s="234"/>
      <c r="L128" s="238"/>
      <c r="M128" s="234"/>
      <c r="N128" s="234"/>
      <c r="O128" s="234"/>
      <c r="P128" s="234"/>
      <c r="Q128" s="234"/>
      <c r="R128" s="234"/>
      <c r="S128" s="234"/>
      <c r="T128" s="234"/>
      <c r="U128" s="234"/>
    </row>
    <row r="129" spans="1:21" ht="9" customHeight="1">
      <c r="A129" s="238"/>
      <c r="B129" s="234"/>
      <c r="C129" s="234"/>
      <c r="D129" s="234"/>
      <c r="E129" s="234"/>
      <c r="F129" s="234"/>
      <c r="G129" s="234"/>
      <c r="H129" s="234"/>
      <c r="I129" s="234"/>
      <c r="J129" s="234"/>
      <c r="K129" s="234"/>
      <c r="L129" s="238"/>
      <c r="M129" s="234"/>
      <c r="N129" s="234"/>
      <c r="O129" s="234"/>
      <c r="P129" s="234"/>
      <c r="Q129" s="234"/>
      <c r="R129" s="234"/>
      <c r="S129" s="234"/>
      <c r="T129" s="234"/>
      <c r="U129" s="234"/>
    </row>
    <row r="130" spans="1:21" ht="9" customHeight="1">
      <c r="A130" s="238"/>
      <c r="B130" s="234"/>
      <c r="C130" s="234"/>
      <c r="D130" s="234"/>
      <c r="E130" s="234"/>
      <c r="F130" s="234"/>
      <c r="G130" s="234"/>
      <c r="H130" s="234"/>
      <c r="I130" s="234"/>
      <c r="J130" s="234"/>
      <c r="K130" s="234"/>
      <c r="L130" s="238"/>
      <c r="M130" s="234"/>
      <c r="N130" s="234"/>
      <c r="O130" s="234"/>
      <c r="P130" s="234"/>
      <c r="Q130" s="234"/>
      <c r="R130" s="234"/>
      <c r="S130" s="234"/>
      <c r="T130" s="234"/>
      <c r="U130" s="234"/>
    </row>
    <row r="131" spans="1:21" ht="9" customHeight="1">
      <c r="A131" s="238"/>
      <c r="B131" s="234"/>
      <c r="C131" s="234"/>
      <c r="D131" s="234"/>
      <c r="E131" s="234"/>
      <c r="F131" s="234"/>
      <c r="G131" s="234"/>
      <c r="H131" s="234"/>
      <c r="I131" s="234"/>
      <c r="J131" s="234"/>
      <c r="K131" s="234"/>
      <c r="L131" s="238"/>
      <c r="M131" s="234"/>
      <c r="N131" s="234"/>
      <c r="O131" s="234"/>
      <c r="P131" s="234"/>
      <c r="Q131" s="234"/>
      <c r="R131" s="234"/>
      <c r="S131" s="234"/>
      <c r="T131" s="234"/>
      <c r="U131" s="234"/>
    </row>
    <row r="132" spans="1:21" ht="9" customHeight="1">
      <c r="A132" s="232"/>
      <c r="B132" s="234"/>
      <c r="C132" s="234"/>
      <c r="D132" s="234"/>
      <c r="E132" s="234"/>
      <c r="F132" s="234"/>
      <c r="G132" s="234"/>
      <c r="H132" s="234"/>
      <c r="I132" s="234"/>
      <c r="J132" s="234"/>
      <c r="K132" s="234"/>
      <c r="L132" s="232"/>
      <c r="M132" s="234"/>
      <c r="N132" s="234"/>
      <c r="O132" s="234"/>
      <c r="P132" s="234"/>
      <c r="Q132" s="234"/>
      <c r="R132" s="234"/>
      <c r="S132" s="234"/>
      <c r="T132" s="234"/>
      <c r="U132" s="234"/>
    </row>
    <row r="133" spans="1:21" ht="9" customHeight="1">
      <c r="A133" s="232"/>
      <c r="B133" s="234"/>
      <c r="C133" s="234"/>
      <c r="D133" s="234"/>
      <c r="E133" s="234"/>
      <c r="F133" s="234"/>
      <c r="G133" s="234"/>
      <c r="H133" s="234"/>
      <c r="I133" s="234"/>
      <c r="J133" s="234"/>
      <c r="K133" s="234"/>
      <c r="L133" s="232"/>
      <c r="M133" s="234"/>
      <c r="N133" s="234"/>
      <c r="O133" s="234"/>
      <c r="P133" s="234"/>
      <c r="Q133" s="234"/>
      <c r="R133" s="234"/>
      <c r="S133" s="234"/>
      <c r="T133" s="234"/>
      <c r="U133" s="234"/>
    </row>
    <row r="134" spans="1:21" ht="9" customHeight="1">
      <c r="A134" s="232"/>
      <c r="B134" s="234"/>
      <c r="C134" s="234"/>
      <c r="D134" s="234"/>
      <c r="E134" s="234"/>
      <c r="F134" s="234"/>
      <c r="G134" s="234"/>
      <c r="H134" s="234"/>
      <c r="I134" s="234"/>
      <c r="J134" s="234"/>
      <c r="K134" s="234"/>
      <c r="L134" s="232"/>
      <c r="M134" s="234"/>
      <c r="N134" s="234"/>
      <c r="O134" s="234"/>
      <c r="P134" s="234"/>
      <c r="Q134" s="234"/>
      <c r="R134" s="234"/>
      <c r="S134" s="234"/>
      <c r="T134" s="234"/>
      <c r="U134" s="234"/>
    </row>
    <row r="135" spans="1:21" ht="9" customHeight="1">
      <c r="A135" s="232"/>
      <c r="B135" s="235"/>
      <c r="C135" s="235"/>
      <c r="D135" s="235"/>
      <c r="E135" s="235"/>
      <c r="F135" s="235"/>
      <c r="G135" s="235"/>
      <c r="H135" s="235"/>
      <c r="I135" s="235"/>
      <c r="J135" s="235"/>
      <c r="K135" s="62"/>
      <c r="L135" s="232"/>
      <c r="M135" s="62"/>
      <c r="N135" s="62"/>
      <c r="O135" s="62"/>
      <c r="P135" s="62"/>
      <c r="Q135" s="62"/>
      <c r="R135" s="62"/>
      <c r="S135" s="62"/>
      <c r="T135" s="62"/>
      <c r="U135" s="234"/>
    </row>
    <row r="136" spans="1:21" ht="9" customHeight="1">
      <c r="A136" s="232"/>
      <c r="B136" s="235"/>
      <c r="C136" s="235"/>
      <c r="D136" s="235"/>
      <c r="E136" s="235"/>
      <c r="F136" s="235"/>
      <c r="G136" s="235"/>
      <c r="H136" s="235"/>
      <c r="I136" s="235"/>
      <c r="J136" s="235"/>
      <c r="K136" s="62"/>
      <c r="L136" s="232"/>
      <c r="M136" s="62"/>
      <c r="N136" s="62"/>
      <c r="O136" s="62"/>
      <c r="P136" s="62"/>
      <c r="Q136" s="62"/>
      <c r="R136" s="62"/>
      <c r="S136" s="62"/>
      <c r="T136" s="62"/>
      <c r="U136" s="234"/>
    </row>
    <row r="137" spans="1:21" ht="9" customHeight="1">
      <c r="A137" s="232"/>
      <c r="B137" s="235"/>
      <c r="C137" s="235"/>
      <c r="D137" s="235"/>
      <c r="E137" s="235"/>
      <c r="F137" s="235"/>
      <c r="G137" s="235"/>
      <c r="H137" s="235"/>
      <c r="I137" s="235"/>
      <c r="J137" s="235"/>
      <c r="K137" s="62"/>
      <c r="L137" s="232"/>
      <c r="M137" s="62"/>
      <c r="N137" s="62"/>
      <c r="O137" s="62"/>
      <c r="P137" s="62"/>
      <c r="Q137" s="62"/>
      <c r="R137" s="62"/>
      <c r="S137" s="62"/>
      <c r="T137" s="62"/>
      <c r="U137" s="234"/>
    </row>
    <row r="138" spans="1:21" ht="9" customHeight="1">
      <c r="A138" s="232"/>
      <c r="B138" s="235"/>
      <c r="C138" s="235"/>
      <c r="D138" s="235"/>
      <c r="E138" s="235"/>
      <c r="F138" s="235"/>
      <c r="G138" s="235"/>
      <c r="H138" s="235"/>
      <c r="I138" s="235"/>
      <c r="J138" s="235"/>
      <c r="K138" s="62"/>
      <c r="L138" s="232"/>
      <c r="M138" s="62"/>
      <c r="N138" s="62"/>
      <c r="O138" s="62"/>
      <c r="P138" s="62"/>
      <c r="Q138" s="62"/>
      <c r="R138" s="62"/>
      <c r="S138" s="62"/>
      <c r="T138" s="62"/>
      <c r="U138" s="234"/>
    </row>
    <row r="139" spans="1:21" ht="9" customHeight="1">
      <c r="A139" s="232"/>
      <c r="B139" s="235"/>
      <c r="C139" s="235"/>
      <c r="D139" s="235"/>
      <c r="E139" s="235"/>
      <c r="F139" s="235"/>
      <c r="G139" s="235"/>
      <c r="H139" s="235"/>
      <c r="I139" s="235"/>
      <c r="J139" s="235"/>
      <c r="K139" s="62"/>
      <c r="L139" s="232"/>
      <c r="M139" s="62"/>
      <c r="N139" s="62"/>
      <c r="O139" s="62"/>
      <c r="P139" s="62"/>
      <c r="Q139" s="62"/>
      <c r="R139" s="62"/>
      <c r="S139" s="62"/>
      <c r="T139" s="62"/>
      <c r="U139" s="234"/>
    </row>
    <row r="140" spans="1:21" ht="9" customHeight="1">
      <c r="A140" s="232"/>
      <c r="B140" s="235"/>
      <c r="C140" s="235"/>
      <c r="D140" s="235"/>
      <c r="E140" s="235"/>
      <c r="F140" s="235"/>
      <c r="G140" s="235"/>
      <c r="H140" s="235"/>
      <c r="I140" s="235"/>
      <c r="J140" s="235"/>
      <c r="K140" s="62"/>
      <c r="L140" s="232"/>
      <c r="M140" s="62"/>
      <c r="N140" s="62"/>
      <c r="O140" s="62"/>
      <c r="P140" s="62"/>
      <c r="Q140" s="62"/>
      <c r="R140" s="62"/>
      <c r="S140" s="62"/>
      <c r="T140" s="62"/>
      <c r="U140" s="234"/>
    </row>
    <row r="141" spans="1:21" ht="9" customHeight="1">
      <c r="B141" s="235"/>
      <c r="C141" s="235"/>
      <c r="D141" s="235"/>
      <c r="E141" s="235"/>
      <c r="F141" s="235"/>
      <c r="G141" s="235"/>
      <c r="H141" s="235"/>
      <c r="I141" s="235"/>
      <c r="J141" s="235"/>
      <c r="K141" s="62"/>
      <c r="M141" s="62"/>
      <c r="N141" s="62"/>
      <c r="O141" s="62"/>
      <c r="P141" s="62"/>
      <c r="Q141" s="62"/>
      <c r="R141" s="62"/>
      <c r="S141" s="62"/>
      <c r="T141" s="62"/>
      <c r="U141" s="234"/>
    </row>
    <row r="142" spans="1:21" ht="9" customHeight="1">
      <c r="B142" s="235"/>
      <c r="C142" s="235"/>
      <c r="D142" s="235"/>
      <c r="E142" s="235"/>
      <c r="F142" s="235"/>
      <c r="G142" s="235"/>
      <c r="H142" s="235"/>
      <c r="I142" s="235"/>
      <c r="J142" s="235"/>
      <c r="K142" s="62"/>
      <c r="M142" s="62"/>
      <c r="N142" s="62"/>
      <c r="O142" s="62"/>
      <c r="P142" s="62"/>
      <c r="Q142" s="62"/>
      <c r="R142" s="62"/>
      <c r="S142" s="62"/>
      <c r="T142" s="62"/>
      <c r="U142" s="234"/>
    </row>
    <row r="143" spans="1:21" ht="9" customHeight="1">
      <c r="B143" s="235"/>
      <c r="C143" s="235"/>
      <c r="D143" s="235"/>
      <c r="E143" s="235"/>
      <c r="F143" s="235"/>
      <c r="G143" s="235"/>
      <c r="H143" s="235"/>
      <c r="I143" s="235"/>
      <c r="J143" s="235"/>
      <c r="K143" s="62"/>
      <c r="M143" s="62"/>
      <c r="N143" s="62"/>
      <c r="O143" s="62"/>
      <c r="P143" s="62"/>
      <c r="Q143" s="62"/>
      <c r="R143" s="62"/>
      <c r="S143" s="62"/>
      <c r="T143" s="62"/>
      <c r="U143" s="234"/>
    </row>
  </sheetData>
  <mergeCells count="2">
    <mergeCell ref="A5:A6"/>
    <mergeCell ref="L5:L6"/>
  </mergeCells>
  <phoneticPr fontId="0" type="noConversion"/>
  <pageMargins left="0.51181102362204722" right="0.51181102362204722" top="0.98425196850393704" bottom="0" header="0.51181102362204722" footer="0.19685039370078741"/>
  <pageSetup paperSize="9" firstPageNumber="41" orientation="portrait" useFirstPageNumber="1" r:id="rId1"/>
  <headerFooter alignWithMargins="0">
    <oddFooter>&amp;C&amp;"Times New Roman,Bold"&amp;10&amp;P</oddFooter>
  </headerFooter>
  <colBreaks count="1" manualBreakCount="1">
    <brk id="11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>
  <sheetPr codeName="Sheet35"/>
  <dimension ref="A1:U151"/>
  <sheetViews>
    <sheetView topLeftCell="G37" zoomScale="115" zoomScaleNormal="115" workbookViewId="0">
      <selection activeCell="Q59" sqref="Q59:Q60"/>
    </sheetView>
  </sheetViews>
  <sheetFormatPr defaultRowHeight="9" customHeight="1"/>
  <cols>
    <col min="1" max="1" width="11.6640625" style="49" customWidth="1"/>
    <col min="2" max="2" width="10.33203125" style="49" customWidth="1"/>
    <col min="3" max="3" width="11.33203125" style="49" customWidth="1"/>
    <col min="4" max="4" width="11" style="49" customWidth="1"/>
    <col min="5" max="5" width="9.5" style="49" customWidth="1"/>
    <col min="6" max="6" width="10.5" style="49" customWidth="1"/>
    <col min="7" max="7" width="13" style="49" customWidth="1"/>
    <col min="8" max="8" width="12.83203125" style="49" customWidth="1"/>
    <col min="9" max="9" width="11.6640625" style="49" customWidth="1"/>
    <col min="10" max="10" width="12.83203125" style="49" customWidth="1"/>
    <col min="11" max="11" width="12.6640625" style="49" customWidth="1"/>
    <col min="12" max="12" width="11.6640625" style="49" customWidth="1"/>
    <col min="13" max="13" width="13.33203125" style="49" customWidth="1"/>
    <col min="14" max="15" width="13.6640625" style="49" customWidth="1"/>
    <col min="16" max="18" width="12.6640625" style="49" customWidth="1"/>
    <col min="19" max="19" width="11.83203125" style="49" customWidth="1"/>
    <col min="20" max="21" width="12.6640625" style="49" customWidth="1"/>
    <col min="22" max="16384" width="9.33203125" style="49"/>
  </cols>
  <sheetData>
    <row r="1" spans="1:21" s="471" customFormat="1" ht="14.1" customHeight="1">
      <c r="A1" s="458" t="s">
        <v>2429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8" t="s">
        <v>1857</v>
      </c>
      <c r="M1" s="459"/>
      <c r="N1" s="459"/>
      <c r="O1" s="459"/>
      <c r="P1" s="459"/>
      <c r="Q1" s="459"/>
      <c r="R1" s="459"/>
      <c r="S1" s="459"/>
      <c r="T1" s="459"/>
      <c r="U1" s="460"/>
    </row>
    <row r="2" spans="1:21" s="47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2"/>
      <c r="M2" s="463"/>
      <c r="N2" s="463"/>
      <c r="O2" s="463"/>
      <c r="P2" s="463"/>
      <c r="Q2" s="463"/>
      <c r="R2" s="463"/>
      <c r="S2" s="463"/>
      <c r="T2" s="463"/>
      <c r="U2" s="464"/>
    </row>
    <row r="3" spans="1:21" s="47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2"/>
      <c r="M3" s="463"/>
      <c r="N3" s="463"/>
      <c r="O3" s="463"/>
      <c r="P3" s="463"/>
      <c r="Q3" s="463"/>
      <c r="R3" s="463"/>
      <c r="S3" s="463"/>
      <c r="T3" s="463"/>
      <c r="U3" s="464"/>
    </row>
    <row r="4" spans="1:21" s="47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5"/>
      <c r="M4" s="466"/>
      <c r="N4" s="466"/>
      <c r="O4" s="466"/>
      <c r="P4" s="466"/>
      <c r="Q4" s="466"/>
      <c r="R4" s="466"/>
      <c r="S4" s="466"/>
      <c r="T4" s="466"/>
      <c r="U4" s="467"/>
    </row>
    <row r="5" spans="1:21" s="58" customFormat="1" ht="27" customHeight="1">
      <c r="A5" s="2437" t="s">
        <v>1788</v>
      </c>
      <c r="B5" s="291" t="s">
        <v>313</v>
      </c>
      <c r="C5" s="291" t="s">
        <v>314</v>
      </c>
      <c r="D5" s="291" t="s">
        <v>315</v>
      </c>
      <c r="E5" s="291" t="s">
        <v>316</v>
      </c>
      <c r="F5" s="291" t="s">
        <v>317</v>
      </c>
      <c r="G5" s="291" t="s">
        <v>318</v>
      </c>
      <c r="H5" s="291" t="s">
        <v>319</v>
      </c>
      <c r="I5" s="291" t="s">
        <v>1791</v>
      </c>
      <c r="J5" s="291" t="s">
        <v>320</v>
      </c>
      <c r="K5" s="291" t="s">
        <v>321</v>
      </c>
      <c r="L5" s="2437" t="s">
        <v>1788</v>
      </c>
      <c r="M5" s="291" t="s">
        <v>322</v>
      </c>
      <c r="N5" s="291" t="s">
        <v>1239</v>
      </c>
      <c r="O5" s="291" t="s">
        <v>1240</v>
      </c>
      <c r="P5" s="291" t="s">
        <v>284</v>
      </c>
      <c r="Q5" s="291" t="s">
        <v>287</v>
      </c>
      <c r="R5" s="291" t="s">
        <v>288</v>
      </c>
      <c r="S5" s="291" t="s">
        <v>289</v>
      </c>
      <c r="T5" s="291" t="s">
        <v>1793</v>
      </c>
      <c r="U5" s="291" t="s">
        <v>1341</v>
      </c>
    </row>
    <row r="6" spans="1:21" s="2114" customFormat="1" ht="13.5" customHeight="1">
      <c r="A6" s="2429"/>
      <c r="B6" s="292">
        <v>1</v>
      </c>
      <c r="C6" s="292">
        <v>2</v>
      </c>
      <c r="D6" s="292">
        <v>3</v>
      </c>
      <c r="E6" s="292">
        <v>4</v>
      </c>
      <c r="F6" s="292">
        <v>5</v>
      </c>
      <c r="G6" s="292">
        <v>6</v>
      </c>
      <c r="H6" s="292">
        <v>7</v>
      </c>
      <c r="I6" s="292">
        <v>8</v>
      </c>
      <c r="J6" s="292">
        <v>9</v>
      </c>
      <c r="K6" s="292">
        <v>10</v>
      </c>
      <c r="L6" s="2429"/>
      <c r="M6" s="292">
        <v>11</v>
      </c>
      <c r="N6" s="292">
        <v>12</v>
      </c>
      <c r="O6" s="292">
        <v>13</v>
      </c>
      <c r="P6" s="292">
        <v>14</v>
      </c>
      <c r="Q6" s="292">
        <v>15</v>
      </c>
      <c r="R6" s="292">
        <v>16</v>
      </c>
      <c r="S6" s="292">
        <v>17</v>
      </c>
      <c r="T6" s="292">
        <v>18</v>
      </c>
      <c r="U6" s="292">
        <v>19</v>
      </c>
    </row>
    <row r="7" spans="1:21" s="305" customFormat="1" ht="7.7" customHeight="1">
      <c r="A7" s="601" t="s">
        <v>1168</v>
      </c>
      <c r="B7" s="1253">
        <v>120.10168749999998</v>
      </c>
      <c r="C7" s="1253">
        <v>9.3239999999999998</v>
      </c>
      <c r="D7" s="1254">
        <v>1254.7644209300001</v>
      </c>
      <c r="E7" s="1253">
        <v>0</v>
      </c>
      <c r="F7" s="1253">
        <v>10.516</v>
      </c>
      <c r="G7" s="1253">
        <v>43.256</v>
      </c>
      <c r="H7" s="1253">
        <v>1.2</v>
      </c>
      <c r="I7" s="1253">
        <v>1049.6159997799996</v>
      </c>
      <c r="J7" s="1253">
        <v>560.42999999999995</v>
      </c>
      <c r="K7" s="1253">
        <v>0</v>
      </c>
      <c r="L7" s="601" t="s">
        <v>1168</v>
      </c>
      <c r="M7" s="1253">
        <v>0</v>
      </c>
      <c r="N7" s="1253">
        <v>0</v>
      </c>
      <c r="O7" s="1253">
        <v>0</v>
      </c>
      <c r="P7" s="1253">
        <v>0</v>
      </c>
      <c r="Q7" s="1253">
        <v>0</v>
      </c>
      <c r="R7" s="1253">
        <v>88.98757775</v>
      </c>
      <c r="S7" s="1253">
        <v>66371.983119739991</v>
      </c>
      <c r="T7" s="1253">
        <v>17522.217047749989</v>
      </c>
      <c r="U7" s="1253">
        <v>87032.395853449983</v>
      </c>
    </row>
    <row r="8" spans="1:21" s="305" customFormat="1" ht="7.7" customHeight="1">
      <c r="A8" s="601"/>
      <c r="B8" s="1253"/>
      <c r="C8" s="1253"/>
      <c r="D8" s="1254"/>
      <c r="E8" s="1253"/>
      <c r="F8" s="1253"/>
      <c r="G8" s="1253"/>
      <c r="H8" s="1253"/>
      <c r="I8" s="1253"/>
      <c r="J8" s="1253"/>
      <c r="K8" s="1253"/>
      <c r="L8" s="601"/>
      <c r="M8" s="1253"/>
      <c r="N8" s="1253"/>
      <c r="O8" s="1253"/>
      <c r="P8" s="1253"/>
      <c r="Q8" s="1253"/>
      <c r="R8" s="1253"/>
      <c r="S8" s="1253"/>
      <c r="T8" s="1253"/>
      <c r="U8" s="1253"/>
    </row>
    <row r="9" spans="1:21" s="304" customFormat="1" ht="7.7" customHeight="1">
      <c r="A9" s="621" t="s">
        <v>114</v>
      </c>
      <c r="B9" s="1250">
        <v>210.05499392000002</v>
      </c>
      <c r="C9" s="1250">
        <v>9.09877</v>
      </c>
      <c r="D9" s="1251">
        <v>1167.44848473</v>
      </c>
      <c r="E9" s="1250">
        <v>0</v>
      </c>
      <c r="F9" s="1251">
        <v>7.7</v>
      </c>
      <c r="G9" s="1251">
        <v>48.933</v>
      </c>
      <c r="H9" s="1250">
        <v>2</v>
      </c>
      <c r="I9" s="1250">
        <v>990.49202908999996</v>
      </c>
      <c r="J9" s="1250">
        <v>556.95000000000005</v>
      </c>
      <c r="K9" s="1250">
        <v>0</v>
      </c>
      <c r="L9" s="621" t="s">
        <v>114</v>
      </c>
      <c r="M9" s="1250">
        <v>0</v>
      </c>
      <c r="N9" s="1250">
        <v>0</v>
      </c>
      <c r="O9" s="1250">
        <v>0</v>
      </c>
      <c r="P9" s="1250">
        <v>0.09</v>
      </c>
      <c r="Q9" s="1250">
        <v>0</v>
      </c>
      <c r="R9" s="1250">
        <v>86.14028755999999</v>
      </c>
      <c r="S9" s="1250">
        <v>63198.816872340001</v>
      </c>
      <c r="T9" s="1250">
        <v>18338.995968096991</v>
      </c>
      <c r="U9" s="1250">
        <v>84616.720405736996</v>
      </c>
    </row>
    <row r="10" spans="1:21" s="278" customFormat="1" ht="7.7" customHeight="1">
      <c r="A10" s="618" t="s">
        <v>115</v>
      </c>
      <c r="B10" s="713">
        <v>232.30006613</v>
      </c>
      <c r="C10" s="713">
        <v>9.1067707999999996</v>
      </c>
      <c r="D10" s="712">
        <v>1096.1433071199999</v>
      </c>
      <c r="E10" s="713">
        <v>0</v>
      </c>
      <c r="F10" s="713">
        <v>8.6999999999999993</v>
      </c>
      <c r="G10" s="713">
        <v>10.86566</v>
      </c>
      <c r="H10" s="713">
        <v>2</v>
      </c>
      <c r="I10" s="713">
        <v>1043.4882892699998</v>
      </c>
      <c r="J10" s="713">
        <v>538.67349999999999</v>
      </c>
      <c r="K10" s="713">
        <v>0</v>
      </c>
      <c r="L10" s="618" t="s">
        <v>115</v>
      </c>
      <c r="M10" s="713">
        <v>0</v>
      </c>
      <c r="N10" s="713">
        <v>0</v>
      </c>
      <c r="O10" s="713">
        <v>0</v>
      </c>
      <c r="P10" s="713">
        <v>0.09</v>
      </c>
      <c r="Q10" s="713">
        <v>0</v>
      </c>
      <c r="R10" s="713">
        <v>85.817010619999991</v>
      </c>
      <c r="S10" s="713">
        <v>61151.409303419983</v>
      </c>
      <c r="T10" s="713">
        <v>18988.964842949987</v>
      </c>
      <c r="U10" s="713">
        <v>83167.558750309967</v>
      </c>
    </row>
    <row r="11" spans="1:21" s="278" customFormat="1" ht="7.7" customHeight="1">
      <c r="A11" s="618" t="s">
        <v>351</v>
      </c>
      <c r="B11" s="713">
        <v>369.08042488999996</v>
      </c>
      <c r="C11" s="713">
        <v>36.88344</v>
      </c>
      <c r="D11" s="712">
        <v>1039.4154823000001</v>
      </c>
      <c r="E11" s="713">
        <v>0</v>
      </c>
      <c r="F11" s="713">
        <v>9.1809999999999992</v>
      </c>
      <c r="G11" s="713">
        <v>4.4203299999999999</v>
      </c>
      <c r="H11" s="713">
        <v>2.2982</v>
      </c>
      <c r="I11" s="713">
        <v>1075.7765965999997</v>
      </c>
      <c r="J11" s="713">
        <v>500.53910999999999</v>
      </c>
      <c r="K11" s="713">
        <v>0</v>
      </c>
      <c r="L11" s="618" t="s">
        <v>351</v>
      </c>
      <c r="M11" s="713">
        <v>0</v>
      </c>
      <c r="N11" s="713">
        <v>0</v>
      </c>
      <c r="O11" s="713">
        <v>0</v>
      </c>
      <c r="P11" s="713">
        <v>0</v>
      </c>
      <c r="Q11" s="713">
        <v>0</v>
      </c>
      <c r="R11" s="713">
        <v>75.863925099999989</v>
      </c>
      <c r="S11" s="713">
        <v>59292.833362299993</v>
      </c>
      <c r="T11" s="713">
        <v>18544.219321190008</v>
      </c>
      <c r="U11" s="713">
        <v>80950.51119238</v>
      </c>
    </row>
    <row r="12" spans="1:21" s="310" customFormat="1" ht="7.7" customHeight="1">
      <c r="A12" s="601" t="s">
        <v>1627</v>
      </c>
      <c r="B12" s="710">
        <v>313.25082175</v>
      </c>
      <c r="C12" s="710">
        <v>2.6541100000000002</v>
      </c>
      <c r="D12" s="711">
        <v>1075.94511936</v>
      </c>
      <c r="E12" s="710">
        <v>0</v>
      </c>
      <c r="F12" s="710">
        <v>0</v>
      </c>
      <c r="G12" s="710">
        <v>8.0354600000000005</v>
      </c>
      <c r="H12" s="710">
        <v>0</v>
      </c>
      <c r="I12" s="710">
        <v>778.48653554999987</v>
      </c>
      <c r="J12" s="710">
        <v>456.93700000000001</v>
      </c>
      <c r="K12" s="710">
        <v>0</v>
      </c>
      <c r="L12" s="601" t="s">
        <v>1627</v>
      </c>
      <c r="M12" s="710">
        <v>0</v>
      </c>
      <c r="N12" s="710">
        <v>0</v>
      </c>
      <c r="O12" s="710">
        <v>0</v>
      </c>
      <c r="P12" s="710">
        <v>3.7320000000000002</v>
      </c>
      <c r="Q12" s="710">
        <v>0</v>
      </c>
      <c r="R12" s="710">
        <v>65.586209980000007</v>
      </c>
      <c r="S12" s="710">
        <v>49666.23062943999</v>
      </c>
      <c r="T12" s="710">
        <v>15001.421916022999</v>
      </c>
      <c r="U12" s="710">
        <v>67372.279802102988</v>
      </c>
    </row>
    <row r="13" spans="1:21" s="310" customFormat="1" ht="7.7" customHeight="1">
      <c r="A13" s="894"/>
      <c r="B13" s="710"/>
      <c r="C13" s="710"/>
      <c r="D13" s="711"/>
      <c r="E13" s="710"/>
      <c r="F13" s="710"/>
      <c r="G13" s="710"/>
      <c r="H13" s="710"/>
      <c r="I13" s="710"/>
      <c r="J13" s="710"/>
      <c r="K13" s="710"/>
      <c r="L13" s="894"/>
      <c r="M13" s="710"/>
      <c r="N13" s="710"/>
      <c r="O13" s="710"/>
      <c r="P13" s="710"/>
      <c r="Q13" s="710"/>
      <c r="R13" s="710"/>
      <c r="S13" s="710"/>
      <c r="T13" s="710"/>
      <c r="U13" s="710"/>
    </row>
    <row r="14" spans="1:21" s="278" customFormat="1" ht="7.7" customHeight="1">
      <c r="A14" s="621" t="s">
        <v>1807</v>
      </c>
      <c r="B14" s="713">
        <v>435.82830470999994</v>
      </c>
      <c r="C14" s="713">
        <v>13.067</v>
      </c>
      <c r="D14" s="712">
        <v>1296.7758469099999</v>
      </c>
      <c r="E14" s="713">
        <v>0</v>
      </c>
      <c r="F14" s="712">
        <v>0</v>
      </c>
      <c r="G14" s="712">
        <v>55.498460000000001</v>
      </c>
      <c r="H14" s="713">
        <v>0</v>
      </c>
      <c r="I14" s="713">
        <v>769.14984337999999</v>
      </c>
      <c r="J14" s="713">
        <v>419.43299999999999</v>
      </c>
      <c r="K14" s="713">
        <v>0</v>
      </c>
      <c r="L14" s="621" t="s">
        <v>1807</v>
      </c>
      <c r="M14" s="713">
        <v>0</v>
      </c>
      <c r="N14" s="713">
        <v>0</v>
      </c>
      <c r="O14" s="713">
        <v>0</v>
      </c>
      <c r="P14" s="713">
        <v>0</v>
      </c>
      <c r="Q14" s="713">
        <v>0</v>
      </c>
      <c r="R14" s="713">
        <v>85.604730799999984</v>
      </c>
      <c r="S14" s="713">
        <v>51466.546261319985</v>
      </c>
      <c r="T14" s="713">
        <v>14958.15068137522</v>
      </c>
      <c r="U14" s="713">
        <v>69500.054128495205</v>
      </c>
    </row>
    <row r="15" spans="1:21" s="278" customFormat="1" ht="7.7" customHeight="1">
      <c r="A15" s="618" t="s">
        <v>1593</v>
      </c>
      <c r="B15" s="713">
        <v>513.15908780999996</v>
      </c>
      <c r="C15" s="713">
        <v>104.65637393</v>
      </c>
      <c r="D15" s="712">
        <v>1381.5532926999999</v>
      </c>
      <c r="E15" s="713">
        <v>0</v>
      </c>
      <c r="F15" s="713">
        <v>0</v>
      </c>
      <c r="G15" s="713">
        <v>56.66046</v>
      </c>
      <c r="H15" s="713">
        <v>0</v>
      </c>
      <c r="I15" s="713">
        <v>1630.2227840899998</v>
      </c>
      <c r="J15" s="713">
        <v>398.03399999999999</v>
      </c>
      <c r="K15" s="713">
        <v>0</v>
      </c>
      <c r="L15" s="618" t="s">
        <v>1593</v>
      </c>
      <c r="M15" s="713">
        <v>0</v>
      </c>
      <c r="N15" s="713">
        <v>0</v>
      </c>
      <c r="O15" s="713">
        <v>0</v>
      </c>
      <c r="P15" s="713">
        <v>15.337260000000001</v>
      </c>
      <c r="Q15" s="713">
        <v>0</v>
      </c>
      <c r="R15" s="713">
        <v>85.622184169999997</v>
      </c>
      <c r="S15" s="713">
        <v>52652.519601301006</v>
      </c>
      <c r="T15" s="713">
        <v>17021.270454993006</v>
      </c>
      <c r="U15" s="713">
        <v>73859.03549899401</v>
      </c>
    </row>
    <row r="16" spans="1:21" s="278" customFormat="1" ht="7.7" customHeight="1">
      <c r="A16" s="618" t="s">
        <v>739</v>
      </c>
      <c r="B16" s="713">
        <v>576.03987965999988</v>
      </c>
      <c r="C16" s="713">
        <v>11.792</v>
      </c>
      <c r="D16" s="712">
        <v>1334.2720495900001</v>
      </c>
      <c r="E16" s="713">
        <v>0</v>
      </c>
      <c r="F16" s="713">
        <v>1.5801610000000001</v>
      </c>
      <c r="G16" s="713">
        <v>63.215000000000003</v>
      </c>
      <c r="H16" s="713">
        <v>0</v>
      </c>
      <c r="I16" s="713">
        <v>716.9810327199998</v>
      </c>
      <c r="J16" s="713">
        <v>336.42378000000002</v>
      </c>
      <c r="K16" s="713">
        <v>0</v>
      </c>
      <c r="L16" s="618" t="s">
        <v>739</v>
      </c>
      <c r="M16" s="713">
        <v>0</v>
      </c>
      <c r="N16" s="713">
        <v>0</v>
      </c>
      <c r="O16" s="713">
        <v>0</v>
      </c>
      <c r="P16" s="713">
        <v>14.36065</v>
      </c>
      <c r="Q16" s="713">
        <v>0</v>
      </c>
      <c r="R16" s="713">
        <v>65.639684169999995</v>
      </c>
      <c r="S16" s="713">
        <v>54141.55406101</v>
      </c>
      <c r="T16" s="713">
        <v>17766.896115138406</v>
      </c>
      <c r="U16" s="713">
        <v>75028.754413288407</v>
      </c>
    </row>
    <row r="17" spans="1:21" s="310" customFormat="1" ht="7.7" customHeight="1">
      <c r="A17" s="601" t="s">
        <v>89</v>
      </c>
      <c r="B17" s="710">
        <v>383.31980754999995</v>
      </c>
      <c r="C17" s="710">
        <v>7.907</v>
      </c>
      <c r="D17" s="711">
        <v>1275.1862006699998</v>
      </c>
      <c r="E17" s="710">
        <v>0</v>
      </c>
      <c r="F17" s="710">
        <v>1.5801610000000001</v>
      </c>
      <c r="G17" s="710">
        <v>63.410069999999997</v>
      </c>
      <c r="H17" s="710">
        <v>0</v>
      </c>
      <c r="I17" s="710">
        <v>719.31890368999984</v>
      </c>
      <c r="J17" s="710">
        <v>331.04178000000002</v>
      </c>
      <c r="K17" s="710">
        <v>0</v>
      </c>
      <c r="L17" s="601" t="s">
        <v>89</v>
      </c>
      <c r="M17" s="710">
        <v>0</v>
      </c>
      <c r="N17" s="710">
        <v>0</v>
      </c>
      <c r="O17" s="710">
        <v>0</v>
      </c>
      <c r="P17" s="710">
        <v>14.56865</v>
      </c>
      <c r="Q17" s="710">
        <v>0</v>
      </c>
      <c r="R17" s="710">
        <v>66.411292169999996</v>
      </c>
      <c r="S17" s="710">
        <v>46510.823485040004</v>
      </c>
      <c r="T17" s="710">
        <v>16403.849189435401</v>
      </c>
      <c r="U17" s="710">
        <v>65777.416539555416</v>
      </c>
    </row>
    <row r="18" spans="1:21" s="310" customFormat="1" ht="7.7" customHeight="1">
      <c r="A18" s="601"/>
      <c r="B18" s="710"/>
      <c r="C18" s="710"/>
      <c r="D18" s="711"/>
      <c r="E18" s="710"/>
      <c r="F18" s="710"/>
      <c r="G18" s="710"/>
      <c r="H18" s="710"/>
      <c r="I18" s="710"/>
      <c r="J18" s="710"/>
      <c r="K18" s="710"/>
      <c r="L18" s="601"/>
      <c r="M18" s="710"/>
      <c r="N18" s="710"/>
      <c r="O18" s="710"/>
      <c r="P18" s="710"/>
      <c r="Q18" s="710"/>
      <c r="R18" s="710"/>
      <c r="S18" s="710"/>
      <c r="T18" s="710"/>
      <c r="U18" s="710"/>
    </row>
    <row r="19" spans="1:21" s="278" customFormat="1" ht="7.7" customHeight="1">
      <c r="A19" s="621" t="s">
        <v>1830</v>
      </c>
      <c r="B19" s="713">
        <v>351.84839542999998</v>
      </c>
      <c r="C19" s="713">
        <v>18.612729999999999</v>
      </c>
      <c r="D19" s="712">
        <v>1428.6774793499999</v>
      </c>
      <c r="E19" s="713">
        <v>0</v>
      </c>
      <c r="F19" s="712">
        <v>1.5801610000000001</v>
      </c>
      <c r="G19" s="712">
        <v>61.680070000000001</v>
      </c>
      <c r="H19" s="713">
        <v>0</v>
      </c>
      <c r="I19" s="713">
        <v>727.55653113999995</v>
      </c>
      <c r="J19" s="713">
        <v>322.55478000000005</v>
      </c>
      <c r="K19" s="713">
        <v>0</v>
      </c>
      <c r="L19" s="621" t="s">
        <v>1830</v>
      </c>
      <c r="M19" s="713">
        <v>0</v>
      </c>
      <c r="N19" s="713">
        <v>0</v>
      </c>
      <c r="O19" s="713">
        <v>0</v>
      </c>
      <c r="P19" s="713">
        <v>14.94665</v>
      </c>
      <c r="Q19" s="713">
        <v>0</v>
      </c>
      <c r="R19" s="713">
        <v>69.879863950000001</v>
      </c>
      <c r="S19" s="713">
        <v>47329.472025543982</v>
      </c>
      <c r="T19" s="713">
        <v>16592.465236269993</v>
      </c>
      <c r="U19" s="713">
        <v>66919.273922683977</v>
      </c>
    </row>
    <row r="20" spans="1:21" s="278" customFormat="1" ht="7.7" customHeight="1">
      <c r="A20" s="618" t="s">
        <v>1834</v>
      </c>
      <c r="B20" s="713">
        <v>381.53537681</v>
      </c>
      <c r="C20" s="713">
        <v>18.925000000000001</v>
      </c>
      <c r="D20" s="712">
        <v>1559.7144553800003</v>
      </c>
      <c r="E20" s="713">
        <v>0</v>
      </c>
      <c r="F20" s="713">
        <v>1.5801610000000001</v>
      </c>
      <c r="G20" s="713">
        <v>61.167070000000002</v>
      </c>
      <c r="H20" s="713">
        <v>1206.4787664499997</v>
      </c>
      <c r="I20" s="713">
        <v>674.12882795000007</v>
      </c>
      <c r="J20" s="713">
        <v>315.60878000000002</v>
      </c>
      <c r="K20" s="713">
        <v>0</v>
      </c>
      <c r="L20" s="618" t="s">
        <v>1834</v>
      </c>
      <c r="M20" s="713">
        <v>0</v>
      </c>
      <c r="N20" s="713">
        <v>0</v>
      </c>
      <c r="O20" s="713">
        <v>0</v>
      </c>
      <c r="P20" s="713">
        <v>18.046650000000003</v>
      </c>
      <c r="Q20" s="713">
        <v>0</v>
      </c>
      <c r="R20" s="713">
        <v>68.164388849999995</v>
      </c>
      <c r="S20" s="713">
        <v>46774.63105417398</v>
      </c>
      <c r="T20" s="713">
        <v>16183.60703904894</v>
      </c>
      <c r="U20" s="713">
        <v>67263.587569662923</v>
      </c>
    </row>
    <row r="21" spans="1:21" s="304" customFormat="1" ht="7.7" customHeight="1">
      <c r="A21" s="618" t="s">
        <v>1846</v>
      </c>
      <c r="B21" s="713">
        <v>384.51406731000003</v>
      </c>
      <c r="C21" s="713">
        <v>18.855</v>
      </c>
      <c r="D21" s="712">
        <v>1772.7824746600002</v>
      </c>
      <c r="E21" s="713">
        <v>0</v>
      </c>
      <c r="F21" s="713">
        <v>1.5801610000000001</v>
      </c>
      <c r="G21" s="713">
        <v>55.942070000000001</v>
      </c>
      <c r="H21" s="713">
        <v>0</v>
      </c>
      <c r="I21" s="713">
        <v>637.79049392999991</v>
      </c>
      <c r="J21" s="713">
        <v>233.10978</v>
      </c>
      <c r="K21" s="713">
        <v>0</v>
      </c>
      <c r="L21" s="618" t="s">
        <v>1846</v>
      </c>
      <c r="M21" s="713">
        <v>0</v>
      </c>
      <c r="N21" s="713">
        <v>0</v>
      </c>
      <c r="O21" s="713">
        <v>0</v>
      </c>
      <c r="P21" s="713">
        <v>1.45</v>
      </c>
      <c r="Q21" s="713">
        <v>0</v>
      </c>
      <c r="R21" s="713">
        <v>69.899390100000005</v>
      </c>
      <c r="S21" s="713">
        <v>48258.875530523997</v>
      </c>
      <c r="T21" s="713">
        <v>16199.809906583949</v>
      </c>
      <c r="U21" s="713">
        <v>67634.608874107944</v>
      </c>
    </row>
    <row r="22" spans="1:21" s="305" customFormat="1" ht="7.7" customHeight="1">
      <c r="A22" s="601" t="s">
        <v>1858</v>
      </c>
      <c r="B22" s="710">
        <v>333.97036044999999</v>
      </c>
      <c r="C22" s="710">
        <v>17.558689559999998</v>
      </c>
      <c r="D22" s="711">
        <v>1914.9946899200002</v>
      </c>
      <c r="E22" s="710">
        <v>0</v>
      </c>
      <c r="F22" s="710">
        <v>1.5801610000000001</v>
      </c>
      <c r="G22" s="710">
        <v>20.794070000000001</v>
      </c>
      <c r="H22" s="710">
        <v>0</v>
      </c>
      <c r="I22" s="710">
        <v>582.18743249999989</v>
      </c>
      <c r="J22" s="710">
        <v>212.58377999999999</v>
      </c>
      <c r="K22" s="710">
        <v>0</v>
      </c>
      <c r="L22" s="601" t="s">
        <v>1858</v>
      </c>
      <c r="M22" s="710">
        <v>0</v>
      </c>
      <c r="N22" s="710">
        <v>0</v>
      </c>
      <c r="O22" s="710">
        <v>0</v>
      </c>
      <c r="P22" s="710">
        <v>0</v>
      </c>
      <c r="Q22" s="710">
        <v>0</v>
      </c>
      <c r="R22" s="710">
        <v>67.899389909999996</v>
      </c>
      <c r="S22" s="710">
        <v>46199.60699207399</v>
      </c>
      <c r="T22" s="710">
        <v>16312.443634250587</v>
      </c>
      <c r="U22" s="710">
        <v>65663.619199664579</v>
      </c>
    </row>
    <row r="23" spans="1:21" s="310" customFormat="1" ht="7.7" customHeight="1">
      <c r="A23" s="894"/>
      <c r="B23" s="710"/>
      <c r="C23" s="710"/>
      <c r="D23" s="711"/>
      <c r="E23" s="710"/>
      <c r="F23" s="710"/>
      <c r="G23" s="710"/>
      <c r="H23" s="710"/>
      <c r="I23" s="710"/>
      <c r="J23" s="710"/>
      <c r="K23" s="710"/>
      <c r="L23" s="894"/>
      <c r="M23" s="710"/>
      <c r="N23" s="710"/>
      <c r="O23" s="710"/>
      <c r="P23" s="710"/>
      <c r="Q23" s="710"/>
      <c r="R23" s="710"/>
      <c r="S23" s="710"/>
      <c r="T23" s="710"/>
      <c r="U23" s="710"/>
    </row>
    <row r="24" spans="1:21" s="278" customFormat="1" ht="7.7" hidden="1" customHeight="1">
      <c r="A24" s="621" t="s">
        <v>2550</v>
      </c>
      <c r="B24" s="713">
        <v>345.46446417999999</v>
      </c>
      <c r="C24" s="713">
        <v>17.201964570000001</v>
      </c>
      <c r="D24" s="712">
        <v>2019.1569164</v>
      </c>
      <c r="E24" s="713">
        <v>0</v>
      </c>
      <c r="F24" s="712">
        <v>1.5801610000000001</v>
      </c>
      <c r="G24" s="712">
        <v>21.61307</v>
      </c>
      <c r="H24" s="713">
        <v>0</v>
      </c>
      <c r="I24" s="713">
        <v>731.22096290999991</v>
      </c>
      <c r="J24" s="713">
        <v>207.28178</v>
      </c>
      <c r="K24" s="712">
        <v>0</v>
      </c>
      <c r="L24" s="621" t="s">
        <v>2550</v>
      </c>
      <c r="M24" s="712">
        <v>0</v>
      </c>
      <c r="N24" s="712">
        <v>0</v>
      </c>
      <c r="O24" s="712">
        <v>0</v>
      </c>
      <c r="P24" s="713">
        <v>4</v>
      </c>
      <c r="Q24" s="713">
        <v>0</v>
      </c>
      <c r="R24" s="713">
        <v>67.899389909999996</v>
      </c>
      <c r="S24" s="713">
        <v>46083.04569428297</v>
      </c>
      <c r="T24" s="713">
        <v>16157.949237690998</v>
      </c>
      <c r="U24" s="712">
        <v>65656.413640943967</v>
      </c>
    </row>
    <row r="25" spans="1:21" s="278" customFormat="1" ht="7.7" hidden="1" customHeight="1">
      <c r="A25" s="621" t="s">
        <v>2551</v>
      </c>
      <c r="B25" s="713">
        <v>355.26033723999996</v>
      </c>
      <c r="C25" s="713">
        <v>17.197319149999998</v>
      </c>
      <c r="D25" s="712">
        <v>1868.56750769</v>
      </c>
      <c r="E25" s="713">
        <v>0</v>
      </c>
      <c r="F25" s="712">
        <v>1.5801610000000001</v>
      </c>
      <c r="G25" s="712">
        <v>21.56907</v>
      </c>
      <c r="H25" s="713">
        <v>0</v>
      </c>
      <c r="I25" s="713">
        <v>587.08434137000006</v>
      </c>
      <c r="J25" s="713">
        <v>211.49678</v>
      </c>
      <c r="K25" s="712">
        <v>0</v>
      </c>
      <c r="L25" s="621" t="s">
        <v>2551</v>
      </c>
      <c r="M25" s="712">
        <v>0</v>
      </c>
      <c r="N25" s="712">
        <v>0</v>
      </c>
      <c r="O25" s="712">
        <v>0</v>
      </c>
      <c r="P25" s="713">
        <v>0</v>
      </c>
      <c r="Q25" s="713">
        <v>0</v>
      </c>
      <c r="R25" s="713">
        <v>68.387757559999997</v>
      </c>
      <c r="S25" s="713">
        <v>46182.681688722005</v>
      </c>
      <c r="T25" s="713">
        <v>16478.91625838101</v>
      </c>
      <c r="U25" s="712">
        <v>65792.741221113014</v>
      </c>
    </row>
    <row r="26" spans="1:21" s="278" customFormat="1" ht="7.7" customHeight="1">
      <c r="A26" s="621" t="s">
        <v>1914</v>
      </c>
      <c r="B26" s="713">
        <v>366.00911349</v>
      </c>
      <c r="C26" s="713">
        <v>17.197319149999998</v>
      </c>
      <c r="D26" s="712">
        <v>1847.0252162300001</v>
      </c>
      <c r="E26" s="713">
        <v>0</v>
      </c>
      <c r="F26" s="712">
        <v>0</v>
      </c>
      <c r="G26" s="712">
        <v>20.618069999999999</v>
      </c>
      <c r="H26" s="713">
        <v>0</v>
      </c>
      <c r="I26" s="713">
        <v>514.06863239999996</v>
      </c>
      <c r="J26" s="713">
        <v>210.96100000000001</v>
      </c>
      <c r="K26" s="713">
        <v>0</v>
      </c>
      <c r="L26" s="621" t="s">
        <v>1914</v>
      </c>
      <c r="M26" s="713">
        <v>0</v>
      </c>
      <c r="N26" s="713">
        <v>0</v>
      </c>
      <c r="O26" s="713">
        <v>0</v>
      </c>
      <c r="P26" s="713">
        <v>0</v>
      </c>
      <c r="Q26" s="713">
        <v>0</v>
      </c>
      <c r="R26" s="713">
        <v>68.387757559999997</v>
      </c>
      <c r="S26" s="713">
        <v>46131.673443572996</v>
      </c>
      <c r="T26" s="713">
        <v>16150.681569860004</v>
      </c>
      <c r="U26" s="713">
        <v>65326.622122262997</v>
      </c>
    </row>
    <row r="27" spans="1:21" s="278" customFormat="1" ht="7.7" hidden="1" customHeight="1">
      <c r="A27" s="621" t="s">
        <v>2552</v>
      </c>
      <c r="B27" s="713">
        <v>398.39124965000002</v>
      </c>
      <c r="C27" s="713">
        <v>15.686922649999998</v>
      </c>
      <c r="D27" s="712">
        <v>1820.4922206699998</v>
      </c>
      <c r="E27" s="713">
        <v>0</v>
      </c>
      <c r="F27" s="712">
        <v>0</v>
      </c>
      <c r="G27" s="712">
        <v>20.56307</v>
      </c>
      <c r="H27" s="713">
        <v>0</v>
      </c>
      <c r="I27" s="713">
        <v>501.20276904000002</v>
      </c>
      <c r="J27" s="713">
        <v>209.45099999999999</v>
      </c>
      <c r="K27" s="713">
        <v>0</v>
      </c>
      <c r="L27" s="621" t="s">
        <v>2552</v>
      </c>
      <c r="M27" s="712">
        <v>0</v>
      </c>
      <c r="N27" s="712">
        <v>0</v>
      </c>
      <c r="O27" s="712">
        <v>0</v>
      </c>
      <c r="P27" s="713">
        <v>0</v>
      </c>
      <c r="Q27" s="713">
        <v>0</v>
      </c>
      <c r="R27" s="713">
        <v>68.387757559999997</v>
      </c>
      <c r="S27" s="713">
        <v>45800.551412391993</v>
      </c>
      <c r="T27" s="713">
        <v>16764.591806785989</v>
      </c>
      <c r="U27" s="712">
        <v>65599.31820874798</v>
      </c>
    </row>
    <row r="28" spans="1:21" s="278" customFormat="1" ht="7.7" hidden="1" customHeight="1">
      <c r="A28" s="621" t="s">
        <v>2553</v>
      </c>
      <c r="B28" s="713">
        <v>391.68334023</v>
      </c>
      <c r="C28" s="713">
        <v>15.686922649999998</v>
      </c>
      <c r="D28" s="712">
        <v>1809.9515403000003</v>
      </c>
      <c r="E28" s="713">
        <v>0</v>
      </c>
      <c r="F28" s="712">
        <v>0</v>
      </c>
      <c r="G28" s="712">
        <v>20.930070000000001</v>
      </c>
      <c r="H28" s="713">
        <v>0</v>
      </c>
      <c r="I28" s="713">
        <v>1290.5655917099998</v>
      </c>
      <c r="J28" s="713">
        <v>208.42500000000001</v>
      </c>
      <c r="K28" s="713">
        <v>0</v>
      </c>
      <c r="L28" s="621" t="s">
        <v>2553</v>
      </c>
      <c r="M28" s="712">
        <v>0</v>
      </c>
      <c r="N28" s="712">
        <v>0</v>
      </c>
      <c r="O28" s="712">
        <v>0</v>
      </c>
      <c r="P28" s="713">
        <v>0</v>
      </c>
      <c r="Q28" s="713">
        <v>0</v>
      </c>
      <c r="R28" s="713">
        <v>68.387757559999997</v>
      </c>
      <c r="S28" s="713">
        <v>45431.410000612013</v>
      </c>
      <c r="T28" s="713">
        <v>16954.406554081004</v>
      </c>
      <c r="U28" s="712">
        <v>66191.446777143021</v>
      </c>
    </row>
    <row r="29" spans="1:21" s="278" customFormat="1" ht="7.7" customHeight="1">
      <c r="A29" s="618" t="s">
        <v>1937</v>
      </c>
      <c r="B29" s="713">
        <v>395.46923337999993</v>
      </c>
      <c r="C29" s="713">
        <v>15.68692265</v>
      </c>
      <c r="D29" s="712">
        <v>1903.63277511</v>
      </c>
      <c r="E29" s="713">
        <v>0</v>
      </c>
      <c r="F29" s="713">
        <v>0</v>
      </c>
      <c r="G29" s="713">
        <v>20.759070000000001</v>
      </c>
      <c r="H29" s="713">
        <v>0</v>
      </c>
      <c r="I29" s="713">
        <v>486.17428937999989</v>
      </c>
      <c r="J29" s="713">
        <v>208.36</v>
      </c>
      <c r="K29" s="713">
        <v>0</v>
      </c>
      <c r="L29" s="618" t="s">
        <v>1937</v>
      </c>
      <c r="M29" s="713">
        <v>0</v>
      </c>
      <c r="N29" s="713">
        <v>0</v>
      </c>
      <c r="O29" s="713">
        <v>0</v>
      </c>
      <c r="P29" s="713">
        <v>0</v>
      </c>
      <c r="Q29" s="713">
        <v>0</v>
      </c>
      <c r="R29" s="713">
        <v>68.387757559999997</v>
      </c>
      <c r="S29" s="713">
        <v>46764.492423775104</v>
      </c>
      <c r="T29" s="713">
        <v>16991.765187332901</v>
      </c>
      <c r="U29" s="713">
        <v>66854.727659188007</v>
      </c>
    </row>
    <row r="30" spans="1:21" s="304" customFormat="1" ht="7.7" hidden="1" customHeight="1">
      <c r="A30" s="618" t="s">
        <v>2554</v>
      </c>
      <c r="B30" s="713">
        <v>403.79879978000002</v>
      </c>
      <c r="C30" s="713">
        <v>15.68692265</v>
      </c>
      <c r="D30" s="712">
        <v>1788.6237054099997</v>
      </c>
      <c r="E30" s="713">
        <v>5</v>
      </c>
      <c r="F30" s="713">
        <v>0</v>
      </c>
      <c r="G30" s="713">
        <v>20.669070000000001</v>
      </c>
      <c r="H30" s="713">
        <v>0</v>
      </c>
      <c r="I30" s="713">
        <v>683.86677526999995</v>
      </c>
      <c r="J30" s="713">
        <v>204.99700867999999</v>
      </c>
      <c r="K30" s="713">
        <v>0</v>
      </c>
      <c r="L30" s="618" t="s">
        <v>2554</v>
      </c>
      <c r="M30" s="713">
        <v>0</v>
      </c>
      <c r="N30" s="713">
        <v>0</v>
      </c>
      <c r="O30" s="713">
        <v>0</v>
      </c>
      <c r="P30" s="713">
        <v>0</v>
      </c>
      <c r="Q30" s="713">
        <v>0</v>
      </c>
      <c r="R30" s="713">
        <v>68.387757559999997</v>
      </c>
      <c r="S30" s="713">
        <v>47887.839326752983</v>
      </c>
      <c r="T30" s="713">
        <v>16345.652273875996</v>
      </c>
      <c r="U30" s="713">
        <v>67424.521639978979</v>
      </c>
    </row>
    <row r="31" spans="1:21" s="304" customFormat="1" ht="7.7" hidden="1" customHeight="1">
      <c r="A31" s="618" t="s">
        <v>2555</v>
      </c>
      <c r="B31" s="713">
        <v>459.19180319999998</v>
      </c>
      <c r="C31" s="713">
        <v>17.636922649999999</v>
      </c>
      <c r="D31" s="712">
        <v>1928.4111793299996</v>
      </c>
      <c r="E31" s="713">
        <v>5</v>
      </c>
      <c r="F31" s="713">
        <v>0</v>
      </c>
      <c r="G31" s="713">
        <v>20.064070000000001</v>
      </c>
      <c r="H31" s="713">
        <v>0</v>
      </c>
      <c r="I31" s="713">
        <v>708.7074421599998</v>
      </c>
      <c r="J31" s="713">
        <v>204.86683253999999</v>
      </c>
      <c r="K31" s="713">
        <v>0</v>
      </c>
      <c r="L31" s="618" t="s">
        <v>2555</v>
      </c>
      <c r="M31" s="713">
        <v>0</v>
      </c>
      <c r="N31" s="713">
        <v>0</v>
      </c>
      <c r="O31" s="713">
        <v>0</v>
      </c>
      <c r="P31" s="713">
        <v>0</v>
      </c>
      <c r="Q31" s="713">
        <v>0</v>
      </c>
      <c r="R31" s="713">
        <v>65.199757559999995</v>
      </c>
      <c r="S31" s="713">
        <v>48429.151727599019</v>
      </c>
      <c r="T31" s="713">
        <v>16627.343898446008</v>
      </c>
      <c r="U31" s="713">
        <v>68465.573633485023</v>
      </c>
    </row>
    <row r="32" spans="1:21" s="304" customFormat="1" ht="7.7" customHeight="1">
      <c r="A32" s="618" t="s">
        <v>1971</v>
      </c>
      <c r="B32" s="713">
        <v>509.19243365999995</v>
      </c>
      <c r="C32" s="713">
        <v>17.636922649999999</v>
      </c>
      <c r="D32" s="712">
        <v>2131.5991353699997</v>
      </c>
      <c r="E32" s="713">
        <v>5</v>
      </c>
      <c r="F32" s="713">
        <v>0</v>
      </c>
      <c r="G32" s="713">
        <v>13.48807</v>
      </c>
      <c r="H32" s="713">
        <v>0</v>
      </c>
      <c r="I32" s="713">
        <v>718.83883187999982</v>
      </c>
      <c r="J32" s="713">
        <v>192.35326660999999</v>
      </c>
      <c r="K32" s="713">
        <v>0</v>
      </c>
      <c r="L32" s="618" t="s">
        <v>1971</v>
      </c>
      <c r="M32" s="713">
        <v>0</v>
      </c>
      <c r="N32" s="713">
        <v>0</v>
      </c>
      <c r="O32" s="713">
        <v>0</v>
      </c>
      <c r="P32" s="713">
        <v>0</v>
      </c>
      <c r="Q32" s="713">
        <v>0</v>
      </c>
      <c r="R32" s="713">
        <v>65.199757550000001</v>
      </c>
      <c r="S32" s="713">
        <v>48896.428837550993</v>
      </c>
      <c r="T32" s="713">
        <v>16699.212229516001</v>
      </c>
      <c r="U32" s="713">
        <v>69248.949484786994</v>
      </c>
    </row>
    <row r="33" spans="1:21" s="304" customFormat="1" ht="7.7" hidden="1" customHeight="1">
      <c r="A33" s="618" t="s">
        <v>2556</v>
      </c>
      <c r="B33" s="713">
        <v>512.36557302999995</v>
      </c>
      <c r="C33" s="713">
        <v>20.414999999999999</v>
      </c>
      <c r="D33" s="712">
        <v>2078.5362015799997</v>
      </c>
      <c r="E33" s="713">
        <v>5</v>
      </c>
      <c r="F33" s="713">
        <v>0</v>
      </c>
      <c r="G33" s="713">
        <v>13.48807</v>
      </c>
      <c r="H33" s="713">
        <v>0</v>
      </c>
      <c r="I33" s="713">
        <v>703.93277007999984</v>
      </c>
      <c r="J33" s="713">
        <v>192.27315227</v>
      </c>
      <c r="K33" s="713">
        <v>0</v>
      </c>
      <c r="L33" s="618" t="s">
        <v>2556</v>
      </c>
      <c r="M33" s="713">
        <v>0</v>
      </c>
      <c r="N33" s="713">
        <v>0</v>
      </c>
      <c r="O33" s="713">
        <v>0</v>
      </c>
      <c r="P33" s="713">
        <v>0</v>
      </c>
      <c r="Q33" s="713">
        <v>0</v>
      </c>
      <c r="R33" s="713">
        <v>65.199757550000001</v>
      </c>
      <c r="S33" s="713">
        <v>49163.716129861008</v>
      </c>
      <c r="T33" s="713">
        <v>15880.274596815987</v>
      </c>
      <c r="U33" s="713">
        <v>68635.201251186998</v>
      </c>
    </row>
    <row r="34" spans="1:21" s="304" customFormat="1" ht="7.7" hidden="1" customHeight="1">
      <c r="A34" s="618" t="s">
        <v>2557</v>
      </c>
      <c r="B34" s="713">
        <v>498.83738829999999</v>
      </c>
      <c r="C34" s="713">
        <v>20.414999999999999</v>
      </c>
      <c r="D34" s="712">
        <v>2154.3154393199998</v>
      </c>
      <c r="E34" s="713">
        <v>5</v>
      </c>
      <c r="F34" s="713">
        <v>0</v>
      </c>
      <c r="G34" s="713">
        <v>12.154069999999999</v>
      </c>
      <c r="H34" s="713">
        <v>0</v>
      </c>
      <c r="I34" s="713">
        <v>698.83192548</v>
      </c>
      <c r="J34" s="713">
        <v>175.18389574</v>
      </c>
      <c r="K34" s="713">
        <v>0</v>
      </c>
      <c r="L34" s="618" t="s">
        <v>2557</v>
      </c>
      <c r="M34" s="713">
        <v>0</v>
      </c>
      <c r="N34" s="713">
        <v>0</v>
      </c>
      <c r="O34" s="713">
        <v>0</v>
      </c>
      <c r="P34" s="713">
        <v>0</v>
      </c>
      <c r="Q34" s="713">
        <v>0</v>
      </c>
      <c r="R34" s="713">
        <v>65.199757550000001</v>
      </c>
      <c r="S34" s="713">
        <v>49325.591880782005</v>
      </c>
      <c r="T34" s="713">
        <v>15745.202288396009</v>
      </c>
      <c r="U34" s="713">
        <v>68700.731645568012</v>
      </c>
    </row>
    <row r="35" spans="1:21" s="305" customFormat="1" ht="7.7" customHeight="1">
      <c r="A35" s="601" t="s">
        <v>1980</v>
      </c>
      <c r="B35" s="710">
        <v>447.43616711999994</v>
      </c>
      <c r="C35" s="710">
        <v>20.715</v>
      </c>
      <c r="D35" s="711">
        <v>2249.1085563400002</v>
      </c>
      <c r="E35" s="710">
        <v>0</v>
      </c>
      <c r="F35" s="710">
        <v>0</v>
      </c>
      <c r="G35" s="710">
        <v>32.482771579999998</v>
      </c>
      <c r="H35" s="710">
        <v>0</v>
      </c>
      <c r="I35" s="710">
        <v>468.74401973999983</v>
      </c>
      <c r="J35" s="710">
        <v>170.00299999999999</v>
      </c>
      <c r="K35" s="710">
        <v>0</v>
      </c>
      <c r="L35" s="601" t="s">
        <v>1980</v>
      </c>
      <c r="M35" s="710">
        <v>0</v>
      </c>
      <c r="N35" s="710">
        <v>0</v>
      </c>
      <c r="O35" s="710">
        <v>0</v>
      </c>
      <c r="P35" s="710">
        <v>277.25107814000006</v>
      </c>
      <c r="Q35" s="710">
        <v>0</v>
      </c>
      <c r="R35" s="710">
        <v>65.199757559999995</v>
      </c>
      <c r="S35" s="710">
        <v>44866.204069237006</v>
      </c>
      <c r="T35" s="710">
        <v>16864.747122000001</v>
      </c>
      <c r="U35" s="710">
        <v>65461.891541717006</v>
      </c>
    </row>
    <row r="36" spans="1:21" s="310" customFormat="1" ht="8.25" customHeight="1">
      <c r="A36" s="894"/>
      <c r="B36" s="710"/>
      <c r="C36" s="710"/>
      <c r="D36" s="711"/>
      <c r="E36" s="710"/>
      <c r="F36" s="710"/>
      <c r="G36" s="710"/>
      <c r="H36" s="710"/>
      <c r="I36" s="710"/>
      <c r="J36" s="710"/>
      <c r="K36" s="710"/>
      <c r="L36" s="894"/>
      <c r="M36" s="710"/>
      <c r="N36" s="710"/>
      <c r="O36" s="710"/>
      <c r="P36" s="710"/>
      <c r="Q36" s="710"/>
      <c r="R36" s="710"/>
      <c r="S36" s="710"/>
      <c r="T36" s="710"/>
      <c r="U36" s="710"/>
    </row>
    <row r="37" spans="1:21" s="278" customFormat="1" ht="8.25" customHeight="1">
      <c r="A37" s="621" t="s">
        <v>2020</v>
      </c>
      <c r="B37" s="713">
        <v>432.35762297999992</v>
      </c>
      <c r="C37" s="713">
        <v>19.114999999999998</v>
      </c>
      <c r="D37" s="712">
        <v>1967.1129889699998</v>
      </c>
      <c r="E37" s="713">
        <v>0</v>
      </c>
      <c r="F37" s="712">
        <v>0</v>
      </c>
      <c r="G37" s="712">
        <v>45.959763349999996</v>
      </c>
      <c r="H37" s="713">
        <v>0</v>
      </c>
      <c r="I37" s="713">
        <v>470.26113223999982</v>
      </c>
      <c r="J37" s="713">
        <v>164.95500000000001</v>
      </c>
      <c r="K37" s="713">
        <v>0</v>
      </c>
      <c r="L37" s="621" t="s">
        <v>2020</v>
      </c>
      <c r="M37" s="713">
        <v>0</v>
      </c>
      <c r="N37" s="713">
        <v>0</v>
      </c>
      <c r="O37" s="713">
        <v>0</v>
      </c>
      <c r="P37" s="713">
        <v>397.46687098000001</v>
      </c>
      <c r="Q37" s="713">
        <v>0</v>
      </c>
      <c r="R37" s="713">
        <v>64.899446210000008</v>
      </c>
      <c r="S37" s="713">
        <v>45165.386541344997</v>
      </c>
      <c r="T37" s="713">
        <v>17434.062018640012</v>
      </c>
      <c r="U37" s="713">
        <v>66161.576384715008</v>
      </c>
    </row>
    <row r="38" spans="1:21" s="278" customFormat="1" ht="8.25" customHeight="1">
      <c r="A38" s="618" t="s">
        <v>2084</v>
      </c>
      <c r="B38" s="713">
        <v>427.52109324999998</v>
      </c>
      <c r="C38" s="713">
        <v>18.815000000000001</v>
      </c>
      <c r="D38" s="712">
        <v>2000.7318460899996</v>
      </c>
      <c r="E38" s="713">
        <v>0</v>
      </c>
      <c r="F38" s="712">
        <v>0</v>
      </c>
      <c r="G38" s="712">
        <v>51.231150560000003</v>
      </c>
      <c r="H38" s="713">
        <v>0</v>
      </c>
      <c r="I38" s="713">
        <v>451.42803631999988</v>
      </c>
      <c r="J38" s="713">
        <v>164.93299999999999</v>
      </c>
      <c r="K38" s="713">
        <v>0</v>
      </c>
      <c r="L38" s="618" t="s">
        <v>2084</v>
      </c>
      <c r="M38" s="713">
        <v>0</v>
      </c>
      <c r="N38" s="713">
        <v>0</v>
      </c>
      <c r="O38" s="713">
        <v>0</v>
      </c>
      <c r="P38" s="713">
        <v>419.33513324</v>
      </c>
      <c r="Q38" s="713">
        <v>0</v>
      </c>
      <c r="R38" s="713">
        <v>61.157460009999994</v>
      </c>
      <c r="S38" s="713">
        <v>45439.126672140999</v>
      </c>
      <c r="T38" s="713">
        <v>18025.086660010005</v>
      </c>
      <c r="U38" s="713">
        <v>67059.366051621008</v>
      </c>
    </row>
    <row r="39" spans="1:21" s="278" customFormat="1" ht="8.25" customHeight="1">
      <c r="A39" s="618" t="s">
        <v>2121</v>
      </c>
      <c r="B39" s="713">
        <v>181.23960088999999</v>
      </c>
      <c r="C39" s="713">
        <v>7.6769999999999996</v>
      </c>
      <c r="D39" s="712">
        <v>2434.0502085399999</v>
      </c>
      <c r="E39" s="713">
        <v>0</v>
      </c>
      <c r="F39" s="712">
        <v>0</v>
      </c>
      <c r="G39" s="712">
        <v>63.54852160999998</v>
      </c>
      <c r="H39" s="713">
        <v>0</v>
      </c>
      <c r="I39" s="713">
        <v>457.16989010000015</v>
      </c>
      <c r="J39" s="713">
        <v>164.9</v>
      </c>
      <c r="K39" s="713">
        <v>0</v>
      </c>
      <c r="L39" s="618" t="s">
        <v>2121</v>
      </c>
      <c r="M39" s="713">
        <v>0</v>
      </c>
      <c r="N39" s="713">
        <v>0</v>
      </c>
      <c r="O39" s="713">
        <v>0</v>
      </c>
      <c r="P39" s="713">
        <v>517.44136144000004</v>
      </c>
      <c r="Q39" s="713">
        <v>0</v>
      </c>
      <c r="R39" s="713">
        <v>59.188809999999989</v>
      </c>
      <c r="S39" s="713">
        <v>45174.283144173009</v>
      </c>
      <c r="T39" s="713">
        <v>19991.310341460012</v>
      </c>
      <c r="U39" s="713">
        <v>69050.808878213022</v>
      </c>
    </row>
    <row r="40" spans="1:21" s="305" customFormat="1" ht="8.25" customHeight="1">
      <c r="A40" s="601" t="s">
        <v>2159</v>
      </c>
      <c r="B40" s="710">
        <v>126.41734398000003</v>
      </c>
      <c r="C40" s="710">
        <v>16.626999999999999</v>
      </c>
      <c r="D40" s="711">
        <v>1923.44059778</v>
      </c>
      <c r="E40" s="710">
        <v>0</v>
      </c>
      <c r="F40" s="710">
        <v>0</v>
      </c>
      <c r="G40" s="710">
        <v>88.281419530000022</v>
      </c>
      <c r="H40" s="710">
        <v>0</v>
      </c>
      <c r="I40" s="710">
        <v>405.10300756000004</v>
      </c>
      <c r="J40" s="710">
        <v>120.709</v>
      </c>
      <c r="K40" s="710">
        <v>0</v>
      </c>
      <c r="L40" s="601" t="s">
        <v>2159</v>
      </c>
      <c r="M40" s="710">
        <v>0</v>
      </c>
      <c r="N40" s="710">
        <v>1.5</v>
      </c>
      <c r="O40" s="710">
        <v>0</v>
      </c>
      <c r="P40" s="710">
        <v>567.19000157000005</v>
      </c>
      <c r="Q40" s="710">
        <v>0</v>
      </c>
      <c r="R40" s="710">
        <v>59.105270009999998</v>
      </c>
      <c r="S40" s="710">
        <v>35834.499622223011</v>
      </c>
      <c r="T40" s="710">
        <v>17197.227896390003</v>
      </c>
      <c r="U40" s="710">
        <v>56340.101159043013</v>
      </c>
    </row>
    <row r="41" spans="1:21" s="310" customFormat="1" ht="8.25" customHeight="1">
      <c r="A41" s="894"/>
      <c r="B41" s="710"/>
      <c r="C41" s="710"/>
      <c r="D41" s="711"/>
      <c r="E41" s="710"/>
      <c r="F41" s="710"/>
      <c r="G41" s="710"/>
      <c r="H41" s="710"/>
      <c r="I41" s="710"/>
      <c r="J41" s="710"/>
      <c r="K41" s="710"/>
      <c r="L41" s="894"/>
      <c r="M41" s="710"/>
      <c r="N41" s="710"/>
      <c r="O41" s="710"/>
      <c r="P41" s="710"/>
      <c r="Q41" s="710"/>
      <c r="R41" s="710"/>
      <c r="S41" s="710"/>
      <c r="T41" s="710"/>
      <c r="U41" s="710"/>
    </row>
    <row r="42" spans="1:21" s="278" customFormat="1" ht="8.25" customHeight="1">
      <c r="A42" s="621" t="s">
        <v>2174</v>
      </c>
      <c r="B42" s="713">
        <v>137.06655357</v>
      </c>
      <c r="C42" s="713">
        <v>17.327000000000002</v>
      </c>
      <c r="D42" s="712">
        <v>1872.0765184999998</v>
      </c>
      <c r="E42" s="713">
        <v>0</v>
      </c>
      <c r="F42" s="712">
        <v>0</v>
      </c>
      <c r="G42" s="712">
        <v>89.547398549999969</v>
      </c>
      <c r="H42" s="713">
        <v>0</v>
      </c>
      <c r="I42" s="713">
        <v>399.34507784000004</v>
      </c>
      <c r="J42" s="713">
        <v>101.10899999999999</v>
      </c>
      <c r="K42" s="712">
        <v>0</v>
      </c>
      <c r="L42" s="621" t="s">
        <v>2174</v>
      </c>
      <c r="M42" s="712">
        <v>0</v>
      </c>
      <c r="N42" s="712">
        <v>1.4890300000000001</v>
      </c>
      <c r="O42" s="712">
        <v>0</v>
      </c>
      <c r="P42" s="713">
        <v>553.52332649000004</v>
      </c>
      <c r="Q42" s="713">
        <v>0</v>
      </c>
      <c r="R42" s="713">
        <v>59.105270009999998</v>
      </c>
      <c r="S42" s="713">
        <v>36453.725722423005</v>
      </c>
      <c r="T42" s="713">
        <v>16866.496969816995</v>
      </c>
      <c r="U42" s="712">
        <v>56550.811867199998</v>
      </c>
    </row>
    <row r="43" spans="1:21" s="278" customFormat="1" ht="8.25" customHeight="1">
      <c r="A43" s="621" t="s">
        <v>2549</v>
      </c>
      <c r="B43" s="713">
        <v>137.06655357</v>
      </c>
      <c r="C43" s="713">
        <v>17.327000000000002</v>
      </c>
      <c r="D43" s="712">
        <v>1872.0765184999998</v>
      </c>
      <c r="E43" s="713">
        <v>0</v>
      </c>
      <c r="F43" s="712">
        <v>0</v>
      </c>
      <c r="G43" s="712">
        <v>89.547398549999969</v>
      </c>
      <c r="H43" s="713">
        <v>0</v>
      </c>
      <c r="I43" s="713">
        <v>399.34507784000004</v>
      </c>
      <c r="J43" s="713">
        <v>101.10899999999999</v>
      </c>
      <c r="K43" s="712">
        <v>0</v>
      </c>
      <c r="L43" s="621" t="s">
        <v>2549</v>
      </c>
      <c r="M43" s="712">
        <v>0</v>
      </c>
      <c r="N43" s="712">
        <v>1.4890300000000001</v>
      </c>
      <c r="O43" s="712">
        <v>0</v>
      </c>
      <c r="P43" s="713">
        <v>553.52332649000004</v>
      </c>
      <c r="Q43" s="713">
        <v>0</v>
      </c>
      <c r="R43" s="713">
        <v>59.105270009999998</v>
      </c>
      <c r="S43" s="713">
        <v>36453.725722423005</v>
      </c>
      <c r="T43" s="713">
        <v>16866.496969816995</v>
      </c>
      <c r="U43" s="712">
        <v>56550.811867199998</v>
      </c>
    </row>
    <row r="44" spans="1:21" s="278" customFormat="1" ht="8.25" customHeight="1">
      <c r="A44" s="621" t="s">
        <v>2173</v>
      </c>
      <c r="B44" s="713">
        <v>175.71587075000002</v>
      </c>
      <c r="C44" s="713">
        <v>16.632000000000001</v>
      </c>
      <c r="D44" s="712">
        <v>1701.2017230199999</v>
      </c>
      <c r="E44" s="713">
        <v>0</v>
      </c>
      <c r="F44" s="712">
        <v>0</v>
      </c>
      <c r="G44" s="712">
        <v>93.746897569999973</v>
      </c>
      <c r="H44" s="713">
        <v>0</v>
      </c>
      <c r="I44" s="713">
        <v>397.00457650000016</v>
      </c>
      <c r="J44" s="713">
        <v>100.934</v>
      </c>
      <c r="K44" s="713">
        <v>0</v>
      </c>
      <c r="L44" s="621" t="s">
        <v>2173</v>
      </c>
      <c r="M44" s="713">
        <v>0</v>
      </c>
      <c r="N44" s="713">
        <v>1.46726</v>
      </c>
      <c r="O44" s="713">
        <v>0</v>
      </c>
      <c r="P44" s="713">
        <v>509.03645750000004</v>
      </c>
      <c r="Q44" s="713">
        <v>0</v>
      </c>
      <c r="R44" s="713">
        <v>57.105270009999998</v>
      </c>
      <c r="S44" s="713">
        <v>31804.802550479999</v>
      </c>
      <c r="T44" s="713">
        <v>16587.295640400007</v>
      </c>
      <c r="U44" s="713">
        <v>51444.942246230006</v>
      </c>
    </row>
    <row r="45" spans="1:21" s="278" customFormat="1" ht="8.25" customHeight="1">
      <c r="A45" s="621" t="s">
        <v>2207</v>
      </c>
      <c r="B45" s="713">
        <v>198.19646146000002</v>
      </c>
      <c r="C45" s="713">
        <v>16.632000000000001</v>
      </c>
      <c r="D45" s="712">
        <v>1681.9410836300001</v>
      </c>
      <c r="E45" s="713">
        <v>0</v>
      </c>
      <c r="F45" s="712">
        <v>0</v>
      </c>
      <c r="G45" s="712">
        <v>92.792155050000062</v>
      </c>
      <c r="H45" s="713">
        <v>0</v>
      </c>
      <c r="I45" s="713">
        <v>398.53195090000003</v>
      </c>
      <c r="J45" s="713">
        <v>100.934</v>
      </c>
      <c r="K45" s="712">
        <v>0</v>
      </c>
      <c r="L45" s="621" t="s">
        <v>2207</v>
      </c>
      <c r="M45" s="712">
        <v>0</v>
      </c>
      <c r="N45" s="712">
        <v>1.46726</v>
      </c>
      <c r="O45" s="712">
        <v>0</v>
      </c>
      <c r="P45" s="713">
        <v>543.81412970000008</v>
      </c>
      <c r="Q45" s="713">
        <v>0</v>
      </c>
      <c r="R45" s="713">
        <v>57.105270009999998</v>
      </c>
      <c r="S45" s="713">
        <v>31981.697507930006</v>
      </c>
      <c r="T45" s="713">
        <v>17067.885260770003</v>
      </c>
      <c r="U45" s="712">
        <v>52140.997079450011</v>
      </c>
    </row>
    <row r="46" spans="1:21" s="278" customFormat="1" ht="8.25" customHeight="1">
      <c r="A46" s="621" t="s">
        <v>2208</v>
      </c>
      <c r="B46" s="713">
        <v>230.24363541000005</v>
      </c>
      <c r="C46" s="713">
        <v>16.722000000000001</v>
      </c>
      <c r="D46" s="712">
        <v>1485.4628497799999</v>
      </c>
      <c r="E46" s="713">
        <v>0</v>
      </c>
      <c r="F46" s="712">
        <v>0</v>
      </c>
      <c r="G46" s="712">
        <v>96.858650440000062</v>
      </c>
      <c r="H46" s="713">
        <v>0</v>
      </c>
      <c r="I46" s="713">
        <v>240.30809920999999</v>
      </c>
      <c r="J46" s="713">
        <v>75.858000000000004</v>
      </c>
      <c r="K46" s="712">
        <v>0</v>
      </c>
      <c r="L46" s="621" t="s">
        <v>2208</v>
      </c>
      <c r="M46" s="712">
        <v>0</v>
      </c>
      <c r="N46" s="712">
        <v>1.4435</v>
      </c>
      <c r="O46" s="712">
        <v>0</v>
      </c>
      <c r="P46" s="713">
        <v>502.89080009000003</v>
      </c>
      <c r="Q46" s="713">
        <v>0</v>
      </c>
      <c r="R46" s="713">
        <v>41.855270009999998</v>
      </c>
      <c r="S46" s="713">
        <v>32332.999550749999</v>
      </c>
      <c r="T46" s="713">
        <v>17129.093401299993</v>
      </c>
      <c r="U46" s="712">
        <v>52153.73575698999</v>
      </c>
    </row>
    <row r="47" spans="1:21" s="278" customFormat="1" ht="8.25" customHeight="1">
      <c r="A47" s="618" t="s">
        <v>2209</v>
      </c>
      <c r="B47" s="713">
        <v>266.05645519000007</v>
      </c>
      <c r="C47" s="713">
        <v>16.722000000000001</v>
      </c>
      <c r="D47" s="712">
        <v>1480.4918005600002</v>
      </c>
      <c r="E47" s="713">
        <v>0</v>
      </c>
      <c r="F47" s="712">
        <v>0</v>
      </c>
      <c r="G47" s="712">
        <v>98.074580429999955</v>
      </c>
      <c r="H47" s="713">
        <v>0</v>
      </c>
      <c r="I47" s="713">
        <v>239.01413939000003</v>
      </c>
      <c r="J47" s="713">
        <v>58.037999999999997</v>
      </c>
      <c r="K47" s="713">
        <v>0</v>
      </c>
      <c r="L47" s="618" t="s">
        <v>2209</v>
      </c>
      <c r="M47" s="713">
        <v>0</v>
      </c>
      <c r="N47" s="713">
        <v>1.4435</v>
      </c>
      <c r="O47" s="713">
        <v>0</v>
      </c>
      <c r="P47" s="713">
        <v>544.30893971000012</v>
      </c>
      <c r="Q47" s="713">
        <v>0</v>
      </c>
      <c r="R47" s="713">
        <v>41.855270009999998</v>
      </c>
      <c r="S47" s="713">
        <v>33148.021942129999</v>
      </c>
      <c r="T47" s="713">
        <v>17379.834055090003</v>
      </c>
      <c r="U47" s="713">
        <v>53273.86068251</v>
      </c>
    </row>
    <row r="48" spans="1:21" s="278" customFormat="1" ht="8.25" customHeight="1">
      <c r="A48" s="618" t="s">
        <v>2218</v>
      </c>
      <c r="B48" s="713">
        <v>280.43138608999999</v>
      </c>
      <c r="C48" s="713">
        <v>23.111999999999998</v>
      </c>
      <c r="D48" s="712">
        <v>1382.0123686399997</v>
      </c>
      <c r="E48" s="713">
        <v>0</v>
      </c>
      <c r="F48" s="712">
        <v>0</v>
      </c>
      <c r="G48" s="712">
        <v>83.536292950000018</v>
      </c>
      <c r="H48" s="713">
        <v>0</v>
      </c>
      <c r="I48" s="713">
        <v>256.40658416000008</v>
      </c>
      <c r="J48" s="713">
        <v>56.543999999999997</v>
      </c>
      <c r="K48" s="712">
        <v>0</v>
      </c>
      <c r="L48" s="618" t="s">
        <v>2218</v>
      </c>
      <c r="M48" s="712">
        <v>0</v>
      </c>
      <c r="N48" s="712">
        <v>1.4435</v>
      </c>
      <c r="O48" s="712">
        <v>0</v>
      </c>
      <c r="P48" s="713">
        <v>502.71492828999993</v>
      </c>
      <c r="Q48" s="713">
        <v>0</v>
      </c>
      <c r="R48" s="713">
        <v>41.855270009999998</v>
      </c>
      <c r="S48" s="713">
        <v>33288.425524470003</v>
      </c>
      <c r="T48" s="713">
        <v>18661.386896229989</v>
      </c>
      <c r="U48" s="712">
        <v>54577.868750839989</v>
      </c>
    </row>
    <row r="49" spans="1:21" s="278" customFormat="1" ht="8.25" customHeight="1">
      <c r="A49" s="618" t="s">
        <v>2219</v>
      </c>
      <c r="B49" s="713">
        <v>283.26763578000003</v>
      </c>
      <c r="C49" s="713">
        <v>22.472000000000001</v>
      </c>
      <c r="D49" s="712">
        <v>1320.4364791684138</v>
      </c>
      <c r="E49" s="713">
        <v>0</v>
      </c>
      <c r="F49" s="712">
        <v>0</v>
      </c>
      <c r="G49" s="712">
        <v>20.02177</v>
      </c>
      <c r="H49" s="713">
        <v>0</v>
      </c>
      <c r="I49" s="713">
        <v>677.34854039000015</v>
      </c>
      <c r="J49" s="713">
        <v>56.543999999999997</v>
      </c>
      <c r="K49" s="712">
        <v>0</v>
      </c>
      <c r="L49" s="618" t="s">
        <v>2219</v>
      </c>
      <c r="M49" s="712">
        <v>0</v>
      </c>
      <c r="N49" s="712">
        <v>1.4435</v>
      </c>
      <c r="O49" s="712">
        <v>0</v>
      </c>
      <c r="P49" s="713">
        <v>3.8</v>
      </c>
      <c r="Q49" s="713">
        <v>0</v>
      </c>
      <c r="R49" s="713">
        <v>41.855270009999998</v>
      </c>
      <c r="S49" s="713">
        <v>34481.479884663349</v>
      </c>
      <c r="T49" s="713">
        <v>17500.402151136717</v>
      </c>
      <c r="U49" s="712">
        <v>54409.071231148482</v>
      </c>
    </row>
    <row r="50" spans="1:21" s="278" customFormat="1" ht="8.25" customHeight="1">
      <c r="A50" s="618" t="s">
        <v>2217</v>
      </c>
      <c r="B50" s="713">
        <v>298.29468843999996</v>
      </c>
      <c r="C50" s="713">
        <v>19.907</v>
      </c>
      <c r="D50" s="712">
        <v>1251.2740442084137</v>
      </c>
      <c r="E50" s="713">
        <v>0</v>
      </c>
      <c r="F50" s="712">
        <v>0</v>
      </c>
      <c r="G50" s="712">
        <v>19.562762000000003</v>
      </c>
      <c r="H50" s="713">
        <v>0</v>
      </c>
      <c r="I50" s="713">
        <v>681.18854093999983</v>
      </c>
      <c r="J50" s="713">
        <v>57.243995000000005</v>
      </c>
      <c r="K50" s="713">
        <v>0</v>
      </c>
      <c r="L50" s="618" t="s">
        <v>2217</v>
      </c>
      <c r="M50" s="713">
        <v>0</v>
      </c>
      <c r="N50" s="713">
        <v>1.4435</v>
      </c>
      <c r="O50" s="713">
        <v>0</v>
      </c>
      <c r="P50" s="713">
        <v>3.8</v>
      </c>
      <c r="Q50" s="713">
        <v>0</v>
      </c>
      <c r="R50" s="713">
        <v>41.855270009999998</v>
      </c>
      <c r="S50" s="713">
        <v>34504.205276604873</v>
      </c>
      <c r="T50" s="713">
        <v>17947.696800396719</v>
      </c>
      <c r="U50" s="713">
        <v>54826.471877600008</v>
      </c>
    </row>
    <row r="51" spans="1:21" s="278" customFormat="1" ht="8.25" customHeight="1">
      <c r="A51" s="618" t="s">
        <v>2264</v>
      </c>
      <c r="B51" s="713">
        <v>297.34232297</v>
      </c>
      <c r="C51" s="713">
        <v>11.75</v>
      </c>
      <c r="D51" s="712">
        <v>1295.7559487099998</v>
      </c>
      <c r="E51" s="713">
        <v>0</v>
      </c>
      <c r="F51" s="712">
        <v>0</v>
      </c>
      <c r="G51" s="712">
        <v>27.562762000000003</v>
      </c>
      <c r="H51" s="713">
        <v>0</v>
      </c>
      <c r="I51" s="713">
        <v>722.43278289999989</v>
      </c>
      <c r="J51" s="713">
        <v>59.998495000000005</v>
      </c>
      <c r="K51" s="712">
        <v>0</v>
      </c>
      <c r="L51" s="618" t="s">
        <v>2264</v>
      </c>
      <c r="M51" s="712">
        <v>0</v>
      </c>
      <c r="N51" s="712">
        <v>0</v>
      </c>
      <c r="O51" s="712">
        <v>0</v>
      </c>
      <c r="P51" s="713">
        <v>3.8</v>
      </c>
      <c r="Q51" s="713">
        <v>0</v>
      </c>
      <c r="R51" s="713">
        <v>41.855270009999998</v>
      </c>
      <c r="S51" s="713">
        <v>34997.504175959999</v>
      </c>
      <c r="T51" s="713">
        <v>17929.550228420005</v>
      </c>
      <c r="U51" s="712">
        <v>55387.55198597</v>
      </c>
    </row>
    <row r="52" spans="1:21" s="278" customFormat="1" ht="8.25" customHeight="1">
      <c r="A52" s="618" t="s">
        <v>2265</v>
      </c>
      <c r="B52" s="713">
        <v>305.84624450999996</v>
      </c>
      <c r="C52" s="713">
        <v>11.75</v>
      </c>
      <c r="D52" s="712">
        <v>1344.5575727200001</v>
      </c>
      <c r="E52" s="713">
        <v>0</v>
      </c>
      <c r="F52" s="712">
        <v>0</v>
      </c>
      <c r="G52" s="712">
        <v>19.355762000000002</v>
      </c>
      <c r="H52" s="713">
        <v>0</v>
      </c>
      <c r="I52" s="713">
        <v>747.3835183299999</v>
      </c>
      <c r="J52" s="713">
        <v>57.229995000000002</v>
      </c>
      <c r="K52" s="712">
        <v>0</v>
      </c>
      <c r="L52" s="618" t="s">
        <v>2265</v>
      </c>
      <c r="M52" s="712">
        <v>0</v>
      </c>
      <c r="N52" s="712">
        <v>0</v>
      </c>
      <c r="O52" s="712">
        <v>0</v>
      </c>
      <c r="P52" s="713">
        <v>3.8</v>
      </c>
      <c r="Q52" s="713">
        <v>0</v>
      </c>
      <c r="R52" s="713">
        <v>41.855270009999998</v>
      </c>
      <c r="S52" s="713">
        <v>35301.196317090005</v>
      </c>
      <c r="T52" s="713">
        <v>18174.325793479999</v>
      </c>
      <c r="U52" s="712">
        <v>56007.300473140007</v>
      </c>
    </row>
    <row r="53" spans="1:21" s="310" customFormat="1" ht="8.25" customHeight="1">
      <c r="A53" s="601" t="s">
        <v>2262</v>
      </c>
      <c r="B53" s="710">
        <v>305.64342968</v>
      </c>
      <c r="C53" s="710">
        <v>11.75</v>
      </c>
      <c r="D53" s="711">
        <v>1160.0881842599999</v>
      </c>
      <c r="E53" s="710">
        <v>0</v>
      </c>
      <c r="F53" s="711">
        <v>0</v>
      </c>
      <c r="G53" s="711">
        <v>18.438770000000002</v>
      </c>
      <c r="H53" s="710">
        <v>0</v>
      </c>
      <c r="I53" s="710">
        <v>746.7466577700003</v>
      </c>
      <c r="J53" s="710">
        <v>56.465000000000003</v>
      </c>
      <c r="K53" s="710">
        <v>0</v>
      </c>
      <c r="L53" s="601" t="s">
        <v>2262</v>
      </c>
      <c r="M53" s="710">
        <v>0</v>
      </c>
      <c r="N53" s="710">
        <v>0</v>
      </c>
      <c r="O53" s="710">
        <v>0</v>
      </c>
      <c r="P53" s="710">
        <v>0</v>
      </c>
      <c r="Q53" s="710">
        <v>0</v>
      </c>
      <c r="R53" s="710">
        <v>40.447577749999994</v>
      </c>
      <c r="S53" s="710">
        <v>30321.432025460002</v>
      </c>
      <c r="T53" s="710">
        <v>16481.32335426001</v>
      </c>
      <c r="U53" s="710">
        <v>49142.334999180013</v>
      </c>
    </row>
    <row r="54" spans="1:21" s="310" customFormat="1" ht="8.25" customHeight="1">
      <c r="A54" s="894"/>
      <c r="B54" s="710"/>
      <c r="C54" s="710"/>
      <c r="D54" s="711"/>
      <c r="E54" s="710"/>
      <c r="F54" s="710"/>
      <c r="G54" s="710"/>
      <c r="H54" s="710"/>
      <c r="I54" s="710"/>
      <c r="J54" s="710"/>
      <c r="K54" s="710"/>
      <c r="L54" s="894"/>
      <c r="M54" s="710"/>
      <c r="N54" s="710"/>
      <c r="O54" s="710"/>
      <c r="P54" s="710"/>
      <c r="Q54" s="710"/>
      <c r="R54" s="710"/>
      <c r="S54" s="710"/>
      <c r="T54" s="710"/>
      <c r="U54" s="710"/>
    </row>
    <row r="55" spans="1:21" s="278" customFormat="1" ht="8.25" customHeight="1">
      <c r="A55" s="621" t="s">
        <v>2781</v>
      </c>
      <c r="B55" s="713">
        <v>302.69675619000003</v>
      </c>
      <c r="C55" s="713">
        <v>11.75</v>
      </c>
      <c r="D55" s="712">
        <v>1164.66180706</v>
      </c>
      <c r="E55" s="713">
        <v>0</v>
      </c>
      <c r="F55" s="712">
        <v>0</v>
      </c>
      <c r="G55" s="712">
        <v>18.417770000000001</v>
      </c>
      <c r="H55" s="713">
        <v>0</v>
      </c>
      <c r="I55" s="713">
        <v>742.31689674000017</v>
      </c>
      <c r="J55" s="713">
        <v>56.465000000000003</v>
      </c>
      <c r="K55" s="712">
        <v>0</v>
      </c>
      <c r="L55" s="621" t="s">
        <v>2781</v>
      </c>
      <c r="M55" s="712">
        <v>0</v>
      </c>
      <c r="N55" s="712">
        <v>0</v>
      </c>
      <c r="O55" s="712">
        <v>0</v>
      </c>
      <c r="P55" s="713">
        <v>0</v>
      </c>
      <c r="Q55" s="713">
        <v>0</v>
      </c>
      <c r="R55" s="713">
        <v>40.447577749999994</v>
      </c>
      <c r="S55" s="713">
        <v>30417.158222660004</v>
      </c>
      <c r="T55" s="713">
        <v>16436.403252320015</v>
      </c>
      <c r="U55" s="712">
        <v>49190.317282720018</v>
      </c>
    </row>
    <row r="56" spans="1:21" s="278" customFormat="1" ht="8.25" customHeight="1">
      <c r="A56" s="621" t="s">
        <v>2782</v>
      </c>
      <c r="B56" s="713">
        <v>322.66502376</v>
      </c>
      <c r="C56" s="713">
        <v>11.75</v>
      </c>
      <c r="D56" s="712">
        <v>1135.0506661400002</v>
      </c>
      <c r="E56" s="713">
        <v>0</v>
      </c>
      <c r="F56" s="712">
        <v>0</v>
      </c>
      <c r="G56" s="712">
        <v>18.417770000000001</v>
      </c>
      <c r="H56" s="713">
        <v>0</v>
      </c>
      <c r="I56" s="713">
        <v>749.35836810000012</v>
      </c>
      <c r="J56" s="713">
        <v>56.465000000000003</v>
      </c>
      <c r="K56" s="712">
        <v>0</v>
      </c>
      <c r="L56" s="621" t="s">
        <v>2782</v>
      </c>
      <c r="M56" s="712">
        <v>0</v>
      </c>
      <c r="N56" s="712">
        <v>0</v>
      </c>
      <c r="O56" s="712">
        <v>0</v>
      </c>
      <c r="P56" s="713">
        <v>0</v>
      </c>
      <c r="Q56" s="713">
        <v>0</v>
      </c>
      <c r="R56" s="713">
        <v>40.447577749999994</v>
      </c>
      <c r="S56" s="713">
        <v>30904.695612430001</v>
      </c>
      <c r="T56" s="713">
        <v>16436.037310710009</v>
      </c>
      <c r="U56" s="712">
        <v>49674.887328890014</v>
      </c>
    </row>
    <row r="57" spans="1:21" s="278" customFormat="1" ht="8.25" customHeight="1">
      <c r="A57" s="621" t="s">
        <v>2293</v>
      </c>
      <c r="B57" s="713">
        <v>319.48099198</v>
      </c>
      <c r="C57" s="713">
        <v>11.75</v>
      </c>
      <c r="D57" s="712">
        <v>1138.2847357400003</v>
      </c>
      <c r="E57" s="713">
        <v>0</v>
      </c>
      <c r="F57" s="712">
        <v>0</v>
      </c>
      <c r="G57" s="712">
        <v>18.417770000000001</v>
      </c>
      <c r="H57" s="713">
        <v>0</v>
      </c>
      <c r="I57" s="713">
        <v>756.20006383999964</v>
      </c>
      <c r="J57" s="713">
        <v>54.017000000000003</v>
      </c>
      <c r="K57" s="713">
        <v>0</v>
      </c>
      <c r="L57" s="621" t="s">
        <v>2293</v>
      </c>
      <c r="M57" s="713">
        <v>0</v>
      </c>
      <c r="N57" s="713">
        <v>0</v>
      </c>
      <c r="O57" s="713">
        <v>0</v>
      </c>
      <c r="P57" s="713">
        <v>0</v>
      </c>
      <c r="Q57" s="713">
        <v>0</v>
      </c>
      <c r="R57" s="713">
        <v>40.447577749999994</v>
      </c>
      <c r="S57" s="713">
        <v>31115.667020269997</v>
      </c>
      <c r="T57" s="713">
        <v>16511.40656498001</v>
      </c>
      <c r="U57" s="713">
        <v>49965.671724560008</v>
      </c>
    </row>
    <row r="58" spans="1:21" s="278" customFormat="1" ht="8.25" customHeight="1">
      <c r="A58" s="621" t="s">
        <v>2495</v>
      </c>
      <c r="B58" s="713">
        <v>330.82098098000006</v>
      </c>
      <c r="C58" s="713">
        <v>11.75</v>
      </c>
      <c r="D58" s="712">
        <v>1108.4434042300002</v>
      </c>
      <c r="E58" s="713">
        <v>0</v>
      </c>
      <c r="F58" s="712">
        <v>0</v>
      </c>
      <c r="G58" s="712">
        <v>7.8280000000000003</v>
      </c>
      <c r="H58" s="713">
        <v>0</v>
      </c>
      <c r="I58" s="713">
        <v>705.73538169999995</v>
      </c>
      <c r="J58" s="713">
        <v>54.017000000000003</v>
      </c>
      <c r="K58" s="712">
        <v>0</v>
      </c>
      <c r="L58" s="621" t="s">
        <v>2495</v>
      </c>
      <c r="M58" s="712">
        <v>0</v>
      </c>
      <c r="N58" s="712">
        <v>0</v>
      </c>
      <c r="O58" s="712">
        <v>0</v>
      </c>
      <c r="P58" s="713">
        <v>0</v>
      </c>
      <c r="Q58" s="713">
        <v>0</v>
      </c>
      <c r="R58" s="713">
        <v>37.198290190000002</v>
      </c>
      <c r="S58" s="713">
        <v>31259.267722109998</v>
      </c>
      <c r="T58" s="713">
        <v>16199.560655559995</v>
      </c>
      <c r="U58" s="712">
        <v>49714.621434769993</v>
      </c>
    </row>
    <row r="59" spans="1:21" s="278" customFormat="1" ht="8.25" customHeight="1">
      <c r="A59" s="621" t="s">
        <v>2496</v>
      </c>
      <c r="B59" s="713">
        <v>341.30323831999999</v>
      </c>
      <c r="C59" s="713">
        <v>11.75</v>
      </c>
      <c r="D59" s="712">
        <v>1090.4004718200001</v>
      </c>
      <c r="E59" s="713">
        <v>0</v>
      </c>
      <c r="F59" s="712">
        <v>0</v>
      </c>
      <c r="G59" s="712">
        <v>7.8280000000000003</v>
      </c>
      <c r="H59" s="713">
        <v>0</v>
      </c>
      <c r="I59" s="713">
        <v>747.30960880999999</v>
      </c>
      <c r="J59" s="713">
        <v>54.017000000000003</v>
      </c>
      <c r="K59" s="712">
        <v>0</v>
      </c>
      <c r="L59" s="621" t="s">
        <v>2496</v>
      </c>
      <c r="M59" s="712">
        <v>0</v>
      </c>
      <c r="N59" s="712">
        <v>0</v>
      </c>
      <c r="O59" s="712">
        <v>0</v>
      </c>
      <c r="P59" s="713">
        <v>0</v>
      </c>
      <c r="Q59" s="713">
        <v>0</v>
      </c>
      <c r="R59" s="713">
        <v>37.198290190000002</v>
      </c>
      <c r="S59" s="713">
        <v>28330.371430260006</v>
      </c>
      <c r="T59" s="713">
        <v>19241.810951160001</v>
      </c>
      <c r="U59" s="712">
        <v>49861.988990560007</v>
      </c>
    </row>
    <row r="60" spans="1:21" s="278" customFormat="1" ht="8.25" customHeight="1">
      <c r="A60" s="618" t="s">
        <v>2497</v>
      </c>
      <c r="B60" s="713">
        <v>378.78675570000001</v>
      </c>
      <c r="C60" s="713">
        <v>11.75</v>
      </c>
      <c r="D60" s="712">
        <v>1050.8951614700002</v>
      </c>
      <c r="E60" s="713">
        <v>0</v>
      </c>
      <c r="F60" s="712">
        <v>0</v>
      </c>
      <c r="G60" s="712">
        <v>7.8049999999999997</v>
      </c>
      <c r="H60" s="713">
        <v>0</v>
      </c>
      <c r="I60" s="713">
        <v>788.85224661999962</v>
      </c>
      <c r="J60" s="713">
        <v>54.017000000000003</v>
      </c>
      <c r="K60" s="713">
        <v>0</v>
      </c>
      <c r="L60" s="618" t="s">
        <v>2497</v>
      </c>
      <c r="M60" s="713">
        <v>0</v>
      </c>
      <c r="N60" s="713">
        <v>0</v>
      </c>
      <c r="O60" s="713">
        <v>0</v>
      </c>
      <c r="P60" s="713">
        <v>0</v>
      </c>
      <c r="Q60" s="713">
        <v>0</v>
      </c>
      <c r="R60" s="713">
        <v>37.198290190000002</v>
      </c>
      <c r="S60" s="713">
        <v>29207.408431719999</v>
      </c>
      <c r="T60" s="713">
        <v>19755.181267569991</v>
      </c>
      <c r="U60" s="713">
        <v>51291.89415326999</v>
      </c>
    </row>
    <row r="61" spans="1:21" s="278" customFormat="1" ht="8.25" customHeight="1">
      <c r="A61" s="618" t="s">
        <v>2534</v>
      </c>
      <c r="B61" s="713">
        <v>419.06390783000001</v>
      </c>
      <c r="C61" s="713">
        <v>10.85</v>
      </c>
      <c r="D61" s="712">
        <v>1039.1489885000003</v>
      </c>
      <c r="E61" s="713">
        <v>0</v>
      </c>
      <c r="F61" s="712">
        <v>0</v>
      </c>
      <c r="G61" s="712">
        <v>7.8049999999999997</v>
      </c>
      <c r="H61" s="713">
        <v>0</v>
      </c>
      <c r="I61" s="713">
        <v>803.75196798999946</v>
      </c>
      <c r="J61" s="713">
        <v>54.017000000000003</v>
      </c>
      <c r="K61" s="712">
        <v>0</v>
      </c>
      <c r="L61" s="618" t="s">
        <v>2534</v>
      </c>
      <c r="M61" s="712">
        <v>0</v>
      </c>
      <c r="N61" s="712">
        <v>0</v>
      </c>
      <c r="O61" s="712">
        <v>0</v>
      </c>
      <c r="P61" s="713">
        <v>2.6</v>
      </c>
      <c r="Q61" s="713">
        <v>0</v>
      </c>
      <c r="R61" s="713">
        <v>37.198290190000002</v>
      </c>
      <c r="S61" s="713">
        <v>32390.45259944001</v>
      </c>
      <c r="T61" s="713">
        <v>17018.125233409992</v>
      </c>
      <c r="U61" s="712">
        <v>51783.012987360002</v>
      </c>
    </row>
    <row r="62" spans="1:21" s="278" customFormat="1" ht="8.25" customHeight="1">
      <c r="A62" s="618" t="s">
        <v>2535</v>
      </c>
      <c r="B62" s="713">
        <v>448.32494819999999</v>
      </c>
      <c r="C62" s="713">
        <v>10.85</v>
      </c>
      <c r="D62" s="712">
        <v>1048.0491611300001</v>
      </c>
      <c r="E62" s="713">
        <v>0</v>
      </c>
      <c r="F62" s="712">
        <v>6</v>
      </c>
      <c r="G62" s="712">
        <v>7.8049999999999997</v>
      </c>
      <c r="H62" s="713">
        <v>0</v>
      </c>
      <c r="I62" s="713">
        <v>829.88075793999974</v>
      </c>
      <c r="J62" s="713">
        <v>36.052</v>
      </c>
      <c r="K62" s="712">
        <v>0</v>
      </c>
      <c r="L62" s="618" t="s">
        <v>2535</v>
      </c>
      <c r="M62" s="712">
        <v>0</v>
      </c>
      <c r="N62" s="712">
        <v>0</v>
      </c>
      <c r="O62" s="712">
        <v>0</v>
      </c>
      <c r="P62" s="713">
        <v>2.6</v>
      </c>
      <c r="Q62" s="713">
        <v>0</v>
      </c>
      <c r="R62" s="713">
        <v>37.198290190000002</v>
      </c>
      <c r="S62" s="713">
        <v>33156.239972050003</v>
      </c>
      <c r="T62" s="713">
        <v>17274.6475125</v>
      </c>
      <c r="U62" s="712">
        <v>52857.647642010001</v>
      </c>
    </row>
    <row r="63" spans="1:21" s="278" customFormat="1" ht="8.25" customHeight="1">
      <c r="A63" s="618" t="s">
        <v>2532</v>
      </c>
      <c r="B63" s="713">
        <v>487.76549243999995</v>
      </c>
      <c r="C63" s="713">
        <v>9.9</v>
      </c>
      <c r="D63" s="712">
        <v>972.02532084000006</v>
      </c>
      <c r="E63" s="713">
        <v>0</v>
      </c>
      <c r="F63" s="712">
        <v>6</v>
      </c>
      <c r="G63" s="712">
        <v>7.7679999999999998</v>
      </c>
      <c r="H63" s="713">
        <v>0</v>
      </c>
      <c r="I63" s="713">
        <v>862.67826979999995</v>
      </c>
      <c r="J63" s="713">
        <v>56.97</v>
      </c>
      <c r="K63" s="713">
        <v>0</v>
      </c>
      <c r="L63" s="618" t="s">
        <v>2532</v>
      </c>
      <c r="M63" s="713">
        <v>0</v>
      </c>
      <c r="N63" s="713">
        <v>0</v>
      </c>
      <c r="O63" s="713">
        <v>0</v>
      </c>
      <c r="P63" s="713">
        <v>2.6</v>
      </c>
      <c r="Q63" s="713">
        <v>0</v>
      </c>
      <c r="R63" s="713">
        <v>37.198290190000002</v>
      </c>
      <c r="S63" s="713">
        <v>34248.653475489999</v>
      </c>
      <c r="T63" s="713">
        <v>17624.997242469995</v>
      </c>
      <c r="U63" s="713">
        <v>54316.556091229992</v>
      </c>
    </row>
    <row r="64" spans="1:21" s="278" customFormat="1" ht="8.25" customHeight="1">
      <c r="A64" s="618" t="s">
        <v>2566</v>
      </c>
      <c r="B64" s="713">
        <v>489.76493306999998</v>
      </c>
      <c r="C64" s="713">
        <v>9.9</v>
      </c>
      <c r="D64" s="712">
        <v>949.77368374000002</v>
      </c>
      <c r="E64" s="713">
        <v>0</v>
      </c>
      <c r="F64" s="712">
        <v>6</v>
      </c>
      <c r="G64" s="712">
        <v>7.7210000000000001</v>
      </c>
      <c r="H64" s="713">
        <v>0</v>
      </c>
      <c r="I64" s="713">
        <v>868.32424512000011</v>
      </c>
      <c r="J64" s="713">
        <v>66.438000000000002</v>
      </c>
      <c r="K64" s="712">
        <v>0</v>
      </c>
      <c r="L64" s="618" t="s">
        <v>2566</v>
      </c>
      <c r="M64" s="712">
        <v>0</v>
      </c>
      <c r="N64" s="712">
        <v>0</v>
      </c>
      <c r="O64" s="712">
        <v>0</v>
      </c>
      <c r="P64" s="713">
        <v>2.6</v>
      </c>
      <c r="Q64" s="713">
        <v>0</v>
      </c>
      <c r="R64" s="713">
        <v>37.198290190000002</v>
      </c>
      <c r="S64" s="713">
        <v>34843.475886570006</v>
      </c>
      <c r="T64" s="713">
        <v>17681.477242800007</v>
      </c>
      <c r="U64" s="712">
        <v>54962.67328149001</v>
      </c>
    </row>
    <row r="65" spans="1:21" s="278" customFormat="1" ht="8.25" customHeight="1">
      <c r="A65" s="618" t="s">
        <v>2567</v>
      </c>
      <c r="B65" s="713">
        <v>536.11094138999988</v>
      </c>
      <c r="C65" s="713">
        <v>9.9</v>
      </c>
      <c r="D65" s="712">
        <v>943.51315204999992</v>
      </c>
      <c r="E65" s="713">
        <v>0</v>
      </c>
      <c r="F65" s="712">
        <v>6</v>
      </c>
      <c r="G65" s="712">
        <v>7.9139999999999997</v>
      </c>
      <c r="H65" s="713">
        <v>0</v>
      </c>
      <c r="I65" s="713">
        <v>921.70264752999969</v>
      </c>
      <c r="J65" s="713">
        <v>69.340999999999994</v>
      </c>
      <c r="K65" s="712">
        <v>0</v>
      </c>
      <c r="L65" s="618" t="s">
        <v>2567</v>
      </c>
      <c r="M65" s="712">
        <v>0</v>
      </c>
      <c r="N65" s="712">
        <v>0</v>
      </c>
      <c r="O65" s="712">
        <v>0</v>
      </c>
      <c r="P65" s="713">
        <v>2.6</v>
      </c>
      <c r="Q65" s="713">
        <v>0</v>
      </c>
      <c r="R65" s="713">
        <v>37.198290190000002</v>
      </c>
      <c r="S65" s="713">
        <v>35826.470065138004</v>
      </c>
      <c r="T65" s="713">
        <v>17891.001428142001</v>
      </c>
      <c r="U65" s="712">
        <v>56251.751524440006</v>
      </c>
    </row>
    <row r="66" spans="1:21" s="310" customFormat="1" ht="8.25" customHeight="1">
      <c r="A66" s="601" t="s">
        <v>2574</v>
      </c>
      <c r="B66" s="710">
        <v>603.92745894999985</v>
      </c>
      <c r="C66" s="710">
        <v>0</v>
      </c>
      <c r="D66" s="711">
        <v>956.28559927000015</v>
      </c>
      <c r="E66" s="710">
        <v>0</v>
      </c>
      <c r="F66" s="711">
        <v>5.5</v>
      </c>
      <c r="G66" s="711">
        <v>8.0150000000000006</v>
      </c>
      <c r="H66" s="710">
        <v>0</v>
      </c>
      <c r="I66" s="710">
        <v>944.39250076000042</v>
      </c>
      <c r="J66" s="710">
        <v>69.260000000000005</v>
      </c>
      <c r="K66" s="710">
        <v>0</v>
      </c>
      <c r="L66" s="601" t="s">
        <v>2574</v>
      </c>
      <c r="M66" s="710">
        <v>0</v>
      </c>
      <c r="N66" s="710">
        <v>0</v>
      </c>
      <c r="O66" s="710">
        <v>0</v>
      </c>
      <c r="P66" s="710">
        <v>2.6</v>
      </c>
      <c r="Q66" s="710">
        <v>0</v>
      </c>
      <c r="R66" s="710">
        <v>37.198290190000002</v>
      </c>
      <c r="S66" s="710">
        <v>36370.83352180801</v>
      </c>
      <c r="T66" s="710">
        <v>18172.893355282009</v>
      </c>
      <c r="U66" s="710">
        <v>57170.905726260018</v>
      </c>
    </row>
    <row r="67" spans="1:21" s="310" customFormat="1" ht="8.25" customHeight="1">
      <c r="A67" s="894"/>
      <c r="B67" s="710"/>
      <c r="C67" s="710"/>
      <c r="D67" s="711"/>
      <c r="E67" s="710"/>
      <c r="F67" s="710"/>
      <c r="G67" s="710"/>
      <c r="H67" s="710"/>
      <c r="I67" s="710"/>
      <c r="J67" s="710"/>
      <c r="K67" s="710"/>
      <c r="L67" s="894"/>
      <c r="M67" s="710"/>
      <c r="N67" s="710"/>
      <c r="O67" s="710"/>
      <c r="P67" s="710"/>
      <c r="Q67" s="710"/>
      <c r="R67" s="710"/>
      <c r="S67" s="710"/>
      <c r="T67" s="710"/>
      <c r="U67" s="710"/>
    </row>
    <row r="68" spans="1:21" s="278" customFormat="1" ht="8.25" customHeight="1">
      <c r="A68" s="621" t="s">
        <v>2639</v>
      </c>
      <c r="B68" s="713">
        <v>604.56394401999989</v>
      </c>
      <c r="C68" s="713">
        <v>3.7</v>
      </c>
      <c r="D68" s="712">
        <v>988.23841314999993</v>
      </c>
      <c r="E68" s="713">
        <v>0</v>
      </c>
      <c r="F68" s="712">
        <v>5.5</v>
      </c>
      <c r="G68" s="712">
        <v>8.0060000000000002</v>
      </c>
      <c r="H68" s="713">
        <v>0</v>
      </c>
      <c r="I68" s="713">
        <v>912.73898232000079</v>
      </c>
      <c r="J68" s="713">
        <v>83.76</v>
      </c>
      <c r="K68" s="712">
        <v>0</v>
      </c>
      <c r="L68" s="621" t="s">
        <v>2639</v>
      </c>
      <c r="M68" s="712">
        <v>0</v>
      </c>
      <c r="N68" s="712">
        <v>0</v>
      </c>
      <c r="O68" s="712">
        <v>0</v>
      </c>
      <c r="P68" s="713">
        <v>2.6</v>
      </c>
      <c r="Q68" s="713">
        <v>0</v>
      </c>
      <c r="R68" s="713">
        <v>33.183290190000001</v>
      </c>
      <c r="S68" s="713">
        <v>36714.69592603801</v>
      </c>
      <c r="T68" s="713">
        <v>17608.539294262016</v>
      </c>
      <c r="U68" s="712">
        <v>56965.525849980026</v>
      </c>
    </row>
    <row r="69" spans="1:21" s="278" customFormat="1" ht="8.25" customHeight="1">
      <c r="A69" s="621" t="s">
        <v>2780</v>
      </c>
      <c r="B69" s="713">
        <v>604.91992591999986</v>
      </c>
      <c r="C69" s="713">
        <v>3.7</v>
      </c>
      <c r="D69" s="712">
        <v>993.90975375999994</v>
      </c>
      <c r="E69" s="713">
        <v>0</v>
      </c>
      <c r="F69" s="712">
        <v>5.4989999999999997</v>
      </c>
      <c r="G69" s="712">
        <v>7.9749999999999996</v>
      </c>
      <c r="H69" s="713">
        <v>0</v>
      </c>
      <c r="I69" s="713">
        <v>924.02786818000027</v>
      </c>
      <c r="J69" s="713">
        <v>109.077</v>
      </c>
      <c r="K69" s="712">
        <v>0</v>
      </c>
      <c r="L69" s="621" t="s">
        <v>2780</v>
      </c>
      <c r="M69" s="712">
        <v>0</v>
      </c>
      <c r="N69" s="712">
        <v>0</v>
      </c>
      <c r="O69" s="712">
        <v>0</v>
      </c>
      <c r="P69" s="713">
        <v>2.6</v>
      </c>
      <c r="Q69" s="713">
        <v>0</v>
      </c>
      <c r="R69" s="713">
        <v>33.183290190000001</v>
      </c>
      <c r="S69" s="713">
        <v>37309.171126188005</v>
      </c>
      <c r="T69" s="713">
        <v>17347.080350201992</v>
      </c>
      <c r="U69" s="712">
        <v>57341.14331444</v>
      </c>
    </row>
    <row r="70" spans="1:21" s="278" customFormat="1" ht="8.25" customHeight="1">
      <c r="A70" s="621" t="s">
        <v>2633</v>
      </c>
      <c r="B70" s="713">
        <v>618.17203642999982</v>
      </c>
      <c r="C70" s="713">
        <v>3.7</v>
      </c>
      <c r="D70" s="712">
        <v>980.62567758</v>
      </c>
      <c r="E70" s="713">
        <v>0</v>
      </c>
      <c r="F70" s="712">
        <v>5.4989999999999997</v>
      </c>
      <c r="G70" s="712">
        <v>7.952</v>
      </c>
      <c r="H70" s="713">
        <v>0</v>
      </c>
      <c r="I70" s="713">
        <v>922.14847754000016</v>
      </c>
      <c r="J70" s="713">
        <v>108.914</v>
      </c>
      <c r="K70" s="713">
        <v>0</v>
      </c>
      <c r="L70" s="621" t="s">
        <v>2633</v>
      </c>
      <c r="M70" s="713">
        <v>0</v>
      </c>
      <c r="N70" s="713">
        <v>0</v>
      </c>
      <c r="O70" s="713">
        <v>0</v>
      </c>
      <c r="P70" s="713">
        <v>2.6</v>
      </c>
      <c r="Q70" s="713">
        <v>0</v>
      </c>
      <c r="R70" s="713">
        <v>33.183290190000001</v>
      </c>
      <c r="S70" s="713">
        <v>38524.823877057999</v>
      </c>
      <c r="T70" s="713">
        <v>18124.772546437955</v>
      </c>
      <c r="U70" s="713">
        <v>59332.390905235952</v>
      </c>
    </row>
    <row r="71" spans="1:21" s="278" customFormat="1" ht="8.25" customHeight="1">
      <c r="A71" s="621" t="s">
        <v>2673</v>
      </c>
      <c r="B71" s="713">
        <v>657.59356451999986</v>
      </c>
      <c r="C71" s="713">
        <v>3.7</v>
      </c>
      <c r="D71" s="712">
        <v>961.49315247999994</v>
      </c>
      <c r="E71" s="713">
        <v>0</v>
      </c>
      <c r="F71" s="712">
        <v>5.4989999999999997</v>
      </c>
      <c r="G71" s="712">
        <v>7.9379999999999997</v>
      </c>
      <c r="H71" s="713">
        <v>0</v>
      </c>
      <c r="I71" s="713">
        <v>922.1660399499998</v>
      </c>
      <c r="J71" s="713">
        <v>108.747</v>
      </c>
      <c r="K71" s="712">
        <v>0</v>
      </c>
      <c r="L71" s="621" t="s">
        <v>2673</v>
      </c>
      <c r="M71" s="712">
        <v>0</v>
      </c>
      <c r="N71" s="712">
        <v>0</v>
      </c>
      <c r="O71" s="712">
        <v>0</v>
      </c>
      <c r="P71" s="713">
        <v>2.6</v>
      </c>
      <c r="Q71" s="713">
        <v>0</v>
      </c>
      <c r="R71" s="713">
        <v>33.183290190000001</v>
      </c>
      <c r="S71" s="713">
        <v>39156.027737277996</v>
      </c>
      <c r="T71" s="713">
        <v>18224.331994952008</v>
      </c>
      <c r="U71" s="712">
        <v>60083.279779370001</v>
      </c>
    </row>
    <row r="72" spans="1:21" s="278" customFormat="1" ht="8.25" customHeight="1">
      <c r="A72" s="621" t="s">
        <v>2674</v>
      </c>
      <c r="B72" s="713">
        <v>686.08528404999981</v>
      </c>
      <c r="C72" s="713">
        <v>3.7</v>
      </c>
      <c r="D72" s="712">
        <v>929.15563851000002</v>
      </c>
      <c r="E72" s="713">
        <v>0</v>
      </c>
      <c r="F72" s="712">
        <v>5.4989999999999997</v>
      </c>
      <c r="G72" s="712">
        <v>7.9290000000000003</v>
      </c>
      <c r="H72" s="713">
        <v>0</v>
      </c>
      <c r="I72" s="713">
        <v>923.05047676000027</v>
      </c>
      <c r="J72" s="713">
        <v>107.142</v>
      </c>
      <c r="K72" s="712">
        <v>0</v>
      </c>
      <c r="L72" s="621" t="s">
        <v>2674</v>
      </c>
      <c r="M72" s="712">
        <v>0</v>
      </c>
      <c r="N72" s="712">
        <v>0</v>
      </c>
      <c r="O72" s="712">
        <v>0</v>
      </c>
      <c r="P72" s="713">
        <v>2.6</v>
      </c>
      <c r="Q72" s="713">
        <v>0</v>
      </c>
      <c r="R72" s="713">
        <v>33.183290190000001</v>
      </c>
      <c r="S72" s="713">
        <v>40026.971393109983</v>
      </c>
      <c r="T72" s="713">
        <v>18560.348467520009</v>
      </c>
      <c r="U72" s="712">
        <v>61285.664550139991</v>
      </c>
    </row>
    <row r="73" spans="1:21" s="278" customFormat="1" ht="8.25" customHeight="1">
      <c r="A73" s="618" t="s">
        <v>2671</v>
      </c>
      <c r="B73" s="713">
        <v>731.69923075999975</v>
      </c>
      <c r="C73" s="713">
        <v>3.0009999999999999</v>
      </c>
      <c r="D73" s="712">
        <v>934.66118037000001</v>
      </c>
      <c r="E73" s="713">
        <v>0</v>
      </c>
      <c r="F73" s="712">
        <v>5.4989999999999997</v>
      </c>
      <c r="G73" s="712">
        <v>7.9180000000000001</v>
      </c>
      <c r="H73" s="713">
        <v>0</v>
      </c>
      <c r="I73" s="713">
        <v>916.1306364400001</v>
      </c>
      <c r="J73" s="713">
        <v>106.151</v>
      </c>
      <c r="K73" s="713">
        <v>0</v>
      </c>
      <c r="L73" s="618" t="s">
        <v>2671</v>
      </c>
      <c r="M73" s="713">
        <v>0</v>
      </c>
      <c r="N73" s="713">
        <v>0</v>
      </c>
      <c r="O73" s="713">
        <v>0</v>
      </c>
      <c r="P73" s="713">
        <v>0</v>
      </c>
      <c r="Q73" s="713">
        <v>0</v>
      </c>
      <c r="R73" s="713">
        <v>37.198290190000002</v>
      </c>
      <c r="S73" s="713">
        <v>41004.900262650001</v>
      </c>
      <c r="T73" s="713">
        <v>19245.861448450007</v>
      </c>
      <c r="U73" s="713">
        <v>62993.020048860009</v>
      </c>
    </row>
    <row r="74" spans="1:21" s="278" customFormat="1" ht="8.25" customHeight="1">
      <c r="A74" s="618" t="s">
        <v>2682</v>
      </c>
      <c r="B74" s="713">
        <v>770.72424463099992</v>
      </c>
      <c r="C74" s="713">
        <v>1.715373</v>
      </c>
      <c r="D74" s="712">
        <v>915.41067499099995</v>
      </c>
      <c r="E74" s="713">
        <v>0</v>
      </c>
      <c r="F74" s="712">
        <v>5.4989999999999997</v>
      </c>
      <c r="G74" s="712">
        <v>7.9089999999999998</v>
      </c>
      <c r="H74" s="713">
        <v>0</v>
      </c>
      <c r="I74" s="713">
        <v>909.3891804299999</v>
      </c>
      <c r="J74" s="713">
        <v>103.76900000000001</v>
      </c>
      <c r="K74" s="712">
        <v>0</v>
      </c>
      <c r="L74" s="618" t="s">
        <v>2682</v>
      </c>
      <c r="M74" s="712">
        <v>0</v>
      </c>
      <c r="N74" s="712">
        <v>0</v>
      </c>
      <c r="O74" s="712">
        <v>0</v>
      </c>
      <c r="P74" s="713">
        <v>0</v>
      </c>
      <c r="Q74" s="713">
        <v>0</v>
      </c>
      <c r="R74" s="713">
        <v>37.198290190000002</v>
      </c>
      <c r="S74" s="713">
        <v>41596.869776990992</v>
      </c>
      <c r="T74" s="713">
        <v>19600.757191950106</v>
      </c>
      <c r="U74" s="712">
        <v>63949.241732183102</v>
      </c>
    </row>
    <row r="75" spans="1:21" s="278" customFormat="1" ht="8.25" customHeight="1">
      <c r="A75" s="618" t="s">
        <v>2683</v>
      </c>
      <c r="B75" s="713">
        <v>788.92047119099971</v>
      </c>
      <c r="C75" s="713">
        <v>1.7153725000000004</v>
      </c>
      <c r="D75" s="712">
        <v>912.69783772099993</v>
      </c>
      <c r="E75" s="713">
        <v>0</v>
      </c>
      <c r="F75" s="712">
        <v>5.49</v>
      </c>
      <c r="G75" s="712">
        <v>7.9020000000000001</v>
      </c>
      <c r="H75" s="713">
        <v>0</v>
      </c>
      <c r="I75" s="713">
        <v>918.5454960100011</v>
      </c>
      <c r="J75" s="713">
        <v>101.98</v>
      </c>
      <c r="K75" s="712">
        <v>0</v>
      </c>
      <c r="L75" s="618" t="s">
        <v>2683</v>
      </c>
      <c r="M75" s="712">
        <v>0</v>
      </c>
      <c r="N75" s="712">
        <v>0</v>
      </c>
      <c r="O75" s="712">
        <v>0</v>
      </c>
      <c r="P75" s="713">
        <v>0</v>
      </c>
      <c r="Q75" s="713">
        <v>0</v>
      </c>
      <c r="R75" s="713">
        <v>37.198290190000002</v>
      </c>
      <c r="S75" s="713">
        <v>42215.30482337001</v>
      </c>
      <c r="T75" s="713">
        <v>19670.809169420107</v>
      </c>
      <c r="U75" s="712">
        <v>64660.563460402118</v>
      </c>
    </row>
    <row r="76" spans="1:21" s="278" customFormat="1" ht="8.25" customHeight="1">
      <c r="A76" s="618" t="s">
        <v>2680</v>
      </c>
      <c r="B76" s="713">
        <v>824.23098734099972</v>
      </c>
      <c r="C76" s="713">
        <v>1.7153725000000004</v>
      </c>
      <c r="D76" s="712">
        <v>904.00640980100002</v>
      </c>
      <c r="E76" s="713">
        <v>0</v>
      </c>
      <c r="F76" s="712">
        <v>5.5890000000000004</v>
      </c>
      <c r="G76" s="712">
        <v>7.8929999999999998</v>
      </c>
      <c r="H76" s="713">
        <v>0</v>
      </c>
      <c r="I76" s="713">
        <v>912.84280446000025</v>
      </c>
      <c r="J76" s="713">
        <v>101.98</v>
      </c>
      <c r="K76" s="713">
        <v>0</v>
      </c>
      <c r="L76" s="618" t="s">
        <v>2680</v>
      </c>
      <c r="M76" s="713">
        <v>0</v>
      </c>
      <c r="N76" s="713">
        <v>0</v>
      </c>
      <c r="O76" s="713">
        <v>0</v>
      </c>
      <c r="P76" s="713">
        <v>0</v>
      </c>
      <c r="Q76" s="713">
        <v>0</v>
      </c>
      <c r="R76" s="713">
        <v>37.198290190000002</v>
      </c>
      <c r="S76" s="713">
        <v>42756.369191331105</v>
      </c>
      <c r="T76" s="713">
        <v>20301.247501829988</v>
      </c>
      <c r="U76" s="713">
        <v>65853.072557453095</v>
      </c>
    </row>
    <row r="77" spans="1:21" s="278" customFormat="1" ht="8.25" customHeight="1">
      <c r="A77" s="618" t="s">
        <v>2695</v>
      </c>
      <c r="B77" s="713">
        <v>852.01601334099973</v>
      </c>
      <c r="C77" s="713">
        <v>19.715372500000001</v>
      </c>
      <c r="D77" s="712">
        <v>907.24867002099995</v>
      </c>
      <c r="E77" s="713">
        <v>0</v>
      </c>
      <c r="F77" s="712">
        <v>5.5890000000000004</v>
      </c>
      <c r="G77" s="712">
        <v>7.8369999999999997</v>
      </c>
      <c r="H77" s="713">
        <v>0</v>
      </c>
      <c r="I77" s="713">
        <v>1067.27705728</v>
      </c>
      <c r="J77" s="713">
        <v>92.781999999999996</v>
      </c>
      <c r="K77" s="712">
        <v>0</v>
      </c>
      <c r="L77" s="618" t="s">
        <v>2695</v>
      </c>
      <c r="M77" s="712">
        <v>0</v>
      </c>
      <c r="N77" s="712">
        <v>0</v>
      </c>
      <c r="O77" s="712">
        <v>0</v>
      </c>
      <c r="P77" s="713">
        <v>0</v>
      </c>
      <c r="Q77" s="713">
        <v>0</v>
      </c>
      <c r="R77" s="713">
        <v>37.198290190000002</v>
      </c>
      <c r="S77" s="713">
        <v>43158.580787720108</v>
      </c>
      <c r="T77" s="713">
        <v>20945.444267219973</v>
      </c>
      <c r="U77" s="712">
        <v>67093.688458272081</v>
      </c>
    </row>
    <row r="78" spans="1:21" s="278" customFormat="1" ht="8.25" customHeight="1">
      <c r="A78" s="618" t="s">
        <v>2696</v>
      </c>
      <c r="B78" s="713">
        <v>911.33182489099966</v>
      </c>
      <c r="C78" s="713">
        <v>19.7353725</v>
      </c>
      <c r="D78" s="712">
        <v>928.29598508100003</v>
      </c>
      <c r="E78" s="713">
        <v>0</v>
      </c>
      <c r="F78" s="712">
        <v>5.5890000000000004</v>
      </c>
      <c r="G78" s="712">
        <v>7.8289999999999997</v>
      </c>
      <c r="H78" s="713">
        <v>0</v>
      </c>
      <c r="I78" s="713">
        <v>1066.5625334199997</v>
      </c>
      <c r="J78" s="713">
        <v>92.363</v>
      </c>
      <c r="K78" s="712">
        <v>0</v>
      </c>
      <c r="L78" s="618" t="s">
        <v>2696</v>
      </c>
      <c r="M78" s="712">
        <v>0</v>
      </c>
      <c r="N78" s="712">
        <v>0</v>
      </c>
      <c r="O78" s="712">
        <v>0</v>
      </c>
      <c r="P78" s="713">
        <v>0</v>
      </c>
      <c r="Q78" s="713">
        <v>0</v>
      </c>
      <c r="R78" s="713">
        <v>37.198290190000002</v>
      </c>
      <c r="S78" s="713">
        <v>43706.007224340101</v>
      </c>
      <c r="T78" s="713">
        <v>21198.829809059978</v>
      </c>
      <c r="U78" s="712">
        <v>67973.74203948208</v>
      </c>
    </row>
    <row r="79" spans="1:21" s="310" customFormat="1" ht="8.25" customHeight="1">
      <c r="A79" s="601" t="s">
        <v>2693</v>
      </c>
      <c r="B79" s="710">
        <v>933.54941685099971</v>
      </c>
      <c r="C79" s="710">
        <v>19.715372500000001</v>
      </c>
      <c r="D79" s="711">
        <v>757.90290508099997</v>
      </c>
      <c r="E79" s="710">
        <v>0</v>
      </c>
      <c r="F79" s="711">
        <v>5.49</v>
      </c>
      <c r="G79" s="711">
        <v>7.8289999999999997</v>
      </c>
      <c r="H79" s="710">
        <v>0</v>
      </c>
      <c r="I79" s="710">
        <v>1052.26546502</v>
      </c>
      <c r="J79" s="710">
        <v>89.724000000000004</v>
      </c>
      <c r="K79" s="710">
        <v>0</v>
      </c>
      <c r="L79" s="601" t="s">
        <v>2693</v>
      </c>
      <c r="M79" s="710">
        <v>0</v>
      </c>
      <c r="N79" s="710">
        <v>0</v>
      </c>
      <c r="O79" s="710">
        <v>0</v>
      </c>
      <c r="P79" s="710">
        <v>0</v>
      </c>
      <c r="Q79" s="710">
        <v>0</v>
      </c>
      <c r="R79" s="710">
        <v>37.198290190000002</v>
      </c>
      <c r="S79" s="710">
        <v>43989.991274200118</v>
      </c>
      <c r="T79" s="710">
        <v>21844.637767849985</v>
      </c>
      <c r="U79" s="710">
        <v>68738.303491692102</v>
      </c>
    </row>
    <row r="80" spans="1:21" s="310" customFormat="1" ht="8.25" customHeight="1">
      <c r="A80" s="894"/>
      <c r="B80" s="710"/>
      <c r="C80" s="710"/>
      <c r="D80" s="711"/>
      <c r="E80" s="710"/>
      <c r="F80" s="710"/>
      <c r="G80" s="710"/>
      <c r="H80" s="710"/>
      <c r="I80" s="710"/>
      <c r="J80" s="710"/>
      <c r="K80" s="710"/>
      <c r="L80" s="894"/>
      <c r="M80" s="710"/>
      <c r="N80" s="710"/>
      <c r="O80" s="710"/>
      <c r="P80" s="710"/>
      <c r="Q80" s="710"/>
      <c r="R80" s="710"/>
      <c r="S80" s="710"/>
      <c r="T80" s="710"/>
      <c r="U80" s="710"/>
    </row>
    <row r="81" spans="1:21" s="278" customFormat="1" ht="8.25" customHeight="1">
      <c r="A81" s="621" t="s">
        <v>2734</v>
      </c>
      <c r="B81" s="713">
        <v>933.1870592299997</v>
      </c>
      <c r="C81" s="713">
        <v>19.706518500000001</v>
      </c>
      <c r="D81" s="712">
        <v>772.17238580100002</v>
      </c>
      <c r="E81" s="713">
        <v>0</v>
      </c>
      <c r="F81" s="712">
        <v>0</v>
      </c>
      <c r="G81" s="712">
        <v>1.659</v>
      </c>
      <c r="H81" s="713">
        <v>0</v>
      </c>
      <c r="I81" s="713">
        <v>1051.2509470899997</v>
      </c>
      <c r="J81" s="713">
        <v>89.724000000000004</v>
      </c>
      <c r="K81" s="712">
        <v>0</v>
      </c>
      <c r="L81" s="621" t="s">
        <v>2734</v>
      </c>
      <c r="M81" s="712">
        <v>0</v>
      </c>
      <c r="N81" s="712">
        <v>0</v>
      </c>
      <c r="O81" s="712">
        <v>0</v>
      </c>
      <c r="P81" s="713">
        <v>0</v>
      </c>
      <c r="Q81" s="713">
        <v>0</v>
      </c>
      <c r="R81" s="713">
        <v>37.198290190000002</v>
      </c>
      <c r="S81" s="713">
        <v>43906.707923269103</v>
      </c>
      <c r="T81" s="713">
        <v>21937.824240499976</v>
      </c>
      <c r="U81" s="712">
        <v>68749.430364580083</v>
      </c>
    </row>
    <row r="82" spans="1:21" s="278" customFormat="1" ht="8.25" customHeight="1">
      <c r="A82" s="621" t="s">
        <v>2886</v>
      </c>
      <c r="B82" s="713">
        <v>940.75336265999965</v>
      </c>
      <c r="C82" s="713">
        <v>19.706518500000001</v>
      </c>
      <c r="D82" s="712">
        <v>779.69199234100006</v>
      </c>
      <c r="E82" s="713">
        <v>0</v>
      </c>
      <c r="F82" s="712">
        <v>0</v>
      </c>
      <c r="G82" s="712">
        <v>1.6319999999999999</v>
      </c>
      <c r="H82" s="713">
        <v>0</v>
      </c>
      <c r="I82" s="713">
        <v>1049.4706742400001</v>
      </c>
      <c r="J82" s="713">
        <v>74.887</v>
      </c>
      <c r="K82" s="712">
        <v>0</v>
      </c>
      <c r="L82" s="621" t="s">
        <v>2886</v>
      </c>
      <c r="M82" s="712">
        <v>0</v>
      </c>
      <c r="N82" s="712">
        <v>0</v>
      </c>
      <c r="O82" s="712">
        <v>0</v>
      </c>
      <c r="P82" s="713">
        <v>0</v>
      </c>
      <c r="Q82" s="713">
        <v>0</v>
      </c>
      <c r="R82" s="713">
        <v>37.198290190000002</v>
      </c>
      <c r="S82" s="713">
        <v>44182.381623669098</v>
      </c>
      <c r="T82" s="713">
        <v>22496.09733367998</v>
      </c>
      <c r="U82" s="712">
        <v>69581.81879528008</v>
      </c>
    </row>
    <row r="83" spans="1:21" s="278" customFormat="1" ht="8.25" customHeight="1">
      <c r="A83" s="621" t="s">
        <v>2732</v>
      </c>
      <c r="B83" s="713">
        <v>908.67566174999968</v>
      </c>
      <c r="C83" s="713">
        <v>19.706518499999998</v>
      </c>
      <c r="D83" s="712">
        <v>789.00093234100007</v>
      </c>
      <c r="E83" s="713">
        <v>0</v>
      </c>
      <c r="F83" s="712">
        <v>0</v>
      </c>
      <c r="G83" s="712">
        <v>1.6319999999999999</v>
      </c>
      <c r="H83" s="713">
        <v>0</v>
      </c>
      <c r="I83" s="713">
        <v>1042.0166127299999</v>
      </c>
      <c r="J83" s="713">
        <v>74.887</v>
      </c>
      <c r="K83" s="713">
        <v>0</v>
      </c>
      <c r="L83" s="621" t="s">
        <v>2732</v>
      </c>
      <c r="M83" s="713">
        <v>0</v>
      </c>
      <c r="N83" s="713">
        <v>0</v>
      </c>
      <c r="O83" s="713">
        <v>0</v>
      </c>
      <c r="P83" s="713">
        <v>0</v>
      </c>
      <c r="Q83" s="713">
        <v>0</v>
      </c>
      <c r="R83" s="713">
        <v>37.198290190000002</v>
      </c>
      <c r="S83" s="713">
        <v>45025.018975119114</v>
      </c>
      <c r="T83" s="713">
        <v>23022.584258719966</v>
      </c>
      <c r="U83" s="713">
        <v>70920.720249350081</v>
      </c>
    </row>
    <row r="84" spans="1:21" s="278" customFormat="1" ht="8.25" customHeight="1">
      <c r="A84" s="621" t="s">
        <v>2799</v>
      </c>
      <c r="B84" s="713">
        <v>929.77608639099958</v>
      </c>
      <c r="C84" s="713">
        <v>19.706518499999998</v>
      </c>
      <c r="D84" s="712">
        <v>772.64892972100006</v>
      </c>
      <c r="E84" s="713">
        <v>0</v>
      </c>
      <c r="F84" s="712">
        <v>0</v>
      </c>
      <c r="G84" s="712">
        <v>1.6319999999999999</v>
      </c>
      <c r="H84" s="713">
        <v>0</v>
      </c>
      <c r="I84" s="713">
        <v>1037.0577727600003</v>
      </c>
      <c r="J84" s="713">
        <v>64.784000000000006</v>
      </c>
      <c r="K84" s="712">
        <v>0</v>
      </c>
      <c r="L84" s="621" t="s">
        <v>2799</v>
      </c>
      <c r="M84" s="712">
        <v>0</v>
      </c>
      <c r="N84" s="712">
        <v>0</v>
      </c>
      <c r="O84" s="712">
        <v>0</v>
      </c>
      <c r="P84" s="713">
        <v>0</v>
      </c>
      <c r="Q84" s="713">
        <v>0</v>
      </c>
      <c r="R84" s="713">
        <v>37.198290190000002</v>
      </c>
      <c r="S84" s="713">
        <v>45234.659247330012</v>
      </c>
      <c r="T84" s="713">
        <v>23246.286329701034</v>
      </c>
      <c r="U84" s="712">
        <v>71343.749174593046</v>
      </c>
    </row>
    <row r="85" spans="1:21" s="278" customFormat="1" ht="8.25" customHeight="1">
      <c r="A85" s="621" t="s">
        <v>2800</v>
      </c>
      <c r="B85" s="713">
        <v>912.44311134999975</v>
      </c>
      <c r="C85" s="713">
        <v>19.706518499999998</v>
      </c>
      <c r="D85" s="712">
        <v>757.18422972099995</v>
      </c>
      <c r="E85" s="713">
        <v>0</v>
      </c>
      <c r="F85" s="712">
        <v>0</v>
      </c>
      <c r="G85" s="712">
        <v>1.6319999999999999</v>
      </c>
      <c r="H85" s="713">
        <v>0</v>
      </c>
      <c r="I85" s="713">
        <v>1023.5083399299995</v>
      </c>
      <c r="J85" s="713">
        <v>64.575999999999993</v>
      </c>
      <c r="K85" s="712">
        <v>0</v>
      </c>
      <c r="L85" s="621" t="s">
        <v>2800</v>
      </c>
      <c r="M85" s="712">
        <v>0</v>
      </c>
      <c r="N85" s="712">
        <v>0</v>
      </c>
      <c r="O85" s="712">
        <v>0</v>
      </c>
      <c r="P85" s="713">
        <v>0</v>
      </c>
      <c r="Q85" s="713">
        <v>0</v>
      </c>
      <c r="R85" s="713">
        <v>37.198290190000002</v>
      </c>
      <c r="S85" s="713">
        <v>45901.976151880008</v>
      </c>
      <c r="T85" s="713">
        <v>23509.379411120943</v>
      </c>
      <c r="U85" s="712">
        <v>72227.604052691953</v>
      </c>
    </row>
    <row r="86" spans="1:21" s="278" customFormat="1" ht="8.25" customHeight="1">
      <c r="A86" s="618" t="s">
        <v>2796</v>
      </c>
      <c r="B86" s="713">
        <v>949.92948296099974</v>
      </c>
      <c r="C86" s="713">
        <v>19.706518499999998</v>
      </c>
      <c r="D86" s="712">
        <v>754.93300580099992</v>
      </c>
      <c r="E86" s="713">
        <v>0</v>
      </c>
      <c r="F86" s="712">
        <v>0</v>
      </c>
      <c r="G86" s="712">
        <v>1.6319999999999999</v>
      </c>
      <c r="H86" s="713">
        <v>0</v>
      </c>
      <c r="I86" s="713">
        <v>1001.1740213199996</v>
      </c>
      <c r="J86" s="713">
        <v>64.566000000000003</v>
      </c>
      <c r="K86" s="713">
        <v>0</v>
      </c>
      <c r="L86" s="618" t="s">
        <v>2796</v>
      </c>
      <c r="M86" s="713">
        <v>0</v>
      </c>
      <c r="N86" s="713">
        <v>0</v>
      </c>
      <c r="O86" s="713">
        <v>0</v>
      </c>
      <c r="P86" s="713">
        <v>0</v>
      </c>
      <c r="Q86" s="713">
        <v>0</v>
      </c>
      <c r="R86" s="713">
        <v>37.198290190000002</v>
      </c>
      <c r="S86" s="713">
        <v>46704.597593160004</v>
      </c>
      <c r="T86" s="713">
        <v>24093.17389538094</v>
      </c>
      <c r="U86" s="713">
        <v>73626.910807312946</v>
      </c>
    </row>
    <row r="87" spans="1:21" s="278" customFormat="1" ht="8.25" customHeight="1">
      <c r="A87" s="618" t="s">
        <v>2804</v>
      </c>
      <c r="B87" s="713">
        <v>945.85809345999985</v>
      </c>
      <c r="C87" s="713">
        <v>19.706518499999998</v>
      </c>
      <c r="D87" s="712">
        <v>812.86036878100003</v>
      </c>
      <c r="E87" s="713">
        <v>0</v>
      </c>
      <c r="F87" s="712">
        <v>0</v>
      </c>
      <c r="G87" s="712">
        <v>1.633</v>
      </c>
      <c r="H87" s="713">
        <v>0</v>
      </c>
      <c r="I87" s="713">
        <v>992.57347832999972</v>
      </c>
      <c r="J87" s="713">
        <v>63.860999999999997</v>
      </c>
      <c r="K87" s="712">
        <v>0</v>
      </c>
      <c r="L87" s="618" t="s">
        <v>2804</v>
      </c>
      <c r="M87" s="712">
        <v>0</v>
      </c>
      <c r="N87" s="712">
        <v>0</v>
      </c>
      <c r="O87" s="712">
        <v>0</v>
      </c>
      <c r="P87" s="713">
        <v>0</v>
      </c>
      <c r="Q87" s="713">
        <v>0</v>
      </c>
      <c r="R87" s="713">
        <v>39.825572189999995</v>
      </c>
      <c r="S87" s="713">
        <v>46989.422065909996</v>
      </c>
      <c r="T87" s="713">
        <v>24010.276592749949</v>
      </c>
      <c r="U87" s="712">
        <v>73876.016689920943</v>
      </c>
    </row>
    <row r="88" spans="1:21" s="278" customFormat="1" ht="8.25" customHeight="1">
      <c r="A88" s="618" t="s">
        <v>2805</v>
      </c>
      <c r="B88" s="713">
        <v>931.68572165</v>
      </c>
      <c r="C88" s="713">
        <v>19.706518499999998</v>
      </c>
      <c r="D88" s="712">
        <v>877.02712870100004</v>
      </c>
      <c r="E88" s="713">
        <v>0</v>
      </c>
      <c r="F88" s="712">
        <v>0</v>
      </c>
      <c r="G88" s="712">
        <v>1.633</v>
      </c>
      <c r="H88" s="713">
        <v>0</v>
      </c>
      <c r="I88" s="713">
        <v>987.36110926000003</v>
      </c>
      <c r="J88" s="713">
        <v>63.860999999999997</v>
      </c>
      <c r="K88" s="712">
        <v>0</v>
      </c>
      <c r="L88" s="618" t="s">
        <v>2805</v>
      </c>
      <c r="M88" s="712">
        <v>0</v>
      </c>
      <c r="N88" s="712">
        <v>0</v>
      </c>
      <c r="O88" s="712">
        <v>0</v>
      </c>
      <c r="P88" s="713">
        <v>0</v>
      </c>
      <c r="Q88" s="713">
        <v>0</v>
      </c>
      <c r="R88" s="713">
        <v>39.825572189999995</v>
      </c>
      <c r="S88" s="713">
        <v>47538.535872980006</v>
      </c>
      <c r="T88" s="713">
        <v>24038.580570429927</v>
      </c>
      <c r="U88" s="712">
        <v>74498.216493710934</v>
      </c>
    </row>
    <row r="89" spans="1:21" s="278" customFormat="1" ht="8.25" customHeight="1">
      <c r="A89" s="618" t="s">
        <v>2806</v>
      </c>
      <c r="B89" s="713">
        <v>944.25320087000023</v>
      </c>
      <c r="C89" s="713">
        <v>19.706518499999998</v>
      </c>
      <c r="D89" s="712">
        <v>856.34915626100008</v>
      </c>
      <c r="E89" s="713">
        <v>0</v>
      </c>
      <c r="F89" s="712">
        <v>0</v>
      </c>
      <c r="G89" s="712">
        <v>2.0830000000000002</v>
      </c>
      <c r="H89" s="713">
        <v>0</v>
      </c>
      <c r="I89" s="713">
        <v>980.71138480000013</v>
      </c>
      <c r="J89" s="713">
        <v>63.860999999999997</v>
      </c>
      <c r="K89" s="713">
        <v>0</v>
      </c>
      <c r="L89" s="618" t="s">
        <v>2806</v>
      </c>
      <c r="M89" s="713">
        <v>0</v>
      </c>
      <c r="N89" s="713">
        <v>0</v>
      </c>
      <c r="O89" s="713">
        <v>0</v>
      </c>
      <c r="P89" s="713">
        <v>0</v>
      </c>
      <c r="Q89" s="713">
        <v>0</v>
      </c>
      <c r="R89" s="713">
        <v>39.825572189999995</v>
      </c>
      <c r="S89" s="713">
        <v>47941.79349186</v>
      </c>
      <c r="T89" s="713">
        <v>24050.668104559947</v>
      </c>
      <c r="U89" s="713">
        <v>74899.251429040945</v>
      </c>
    </row>
    <row r="90" spans="1:21" s="278" customFormat="1" ht="8.25" customHeight="1">
      <c r="A90" s="618" t="s">
        <v>2850</v>
      </c>
      <c r="B90" s="713">
        <v>943.59926560000019</v>
      </c>
      <c r="C90" s="713">
        <v>19.706518499999998</v>
      </c>
      <c r="D90" s="712">
        <v>860.96783998099988</v>
      </c>
      <c r="E90" s="713">
        <v>0</v>
      </c>
      <c r="F90" s="712">
        <v>0</v>
      </c>
      <c r="G90" s="712">
        <v>2.0830000000000002</v>
      </c>
      <c r="H90" s="713">
        <v>0</v>
      </c>
      <c r="I90" s="713">
        <v>978.25187884999991</v>
      </c>
      <c r="J90" s="713">
        <v>63.860999999999997</v>
      </c>
      <c r="K90" s="712">
        <v>0</v>
      </c>
      <c r="L90" s="618" t="s">
        <v>2850</v>
      </c>
      <c r="M90" s="712">
        <v>0</v>
      </c>
      <c r="N90" s="712">
        <v>0</v>
      </c>
      <c r="O90" s="712">
        <v>0</v>
      </c>
      <c r="P90" s="713">
        <v>0</v>
      </c>
      <c r="Q90" s="713">
        <v>0</v>
      </c>
      <c r="R90" s="713">
        <v>39.825572189999995</v>
      </c>
      <c r="S90" s="713">
        <v>47769.99676691999</v>
      </c>
      <c r="T90" s="713">
        <v>23866.283255980008</v>
      </c>
      <c r="U90" s="712">
        <v>74544.575098021</v>
      </c>
    </row>
    <row r="91" spans="1:21" s="278" customFormat="1" ht="8.25" customHeight="1">
      <c r="A91" s="618" t="s">
        <v>2851</v>
      </c>
      <c r="B91" s="713">
        <v>941.17507245000013</v>
      </c>
      <c r="C91" s="713">
        <v>19.706518499999998</v>
      </c>
      <c r="D91" s="712">
        <v>1254.86878514</v>
      </c>
      <c r="E91" s="713">
        <v>0</v>
      </c>
      <c r="F91" s="712">
        <v>0</v>
      </c>
      <c r="G91" s="712">
        <v>2.0778333999999998</v>
      </c>
      <c r="H91" s="713">
        <v>0</v>
      </c>
      <c r="I91" s="713">
        <v>976.78736962000028</v>
      </c>
      <c r="J91" s="713">
        <v>63.860999999999997</v>
      </c>
      <c r="K91" s="712">
        <v>0</v>
      </c>
      <c r="L91" s="618" t="s">
        <v>2851</v>
      </c>
      <c r="M91" s="712">
        <v>0</v>
      </c>
      <c r="N91" s="712">
        <v>0</v>
      </c>
      <c r="O91" s="712">
        <v>0</v>
      </c>
      <c r="P91" s="713">
        <v>0</v>
      </c>
      <c r="Q91" s="713">
        <v>0</v>
      </c>
      <c r="R91" s="713">
        <v>39.825572189999995</v>
      </c>
      <c r="S91" s="713">
        <v>47580.617397760005</v>
      </c>
      <c r="T91" s="713">
        <v>23270.309228210004</v>
      </c>
      <c r="U91" s="712">
        <v>74149.228777270007</v>
      </c>
    </row>
    <row r="92" spans="1:21" s="310" customFormat="1" ht="8.25" customHeight="1">
      <c r="A92" s="601" t="s">
        <v>2852</v>
      </c>
      <c r="B92" s="710">
        <v>965.05811921999975</v>
      </c>
      <c r="C92" s="710">
        <v>19.706518499999998</v>
      </c>
      <c r="D92" s="711">
        <v>1436.95003825</v>
      </c>
      <c r="E92" s="710">
        <v>0</v>
      </c>
      <c r="F92" s="711">
        <v>0</v>
      </c>
      <c r="G92" s="711">
        <v>169.84466750000007</v>
      </c>
      <c r="H92" s="710">
        <v>0</v>
      </c>
      <c r="I92" s="710">
        <v>935.6149917100006</v>
      </c>
      <c r="J92" s="710">
        <v>62.780999999999999</v>
      </c>
      <c r="K92" s="710">
        <v>0</v>
      </c>
      <c r="L92" s="601" t="s">
        <v>2852</v>
      </c>
      <c r="M92" s="710">
        <v>0</v>
      </c>
      <c r="N92" s="710">
        <v>0</v>
      </c>
      <c r="O92" s="710">
        <v>0</v>
      </c>
      <c r="P92" s="710">
        <v>0</v>
      </c>
      <c r="Q92" s="710">
        <v>0</v>
      </c>
      <c r="R92" s="710">
        <v>439.67557218999997</v>
      </c>
      <c r="S92" s="710">
        <v>48314.546242919991</v>
      </c>
      <c r="T92" s="710">
        <v>22939.985483800003</v>
      </c>
      <c r="U92" s="710">
        <v>75284.162634089997</v>
      </c>
    </row>
    <row r="93" spans="1:21" s="310" customFormat="1" ht="8.25" customHeight="1">
      <c r="A93" s="894"/>
      <c r="B93" s="710"/>
      <c r="C93" s="710"/>
      <c r="D93" s="711"/>
      <c r="E93" s="710"/>
      <c r="F93" s="710"/>
      <c r="G93" s="710"/>
      <c r="H93" s="710"/>
      <c r="I93" s="710"/>
      <c r="J93" s="710"/>
      <c r="K93" s="710"/>
      <c r="L93" s="894"/>
      <c r="M93" s="710"/>
      <c r="N93" s="710"/>
      <c r="O93" s="710"/>
      <c r="P93" s="710"/>
      <c r="Q93" s="710"/>
      <c r="R93" s="710"/>
      <c r="S93" s="710"/>
      <c r="T93" s="710"/>
      <c r="U93" s="710"/>
    </row>
    <row r="94" spans="1:21" s="278" customFormat="1" ht="8.25" customHeight="1">
      <c r="A94" s="621" t="s">
        <v>2883</v>
      </c>
      <c r="B94" s="713">
        <v>924.6</v>
      </c>
      <c r="C94" s="713">
        <v>1.7</v>
      </c>
      <c r="D94" s="712">
        <v>1464.6</v>
      </c>
      <c r="E94" s="713">
        <v>0</v>
      </c>
      <c r="F94" s="712">
        <v>0</v>
      </c>
      <c r="G94" s="712">
        <v>165.7</v>
      </c>
      <c r="H94" s="713">
        <v>0</v>
      </c>
      <c r="I94" s="713">
        <v>913.6</v>
      </c>
      <c r="J94" s="713">
        <v>62.8</v>
      </c>
      <c r="K94" s="712">
        <v>0</v>
      </c>
      <c r="L94" s="621" t="s">
        <v>2883</v>
      </c>
      <c r="M94" s="712">
        <v>0</v>
      </c>
      <c r="N94" s="712">
        <v>0</v>
      </c>
      <c r="O94" s="712">
        <v>0</v>
      </c>
      <c r="P94" s="713">
        <v>0</v>
      </c>
      <c r="Q94" s="713">
        <v>0</v>
      </c>
      <c r="R94" s="713">
        <v>39.799999999999997</v>
      </c>
      <c r="S94" s="713">
        <v>47695.6</v>
      </c>
      <c r="T94" s="713">
        <v>23942.530899999991</v>
      </c>
      <c r="U94" s="712">
        <v>75210.930899999992</v>
      </c>
    </row>
    <row r="95" spans="1:21" s="278" customFormat="1" ht="8.25" customHeight="1">
      <c r="A95" s="621" t="s">
        <v>2884</v>
      </c>
      <c r="B95" s="713">
        <v>932.70332799000005</v>
      </c>
      <c r="C95" s="713">
        <v>1.7065185</v>
      </c>
      <c r="D95" s="712">
        <v>1321.29767945</v>
      </c>
      <c r="E95" s="713">
        <v>0</v>
      </c>
      <c r="F95" s="712">
        <v>0</v>
      </c>
      <c r="G95" s="712">
        <v>165.44493785999998</v>
      </c>
      <c r="H95" s="713">
        <v>0</v>
      </c>
      <c r="I95" s="713">
        <v>758.95806850999952</v>
      </c>
      <c r="J95" s="713">
        <v>61.982999999999997</v>
      </c>
      <c r="K95" s="712">
        <v>0</v>
      </c>
      <c r="L95" s="621" t="s">
        <v>2884</v>
      </c>
      <c r="M95" s="712">
        <v>0</v>
      </c>
      <c r="N95" s="712">
        <v>0</v>
      </c>
      <c r="O95" s="712">
        <v>0</v>
      </c>
      <c r="P95" s="713">
        <v>0</v>
      </c>
      <c r="Q95" s="713">
        <v>0</v>
      </c>
      <c r="R95" s="713">
        <v>37.198290190000002</v>
      </c>
      <c r="S95" s="713">
        <v>47226.390582989989</v>
      </c>
      <c r="T95" s="713">
        <v>23694.558353289991</v>
      </c>
      <c r="U95" s="712">
        <v>74200.240758779983</v>
      </c>
    </row>
    <row r="96" spans="1:21" s="575" customFormat="1" ht="8.25" customHeight="1">
      <c r="A96" s="2195" t="s">
        <v>2885</v>
      </c>
      <c r="B96" s="2196">
        <v>947.11635469999976</v>
      </c>
      <c r="C96" s="2196">
        <v>1.7065185</v>
      </c>
      <c r="D96" s="2197">
        <v>1331.3877445199998</v>
      </c>
      <c r="E96" s="2196">
        <v>0</v>
      </c>
      <c r="F96" s="2197">
        <v>0</v>
      </c>
      <c r="G96" s="2197">
        <v>248.00059339999999</v>
      </c>
      <c r="H96" s="2196">
        <v>0</v>
      </c>
      <c r="I96" s="2196">
        <v>742.07872877</v>
      </c>
      <c r="J96" s="2196">
        <v>61.982999999999997</v>
      </c>
      <c r="K96" s="2196">
        <v>0</v>
      </c>
      <c r="L96" s="2195" t="s">
        <v>2885</v>
      </c>
      <c r="M96" s="2196">
        <v>0</v>
      </c>
      <c r="N96" s="2196">
        <v>0</v>
      </c>
      <c r="O96" s="2196">
        <v>0</v>
      </c>
      <c r="P96" s="2196">
        <v>0</v>
      </c>
      <c r="Q96" s="2196">
        <v>0</v>
      </c>
      <c r="R96" s="2196">
        <v>37.198290190000002</v>
      </c>
      <c r="S96" s="2196">
        <v>47143.968270089994</v>
      </c>
      <c r="T96" s="2196">
        <v>24428.718440710007</v>
      </c>
      <c r="U96" s="2196">
        <v>74942.157940880003</v>
      </c>
    </row>
    <row r="97" spans="1:21" ht="12.75" customHeight="1">
      <c r="A97" s="679"/>
      <c r="B97" s="679"/>
      <c r="C97" s="679"/>
      <c r="D97" s="679"/>
      <c r="E97" s="679"/>
      <c r="F97" s="679"/>
      <c r="G97" s="679"/>
      <c r="H97" s="679"/>
      <c r="I97" s="679"/>
      <c r="J97" s="679"/>
      <c r="K97" s="679"/>
      <c r="L97" s="679"/>
      <c r="M97" s="679"/>
      <c r="N97" s="679"/>
      <c r="O97" s="679"/>
      <c r="P97" s="679"/>
      <c r="Q97" s="679"/>
      <c r="R97" s="679"/>
      <c r="S97" s="679"/>
      <c r="T97" s="679"/>
      <c r="U97" s="679"/>
    </row>
    <row r="98" spans="1:21" ht="9" customHeight="1">
      <c r="A98" s="271"/>
      <c r="L98" s="271"/>
    </row>
    <row r="99" spans="1:21" ht="9" customHeight="1">
      <c r="A99" s="271"/>
      <c r="L99" s="271"/>
    </row>
    <row r="100" spans="1:21" ht="9" customHeight="1">
      <c r="A100" s="271"/>
      <c r="L100" s="271"/>
    </row>
    <row r="101" spans="1:21" ht="9" customHeight="1">
      <c r="A101" s="271"/>
      <c r="L101" s="271"/>
    </row>
    <row r="102" spans="1:21" ht="9" customHeight="1">
      <c r="A102" s="271"/>
      <c r="L102" s="271"/>
    </row>
    <row r="103" spans="1:21" ht="9" customHeight="1">
      <c r="A103" s="271"/>
      <c r="L103" s="271"/>
    </row>
    <row r="104" spans="1:21" ht="9" customHeight="1">
      <c r="A104" s="271"/>
      <c r="L104" s="271"/>
    </row>
    <row r="105" spans="1:21" ht="9" customHeight="1">
      <c r="A105" s="285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285"/>
      <c r="M105" s="33"/>
      <c r="N105" s="33"/>
      <c r="O105" s="33"/>
      <c r="P105" s="33"/>
      <c r="Q105" s="33"/>
      <c r="R105" s="33"/>
      <c r="S105" s="33"/>
      <c r="T105" s="33"/>
      <c r="U105" s="33"/>
    </row>
    <row r="106" spans="1:21" ht="9" customHeight="1">
      <c r="A106" s="286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286"/>
      <c r="M106" s="33"/>
      <c r="N106" s="33"/>
      <c r="O106" s="33"/>
      <c r="P106" s="33"/>
      <c r="Q106" s="33"/>
      <c r="R106" s="33"/>
      <c r="S106" s="33"/>
      <c r="T106" s="33"/>
      <c r="U106" s="33"/>
    </row>
    <row r="107" spans="1:21" s="280" customFormat="1" ht="9" customHeight="1">
      <c r="A107" s="286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286"/>
      <c r="M107" s="33"/>
      <c r="N107" s="33"/>
      <c r="O107" s="33"/>
      <c r="P107" s="33"/>
      <c r="Q107" s="33"/>
      <c r="R107" s="33"/>
      <c r="S107" s="33"/>
      <c r="T107" s="33"/>
      <c r="U107" s="33"/>
    </row>
    <row r="108" spans="1:21" ht="9" customHeight="1">
      <c r="A108" s="288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288"/>
      <c r="M108" s="33"/>
      <c r="N108" s="33"/>
      <c r="O108" s="33"/>
      <c r="P108" s="33"/>
      <c r="Q108" s="33"/>
      <c r="R108" s="33"/>
      <c r="S108" s="33"/>
      <c r="T108" s="33"/>
      <c r="U108" s="33"/>
    </row>
    <row r="109" spans="1:21" ht="9" customHeight="1">
      <c r="A109" s="288"/>
      <c r="B109" s="287"/>
      <c r="C109" s="287"/>
      <c r="D109" s="287"/>
      <c r="E109" s="287"/>
      <c r="F109" s="287"/>
      <c r="G109" s="287"/>
      <c r="H109" s="287"/>
      <c r="I109" s="287"/>
      <c r="J109" s="287"/>
      <c r="K109" s="287"/>
      <c r="L109" s="288"/>
      <c r="M109" s="287"/>
      <c r="N109" s="287"/>
      <c r="O109" s="287"/>
      <c r="P109" s="287"/>
      <c r="Q109" s="287"/>
      <c r="R109" s="287"/>
      <c r="S109" s="287"/>
      <c r="T109" s="287"/>
      <c r="U109" s="287"/>
    </row>
    <row r="110" spans="1:21" ht="9" customHeight="1">
      <c r="A110" s="288"/>
      <c r="B110" s="287"/>
      <c r="C110" s="287"/>
      <c r="D110" s="287"/>
      <c r="E110" s="287"/>
      <c r="F110" s="287"/>
      <c r="G110" s="287"/>
      <c r="H110" s="287"/>
      <c r="I110" s="287"/>
      <c r="J110" s="287"/>
      <c r="K110" s="287"/>
      <c r="L110" s="288"/>
      <c r="M110" s="287"/>
      <c r="N110" s="287"/>
      <c r="O110" s="287"/>
      <c r="P110" s="287"/>
      <c r="Q110" s="287"/>
      <c r="R110" s="287"/>
      <c r="S110" s="287"/>
      <c r="T110" s="287"/>
      <c r="U110" s="287"/>
    </row>
    <row r="111" spans="1:21" ht="9" customHeight="1">
      <c r="A111" s="288"/>
      <c r="B111" s="289"/>
      <c r="C111" s="289"/>
      <c r="D111" s="289"/>
      <c r="E111" s="289"/>
      <c r="F111" s="289"/>
      <c r="G111" s="289"/>
      <c r="H111" s="289"/>
      <c r="I111" s="289"/>
      <c r="J111" s="289"/>
      <c r="K111" s="289"/>
      <c r="L111" s="288"/>
      <c r="M111" s="289"/>
      <c r="N111" s="289"/>
      <c r="O111" s="289"/>
      <c r="P111" s="289"/>
      <c r="Q111" s="289"/>
      <c r="R111" s="289"/>
      <c r="S111" s="289"/>
      <c r="T111" s="289"/>
      <c r="U111" s="289"/>
    </row>
    <row r="112" spans="1:21" ht="9" customHeight="1">
      <c r="A112" s="288"/>
      <c r="B112" s="289"/>
      <c r="C112" s="289"/>
      <c r="D112" s="289"/>
      <c r="E112" s="289"/>
      <c r="F112" s="289"/>
      <c r="G112" s="289"/>
      <c r="H112" s="289"/>
      <c r="I112" s="289"/>
      <c r="J112" s="289"/>
      <c r="K112" s="289"/>
      <c r="L112" s="288"/>
      <c r="M112" s="289"/>
      <c r="N112" s="289"/>
      <c r="O112" s="289"/>
      <c r="P112" s="289"/>
      <c r="Q112" s="289"/>
      <c r="R112" s="289"/>
      <c r="S112" s="289"/>
      <c r="T112" s="289"/>
      <c r="U112" s="289"/>
    </row>
    <row r="113" spans="1:21" ht="9" customHeight="1">
      <c r="A113" s="288"/>
      <c r="B113" s="289"/>
      <c r="C113" s="289"/>
      <c r="D113" s="289"/>
      <c r="E113" s="289"/>
      <c r="F113" s="289"/>
      <c r="G113" s="289"/>
      <c r="H113" s="289"/>
      <c r="I113" s="289"/>
      <c r="J113" s="289"/>
      <c r="K113" s="289"/>
      <c r="L113" s="288"/>
      <c r="M113" s="289"/>
      <c r="N113" s="289"/>
      <c r="O113" s="289"/>
      <c r="P113" s="289"/>
      <c r="Q113" s="289"/>
      <c r="R113" s="289"/>
      <c r="S113" s="289"/>
      <c r="T113" s="289"/>
      <c r="U113" s="289"/>
    </row>
    <row r="114" spans="1:21" ht="9" customHeight="1">
      <c r="A114" s="288"/>
      <c r="B114" s="289"/>
      <c r="C114" s="289"/>
      <c r="D114" s="289"/>
      <c r="E114" s="289"/>
      <c r="F114" s="289"/>
      <c r="G114" s="289"/>
      <c r="H114" s="289"/>
      <c r="I114" s="289"/>
      <c r="J114" s="289"/>
      <c r="K114" s="289"/>
      <c r="L114" s="288"/>
      <c r="M114" s="289"/>
      <c r="N114" s="289"/>
      <c r="O114" s="289"/>
      <c r="P114" s="289"/>
      <c r="Q114" s="289"/>
      <c r="R114" s="289"/>
      <c r="S114" s="289"/>
      <c r="T114" s="289"/>
      <c r="U114" s="289"/>
    </row>
    <row r="115" spans="1:21" ht="9" customHeight="1">
      <c r="A115" s="288"/>
      <c r="B115" s="289"/>
      <c r="C115" s="289"/>
      <c r="D115" s="289"/>
      <c r="E115" s="289"/>
      <c r="F115" s="289"/>
      <c r="G115" s="289"/>
      <c r="H115" s="289"/>
      <c r="I115" s="289"/>
      <c r="J115" s="289"/>
      <c r="K115" s="289"/>
      <c r="L115" s="288"/>
      <c r="M115" s="289"/>
      <c r="N115" s="289"/>
      <c r="O115" s="289"/>
      <c r="P115" s="289"/>
      <c r="Q115" s="289"/>
      <c r="R115" s="289"/>
      <c r="S115" s="289"/>
      <c r="T115" s="289"/>
      <c r="U115" s="289"/>
    </row>
    <row r="116" spans="1:21" ht="9" customHeight="1">
      <c r="A116" s="275"/>
      <c r="B116" s="289"/>
      <c r="C116" s="289"/>
      <c r="D116" s="289"/>
      <c r="E116" s="289"/>
      <c r="F116" s="289"/>
      <c r="G116" s="289"/>
      <c r="H116" s="289"/>
      <c r="I116" s="289"/>
      <c r="J116" s="289"/>
      <c r="K116" s="289"/>
      <c r="L116" s="275"/>
      <c r="M116" s="289"/>
      <c r="N116" s="289"/>
      <c r="O116" s="289"/>
      <c r="P116" s="289"/>
      <c r="Q116" s="289"/>
      <c r="R116" s="289"/>
      <c r="S116" s="289"/>
      <c r="T116" s="289"/>
      <c r="U116" s="289"/>
    </row>
    <row r="117" spans="1:21" ht="9" customHeight="1">
      <c r="A117" s="275"/>
      <c r="B117" s="289"/>
      <c r="C117" s="289"/>
      <c r="D117" s="289"/>
      <c r="E117" s="289"/>
      <c r="F117" s="289"/>
      <c r="G117" s="289"/>
      <c r="H117" s="289"/>
      <c r="I117" s="289"/>
      <c r="J117" s="289"/>
      <c r="K117" s="289"/>
      <c r="L117" s="275"/>
      <c r="M117" s="289"/>
      <c r="N117" s="289"/>
      <c r="O117" s="289"/>
      <c r="P117" s="289"/>
      <c r="Q117" s="289"/>
      <c r="R117" s="289"/>
      <c r="S117" s="289"/>
      <c r="T117" s="289"/>
      <c r="U117" s="289"/>
    </row>
    <row r="118" spans="1:21" ht="9" customHeight="1">
      <c r="A118" s="275"/>
      <c r="B118" s="289"/>
      <c r="C118" s="289"/>
      <c r="D118" s="289"/>
      <c r="E118" s="289"/>
      <c r="F118" s="289"/>
      <c r="G118" s="289"/>
      <c r="H118" s="289"/>
      <c r="I118" s="289"/>
      <c r="J118" s="289"/>
      <c r="K118" s="289"/>
      <c r="L118" s="275"/>
      <c r="M118" s="289"/>
      <c r="N118" s="289"/>
      <c r="O118" s="289"/>
      <c r="P118" s="289"/>
      <c r="Q118" s="289"/>
      <c r="R118" s="289"/>
      <c r="S118" s="289"/>
      <c r="T118" s="289"/>
      <c r="U118" s="289"/>
    </row>
    <row r="119" spans="1:21" ht="9" customHeight="1">
      <c r="A119" s="275"/>
      <c r="B119" s="274"/>
      <c r="C119" s="274"/>
      <c r="D119" s="274"/>
      <c r="E119" s="274"/>
      <c r="F119" s="274"/>
      <c r="G119" s="274"/>
      <c r="H119" s="274"/>
      <c r="I119" s="274"/>
      <c r="J119" s="274"/>
      <c r="K119" s="274"/>
      <c r="L119" s="275"/>
      <c r="M119" s="274"/>
      <c r="N119" s="274"/>
      <c r="O119" s="274"/>
      <c r="P119" s="274"/>
      <c r="Q119" s="274"/>
      <c r="R119" s="274"/>
      <c r="S119" s="274"/>
      <c r="T119" s="274"/>
      <c r="U119" s="274"/>
    </row>
    <row r="120" spans="1:21" ht="9" customHeight="1">
      <c r="A120" s="275"/>
      <c r="B120" s="274"/>
      <c r="C120" s="274"/>
      <c r="D120" s="274"/>
      <c r="E120" s="274"/>
      <c r="F120" s="274"/>
      <c r="G120" s="274"/>
      <c r="H120" s="274"/>
      <c r="I120" s="274"/>
      <c r="J120" s="274"/>
      <c r="K120" s="274"/>
      <c r="L120" s="275"/>
      <c r="M120" s="274"/>
      <c r="N120" s="274"/>
      <c r="O120" s="274"/>
      <c r="P120" s="274"/>
      <c r="Q120" s="274"/>
      <c r="R120" s="274"/>
      <c r="S120" s="274"/>
      <c r="T120" s="274"/>
      <c r="U120" s="274"/>
    </row>
    <row r="121" spans="1:21" ht="9" customHeight="1">
      <c r="A121" s="275"/>
      <c r="B121" s="274"/>
      <c r="C121" s="274"/>
      <c r="D121" s="274"/>
      <c r="E121" s="274"/>
      <c r="F121" s="274"/>
      <c r="G121" s="274"/>
      <c r="H121" s="274"/>
      <c r="I121" s="274"/>
      <c r="J121" s="274"/>
      <c r="K121" s="274"/>
      <c r="L121" s="275"/>
      <c r="M121" s="274"/>
      <c r="N121" s="274"/>
      <c r="O121" s="274"/>
      <c r="P121" s="274"/>
      <c r="Q121" s="274"/>
      <c r="R121" s="274"/>
      <c r="S121" s="274"/>
      <c r="T121" s="274"/>
      <c r="U121" s="274"/>
    </row>
    <row r="122" spans="1:21" ht="9" customHeight="1">
      <c r="A122" s="275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5"/>
      <c r="M122" s="274"/>
      <c r="N122" s="274"/>
      <c r="O122" s="274"/>
      <c r="P122" s="274"/>
      <c r="Q122" s="274"/>
      <c r="R122" s="274"/>
      <c r="S122" s="274"/>
      <c r="T122" s="274"/>
      <c r="U122" s="274"/>
    </row>
    <row r="123" spans="1:21" ht="9" customHeight="1">
      <c r="A123" s="232"/>
      <c r="B123" s="274"/>
      <c r="C123" s="274"/>
      <c r="D123" s="274"/>
      <c r="E123" s="274"/>
      <c r="F123" s="274"/>
      <c r="G123" s="274"/>
      <c r="H123" s="274"/>
      <c r="I123" s="274"/>
      <c r="J123" s="274"/>
      <c r="K123" s="274"/>
      <c r="L123" s="232"/>
      <c r="M123" s="274"/>
      <c r="N123" s="274"/>
      <c r="O123" s="274"/>
      <c r="P123" s="274"/>
      <c r="Q123" s="274"/>
      <c r="R123" s="274"/>
      <c r="S123" s="274"/>
      <c r="T123" s="274"/>
      <c r="U123" s="274"/>
    </row>
    <row r="124" spans="1:21" ht="9" customHeight="1">
      <c r="A124" s="232"/>
      <c r="B124" s="274"/>
      <c r="C124" s="274"/>
      <c r="D124" s="274"/>
      <c r="E124" s="274"/>
      <c r="F124" s="274"/>
      <c r="G124" s="274"/>
      <c r="H124" s="274"/>
      <c r="I124" s="274"/>
      <c r="J124" s="274"/>
      <c r="K124" s="274"/>
      <c r="L124" s="232"/>
      <c r="M124" s="274"/>
      <c r="N124" s="274"/>
      <c r="O124" s="274"/>
      <c r="P124" s="274"/>
      <c r="Q124" s="274"/>
      <c r="R124" s="274"/>
      <c r="S124" s="274"/>
      <c r="T124" s="274"/>
      <c r="U124" s="274"/>
    </row>
    <row r="125" spans="1:21" ht="9" customHeight="1">
      <c r="A125" s="232"/>
      <c r="B125" s="274"/>
      <c r="C125" s="274"/>
      <c r="D125" s="274"/>
      <c r="E125" s="274"/>
      <c r="F125" s="274"/>
      <c r="G125" s="274"/>
      <c r="H125" s="274"/>
      <c r="I125" s="274"/>
      <c r="J125" s="274"/>
      <c r="K125" s="274"/>
      <c r="L125" s="232"/>
      <c r="M125" s="274"/>
      <c r="N125" s="274"/>
      <c r="O125" s="274"/>
      <c r="P125" s="274"/>
      <c r="Q125" s="274"/>
      <c r="R125" s="274"/>
      <c r="S125" s="274"/>
      <c r="T125" s="274"/>
      <c r="U125" s="274"/>
    </row>
    <row r="126" spans="1:21" ht="9" customHeight="1">
      <c r="A126" s="232"/>
      <c r="B126" s="233"/>
      <c r="C126" s="233"/>
      <c r="D126" s="233"/>
      <c r="E126" s="233"/>
      <c r="F126" s="233"/>
      <c r="G126" s="233"/>
      <c r="H126" s="233"/>
      <c r="I126" s="233"/>
      <c r="J126" s="233"/>
      <c r="K126" s="233"/>
      <c r="L126" s="232"/>
      <c r="M126" s="233"/>
      <c r="N126" s="233"/>
      <c r="O126" s="233"/>
      <c r="P126" s="233"/>
      <c r="Q126" s="233"/>
      <c r="R126" s="233"/>
      <c r="S126" s="233"/>
      <c r="T126" s="233"/>
      <c r="U126" s="233"/>
    </row>
    <row r="127" spans="1:21" ht="9" customHeight="1">
      <c r="A127" s="232"/>
      <c r="B127" s="233"/>
      <c r="C127" s="233"/>
      <c r="D127" s="233"/>
      <c r="E127" s="233"/>
      <c r="F127" s="233"/>
      <c r="G127" s="233"/>
      <c r="H127" s="233"/>
      <c r="I127" s="233"/>
      <c r="J127" s="233"/>
      <c r="K127" s="233"/>
      <c r="L127" s="232"/>
      <c r="M127" s="233"/>
      <c r="N127" s="233"/>
      <c r="O127" s="233"/>
      <c r="P127" s="233"/>
      <c r="Q127" s="233"/>
      <c r="R127" s="233"/>
      <c r="S127" s="233"/>
      <c r="T127" s="233"/>
      <c r="U127" s="233"/>
    </row>
    <row r="128" spans="1:21" ht="9" customHeight="1">
      <c r="A128" s="232"/>
      <c r="B128" s="233"/>
      <c r="C128" s="233"/>
      <c r="D128" s="233"/>
      <c r="E128" s="233"/>
      <c r="F128" s="233"/>
      <c r="G128" s="233"/>
      <c r="H128" s="233"/>
      <c r="I128" s="233"/>
      <c r="J128" s="233"/>
      <c r="K128" s="233"/>
      <c r="L128" s="232"/>
      <c r="M128" s="233"/>
      <c r="N128" s="233"/>
      <c r="O128" s="233"/>
      <c r="P128" s="233"/>
      <c r="Q128" s="233"/>
      <c r="R128" s="233"/>
      <c r="S128" s="233"/>
      <c r="T128" s="233"/>
      <c r="U128" s="233"/>
    </row>
    <row r="129" spans="1:21" ht="9" customHeight="1">
      <c r="A129" s="232"/>
      <c r="B129" s="233"/>
      <c r="C129" s="233"/>
      <c r="D129" s="233"/>
      <c r="E129" s="233"/>
      <c r="F129" s="233"/>
      <c r="G129" s="233"/>
      <c r="H129" s="233"/>
      <c r="I129" s="233"/>
      <c r="J129" s="233"/>
      <c r="K129" s="233"/>
      <c r="L129" s="232"/>
      <c r="M129" s="233"/>
      <c r="N129" s="233"/>
      <c r="O129" s="233"/>
      <c r="P129" s="233"/>
      <c r="Q129" s="233"/>
      <c r="R129" s="233"/>
      <c r="S129" s="233"/>
      <c r="T129" s="233"/>
      <c r="U129" s="233"/>
    </row>
    <row r="130" spans="1:21" ht="9" customHeight="1">
      <c r="A130" s="232"/>
      <c r="B130" s="233"/>
      <c r="C130" s="233"/>
      <c r="D130" s="233"/>
      <c r="E130" s="233"/>
      <c r="F130" s="233"/>
      <c r="G130" s="233"/>
      <c r="H130" s="233"/>
      <c r="I130" s="233"/>
      <c r="J130" s="233"/>
      <c r="K130" s="233"/>
      <c r="L130" s="232"/>
      <c r="M130" s="233"/>
      <c r="N130" s="233"/>
      <c r="O130" s="233"/>
      <c r="P130" s="233"/>
      <c r="Q130" s="233"/>
      <c r="R130" s="233"/>
      <c r="S130" s="233"/>
      <c r="T130" s="233"/>
      <c r="U130" s="233"/>
    </row>
    <row r="131" spans="1:21" ht="9" customHeight="1">
      <c r="A131" s="232"/>
      <c r="B131" s="233"/>
      <c r="C131" s="233"/>
      <c r="D131" s="233"/>
      <c r="E131" s="233"/>
      <c r="F131" s="233"/>
      <c r="G131" s="233"/>
      <c r="H131" s="233"/>
      <c r="I131" s="233"/>
      <c r="J131" s="233"/>
      <c r="K131" s="233"/>
      <c r="L131" s="232"/>
      <c r="M131" s="233"/>
      <c r="N131" s="233"/>
      <c r="O131" s="233"/>
      <c r="P131" s="233"/>
      <c r="Q131" s="233"/>
      <c r="R131" s="233"/>
      <c r="S131" s="233"/>
      <c r="T131" s="233"/>
      <c r="U131" s="233"/>
    </row>
    <row r="132" spans="1:21" ht="9" customHeight="1">
      <c r="A132" s="232"/>
      <c r="B132" s="234"/>
      <c r="C132" s="234"/>
      <c r="D132" s="234"/>
      <c r="E132" s="234"/>
      <c r="F132" s="234"/>
      <c r="G132" s="234"/>
      <c r="H132" s="234"/>
      <c r="I132" s="234"/>
      <c r="J132" s="234"/>
      <c r="K132" s="234"/>
      <c r="L132" s="232"/>
      <c r="M132" s="234"/>
      <c r="N132" s="234"/>
      <c r="O132" s="234"/>
      <c r="P132" s="234"/>
      <c r="Q132" s="234"/>
      <c r="R132" s="234"/>
      <c r="S132" s="234"/>
      <c r="T132" s="234"/>
      <c r="U132" s="234"/>
    </row>
    <row r="133" spans="1:21" ht="9" customHeight="1">
      <c r="A133" s="232"/>
      <c r="B133" s="234"/>
      <c r="C133" s="234"/>
      <c r="D133" s="234"/>
      <c r="E133" s="234"/>
      <c r="F133" s="234"/>
      <c r="G133" s="234"/>
      <c r="H133" s="234"/>
      <c r="I133" s="234"/>
      <c r="J133" s="234"/>
      <c r="K133" s="234"/>
      <c r="L133" s="232"/>
      <c r="M133" s="234"/>
      <c r="N133" s="234"/>
      <c r="O133" s="234"/>
      <c r="P133" s="234"/>
      <c r="Q133" s="234"/>
      <c r="R133" s="234"/>
      <c r="S133" s="234"/>
      <c r="T133" s="234"/>
      <c r="U133" s="234"/>
    </row>
    <row r="134" spans="1:21" ht="9" customHeight="1">
      <c r="A134" s="232"/>
      <c r="B134" s="234"/>
      <c r="C134" s="234"/>
      <c r="D134" s="234"/>
      <c r="E134" s="234"/>
      <c r="F134" s="234"/>
      <c r="G134" s="234"/>
      <c r="H134" s="234"/>
      <c r="I134" s="234"/>
      <c r="J134" s="234"/>
      <c r="K134" s="234"/>
      <c r="L134" s="232"/>
      <c r="M134" s="234"/>
      <c r="N134" s="234"/>
      <c r="O134" s="234"/>
      <c r="P134" s="234"/>
      <c r="Q134" s="234"/>
      <c r="R134" s="234"/>
      <c r="S134" s="234"/>
      <c r="T134" s="234"/>
      <c r="U134" s="234"/>
    </row>
    <row r="135" spans="1:21" ht="9" customHeight="1">
      <c r="A135" s="232"/>
      <c r="B135" s="234"/>
      <c r="C135" s="234"/>
      <c r="D135" s="234"/>
      <c r="E135" s="234"/>
      <c r="F135" s="234"/>
      <c r="G135" s="234"/>
      <c r="H135" s="234"/>
      <c r="I135" s="234"/>
      <c r="J135" s="234"/>
      <c r="K135" s="234"/>
      <c r="L135" s="232"/>
      <c r="M135" s="234"/>
      <c r="N135" s="234"/>
      <c r="O135" s="234"/>
      <c r="P135" s="234"/>
      <c r="Q135" s="234"/>
      <c r="R135" s="234"/>
      <c r="S135" s="234"/>
      <c r="T135" s="234"/>
      <c r="U135" s="234"/>
    </row>
    <row r="136" spans="1:21" ht="9" customHeight="1">
      <c r="A136" s="238"/>
      <c r="B136" s="234"/>
      <c r="C136" s="234"/>
      <c r="D136" s="234"/>
      <c r="E136" s="234"/>
      <c r="F136" s="234"/>
      <c r="G136" s="234"/>
      <c r="H136" s="234"/>
      <c r="I136" s="234"/>
      <c r="J136" s="234"/>
      <c r="K136" s="234"/>
      <c r="L136" s="238"/>
      <c r="M136" s="234"/>
      <c r="N136" s="234"/>
      <c r="O136" s="234"/>
      <c r="P136" s="234"/>
      <c r="Q136" s="234"/>
      <c r="R136" s="234"/>
      <c r="S136" s="234"/>
      <c r="T136" s="234"/>
      <c r="U136" s="234"/>
    </row>
    <row r="137" spans="1:21" ht="9" customHeight="1">
      <c r="A137" s="238"/>
      <c r="B137" s="234"/>
      <c r="C137" s="234"/>
      <c r="D137" s="234"/>
      <c r="E137" s="234"/>
      <c r="F137" s="234"/>
      <c r="G137" s="234"/>
      <c r="H137" s="234"/>
      <c r="I137" s="234"/>
      <c r="J137" s="234"/>
      <c r="K137" s="234"/>
      <c r="L137" s="238"/>
      <c r="M137" s="234"/>
      <c r="N137" s="234"/>
      <c r="O137" s="234"/>
      <c r="P137" s="234"/>
      <c r="Q137" s="234"/>
      <c r="R137" s="234"/>
      <c r="S137" s="234"/>
      <c r="T137" s="234"/>
      <c r="U137" s="234"/>
    </row>
    <row r="138" spans="1:21" ht="9" customHeight="1">
      <c r="A138" s="238"/>
      <c r="B138" s="234"/>
      <c r="C138" s="234"/>
      <c r="D138" s="234"/>
      <c r="E138" s="234"/>
      <c r="F138" s="234"/>
      <c r="G138" s="234"/>
      <c r="H138" s="234"/>
      <c r="I138" s="234"/>
      <c r="J138" s="234"/>
      <c r="K138" s="234"/>
      <c r="L138" s="238"/>
      <c r="M138" s="234"/>
      <c r="N138" s="234"/>
      <c r="O138" s="234"/>
      <c r="P138" s="234"/>
      <c r="Q138" s="234"/>
      <c r="R138" s="234"/>
      <c r="S138" s="234"/>
      <c r="T138" s="234"/>
      <c r="U138" s="234"/>
    </row>
    <row r="139" spans="1:21" ht="9" customHeight="1">
      <c r="A139" s="238"/>
      <c r="B139" s="234"/>
      <c r="C139" s="234"/>
      <c r="D139" s="234"/>
      <c r="E139" s="234"/>
      <c r="F139" s="234"/>
      <c r="G139" s="234"/>
      <c r="H139" s="234"/>
      <c r="I139" s="234"/>
      <c r="J139" s="234"/>
      <c r="K139" s="234"/>
      <c r="L139" s="238"/>
      <c r="M139" s="234"/>
      <c r="N139" s="234"/>
      <c r="O139" s="234"/>
      <c r="P139" s="234"/>
      <c r="Q139" s="234"/>
      <c r="R139" s="234"/>
      <c r="S139" s="234"/>
      <c r="T139" s="234"/>
      <c r="U139" s="234"/>
    </row>
    <row r="140" spans="1:21" ht="9" customHeight="1">
      <c r="A140" s="232"/>
      <c r="B140" s="234"/>
      <c r="C140" s="234"/>
      <c r="D140" s="234"/>
      <c r="E140" s="234"/>
      <c r="F140" s="234"/>
      <c r="G140" s="234"/>
      <c r="H140" s="234"/>
      <c r="I140" s="234"/>
      <c r="J140" s="234"/>
      <c r="K140" s="234"/>
      <c r="L140" s="232"/>
      <c r="M140" s="234"/>
      <c r="N140" s="234"/>
      <c r="O140" s="234"/>
      <c r="P140" s="234"/>
      <c r="Q140" s="234"/>
      <c r="R140" s="234"/>
      <c r="S140" s="234"/>
      <c r="T140" s="234"/>
      <c r="U140" s="234"/>
    </row>
    <row r="141" spans="1:21" ht="9" customHeight="1">
      <c r="A141" s="232"/>
      <c r="B141" s="234"/>
      <c r="C141" s="234"/>
      <c r="D141" s="234"/>
      <c r="E141" s="234"/>
      <c r="F141" s="234"/>
      <c r="G141" s="234"/>
      <c r="H141" s="234"/>
      <c r="I141" s="234"/>
      <c r="J141" s="234"/>
      <c r="K141" s="234"/>
      <c r="L141" s="232"/>
      <c r="M141" s="234"/>
      <c r="N141" s="234"/>
      <c r="O141" s="234"/>
      <c r="P141" s="234"/>
      <c r="Q141" s="234"/>
      <c r="R141" s="234"/>
      <c r="S141" s="234"/>
      <c r="T141" s="234"/>
      <c r="U141" s="234"/>
    </row>
    <row r="142" spans="1:21" ht="9" customHeight="1">
      <c r="A142" s="232"/>
      <c r="B142" s="234"/>
      <c r="C142" s="234"/>
      <c r="D142" s="234"/>
      <c r="E142" s="234"/>
      <c r="F142" s="234"/>
      <c r="G142" s="234"/>
      <c r="H142" s="234"/>
      <c r="I142" s="234"/>
      <c r="J142" s="234"/>
      <c r="K142" s="234"/>
      <c r="L142" s="232"/>
      <c r="M142" s="234"/>
      <c r="N142" s="234"/>
      <c r="O142" s="234"/>
      <c r="P142" s="234"/>
      <c r="Q142" s="234"/>
      <c r="R142" s="234"/>
      <c r="S142" s="234"/>
      <c r="T142" s="234"/>
      <c r="U142" s="234"/>
    </row>
    <row r="143" spans="1:21" ht="9" customHeight="1">
      <c r="A143" s="232"/>
      <c r="B143" s="235"/>
      <c r="C143" s="235"/>
      <c r="D143" s="235"/>
      <c r="E143" s="235"/>
      <c r="F143" s="235"/>
      <c r="G143" s="235"/>
      <c r="H143" s="235"/>
      <c r="I143" s="235"/>
      <c r="J143" s="235"/>
      <c r="K143" s="62"/>
      <c r="L143" s="232"/>
      <c r="M143" s="62"/>
      <c r="N143" s="62"/>
      <c r="O143" s="62"/>
      <c r="P143" s="62"/>
      <c r="Q143" s="62"/>
      <c r="R143" s="62"/>
      <c r="S143" s="62"/>
      <c r="T143" s="62"/>
      <c r="U143" s="234"/>
    </row>
    <row r="144" spans="1:21" ht="9" customHeight="1">
      <c r="A144" s="232"/>
      <c r="B144" s="235"/>
      <c r="C144" s="235"/>
      <c r="D144" s="235"/>
      <c r="E144" s="235"/>
      <c r="F144" s="235"/>
      <c r="G144" s="235"/>
      <c r="H144" s="235"/>
      <c r="I144" s="235"/>
      <c r="J144" s="235"/>
      <c r="K144" s="62"/>
      <c r="L144" s="232"/>
      <c r="M144" s="62"/>
      <c r="N144" s="62"/>
      <c r="O144" s="62"/>
      <c r="P144" s="62"/>
      <c r="Q144" s="62"/>
      <c r="R144" s="62"/>
      <c r="S144" s="62"/>
      <c r="T144" s="62"/>
      <c r="U144" s="234"/>
    </row>
    <row r="145" spans="1:21" ht="9" customHeight="1">
      <c r="A145" s="232"/>
      <c r="B145" s="235"/>
      <c r="C145" s="235"/>
      <c r="D145" s="235"/>
      <c r="E145" s="235"/>
      <c r="F145" s="235"/>
      <c r="G145" s="235"/>
      <c r="H145" s="235"/>
      <c r="I145" s="235"/>
      <c r="J145" s="235"/>
      <c r="K145" s="62"/>
      <c r="L145" s="232"/>
      <c r="M145" s="62"/>
      <c r="N145" s="62"/>
      <c r="O145" s="62"/>
      <c r="P145" s="62"/>
      <c r="Q145" s="62"/>
      <c r="R145" s="62"/>
      <c r="S145" s="62"/>
      <c r="T145" s="62"/>
      <c r="U145" s="234"/>
    </row>
    <row r="146" spans="1:21" ht="9" customHeight="1">
      <c r="A146" s="232"/>
      <c r="B146" s="235"/>
      <c r="C146" s="235"/>
      <c r="D146" s="235"/>
      <c r="E146" s="235"/>
      <c r="F146" s="235"/>
      <c r="G146" s="235"/>
      <c r="H146" s="235"/>
      <c r="I146" s="235"/>
      <c r="J146" s="235"/>
      <c r="K146" s="62"/>
      <c r="L146" s="232"/>
      <c r="M146" s="62"/>
      <c r="N146" s="62"/>
      <c r="O146" s="62"/>
      <c r="P146" s="62"/>
      <c r="Q146" s="62"/>
      <c r="R146" s="62"/>
      <c r="S146" s="62"/>
      <c r="T146" s="62"/>
      <c r="U146" s="234"/>
    </row>
    <row r="147" spans="1:21" ht="9" customHeight="1">
      <c r="A147" s="232"/>
      <c r="B147" s="235"/>
      <c r="C147" s="235"/>
      <c r="D147" s="235"/>
      <c r="E147" s="235"/>
      <c r="F147" s="235"/>
      <c r="G147" s="235"/>
      <c r="H147" s="235"/>
      <c r="I147" s="235"/>
      <c r="J147" s="235"/>
      <c r="K147" s="62"/>
      <c r="L147" s="232"/>
      <c r="M147" s="62"/>
      <c r="N147" s="62"/>
      <c r="O147" s="62"/>
      <c r="P147" s="62"/>
      <c r="Q147" s="62"/>
      <c r="R147" s="62"/>
      <c r="S147" s="62"/>
      <c r="T147" s="62"/>
      <c r="U147" s="234"/>
    </row>
    <row r="148" spans="1:21" ht="9" customHeight="1">
      <c r="A148" s="232"/>
      <c r="B148" s="235"/>
      <c r="C148" s="235"/>
      <c r="D148" s="235"/>
      <c r="E148" s="235"/>
      <c r="F148" s="235"/>
      <c r="G148" s="235"/>
      <c r="H148" s="235"/>
      <c r="I148" s="235"/>
      <c r="J148" s="235"/>
      <c r="K148" s="62"/>
      <c r="L148" s="232"/>
      <c r="M148" s="62"/>
      <c r="N148" s="62"/>
      <c r="O148" s="62"/>
      <c r="P148" s="62"/>
      <c r="Q148" s="62"/>
      <c r="R148" s="62"/>
      <c r="S148" s="62"/>
      <c r="T148" s="62"/>
      <c r="U148" s="234"/>
    </row>
    <row r="149" spans="1:21" ht="9" customHeight="1">
      <c r="B149" s="235"/>
      <c r="C149" s="235"/>
      <c r="D149" s="235"/>
      <c r="E149" s="235"/>
      <c r="F149" s="235"/>
      <c r="G149" s="235"/>
      <c r="H149" s="235"/>
      <c r="I149" s="235"/>
      <c r="J149" s="235"/>
      <c r="K149" s="62"/>
      <c r="M149" s="62"/>
      <c r="N149" s="62"/>
      <c r="O149" s="62"/>
      <c r="P149" s="62"/>
      <c r="Q149" s="62"/>
      <c r="R149" s="62"/>
      <c r="S149" s="62"/>
      <c r="T149" s="62"/>
      <c r="U149" s="234"/>
    </row>
    <row r="150" spans="1:21" ht="9" customHeight="1">
      <c r="B150" s="235"/>
      <c r="C150" s="235"/>
      <c r="D150" s="235"/>
      <c r="E150" s="235"/>
      <c r="F150" s="235"/>
      <c r="G150" s="235"/>
      <c r="H150" s="235"/>
      <c r="I150" s="235"/>
      <c r="J150" s="235"/>
      <c r="K150" s="62"/>
      <c r="M150" s="62"/>
      <c r="N150" s="62"/>
      <c r="O150" s="62"/>
      <c r="P150" s="62"/>
      <c r="Q150" s="62"/>
      <c r="R150" s="62"/>
      <c r="S150" s="62"/>
      <c r="T150" s="62"/>
      <c r="U150" s="234"/>
    </row>
    <row r="151" spans="1:21" ht="9" customHeight="1">
      <c r="B151" s="235"/>
      <c r="C151" s="235"/>
      <c r="D151" s="235"/>
      <c r="E151" s="235"/>
      <c r="F151" s="235"/>
      <c r="G151" s="235"/>
      <c r="H151" s="235"/>
      <c r="I151" s="235"/>
      <c r="J151" s="235"/>
      <c r="K151" s="62"/>
      <c r="M151" s="62"/>
      <c r="N151" s="62"/>
      <c r="O151" s="62"/>
      <c r="P151" s="62"/>
      <c r="Q151" s="62"/>
      <c r="R151" s="62"/>
      <c r="S151" s="62"/>
      <c r="T151" s="62"/>
      <c r="U151" s="234"/>
    </row>
  </sheetData>
  <mergeCells count="2">
    <mergeCell ref="A5:A6"/>
    <mergeCell ref="L5:L6"/>
  </mergeCells>
  <phoneticPr fontId="0" type="noConversion"/>
  <pageMargins left="0.51181102362204722" right="0.51181102362204722" top="0.98425196850393704" bottom="0" header="0.51181102362204722" footer="0.19685039370078741"/>
  <pageSetup paperSize="9" firstPageNumber="43" orientation="portrait" useFirstPageNumber="1" r:id="rId1"/>
  <headerFooter alignWithMargins="0">
    <oddFooter>&amp;C&amp;"Times New Roman,Bold"&amp;10&amp;P</oddFooter>
  </headerFooter>
  <colBreaks count="1" manualBreakCount="1">
    <brk id="11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>
  <sheetPr codeName="Sheet36"/>
  <dimension ref="A1:Z46"/>
  <sheetViews>
    <sheetView workbookViewId="0">
      <selection activeCell="M27" sqref="M27"/>
    </sheetView>
  </sheetViews>
  <sheetFormatPr defaultRowHeight="9"/>
  <cols>
    <col min="1" max="1" width="10.1640625" style="328" customWidth="1"/>
    <col min="2" max="2" width="9.1640625" style="328" customWidth="1"/>
    <col min="3" max="3" width="8.1640625" style="328" customWidth="1"/>
    <col min="4" max="4" width="9" style="328" customWidth="1"/>
    <col min="5" max="5" width="8.5" style="328" customWidth="1"/>
    <col min="6" max="6" width="8.83203125" style="328" customWidth="1"/>
    <col min="7" max="8" width="9.5" style="328" bestFit="1" customWidth="1"/>
    <col min="9" max="9" width="8" style="328" customWidth="1"/>
    <col min="10" max="10" width="9.83203125" style="328" customWidth="1"/>
    <col min="11" max="11" width="10.83203125" style="328" customWidth="1"/>
    <col min="12" max="12" width="9.83203125" style="443" customWidth="1"/>
    <col min="13" max="13" width="9.5" style="328" customWidth="1"/>
    <col min="14" max="14" width="9.83203125" style="328" customWidth="1"/>
    <col min="15" max="15" width="8.6640625" style="328" customWidth="1"/>
    <col min="16" max="16" width="8.83203125" style="328" customWidth="1"/>
    <col min="17" max="17" width="9.83203125" style="328" customWidth="1"/>
    <col min="18" max="18" width="9.5" style="328" bestFit="1" customWidth="1"/>
    <col min="19" max="19" width="9.6640625" style="328" customWidth="1"/>
    <col min="20" max="20" width="10.6640625" style="328" bestFit="1" customWidth="1"/>
    <col min="21" max="21" width="10.83203125" style="328" hidden="1" customWidth="1"/>
    <col min="22" max="22" width="0" style="328" hidden="1" customWidth="1"/>
    <col min="23" max="16384" width="9.33203125" style="328"/>
  </cols>
  <sheetData>
    <row r="1" spans="1:22" s="484" customFormat="1" ht="14.1" customHeight="1">
      <c r="A1" s="479" t="s">
        <v>2430</v>
      </c>
      <c r="B1" s="480"/>
      <c r="C1" s="480"/>
      <c r="D1" s="480"/>
      <c r="E1" s="480"/>
      <c r="F1" s="481"/>
      <c r="G1" s="481"/>
      <c r="H1" s="481"/>
      <c r="I1" s="481"/>
      <c r="J1" s="481"/>
      <c r="K1" s="481"/>
      <c r="L1" s="482"/>
      <c r="M1" s="481"/>
      <c r="N1" s="481"/>
      <c r="O1" s="481"/>
      <c r="P1" s="481"/>
      <c r="Q1" s="481"/>
      <c r="R1" s="481"/>
      <c r="S1" s="481"/>
      <c r="T1" s="492"/>
    </row>
    <row r="2" spans="1:22" s="484" customFormat="1" ht="14.1" customHeight="1">
      <c r="A2" s="485"/>
      <c r="B2" s="486"/>
      <c r="C2" s="486"/>
      <c r="D2" s="486"/>
      <c r="E2" s="486"/>
      <c r="F2" s="487"/>
      <c r="G2" s="487"/>
      <c r="H2" s="487"/>
      <c r="I2" s="487"/>
      <c r="J2" s="487"/>
      <c r="K2" s="487"/>
      <c r="L2" s="488"/>
      <c r="M2" s="487"/>
      <c r="N2" s="487"/>
      <c r="O2" s="487"/>
      <c r="P2" s="487"/>
      <c r="Q2" s="487"/>
      <c r="R2" s="487"/>
      <c r="S2" s="487"/>
      <c r="T2" s="495"/>
    </row>
    <row r="3" spans="1:22" s="484" customFormat="1" ht="14.1" customHeight="1">
      <c r="A3" s="485"/>
      <c r="B3" s="486"/>
      <c r="C3" s="486"/>
      <c r="D3" s="486"/>
      <c r="E3" s="486"/>
      <c r="F3" s="487"/>
      <c r="G3" s="487"/>
      <c r="H3" s="487"/>
      <c r="I3" s="487"/>
      <c r="J3" s="487"/>
      <c r="K3" s="487"/>
      <c r="L3" s="488"/>
      <c r="M3" s="487"/>
      <c r="N3" s="487"/>
      <c r="O3" s="487"/>
      <c r="P3" s="487"/>
      <c r="Q3" s="487"/>
      <c r="R3" s="487"/>
      <c r="S3" s="487"/>
      <c r="T3" s="495"/>
    </row>
    <row r="4" spans="1:22" s="484" customFormat="1" ht="14.1" customHeight="1">
      <c r="A4" s="496" t="s">
        <v>280</v>
      </c>
      <c r="B4" s="497"/>
      <c r="C4" s="498"/>
      <c r="D4" s="498"/>
      <c r="E4" s="498"/>
      <c r="F4" s="498"/>
      <c r="G4" s="498"/>
      <c r="H4" s="498"/>
      <c r="I4" s="498"/>
      <c r="J4" s="498"/>
      <c r="K4" s="498"/>
      <c r="L4" s="500"/>
      <c r="M4" s="498"/>
      <c r="N4" s="498"/>
      <c r="O4" s="498"/>
      <c r="P4" s="498"/>
      <c r="Q4" s="498"/>
      <c r="R4" s="498"/>
      <c r="S4" s="498"/>
      <c r="T4" s="489"/>
    </row>
    <row r="5" spans="1:22">
      <c r="A5" s="2460" t="s">
        <v>1788</v>
      </c>
      <c r="B5" s="2471" t="s">
        <v>1431</v>
      </c>
      <c r="C5" s="2472"/>
      <c r="D5" s="2472"/>
      <c r="E5" s="2473"/>
      <c r="F5" s="2463" t="s">
        <v>1351</v>
      </c>
      <c r="G5" s="2471" t="s">
        <v>1432</v>
      </c>
      <c r="H5" s="2472"/>
      <c r="I5" s="2472"/>
      <c r="J5" s="2473"/>
      <c r="K5" s="2465" t="s">
        <v>181</v>
      </c>
      <c r="L5" s="2468" t="s">
        <v>1434</v>
      </c>
      <c r="M5" s="2471" t="s">
        <v>352</v>
      </c>
      <c r="N5" s="2472"/>
      <c r="O5" s="2473"/>
      <c r="P5" s="2471" t="s">
        <v>991</v>
      </c>
      <c r="Q5" s="2472"/>
      <c r="R5" s="2473"/>
      <c r="S5" s="2424" t="s">
        <v>353</v>
      </c>
      <c r="T5" s="361"/>
    </row>
    <row r="6" spans="1:22">
      <c r="A6" s="2461"/>
      <c r="B6" s="93" t="s">
        <v>355</v>
      </c>
      <c r="C6" s="95" t="s">
        <v>645</v>
      </c>
      <c r="D6" s="95" t="s">
        <v>1345</v>
      </c>
      <c r="E6" s="2426" t="s">
        <v>1341</v>
      </c>
      <c r="F6" s="2474"/>
      <c r="G6" s="2463" t="s">
        <v>356</v>
      </c>
      <c r="H6" s="95" t="s">
        <v>707</v>
      </c>
      <c r="I6" s="2426" t="s">
        <v>1345</v>
      </c>
      <c r="J6" s="2426" t="s">
        <v>1341</v>
      </c>
      <c r="K6" s="2466"/>
      <c r="L6" s="2469"/>
      <c r="M6" s="93" t="s">
        <v>361</v>
      </c>
      <c r="N6" s="2426" t="s">
        <v>1229</v>
      </c>
      <c r="O6" s="2426" t="s">
        <v>1341</v>
      </c>
      <c r="P6" s="95" t="s">
        <v>361</v>
      </c>
      <c r="Q6" s="95" t="s">
        <v>1230</v>
      </c>
      <c r="R6" s="2426" t="s">
        <v>1341</v>
      </c>
      <c r="S6" s="2462"/>
      <c r="T6" s="355" t="s">
        <v>71</v>
      </c>
    </row>
    <row r="7" spans="1:22">
      <c r="A7" s="2461"/>
      <c r="B7" s="121" t="s">
        <v>1512</v>
      </c>
      <c r="C7" s="94" t="s">
        <v>1510</v>
      </c>
      <c r="D7" s="94" t="s">
        <v>1510</v>
      </c>
      <c r="E7" s="2423"/>
      <c r="F7" s="2464"/>
      <c r="G7" s="2464"/>
      <c r="H7" s="94" t="s">
        <v>697</v>
      </c>
      <c r="I7" s="2423"/>
      <c r="J7" s="2423"/>
      <c r="K7" s="2467"/>
      <c r="L7" s="2470"/>
      <c r="M7" s="121" t="s">
        <v>1337</v>
      </c>
      <c r="N7" s="2423"/>
      <c r="O7" s="2423"/>
      <c r="P7" s="94" t="s">
        <v>1491</v>
      </c>
      <c r="Q7" s="94" t="s">
        <v>1231</v>
      </c>
      <c r="R7" s="2423"/>
      <c r="S7" s="2423"/>
      <c r="T7" s="94" t="s">
        <v>1213</v>
      </c>
    </row>
    <row r="8" spans="1:22">
      <c r="A8" s="2429"/>
      <c r="B8" s="104">
        <v>1</v>
      </c>
      <c r="C8" s="103">
        <v>2</v>
      </c>
      <c r="D8" s="103">
        <v>3</v>
      </c>
      <c r="E8" s="103">
        <v>4</v>
      </c>
      <c r="F8" s="103">
        <v>5</v>
      </c>
      <c r="G8" s="104">
        <v>6</v>
      </c>
      <c r="H8" s="103">
        <v>7</v>
      </c>
      <c r="I8" s="103">
        <v>8</v>
      </c>
      <c r="J8" s="103">
        <v>9</v>
      </c>
      <c r="K8" s="122">
        <v>10</v>
      </c>
      <c r="L8" s="123">
        <v>11</v>
      </c>
      <c r="M8" s="104">
        <v>12</v>
      </c>
      <c r="N8" s="103">
        <v>13</v>
      </c>
      <c r="O8" s="103">
        <v>14</v>
      </c>
      <c r="P8" s="103">
        <v>15</v>
      </c>
      <c r="Q8" s="103">
        <v>16</v>
      </c>
      <c r="R8" s="103">
        <v>17</v>
      </c>
      <c r="S8" s="104">
        <v>18</v>
      </c>
      <c r="T8" s="103">
        <v>19</v>
      </c>
    </row>
    <row r="9" spans="1:22" s="331" customFormat="1" hidden="1">
      <c r="A9" s="444" t="s">
        <v>1214</v>
      </c>
      <c r="B9" s="445"/>
      <c r="C9" s="445"/>
      <c r="D9" s="445"/>
      <c r="E9" s="445"/>
      <c r="F9" s="445"/>
      <c r="G9" s="445"/>
      <c r="H9" s="445"/>
      <c r="I9" s="445"/>
      <c r="J9" s="445"/>
      <c r="K9" s="445"/>
      <c r="L9" s="449"/>
      <c r="M9" s="445"/>
      <c r="N9" s="445"/>
      <c r="O9" s="445"/>
      <c r="P9" s="445"/>
      <c r="Q9" s="445"/>
      <c r="R9" s="445"/>
      <c r="S9" s="445"/>
      <c r="T9" s="445"/>
    </row>
    <row r="10" spans="1:22" s="331" customFormat="1" hidden="1">
      <c r="A10" s="125" t="s">
        <v>1215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126"/>
      <c r="M10" s="81"/>
      <c r="N10" s="81"/>
      <c r="O10" s="81"/>
      <c r="P10" s="81"/>
      <c r="Q10" s="81"/>
      <c r="R10" s="81"/>
      <c r="S10" s="81"/>
      <c r="T10" s="81"/>
    </row>
    <row r="11" spans="1:22" s="331" customFormat="1" hidden="1">
      <c r="A11" s="125" t="s">
        <v>1216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126"/>
      <c r="M11" s="81"/>
      <c r="N11" s="81"/>
      <c r="O11" s="81"/>
      <c r="P11" s="81"/>
      <c r="Q11" s="81"/>
      <c r="R11" s="81"/>
      <c r="S11" s="81"/>
      <c r="T11" s="81"/>
    </row>
    <row r="12" spans="1:22" s="331" customFormat="1" hidden="1">
      <c r="A12" s="125" t="s">
        <v>1217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126"/>
      <c r="M12" s="81"/>
      <c r="N12" s="81"/>
      <c r="O12" s="81"/>
      <c r="P12" s="81"/>
      <c r="Q12" s="81"/>
      <c r="R12" s="81"/>
      <c r="S12" s="81"/>
      <c r="T12" s="81"/>
    </row>
    <row r="13" spans="1:22" s="331" customFormat="1" hidden="1">
      <c r="A13" s="125" t="s">
        <v>1218</v>
      </c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126"/>
      <c r="M13" s="81"/>
      <c r="N13" s="81"/>
      <c r="O13" s="81"/>
      <c r="P13" s="81"/>
      <c r="Q13" s="81"/>
      <c r="R13" s="81"/>
      <c r="S13" s="81"/>
      <c r="T13" s="81"/>
    </row>
    <row r="14" spans="1:22" s="331" customFormat="1" hidden="1">
      <c r="A14" s="125" t="s">
        <v>1219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126"/>
      <c r="M14" s="81"/>
      <c r="N14" s="81"/>
      <c r="O14" s="81"/>
      <c r="P14" s="81"/>
      <c r="Q14" s="81"/>
      <c r="R14" s="81"/>
      <c r="S14" s="81"/>
      <c r="T14" s="81"/>
    </row>
    <row r="15" spans="1:22" s="331" customFormat="1" hidden="1">
      <c r="A15" s="125" t="s">
        <v>1220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126"/>
      <c r="M15" s="81"/>
      <c r="N15" s="81"/>
      <c r="O15" s="81"/>
      <c r="P15" s="81"/>
      <c r="Q15" s="81"/>
      <c r="R15" s="81"/>
      <c r="S15" s="81"/>
      <c r="T15" s="81"/>
    </row>
    <row r="16" spans="1:22" s="331" customFormat="1" hidden="1">
      <c r="A16" s="125" t="s">
        <v>1221</v>
      </c>
      <c r="B16" s="81"/>
      <c r="C16" s="81"/>
      <c r="D16" s="81"/>
      <c r="E16" s="84"/>
      <c r="F16" s="81"/>
      <c r="G16" s="81"/>
      <c r="H16" s="81"/>
      <c r="I16" s="81"/>
      <c r="J16" s="84"/>
      <c r="K16" s="81"/>
      <c r="L16" s="96"/>
      <c r="M16" s="81"/>
      <c r="N16" s="81"/>
      <c r="O16" s="84"/>
      <c r="P16" s="81"/>
      <c r="Q16" s="81"/>
      <c r="R16" s="84"/>
      <c r="S16" s="81"/>
      <c r="T16" s="81"/>
      <c r="U16" s="450"/>
      <c r="V16" s="328">
        <v>0</v>
      </c>
    </row>
    <row r="17" spans="1:24" s="331" customFormat="1" ht="15" customHeight="1">
      <c r="A17" s="125" t="s">
        <v>841</v>
      </c>
      <c r="B17" s="78">
        <v>2358.1</v>
      </c>
      <c r="C17" s="78">
        <v>294.2</v>
      </c>
      <c r="D17" s="78">
        <v>33.4</v>
      </c>
      <c r="E17" s="78">
        <v>2685.7</v>
      </c>
      <c r="F17" s="78">
        <v>24677.4</v>
      </c>
      <c r="G17" s="78">
        <v>302.60000000000002</v>
      </c>
      <c r="H17" s="78">
        <v>4156.3</v>
      </c>
      <c r="I17" s="78">
        <v>1473.2</v>
      </c>
      <c r="J17" s="78">
        <v>5932.1</v>
      </c>
      <c r="K17" s="78">
        <v>4546.3</v>
      </c>
      <c r="L17" s="89">
        <v>37841.5</v>
      </c>
      <c r="M17" s="78">
        <v>0</v>
      </c>
      <c r="N17" s="78">
        <v>27554.799999999999</v>
      </c>
      <c r="O17" s="78">
        <v>27554.799999999999</v>
      </c>
      <c r="P17" s="78">
        <v>1624</v>
      </c>
      <c r="Q17" s="78">
        <v>1167.5999999999999</v>
      </c>
      <c r="R17" s="78">
        <v>2791.6</v>
      </c>
      <c r="S17" s="78">
        <v>3629.5</v>
      </c>
      <c r="T17" s="78">
        <v>3865.6</v>
      </c>
      <c r="U17" s="448">
        <v>37841.5</v>
      </c>
      <c r="V17" s="331">
        <v>0</v>
      </c>
    </row>
    <row r="18" spans="1:24" s="331" customFormat="1" ht="15" customHeight="1">
      <c r="A18" s="125" t="s">
        <v>1470</v>
      </c>
      <c r="B18" s="78">
        <v>2400.8000000000002</v>
      </c>
      <c r="C18" s="78">
        <v>214.9</v>
      </c>
      <c r="D18" s="78">
        <v>1506.8</v>
      </c>
      <c r="E18" s="78">
        <v>4122.5</v>
      </c>
      <c r="F18" s="78">
        <v>28802.400000000001</v>
      </c>
      <c r="G18" s="78">
        <v>1115.2</v>
      </c>
      <c r="H18" s="78">
        <v>687.1</v>
      </c>
      <c r="I18" s="78">
        <v>4087.1</v>
      </c>
      <c r="J18" s="78">
        <v>5889.4</v>
      </c>
      <c r="K18" s="78">
        <v>8200.2000000000007</v>
      </c>
      <c r="L18" s="89">
        <v>47014.5</v>
      </c>
      <c r="M18" s="78">
        <v>0</v>
      </c>
      <c r="N18" s="78">
        <v>31026.9</v>
      </c>
      <c r="O18" s="78">
        <v>31026.9</v>
      </c>
      <c r="P18" s="78">
        <v>1161.7</v>
      </c>
      <c r="Q18" s="78">
        <v>1217.5999999999999</v>
      </c>
      <c r="R18" s="78">
        <v>2379.3000000000002</v>
      </c>
      <c r="S18" s="78">
        <v>4136.8999999999996</v>
      </c>
      <c r="T18" s="78">
        <v>9471.4</v>
      </c>
      <c r="U18" s="448">
        <v>47014.5</v>
      </c>
      <c r="V18" s="331">
        <v>0</v>
      </c>
    </row>
    <row r="19" spans="1:24" s="441" customFormat="1" ht="15" customHeight="1">
      <c r="A19" s="446" t="s">
        <v>1454</v>
      </c>
      <c r="B19" s="78">
        <v>2505.4</v>
      </c>
      <c r="C19" s="78">
        <v>221</v>
      </c>
      <c r="D19" s="78">
        <v>1432.4</v>
      </c>
      <c r="E19" s="78">
        <v>4158.8</v>
      </c>
      <c r="F19" s="78">
        <v>29427.200000000001</v>
      </c>
      <c r="G19" s="78">
        <v>1175.9000000000001</v>
      </c>
      <c r="H19" s="78">
        <v>696.9</v>
      </c>
      <c r="I19" s="78">
        <v>4087</v>
      </c>
      <c r="J19" s="78">
        <v>5959.8</v>
      </c>
      <c r="K19" s="78">
        <v>8356</v>
      </c>
      <c r="L19" s="89">
        <v>47901.8</v>
      </c>
      <c r="M19" s="78">
        <v>0</v>
      </c>
      <c r="N19" s="78">
        <v>31905.200000000001</v>
      </c>
      <c r="O19" s="78">
        <v>31905.200000000001</v>
      </c>
      <c r="P19" s="78">
        <v>1114.7</v>
      </c>
      <c r="Q19" s="78">
        <v>1196.9000000000001</v>
      </c>
      <c r="R19" s="78">
        <v>2311.6</v>
      </c>
      <c r="S19" s="78">
        <v>4053.7</v>
      </c>
      <c r="T19" s="78">
        <v>9631.2999999999993</v>
      </c>
      <c r="U19" s="448">
        <v>47901.8</v>
      </c>
      <c r="V19" s="331">
        <v>0</v>
      </c>
    </row>
    <row r="20" spans="1:24" s="306" customFormat="1" ht="15" customHeight="1">
      <c r="A20" s="125" t="s">
        <v>1032</v>
      </c>
      <c r="B20" s="78">
        <v>3152.7</v>
      </c>
      <c r="C20" s="78">
        <v>230.2</v>
      </c>
      <c r="D20" s="78">
        <v>1371.9</v>
      </c>
      <c r="E20" s="78">
        <v>4754.8</v>
      </c>
      <c r="F20" s="78">
        <v>33957.800000000003</v>
      </c>
      <c r="G20" s="78">
        <v>1142.8</v>
      </c>
      <c r="H20" s="78">
        <v>683</v>
      </c>
      <c r="I20" s="78">
        <v>3291.9</v>
      </c>
      <c r="J20" s="78">
        <v>5117.7</v>
      </c>
      <c r="K20" s="78">
        <v>13984.5</v>
      </c>
      <c r="L20" s="89">
        <v>57814.8</v>
      </c>
      <c r="M20" s="78">
        <v>0</v>
      </c>
      <c r="N20" s="78">
        <v>29893.7</v>
      </c>
      <c r="O20" s="78">
        <v>29893.7</v>
      </c>
      <c r="P20" s="78">
        <v>474.8</v>
      </c>
      <c r="Q20" s="78">
        <v>1516.2</v>
      </c>
      <c r="R20" s="78">
        <v>1991</v>
      </c>
      <c r="S20" s="78">
        <v>4562.7</v>
      </c>
      <c r="T20" s="78">
        <v>21367.4</v>
      </c>
      <c r="U20" s="608">
        <v>57814.8</v>
      </c>
      <c r="V20" s="609">
        <v>0</v>
      </c>
      <c r="W20" s="610"/>
      <c r="X20" s="610"/>
    </row>
    <row r="21" spans="1:24" s="331" customFormat="1" ht="15" customHeight="1">
      <c r="A21" s="125" t="s">
        <v>376</v>
      </c>
      <c r="B21" s="689">
        <v>1558.7</v>
      </c>
      <c r="C21" s="689">
        <v>113.4</v>
      </c>
      <c r="D21" s="690">
        <f>1091+32.3</f>
        <v>1123.3</v>
      </c>
      <c r="E21" s="689">
        <f>B21+C21+D21</f>
        <v>2795.4</v>
      </c>
      <c r="F21" s="689">
        <v>8790.7999999999993</v>
      </c>
      <c r="G21" s="689">
        <v>827.9</v>
      </c>
      <c r="H21" s="689">
        <v>216.3</v>
      </c>
      <c r="I21" s="689">
        <f>580.3+9.2</f>
        <v>589.5</v>
      </c>
      <c r="J21" s="689">
        <f>G21+H21+I21</f>
        <v>1633.7</v>
      </c>
      <c r="K21" s="689">
        <f>3.1+497.2+201.5+114.6</f>
        <v>816.4</v>
      </c>
      <c r="L21" s="691">
        <f>E21+F21+J21+K21</f>
        <v>14036.3</v>
      </c>
      <c r="M21" s="78">
        <v>0</v>
      </c>
      <c r="N21" s="689">
        <v>8659.2000000000007</v>
      </c>
      <c r="O21" s="689">
        <f>M21+N21</f>
        <v>8659.2000000000007</v>
      </c>
      <c r="P21" s="689">
        <v>109</v>
      </c>
      <c r="Q21" s="689">
        <v>575.6</v>
      </c>
      <c r="R21" s="689">
        <f>P21+Q21</f>
        <v>684.6</v>
      </c>
      <c r="S21" s="690">
        <v>2385.1</v>
      </c>
      <c r="T21" s="689">
        <f>2.2+227.5+477+34.6+72.4+202.1+1291.6</f>
        <v>2307.4</v>
      </c>
      <c r="U21" s="448">
        <v>10611</v>
      </c>
      <c r="V21" s="331">
        <v>0</v>
      </c>
    </row>
    <row r="22" spans="1:24" s="331" customFormat="1" ht="15" customHeight="1">
      <c r="A22" s="125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89"/>
      <c r="M22" s="78"/>
      <c r="N22" s="78"/>
      <c r="O22" s="78"/>
      <c r="P22" s="78"/>
      <c r="Q22" s="78"/>
      <c r="R22" s="78"/>
      <c r="S22" s="78"/>
      <c r="T22" s="78"/>
      <c r="U22" s="448"/>
    </row>
    <row r="23" spans="1:24" s="231" customFormat="1" ht="15" customHeight="1">
      <c r="A23" s="124" t="s">
        <v>183</v>
      </c>
      <c r="B23" s="102">
        <v>1832.2</v>
      </c>
      <c r="C23" s="102">
        <v>118.5</v>
      </c>
      <c r="D23" s="102">
        <v>1195.5</v>
      </c>
      <c r="E23" s="102">
        <v>3146.2</v>
      </c>
      <c r="F23" s="102">
        <v>10324.299999999999</v>
      </c>
      <c r="G23" s="102">
        <v>807.6</v>
      </c>
      <c r="H23" s="102">
        <v>573.9</v>
      </c>
      <c r="I23" s="102">
        <v>615.6</v>
      </c>
      <c r="J23" s="102">
        <v>1997.1</v>
      </c>
      <c r="K23" s="102">
        <v>-177.5</v>
      </c>
      <c r="L23" s="230">
        <v>15290.1</v>
      </c>
      <c r="M23" s="102">
        <v>0</v>
      </c>
      <c r="N23" s="102">
        <v>10049.5</v>
      </c>
      <c r="O23" s="102">
        <v>10049.5</v>
      </c>
      <c r="P23" s="102">
        <v>119.6</v>
      </c>
      <c r="Q23" s="102">
        <v>949</v>
      </c>
      <c r="R23" s="102">
        <v>1068.5999999999999</v>
      </c>
      <c r="S23" s="102">
        <v>2702.3</v>
      </c>
      <c r="T23" s="102">
        <v>1469.7</v>
      </c>
      <c r="U23" s="448"/>
      <c r="V23" s="331"/>
      <c r="W23" s="331"/>
      <c r="X23" s="331"/>
    </row>
    <row r="24" spans="1:24" s="442" customFormat="1" ht="15" customHeight="1">
      <c r="A24" s="124" t="s">
        <v>184</v>
      </c>
      <c r="B24" s="102">
        <v>2431.1</v>
      </c>
      <c r="C24" s="102">
        <v>126.7</v>
      </c>
      <c r="D24" s="102">
        <v>1138.2</v>
      </c>
      <c r="E24" s="102">
        <v>3696</v>
      </c>
      <c r="F24" s="102">
        <v>11707.7</v>
      </c>
      <c r="G24" s="102">
        <v>795.1</v>
      </c>
      <c r="H24" s="102">
        <v>390.7</v>
      </c>
      <c r="I24" s="102">
        <v>642.70000000000005</v>
      </c>
      <c r="J24" s="102">
        <v>1828.5</v>
      </c>
      <c r="K24" s="102">
        <v>-14.7</v>
      </c>
      <c r="L24" s="230">
        <v>17217.5</v>
      </c>
      <c r="M24" s="102">
        <v>0</v>
      </c>
      <c r="N24" s="102">
        <v>11496.2</v>
      </c>
      <c r="O24" s="102">
        <v>11496.2</v>
      </c>
      <c r="P24" s="102">
        <v>120.1</v>
      </c>
      <c r="Q24" s="102">
        <v>1291.5999999999999</v>
      </c>
      <c r="R24" s="102">
        <v>1411.7</v>
      </c>
      <c r="S24" s="102">
        <v>2737.4</v>
      </c>
      <c r="T24" s="102">
        <v>1572.2</v>
      </c>
      <c r="U24" s="450">
        <v>15290.1</v>
      </c>
      <c r="V24" s="328">
        <v>0</v>
      </c>
      <c r="W24" s="231"/>
      <c r="X24" s="231"/>
    </row>
    <row r="25" spans="1:24" s="442" customFormat="1" ht="15" customHeight="1">
      <c r="A25" s="124" t="s">
        <v>992</v>
      </c>
      <c r="B25" s="102">
        <v>2670.2</v>
      </c>
      <c r="C25" s="102">
        <v>134.9</v>
      </c>
      <c r="D25" s="102">
        <v>1055.7</v>
      </c>
      <c r="E25" s="102">
        <v>3860.8</v>
      </c>
      <c r="F25" s="102">
        <v>13169.2</v>
      </c>
      <c r="G25" s="102">
        <v>795.1</v>
      </c>
      <c r="H25" s="102">
        <v>435.8</v>
      </c>
      <c r="I25" s="102">
        <v>688.3</v>
      </c>
      <c r="J25" s="102">
        <v>1919.2</v>
      </c>
      <c r="K25" s="102">
        <v>1051.4000000000001</v>
      </c>
      <c r="L25" s="230">
        <v>20000.599999999999</v>
      </c>
      <c r="M25" s="102">
        <v>0</v>
      </c>
      <c r="N25" s="102">
        <v>13013.5</v>
      </c>
      <c r="O25" s="102">
        <v>13013.5</v>
      </c>
      <c r="P25" s="102">
        <v>139.69999999999999</v>
      </c>
      <c r="Q25" s="102">
        <v>1525.4</v>
      </c>
      <c r="R25" s="102">
        <v>1665.1</v>
      </c>
      <c r="S25" s="102">
        <v>3222.5</v>
      </c>
      <c r="T25" s="102">
        <v>2099.5</v>
      </c>
      <c r="U25" s="450">
        <v>17217.5</v>
      </c>
      <c r="V25" s="231">
        <v>0</v>
      </c>
    </row>
    <row r="26" spans="1:24" s="597" customFormat="1" ht="15" customHeight="1">
      <c r="A26" s="125" t="s">
        <v>1325</v>
      </c>
      <c r="B26" s="78">
        <v>2892.1</v>
      </c>
      <c r="C26" s="78">
        <v>137.5</v>
      </c>
      <c r="D26" s="78">
        <v>1148.4000000000001</v>
      </c>
      <c r="E26" s="78">
        <v>4178</v>
      </c>
      <c r="F26" s="78">
        <v>15619.5</v>
      </c>
      <c r="G26" s="78">
        <v>796.5</v>
      </c>
      <c r="H26" s="78">
        <v>596.70000000000005</v>
      </c>
      <c r="I26" s="78">
        <v>879.2</v>
      </c>
      <c r="J26" s="78">
        <v>2272.4</v>
      </c>
      <c r="K26" s="78">
        <v>3222.8</v>
      </c>
      <c r="L26" s="89">
        <v>25292.7</v>
      </c>
      <c r="M26" s="78">
        <v>0</v>
      </c>
      <c r="N26" s="78">
        <v>16094.7</v>
      </c>
      <c r="O26" s="78">
        <v>16094.7</v>
      </c>
      <c r="P26" s="78">
        <v>137.4</v>
      </c>
      <c r="Q26" s="78">
        <v>1433.4</v>
      </c>
      <c r="R26" s="78">
        <v>1570.8</v>
      </c>
      <c r="S26" s="78">
        <v>3782.4</v>
      </c>
      <c r="T26" s="78">
        <v>3844.8</v>
      </c>
      <c r="U26" s="450"/>
      <c r="V26" s="231"/>
      <c r="W26" s="442"/>
      <c r="X26" s="442"/>
    </row>
    <row r="27" spans="1:24" s="331" customFormat="1" ht="15" customHeight="1">
      <c r="A27" s="125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89"/>
      <c r="M27" s="78"/>
      <c r="N27" s="78"/>
      <c r="O27" s="78"/>
      <c r="P27" s="78"/>
      <c r="Q27" s="78"/>
      <c r="R27" s="78"/>
      <c r="S27" s="78"/>
      <c r="T27" s="78"/>
      <c r="U27" s="448"/>
    </row>
    <row r="28" spans="1:24" s="442" customFormat="1" ht="15" customHeight="1">
      <c r="A28" s="124" t="s">
        <v>1439</v>
      </c>
      <c r="B28" s="102">
        <v>3515.4</v>
      </c>
      <c r="C28" s="102">
        <v>177.6</v>
      </c>
      <c r="D28" s="102">
        <v>1205.3</v>
      </c>
      <c r="E28" s="102">
        <v>4898.3</v>
      </c>
      <c r="F28" s="102">
        <v>18210.7</v>
      </c>
      <c r="G28" s="102">
        <v>796.5</v>
      </c>
      <c r="H28" s="102">
        <v>843.8</v>
      </c>
      <c r="I28" s="102">
        <v>784.9</v>
      </c>
      <c r="J28" s="102">
        <v>2425.1999999999998</v>
      </c>
      <c r="K28" s="102">
        <v>1454.6</v>
      </c>
      <c r="L28" s="230">
        <v>26988.799999999999</v>
      </c>
      <c r="M28" s="102">
        <v>0</v>
      </c>
      <c r="N28" s="102">
        <v>17472.400000000001</v>
      </c>
      <c r="O28" s="102">
        <v>17472.400000000001</v>
      </c>
      <c r="P28" s="102">
        <v>155.6</v>
      </c>
      <c r="Q28" s="102">
        <v>2157.6999999999998</v>
      </c>
      <c r="R28" s="102">
        <v>2313.3000000000002</v>
      </c>
      <c r="S28" s="102">
        <v>4531.1000000000004</v>
      </c>
      <c r="T28" s="102">
        <v>2672</v>
      </c>
      <c r="U28" s="448"/>
      <c r="V28" s="306"/>
      <c r="W28" s="597"/>
      <c r="X28" s="597"/>
    </row>
    <row r="29" spans="1:24" s="442" customFormat="1" ht="15" customHeight="1">
      <c r="A29" s="124" t="s">
        <v>331</v>
      </c>
      <c r="B29" s="102">
        <v>3756.3</v>
      </c>
      <c r="C29" s="102">
        <v>-432.84</v>
      </c>
      <c r="D29" s="102">
        <v>0</v>
      </c>
      <c r="E29" s="102">
        <v>3323.46</v>
      </c>
      <c r="F29" s="102">
        <v>20846.439999999999</v>
      </c>
      <c r="G29" s="102">
        <v>0</v>
      </c>
      <c r="H29" s="102">
        <v>0</v>
      </c>
      <c r="I29" s="102">
        <v>1362</v>
      </c>
      <c r="J29" s="102">
        <v>1362</v>
      </c>
      <c r="K29" s="102">
        <v>2012.25</v>
      </c>
      <c r="L29" s="230">
        <v>27544.15</v>
      </c>
      <c r="M29" s="102">
        <v>0</v>
      </c>
      <c r="N29" s="102">
        <v>17679.45</v>
      </c>
      <c r="O29" s="102">
        <v>17679.45</v>
      </c>
      <c r="P29" s="102">
        <v>0</v>
      </c>
      <c r="Q29" s="102">
        <v>0</v>
      </c>
      <c r="R29" s="102">
        <v>5645.4</v>
      </c>
      <c r="S29" s="102">
        <v>2603.7800000000002</v>
      </c>
      <c r="T29" s="102">
        <v>1615.51</v>
      </c>
      <c r="U29" s="450"/>
      <c r="V29" s="231"/>
    </row>
    <row r="30" spans="1:24" s="442" customFormat="1" ht="15" customHeight="1">
      <c r="A30" s="124" t="s">
        <v>1451</v>
      </c>
      <c r="B30" s="102">
        <v>4920.87</v>
      </c>
      <c r="C30" s="102">
        <v>-478.01</v>
      </c>
      <c r="D30" s="102">
        <v>0</v>
      </c>
      <c r="E30" s="102">
        <v>4442.8599999999997</v>
      </c>
      <c r="F30" s="102">
        <v>22736.75</v>
      </c>
      <c r="G30" s="102">
        <v>0</v>
      </c>
      <c r="H30" s="102">
        <v>0</v>
      </c>
      <c r="I30" s="102">
        <v>1648.91</v>
      </c>
      <c r="J30" s="102">
        <v>1648.91</v>
      </c>
      <c r="K30" s="102">
        <v>11913.82</v>
      </c>
      <c r="L30" s="230">
        <v>40742.339999999997</v>
      </c>
      <c r="M30" s="102">
        <v>0</v>
      </c>
      <c r="N30" s="102">
        <v>20148.13</v>
      </c>
      <c r="O30" s="102">
        <v>20148.13</v>
      </c>
      <c r="P30" s="102">
        <v>0</v>
      </c>
      <c r="Q30" s="102">
        <v>0</v>
      </c>
      <c r="R30" s="102">
        <v>15132.59</v>
      </c>
      <c r="S30" s="102">
        <v>3043.84</v>
      </c>
      <c r="T30" s="102">
        <v>2417.7800000000002</v>
      </c>
      <c r="U30" s="450"/>
      <c r="V30" s="231"/>
    </row>
    <row r="31" spans="1:24" s="597" customFormat="1" ht="15" customHeight="1">
      <c r="A31" s="125" t="s">
        <v>363</v>
      </c>
      <c r="B31" s="78">
        <v>5393</v>
      </c>
      <c r="C31" s="78">
        <v>192.6</v>
      </c>
      <c r="D31" s="78">
        <v>938.6</v>
      </c>
      <c r="E31" s="78">
        <v>6524.2</v>
      </c>
      <c r="F31" s="78">
        <v>25751.4</v>
      </c>
      <c r="G31" s="78">
        <v>0</v>
      </c>
      <c r="H31" s="78">
        <v>0</v>
      </c>
      <c r="I31" s="78">
        <v>2618.8000000000002</v>
      </c>
      <c r="J31" s="78">
        <v>2618.8000000000002</v>
      </c>
      <c r="K31" s="78">
        <v>5120.3</v>
      </c>
      <c r="L31" s="89">
        <v>40014.699999999997</v>
      </c>
      <c r="M31" s="78">
        <v>0</v>
      </c>
      <c r="N31" s="78">
        <v>23699.8</v>
      </c>
      <c r="O31" s="78">
        <v>23699.8</v>
      </c>
      <c r="P31" s="78">
        <v>0</v>
      </c>
      <c r="Q31" s="78">
        <v>0</v>
      </c>
      <c r="R31" s="78">
        <v>3384.8</v>
      </c>
      <c r="S31" s="78">
        <v>9928.7999999999993</v>
      </c>
      <c r="T31" s="78">
        <v>3001.4</v>
      </c>
      <c r="U31" s="448"/>
      <c r="V31" s="306"/>
    </row>
    <row r="32" spans="1:24" s="331" customFormat="1" ht="15" customHeight="1">
      <c r="A32" s="125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89"/>
      <c r="M32" s="78"/>
      <c r="N32" s="78"/>
      <c r="O32" s="78"/>
      <c r="P32" s="78"/>
      <c r="Q32" s="78"/>
      <c r="R32" s="78"/>
      <c r="S32" s="78"/>
      <c r="T32" s="78"/>
      <c r="U32" s="448"/>
    </row>
    <row r="33" spans="1:26" s="442" customFormat="1" ht="15" customHeight="1">
      <c r="A33" s="124" t="s">
        <v>1386</v>
      </c>
      <c r="B33" s="102">
        <v>5582.37</v>
      </c>
      <c r="C33" s="102">
        <v>-420.09</v>
      </c>
      <c r="D33" s="102">
        <v>0</v>
      </c>
      <c r="E33" s="102">
        <v>5162.28</v>
      </c>
      <c r="F33" s="102">
        <v>30858.59</v>
      </c>
      <c r="G33" s="102">
        <v>0</v>
      </c>
      <c r="H33" s="102">
        <v>0</v>
      </c>
      <c r="I33" s="102">
        <v>0</v>
      </c>
      <c r="J33" s="102">
        <v>1661.43</v>
      </c>
      <c r="K33" s="102">
        <v>5575.3</v>
      </c>
      <c r="L33" s="230">
        <v>43257.599999999999</v>
      </c>
      <c r="M33" s="102">
        <v>0</v>
      </c>
      <c r="N33" s="102">
        <v>0</v>
      </c>
      <c r="O33" s="102">
        <v>24410.33</v>
      </c>
      <c r="P33" s="102">
        <v>0</v>
      </c>
      <c r="Q33" s="102">
        <v>0</v>
      </c>
      <c r="R33" s="102">
        <v>4103.34</v>
      </c>
      <c r="S33" s="102">
        <v>12371.38</v>
      </c>
      <c r="T33" s="102">
        <v>2372.54</v>
      </c>
      <c r="U33" s="448"/>
      <c r="V33" s="306"/>
      <c r="W33" s="597"/>
      <c r="X33" s="597"/>
    </row>
    <row r="34" spans="1:26" s="442" customFormat="1" ht="15" customHeight="1">
      <c r="A34" s="124" t="s">
        <v>1387</v>
      </c>
      <c r="B34" s="102">
        <v>6344.12</v>
      </c>
      <c r="C34" s="102">
        <v>251.9</v>
      </c>
      <c r="D34" s="102">
        <v>1021.9</v>
      </c>
      <c r="E34" s="102">
        <v>7617.92</v>
      </c>
      <c r="F34" s="102">
        <v>37098</v>
      </c>
      <c r="G34" s="102">
        <v>785.5</v>
      </c>
      <c r="H34" s="102">
        <v>641.29999999999995</v>
      </c>
      <c r="I34" s="102">
        <v>983</v>
      </c>
      <c r="J34" s="102">
        <v>2409.8000000000002</v>
      </c>
      <c r="K34" s="102">
        <v>2895.9</v>
      </c>
      <c r="L34" s="230">
        <v>50021.62</v>
      </c>
      <c r="M34" s="102">
        <v>0</v>
      </c>
      <c r="N34" s="102">
        <v>32396.400000000001</v>
      </c>
      <c r="O34" s="102">
        <v>32396.400000000001</v>
      </c>
      <c r="P34" s="102">
        <v>209.5</v>
      </c>
      <c r="Q34" s="102">
        <v>3561.38</v>
      </c>
      <c r="R34" s="102">
        <v>3770.88</v>
      </c>
      <c r="S34" s="102">
        <v>9988.0499999999993</v>
      </c>
      <c r="T34" s="102">
        <v>3866.27</v>
      </c>
      <c r="U34" s="450"/>
      <c r="V34" s="231"/>
    </row>
    <row r="35" spans="1:26" s="442" customFormat="1" ht="15" customHeight="1">
      <c r="A35" s="124" t="s">
        <v>410</v>
      </c>
      <c r="B35" s="102">
        <v>5872.05</v>
      </c>
      <c r="C35" s="102">
        <v>192.9</v>
      </c>
      <c r="D35" s="102">
        <v>-188.31</v>
      </c>
      <c r="E35" s="102">
        <v>5876.6</v>
      </c>
      <c r="F35" s="102">
        <v>40112.300000000003</v>
      </c>
      <c r="G35" s="102">
        <v>90</v>
      </c>
      <c r="H35" s="102">
        <v>1458.93</v>
      </c>
      <c r="I35" s="102">
        <v>397.17</v>
      </c>
      <c r="J35" s="102">
        <v>1946.1</v>
      </c>
      <c r="K35" s="102">
        <v>10675.84</v>
      </c>
      <c r="L35" s="230">
        <v>59115.3</v>
      </c>
      <c r="M35" s="102">
        <v>0</v>
      </c>
      <c r="N35" s="102">
        <v>34575.699999999997</v>
      </c>
      <c r="O35" s="102">
        <v>34575.699999999997</v>
      </c>
      <c r="P35" s="102">
        <v>194.4</v>
      </c>
      <c r="Q35" s="102">
        <v>4268.8</v>
      </c>
      <c r="R35" s="102">
        <v>4463.1899999999996</v>
      </c>
      <c r="S35" s="102">
        <v>15686</v>
      </c>
      <c r="T35" s="102">
        <v>3885.99</v>
      </c>
      <c r="U35" s="450"/>
      <c r="V35" s="231"/>
    </row>
    <row r="36" spans="1:26" s="597" customFormat="1" ht="15" customHeight="1">
      <c r="A36" s="125" t="s">
        <v>1466</v>
      </c>
      <c r="B36" s="78">
        <v>9474.92</v>
      </c>
      <c r="C36" s="78">
        <v>247.72</v>
      </c>
      <c r="D36" s="78">
        <v>1121.56</v>
      </c>
      <c r="E36" s="78">
        <v>10844.2</v>
      </c>
      <c r="F36" s="78">
        <v>48936.4</v>
      </c>
      <c r="G36" s="78">
        <v>785.5</v>
      </c>
      <c r="H36" s="78">
        <v>1969.6</v>
      </c>
      <c r="I36" s="78">
        <v>1201.67</v>
      </c>
      <c r="J36" s="78">
        <v>3956.7</v>
      </c>
      <c r="K36" s="78">
        <v>5397.6</v>
      </c>
      <c r="L36" s="89">
        <v>69134.899999999994</v>
      </c>
      <c r="M36" s="78">
        <v>0</v>
      </c>
      <c r="N36" s="78">
        <v>43077.8</v>
      </c>
      <c r="O36" s="78">
        <v>43077.8</v>
      </c>
      <c r="P36" s="78">
        <v>294.3</v>
      </c>
      <c r="Q36" s="78">
        <v>4750</v>
      </c>
      <c r="R36" s="78">
        <v>5044.3999999999996</v>
      </c>
      <c r="S36" s="78">
        <v>15942.9</v>
      </c>
      <c r="T36" s="78">
        <v>5069.8</v>
      </c>
      <c r="U36" s="448"/>
      <c r="V36" s="306"/>
    </row>
    <row r="37" spans="1:26" s="331" customFormat="1" ht="15" customHeight="1">
      <c r="A37" s="125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89"/>
      <c r="M37" s="78"/>
      <c r="N37" s="78"/>
      <c r="O37" s="78"/>
      <c r="P37" s="78"/>
      <c r="Q37" s="78"/>
      <c r="R37" s="78"/>
      <c r="S37" s="78"/>
      <c r="T37" s="78"/>
      <c r="U37" s="448"/>
    </row>
    <row r="38" spans="1:26" s="442" customFormat="1" ht="15" customHeight="1">
      <c r="A38" s="124" t="s">
        <v>722</v>
      </c>
      <c r="B38" s="102">
        <v>10166.5</v>
      </c>
      <c r="C38" s="102">
        <v>360.1</v>
      </c>
      <c r="D38" s="102">
        <v>824.33</v>
      </c>
      <c r="E38" s="102">
        <v>11350.92</v>
      </c>
      <c r="F38" s="102">
        <v>53212.3</v>
      </c>
      <c r="G38" s="102">
        <v>104.34</v>
      </c>
      <c r="H38" s="102">
        <v>2311.09</v>
      </c>
      <c r="I38" s="102">
        <v>1196.0999999999999</v>
      </c>
      <c r="J38" s="102">
        <v>3611.53</v>
      </c>
      <c r="K38" s="102">
        <v>7264.85</v>
      </c>
      <c r="L38" s="230">
        <v>75439.759999999995</v>
      </c>
      <c r="M38" s="102">
        <v>0</v>
      </c>
      <c r="N38" s="102">
        <v>49173.23</v>
      </c>
      <c r="O38" s="102">
        <v>49173.23</v>
      </c>
      <c r="P38" s="102">
        <v>433.93</v>
      </c>
      <c r="Q38" s="102">
        <v>4757.6499999999996</v>
      </c>
      <c r="R38" s="102">
        <v>5191.58</v>
      </c>
      <c r="S38" s="102">
        <v>15198.45</v>
      </c>
      <c r="T38" s="102">
        <v>5876.51</v>
      </c>
      <c r="U38" s="448"/>
      <c r="V38" s="306"/>
      <c r="W38" s="597"/>
      <c r="X38" s="597"/>
    </row>
    <row r="39" spans="1:26" s="442" customFormat="1" ht="15" customHeight="1">
      <c r="A39" s="124" t="s">
        <v>719</v>
      </c>
      <c r="B39" s="102">
        <v>10636.8</v>
      </c>
      <c r="C39" s="102">
        <v>376.4</v>
      </c>
      <c r="D39" s="102">
        <v>873.15010000000007</v>
      </c>
      <c r="E39" s="102">
        <v>11886.5</v>
      </c>
      <c r="F39" s="102">
        <v>56091</v>
      </c>
      <c r="G39" s="102">
        <v>148.5</v>
      </c>
      <c r="H39" s="102">
        <v>2996.66</v>
      </c>
      <c r="I39" s="102">
        <v>970.2</v>
      </c>
      <c r="J39" s="102">
        <v>4115.3599999999997</v>
      </c>
      <c r="K39" s="102">
        <v>7606.71</v>
      </c>
      <c r="L39" s="230">
        <v>79699.600000000006</v>
      </c>
      <c r="M39" s="102">
        <v>0</v>
      </c>
      <c r="N39" s="102">
        <v>52004.53</v>
      </c>
      <c r="O39" s="102">
        <v>52004.5</v>
      </c>
      <c r="P39" s="102">
        <v>802.08</v>
      </c>
      <c r="Q39" s="102">
        <v>5161.63</v>
      </c>
      <c r="R39" s="102">
        <v>5963.72</v>
      </c>
      <c r="S39" s="102">
        <v>15695.5</v>
      </c>
      <c r="T39" s="102">
        <v>6035.84</v>
      </c>
      <c r="U39" s="450"/>
      <c r="V39" s="231"/>
    </row>
    <row r="40" spans="1:26" s="442" customFormat="1" ht="15" customHeight="1">
      <c r="A40" s="124" t="s">
        <v>786</v>
      </c>
      <c r="B40" s="102">
        <v>12477.46</v>
      </c>
      <c r="C40" s="102">
        <v>547.4</v>
      </c>
      <c r="D40" s="102">
        <v>66.100000000000051</v>
      </c>
      <c r="E40" s="102">
        <v>13090.96</v>
      </c>
      <c r="F40" s="102">
        <v>65773.100000000006</v>
      </c>
      <c r="G40" s="102">
        <v>128.19999999999999</v>
      </c>
      <c r="H40" s="102">
        <v>3132.2</v>
      </c>
      <c r="I40" s="102">
        <v>1080.9000000000001</v>
      </c>
      <c r="J40" s="102">
        <v>4341.3</v>
      </c>
      <c r="K40" s="102">
        <v>14145.4</v>
      </c>
      <c r="L40" s="230">
        <v>97350.9</v>
      </c>
      <c r="M40" s="102">
        <v>0</v>
      </c>
      <c r="N40" s="102">
        <v>61069.2</v>
      </c>
      <c r="O40" s="102">
        <v>61069.2</v>
      </c>
      <c r="P40" s="102">
        <v>1405</v>
      </c>
      <c r="Q40" s="102">
        <v>5403.8</v>
      </c>
      <c r="R40" s="102">
        <v>6808.8</v>
      </c>
      <c r="S40" s="102">
        <v>20026.5</v>
      </c>
      <c r="T40" s="102">
        <v>69111.899999999994</v>
      </c>
      <c r="U40" s="450"/>
      <c r="V40" s="231"/>
    </row>
    <row r="41" spans="1:26" s="859" customFormat="1" ht="15" customHeight="1">
      <c r="A41" s="1243" t="s">
        <v>1498</v>
      </c>
      <c r="B41" s="1244">
        <v>14739.98</v>
      </c>
      <c r="C41" s="1244">
        <v>828.66</v>
      </c>
      <c r="D41" s="1244">
        <v>-357.08</v>
      </c>
      <c r="E41" s="1256">
        <v>15211.6</v>
      </c>
      <c r="F41" s="1244">
        <v>77448.81</v>
      </c>
      <c r="G41" s="1244">
        <v>750.65</v>
      </c>
      <c r="H41" s="1244">
        <v>3087.1</v>
      </c>
      <c r="I41" s="1244">
        <v>403.2</v>
      </c>
      <c r="J41" s="1256">
        <v>4240.95</v>
      </c>
      <c r="K41" s="1245">
        <v>11822.3</v>
      </c>
      <c r="L41" s="1245">
        <v>108723.7</v>
      </c>
      <c r="M41" s="1244">
        <v>0</v>
      </c>
      <c r="N41" s="1244">
        <v>65670.509999999995</v>
      </c>
      <c r="O41" s="1244">
        <v>65670.05</v>
      </c>
      <c r="P41" s="1244">
        <v>2090.19</v>
      </c>
      <c r="Q41" s="1244">
        <v>4868.49</v>
      </c>
      <c r="R41" s="1244">
        <v>6958.68</v>
      </c>
      <c r="S41" s="1245">
        <v>26278.25</v>
      </c>
      <c r="T41" s="1245">
        <v>9816.76</v>
      </c>
      <c r="U41" s="1238"/>
      <c r="V41" s="312"/>
    </row>
    <row r="42" spans="1:26" s="442" customFormat="1" ht="12" customHeight="1">
      <c r="A42" s="231"/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270"/>
      <c r="M42" s="106"/>
      <c r="N42" s="106"/>
      <c r="O42" s="106"/>
      <c r="P42" s="106"/>
      <c r="Q42" s="106"/>
      <c r="R42" s="106"/>
      <c r="S42" s="106"/>
      <c r="T42" s="106"/>
      <c r="U42" s="450"/>
      <c r="V42" s="231"/>
    </row>
    <row r="43" spans="1:26" s="231" customFormat="1" ht="12" customHeight="1">
      <c r="B43" s="596"/>
      <c r="C43" s="596"/>
      <c r="D43" s="596"/>
      <c r="E43" s="596"/>
      <c r="F43" s="596"/>
      <c r="G43" s="106"/>
      <c r="H43" s="106"/>
      <c r="I43" s="596"/>
      <c r="J43" s="596"/>
      <c r="K43" s="596"/>
      <c r="L43" s="611"/>
      <c r="M43" s="106"/>
      <c r="N43" s="596"/>
      <c r="O43" s="596"/>
      <c r="P43" s="106"/>
      <c r="Q43" s="106"/>
      <c r="R43" s="596"/>
      <c r="S43" s="596"/>
      <c r="T43" s="596"/>
      <c r="U43" s="450"/>
      <c r="W43" s="442"/>
      <c r="X43" s="442"/>
      <c r="Y43" s="442"/>
      <c r="Z43" s="442"/>
    </row>
    <row r="44" spans="1:26">
      <c r="B44" s="602"/>
      <c r="C44" s="602"/>
      <c r="D44" s="602"/>
      <c r="E44" s="602"/>
      <c r="F44" s="602"/>
      <c r="G44" s="602"/>
      <c r="H44" s="602"/>
      <c r="I44" s="602"/>
      <c r="J44" s="602"/>
      <c r="K44" s="602"/>
      <c r="L44" s="603"/>
      <c r="M44" s="602"/>
      <c r="N44" s="602"/>
      <c r="O44" s="602"/>
      <c r="P44" s="602"/>
      <c r="Q44" s="602"/>
      <c r="R44" s="602"/>
      <c r="S44" s="602"/>
      <c r="T44" s="602"/>
      <c r="U44" s="450"/>
      <c r="V44" s="231"/>
      <c r="W44" s="442"/>
      <c r="X44" s="442"/>
    </row>
    <row r="45" spans="1:26">
      <c r="A45" s="98"/>
      <c r="B45" s="106"/>
      <c r="C45" s="106"/>
      <c r="D45" s="106"/>
      <c r="E45" s="106"/>
      <c r="F45" s="106"/>
      <c r="G45" s="106"/>
      <c r="H45" s="106"/>
      <c r="I45" s="106"/>
      <c r="J45" s="106"/>
      <c r="K45" s="106"/>
      <c r="L45" s="270"/>
      <c r="M45" s="106"/>
      <c r="N45" s="106"/>
      <c r="O45" s="106"/>
      <c r="P45" s="106"/>
      <c r="Q45" s="106"/>
      <c r="R45" s="106"/>
      <c r="S45" s="106"/>
      <c r="T45" s="106"/>
    </row>
    <row r="46" spans="1:26">
      <c r="B46" s="98"/>
      <c r="C46" s="98"/>
      <c r="D46" s="98"/>
      <c r="E46" s="98"/>
      <c r="F46" s="98"/>
      <c r="G46" s="98"/>
      <c r="H46" s="98"/>
      <c r="I46" s="98"/>
      <c r="J46" s="98"/>
      <c r="K46" s="98"/>
    </row>
  </sheetData>
  <mergeCells count="16">
    <mergeCell ref="A5:A8"/>
    <mergeCell ref="S5:S7"/>
    <mergeCell ref="E6:E7"/>
    <mergeCell ref="G6:G7"/>
    <mergeCell ref="I6:I7"/>
    <mergeCell ref="J6:J7"/>
    <mergeCell ref="N6:N7"/>
    <mergeCell ref="O6:O7"/>
    <mergeCell ref="R6:R7"/>
    <mergeCell ref="K5:K7"/>
    <mergeCell ref="L5:L7"/>
    <mergeCell ref="M5:O5"/>
    <mergeCell ref="P5:R5"/>
    <mergeCell ref="B5:E5"/>
    <mergeCell ref="F5:F7"/>
    <mergeCell ref="G5:J5"/>
  </mergeCells>
  <phoneticPr fontId="0" type="noConversion"/>
  <pageMargins left="0.51181102362204722" right="0.51181102362204722" top="0.98425196850393704" bottom="0" header="0.51181102362204722" footer="0.19685039370078741"/>
  <pageSetup paperSize="9" firstPageNumber="45" orientation="landscape" useFirstPageNumber="1" r:id="rId1"/>
  <headerFooter alignWithMargins="0">
    <oddFooter>&amp;C&amp;"Times New Roman,Bold"&amp;10&amp;P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sheetPr codeName="Sheet37"/>
  <dimension ref="A1:AT80"/>
  <sheetViews>
    <sheetView topLeftCell="O1" workbookViewId="0">
      <selection activeCell="X14" sqref="X14"/>
    </sheetView>
  </sheetViews>
  <sheetFormatPr defaultRowHeight="9.9499999999999993" customHeight="1"/>
  <cols>
    <col min="1" max="1" width="13.6640625" customWidth="1"/>
    <col min="2" max="3" width="9.5" customWidth="1"/>
    <col min="5" max="5" width="10.5" customWidth="1"/>
    <col min="6" max="6" width="10.6640625" customWidth="1"/>
    <col min="7" max="7" width="9.6640625" customWidth="1"/>
    <col min="8" max="8" width="10.5" customWidth="1"/>
    <col min="9" max="9" width="9.5" customWidth="1"/>
    <col min="10" max="10" width="10.33203125" customWidth="1"/>
    <col min="11" max="11" width="9.83203125" customWidth="1"/>
    <col min="12" max="12" width="11.6640625" customWidth="1"/>
    <col min="13" max="13" width="13.6640625" customWidth="1"/>
    <col min="14" max="14" width="10.33203125" customWidth="1"/>
    <col min="15" max="15" width="10.1640625" customWidth="1"/>
    <col min="16" max="16" width="9.33203125" customWidth="1"/>
    <col min="17" max="18" width="10" customWidth="1"/>
    <col min="19" max="19" width="10.1640625" customWidth="1"/>
    <col min="20" max="20" width="10.83203125" customWidth="1"/>
    <col min="21" max="21" width="10.5" customWidth="1"/>
    <col min="22" max="24" width="10.83203125" customWidth="1"/>
    <col min="25" max="16384" width="9.33203125" style="49"/>
  </cols>
  <sheetData>
    <row r="1" spans="1:24" s="471" customFormat="1" ht="14.1" customHeight="1">
      <c r="A1" s="479" t="s">
        <v>2431</v>
      </c>
      <c r="B1" s="480"/>
      <c r="C1" s="480"/>
      <c r="D1" s="480"/>
      <c r="E1" s="480"/>
      <c r="F1" s="481"/>
      <c r="G1" s="481"/>
      <c r="H1" s="481"/>
      <c r="I1" s="481"/>
      <c r="J1" s="481"/>
      <c r="K1" s="481"/>
      <c r="L1" s="482"/>
      <c r="M1" s="479" t="s">
        <v>2234</v>
      </c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</row>
    <row r="2" spans="1:24" s="471" customFormat="1" ht="14.1" customHeight="1">
      <c r="A2" s="485"/>
      <c r="B2" s="507"/>
      <c r="C2" s="507"/>
      <c r="D2" s="507"/>
      <c r="E2" s="507"/>
      <c r="F2" s="493"/>
      <c r="G2" s="493"/>
      <c r="H2" s="493"/>
      <c r="I2" s="493"/>
      <c r="J2" s="493"/>
      <c r="K2" s="493"/>
      <c r="L2" s="494"/>
      <c r="M2" s="485"/>
      <c r="N2" s="493"/>
      <c r="O2" s="493"/>
      <c r="P2" s="493"/>
      <c r="Q2" s="493"/>
      <c r="R2" s="493"/>
      <c r="S2" s="493"/>
      <c r="T2" s="493"/>
      <c r="U2" s="493"/>
      <c r="V2" s="493"/>
      <c r="W2" s="493"/>
      <c r="X2" s="487"/>
    </row>
    <row r="3" spans="1:24" s="471" customFormat="1" ht="14.1" customHeight="1">
      <c r="A3" s="508"/>
      <c r="B3" s="493"/>
      <c r="C3" s="493"/>
      <c r="D3" s="493"/>
      <c r="E3" s="493"/>
      <c r="F3" s="493"/>
      <c r="G3" s="493"/>
      <c r="H3" s="493"/>
      <c r="I3" s="493"/>
      <c r="J3" s="493"/>
      <c r="K3" s="493"/>
      <c r="L3" s="494"/>
      <c r="M3" s="508"/>
      <c r="N3" s="493"/>
      <c r="O3" s="493"/>
      <c r="P3" s="493"/>
      <c r="Q3" s="493"/>
      <c r="R3" s="493"/>
      <c r="S3" s="487"/>
      <c r="T3" s="493"/>
      <c r="U3" s="493"/>
      <c r="V3" s="493"/>
      <c r="W3" s="493"/>
      <c r="X3" s="487"/>
    </row>
    <row r="4" spans="1:24" s="471" customFormat="1" ht="14.1" customHeight="1">
      <c r="A4" s="496" t="s">
        <v>280</v>
      </c>
      <c r="B4" s="509"/>
      <c r="C4" s="484"/>
      <c r="D4" s="484"/>
      <c r="E4" s="484"/>
      <c r="F4" s="484"/>
      <c r="G4" s="484"/>
      <c r="H4" s="484"/>
      <c r="I4" s="484"/>
      <c r="J4" s="484"/>
      <c r="K4" s="484"/>
      <c r="L4" s="499"/>
      <c r="M4" s="496"/>
      <c r="N4" s="484"/>
      <c r="O4" s="484"/>
      <c r="P4" s="484"/>
      <c r="Q4" s="484"/>
      <c r="R4" s="484"/>
      <c r="S4" s="498"/>
      <c r="T4" s="484"/>
      <c r="U4" s="484"/>
      <c r="V4" s="484"/>
      <c r="W4" s="484"/>
      <c r="X4" s="490"/>
    </row>
    <row r="5" spans="1:24" s="58" customFormat="1" ht="9.9499999999999993" customHeight="1">
      <c r="A5" s="2460" t="s">
        <v>1788</v>
      </c>
      <c r="B5" s="2471" t="s">
        <v>1431</v>
      </c>
      <c r="C5" s="2472"/>
      <c r="D5" s="2472"/>
      <c r="E5" s="2473"/>
      <c r="F5" s="2463" t="s">
        <v>1351</v>
      </c>
      <c r="G5" s="2471" t="s">
        <v>1432</v>
      </c>
      <c r="H5" s="2472"/>
      <c r="I5" s="2472"/>
      <c r="J5" s="2473"/>
      <c r="K5" s="2465" t="s">
        <v>1433</v>
      </c>
      <c r="L5" s="2468" t="s">
        <v>1434</v>
      </c>
      <c r="M5" s="2460" t="s">
        <v>1788</v>
      </c>
      <c r="N5" s="2471" t="s">
        <v>352</v>
      </c>
      <c r="O5" s="2472"/>
      <c r="P5" s="2472"/>
      <c r="Q5" s="2472"/>
      <c r="R5" s="2472"/>
      <c r="S5" s="2473"/>
      <c r="T5" s="2471" t="s">
        <v>991</v>
      </c>
      <c r="U5" s="2472"/>
      <c r="V5" s="2473"/>
      <c r="W5" s="2463" t="s">
        <v>353</v>
      </c>
      <c r="X5" s="2463" t="s">
        <v>354</v>
      </c>
    </row>
    <row r="6" spans="1:24" s="58" customFormat="1" ht="9.9499999999999993" customHeight="1">
      <c r="A6" s="2461"/>
      <c r="B6" s="93" t="s">
        <v>355</v>
      </c>
      <c r="C6" s="95" t="s">
        <v>645</v>
      </c>
      <c r="D6" s="95" t="s">
        <v>1345</v>
      </c>
      <c r="E6" s="2426" t="s">
        <v>1341</v>
      </c>
      <c r="F6" s="2474"/>
      <c r="G6" s="2463" t="s">
        <v>356</v>
      </c>
      <c r="H6" s="95" t="s">
        <v>707</v>
      </c>
      <c r="I6" s="2426" t="s">
        <v>1345</v>
      </c>
      <c r="J6" s="2426" t="s">
        <v>1341</v>
      </c>
      <c r="K6" s="2466"/>
      <c r="L6" s="2469"/>
      <c r="M6" s="2461"/>
      <c r="N6" s="93" t="s">
        <v>357</v>
      </c>
      <c r="O6" s="2426" t="s">
        <v>358</v>
      </c>
      <c r="P6" s="2426" t="s">
        <v>359</v>
      </c>
      <c r="Q6" s="2426" t="s">
        <v>360</v>
      </c>
      <c r="R6" s="2426" t="s">
        <v>1505</v>
      </c>
      <c r="S6" s="2426" t="s">
        <v>1341</v>
      </c>
      <c r="T6" s="95" t="s">
        <v>361</v>
      </c>
      <c r="U6" s="2426" t="s">
        <v>1505</v>
      </c>
      <c r="V6" s="2426" t="s">
        <v>1341</v>
      </c>
      <c r="W6" s="2462"/>
      <c r="X6" s="2474"/>
    </row>
    <row r="7" spans="1:24" s="58" customFormat="1" ht="9.9499999999999993" customHeight="1">
      <c r="A7" s="2461"/>
      <c r="B7" s="121" t="s">
        <v>1512</v>
      </c>
      <c r="C7" s="94" t="s">
        <v>1510</v>
      </c>
      <c r="D7" s="94" t="s">
        <v>1510</v>
      </c>
      <c r="E7" s="2423"/>
      <c r="F7" s="2464"/>
      <c r="G7" s="2464"/>
      <c r="H7" s="94" t="s">
        <v>697</v>
      </c>
      <c r="I7" s="2423"/>
      <c r="J7" s="2423"/>
      <c r="K7" s="2467"/>
      <c r="L7" s="2470"/>
      <c r="M7" s="2461"/>
      <c r="N7" s="121" t="s">
        <v>362</v>
      </c>
      <c r="O7" s="2423"/>
      <c r="P7" s="2423"/>
      <c r="Q7" s="2423"/>
      <c r="R7" s="2423"/>
      <c r="S7" s="2423"/>
      <c r="T7" s="94" t="s">
        <v>1491</v>
      </c>
      <c r="U7" s="2423"/>
      <c r="V7" s="2423"/>
      <c r="W7" s="2423"/>
      <c r="X7" s="2464"/>
    </row>
    <row r="8" spans="1:24" s="58" customFormat="1" ht="9.9499999999999993" customHeight="1">
      <c r="A8" s="2429"/>
      <c r="B8" s="104">
        <v>1</v>
      </c>
      <c r="C8" s="103">
        <v>2</v>
      </c>
      <c r="D8" s="103">
        <v>3</v>
      </c>
      <c r="E8" s="103">
        <v>4</v>
      </c>
      <c r="F8" s="103">
        <v>5</v>
      </c>
      <c r="G8" s="104">
        <v>6</v>
      </c>
      <c r="H8" s="103">
        <v>7</v>
      </c>
      <c r="I8" s="103">
        <v>8</v>
      </c>
      <c r="J8" s="103">
        <v>9</v>
      </c>
      <c r="K8" s="122">
        <v>10</v>
      </c>
      <c r="L8" s="123">
        <v>11</v>
      </c>
      <c r="M8" s="2429"/>
      <c r="N8" s="104">
        <v>12</v>
      </c>
      <c r="O8" s="103">
        <v>13</v>
      </c>
      <c r="P8" s="103">
        <v>14</v>
      </c>
      <c r="Q8" s="103">
        <v>15</v>
      </c>
      <c r="R8" s="103">
        <v>16</v>
      </c>
      <c r="S8" s="103">
        <v>17</v>
      </c>
      <c r="T8" s="103">
        <v>18</v>
      </c>
      <c r="U8" s="103">
        <v>19</v>
      </c>
      <c r="V8" s="103">
        <v>20</v>
      </c>
      <c r="W8" s="103">
        <v>21</v>
      </c>
      <c r="X8" s="104">
        <v>22</v>
      </c>
    </row>
    <row r="9" spans="1:24" s="127" customFormat="1" ht="9.9499999999999993" customHeight="1">
      <c r="A9" s="125" t="s">
        <v>861</v>
      </c>
      <c r="B9" s="81">
        <v>93.7</v>
      </c>
      <c r="C9" s="82">
        <v>1.4</v>
      </c>
      <c r="D9" s="82">
        <v>0</v>
      </c>
      <c r="E9" s="82">
        <v>95.1</v>
      </c>
      <c r="F9" s="82">
        <v>195.7</v>
      </c>
      <c r="G9" s="12">
        <v>0</v>
      </c>
      <c r="H9" s="82">
        <v>0.7</v>
      </c>
      <c r="I9" s="12">
        <v>0</v>
      </c>
      <c r="J9" s="82">
        <v>0.7</v>
      </c>
      <c r="K9" s="81">
        <v>119.4</v>
      </c>
      <c r="L9" s="118">
        <v>410.9</v>
      </c>
      <c r="M9" s="125" t="s">
        <v>861</v>
      </c>
      <c r="N9" s="81">
        <v>134.19999999999999</v>
      </c>
      <c r="O9" s="82">
        <v>30.4</v>
      </c>
      <c r="P9" s="82">
        <v>52.8</v>
      </c>
      <c r="Q9" s="82">
        <v>0</v>
      </c>
      <c r="R9" s="82">
        <v>0</v>
      </c>
      <c r="S9" s="82">
        <v>217.4</v>
      </c>
      <c r="T9" s="82">
        <v>2.9</v>
      </c>
      <c r="U9" s="82">
        <v>76.5</v>
      </c>
      <c r="V9" s="82">
        <v>79.400000000000006</v>
      </c>
      <c r="W9" s="81">
        <v>83.8</v>
      </c>
      <c r="X9" s="81">
        <v>30.3</v>
      </c>
    </row>
    <row r="10" spans="1:24" s="127" customFormat="1" ht="9.9499999999999993" customHeight="1">
      <c r="A10" s="125" t="s">
        <v>862</v>
      </c>
      <c r="B10" s="81">
        <v>232.2</v>
      </c>
      <c r="C10" s="82">
        <v>4.9000000000000004</v>
      </c>
      <c r="D10" s="82">
        <v>0.6</v>
      </c>
      <c r="E10" s="82">
        <v>237.7</v>
      </c>
      <c r="F10" s="82">
        <v>647.70000000000005</v>
      </c>
      <c r="G10" s="12">
        <v>0</v>
      </c>
      <c r="H10" s="82">
        <v>4.4000000000000004</v>
      </c>
      <c r="I10" s="12">
        <v>0</v>
      </c>
      <c r="J10" s="82">
        <v>4.4000000000000004</v>
      </c>
      <c r="K10" s="81">
        <v>205.7</v>
      </c>
      <c r="L10" s="118">
        <v>1095.5</v>
      </c>
      <c r="M10" s="125" t="s">
        <v>862</v>
      </c>
      <c r="N10" s="81">
        <v>301.89999999999998</v>
      </c>
      <c r="O10" s="82">
        <v>176.9</v>
      </c>
      <c r="P10" s="82">
        <v>131</v>
      </c>
      <c r="Q10" s="82">
        <v>26.3</v>
      </c>
      <c r="R10" s="82">
        <v>34.5</v>
      </c>
      <c r="S10" s="82">
        <v>670.6</v>
      </c>
      <c r="T10" s="82">
        <v>35.200000000000003</v>
      </c>
      <c r="U10" s="82">
        <v>198.7</v>
      </c>
      <c r="V10" s="82">
        <v>233.9</v>
      </c>
      <c r="W10" s="82">
        <v>95.8</v>
      </c>
      <c r="X10" s="81">
        <v>95.2</v>
      </c>
    </row>
    <row r="11" spans="1:24" s="127" customFormat="1" ht="9.9499999999999993" customHeight="1">
      <c r="A11" s="125" t="s">
        <v>863</v>
      </c>
      <c r="B11" s="81">
        <v>485.2</v>
      </c>
      <c r="C11" s="82">
        <v>7.9</v>
      </c>
      <c r="D11" s="82">
        <v>1.3</v>
      </c>
      <c r="E11" s="82">
        <v>494.4</v>
      </c>
      <c r="F11" s="82">
        <v>1730.6</v>
      </c>
      <c r="G11" s="12">
        <v>0</v>
      </c>
      <c r="H11" s="82">
        <v>48.3</v>
      </c>
      <c r="I11" s="12">
        <v>0</v>
      </c>
      <c r="J11" s="82">
        <v>48.3</v>
      </c>
      <c r="K11" s="81">
        <v>226.6</v>
      </c>
      <c r="L11" s="118">
        <v>2499.9</v>
      </c>
      <c r="M11" s="125" t="s">
        <v>863</v>
      </c>
      <c r="N11" s="81">
        <v>532.4</v>
      </c>
      <c r="O11" s="82">
        <v>504.8</v>
      </c>
      <c r="P11" s="82">
        <v>729.5</v>
      </c>
      <c r="Q11" s="82">
        <v>54.5</v>
      </c>
      <c r="R11" s="82">
        <v>31.8</v>
      </c>
      <c r="S11" s="82">
        <v>1853</v>
      </c>
      <c r="T11" s="82">
        <v>97.6</v>
      </c>
      <c r="U11" s="82">
        <v>186.9</v>
      </c>
      <c r="V11" s="82">
        <v>284.5</v>
      </c>
      <c r="W11" s="82">
        <v>124.4</v>
      </c>
      <c r="X11" s="81">
        <v>238</v>
      </c>
    </row>
    <row r="12" spans="1:24" s="127" customFormat="1" ht="9.9499999999999993" customHeight="1">
      <c r="A12" s="125" t="s">
        <v>769</v>
      </c>
      <c r="B12" s="81">
        <v>635.6</v>
      </c>
      <c r="C12" s="82">
        <v>21.8</v>
      </c>
      <c r="D12" s="82">
        <v>15.7</v>
      </c>
      <c r="E12" s="82">
        <v>673.1</v>
      </c>
      <c r="F12" s="82">
        <v>3700.4</v>
      </c>
      <c r="G12" s="12">
        <v>0</v>
      </c>
      <c r="H12" s="82">
        <v>239.9</v>
      </c>
      <c r="I12" s="82">
        <v>5.2</v>
      </c>
      <c r="J12" s="82">
        <v>245.1</v>
      </c>
      <c r="K12" s="81">
        <v>498.8</v>
      </c>
      <c r="L12" s="118">
        <v>5117.3999999999996</v>
      </c>
      <c r="M12" s="125" t="s">
        <v>769</v>
      </c>
      <c r="N12" s="81">
        <v>680.3</v>
      </c>
      <c r="O12" s="82">
        <v>1001.7</v>
      </c>
      <c r="P12" s="82">
        <v>1673.6</v>
      </c>
      <c r="Q12" s="82">
        <v>185</v>
      </c>
      <c r="R12" s="82">
        <v>126.5</v>
      </c>
      <c r="S12" s="82">
        <v>3667.1</v>
      </c>
      <c r="T12" s="82">
        <v>413.2</v>
      </c>
      <c r="U12" s="82">
        <v>341.5</v>
      </c>
      <c r="V12" s="82">
        <v>754.7</v>
      </c>
      <c r="W12" s="82">
        <v>342.3</v>
      </c>
      <c r="X12" s="81">
        <v>353.4</v>
      </c>
    </row>
    <row r="13" spans="1:24" ht="9.9499999999999993" customHeight="1">
      <c r="A13" s="124"/>
      <c r="B13" s="84"/>
      <c r="C13" s="85"/>
      <c r="D13" s="85"/>
      <c r="E13" s="85"/>
      <c r="F13" s="85"/>
      <c r="G13" s="84"/>
      <c r="H13" s="85"/>
      <c r="I13" s="85"/>
      <c r="J13" s="85"/>
      <c r="K13" s="84"/>
      <c r="L13" s="117"/>
      <c r="M13" s="124"/>
      <c r="N13" s="84"/>
      <c r="O13" s="85"/>
      <c r="P13" s="85"/>
      <c r="Q13" s="85"/>
      <c r="R13" s="85"/>
      <c r="S13" s="85"/>
      <c r="T13" s="85"/>
      <c r="U13" s="85"/>
      <c r="V13" s="85"/>
      <c r="W13" s="85"/>
      <c r="X13" s="84"/>
    </row>
    <row r="14" spans="1:24" ht="9.9499999999999993" customHeight="1">
      <c r="A14" s="124" t="s">
        <v>1495</v>
      </c>
      <c r="B14" s="84">
        <v>649.70000000000005</v>
      </c>
      <c r="C14" s="85">
        <v>26.1</v>
      </c>
      <c r="D14" s="85">
        <v>13.7</v>
      </c>
      <c r="E14" s="85">
        <v>689.5</v>
      </c>
      <c r="F14" s="85">
        <v>4326.3</v>
      </c>
      <c r="G14" s="64">
        <v>0</v>
      </c>
      <c r="H14" s="85">
        <v>289.2</v>
      </c>
      <c r="I14" s="64">
        <v>0</v>
      </c>
      <c r="J14" s="85">
        <v>289.2</v>
      </c>
      <c r="K14" s="84">
        <v>535.20000000000005</v>
      </c>
      <c r="L14" s="117">
        <v>5840.2</v>
      </c>
      <c r="M14" s="124" t="s">
        <v>1495</v>
      </c>
      <c r="N14" s="84">
        <v>792.9</v>
      </c>
      <c r="O14" s="85">
        <v>1228.5</v>
      </c>
      <c r="P14" s="85">
        <v>1657.7</v>
      </c>
      <c r="Q14" s="85">
        <v>231.7</v>
      </c>
      <c r="R14" s="85">
        <v>240.9</v>
      </c>
      <c r="S14" s="85">
        <v>4151.7</v>
      </c>
      <c r="T14" s="85">
        <v>732.6</v>
      </c>
      <c r="U14" s="85">
        <v>265.60000000000002</v>
      </c>
      <c r="V14" s="85">
        <v>998.2</v>
      </c>
      <c r="W14" s="85">
        <v>275.39999999999998</v>
      </c>
      <c r="X14" s="84">
        <v>414.9</v>
      </c>
    </row>
    <row r="15" spans="1:24" ht="9.9499999999999993" customHeight="1">
      <c r="A15" s="124" t="s">
        <v>1496</v>
      </c>
      <c r="B15" s="84">
        <v>682.7</v>
      </c>
      <c r="C15" s="85">
        <v>33</v>
      </c>
      <c r="D15" s="85">
        <v>14.5</v>
      </c>
      <c r="E15" s="85">
        <v>730.2</v>
      </c>
      <c r="F15" s="85">
        <v>5282.8</v>
      </c>
      <c r="G15" s="64">
        <v>0</v>
      </c>
      <c r="H15" s="85">
        <v>233.9</v>
      </c>
      <c r="I15" s="64">
        <v>0</v>
      </c>
      <c r="J15" s="85">
        <v>233.9</v>
      </c>
      <c r="K15" s="84">
        <v>643.6</v>
      </c>
      <c r="L15" s="117">
        <v>6890.5</v>
      </c>
      <c r="M15" s="124" t="s">
        <v>1496</v>
      </c>
      <c r="N15" s="84">
        <v>854</v>
      </c>
      <c r="O15" s="85">
        <v>1309.9000000000001</v>
      </c>
      <c r="P15" s="85">
        <v>1844.6</v>
      </c>
      <c r="Q15" s="85">
        <v>255.2</v>
      </c>
      <c r="R15" s="85">
        <v>260.7</v>
      </c>
      <c r="S15" s="85">
        <v>4524.3999999999996</v>
      </c>
      <c r="T15" s="85">
        <v>1202.8</v>
      </c>
      <c r="U15" s="85">
        <v>324.60000000000002</v>
      </c>
      <c r="V15" s="85">
        <v>1527.4</v>
      </c>
      <c r="W15" s="85">
        <v>345.1</v>
      </c>
      <c r="X15" s="84">
        <v>493.6</v>
      </c>
    </row>
    <row r="16" spans="1:24" ht="9.9499999999999993" customHeight="1">
      <c r="A16" s="124" t="s">
        <v>1497</v>
      </c>
      <c r="B16" s="84">
        <v>709.1</v>
      </c>
      <c r="C16" s="85">
        <v>35.200000000000003</v>
      </c>
      <c r="D16" s="85">
        <v>16.899999999999999</v>
      </c>
      <c r="E16" s="85">
        <v>761.2</v>
      </c>
      <c r="F16" s="85">
        <v>5753.4</v>
      </c>
      <c r="G16" s="64">
        <v>0</v>
      </c>
      <c r="H16" s="85">
        <v>279.89999999999998</v>
      </c>
      <c r="I16" s="64">
        <v>0</v>
      </c>
      <c r="J16" s="85">
        <v>279.89999999999998</v>
      </c>
      <c r="K16" s="84">
        <v>718.4</v>
      </c>
      <c r="L16" s="117">
        <v>7512.9</v>
      </c>
      <c r="M16" s="124" t="s">
        <v>1497</v>
      </c>
      <c r="N16" s="84">
        <v>925.7</v>
      </c>
      <c r="O16" s="85">
        <v>1450.3</v>
      </c>
      <c r="P16" s="85">
        <v>2050.1999999999998</v>
      </c>
      <c r="Q16" s="85">
        <v>299.7</v>
      </c>
      <c r="R16" s="85">
        <v>359.8</v>
      </c>
      <c r="S16" s="85">
        <v>5085.7</v>
      </c>
      <c r="T16" s="85">
        <v>1293.0999999999999</v>
      </c>
      <c r="U16" s="85">
        <v>331.7</v>
      </c>
      <c r="V16" s="85">
        <v>1624.8</v>
      </c>
      <c r="W16" s="85">
        <v>301</v>
      </c>
      <c r="X16" s="84">
        <v>501.4</v>
      </c>
    </row>
    <row r="17" spans="1:24" s="127" customFormat="1" ht="9.9499999999999993" customHeight="1">
      <c r="A17" s="125" t="s">
        <v>1574</v>
      </c>
      <c r="B17" s="81">
        <v>732.8</v>
      </c>
      <c r="C17" s="82">
        <v>50.5</v>
      </c>
      <c r="D17" s="82">
        <v>17.600000000000001</v>
      </c>
      <c r="E17" s="82">
        <v>800.9</v>
      </c>
      <c r="F17" s="82">
        <v>6387</v>
      </c>
      <c r="G17" s="12">
        <v>0</v>
      </c>
      <c r="H17" s="82">
        <v>122.1</v>
      </c>
      <c r="I17" s="12">
        <v>0</v>
      </c>
      <c r="J17" s="82">
        <v>122.1</v>
      </c>
      <c r="K17" s="81">
        <v>915.9</v>
      </c>
      <c r="L17" s="118">
        <v>8225.9</v>
      </c>
      <c r="M17" s="125" t="s">
        <v>1574</v>
      </c>
      <c r="N17" s="81">
        <v>964.3</v>
      </c>
      <c r="O17" s="82">
        <v>1586</v>
      </c>
      <c r="P17" s="82">
        <v>2207.1</v>
      </c>
      <c r="Q17" s="82">
        <v>310.3</v>
      </c>
      <c r="R17" s="82">
        <v>410</v>
      </c>
      <c r="S17" s="82">
        <v>5477.7</v>
      </c>
      <c r="T17" s="82">
        <v>1440.9</v>
      </c>
      <c r="U17" s="82">
        <v>317.60000000000002</v>
      </c>
      <c r="V17" s="82">
        <v>1758.5</v>
      </c>
      <c r="W17" s="82">
        <v>452.5</v>
      </c>
      <c r="X17" s="81">
        <v>537.20000000000005</v>
      </c>
    </row>
    <row r="18" spans="1:24" ht="9.9499999999999993" customHeight="1">
      <c r="A18" s="124"/>
      <c r="B18" s="84"/>
      <c r="C18" s="85"/>
      <c r="D18" s="85"/>
      <c r="E18" s="85"/>
      <c r="F18" s="85"/>
      <c r="G18" s="84"/>
      <c r="H18" s="85"/>
      <c r="I18" s="85"/>
      <c r="J18" s="85"/>
      <c r="K18" s="84"/>
      <c r="L18" s="117"/>
      <c r="M18" s="124"/>
      <c r="N18" s="84"/>
      <c r="O18" s="85"/>
      <c r="P18" s="85"/>
      <c r="Q18" s="85"/>
      <c r="R18" s="85"/>
      <c r="S18" s="85"/>
      <c r="T18" s="85"/>
      <c r="U18" s="85"/>
      <c r="V18" s="85"/>
      <c r="W18" s="85"/>
      <c r="X18" s="84"/>
    </row>
    <row r="19" spans="1:24" ht="9.9499999999999993" customHeight="1">
      <c r="A19" s="124" t="s">
        <v>1500</v>
      </c>
      <c r="B19" s="84">
        <v>755.4</v>
      </c>
      <c r="C19" s="85">
        <v>70.599999999999994</v>
      </c>
      <c r="D19" s="85">
        <v>103.9</v>
      </c>
      <c r="E19" s="85">
        <v>929.9</v>
      </c>
      <c r="F19" s="85">
        <v>6854.7</v>
      </c>
      <c r="G19" s="64">
        <v>0</v>
      </c>
      <c r="H19" s="85">
        <v>180.6</v>
      </c>
      <c r="I19" s="64">
        <v>0</v>
      </c>
      <c r="J19" s="85">
        <v>180.6</v>
      </c>
      <c r="K19" s="84">
        <v>855.1</v>
      </c>
      <c r="L19" s="117">
        <v>8820.2999999999993</v>
      </c>
      <c r="M19" s="124" t="s">
        <v>1500</v>
      </c>
      <c r="N19" s="84">
        <v>1068.4000000000001</v>
      </c>
      <c r="O19" s="85">
        <v>1715.1</v>
      </c>
      <c r="P19" s="85">
        <v>2409.3000000000002</v>
      </c>
      <c r="Q19" s="85">
        <v>290.2</v>
      </c>
      <c r="R19" s="85">
        <v>435.3</v>
      </c>
      <c r="S19" s="85">
        <v>5918.3</v>
      </c>
      <c r="T19" s="85">
        <v>1438.7</v>
      </c>
      <c r="U19" s="85">
        <v>307.10000000000002</v>
      </c>
      <c r="V19" s="85">
        <v>1745.8</v>
      </c>
      <c r="W19" s="85">
        <v>469.3</v>
      </c>
      <c r="X19" s="84">
        <v>686.9</v>
      </c>
    </row>
    <row r="20" spans="1:24" ht="9.9499999999999993" customHeight="1">
      <c r="A20" s="124" t="s">
        <v>1501</v>
      </c>
      <c r="B20" s="84">
        <v>767.6</v>
      </c>
      <c r="C20" s="85">
        <v>76.099999999999994</v>
      </c>
      <c r="D20" s="85">
        <v>171.2</v>
      </c>
      <c r="E20" s="85">
        <v>1014.9</v>
      </c>
      <c r="F20" s="85">
        <v>7194.7</v>
      </c>
      <c r="G20" s="64">
        <v>0</v>
      </c>
      <c r="H20" s="85">
        <v>447.6</v>
      </c>
      <c r="I20" s="64">
        <v>0</v>
      </c>
      <c r="J20" s="85">
        <v>447.6</v>
      </c>
      <c r="K20" s="84">
        <v>940.7</v>
      </c>
      <c r="L20" s="117">
        <v>9597.9</v>
      </c>
      <c r="M20" s="124" t="s">
        <v>1501</v>
      </c>
      <c r="N20" s="84">
        <v>1112.7</v>
      </c>
      <c r="O20" s="85">
        <v>1800.6</v>
      </c>
      <c r="P20" s="85">
        <v>2693.7</v>
      </c>
      <c r="Q20" s="85">
        <v>285.3</v>
      </c>
      <c r="R20" s="85">
        <v>389.1</v>
      </c>
      <c r="S20" s="85">
        <v>6281.4</v>
      </c>
      <c r="T20" s="85">
        <v>1506</v>
      </c>
      <c r="U20" s="85">
        <v>288.2</v>
      </c>
      <c r="V20" s="85">
        <v>1794.2</v>
      </c>
      <c r="W20" s="85">
        <v>728.9</v>
      </c>
      <c r="X20" s="84">
        <v>793.4</v>
      </c>
    </row>
    <row r="21" spans="1:24" ht="9.9499999999999993" customHeight="1">
      <c r="A21" s="124" t="s">
        <v>1502</v>
      </c>
      <c r="B21" s="84">
        <v>784</v>
      </c>
      <c r="C21" s="85">
        <v>76.5</v>
      </c>
      <c r="D21" s="85">
        <v>241.8</v>
      </c>
      <c r="E21" s="85">
        <v>1102.3</v>
      </c>
      <c r="F21" s="85">
        <v>7590.8</v>
      </c>
      <c r="G21" s="64">
        <v>0</v>
      </c>
      <c r="H21" s="85">
        <v>358</v>
      </c>
      <c r="I21" s="64">
        <v>0</v>
      </c>
      <c r="J21" s="85">
        <v>358</v>
      </c>
      <c r="K21" s="84">
        <v>1324.6</v>
      </c>
      <c r="L21" s="117">
        <v>10375.700000000001</v>
      </c>
      <c r="M21" s="124" t="s">
        <v>1502</v>
      </c>
      <c r="N21" s="84">
        <v>1263.4000000000001</v>
      </c>
      <c r="O21" s="85">
        <v>1895.5</v>
      </c>
      <c r="P21" s="85">
        <v>2886.7</v>
      </c>
      <c r="Q21" s="85">
        <v>290.2</v>
      </c>
      <c r="R21" s="85">
        <v>365.1</v>
      </c>
      <c r="S21" s="85">
        <v>6700.9</v>
      </c>
      <c r="T21" s="85">
        <v>1252.5</v>
      </c>
      <c r="U21" s="85">
        <v>444.7</v>
      </c>
      <c r="V21" s="85">
        <v>1697.2</v>
      </c>
      <c r="W21" s="85">
        <v>1037.5</v>
      </c>
      <c r="X21" s="84">
        <v>940.1</v>
      </c>
    </row>
    <row r="22" spans="1:24" s="127" customFormat="1" ht="9.9499999999999993" customHeight="1">
      <c r="A22" s="125" t="s">
        <v>205</v>
      </c>
      <c r="B22" s="81">
        <v>837.7</v>
      </c>
      <c r="C22" s="82">
        <v>96.8</v>
      </c>
      <c r="D22" s="82">
        <v>26.3</v>
      </c>
      <c r="E22" s="82">
        <v>960.8</v>
      </c>
      <c r="F22" s="82">
        <v>8036.6</v>
      </c>
      <c r="G22" s="12">
        <v>0</v>
      </c>
      <c r="H22" s="82">
        <v>82.8</v>
      </c>
      <c r="I22" s="12">
        <v>0</v>
      </c>
      <c r="J22" s="82">
        <v>82.8</v>
      </c>
      <c r="K22" s="81">
        <v>1552.8</v>
      </c>
      <c r="L22" s="118">
        <v>10633</v>
      </c>
      <c r="M22" s="125" t="s">
        <v>205</v>
      </c>
      <c r="N22" s="81">
        <v>1304.2</v>
      </c>
      <c r="O22" s="82">
        <v>2004.2</v>
      </c>
      <c r="P22" s="82">
        <v>3104.6</v>
      </c>
      <c r="Q22" s="82">
        <v>260.10000000000002</v>
      </c>
      <c r="R22" s="82">
        <v>545.70000000000005</v>
      </c>
      <c r="S22" s="82">
        <v>7218.8</v>
      </c>
      <c r="T22" s="82">
        <v>932.1</v>
      </c>
      <c r="U22" s="82">
        <v>330</v>
      </c>
      <c r="V22" s="82">
        <v>1262.0999999999999</v>
      </c>
      <c r="W22" s="82">
        <v>1133.5999999999999</v>
      </c>
      <c r="X22" s="81">
        <v>1018.5</v>
      </c>
    </row>
    <row r="23" spans="1:24" ht="9.9499999999999993" customHeight="1">
      <c r="A23" s="124"/>
      <c r="B23" s="84"/>
      <c r="C23" s="85"/>
      <c r="D23" s="85"/>
      <c r="E23" s="85"/>
      <c r="F23" s="85"/>
      <c r="G23" s="84"/>
      <c r="H23" s="85"/>
      <c r="I23" s="85"/>
      <c r="J23" s="85"/>
      <c r="K23" s="84"/>
      <c r="L23" s="117"/>
      <c r="M23" s="124"/>
      <c r="N23" s="84"/>
      <c r="O23" s="85"/>
      <c r="P23" s="85"/>
      <c r="Q23" s="85"/>
      <c r="R23" s="85"/>
      <c r="S23" s="85"/>
      <c r="T23" s="85"/>
      <c r="U23" s="85"/>
      <c r="V23" s="85"/>
      <c r="W23" s="85"/>
      <c r="X23" s="84"/>
    </row>
    <row r="24" spans="1:24" ht="9.9499999999999993" customHeight="1">
      <c r="A24" s="124" t="s">
        <v>62</v>
      </c>
      <c r="B24" s="84">
        <v>848.7</v>
      </c>
      <c r="C24" s="85">
        <v>117.7</v>
      </c>
      <c r="D24" s="85">
        <v>179.4</v>
      </c>
      <c r="E24" s="85">
        <v>1145.8</v>
      </c>
      <c r="F24" s="85">
        <v>8529.7000000000007</v>
      </c>
      <c r="G24" s="64">
        <v>0</v>
      </c>
      <c r="H24" s="84">
        <v>129.9</v>
      </c>
      <c r="I24" s="64">
        <v>0</v>
      </c>
      <c r="J24" s="85">
        <v>129.9</v>
      </c>
      <c r="K24" s="84">
        <v>1514.2</v>
      </c>
      <c r="L24" s="117">
        <v>11319.6</v>
      </c>
      <c r="M24" s="124" t="s">
        <v>62</v>
      </c>
      <c r="N24" s="84">
        <v>1489.2</v>
      </c>
      <c r="O24" s="85">
        <v>2115.6999999999998</v>
      </c>
      <c r="P24" s="85">
        <v>3463.6</v>
      </c>
      <c r="Q24" s="85">
        <v>250.2</v>
      </c>
      <c r="R24" s="85">
        <v>526.79999999999995</v>
      </c>
      <c r="S24" s="85">
        <v>7845.5</v>
      </c>
      <c r="T24" s="85">
        <v>882.9</v>
      </c>
      <c r="U24" s="85">
        <v>406</v>
      </c>
      <c r="V24" s="85">
        <v>1288.9000000000001</v>
      </c>
      <c r="W24" s="85">
        <v>915.1</v>
      </c>
      <c r="X24" s="84">
        <v>1270.0999999999999</v>
      </c>
    </row>
    <row r="25" spans="1:24" ht="9.9499999999999993" customHeight="1">
      <c r="A25" s="124" t="s">
        <v>63</v>
      </c>
      <c r="B25" s="92">
        <v>868.5</v>
      </c>
      <c r="C25" s="84">
        <v>160.4</v>
      </c>
      <c r="D25" s="85">
        <v>163.9</v>
      </c>
      <c r="E25" s="85">
        <v>1192.8</v>
      </c>
      <c r="F25" s="85">
        <v>8869.9</v>
      </c>
      <c r="G25" s="64">
        <v>0</v>
      </c>
      <c r="H25" s="84">
        <v>133.6</v>
      </c>
      <c r="I25" s="64">
        <v>0</v>
      </c>
      <c r="J25" s="84">
        <v>133.6</v>
      </c>
      <c r="K25" s="86">
        <v>2049.3000000000002</v>
      </c>
      <c r="L25" s="96">
        <v>12245.6</v>
      </c>
      <c r="M25" s="124" t="s">
        <v>63</v>
      </c>
      <c r="N25" s="84">
        <v>1633.7</v>
      </c>
      <c r="O25" s="86">
        <v>2141.1</v>
      </c>
      <c r="P25" s="84">
        <v>3593.7</v>
      </c>
      <c r="Q25" s="86">
        <v>256.5</v>
      </c>
      <c r="R25" s="92">
        <v>589.29999999999995</v>
      </c>
      <c r="S25" s="84">
        <v>8214.2999999999993</v>
      </c>
      <c r="T25" s="85">
        <v>863.1</v>
      </c>
      <c r="U25" s="85">
        <v>400.6</v>
      </c>
      <c r="V25" s="85">
        <v>1263.7</v>
      </c>
      <c r="W25" s="85">
        <v>1595.4</v>
      </c>
      <c r="X25" s="84">
        <v>1172.2</v>
      </c>
    </row>
    <row r="26" spans="1:24" ht="9.9499999999999993" customHeight="1">
      <c r="A26" s="124" t="s">
        <v>64</v>
      </c>
      <c r="B26" s="92">
        <v>897.6</v>
      </c>
      <c r="C26" s="92">
        <v>165.3</v>
      </c>
      <c r="D26" s="84">
        <v>240.5</v>
      </c>
      <c r="E26" s="85">
        <v>1303.4000000000001</v>
      </c>
      <c r="F26" s="92">
        <v>9366.7999999999993</v>
      </c>
      <c r="G26" s="64">
        <v>0</v>
      </c>
      <c r="H26" s="84">
        <v>163.80000000000001</v>
      </c>
      <c r="I26" s="64">
        <v>0</v>
      </c>
      <c r="J26" s="84">
        <v>163.80000000000001</v>
      </c>
      <c r="K26" s="86">
        <v>1443.3</v>
      </c>
      <c r="L26" s="96">
        <v>12277.3</v>
      </c>
      <c r="M26" s="124" t="s">
        <v>64</v>
      </c>
      <c r="N26" s="92">
        <v>1674</v>
      </c>
      <c r="O26" s="92">
        <v>2277.8000000000002</v>
      </c>
      <c r="P26" s="92">
        <v>3826.7</v>
      </c>
      <c r="Q26" s="92">
        <v>262.8</v>
      </c>
      <c r="R26" s="92">
        <v>572.4</v>
      </c>
      <c r="S26" s="92">
        <v>8613.7000000000007</v>
      </c>
      <c r="T26" s="84">
        <v>861.8</v>
      </c>
      <c r="U26" s="85">
        <v>209.8</v>
      </c>
      <c r="V26" s="85">
        <v>1071.5999999999999</v>
      </c>
      <c r="W26" s="86">
        <v>1380.6</v>
      </c>
      <c r="X26" s="84">
        <v>1211.4000000000001</v>
      </c>
    </row>
    <row r="27" spans="1:24" s="127" customFormat="1" ht="9.9499999999999993" customHeight="1">
      <c r="A27" s="125" t="s">
        <v>206</v>
      </c>
      <c r="B27" s="90">
        <v>945.1</v>
      </c>
      <c r="C27" s="90">
        <v>186</v>
      </c>
      <c r="D27" s="81">
        <v>315.7</v>
      </c>
      <c r="E27" s="82">
        <v>1446.8</v>
      </c>
      <c r="F27" s="90">
        <v>9748.6</v>
      </c>
      <c r="G27" s="12">
        <v>0</v>
      </c>
      <c r="H27" s="81">
        <v>175.9</v>
      </c>
      <c r="I27" s="12">
        <v>0</v>
      </c>
      <c r="J27" s="81">
        <v>175.9</v>
      </c>
      <c r="K27" s="83">
        <v>1678.4</v>
      </c>
      <c r="L27" s="126">
        <v>13049.7</v>
      </c>
      <c r="M27" s="125" t="s">
        <v>206</v>
      </c>
      <c r="N27" s="90">
        <v>1640</v>
      </c>
      <c r="O27" s="90">
        <v>2340.4</v>
      </c>
      <c r="P27" s="90">
        <v>4239.3999999999996</v>
      </c>
      <c r="Q27" s="90">
        <v>235.3</v>
      </c>
      <c r="R27" s="90">
        <v>607.70000000000005</v>
      </c>
      <c r="S27" s="90">
        <v>9062.7999999999993</v>
      </c>
      <c r="T27" s="81">
        <v>842.8</v>
      </c>
      <c r="U27" s="82">
        <v>286.39999999999998</v>
      </c>
      <c r="V27" s="82">
        <v>1129.2</v>
      </c>
      <c r="W27" s="90">
        <v>1728.6</v>
      </c>
      <c r="X27" s="81">
        <v>1129.0999999999999</v>
      </c>
    </row>
    <row r="28" spans="1:24" ht="9.9499999999999993" customHeight="1">
      <c r="A28" s="124"/>
      <c r="B28" s="92"/>
      <c r="C28" s="92"/>
      <c r="D28" s="84"/>
      <c r="E28" s="85"/>
      <c r="F28" s="86"/>
      <c r="G28" s="84"/>
      <c r="H28" s="84"/>
      <c r="I28" s="86"/>
      <c r="J28" s="84"/>
      <c r="K28" s="86"/>
      <c r="L28" s="96"/>
      <c r="M28" s="124"/>
      <c r="N28" s="84"/>
      <c r="O28" s="85"/>
      <c r="P28" s="85"/>
      <c r="Q28" s="85"/>
      <c r="R28" s="85"/>
      <c r="S28" s="84"/>
      <c r="T28" s="84"/>
      <c r="U28" s="85"/>
      <c r="V28" s="85"/>
      <c r="W28" s="86"/>
      <c r="X28" s="84"/>
    </row>
    <row r="29" spans="1:24" ht="9.9499999999999993" customHeight="1">
      <c r="A29" s="124" t="s">
        <v>65</v>
      </c>
      <c r="B29" s="92">
        <v>964</v>
      </c>
      <c r="C29" s="84">
        <v>210.3</v>
      </c>
      <c r="D29" s="84">
        <v>277.8</v>
      </c>
      <c r="E29" s="85">
        <v>1452.1</v>
      </c>
      <c r="F29" s="85">
        <v>10104.5</v>
      </c>
      <c r="G29" s="64">
        <v>0</v>
      </c>
      <c r="H29" s="85">
        <v>313.2</v>
      </c>
      <c r="I29" s="64">
        <v>0</v>
      </c>
      <c r="J29" s="84">
        <v>313.2</v>
      </c>
      <c r="K29" s="85">
        <v>2282.6999999999998</v>
      </c>
      <c r="L29" s="96">
        <v>14152.5</v>
      </c>
      <c r="M29" s="124" t="s">
        <v>65</v>
      </c>
      <c r="N29" s="84">
        <v>1806.7</v>
      </c>
      <c r="O29" s="85">
        <v>2457.6999999999998</v>
      </c>
      <c r="P29" s="85">
        <v>4637.8999999999996</v>
      </c>
      <c r="Q29" s="85">
        <v>256.60000000000002</v>
      </c>
      <c r="R29" s="85">
        <v>623.20000000000005</v>
      </c>
      <c r="S29" s="84">
        <v>9782.1</v>
      </c>
      <c r="T29" s="85">
        <v>876.9</v>
      </c>
      <c r="U29" s="85">
        <v>295.2</v>
      </c>
      <c r="V29" s="85">
        <v>1172.0999999999999</v>
      </c>
      <c r="W29" s="86">
        <v>1877.9</v>
      </c>
      <c r="X29" s="84">
        <v>1320.4</v>
      </c>
    </row>
    <row r="30" spans="1:24" ht="9.9499999999999993" customHeight="1">
      <c r="A30" s="124" t="s">
        <v>66</v>
      </c>
      <c r="B30" s="92">
        <v>1073.3</v>
      </c>
      <c r="C30" s="84">
        <v>233.9</v>
      </c>
      <c r="D30" s="84">
        <v>291.8</v>
      </c>
      <c r="E30" s="85">
        <v>1599</v>
      </c>
      <c r="F30" s="85">
        <v>10531.2</v>
      </c>
      <c r="G30" s="64">
        <v>0</v>
      </c>
      <c r="H30" s="85">
        <v>251.7</v>
      </c>
      <c r="I30" s="64">
        <v>0</v>
      </c>
      <c r="J30" s="84">
        <v>251.7</v>
      </c>
      <c r="K30" s="85">
        <v>1968.7</v>
      </c>
      <c r="L30" s="96">
        <v>14350.6</v>
      </c>
      <c r="M30" s="124" t="s">
        <v>66</v>
      </c>
      <c r="N30" s="84">
        <v>1997.7</v>
      </c>
      <c r="O30" s="85">
        <v>2755.2</v>
      </c>
      <c r="P30" s="85">
        <v>4519.2</v>
      </c>
      <c r="Q30" s="85">
        <v>236.8</v>
      </c>
      <c r="R30" s="85">
        <v>744.6</v>
      </c>
      <c r="S30" s="84">
        <v>10253.5</v>
      </c>
      <c r="T30" s="85">
        <v>846.4</v>
      </c>
      <c r="U30" s="85">
        <v>332.7</v>
      </c>
      <c r="V30" s="85">
        <v>1179.0999999999999</v>
      </c>
      <c r="W30" s="86">
        <v>1421.2</v>
      </c>
      <c r="X30" s="84">
        <v>1496.8</v>
      </c>
    </row>
    <row r="31" spans="1:24" s="3" customFormat="1" ht="9.9499999999999993" customHeight="1">
      <c r="A31" s="124" t="s">
        <v>1026</v>
      </c>
      <c r="B31" s="92">
        <v>1116.3</v>
      </c>
      <c r="C31" s="84">
        <v>223.1</v>
      </c>
      <c r="D31" s="84">
        <v>403</v>
      </c>
      <c r="E31" s="85">
        <v>1742.4</v>
      </c>
      <c r="F31" s="85">
        <v>11545.7</v>
      </c>
      <c r="G31" s="64">
        <v>0</v>
      </c>
      <c r="H31" s="85">
        <v>302.60000000000002</v>
      </c>
      <c r="I31" s="64">
        <v>0</v>
      </c>
      <c r="J31" s="84">
        <v>302.60000000000002</v>
      </c>
      <c r="K31" s="85">
        <v>2453.9</v>
      </c>
      <c r="L31" s="96">
        <v>16044.6</v>
      </c>
      <c r="M31" s="124" t="s">
        <v>1026</v>
      </c>
      <c r="N31" s="84">
        <v>2166.5</v>
      </c>
      <c r="O31" s="85">
        <v>2902.6</v>
      </c>
      <c r="P31" s="85">
        <v>4746.8</v>
      </c>
      <c r="Q31" s="85">
        <v>243.2</v>
      </c>
      <c r="R31" s="85">
        <v>800.9</v>
      </c>
      <c r="S31" s="84">
        <v>10860</v>
      </c>
      <c r="T31" s="85">
        <v>869.6</v>
      </c>
      <c r="U31" s="85">
        <v>378</v>
      </c>
      <c r="V31" s="85">
        <v>1247.5999999999999</v>
      </c>
      <c r="W31" s="86">
        <v>2248.9</v>
      </c>
      <c r="X31" s="84">
        <v>1688.1</v>
      </c>
    </row>
    <row r="32" spans="1:24" s="127" customFormat="1" ht="9.9499999999999993" customHeight="1">
      <c r="A32" s="125" t="s">
        <v>207</v>
      </c>
      <c r="B32" s="90">
        <v>1220.5999999999999</v>
      </c>
      <c r="C32" s="81">
        <v>242.6</v>
      </c>
      <c r="D32" s="81">
        <v>404.8</v>
      </c>
      <c r="E32" s="82">
        <v>1868</v>
      </c>
      <c r="F32" s="82">
        <v>11654</v>
      </c>
      <c r="G32" s="12">
        <v>0</v>
      </c>
      <c r="H32" s="82">
        <v>215</v>
      </c>
      <c r="I32" s="12">
        <v>0</v>
      </c>
      <c r="J32" s="81">
        <v>215</v>
      </c>
      <c r="K32" s="82">
        <v>2060.1999999999998</v>
      </c>
      <c r="L32" s="126">
        <v>15797.2</v>
      </c>
      <c r="M32" s="125" t="s">
        <v>207</v>
      </c>
      <c r="N32" s="81">
        <v>2151.6</v>
      </c>
      <c r="O32" s="82">
        <v>2965.4</v>
      </c>
      <c r="P32" s="82">
        <v>4704.3</v>
      </c>
      <c r="Q32" s="82">
        <v>277.8</v>
      </c>
      <c r="R32" s="82">
        <v>766.2</v>
      </c>
      <c r="S32" s="81">
        <v>10865.3</v>
      </c>
      <c r="T32" s="82">
        <v>837.2</v>
      </c>
      <c r="U32" s="82">
        <v>430.8</v>
      </c>
      <c r="V32" s="82">
        <v>1268</v>
      </c>
      <c r="W32" s="83">
        <v>2048.5</v>
      </c>
      <c r="X32" s="81">
        <v>1615.4</v>
      </c>
    </row>
    <row r="33" spans="1:24" s="127" customFormat="1" ht="9.9499999999999993" customHeight="1">
      <c r="A33" s="124"/>
      <c r="B33" s="92"/>
      <c r="C33" s="84"/>
      <c r="D33" s="84"/>
      <c r="E33" s="85"/>
      <c r="F33" s="85"/>
      <c r="G33" s="85"/>
      <c r="H33" s="85"/>
      <c r="I33" s="85"/>
      <c r="J33" s="84"/>
      <c r="K33" s="85"/>
      <c r="L33" s="96"/>
      <c r="M33" s="124"/>
      <c r="N33" s="84"/>
      <c r="O33" s="85"/>
      <c r="P33" s="85"/>
      <c r="Q33" s="85"/>
      <c r="R33" s="85"/>
      <c r="S33" s="84"/>
      <c r="T33" s="85"/>
      <c r="U33" s="85"/>
      <c r="V33" s="85"/>
      <c r="W33" s="86"/>
      <c r="X33" s="84"/>
    </row>
    <row r="34" spans="1:24" s="127" customFormat="1" ht="9.9499999999999993" customHeight="1">
      <c r="A34" s="124" t="s">
        <v>1027</v>
      </c>
      <c r="B34" s="105">
        <v>1276.5</v>
      </c>
      <c r="C34" s="102">
        <v>268.5</v>
      </c>
      <c r="D34" s="102">
        <v>394.2</v>
      </c>
      <c r="E34" s="101">
        <v>1939.2</v>
      </c>
      <c r="F34" s="101">
        <v>12348.9</v>
      </c>
      <c r="G34" s="101">
        <v>0</v>
      </c>
      <c r="H34" s="101">
        <v>239</v>
      </c>
      <c r="I34" s="101">
        <v>5</v>
      </c>
      <c r="J34" s="102">
        <v>244</v>
      </c>
      <c r="K34" s="101">
        <v>1962.3</v>
      </c>
      <c r="L34" s="230">
        <v>16494.400000000001</v>
      </c>
      <c r="M34" s="124" t="s">
        <v>1027</v>
      </c>
      <c r="N34" s="102">
        <v>2448.3000000000002</v>
      </c>
      <c r="O34" s="101">
        <v>3098.6</v>
      </c>
      <c r="P34" s="101">
        <v>4955.6000000000004</v>
      </c>
      <c r="Q34" s="101">
        <v>303.39999999999998</v>
      </c>
      <c r="R34" s="101">
        <v>786.3</v>
      </c>
      <c r="S34" s="102">
        <v>11592.2</v>
      </c>
      <c r="T34" s="101">
        <v>843.9</v>
      </c>
      <c r="U34" s="101">
        <v>469.6</v>
      </c>
      <c r="V34" s="101">
        <v>1313.5</v>
      </c>
      <c r="W34" s="106">
        <v>1831.7</v>
      </c>
      <c r="X34" s="102">
        <v>1757</v>
      </c>
    </row>
    <row r="35" spans="1:24" s="127" customFormat="1" ht="9.9499999999999993" customHeight="1">
      <c r="A35" s="124" t="s">
        <v>1028</v>
      </c>
      <c r="B35" s="105">
        <v>1294.5999999999999</v>
      </c>
      <c r="C35" s="102">
        <v>287.8</v>
      </c>
      <c r="D35" s="102">
        <v>303.10000000000002</v>
      </c>
      <c r="E35" s="101">
        <v>1885.5</v>
      </c>
      <c r="F35" s="101">
        <v>12744.4</v>
      </c>
      <c r="G35" s="101">
        <v>0</v>
      </c>
      <c r="H35" s="101">
        <v>231.2</v>
      </c>
      <c r="I35" s="101">
        <v>8.6</v>
      </c>
      <c r="J35" s="102">
        <v>239.8</v>
      </c>
      <c r="K35" s="101">
        <v>2162.6</v>
      </c>
      <c r="L35" s="230">
        <v>17032.3</v>
      </c>
      <c r="M35" s="124" t="s">
        <v>1028</v>
      </c>
      <c r="N35" s="102">
        <v>2561.6999999999998</v>
      </c>
      <c r="O35" s="101">
        <v>3215.8</v>
      </c>
      <c r="P35" s="101">
        <v>5036.8</v>
      </c>
      <c r="Q35" s="101">
        <v>371.3</v>
      </c>
      <c r="R35" s="101">
        <v>792.9</v>
      </c>
      <c r="S35" s="102">
        <v>11978.5</v>
      </c>
      <c r="T35" s="101">
        <v>843</v>
      </c>
      <c r="U35" s="101">
        <v>532</v>
      </c>
      <c r="V35" s="101">
        <v>1375</v>
      </c>
      <c r="W35" s="106">
        <v>1829.6</v>
      </c>
      <c r="X35" s="102">
        <v>1849.2</v>
      </c>
    </row>
    <row r="36" spans="1:24" s="127" customFormat="1" ht="9.9499999999999993" customHeight="1">
      <c r="A36" s="124" t="s">
        <v>947</v>
      </c>
      <c r="B36" s="105">
        <v>1386.3</v>
      </c>
      <c r="C36" s="102">
        <v>294.39999999999998</v>
      </c>
      <c r="D36" s="102">
        <v>383.3</v>
      </c>
      <c r="E36" s="101">
        <v>2064</v>
      </c>
      <c r="F36" s="101">
        <v>12907.7</v>
      </c>
      <c r="G36" s="101">
        <v>0</v>
      </c>
      <c r="H36" s="101">
        <v>227</v>
      </c>
      <c r="I36" s="101">
        <v>0</v>
      </c>
      <c r="J36" s="102">
        <v>227</v>
      </c>
      <c r="K36" s="101">
        <v>2171.6999999999998</v>
      </c>
      <c r="L36" s="230">
        <v>17370.400000000001</v>
      </c>
      <c r="M36" s="124" t="s">
        <v>947</v>
      </c>
      <c r="N36" s="102">
        <v>2564.1</v>
      </c>
      <c r="O36" s="101">
        <v>3147.5</v>
      </c>
      <c r="P36" s="101">
        <v>5268.4</v>
      </c>
      <c r="Q36" s="101">
        <v>397.2</v>
      </c>
      <c r="R36" s="101">
        <v>685.3</v>
      </c>
      <c r="S36" s="102">
        <v>12062.5</v>
      </c>
      <c r="T36" s="101">
        <v>898.3</v>
      </c>
      <c r="U36" s="101">
        <v>567.20000000000005</v>
      </c>
      <c r="V36" s="101">
        <v>1465.5</v>
      </c>
      <c r="W36" s="106">
        <v>1771.1</v>
      </c>
      <c r="X36" s="102">
        <v>2071.3000000000002</v>
      </c>
    </row>
    <row r="37" spans="1:24" s="127" customFormat="1" ht="9.9499999999999993" customHeight="1">
      <c r="A37" s="125" t="s">
        <v>841</v>
      </c>
      <c r="B37" s="88">
        <v>1522.6</v>
      </c>
      <c r="C37" s="78">
        <v>303.2</v>
      </c>
      <c r="D37" s="78">
        <v>449.1</v>
      </c>
      <c r="E37" s="79">
        <v>2274.9</v>
      </c>
      <c r="F37" s="79">
        <v>13453.9</v>
      </c>
      <c r="G37" s="79">
        <v>0</v>
      </c>
      <c r="H37" s="79">
        <v>244.8</v>
      </c>
      <c r="I37" s="79">
        <v>0</v>
      </c>
      <c r="J37" s="78">
        <v>244.8</v>
      </c>
      <c r="K37" s="79">
        <v>2479.1</v>
      </c>
      <c r="L37" s="89">
        <v>18452.7</v>
      </c>
      <c r="M37" s="125" t="s">
        <v>841</v>
      </c>
      <c r="N37" s="78">
        <v>2435.9</v>
      </c>
      <c r="O37" s="79">
        <v>3144.4</v>
      </c>
      <c r="P37" s="79">
        <v>5292.6</v>
      </c>
      <c r="Q37" s="79">
        <v>363.6</v>
      </c>
      <c r="R37" s="79">
        <v>713.1</v>
      </c>
      <c r="S37" s="78">
        <v>11949.6</v>
      </c>
      <c r="T37" s="79">
        <v>1120</v>
      </c>
      <c r="U37" s="79">
        <v>503.4</v>
      </c>
      <c r="V37" s="79">
        <v>1623.4</v>
      </c>
      <c r="W37" s="80">
        <v>2862.4</v>
      </c>
      <c r="X37" s="78">
        <v>2017.3</v>
      </c>
    </row>
    <row r="38" spans="1:24" s="127" customFormat="1" ht="9.9499999999999993" customHeight="1">
      <c r="A38" s="125"/>
      <c r="B38" s="105"/>
      <c r="C38" s="102"/>
      <c r="D38" s="102"/>
      <c r="E38" s="79"/>
      <c r="F38" s="101"/>
      <c r="G38" s="101"/>
      <c r="H38" s="101"/>
      <c r="I38" s="101"/>
      <c r="J38" s="78"/>
      <c r="K38" s="101"/>
      <c r="L38" s="89"/>
      <c r="M38" s="125"/>
      <c r="N38" s="102"/>
      <c r="O38" s="101"/>
      <c r="P38" s="101"/>
      <c r="Q38" s="101"/>
      <c r="R38" s="101"/>
      <c r="S38" s="78"/>
      <c r="T38" s="101"/>
      <c r="U38" s="101"/>
      <c r="V38" s="79"/>
      <c r="W38" s="106"/>
      <c r="X38" s="102"/>
    </row>
    <row r="39" spans="1:24" s="301" customFormat="1" ht="9.9499999999999993" customHeight="1">
      <c r="A39" s="15" t="s">
        <v>896</v>
      </c>
      <c r="B39" s="105">
        <v>1622.2</v>
      </c>
      <c r="C39" s="102">
        <v>330.4</v>
      </c>
      <c r="D39" s="102">
        <v>334.2</v>
      </c>
      <c r="E39" s="101">
        <v>2286.8000000000002</v>
      </c>
      <c r="F39" s="101">
        <v>14358.8</v>
      </c>
      <c r="G39" s="101">
        <v>0</v>
      </c>
      <c r="H39" s="101">
        <v>267.60000000000002</v>
      </c>
      <c r="I39" s="101">
        <v>0</v>
      </c>
      <c r="J39" s="102">
        <v>267.60000000000002</v>
      </c>
      <c r="K39" s="101">
        <v>2774.1</v>
      </c>
      <c r="L39" s="230">
        <v>19687.3</v>
      </c>
      <c r="M39" s="15" t="s">
        <v>896</v>
      </c>
      <c r="N39" s="102">
        <v>2376.1999999999998</v>
      </c>
      <c r="O39" s="101">
        <v>3232.4</v>
      </c>
      <c r="P39" s="101">
        <v>6068.4</v>
      </c>
      <c r="Q39" s="101">
        <v>141.80000000000001</v>
      </c>
      <c r="R39" s="101">
        <v>681.4</v>
      </c>
      <c r="S39" s="102">
        <v>12500.2</v>
      </c>
      <c r="T39" s="101">
        <v>1393.3</v>
      </c>
      <c r="U39" s="101">
        <v>762.5</v>
      </c>
      <c r="V39" s="101">
        <v>2155.8000000000002</v>
      </c>
      <c r="W39" s="106">
        <v>2394</v>
      </c>
      <c r="X39" s="102">
        <v>2637.3</v>
      </c>
    </row>
    <row r="40" spans="1:24" s="301" customFormat="1" ht="9.9499999999999993" customHeight="1">
      <c r="A40" s="15" t="s">
        <v>897</v>
      </c>
      <c r="B40" s="105">
        <v>1690.1</v>
      </c>
      <c r="C40" s="102">
        <v>326.2</v>
      </c>
      <c r="D40" s="102">
        <v>378.1</v>
      </c>
      <c r="E40" s="101">
        <v>2394.4</v>
      </c>
      <c r="F40" s="101">
        <v>14704.1</v>
      </c>
      <c r="G40" s="101">
        <v>0</v>
      </c>
      <c r="H40" s="101">
        <v>271.5</v>
      </c>
      <c r="I40" s="101">
        <v>0</v>
      </c>
      <c r="J40" s="102">
        <v>271.5</v>
      </c>
      <c r="K40" s="101">
        <v>2506.1999999999998</v>
      </c>
      <c r="L40" s="230">
        <v>19876.2</v>
      </c>
      <c r="M40" s="15" t="s">
        <v>897</v>
      </c>
      <c r="N40" s="102">
        <v>2549.9</v>
      </c>
      <c r="O40" s="101">
        <v>3498.3</v>
      </c>
      <c r="P40" s="101">
        <v>5998.9</v>
      </c>
      <c r="Q40" s="101">
        <v>195.5</v>
      </c>
      <c r="R40" s="101">
        <v>729.6</v>
      </c>
      <c r="S40" s="102">
        <v>12972.2</v>
      </c>
      <c r="T40" s="101">
        <v>1369.6</v>
      </c>
      <c r="U40" s="101">
        <v>736.3</v>
      </c>
      <c r="V40" s="101">
        <v>2105.9</v>
      </c>
      <c r="W40" s="106">
        <v>2322.5</v>
      </c>
      <c r="X40" s="102">
        <v>2475.6</v>
      </c>
    </row>
    <row r="41" spans="1:24" s="301" customFormat="1" ht="9.9499999999999993" customHeight="1">
      <c r="A41" s="15" t="s">
        <v>1446</v>
      </c>
      <c r="B41" s="105">
        <v>1796.6</v>
      </c>
      <c r="C41" s="102">
        <v>341.4</v>
      </c>
      <c r="D41" s="102">
        <v>380.9</v>
      </c>
      <c r="E41" s="101">
        <v>2518.9</v>
      </c>
      <c r="F41" s="101">
        <v>15415.3</v>
      </c>
      <c r="G41" s="101">
        <v>0</v>
      </c>
      <c r="H41" s="101">
        <v>274.3</v>
      </c>
      <c r="I41" s="101">
        <v>0</v>
      </c>
      <c r="J41" s="102">
        <v>274.3</v>
      </c>
      <c r="K41" s="101">
        <v>2565.4</v>
      </c>
      <c r="L41" s="230">
        <v>20773.900000000001</v>
      </c>
      <c r="M41" s="15" t="s">
        <v>1446</v>
      </c>
      <c r="N41" s="102">
        <v>2597.5</v>
      </c>
      <c r="O41" s="101">
        <v>3880.2</v>
      </c>
      <c r="P41" s="101">
        <v>6260.8</v>
      </c>
      <c r="Q41" s="101">
        <v>208.6</v>
      </c>
      <c r="R41" s="101">
        <v>685.4</v>
      </c>
      <c r="S41" s="102">
        <v>13632.5</v>
      </c>
      <c r="T41" s="101">
        <v>938.2</v>
      </c>
      <c r="U41" s="101">
        <v>1368.1</v>
      </c>
      <c r="V41" s="101">
        <v>2306.3000000000002</v>
      </c>
      <c r="W41" s="106">
        <v>2171.3000000000002</v>
      </c>
      <c r="X41" s="102">
        <v>2663.8</v>
      </c>
    </row>
    <row r="42" spans="1:24" s="301" customFormat="1" ht="9.9499999999999993" customHeight="1">
      <c r="A42" s="174" t="s">
        <v>1470</v>
      </c>
      <c r="B42" s="88">
        <v>1947.4</v>
      </c>
      <c r="C42" s="78">
        <v>339.1</v>
      </c>
      <c r="D42" s="78">
        <v>521.4</v>
      </c>
      <c r="E42" s="79">
        <v>2807.9</v>
      </c>
      <c r="F42" s="79">
        <v>16510.3</v>
      </c>
      <c r="G42" s="79">
        <v>13.9</v>
      </c>
      <c r="H42" s="79">
        <v>120.4</v>
      </c>
      <c r="I42" s="79">
        <v>0</v>
      </c>
      <c r="J42" s="78">
        <v>134.30000000000001</v>
      </c>
      <c r="K42" s="79">
        <v>2663.9</v>
      </c>
      <c r="L42" s="89">
        <v>22116.400000000001</v>
      </c>
      <c r="M42" s="174" t="s">
        <v>1470</v>
      </c>
      <c r="N42" s="78">
        <v>2477.4</v>
      </c>
      <c r="O42" s="79">
        <v>4211.1000000000004</v>
      </c>
      <c r="P42" s="79">
        <v>6806.5</v>
      </c>
      <c r="Q42" s="79">
        <v>148.80000000000001</v>
      </c>
      <c r="R42" s="79">
        <v>829.9</v>
      </c>
      <c r="S42" s="78">
        <v>14473.7</v>
      </c>
      <c r="T42" s="79">
        <v>913</v>
      </c>
      <c r="U42" s="79">
        <v>1479.4</v>
      </c>
      <c r="V42" s="79">
        <v>2392.4</v>
      </c>
      <c r="W42" s="80">
        <v>2674</v>
      </c>
      <c r="X42" s="78">
        <v>2576.3000000000002</v>
      </c>
    </row>
    <row r="43" spans="1:24" s="301" customFormat="1" ht="9.9499999999999993" customHeight="1">
      <c r="A43" s="174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89"/>
      <c r="M43" s="174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</row>
    <row r="44" spans="1:24" s="1939" customFormat="1" ht="9.9499999999999993" customHeight="1">
      <c r="A44" s="16" t="s">
        <v>1089</v>
      </c>
      <c r="B44" s="102">
        <v>2028.8</v>
      </c>
      <c r="C44" s="102">
        <v>366</v>
      </c>
      <c r="D44" s="102">
        <v>1001.1</v>
      </c>
      <c r="E44" s="102">
        <v>3395.9</v>
      </c>
      <c r="F44" s="102">
        <v>16940.599999999999</v>
      </c>
      <c r="G44" s="102">
        <v>0</v>
      </c>
      <c r="H44" s="102">
        <v>595.29999999999995</v>
      </c>
      <c r="I44" s="102">
        <v>0</v>
      </c>
      <c r="J44" s="102">
        <v>595.29999999999995</v>
      </c>
      <c r="K44" s="102">
        <v>2236.6999999999998</v>
      </c>
      <c r="L44" s="230">
        <v>23168.5</v>
      </c>
      <c r="M44" s="16" t="s">
        <v>1089</v>
      </c>
      <c r="N44" s="102">
        <v>2665.4</v>
      </c>
      <c r="O44" s="102">
        <v>4532.3</v>
      </c>
      <c r="P44" s="102">
        <v>7147</v>
      </c>
      <c r="Q44" s="102">
        <v>343.9</v>
      </c>
      <c r="R44" s="102">
        <v>801.1</v>
      </c>
      <c r="S44" s="102">
        <v>15489.7</v>
      </c>
      <c r="T44" s="102">
        <v>1079.2</v>
      </c>
      <c r="U44" s="102">
        <v>1397.4</v>
      </c>
      <c r="V44" s="102">
        <v>2476.6</v>
      </c>
      <c r="W44" s="102">
        <v>2571.1999999999998</v>
      </c>
      <c r="X44" s="102">
        <v>2631</v>
      </c>
    </row>
    <row r="45" spans="1:24" s="1939" customFormat="1" ht="9.9499999999999993" customHeight="1">
      <c r="A45" s="16" t="s">
        <v>1090</v>
      </c>
      <c r="B45" s="102">
        <v>2104.6999999999998</v>
      </c>
      <c r="C45" s="102">
        <v>410.6</v>
      </c>
      <c r="D45" s="102">
        <v>1084.5</v>
      </c>
      <c r="E45" s="102">
        <v>3599.8</v>
      </c>
      <c r="F45" s="102">
        <v>17945.400000000001</v>
      </c>
      <c r="G45" s="102">
        <v>11.4</v>
      </c>
      <c r="H45" s="102">
        <v>785.1</v>
      </c>
      <c r="I45" s="102">
        <v>0</v>
      </c>
      <c r="J45" s="102">
        <v>796.5</v>
      </c>
      <c r="K45" s="102">
        <v>2438.5</v>
      </c>
      <c r="L45" s="230">
        <v>24780.2</v>
      </c>
      <c r="M45" s="16" t="s">
        <v>1090</v>
      </c>
      <c r="N45" s="102">
        <v>2855.2</v>
      </c>
      <c r="O45" s="102">
        <v>4758.6000000000004</v>
      </c>
      <c r="P45" s="102">
        <v>7669.8</v>
      </c>
      <c r="Q45" s="102">
        <v>143.6</v>
      </c>
      <c r="R45" s="102">
        <v>939.2</v>
      </c>
      <c r="S45" s="102">
        <v>16366.4</v>
      </c>
      <c r="T45" s="102">
        <v>1091.4000000000001</v>
      </c>
      <c r="U45" s="102">
        <v>1484.1</v>
      </c>
      <c r="V45" s="102">
        <v>2575.5</v>
      </c>
      <c r="W45" s="102">
        <v>2778.9</v>
      </c>
      <c r="X45" s="102">
        <v>3059.4</v>
      </c>
    </row>
    <row r="46" spans="1:24" s="1939" customFormat="1" ht="9.9499999999999993" customHeight="1">
      <c r="A46" s="16" t="s">
        <v>1453</v>
      </c>
      <c r="B46" s="102">
        <v>2081.3000000000002</v>
      </c>
      <c r="C46" s="102">
        <v>399.9</v>
      </c>
      <c r="D46" s="102">
        <v>1052.9000000000001</v>
      </c>
      <c r="E46" s="102">
        <v>3534.1</v>
      </c>
      <c r="F46" s="102">
        <v>18989.599999999999</v>
      </c>
      <c r="G46" s="102">
        <v>0</v>
      </c>
      <c r="H46" s="102">
        <v>712.6</v>
      </c>
      <c r="I46" s="102">
        <v>0</v>
      </c>
      <c r="J46" s="102">
        <v>712.6</v>
      </c>
      <c r="K46" s="102">
        <v>2502.9</v>
      </c>
      <c r="L46" s="230">
        <v>25739.200000000001</v>
      </c>
      <c r="M46" s="16" t="s">
        <v>1453</v>
      </c>
      <c r="N46" s="102">
        <v>2989.5</v>
      </c>
      <c r="O46" s="102">
        <v>5079.6000000000004</v>
      </c>
      <c r="P46" s="102">
        <v>7922.4</v>
      </c>
      <c r="Q46" s="102">
        <v>112.6</v>
      </c>
      <c r="R46" s="102">
        <v>982.4</v>
      </c>
      <c r="S46" s="102">
        <v>17086.5</v>
      </c>
      <c r="T46" s="102">
        <v>1012.7</v>
      </c>
      <c r="U46" s="102">
        <v>1416.6</v>
      </c>
      <c r="V46" s="102">
        <v>2429.3000000000002</v>
      </c>
      <c r="W46" s="102">
        <v>3120</v>
      </c>
      <c r="X46" s="102">
        <v>3103.4</v>
      </c>
    </row>
    <row r="47" spans="1:24" s="1939" customFormat="1" ht="9.9499999999999993" customHeight="1">
      <c r="A47" s="241" t="s">
        <v>1454</v>
      </c>
      <c r="B47" s="241">
        <v>2155.8000000000002</v>
      </c>
      <c r="C47" s="241">
        <v>405.5</v>
      </c>
      <c r="D47" s="241">
        <v>99.9</v>
      </c>
      <c r="E47" s="241">
        <v>2661.2</v>
      </c>
      <c r="F47" s="240">
        <v>19391.7</v>
      </c>
      <c r="G47" s="241">
        <v>0</v>
      </c>
      <c r="H47" s="240">
        <v>1306.5</v>
      </c>
      <c r="I47" s="78">
        <v>0</v>
      </c>
      <c r="J47" s="240">
        <v>1306.5</v>
      </c>
      <c r="K47" s="241">
        <v>3839.3</v>
      </c>
      <c r="L47" s="370">
        <v>27198.7</v>
      </c>
      <c r="M47" s="241" t="s">
        <v>1454</v>
      </c>
      <c r="N47" s="241">
        <v>3003.2</v>
      </c>
      <c r="O47" s="240">
        <v>5331.6</v>
      </c>
      <c r="P47" s="241">
        <v>8360.2000000000007</v>
      </c>
      <c r="Q47" s="240">
        <v>287.89999999999998</v>
      </c>
      <c r="R47" s="241">
        <v>557.9</v>
      </c>
      <c r="S47" s="240">
        <v>17540.8</v>
      </c>
      <c r="T47" s="241">
        <v>1270</v>
      </c>
      <c r="U47" s="240">
        <v>1240.5</v>
      </c>
      <c r="V47" s="241">
        <v>2510.5</v>
      </c>
      <c r="W47" s="240">
        <v>4469.8</v>
      </c>
      <c r="X47" s="241">
        <v>2677.6</v>
      </c>
    </row>
    <row r="48" spans="1:24" s="1939" customFormat="1" ht="9.9499999999999993" customHeight="1">
      <c r="A48" s="241"/>
      <c r="B48" s="241"/>
      <c r="C48" s="241"/>
      <c r="D48" s="241"/>
      <c r="E48" s="241"/>
      <c r="F48" s="240"/>
      <c r="G48" s="241"/>
      <c r="H48" s="240"/>
      <c r="I48" s="102"/>
      <c r="J48" s="240"/>
      <c r="K48" s="241"/>
      <c r="L48" s="370"/>
      <c r="M48" s="241"/>
      <c r="N48" s="241"/>
      <c r="O48" s="241"/>
      <c r="P48" s="241"/>
      <c r="Q48" s="241"/>
      <c r="R48" s="241"/>
      <c r="S48" s="241"/>
      <c r="T48" s="241"/>
      <c r="U48" s="241"/>
      <c r="V48" s="241"/>
      <c r="W48" s="241"/>
      <c r="X48" s="241"/>
    </row>
    <row r="49" spans="1:24" s="411" customFormat="1" ht="9.9499999999999993" customHeight="1">
      <c r="A49" s="16" t="s">
        <v>772</v>
      </c>
      <c r="B49" s="16">
        <v>2234.1</v>
      </c>
      <c r="C49" s="16">
        <v>433.8</v>
      </c>
      <c r="D49" s="16">
        <v>40.5</v>
      </c>
      <c r="E49" s="243">
        <v>2708.4</v>
      </c>
      <c r="F49" s="3">
        <v>20256</v>
      </c>
      <c r="G49" s="16">
        <v>0</v>
      </c>
      <c r="H49" s="3">
        <v>1448.1</v>
      </c>
      <c r="I49" s="16">
        <v>0</v>
      </c>
      <c r="J49" s="240">
        <v>1448.1</v>
      </c>
      <c r="K49" s="16">
        <v>3980</v>
      </c>
      <c r="L49" s="370">
        <v>28392.5</v>
      </c>
      <c r="M49" s="16" t="s">
        <v>772</v>
      </c>
      <c r="N49" s="16">
        <v>3514.4</v>
      </c>
      <c r="O49" s="16">
        <v>5801</v>
      </c>
      <c r="P49" s="16">
        <v>8947.9</v>
      </c>
      <c r="Q49" s="16">
        <v>42.7</v>
      </c>
      <c r="R49" s="16">
        <v>986.9</v>
      </c>
      <c r="S49" s="243">
        <v>19292.900000000001</v>
      </c>
      <c r="T49" s="16">
        <v>1306.5</v>
      </c>
      <c r="U49" s="16">
        <v>396.1</v>
      </c>
      <c r="V49" s="243">
        <v>1702.6</v>
      </c>
      <c r="W49" s="16">
        <v>4348.8</v>
      </c>
      <c r="X49" s="16">
        <v>3048.2</v>
      </c>
    </row>
    <row r="50" spans="1:24" s="411" customFormat="1" ht="9.9499999999999993" customHeight="1">
      <c r="A50" s="16" t="s">
        <v>773</v>
      </c>
      <c r="B50" s="16">
        <v>2284.4</v>
      </c>
      <c r="C50" s="16">
        <v>463.5</v>
      </c>
      <c r="D50" s="16">
        <v>1846.3</v>
      </c>
      <c r="E50" s="243">
        <v>4594.2</v>
      </c>
      <c r="F50" s="3">
        <v>21153.9</v>
      </c>
      <c r="G50" s="16">
        <v>0</v>
      </c>
      <c r="H50" s="3">
        <v>1327.7</v>
      </c>
      <c r="I50" s="16">
        <v>0</v>
      </c>
      <c r="J50" s="240">
        <v>1327.7</v>
      </c>
      <c r="K50" s="16">
        <v>2171.4</v>
      </c>
      <c r="L50" s="370">
        <v>29247.200000000001</v>
      </c>
      <c r="M50" s="16" t="s">
        <v>773</v>
      </c>
      <c r="N50" s="16">
        <v>3587.5</v>
      </c>
      <c r="O50" s="16">
        <v>6165.4</v>
      </c>
      <c r="P50" s="16">
        <v>9038</v>
      </c>
      <c r="Q50" s="16">
        <v>196.6</v>
      </c>
      <c r="R50" s="16">
        <v>975.2</v>
      </c>
      <c r="S50" s="243">
        <v>19962.7</v>
      </c>
      <c r="T50" s="16">
        <v>729.7</v>
      </c>
      <c r="U50" s="16">
        <v>1817.5</v>
      </c>
      <c r="V50" s="243">
        <v>2547.1999999999998</v>
      </c>
      <c r="W50" s="16">
        <v>3721.3</v>
      </c>
      <c r="X50" s="16">
        <v>3016</v>
      </c>
    </row>
    <row r="51" spans="1:24" s="301" customFormat="1" ht="9.9499999999999993" customHeight="1">
      <c r="A51" s="16" t="s">
        <v>1419</v>
      </c>
      <c r="B51" s="16">
        <v>2330.6</v>
      </c>
      <c r="C51" s="16">
        <v>474</v>
      </c>
      <c r="D51" s="16">
        <v>1340.9</v>
      </c>
      <c r="E51" s="243">
        <v>4145.5</v>
      </c>
      <c r="F51" s="3">
        <v>21555.200000000001</v>
      </c>
      <c r="G51" s="16">
        <v>0</v>
      </c>
      <c r="H51" s="3">
        <v>1339.3</v>
      </c>
      <c r="I51" s="16">
        <v>0</v>
      </c>
      <c r="J51" s="240">
        <v>1339.3</v>
      </c>
      <c r="K51" s="16">
        <v>2774</v>
      </c>
      <c r="L51" s="370">
        <v>29814</v>
      </c>
      <c r="M51" s="16" t="s">
        <v>1419</v>
      </c>
      <c r="N51" s="16">
        <v>3580.2</v>
      </c>
      <c r="O51" s="16">
        <v>6442.8</v>
      </c>
      <c r="P51" s="16">
        <v>9158.6</v>
      </c>
      <c r="Q51" s="16">
        <v>233.4</v>
      </c>
      <c r="R51" s="16">
        <v>1040.7</v>
      </c>
      <c r="S51" s="243">
        <v>20455.7</v>
      </c>
      <c r="T51" s="16">
        <v>767</v>
      </c>
      <c r="U51" s="16">
        <v>1979.9</v>
      </c>
      <c r="V51" s="243">
        <v>2746.9</v>
      </c>
      <c r="W51" s="16">
        <v>3434.9</v>
      </c>
      <c r="X51" s="16">
        <v>3176.5</v>
      </c>
    </row>
    <row r="52" spans="1:24" s="301" customFormat="1" ht="9.9499999999999993" customHeight="1">
      <c r="A52" s="9" t="s">
        <v>1032</v>
      </c>
      <c r="B52" s="12">
        <v>2411.6</v>
      </c>
      <c r="C52" s="12">
        <v>481.1</v>
      </c>
      <c r="D52" s="12">
        <v>1357.3</v>
      </c>
      <c r="E52" s="78">
        <v>4250</v>
      </c>
      <c r="F52" s="12">
        <v>22338.1</v>
      </c>
      <c r="G52" s="12">
        <v>0</v>
      </c>
      <c r="H52" s="12">
        <v>990.8</v>
      </c>
      <c r="I52" s="12">
        <v>0</v>
      </c>
      <c r="J52" s="78">
        <v>990.8</v>
      </c>
      <c r="K52" s="12">
        <v>2939.5</v>
      </c>
      <c r="L52" s="89">
        <v>30518.400000000001</v>
      </c>
      <c r="M52" s="9" t="s">
        <v>1032</v>
      </c>
      <c r="N52" s="12">
        <v>3591</v>
      </c>
      <c r="O52" s="12">
        <v>6807.5</v>
      </c>
      <c r="P52" s="12">
        <v>9448.9</v>
      </c>
      <c r="Q52" s="12">
        <v>247.2</v>
      </c>
      <c r="R52" s="12">
        <v>1128.7</v>
      </c>
      <c r="S52" s="78">
        <v>21223.3</v>
      </c>
      <c r="T52" s="12">
        <v>567.5</v>
      </c>
      <c r="U52" s="12">
        <v>1843.7</v>
      </c>
      <c r="V52" s="78">
        <v>2411.1999999999998</v>
      </c>
      <c r="W52" s="12">
        <v>3904.9</v>
      </c>
      <c r="X52" s="12">
        <v>2979</v>
      </c>
    </row>
    <row r="53" spans="1:24" s="301" customFormat="1" ht="9.9499999999999993" customHeight="1">
      <c r="A53" s="9"/>
      <c r="B53" s="12"/>
      <c r="C53" s="12"/>
      <c r="D53" s="12"/>
      <c r="E53" s="78"/>
      <c r="F53" s="12"/>
      <c r="G53" s="12"/>
      <c r="H53" s="12"/>
      <c r="I53" s="12"/>
      <c r="J53" s="78"/>
      <c r="K53" s="12"/>
      <c r="L53" s="89"/>
      <c r="M53" s="9"/>
      <c r="N53" s="12"/>
      <c r="O53" s="12"/>
      <c r="P53" s="12"/>
      <c r="Q53" s="12"/>
      <c r="R53" s="12"/>
      <c r="S53" s="78"/>
      <c r="T53" s="12"/>
      <c r="U53" s="12"/>
      <c r="V53" s="78"/>
      <c r="W53" s="12"/>
      <c r="X53" s="12"/>
    </row>
    <row r="54" spans="1:24" s="301" customFormat="1" ht="9.9499999999999993" customHeight="1">
      <c r="A54" s="16" t="s">
        <v>1560</v>
      </c>
      <c r="B54" s="64">
        <v>2586.6999999999998</v>
      </c>
      <c r="C54" s="64">
        <v>534.1</v>
      </c>
      <c r="D54" s="64">
        <v>590.79999999999995</v>
      </c>
      <c r="E54" s="102">
        <v>3711.6</v>
      </c>
      <c r="F54" s="64">
        <v>23345.7</v>
      </c>
      <c r="G54" s="64">
        <v>0</v>
      </c>
      <c r="H54" s="64">
        <v>1148.5999999999999</v>
      </c>
      <c r="I54" s="64">
        <v>0</v>
      </c>
      <c r="J54" s="102">
        <v>1148.5999999999999</v>
      </c>
      <c r="K54" s="64">
        <v>8521.6</v>
      </c>
      <c r="L54" s="230">
        <v>36727.5</v>
      </c>
      <c r="M54" s="16" t="s">
        <v>1560</v>
      </c>
      <c r="N54" s="64">
        <v>0</v>
      </c>
      <c r="O54" s="64">
        <v>0</v>
      </c>
      <c r="P54" s="64">
        <v>0</v>
      </c>
      <c r="Q54" s="64">
        <v>0</v>
      </c>
      <c r="R54" s="64">
        <v>24263.8</v>
      </c>
      <c r="S54" s="64">
        <v>24263.8</v>
      </c>
      <c r="T54" s="64">
        <v>1129</v>
      </c>
      <c r="U54" s="64">
        <v>1635.6</v>
      </c>
      <c r="V54" s="64">
        <v>2764.6</v>
      </c>
      <c r="W54" s="64">
        <v>5656.4</v>
      </c>
      <c r="X54" s="64">
        <v>4042.7</v>
      </c>
    </row>
    <row r="55" spans="1:24" s="301" customFormat="1" ht="9.9499999999999993" customHeight="1">
      <c r="A55" s="16" t="s">
        <v>988</v>
      </c>
      <c r="B55" s="64">
        <v>2814.7</v>
      </c>
      <c r="C55" s="64">
        <v>580.79999999999995</v>
      </c>
      <c r="D55" s="64">
        <v>328.1</v>
      </c>
      <c r="E55" s="102">
        <v>3723.6</v>
      </c>
      <c r="F55" s="64">
        <v>24340.5</v>
      </c>
      <c r="G55" s="64">
        <v>0</v>
      </c>
      <c r="H55" s="64">
        <v>779</v>
      </c>
      <c r="I55" s="64">
        <v>532.79999999999995</v>
      </c>
      <c r="J55" s="102">
        <v>1311.8</v>
      </c>
      <c r="K55" s="64">
        <v>4496.7</v>
      </c>
      <c r="L55" s="230">
        <v>33872.6</v>
      </c>
      <c r="M55" s="16" t="s">
        <v>988</v>
      </c>
      <c r="N55" s="64">
        <v>0</v>
      </c>
      <c r="O55" s="64">
        <v>0</v>
      </c>
      <c r="P55" s="64">
        <v>0</v>
      </c>
      <c r="Q55" s="64">
        <v>0</v>
      </c>
      <c r="R55" s="64">
        <v>23848.2</v>
      </c>
      <c r="S55" s="64">
        <v>23848.2</v>
      </c>
      <c r="T55" s="64">
        <v>1143.8</v>
      </c>
      <c r="U55" s="64">
        <v>1554.1</v>
      </c>
      <c r="V55" s="64">
        <v>2697.9</v>
      </c>
      <c r="W55" s="64">
        <v>3910.2</v>
      </c>
      <c r="X55" s="64">
        <v>3416.3</v>
      </c>
    </row>
    <row r="56" spans="1:24" s="301" customFormat="1" ht="9.9499999999999993" customHeight="1">
      <c r="A56" s="16" t="s">
        <v>837</v>
      </c>
      <c r="B56" s="64">
        <v>2967.69</v>
      </c>
      <c r="C56" s="64">
        <v>576.1</v>
      </c>
      <c r="D56" s="64">
        <v>329.81</v>
      </c>
      <c r="E56" s="102">
        <v>3873.6</v>
      </c>
      <c r="F56" s="64">
        <v>25496.5</v>
      </c>
      <c r="G56" s="64">
        <v>0</v>
      </c>
      <c r="H56" s="64">
        <v>807.1</v>
      </c>
      <c r="I56" s="64">
        <v>526.5</v>
      </c>
      <c r="J56" s="102">
        <v>1333.6</v>
      </c>
      <c r="K56" s="64">
        <v>4965.88</v>
      </c>
      <c r="L56" s="102">
        <v>35669.58</v>
      </c>
      <c r="M56" s="16" t="s">
        <v>837</v>
      </c>
      <c r="N56" s="64">
        <v>0</v>
      </c>
      <c r="O56" s="64">
        <v>0</v>
      </c>
      <c r="P56" s="64">
        <v>0</v>
      </c>
      <c r="Q56" s="64">
        <v>0</v>
      </c>
      <c r="R56" s="64">
        <v>24961.86</v>
      </c>
      <c r="S56" s="64">
        <v>24961.86</v>
      </c>
      <c r="T56" s="64">
        <v>1091.76</v>
      </c>
      <c r="U56" s="64">
        <v>1780.97</v>
      </c>
      <c r="V56" s="64">
        <v>2872.73</v>
      </c>
      <c r="W56" s="64">
        <v>3830.27</v>
      </c>
      <c r="X56" s="64">
        <v>4004.72</v>
      </c>
    </row>
    <row r="57" spans="1:24" s="301" customFormat="1" ht="9.9499999999999993" customHeight="1">
      <c r="A57" s="9" t="s">
        <v>376</v>
      </c>
      <c r="B57" s="12">
        <v>3349.1</v>
      </c>
      <c r="C57" s="12">
        <v>583.20000000000005</v>
      </c>
      <c r="D57" s="12">
        <v>378.2</v>
      </c>
      <c r="E57" s="78">
        <v>4310.5</v>
      </c>
      <c r="F57" s="12">
        <v>27316.2</v>
      </c>
      <c r="G57" s="12">
        <v>0</v>
      </c>
      <c r="H57" s="12">
        <v>995</v>
      </c>
      <c r="I57" s="12">
        <v>159.80000000000001</v>
      </c>
      <c r="J57" s="78">
        <v>1154.8</v>
      </c>
      <c r="K57" s="12">
        <v>6059.6999999999935</v>
      </c>
      <c r="L57" s="78">
        <v>38841.199999999997</v>
      </c>
      <c r="M57" s="9" t="s">
        <v>376</v>
      </c>
      <c r="N57" s="12">
        <v>0</v>
      </c>
      <c r="O57" s="12">
        <v>0</v>
      </c>
      <c r="P57" s="12">
        <v>0</v>
      </c>
      <c r="Q57" s="12">
        <v>0</v>
      </c>
      <c r="R57" s="12">
        <v>27056.6</v>
      </c>
      <c r="S57" s="12">
        <v>27056.6</v>
      </c>
      <c r="T57" s="12">
        <v>963.2</v>
      </c>
      <c r="U57" s="12">
        <v>1781.7</v>
      </c>
      <c r="V57" s="12">
        <v>2744.9</v>
      </c>
      <c r="W57" s="12">
        <v>5394.2</v>
      </c>
      <c r="X57" s="12">
        <v>3645.5</v>
      </c>
    </row>
    <row r="58" spans="1:24" s="301" customFormat="1" ht="9.9499999999999993" customHeight="1">
      <c r="A58" s="9"/>
      <c r="B58" s="12"/>
      <c r="C58" s="12"/>
      <c r="D58" s="12"/>
      <c r="E58" s="78"/>
      <c r="F58" s="12"/>
      <c r="G58" s="12"/>
      <c r="H58" s="12"/>
      <c r="I58" s="12"/>
      <c r="J58" s="78"/>
      <c r="K58" s="12"/>
      <c r="L58" s="78"/>
      <c r="M58" s="9"/>
      <c r="N58" s="64"/>
      <c r="O58" s="64"/>
      <c r="P58" s="64"/>
      <c r="Q58" s="64"/>
      <c r="R58" s="12"/>
      <c r="S58" s="12"/>
      <c r="T58" s="12"/>
      <c r="U58" s="12"/>
      <c r="V58" s="12"/>
      <c r="W58" s="12"/>
      <c r="X58" s="12"/>
    </row>
    <row r="59" spans="1:24" s="301" customFormat="1" ht="9.9499999999999993" customHeight="1">
      <c r="A59" s="16" t="s">
        <v>183</v>
      </c>
      <c r="B59" s="64">
        <v>3388.4</v>
      </c>
      <c r="C59" s="64">
        <v>632</v>
      </c>
      <c r="D59" s="64">
        <v>680.1</v>
      </c>
      <c r="E59" s="102">
        <v>4700.5</v>
      </c>
      <c r="F59" s="64">
        <v>29947.8</v>
      </c>
      <c r="G59" s="64">
        <v>0</v>
      </c>
      <c r="H59" s="64">
        <v>3680.1</v>
      </c>
      <c r="I59" s="64">
        <v>1086.2</v>
      </c>
      <c r="J59" s="102">
        <v>4766.3</v>
      </c>
      <c r="K59" s="64">
        <v>9005.4</v>
      </c>
      <c r="L59" s="102">
        <v>48420</v>
      </c>
      <c r="M59" s="16" t="s">
        <v>183</v>
      </c>
      <c r="N59" s="64">
        <v>0</v>
      </c>
      <c r="O59" s="64">
        <v>0</v>
      </c>
      <c r="P59" s="64">
        <v>0</v>
      </c>
      <c r="Q59" s="64">
        <v>0</v>
      </c>
      <c r="R59" s="64">
        <v>31299</v>
      </c>
      <c r="S59" s="64">
        <v>31299</v>
      </c>
      <c r="T59" s="64">
        <v>965</v>
      </c>
      <c r="U59" s="64">
        <v>3436.3</v>
      </c>
      <c r="V59" s="64">
        <v>4401.3</v>
      </c>
      <c r="W59" s="64">
        <v>8687.7000000000007</v>
      </c>
      <c r="X59" s="64">
        <v>4032</v>
      </c>
    </row>
    <row r="60" spans="1:24" s="301" customFormat="1" ht="9.9499999999999993" customHeight="1">
      <c r="A60" s="16" t="s">
        <v>184</v>
      </c>
      <c r="B60" s="64">
        <v>3644.9</v>
      </c>
      <c r="C60" s="64">
        <v>670.6</v>
      </c>
      <c r="D60" s="64">
        <v>332.2</v>
      </c>
      <c r="E60" s="102">
        <v>4647.7</v>
      </c>
      <c r="F60" s="64">
        <v>31596.400000000001</v>
      </c>
      <c r="G60" s="64">
        <v>0</v>
      </c>
      <c r="H60" s="64">
        <v>1172</v>
      </c>
      <c r="I60" s="64">
        <v>1187.8</v>
      </c>
      <c r="J60" s="102">
        <v>2359.8000000000002</v>
      </c>
      <c r="K60" s="64">
        <v>6393.1</v>
      </c>
      <c r="L60" s="102">
        <v>44997</v>
      </c>
      <c r="M60" s="16" t="s">
        <v>184</v>
      </c>
      <c r="N60" s="64">
        <v>0</v>
      </c>
      <c r="O60" s="64">
        <v>0</v>
      </c>
      <c r="P60" s="64">
        <v>0</v>
      </c>
      <c r="Q60" s="64">
        <v>0</v>
      </c>
      <c r="R60" s="64">
        <v>31154.2</v>
      </c>
      <c r="S60" s="64">
        <v>31154.2</v>
      </c>
      <c r="T60" s="64">
        <v>1066.7</v>
      </c>
      <c r="U60" s="64">
        <v>2472.8000000000002</v>
      </c>
      <c r="V60" s="64">
        <v>3539.5</v>
      </c>
      <c r="W60" s="64">
        <v>5526.9</v>
      </c>
      <c r="X60" s="64">
        <v>4776.3900000000003</v>
      </c>
    </row>
    <row r="61" spans="1:24" s="301" customFormat="1" ht="9.9499999999999993" customHeight="1">
      <c r="A61" s="16" t="s">
        <v>992</v>
      </c>
      <c r="B61" s="64">
        <v>4080.8</v>
      </c>
      <c r="C61" s="64">
        <v>674.4</v>
      </c>
      <c r="D61" s="64">
        <v>210.37</v>
      </c>
      <c r="E61" s="102">
        <v>4965.57</v>
      </c>
      <c r="F61" s="64">
        <v>33593.1</v>
      </c>
      <c r="G61" s="64">
        <v>0</v>
      </c>
      <c r="H61" s="64">
        <v>3500.58</v>
      </c>
      <c r="I61" s="64">
        <v>3167</v>
      </c>
      <c r="J61" s="102">
        <v>6667.58</v>
      </c>
      <c r="K61" s="64">
        <v>9788.67</v>
      </c>
      <c r="L61" s="102">
        <v>55014.92</v>
      </c>
      <c r="M61" s="16" t="s">
        <v>992</v>
      </c>
      <c r="N61" s="64">
        <v>0</v>
      </c>
      <c r="O61" s="64">
        <v>0</v>
      </c>
      <c r="P61" s="64">
        <v>0</v>
      </c>
      <c r="Q61" s="64">
        <v>0</v>
      </c>
      <c r="R61" s="64">
        <v>34861.89</v>
      </c>
      <c r="S61" s="64">
        <v>34861.89</v>
      </c>
      <c r="T61" s="64">
        <v>1094.3900000000001</v>
      </c>
      <c r="U61" s="64">
        <v>4168.12</v>
      </c>
      <c r="V61" s="64">
        <v>5262.51</v>
      </c>
      <c r="W61" s="64">
        <v>9824.5</v>
      </c>
      <c r="X61" s="64">
        <v>5066.01</v>
      </c>
    </row>
    <row r="62" spans="1:24" s="301" customFormat="1" ht="9.9499999999999993" customHeight="1">
      <c r="A62" s="9" t="s">
        <v>1325</v>
      </c>
      <c r="B62" s="12">
        <v>4333.3</v>
      </c>
      <c r="C62" s="12">
        <v>703.4</v>
      </c>
      <c r="D62" s="12">
        <v>257.31</v>
      </c>
      <c r="E62" s="78">
        <v>5294.01</v>
      </c>
      <c r="F62" s="12">
        <v>34401.9</v>
      </c>
      <c r="G62" s="12">
        <v>0</v>
      </c>
      <c r="H62" s="12">
        <v>3091.8</v>
      </c>
      <c r="I62" s="12">
        <v>756.2</v>
      </c>
      <c r="J62" s="78">
        <v>3848</v>
      </c>
      <c r="K62" s="12">
        <v>9491.7800000000007</v>
      </c>
      <c r="L62" s="78">
        <v>53035.69</v>
      </c>
      <c r="M62" s="9" t="s">
        <v>1325</v>
      </c>
      <c r="N62" s="12">
        <v>0</v>
      </c>
      <c r="O62" s="12">
        <v>0</v>
      </c>
      <c r="P62" s="12">
        <v>0</v>
      </c>
      <c r="Q62" s="12">
        <v>0</v>
      </c>
      <c r="R62" s="12">
        <v>35304.230000000003</v>
      </c>
      <c r="S62" s="12">
        <v>35304.230000000003</v>
      </c>
      <c r="T62" s="12">
        <v>1136.17</v>
      </c>
      <c r="U62" s="12">
        <v>3403.34</v>
      </c>
      <c r="V62" s="12">
        <v>4539.51</v>
      </c>
      <c r="W62" s="12">
        <v>7844.5</v>
      </c>
      <c r="X62" s="12">
        <v>5347.49</v>
      </c>
    </row>
    <row r="63" spans="1:24" s="301" customFormat="1" ht="9.9499999999999993" customHeight="1">
      <c r="A63" s="16"/>
      <c r="B63" s="12"/>
      <c r="C63" s="12"/>
      <c r="D63" s="12"/>
      <c r="E63" s="78"/>
      <c r="F63" s="12"/>
      <c r="G63" s="12"/>
      <c r="H63" s="12"/>
      <c r="I63" s="12"/>
      <c r="J63" s="78"/>
      <c r="K63" s="12"/>
      <c r="L63" s="78"/>
      <c r="M63" s="16"/>
      <c r="N63" s="64"/>
      <c r="O63" s="64"/>
      <c r="P63" s="64"/>
      <c r="Q63" s="64"/>
      <c r="R63" s="12"/>
      <c r="S63" s="12"/>
      <c r="T63" s="12"/>
      <c r="U63" s="12"/>
      <c r="V63" s="12"/>
      <c r="W63" s="12"/>
      <c r="X63" s="12"/>
    </row>
    <row r="64" spans="1:24" s="692" customFormat="1" ht="9.9499999999999993" customHeight="1">
      <c r="A64" s="16" t="s">
        <v>1439</v>
      </c>
      <c r="B64" s="64">
        <v>4359.2</v>
      </c>
      <c r="C64" s="64">
        <v>748.6</v>
      </c>
      <c r="D64" s="64">
        <v>272.8</v>
      </c>
      <c r="E64" s="102">
        <v>5380.6</v>
      </c>
      <c r="F64" s="64">
        <v>38883</v>
      </c>
      <c r="G64" s="64">
        <v>0</v>
      </c>
      <c r="H64" s="64">
        <v>0</v>
      </c>
      <c r="I64" s="64">
        <v>5013.8999999999996</v>
      </c>
      <c r="J64" s="102">
        <v>5013.8999999999996</v>
      </c>
      <c r="K64" s="64">
        <v>7919.9</v>
      </c>
      <c r="L64" s="102">
        <v>57197.4</v>
      </c>
      <c r="M64" s="16" t="s">
        <v>1439</v>
      </c>
      <c r="N64" s="64">
        <v>0</v>
      </c>
      <c r="O64" s="64">
        <v>0</v>
      </c>
      <c r="P64" s="64">
        <v>0</v>
      </c>
      <c r="Q64" s="64">
        <v>0</v>
      </c>
      <c r="R64" s="64">
        <v>39288.9</v>
      </c>
      <c r="S64" s="64">
        <v>39288.9</v>
      </c>
      <c r="T64" s="64">
        <v>0</v>
      </c>
      <c r="U64" s="64">
        <v>3796.9</v>
      </c>
      <c r="V64" s="64">
        <v>3796.9</v>
      </c>
      <c r="W64" s="64">
        <v>9059.2000000000007</v>
      </c>
      <c r="X64" s="64">
        <v>5052.3999999999996</v>
      </c>
    </row>
    <row r="65" spans="1:46" s="301" customFormat="1" ht="9.9499999999999993" customHeight="1">
      <c r="A65" s="16" t="s">
        <v>331</v>
      </c>
      <c r="B65" s="64">
        <v>4644.8</v>
      </c>
      <c r="C65" s="64">
        <v>1882.7</v>
      </c>
      <c r="D65" s="64">
        <v>0</v>
      </c>
      <c r="E65" s="102">
        <v>6527.5</v>
      </c>
      <c r="F65" s="64">
        <v>40730.559999999998</v>
      </c>
      <c r="G65" s="64">
        <v>0</v>
      </c>
      <c r="H65" s="64">
        <v>0</v>
      </c>
      <c r="I65" s="64">
        <v>8395.2000000000007</v>
      </c>
      <c r="J65" s="102">
        <v>8395.17</v>
      </c>
      <c r="K65" s="64">
        <v>11790.35</v>
      </c>
      <c r="L65" s="102">
        <v>67443.58</v>
      </c>
      <c r="M65" s="16" t="s">
        <v>331</v>
      </c>
      <c r="N65" s="64">
        <v>0</v>
      </c>
      <c r="O65" s="64">
        <v>0</v>
      </c>
      <c r="P65" s="64">
        <v>0</v>
      </c>
      <c r="Q65" s="64">
        <v>0</v>
      </c>
      <c r="R65" s="64">
        <v>43095</v>
      </c>
      <c r="S65" s="64">
        <v>43095</v>
      </c>
      <c r="T65" s="64">
        <v>0</v>
      </c>
      <c r="U65" s="64">
        <v>15032.92</v>
      </c>
      <c r="V65" s="64">
        <v>15032.92</v>
      </c>
      <c r="W65" s="64">
        <v>5094.22</v>
      </c>
      <c r="X65" s="64">
        <v>4221.41</v>
      </c>
    </row>
    <row r="66" spans="1:46" s="301" customFormat="1" ht="9.9499999999999993" customHeight="1">
      <c r="A66" s="124" t="s">
        <v>1451</v>
      </c>
      <c r="B66" s="64">
        <v>6077.43</v>
      </c>
      <c r="C66" s="64">
        <v>1949.6</v>
      </c>
      <c r="D66" s="64">
        <v>0</v>
      </c>
      <c r="E66" s="102">
        <v>8027.03</v>
      </c>
      <c r="F66" s="64">
        <v>43099.16</v>
      </c>
      <c r="G66" s="64">
        <v>0</v>
      </c>
      <c r="H66" s="64">
        <v>0</v>
      </c>
      <c r="I66" s="64">
        <v>10907.3</v>
      </c>
      <c r="J66" s="102">
        <v>10907.32</v>
      </c>
      <c r="K66" s="64">
        <v>4726.1400000000003</v>
      </c>
      <c r="L66" s="102">
        <v>66759.649999999994</v>
      </c>
      <c r="M66" s="124" t="s">
        <v>1451</v>
      </c>
      <c r="N66" s="64">
        <v>0</v>
      </c>
      <c r="O66" s="64">
        <v>0</v>
      </c>
      <c r="P66" s="64">
        <v>0</v>
      </c>
      <c r="Q66" s="64">
        <v>0</v>
      </c>
      <c r="R66" s="64">
        <v>49092.62</v>
      </c>
      <c r="S66" s="64">
        <v>49092.62</v>
      </c>
      <c r="T66" s="64">
        <v>0</v>
      </c>
      <c r="U66" s="64">
        <v>6895.21</v>
      </c>
      <c r="V66" s="64">
        <v>6895.21</v>
      </c>
      <c r="W66" s="64">
        <v>6148.6</v>
      </c>
      <c r="X66" s="64">
        <v>4623.22</v>
      </c>
    </row>
    <row r="67" spans="1:46" s="301" customFormat="1" ht="9.9499999999999993" customHeight="1">
      <c r="A67" s="9" t="s">
        <v>363</v>
      </c>
      <c r="B67" s="12">
        <v>6161.2</v>
      </c>
      <c r="C67" s="12">
        <v>2256.1999999999998</v>
      </c>
      <c r="D67" s="12">
        <v>0</v>
      </c>
      <c r="E67" s="78">
        <v>8417.4</v>
      </c>
      <c r="F67" s="12">
        <v>42819.4</v>
      </c>
      <c r="G67" s="12">
        <v>0</v>
      </c>
      <c r="H67" s="12">
        <v>0</v>
      </c>
      <c r="I67" s="12">
        <v>3940.6</v>
      </c>
      <c r="J67" s="78">
        <v>3940.6</v>
      </c>
      <c r="K67" s="12">
        <v>9857.4</v>
      </c>
      <c r="L67" s="78">
        <v>65034.8</v>
      </c>
      <c r="M67" s="9" t="s">
        <v>363</v>
      </c>
      <c r="N67" s="12">
        <v>0</v>
      </c>
      <c r="O67" s="12">
        <v>0</v>
      </c>
      <c r="P67" s="12">
        <v>0</v>
      </c>
      <c r="Q67" s="12">
        <v>0</v>
      </c>
      <c r="R67" s="12">
        <v>43370.6</v>
      </c>
      <c r="S67" s="12">
        <v>43370.6</v>
      </c>
      <c r="T67" s="12">
        <v>0</v>
      </c>
      <c r="U67" s="12">
        <v>4490.3</v>
      </c>
      <c r="V67" s="12">
        <v>4490.3</v>
      </c>
      <c r="W67" s="12">
        <v>12985.6</v>
      </c>
      <c r="X67" s="12">
        <v>4188.3999999999996</v>
      </c>
    </row>
    <row r="68" spans="1:46" s="301" customFormat="1" ht="9.9499999999999993" customHeight="1">
      <c r="A68" s="16"/>
      <c r="B68" s="12"/>
      <c r="C68" s="12"/>
      <c r="D68" s="12"/>
      <c r="E68" s="78"/>
      <c r="F68" s="12"/>
      <c r="G68" s="12"/>
      <c r="H68" s="12"/>
      <c r="I68" s="12"/>
      <c r="J68" s="78"/>
      <c r="K68" s="12"/>
      <c r="L68" s="78"/>
      <c r="M68" s="16"/>
      <c r="N68" s="64"/>
      <c r="O68" s="64"/>
      <c r="P68" s="64"/>
      <c r="Q68" s="64"/>
      <c r="R68" s="12"/>
      <c r="S68" s="12"/>
      <c r="T68" s="12"/>
      <c r="U68" s="12"/>
      <c r="V68" s="12"/>
      <c r="W68" s="12"/>
      <c r="X68" s="12"/>
    </row>
    <row r="69" spans="1:46" s="692" customFormat="1" ht="9.9499999999999993" customHeight="1">
      <c r="A69" s="124" t="s">
        <v>1386</v>
      </c>
      <c r="B69" s="64">
        <v>6938.03</v>
      </c>
      <c r="C69" s="64">
        <v>2496.91</v>
      </c>
      <c r="D69" s="64">
        <v>0</v>
      </c>
      <c r="E69" s="102">
        <v>9434.94</v>
      </c>
      <c r="F69" s="64">
        <v>49402.41</v>
      </c>
      <c r="G69" s="64">
        <v>0</v>
      </c>
      <c r="H69" s="64">
        <v>0</v>
      </c>
      <c r="I69" s="64">
        <v>3789.6</v>
      </c>
      <c r="J69" s="102">
        <v>3789.58</v>
      </c>
      <c r="K69" s="64">
        <v>12244.85</v>
      </c>
      <c r="L69" s="102">
        <v>74871.78</v>
      </c>
      <c r="M69" s="124" t="s">
        <v>1386</v>
      </c>
      <c r="N69" s="64">
        <v>0</v>
      </c>
      <c r="O69" s="64">
        <v>0</v>
      </c>
      <c r="P69" s="64">
        <v>0</v>
      </c>
      <c r="Q69" s="64">
        <v>0</v>
      </c>
      <c r="R69" s="64">
        <v>48177.52</v>
      </c>
      <c r="S69" s="64">
        <v>48177.52</v>
      </c>
      <c r="T69" s="64">
        <v>0</v>
      </c>
      <c r="U69" s="64">
        <v>0</v>
      </c>
      <c r="V69" s="64">
        <v>4295.3999999999996</v>
      </c>
      <c r="W69" s="64">
        <v>15962.16</v>
      </c>
      <c r="X69" s="64">
        <v>6436.7</v>
      </c>
    </row>
    <row r="70" spans="1:46" s="301" customFormat="1" ht="9.9499999999999993" customHeight="1">
      <c r="A70" s="16" t="s">
        <v>1387</v>
      </c>
      <c r="B70" s="64">
        <v>9315</v>
      </c>
      <c r="C70" s="64">
        <v>982.5</v>
      </c>
      <c r="D70" s="64">
        <v>202</v>
      </c>
      <c r="E70" s="102">
        <v>10499.5</v>
      </c>
      <c r="F70" s="64">
        <v>54718.1</v>
      </c>
      <c r="G70" s="64">
        <v>0</v>
      </c>
      <c r="H70" s="64">
        <v>2808.3</v>
      </c>
      <c r="I70" s="64">
        <v>571.70000000000005</v>
      </c>
      <c r="J70" s="102">
        <v>3380</v>
      </c>
      <c r="K70" s="64">
        <v>9045.2999999999993</v>
      </c>
      <c r="L70" s="102">
        <v>77642.899999999994</v>
      </c>
      <c r="M70" s="16" t="s">
        <v>1387</v>
      </c>
      <c r="N70" s="64">
        <v>0</v>
      </c>
      <c r="O70" s="64">
        <v>0</v>
      </c>
      <c r="P70" s="64">
        <v>0</v>
      </c>
      <c r="Q70" s="64">
        <v>0</v>
      </c>
      <c r="R70" s="64">
        <v>53451.6</v>
      </c>
      <c r="S70" s="64">
        <v>53451.6</v>
      </c>
      <c r="T70" s="64">
        <v>698.2</v>
      </c>
      <c r="U70" s="64">
        <v>3730.5</v>
      </c>
      <c r="V70" s="64">
        <v>4428.7</v>
      </c>
      <c r="W70" s="64">
        <v>12158.1</v>
      </c>
      <c r="X70" s="64">
        <v>7604.5</v>
      </c>
    </row>
    <row r="71" spans="1:46" s="301" customFormat="1" ht="9.9499999999999993" customHeight="1">
      <c r="A71" s="124" t="s">
        <v>410</v>
      </c>
      <c r="B71" s="64">
        <v>10170.4</v>
      </c>
      <c r="C71" s="64">
        <v>2674.5</v>
      </c>
      <c r="D71" s="64">
        <v>689.1</v>
      </c>
      <c r="E71" s="102">
        <v>13534</v>
      </c>
      <c r="F71" s="64">
        <v>55702.400000000001</v>
      </c>
      <c r="G71" s="64">
        <v>0</v>
      </c>
      <c r="H71" s="64">
        <v>0</v>
      </c>
      <c r="I71" s="64">
        <v>5423</v>
      </c>
      <c r="J71" s="102">
        <v>5423.01</v>
      </c>
      <c r="K71" s="64">
        <v>5350.7</v>
      </c>
      <c r="L71" s="102">
        <v>80010.100000000006</v>
      </c>
      <c r="M71" s="124" t="s">
        <v>410</v>
      </c>
      <c r="N71" s="64">
        <v>0</v>
      </c>
      <c r="O71" s="64">
        <v>0</v>
      </c>
      <c r="P71" s="64">
        <v>0</v>
      </c>
      <c r="Q71" s="64">
        <v>0</v>
      </c>
      <c r="R71" s="64">
        <v>60417.2</v>
      </c>
      <c r="S71" s="64">
        <v>60417.2</v>
      </c>
      <c r="T71" s="64">
        <v>902.6</v>
      </c>
      <c r="U71" s="64">
        <v>3261.7</v>
      </c>
      <c r="V71" s="64">
        <v>4164.2</v>
      </c>
      <c r="W71" s="64">
        <v>10258.200000000001</v>
      </c>
      <c r="X71" s="64">
        <v>5170.5</v>
      </c>
    </row>
    <row r="72" spans="1:46" s="597" customFormat="1" ht="9.9499999999999993" customHeight="1">
      <c r="A72" s="125" t="s">
        <v>1466</v>
      </c>
      <c r="B72" s="78">
        <v>9321.1299999999992</v>
      </c>
      <c r="C72" s="78">
        <v>1009.5</v>
      </c>
      <c r="D72" s="78">
        <v>210.33</v>
      </c>
      <c r="E72" s="78">
        <v>10541</v>
      </c>
      <c r="F72" s="78">
        <v>57073.440000000002</v>
      </c>
      <c r="G72" s="78">
        <v>0</v>
      </c>
      <c r="H72" s="78">
        <v>4008.12</v>
      </c>
      <c r="I72" s="78">
        <v>1185.5999999999999</v>
      </c>
      <c r="J72" s="78">
        <v>5193.72</v>
      </c>
      <c r="K72" s="78">
        <v>14621.97</v>
      </c>
      <c r="L72" s="89">
        <v>87430.080000000002</v>
      </c>
      <c r="M72" s="125" t="s">
        <v>1466</v>
      </c>
      <c r="N72" s="12">
        <v>0</v>
      </c>
      <c r="O72" s="12">
        <v>0</v>
      </c>
      <c r="P72" s="12">
        <v>0</v>
      </c>
      <c r="Q72" s="12">
        <v>0</v>
      </c>
      <c r="R72" s="78">
        <v>60078.12</v>
      </c>
      <c r="S72" s="78">
        <v>60078.12</v>
      </c>
      <c r="T72" s="78">
        <v>768.14</v>
      </c>
      <c r="U72" s="78">
        <v>45.45</v>
      </c>
      <c r="V72" s="300">
        <v>813.59</v>
      </c>
      <c r="W72" s="125">
        <v>16406.55</v>
      </c>
      <c r="X72" s="125">
        <v>10131.83</v>
      </c>
    </row>
    <row r="73" spans="1:46" s="442" customFormat="1" ht="9.9499999999999993" customHeight="1">
      <c r="A73" s="124"/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230"/>
      <c r="M73" s="124"/>
      <c r="N73" s="64"/>
      <c r="O73" s="64"/>
      <c r="P73" s="64"/>
      <c r="Q73" s="64"/>
      <c r="R73" s="102"/>
      <c r="S73" s="102"/>
      <c r="T73" s="102"/>
      <c r="U73" s="102"/>
      <c r="V73" s="298"/>
      <c r="W73" s="124"/>
      <c r="X73" s="124"/>
    </row>
    <row r="74" spans="1:46" s="442" customFormat="1" ht="9.9499999999999993" customHeight="1">
      <c r="A74" s="124" t="s">
        <v>722</v>
      </c>
      <c r="B74" s="102">
        <v>11794.38</v>
      </c>
      <c r="C74" s="102">
        <v>1137.6500000000001</v>
      </c>
      <c r="D74" s="102">
        <v>1662.87</v>
      </c>
      <c r="E74" s="102">
        <v>14594.9</v>
      </c>
      <c r="F74" s="102">
        <v>63543.17</v>
      </c>
      <c r="G74" s="102">
        <v>0</v>
      </c>
      <c r="H74" s="102">
        <v>3484.09</v>
      </c>
      <c r="I74" s="102">
        <v>1187.3499999999999</v>
      </c>
      <c r="J74" s="102">
        <v>4671.45</v>
      </c>
      <c r="K74" s="102">
        <v>10012.219999999999</v>
      </c>
      <c r="L74" s="230">
        <v>92821.95</v>
      </c>
      <c r="M74" s="124" t="s">
        <v>722</v>
      </c>
      <c r="N74" s="64">
        <v>0</v>
      </c>
      <c r="O74" s="64">
        <v>0</v>
      </c>
      <c r="P74" s="64">
        <v>0</v>
      </c>
      <c r="Q74" s="64">
        <v>0</v>
      </c>
      <c r="R74" s="102">
        <v>66586.41</v>
      </c>
      <c r="S74" s="102">
        <v>66586.41</v>
      </c>
      <c r="T74" s="102">
        <v>683.25</v>
      </c>
      <c r="U74" s="102">
        <v>3155.91</v>
      </c>
      <c r="V74" s="300">
        <v>3839.16</v>
      </c>
      <c r="W74" s="125">
        <v>14122.86</v>
      </c>
      <c r="X74" s="125">
        <v>8273.51</v>
      </c>
      <c r="Y74" s="597"/>
    </row>
    <row r="75" spans="1:46" s="442" customFormat="1" ht="9.9499999999999993" customHeight="1">
      <c r="A75" s="124" t="s">
        <v>719</v>
      </c>
      <c r="B75" s="102">
        <v>12484.19</v>
      </c>
      <c r="C75" s="102">
        <v>1250.9000000000001</v>
      </c>
      <c r="D75" s="102">
        <v>1449.42</v>
      </c>
      <c r="E75" s="102">
        <v>15184.51</v>
      </c>
      <c r="F75" s="102">
        <v>66987.8</v>
      </c>
      <c r="G75" s="102">
        <v>2.4300000000000002</v>
      </c>
      <c r="H75" s="102">
        <v>3929.07</v>
      </c>
      <c r="I75" s="102">
        <v>1314.9</v>
      </c>
      <c r="J75" s="102">
        <v>5246.41</v>
      </c>
      <c r="K75" s="102">
        <v>11969.22</v>
      </c>
      <c r="L75" s="230">
        <v>99387.94</v>
      </c>
      <c r="M75" s="124" t="s">
        <v>719</v>
      </c>
      <c r="N75" s="64">
        <v>0</v>
      </c>
      <c r="O75" s="64">
        <v>0</v>
      </c>
      <c r="P75" s="64">
        <v>0</v>
      </c>
      <c r="Q75" s="64">
        <v>0</v>
      </c>
      <c r="R75" s="102">
        <v>70809.820000000007</v>
      </c>
      <c r="S75" s="102">
        <v>70809.820000000007</v>
      </c>
      <c r="T75" s="102">
        <v>834.42</v>
      </c>
      <c r="U75" s="102">
        <v>4867.57</v>
      </c>
      <c r="V75" s="298">
        <v>5701.99</v>
      </c>
      <c r="W75" s="124">
        <v>14185.04</v>
      </c>
      <c r="X75" s="124">
        <v>8691.08</v>
      </c>
    </row>
    <row r="76" spans="1:46" s="442" customFormat="1" ht="9.9499999999999993" customHeight="1">
      <c r="A76" s="124" t="s">
        <v>786</v>
      </c>
      <c r="B76" s="102">
        <v>16035.5</v>
      </c>
      <c r="C76" s="102">
        <v>1322.2</v>
      </c>
      <c r="D76" s="102">
        <v>465.5</v>
      </c>
      <c r="E76" s="102">
        <v>18058.8</v>
      </c>
      <c r="F76" s="102">
        <v>71077.899999999994</v>
      </c>
      <c r="G76" s="102">
        <v>0</v>
      </c>
      <c r="H76" s="102">
        <v>2012.8</v>
      </c>
      <c r="I76" s="102">
        <v>1756.5</v>
      </c>
      <c r="J76" s="102">
        <v>3769.3</v>
      </c>
      <c r="K76" s="102">
        <v>10927.2</v>
      </c>
      <c r="L76" s="230">
        <v>103833.2</v>
      </c>
      <c r="M76" s="124" t="s">
        <v>786</v>
      </c>
      <c r="N76" s="64">
        <v>0</v>
      </c>
      <c r="O76" s="64">
        <v>0</v>
      </c>
      <c r="P76" s="64">
        <v>0</v>
      </c>
      <c r="Q76" s="64">
        <v>0</v>
      </c>
      <c r="R76" s="102">
        <v>75736.600000000006</v>
      </c>
      <c r="S76" s="102">
        <v>75736.600000000006</v>
      </c>
      <c r="T76" s="102">
        <v>1279.3</v>
      </c>
      <c r="U76" s="102">
        <v>3292.8</v>
      </c>
      <c r="V76" s="298">
        <v>4572.1000000000004</v>
      </c>
      <c r="W76" s="124">
        <v>13891.2</v>
      </c>
      <c r="X76" s="124">
        <v>9633.2999999999993</v>
      </c>
    </row>
    <row r="77" spans="1:46" s="597" customFormat="1" ht="9.9499999999999993" customHeight="1">
      <c r="A77" s="1243" t="s">
        <v>1498</v>
      </c>
      <c r="B77" s="1244">
        <v>18192.490000000002</v>
      </c>
      <c r="C77" s="1244">
        <v>1694.8</v>
      </c>
      <c r="D77" s="1244">
        <v>482.04</v>
      </c>
      <c r="E77" s="1244">
        <v>20369.330000000002</v>
      </c>
      <c r="F77" s="1244">
        <v>79535.94</v>
      </c>
      <c r="G77" s="1244">
        <v>67.3</v>
      </c>
      <c r="H77" s="1244">
        <v>2611.41</v>
      </c>
      <c r="I77" s="1244">
        <v>594.41</v>
      </c>
      <c r="J77" s="1244">
        <v>3273.12</v>
      </c>
      <c r="K77" s="1244">
        <v>12283.9</v>
      </c>
      <c r="L77" s="1245">
        <v>115462.29</v>
      </c>
      <c r="M77" s="1243" t="s">
        <v>1498</v>
      </c>
      <c r="N77" s="353">
        <v>0</v>
      </c>
      <c r="O77" s="353">
        <v>0</v>
      </c>
      <c r="P77" s="353">
        <v>0</v>
      </c>
      <c r="Q77" s="353">
        <v>0</v>
      </c>
      <c r="R77" s="1244">
        <v>79737.440000000002</v>
      </c>
      <c r="S77" s="1244">
        <v>79737.440000000002</v>
      </c>
      <c r="T77" s="1244">
        <v>1240.3499999999999</v>
      </c>
      <c r="U77" s="1244">
        <v>3183.32</v>
      </c>
      <c r="V77" s="1246">
        <v>4423.67</v>
      </c>
      <c r="W77" s="1243">
        <v>21664.52</v>
      </c>
      <c r="X77" s="1243">
        <v>9636.68</v>
      </c>
    </row>
    <row r="78" spans="1:46" s="301" customFormat="1" ht="3.75" customHeight="1">
      <c r="A78" s="3"/>
      <c r="B78" s="3"/>
      <c r="C78" s="3"/>
      <c r="D78" s="3"/>
      <c r="E78" s="242"/>
      <c r="F78" s="3"/>
      <c r="G78" s="3"/>
      <c r="H78" s="3"/>
      <c r="I78" s="3"/>
      <c r="J78" s="242"/>
      <c r="K78" s="3"/>
      <c r="L78" s="242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46" ht="9.9499999999999993" customHeight="1">
      <c r="A79" s="128" t="s">
        <v>364</v>
      </c>
      <c r="B79" s="235"/>
      <c r="C79" s="235"/>
      <c r="D79" s="235"/>
      <c r="E79" s="366"/>
      <c r="F79" s="235"/>
      <c r="G79" s="235"/>
      <c r="H79" s="235"/>
      <c r="I79" s="106"/>
      <c r="J79" s="366"/>
      <c r="K79" s="235"/>
      <c r="L79" s="367"/>
      <c r="M79" s="128" t="s">
        <v>364</v>
      </c>
      <c r="N79" s="235"/>
      <c r="O79" s="235"/>
      <c r="P79" s="235"/>
      <c r="Q79" s="235"/>
      <c r="R79" s="235"/>
      <c r="S79" s="366"/>
      <c r="T79" s="235"/>
      <c r="U79" s="235"/>
      <c r="V79" s="366"/>
      <c r="W79" s="235"/>
      <c r="X79" s="235"/>
      <c r="Z79" s="301"/>
      <c r="AA79" s="301"/>
      <c r="AB79" s="301"/>
      <c r="AC79" s="301"/>
      <c r="AD79" s="301"/>
      <c r="AE79" s="301"/>
      <c r="AF79" s="301"/>
      <c r="AG79" s="301"/>
      <c r="AH79" s="301"/>
      <c r="AI79" s="301"/>
      <c r="AJ79" s="301"/>
      <c r="AK79" s="301"/>
      <c r="AL79" s="301"/>
      <c r="AM79" s="301"/>
      <c r="AN79" s="301"/>
      <c r="AO79" s="301"/>
      <c r="AP79" s="301"/>
      <c r="AQ79" s="301"/>
      <c r="AR79" s="301"/>
      <c r="AS79" s="301"/>
      <c r="AT79" s="301"/>
    </row>
    <row r="80" spans="1:46" ht="9.9499999999999993" customHeight="1">
      <c r="N80" t="s">
        <v>1561</v>
      </c>
      <c r="Z80" s="301"/>
      <c r="AA80" s="301"/>
      <c r="AB80" s="301"/>
      <c r="AC80" s="301"/>
      <c r="AD80" s="301"/>
      <c r="AE80" s="301"/>
      <c r="AF80" s="301"/>
      <c r="AG80" s="301"/>
      <c r="AH80" s="301"/>
      <c r="AI80" s="301"/>
      <c r="AJ80" s="301"/>
      <c r="AK80" s="301"/>
      <c r="AL80" s="301"/>
      <c r="AM80" s="301"/>
      <c r="AN80" s="301"/>
      <c r="AO80" s="301"/>
      <c r="AP80" s="301"/>
      <c r="AQ80" s="301"/>
      <c r="AR80" s="301"/>
      <c r="AS80" s="301"/>
      <c r="AT80" s="301"/>
    </row>
  </sheetData>
  <mergeCells count="22">
    <mergeCell ref="A5:A8"/>
    <mergeCell ref="K5:K7"/>
    <mergeCell ref="S6:S7"/>
    <mergeCell ref="R6:R7"/>
    <mergeCell ref="V6:V7"/>
    <mergeCell ref="P6:P7"/>
    <mergeCell ref="L5:L7"/>
    <mergeCell ref="Q6:Q7"/>
    <mergeCell ref="M5:M8"/>
    <mergeCell ref="B5:E5"/>
    <mergeCell ref="F5:F7"/>
    <mergeCell ref="G5:J5"/>
    <mergeCell ref="E6:E7"/>
    <mergeCell ref="G6:G7"/>
    <mergeCell ref="I6:I7"/>
    <mergeCell ref="J6:J7"/>
    <mergeCell ref="X5:X7"/>
    <mergeCell ref="O6:O7"/>
    <mergeCell ref="W5:W7"/>
    <mergeCell ref="T5:V5"/>
    <mergeCell ref="N5:S5"/>
    <mergeCell ref="U6:U7"/>
  </mergeCells>
  <phoneticPr fontId="0" type="noConversion"/>
  <pageMargins left="0.51181102362204722" right="0.51181102362204722" top="0.98425196850393704" bottom="0" header="0.51181102362204722" footer="0.19685039370078741"/>
  <pageSetup paperSize="9" firstPageNumber="46" orientation="portrait" useFirstPageNumber="1" r:id="rId1"/>
  <headerFooter alignWithMargins="0">
    <oddFooter>&amp;C&amp;"Times New Roman,Bold"&amp;10&amp;P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D26"/>
  <sheetViews>
    <sheetView topLeftCell="A4" workbookViewId="0">
      <selection activeCell="B24" sqref="B24:C24"/>
    </sheetView>
  </sheetViews>
  <sheetFormatPr defaultRowHeight="12" customHeight="1"/>
  <cols>
    <col min="1" max="1" width="4.6640625" style="38" customWidth="1"/>
    <col min="2" max="2" width="41.33203125" style="38" customWidth="1"/>
    <col min="3" max="3" width="44.5" style="38" customWidth="1"/>
    <col min="4" max="16384" width="9.33203125" style="38"/>
  </cols>
  <sheetData>
    <row r="1" spans="1:4" ht="12" customHeight="1">
      <c r="A1" s="2410" t="s">
        <v>508</v>
      </c>
      <c r="B1" s="2410"/>
      <c r="C1" s="2410"/>
    </row>
    <row r="3" spans="1:4" s="217" customFormat="1" ht="33" customHeight="1">
      <c r="A3" s="1046" t="s">
        <v>1751</v>
      </c>
      <c r="B3" s="2415" t="s">
        <v>2010</v>
      </c>
      <c r="C3" s="2416"/>
    </row>
    <row r="4" spans="1:4" ht="12" customHeight="1">
      <c r="A4" s="1062"/>
      <c r="B4" s="223"/>
      <c r="C4" s="40"/>
    </row>
    <row r="5" spans="1:4" s="217" customFormat="1" ht="33" customHeight="1">
      <c r="A5" s="1047" t="s">
        <v>1752</v>
      </c>
      <c r="B5" s="2417" t="s">
        <v>2087</v>
      </c>
      <c r="C5" s="2418"/>
    </row>
    <row r="6" spans="1:4" ht="12" customHeight="1">
      <c r="A6" s="1062"/>
      <c r="B6" s="223"/>
      <c r="C6" s="40"/>
    </row>
    <row r="7" spans="1:4" s="217" customFormat="1" ht="32.25" customHeight="1">
      <c r="A7" s="1047" t="s">
        <v>1753</v>
      </c>
      <c r="B7" s="2417" t="s">
        <v>2088</v>
      </c>
      <c r="C7" s="2418"/>
      <c r="D7" s="217" t="s">
        <v>990</v>
      </c>
    </row>
    <row r="8" spans="1:4" ht="12" customHeight="1">
      <c r="A8" s="222"/>
      <c r="B8" s="39"/>
      <c r="C8" s="40"/>
    </row>
    <row r="9" spans="1:4" ht="18.75" customHeight="1">
      <c r="A9" s="222"/>
      <c r="B9" s="11" t="s">
        <v>509</v>
      </c>
      <c r="C9" s="1049" t="s">
        <v>588</v>
      </c>
    </row>
    <row r="10" spans="1:4" ht="12" customHeight="1">
      <c r="A10" s="222"/>
      <c r="B10" s="11"/>
      <c r="C10" s="224"/>
    </row>
    <row r="11" spans="1:4" ht="14.1" customHeight="1">
      <c r="A11" s="222"/>
      <c r="B11" s="39" t="s">
        <v>589</v>
      </c>
      <c r="C11" s="1048" t="s">
        <v>791</v>
      </c>
    </row>
    <row r="12" spans="1:4" ht="14.1" customHeight="1">
      <c r="A12" s="222"/>
      <c r="B12" s="39" t="s">
        <v>1551</v>
      </c>
      <c r="C12" s="1048" t="s">
        <v>792</v>
      </c>
    </row>
    <row r="13" spans="1:4" ht="14.1" customHeight="1">
      <c r="A13" s="222"/>
      <c r="B13" s="39" t="s">
        <v>1552</v>
      </c>
      <c r="C13" s="1048" t="s">
        <v>793</v>
      </c>
    </row>
    <row r="14" spans="1:4" ht="14.1" customHeight="1">
      <c r="A14" s="222"/>
      <c r="B14" s="39" t="s">
        <v>1553</v>
      </c>
      <c r="C14" s="1048" t="s">
        <v>794</v>
      </c>
    </row>
    <row r="15" spans="1:4" ht="14.1" customHeight="1">
      <c r="A15" s="222"/>
      <c r="B15" s="39" t="s">
        <v>1554</v>
      </c>
      <c r="C15" s="1048" t="s">
        <v>795</v>
      </c>
    </row>
    <row r="16" spans="1:4" ht="14.1" customHeight="1">
      <c r="A16" s="222"/>
      <c r="B16" s="39" t="s">
        <v>1555</v>
      </c>
      <c r="C16" s="1048" t="s">
        <v>796</v>
      </c>
    </row>
    <row r="17" spans="1:3" ht="14.1" customHeight="1">
      <c r="A17" s="222"/>
      <c r="B17" s="39" t="s">
        <v>1556</v>
      </c>
      <c r="C17" s="1048" t="s">
        <v>797</v>
      </c>
    </row>
    <row r="18" spans="1:3" ht="14.1" customHeight="1">
      <c r="A18" s="222"/>
      <c r="B18" s="39" t="s">
        <v>1557</v>
      </c>
      <c r="C18" s="1048" t="s">
        <v>798</v>
      </c>
    </row>
    <row r="19" spans="1:3" ht="14.1" customHeight="1">
      <c r="A19" s="222"/>
      <c r="B19" s="39" t="s">
        <v>165</v>
      </c>
      <c r="C19" s="1048" t="s">
        <v>799</v>
      </c>
    </row>
    <row r="20" spans="1:3" ht="14.1" customHeight="1">
      <c r="A20" s="222"/>
      <c r="B20" s="39" t="s">
        <v>169</v>
      </c>
      <c r="C20" s="1048" t="s">
        <v>800</v>
      </c>
    </row>
    <row r="21" spans="1:3" ht="14.1" customHeight="1">
      <c r="A21" s="222"/>
      <c r="B21" s="39" t="s">
        <v>170</v>
      </c>
      <c r="C21" s="1048" t="s">
        <v>801</v>
      </c>
    </row>
    <row r="22" spans="1:3" ht="14.1" customHeight="1">
      <c r="A22" s="222"/>
      <c r="B22" s="39" t="s">
        <v>171</v>
      </c>
      <c r="C22" s="1048" t="s">
        <v>802</v>
      </c>
    </row>
    <row r="23" spans="1:3" ht="12" customHeight="1">
      <c r="A23" s="222"/>
      <c r="B23" s="39"/>
      <c r="C23" s="40"/>
    </row>
    <row r="24" spans="1:3" ht="33" customHeight="1">
      <c r="A24" s="1047" t="s">
        <v>1754</v>
      </c>
      <c r="B24" s="2419" t="s">
        <v>172</v>
      </c>
      <c r="C24" s="2420"/>
    </row>
    <row r="25" spans="1:3" ht="12" customHeight="1">
      <c r="A25" s="72"/>
      <c r="B25" s="39"/>
      <c r="C25" s="40"/>
    </row>
    <row r="26" spans="1:3" ht="113.25" customHeight="1">
      <c r="A26" s="2412" t="s">
        <v>1377</v>
      </c>
      <c r="B26" s="2413"/>
      <c r="C26" s="2414"/>
    </row>
  </sheetData>
  <mergeCells count="6">
    <mergeCell ref="A26:C26"/>
    <mergeCell ref="A1:C1"/>
    <mergeCell ref="B3:C3"/>
    <mergeCell ref="B5:C5"/>
    <mergeCell ref="B7:C7"/>
    <mergeCell ref="B24:C24"/>
  </mergeCells>
  <phoneticPr fontId="0" type="noConversion"/>
  <printOptions horizontalCentered="1"/>
  <pageMargins left="0.5" right="0.5" top="1" bottom="0" header="0.5" footer="0.2"/>
  <pageSetup paperSize="9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>
  <dimension ref="A1:AD59"/>
  <sheetViews>
    <sheetView topLeftCell="N19" workbookViewId="0">
      <selection activeCell="AB43" sqref="AB43"/>
    </sheetView>
  </sheetViews>
  <sheetFormatPr defaultRowHeight="9.9499999999999993" customHeight="1"/>
  <cols>
    <col min="1" max="1" width="13.6640625" customWidth="1"/>
    <col min="2" max="14" width="12.83203125" customWidth="1"/>
    <col min="15" max="15" width="13.6640625" customWidth="1"/>
    <col min="16" max="29" width="12.33203125" customWidth="1"/>
  </cols>
  <sheetData>
    <row r="1" spans="1:30" s="469" customFormat="1" ht="14.1" customHeight="1">
      <c r="A1" s="479" t="s">
        <v>2640</v>
      </c>
      <c r="B1" s="480"/>
      <c r="C1" s="480"/>
      <c r="D1" s="480"/>
      <c r="E1" s="480"/>
      <c r="F1" s="481"/>
      <c r="G1" s="481"/>
      <c r="H1" s="481"/>
      <c r="I1" s="481"/>
      <c r="J1" s="481"/>
      <c r="K1" s="481"/>
      <c r="L1" s="482"/>
      <c r="M1" s="480"/>
      <c r="N1" s="492"/>
      <c r="O1" s="479" t="s">
        <v>2257</v>
      </c>
      <c r="P1" s="481"/>
      <c r="Q1" s="481"/>
      <c r="R1" s="481"/>
      <c r="S1" s="481"/>
      <c r="T1" s="481"/>
      <c r="U1" s="481"/>
      <c r="AC1" s="470"/>
    </row>
    <row r="2" spans="1:30" s="461" customFormat="1" ht="14.1" customHeight="1">
      <c r="A2" s="485"/>
      <c r="B2" s="486"/>
      <c r="C2" s="486"/>
      <c r="D2" s="486"/>
      <c r="E2" s="486"/>
      <c r="F2" s="487"/>
      <c r="G2" s="487"/>
      <c r="H2" s="487"/>
      <c r="I2" s="487"/>
      <c r="J2" s="487"/>
      <c r="K2" s="487"/>
      <c r="L2" s="488"/>
      <c r="M2" s="486"/>
      <c r="N2" s="495"/>
      <c r="O2" s="485"/>
      <c r="P2" s="487"/>
      <c r="Q2" s="487"/>
      <c r="R2" s="487"/>
      <c r="S2" s="487"/>
      <c r="T2" s="487"/>
      <c r="U2" s="487"/>
      <c r="V2" s="471"/>
      <c r="W2" s="471"/>
      <c r="X2" s="471"/>
      <c r="Y2" s="471"/>
      <c r="Z2" s="471"/>
      <c r="AA2" s="471"/>
      <c r="AB2" s="471"/>
      <c r="AC2" s="472"/>
    </row>
    <row r="3" spans="1:30" s="461" customFormat="1" ht="14.1" customHeight="1">
      <c r="A3" s="508"/>
      <c r="B3" s="487"/>
      <c r="C3" s="487"/>
      <c r="D3" s="487"/>
      <c r="E3" s="487"/>
      <c r="F3" s="487"/>
      <c r="G3" s="487"/>
      <c r="H3" s="487"/>
      <c r="I3" s="487"/>
      <c r="J3" s="487"/>
      <c r="K3" s="487"/>
      <c r="L3" s="488"/>
      <c r="M3" s="487"/>
      <c r="N3" s="495"/>
      <c r="O3" s="508"/>
      <c r="P3" s="487"/>
      <c r="Q3" s="487"/>
      <c r="R3" s="487"/>
      <c r="S3" s="487"/>
      <c r="T3" s="487"/>
      <c r="U3" s="487"/>
      <c r="V3" s="471"/>
      <c r="W3" s="471"/>
      <c r="X3" s="471"/>
      <c r="Y3" s="471"/>
      <c r="Z3" s="471"/>
      <c r="AA3" s="471"/>
      <c r="AB3" s="471"/>
      <c r="AC3" s="472"/>
    </row>
    <row r="4" spans="1:30" s="461" customFormat="1" ht="14.1" customHeight="1">
      <c r="A4" s="455" t="s">
        <v>280</v>
      </c>
      <c r="B4" s="1862"/>
      <c r="C4" s="490"/>
      <c r="D4" s="490"/>
      <c r="E4" s="490"/>
      <c r="F4" s="490"/>
      <c r="G4" s="490"/>
      <c r="H4" s="490"/>
      <c r="I4" s="490"/>
      <c r="J4" s="490"/>
      <c r="K4" s="490"/>
      <c r="L4" s="1863"/>
      <c r="M4" s="1862"/>
      <c r="N4" s="491"/>
      <c r="O4" s="455" t="s">
        <v>280</v>
      </c>
      <c r="P4" s="490"/>
      <c r="Q4" s="490"/>
      <c r="R4" s="490"/>
      <c r="S4" s="490"/>
      <c r="T4" s="490"/>
      <c r="U4" s="490"/>
      <c r="V4" s="473"/>
      <c r="W4" s="473"/>
      <c r="X4" s="473"/>
      <c r="Y4" s="473"/>
      <c r="Z4" s="473"/>
      <c r="AA4" s="473"/>
      <c r="AB4" s="473"/>
      <c r="AC4" s="474"/>
    </row>
    <row r="5" spans="1:30" s="1851" customFormat="1" ht="15" customHeight="1">
      <c r="A5" s="2460" t="s">
        <v>1788</v>
      </c>
      <c r="B5" s="2482" t="s">
        <v>2235</v>
      </c>
      <c r="C5" s="2485"/>
      <c r="D5" s="2485"/>
      <c r="E5" s="2485"/>
      <c r="F5" s="2485"/>
      <c r="G5" s="2485"/>
      <c r="H5" s="2485"/>
      <c r="I5" s="2485"/>
      <c r="J5" s="2485"/>
      <c r="K5" s="2485"/>
      <c r="L5" s="2485"/>
      <c r="M5" s="2485"/>
      <c r="N5" s="2486"/>
      <c r="O5" s="2460" t="s">
        <v>1788</v>
      </c>
      <c r="P5" s="2482" t="s">
        <v>1213</v>
      </c>
      <c r="Q5" s="2441"/>
      <c r="R5" s="2441"/>
      <c r="S5" s="2441"/>
      <c r="T5" s="2441"/>
      <c r="U5" s="2441"/>
      <c r="V5" s="2441"/>
      <c r="W5" s="2441"/>
      <c r="X5" s="2441"/>
      <c r="Y5" s="2441"/>
      <c r="Z5" s="2441"/>
      <c r="AA5" s="2441"/>
      <c r="AB5" s="2441"/>
      <c r="AC5" s="2442"/>
    </row>
    <row r="6" spans="1:30" s="1851" customFormat="1" ht="15" customHeight="1">
      <c r="A6" s="2428"/>
      <c r="B6" s="2477" t="s">
        <v>1431</v>
      </c>
      <c r="C6" s="2478"/>
      <c r="D6" s="2478"/>
      <c r="E6" s="2478"/>
      <c r="F6" s="2479"/>
      <c r="G6" s="2477" t="s">
        <v>2236</v>
      </c>
      <c r="H6" s="2478"/>
      <c r="I6" s="2479"/>
      <c r="J6" s="2480" t="s">
        <v>1351</v>
      </c>
      <c r="K6" s="2480" t="s">
        <v>2237</v>
      </c>
      <c r="L6" s="2487" t="s">
        <v>2238</v>
      </c>
      <c r="M6" s="2480" t="s">
        <v>2239</v>
      </c>
      <c r="N6" s="2480" t="s">
        <v>2258</v>
      </c>
      <c r="O6" s="2428"/>
      <c r="P6" s="2477" t="s">
        <v>991</v>
      </c>
      <c r="Q6" s="2478"/>
      <c r="R6" s="2478"/>
      <c r="S6" s="2478"/>
      <c r="T6" s="2479"/>
      <c r="U6" s="2477" t="s">
        <v>2240</v>
      </c>
      <c r="V6" s="2478"/>
      <c r="W6" s="2479"/>
      <c r="X6" s="2480" t="s">
        <v>1226</v>
      </c>
      <c r="Y6" s="2480" t="s">
        <v>661</v>
      </c>
      <c r="Z6" s="2483" t="s">
        <v>2241</v>
      </c>
      <c r="AA6" s="2480" t="s">
        <v>2242</v>
      </c>
      <c r="AB6" s="2480" t="s">
        <v>2243</v>
      </c>
      <c r="AC6" s="2483" t="s">
        <v>2239</v>
      </c>
      <c r="AD6" s="1348"/>
    </row>
    <row r="7" spans="1:30" s="1851" customFormat="1" ht="21" customHeight="1">
      <c r="A7" s="2428"/>
      <c r="B7" s="1850" t="s">
        <v>2244</v>
      </c>
      <c r="C7" s="1850" t="s">
        <v>2245</v>
      </c>
      <c r="D7" s="1850" t="s">
        <v>2246</v>
      </c>
      <c r="E7" s="1850" t="s">
        <v>2247</v>
      </c>
      <c r="F7" s="1853" t="s">
        <v>1341</v>
      </c>
      <c r="G7" s="1853" t="s">
        <v>2248</v>
      </c>
      <c r="H7" s="1853" t="s">
        <v>1505</v>
      </c>
      <c r="I7" s="1853" t="s">
        <v>1341</v>
      </c>
      <c r="J7" s="2481"/>
      <c r="K7" s="2481"/>
      <c r="L7" s="2488"/>
      <c r="M7" s="2481"/>
      <c r="N7" s="2481"/>
      <c r="O7" s="2428"/>
      <c r="P7" s="1852" t="s">
        <v>2249</v>
      </c>
      <c r="Q7" s="1853" t="s">
        <v>2250</v>
      </c>
      <c r="R7" s="1853" t="s">
        <v>2251</v>
      </c>
      <c r="S7" s="1853" t="s">
        <v>2252</v>
      </c>
      <c r="T7" s="1853" t="s">
        <v>2253</v>
      </c>
      <c r="U7" s="1853" t="s">
        <v>2254</v>
      </c>
      <c r="V7" s="1853" t="s">
        <v>2255</v>
      </c>
      <c r="W7" s="1853" t="s">
        <v>1341</v>
      </c>
      <c r="X7" s="2481"/>
      <c r="Y7" s="2481"/>
      <c r="Z7" s="2484"/>
      <c r="AA7" s="2481"/>
      <c r="AB7" s="2481"/>
      <c r="AC7" s="2484"/>
      <c r="AD7" s="1348"/>
    </row>
    <row r="8" spans="1:30" s="1851" customFormat="1" ht="15" customHeight="1">
      <c r="A8" s="2429"/>
      <c r="B8" s="1854">
        <v>1</v>
      </c>
      <c r="C8" s="1854">
        <v>2</v>
      </c>
      <c r="D8" s="1854">
        <v>3</v>
      </c>
      <c r="E8" s="1854">
        <v>4</v>
      </c>
      <c r="F8" s="1854">
        <v>5</v>
      </c>
      <c r="G8" s="1854">
        <v>6</v>
      </c>
      <c r="H8" s="1854">
        <v>7</v>
      </c>
      <c r="I8" s="1854">
        <v>8</v>
      </c>
      <c r="J8" s="1854">
        <v>9</v>
      </c>
      <c r="K8" s="1854">
        <v>10</v>
      </c>
      <c r="L8" s="1855">
        <v>11</v>
      </c>
      <c r="M8" s="1854">
        <v>12</v>
      </c>
      <c r="N8" s="1854">
        <v>13</v>
      </c>
      <c r="O8" s="2429"/>
      <c r="P8" s="1856">
        <v>14</v>
      </c>
      <c r="Q8" s="1854">
        <v>15</v>
      </c>
      <c r="R8" s="1856">
        <v>16</v>
      </c>
      <c r="S8" s="1854">
        <v>17</v>
      </c>
      <c r="T8" s="1856">
        <v>18</v>
      </c>
      <c r="U8" s="1854">
        <v>19</v>
      </c>
      <c r="V8" s="1856">
        <v>20</v>
      </c>
      <c r="W8" s="1854">
        <v>21</v>
      </c>
      <c r="X8" s="1856">
        <v>22</v>
      </c>
      <c r="Y8" s="1854">
        <v>23</v>
      </c>
      <c r="Z8" s="1856">
        <v>24</v>
      </c>
      <c r="AA8" s="1854">
        <v>25</v>
      </c>
      <c r="AB8" s="1856">
        <v>26</v>
      </c>
      <c r="AC8" s="1854">
        <v>27</v>
      </c>
    </row>
    <row r="9" spans="1:30" s="1859" customFormat="1" ht="9.1999999999999993" customHeight="1">
      <c r="A9" s="1861" t="s">
        <v>1627</v>
      </c>
      <c r="B9" s="1858">
        <v>1717.16623</v>
      </c>
      <c r="C9" s="1858">
        <v>288.32287000000002</v>
      </c>
      <c r="D9" s="1858">
        <v>107.56789000000001</v>
      </c>
      <c r="E9" s="1858">
        <v>703.60838000000001</v>
      </c>
      <c r="F9" s="1858">
        <v>2816.6653700000002</v>
      </c>
      <c r="G9" s="1858">
        <v>164.8048</v>
      </c>
      <c r="H9" s="1858">
        <v>16352.878190000001</v>
      </c>
      <c r="I9" s="1858">
        <v>16517.682990000001</v>
      </c>
      <c r="J9" s="1858">
        <v>5182.6507699999993</v>
      </c>
      <c r="K9" s="1858">
        <v>2495.8710299999998</v>
      </c>
      <c r="L9" s="1858">
        <v>2235.5877599999999</v>
      </c>
      <c r="M9" s="1858">
        <v>626.62894999999992</v>
      </c>
      <c r="N9" s="1858">
        <v>29875.086870000006</v>
      </c>
      <c r="O9" s="1861" t="s">
        <v>1627</v>
      </c>
      <c r="P9" s="1858">
        <v>42.098199999999999</v>
      </c>
      <c r="Q9" s="1858">
        <v>3245.3561500000001</v>
      </c>
      <c r="R9" s="1858">
        <v>2324.1166800000001</v>
      </c>
      <c r="S9" s="1858">
        <v>128.673</v>
      </c>
      <c r="T9" s="1858">
        <v>2130.9152300000001</v>
      </c>
      <c r="U9" s="1858">
        <v>4987.8876300000002</v>
      </c>
      <c r="V9" s="1858">
        <v>12760.868100000002</v>
      </c>
      <c r="W9" s="1858">
        <v>17748.755730000001</v>
      </c>
      <c r="X9" s="1858">
        <v>341.72687999999999</v>
      </c>
      <c r="Y9" s="1858">
        <v>1587.72101</v>
      </c>
      <c r="Z9" s="1858">
        <v>0.70126999999999995</v>
      </c>
      <c r="AA9" s="1858">
        <v>0</v>
      </c>
      <c r="AB9" s="1858">
        <v>2263.3020299999998</v>
      </c>
      <c r="AC9" s="1858">
        <v>61.720690000000005</v>
      </c>
    </row>
    <row r="10" spans="1:30" s="1851" customFormat="1" ht="9.1999999999999993" customHeight="1">
      <c r="A10" s="1860"/>
      <c r="B10" s="1857"/>
      <c r="C10" s="1857"/>
      <c r="D10" s="1857"/>
      <c r="E10" s="1857"/>
      <c r="F10" s="1857"/>
      <c r="G10" s="1857"/>
      <c r="H10" s="1857"/>
      <c r="I10" s="1857"/>
      <c r="J10" s="1857"/>
      <c r="K10" s="1857"/>
      <c r="L10" s="1857"/>
      <c r="M10" s="1857"/>
      <c r="N10" s="1857"/>
      <c r="O10" s="1860"/>
      <c r="P10" s="1857"/>
      <c r="Q10" s="1857"/>
      <c r="R10" s="1857"/>
      <c r="S10" s="1857"/>
      <c r="T10" s="1857"/>
      <c r="U10" s="1857"/>
      <c r="V10" s="1857"/>
      <c r="W10" s="1857"/>
      <c r="X10" s="1857"/>
      <c r="Y10" s="1857"/>
      <c r="Z10" s="1857"/>
      <c r="AA10" s="1857"/>
      <c r="AB10" s="1857"/>
      <c r="AC10" s="1857"/>
    </row>
    <row r="11" spans="1:30" s="1851" customFormat="1" ht="9.1999999999999993" customHeight="1">
      <c r="A11" s="1860" t="s">
        <v>1807</v>
      </c>
      <c r="B11" s="1857">
        <v>1830.41183</v>
      </c>
      <c r="C11" s="1857">
        <v>379.27680000000004</v>
      </c>
      <c r="D11" s="1857">
        <v>224.98000000000002</v>
      </c>
      <c r="E11" s="1857">
        <v>801.58065999999997</v>
      </c>
      <c r="F11" s="1857">
        <v>3236.2492900000002</v>
      </c>
      <c r="G11" s="1857">
        <v>162.90164999999999</v>
      </c>
      <c r="H11" s="1857">
        <v>16373.241579999998</v>
      </c>
      <c r="I11" s="1857">
        <v>16536.143230000001</v>
      </c>
      <c r="J11" s="1857">
        <v>5569.5118899999998</v>
      </c>
      <c r="K11" s="1857">
        <v>2890.4808200000002</v>
      </c>
      <c r="L11" s="1857">
        <v>1747.8385299999998</v>
      </c>
      <c r="M11" s="1857">
        <v>197.91250999999997</v>
      </c>
      <c r="N11" s="1857">
        <v>30178.136270000006</v>
      </c>
      <c r="O11" s="1860" t="s">
        <v>1807</v>
      </c>
      <c r="P11" s="1857">
        <v>43.487349999999999</v>
      </c>
      <c r="Q11" s="1857">
        <v>3685.3111900000008</v>
      </c>
      <c r="R11" s="1857">
        <v>1254.0273300000001</v>
      </c>
      <c r="S11" s="1857">
        <v>128.673</v>
      </c>
      <c r="T11" s="1857">
        <v>2544.5029399999999</v>
      </c>
      <c r="U11" s="1857">
        <v>5121.2961000000005</v>
      </c>
      <c r="V11" s="1857">
        <v>13740.761830000003</v>
      </c>
      <c r="W11" s="1857">
        <v>18862.057930000003</v>
      </c>
      <c r="X11" s="1857">
        <v>358.49509</v>
      </c>
      <c r="Y11" s="1857">
        <v>1552.1993</v>
      </c>
      <c r="Z11" s="1857">
        <v>10.60773</v>
      </c>
      <c r="AA11" s="1857">
        <v>0</v>
      </c>
      <c r="AB11" s="1857">
        <v>1593.1675699999998</v>
      </c>
      <c r="AC11" s="1857">
        <v>145.60684000000003</v>
      </c>
    </row>
    <row r="12" spans="1:30" s="1851" customFormat="1" ht="9.1999999999999993" customHeight="1">
      <c r="A12" s="1860" t="s">
        <v>1593</v>
      </c>
      <c r="B12" s="1857">
        <v>1856.7631299999998</v>
      </c>
      <c r="C12" s="1857">
        <v>373.01709000000005</v>
      </c>
      <c r="D12" s="1857">
        <v>186.30865000000003</v>
      </c>
      <c r="E12" s="1857">
        <v>902.17968000000008</v>
      </c>
      <c r="F12" s="1857">
        <v>3318.2685500000007</v>
      </c>
      <c r="G12" s="1857">
        <v>150.77838</v>
      </c>
      <c r="H12" s="1857">
        <v>17370.626280000004</v>
      </c>
      <c r="I12" s="1857">
        <v>17521.404660000004</v>
      </c>
      <c r="J12" s="1857">
        <v>5963.3939800000007</v>
      </c>
      <c r="K12" s="1857">
        <v>2855.2630300000001</v>
      </c>
      <c r="L12" s="1857">
        <v>1675.0856900000001</v>
      </c>
      <c r="M12" s="1857">
        <v>392.96505999999994</v>
      </c>
      <c r="N12" s="1857">
        <v>31726.380970000006</v>
      </c>
      <c r="O12" s="1860" t="s">
        <v>1593</v>
      </c>
      <c r="P12" s="1857">
        <v>37.722650000000016</v>
      </c>
      <c r="Q12" s="1857">
        <v>3159.6195400000001</v>
      </c>
      <c r="R12" s="1857">
        <v>2539.6050300000002</v>
      </c>
      <c r="S12" s="1857">
        <v>128.673</v>
      </c>
      <c r="T12" s="1857">
        <v>2816.5142300000002</v>
      </c>
      <c r="U12" s="1857">
        <v>5297.3832199999997</v>
      </c>
      <c r="V12" s="1857">
        <v>14105.349900000001</v>
      </c>
      <c r="W12" s="1857">
        <v>19402.733120000001</v>
      </c>
      <c r="X12" s="1857">
        <v>380.55033000000003</v>
      </c>
      <c r="Y12" s="1857">
        <v>1541.56287</v>
      </c>
      <c r="Z12" s="1857">
        <v>10.60773</v>
      </c>
      <c r="AA12" s="1857">
        <v>0</v>
      </c>
      <c r="AB12" s="1857">
        <v>1610.9067900000002</v>
      </c>
      <c r="AC12" s="1857">
        <v>97.885680000000008</v>
      </c>
    </row>
    <row r="13" spans="1:30" s="1851" customFormat="1" ht="9.1999999999999993" customHeight="1">
      <c r="A13" s="1860" t="s">
        <v>739</v>
      </c>
      <c r="B13" s="1857">
        <v>2126.4171299999998</v>
      </c>
      <c r="C13" s="1857">
        <v>383.68380999999999</v>
      </c>
      <c r="D13" s="1857">
        <v>299.14340000000004</v>
      </c>
      <c r="E13" s="1857">
        <v>934.7344700000001</v>
      </c>
      <c r="F13" s="1857">
        <v>3743.9788100000001</v>
      </c>
      <c r="G13" s="1857">
        <v>148.35853</v>
      </c>
      <c r="H13" s="1857">
        <v>18035.045239999999</v>
      </c>
      <c r="I13" s="1857">
        <v>18183.403770000001</v>
      </c>
      <c r="J13" s="1857">
        <v>6409.4767199999978</v>
      </c>
      <c r="K13" s="1857">
        <v>3044.9476299999997</v>
      </c>
      <c r="L13" s="1857">
        <v>1571.14121</v>
      </c>
      <c r="M13" s="1857">
        <v>481.51562999999987</v>
      </c>
      <c r="N13" s="1857">
        <v>33434.463769999995</v>
      </c>
      <c r="O13" s="1860" t="s">
        <v>739</v>
      </c>
      <c r="P13" s="1857">
        <v>31.658780000000007</v>
      </c>
      <c r="Q13" s="1857">
        <v>3066.3994000000007</v>
      </c>
      <c r="R13" s="1857">
        <v>2480.0461700000005</v>
      </c>
      <c r="S13" s="1857">
        <v>128.673</v>
      </c>
      <c r="T13" s="1857">
        <v>2929.8267799999999</v>
      </c>
      <c r="U13" s="1857">
        <v>5860.8528299999998</v>
      </c>
      <c r="V13" s="1857">
        <v>15153.971800000003</v>
      </c>
      <c r="W13" s="1857">
        <v>21014.824630000003</v>
      </c>
      <c r="X13" s="1857">
        <v>420.83441000000005</v>
      </c>
      <c r="Y13" s="1857">
        <v>1786.8870400000001</v>
      </c>
      <c r="Z13" s="1857">
        <v>12.483699999999999</v>
      </c>
      <c r="AA13" s="1857">
        <v>0</v>
      </c>
      <c r="AB13" s="1857">
        <v>1510.8686399999999</v>
      </c>
      <c r="AC13" s="1857">
        <v>51.961219999999997</v>
      </c>
    </row>
    <row r="14" spans="1:30" s="1859" customFormat="1" ht="9.1999999999999993" customHeight="1">
      <c r="A14" s="1861" t="s">
        <v>89</v>
      </c>
      <c r="B14" s="1858">
        <v>2234.0262199999997</v>
      </c>
      <c r="C14" s="1858">
        <v>383.53992999999991</v>
      </c>
      <c r="D14" s="1858">
        <v>208.15961999999996</v>
      </c>
      <c r="E14" s="1858">
        <v>975.60581999999999</v>
      </c>
      <c r="F14" s="1858">
        <v>3801.3315899999998</v>
      </c>
      <c r="G14" s="1858">
        <v>136.81542999999999</v>
      </c>
      <c r="H14" s="1858">
        <v>20077.419409999995</v>
      </c>
      <c r="I14" s="1858">
        <v>20214.234839999997</v>
      </c>
      <c r="J14" s="1858">
        <v>7225.4281599999995</v>
      </c>
      <c r="K14" s="1858">
        <v>2995.0031329999997</v>
      </c>
      <c r="L14" s="1858">
        <v>665.59844999999996</v>
      </c>
      <c r="M14" s="1858">
        <v>849.03378000000009</v>
      </c>
      <c r="N14" s="1858">
        <v>35750.694542999998</v>
      </c>
      <c r="O14" s="1861" t="s">
        <v>89</v>
      </c>
      <c r="P14" s="1858">
        <v>44.138000000000012</v>
      </c>
      <c r="Q14" s="1858">
        <v>3567.1021999999998</v>
      </c>
      <c r="R14" s="1858">
        <v>2718.4788100000005</v>
      </c>
      <c r="S14" s="1858">
        <v>116.173</v>
      </c>
      <c r="T14" s="1858">
        <v>2963.6219300000002</v>
      </c>
      <c r="U14" s="1858">
        <v>6731.3054499999998</v>
      </c>
      <c r="V14" s="1858">
        <v>16660.919959999999</v>
      </c>
      <c r="W14" s="1858">
        <v>23392.225409999999</v>
      </c>
      <c r="X14" s="1858">
        <v>444.65128000000004</v>
      </c>
      <c r="Y14" s="1858">
        <v>1689.5343800000001</v>
      </c>
      <c r="Z14" s="1858">
        <v>9.7059599999999993</v>
      </c>
      <c r="AA14" s="1858">
        <v>0</v>
      </c>
      <c r="AB14" s="1858">
        <v>673.39276000000018</v>
      </c>
      <c r="AC14" s="1858">
        <v>131.67080999999999</v>
      </c>
    </row>
    <row r="15" spans="1:30" s="1851" customFormat="1" ht="9.1999999999999993" customHeight="1">
      <c r="A15" s="1860"/>
      <c r="B15" s="1857"/>
      <c r="C15" s="1857"/>
      <c r="D15" s="1857"/>
      <c r="E15" s="1857"/>
      <c r="F15" s="1857"/>
      <c r="G15" s="1857"/>
      <c r="H15" s="1857"/>
      <c r="I15" s="1857"/>
      <c r="J15" s="1857"/>
      <c r="K15" s="1857"/>
      <c r="L15" s="1857"/>
      <c r="M15" s="1857"/>
      <c r="N15" s="1857"/>
      <c r="O15" s="1860"/>
      <c r="P15" s="1857"/>
      <c r="Q15" s="1857"/>
      <c r="R15" s="1857"/>
      <c r="S15" s="1857"/>
      <c r="T15" s="1857"/>
      <c r="U15" s="1857"/>
      <c r="V15" s="1857"/>
      <c r="W15" s="1857"/>
      <c r="X15" s="1857"/>
      <c r="Y15" s="1857"/>
      <c r="Z15" s="1857"/>
      <c r="AA15" s="1857"/>
      <c r="AB15" s="1857"/>
      <c r="AC15" s="1857"/>
    </row>
    <row r="16" spans="1:30" s="1851" customFormat="1" ht="9.1999999999999993" customHeight="1">
      <c r="A16" s="1860" t="s">
        <v>1830</v>
      </c>
      <c r="B16" s="1857">
        <v>2601.4862199999998</v>
      </c>
      <c r="C16" s="1857">
        <v>491.12198000000001</v>
      </c>
      <c r="D16" s="1857">
        <v>505.10660999999999</v>
      </c>
      <c r="E16" s="1857">
        <v>1220.7908400000001</v>
      </c>
      <c r="F16" s="1857">
        <v>4818.505650000001</v>
      </c>
      <c r="G16" s="1857">
        <v>136.81542999999999</v>
      </c>
      <c r="H16" s="1857">
        <v>21721.609430000004</v>
      </c>
      <c r="I16" s="1857">
        <v>21858.424860000003</v>
      </c>
      <c r="J16" s="1857">
        <v>8414.0662900000007</v>
      </c>
      <c r="K16" s="1857">
        <v>3419.5211599999998</v>
      </c>
      <c r="L16" s="1857">
        <v>840.75960999999995</v>
      </c>
      <c r="M16" s="1857">
        <v>302.97412999999995</v>
      </c>
      <c r="N16" s="1857">
        <v>39655.348050000008</v>
      </c>
      <c r="O16" s="1860" t="s">
        <v>1830</v>
      </c>
      <c r="P16" s="1857">
        <v>26.442339999999998</v>
      </c>
      <c r="Q16" s="1857">
        <v>3132.9178999999999</v>
      </c>
      <c r="R16" s="1857">
        <v>2938.5244300000004</v>
      </c>
      <c r="S16" s="1857">
        <v>116.173</v>
      </c>
      <c r="T16" s="1857">
        <v>3307.2568700000006</v>
      </c>
      <c r="U16" s="1857">
        <v>7048.5180300000002</v>
      </c>
      <c r="V16" s="1857">
        <v>19654.250000000004</v>
      </c>
      <c r="W16" s="1857">
        <v>26702.76803000001</v>
      </c>
      <c r="X16" s="1857">
        <v>542.61954999999989</v>
      </c>
      <c r="Y16" s="1857">
        <v>1932.4272700000004</v>
      </c>
      <c r="Z16" s="1857">
        <v>10.730760000000004</v>
      </c>
      <c r="AA16" s="1857">
        <v>0.71508000000000005</v>
      </c>
      <c r="AB16" s="1857">
        <v>838.59411999999998</v>
      </c>
      <c r="AC16" s="1857">
        <v>106.17869999999999</v>
      </c>
    </row>
    <row r="17" spans="1:29" s="1851" customFormat="1" ht="9.1999999999999993" customHeight="1">
      <c r="A17" s="1860" t="s">
        <v>1834</v>
      </c>
      <c r="B17" s="1857">
        <v>2768.8759500000001</v>
      </c>
      <c r="C17" s="1857">
        <v>522.97462999999993</v>
      </c>
      <c r="D17" s="1857">
        <v>216.45888000000002</v>
      </c>
      <c r="E17" s="1857">
        <v>1241.2599900000002</v>
      </c>
      <c r="F17" s="1857">
        <v>4749.5694500000009</v>
      </c>
      <c r="G17" s="1857">
        <v>127.27669</v>
      </c>
      <c r="H17" s="1857">
        <v>23353.41359</v>
      </c>
      <c r="I17" s="1857">
        <v>23480.690280000003</v>
      </c>
      <c r="J17" s="1857">
        <v>9140.4499499999984</v>
      </c>
      <c r="K17" s="1857">
        <v>3472.7069698765417</v>
      </c>
      <c r="L17" s="1857">
        <v>831.73820999999998</v>
      </c>
      <c r="M17" s="1857">
        <v>662.12657999999999</v>
      </c>
      <c r="N17" s="1857">
        <v>42339.035339876529</v>
      </c>
      <c r="O17" s="1860" t="s">
        <v>1834</v>
      </c>
      <c r="P17" s="1857">
        <v>52.059120000000014</v>
      </c>
      <c r="Q17" s="1857">
        <v>3948.388332999999</v>
      </c>
      <c r="R17" s="1857">
        <v>3442.7577299999998</v>
      </c>
      <c r="S17" s="1857">
        <v>116.173</v>
      </c>
      <c r="T17" s="1857">
        <v>3154.5380500000006</v>
      </c>
      <c r="U17" s="1857">
        <v>7269.0955800000002</v>
      </c>
      <c r="V17" s="1857">
        <v>20942.804589999996</v>
      </c>
      <c r="W17" s="1857">
        <v>28211.900169999997</v>
      </c>
      <c r="X17" s="1857">
        <v>574.09599999999989</v>
      </c>
      <c r="Y17" s="1857">
        <v>1929.554030985915</v>
      </c>
      <c r="Z17" s="1857">
        <v>11.082800000000001</v>
      </c>
      <c r="AA17" s="1857">
        <v>0.71508000000000005</v>
      </c>
      <c r="AB17" s="1857">
        <v>797.54027000000019</v>
      </c>
      <c r="AC17" s="1857">
        <v>100.23076</v>
      </c>
    </row>
    <row r="18" spans="1:29" s="1851" customFormat="1" ht="9.1999999999999993" customHeight="1">
      <c r="A18" s="1860" t="s">
        <v>1846</v>
      </c>
      <c r="B18" s="1857">
        <v>2866.24055</v>
      </c>
      <c r="C18" s="1857">
        <v>522.63771999999994</v>
      </c>
      <c r="D18" s="1857">
        <v>221.84067000000007</v>
      </c>
      <c r="E18" s="1857">
        <v>1199.0483999999999</v>
      </c>
      <c r="F18" s="1857">
        <v>4809.7673400000003</v>
      </c>
      <c r="G18" s="1857">
        <v>612.41849000000002</v>
      </c>
      <c r="H18" s="1857">
        <v>24411.553849999997</v>
      </c>
      <c r="I18" s="1857">
        <v>25023.97234</v>
      </c>
      <c r="J18" s="1857">
        <v>9889.0388199999979</v>
      </c>
      <c r="K18" s="1857">
        <v>3597.8836060000008</v>
      </c>
      <c r="L18" s="1857">
        <v>987.51936000000012</v>
      </c>
      <c r="M18" s="1857">
        <v>1076.1145699999997</v>
      </c>
      <c r="N18" s="1857">
        <v>45384.296036000007</v>
      </c>
      <c r="O18" s="1860" t="s">
        <v>1846</v>
      </c>
      <c r="P18" s="1857">
        <v>45.028350000000003</v>
      </c>
      <c r="Q18" s="1857">
        <v>3116.907650000001</v>
      </c>
      <c r="R18" s="1857">
        <v>3091.5326399999994</v>
      </c>
      <c r="S18" s="1857">
        <v>116.173</v>
      </c>
      <c r="T18" s="1857">
        <v>3054.4940300000007</v>
      </c>
      <c r="U18" s="1857">
        <v>8527.9644399999997</v>
      </c>
      <c r="V18" s="1857">
        <v>23420.351100000003</v>
      </c>
      <c r="W18" s="1857">
        <v>31948.315540000007</v>
      </c>
      <c r="X18" s="1857">
        <v>605.74668000000008</v>
      </c>
      <c r="Y18" s="1857">
        <v>2367.7993499999998</v>
      </c>
      <c r="Z18" s="1857">
        <v>9.9630599999999987</v>
      </c>
      <c r="AA18" s="1857">
        <v>0.71508000000000005</v>
      </c>
      <c r="AB18" s="1857">
        <v>901.26832000000002</v>
      </c>
      <c r="AC18" s="1857">
        <v>126.35234</v>
      </c>
    </row>
    <row r="19" spans="1:29" s="1859" customFormat="1" ht="9.1999999999999993" customHeight="1">
      <c r="A19" s="1861" t="s">
        <v>2256</v>
      </c>
      <c r="B19" s="1858">
        <v>2866.24055</v>
      </c>
      <c r="C19" s="1858">
        <v>522.63771999999994</v>
      </c>
      <c r="D19" s="1858">
        <v>221.84067000000007</v>
      </c>
      <c r="E19" s="1858">
        <v>1199.0483999999999</v>
      </c>
      <c r="F19" s="1858">
        <v>4809.7673400000003</v>
      </c>
      <c r="G19" s="1858">
        <v>612.41849000000002</v>
      </c>
      <c r="H19" s="1858">
        <v>24411.553849999997</v>
      </c>
      <c r="I19" s="1858">
        <v>25023.97234</v>
      </c>
      <c r="J19" s="1858">
        <v>9889.0388199999979</v>
      </c>
      <c r="K19" s="1858">
        <v>3597.8836060000008</v>
      </c>
      <c r="L19" s="1858">
        <v>987.51936000000012</v>
      </c>
      <c r="M19" s="1858">
        <v>1076.1145699999997</v>
      </c>
      <c r="N19" s="1858">
        <v>45384.296036000007</v>
      </c>
      <c r="O19" s="1861" t="s">
        <v>2256</v>
      </c>
      <c r="P19" s="1858">
        <v>45.028350000000003</v>
      </c>
      <c r="Q19" s="1858">
        <v>3116.907650000001</v>
      </c>
      <c r="R19" s="1858">
        <v>3091.5326399999994</v>
      </c>
      <c r="S19" s="1858">
        <v>116.173</v>
      </c>
      <c r="T19" s="1858">
        <v>3054.4940300000007</v>
      </c>
      <c r="U19" s="1858">
        <v>8527.9644399999997</v>
      </c>
      <c r="V19" s="1858">
        <v>23420.351100000003</v>
      </c>
      <c r="W19" s="1858">
        <v>31948.315540000007</v>
      </c>
      <c r="X19" s="1858">
        <v>605.74668000000008</v>
      </c>
      <c r="Y19" s="1858">
        <v>2367.7993499999998</v>
      </c>
      <c r="Z19" s="1858">
        <v>9.9630599999999987</v>
      </c>
      <c r="AA19" s="1858">
        <v>0.71508000000000005</v>
      </c>
      <c r="AB19" s="1858">
        <v>901.26832000000002</v>
      </c>
      <c r="AC19" s="1858">
        <v>126.35234</v>
      </c>
    </row>
    <row r="20" spans="1:29" s="1851" customFormat="1" ht="9.1999999999999993" customHeight="1">
      <c r="A20" s="1860"/>
      <c r="B20" s="1857"/>
      <c r="C20" s="1857"/>
      <c r="D20" s="1857"/>
      <c r="E20" s="1857"/>
      <c r="F20" s="1857"/>
      <c r="G20" s="1857"/>
      <c r="H20" s="1857"/>
      <c r="I20" s="1857"/>
      <c r="J20" s="1857"/>
      <c r="K20" s="1857"/>
      <c r="L20" s="1857"/>
      <c r="M20" s="1857"/>
      <c r="N20" s="1857"/>
      <c r="O20" s="1860"/>
      <c r="P20" s="1857"/>
      <c r="Q20" s="1857"/>
      <c r="R20" s="1857"/>
      <c r="S20" s="1857"/>
      <c r="T20" s="1857"/>
      <c r="U20" s="1857"/>
      <c r="V20" s="1857"/>
      <c r="W20" s="1857"/>
      <c r="X20" s="1857"/>
      <c r="Y20" s="1857"/>
      <c r="Z20" s="1857"/>
      <c r="AA20" s="1857"/>
      <c r="AB20" s="1857"/>
      <c r="AC20" s="1857"/>
    </row>
    <row r="21" spans="1:29" s="1851" customFormat="1" ht="9.1999999999999993" customHeight="1">
      <c r="A21" s="1860" t="s">
        <v>1914</v>
      </c>
      <c r="B21" s="1857">
        <v>3181.6095458500004</v>
      </c>
      <c r="C21" s="1857">
        <v>621.88485056600007</v>
      </c>
      <c r="D21" s="1857">
        <v>398.44948483563633</v>
      </c>
      <c r="E21" s="1857">
        <v>1394.79660199</v>
      </c>
      <c r="F21" s="1857">
        <v>5596.7404832416369</v>
      </c>
      <c r="G21" s="1857">
        <v>372.07112916999995</v>
      </c>
      <c r="H21" s="1857">
        <v>29402.114875400002</v>
      </c>
      <c r="I21" s="1857">
        <v>29774.186004570009</v>
      </c>
      <c r="J21" s="1857">
        <v>12010.3903330271</v>
      </c>
      <c r="K21" s="1857">
        <v>4587.201829864809</v>
      </c>
      <c r="L21" s="1857">
        <v>1814.0770609632727</v>
      </c>
      <c r="M21" s="1857">
        <v>466.94974805780703</v>
      </c>
      <c r="N21" s="1857">
        <v>54249.54545972465</v>
      </c>
      <c r="O21" s="1860" t="s">
        <v>1914</v>
      </c>
      <c r="P21" s="1857">
        <v>54.873972517299997</v>
      </c>
      <c r="Q21" s="1857">
        <v>3711.4539667699996</v>
      </c>
      <c r="R21" s="1857">
        <v>3234.9591702000012</v>
      </c>
      <c r="S21" s="1857">
        <v>116.173</v>
      </c>
      <c r="T21" s="1857">
        <v>2843.7427125700005</v>
      </c>
      <c r="U21" s="1857">
        <v>10895.604041999999</v>
      </c>
      <c r="V21" s="1857">
        <v>28763.244913260001</v>
      </c>
      <c r="W21" s="1857">
        <v>39658.848955259993</v>
      </c>
      <c r="X21" s="1857">
        <v>655.10140830950002</v>
      </c>
      <c r="Y21" s="1857">
        <v>2392.9141639536992</v>
      </c>
      <c r="Z21" s="1857">
        <v>2.6785800099999997</v>
      </c>
      <c r="AA21" s="1857">
        <v>0</v>
      </c>
      <c r="AB21" s="1857">
        <v>1564.0025322099996</v>
      </c>
      <c r="AC21" s="1857">
        <v>14.797000000000001</v>
      </c>
    </row>
    <row r="22" spans="1:29" s="1851" customFormat="1" ht="9.1999999999999993" customHeight="1">
      <c r="A22" s="1860" t="s">
        <v>1937</v>
      </c>
      <c r="B22" s="1857">
        <v>3425.4372508500001</v>
      </c>
      <c r="C22" s="1857">
        <v>701.08147803800011</v>
      </c>
      <c r="D22" s="1857">
        <v>-3.7374683563634719</v>
      </c>
      <c r="E22" s="1857">
        <v>1404.1504846299999</v>
      </c>
      <c r="F22" s="1857">
        <v>5526.9317451616389</v>
      </c>
      <c r="G22" s="1857">
        <v>424.71726267999998</v>
      </c>
      <c r="H22" s="1857">
        <v>31342.698304999994</v>
      </c>
      <c r="I22" s="1857">
        <v>31767.415567679989</v>
      </c>
      <c r="J22" s="1857">
        <v>13119.571496587101</v>
      </c>
      <c r="K22" s="1857">
        <v>4921.9464997596087</v>
      </c>
      <c r="L22" s="1857">
        <v>1919.7489621332716</v>
      </c>
      <c r="M22" s="1857">
        <v>1133.2928116600795</v>
      </c>
      <c r="N22" s="1857">
        <v>58388.907082981728</v>
      </c>
      <c r="O22" s="1860" t="s">
        <v>1937</v>
      </c>
      <c r="P22" s="1857">
        <v>71.372746771300001</v>
      </c>
      <c r="Q22" s="1857">
        <v>4162.4752232789997</v>
      </c>
      <c r="R22" s="1857">
        <v>2513.3123825799994</v>
      </c>
      <c r="S22" s="1857">
        <v>116.173</v>
      </c>
      <c r="T22" s="1857">
        <v>2316.73387486</v>
      </c>
      <c r="U22" s="1857">
        <v>12367.208342</v>
      </c>
      <c r="V22" s="1857">
        <v>31807.634957469993</v>
      </c>
      <c r="W22" s="1857">
        <v>44174.843299469991</v>
      </c>
      <c r="X22" s="1857">
        <v>683.04284358949997</v>
      </c>
      <c r="Y22" s="1857">
        <v>2559.3837354196985</v>
      </c>
      <c r="Z22" s="1857">
        <v>2.48536884</v>
      </c>
      <c r="AA22" s="1857">
        <v>0</v>
      </c>
      <c r="AB22" s="1857">
        <v>1778.0179216499998</v>
      </c>
      <c r="AC22" s="1857">
        <v>11.06668584</v>
      </c>
    </row>
    <row r="23" spans="1:29" s="1851" customFormat="1" ht="9.1999999999999993" customHeight="1">
      <c r="A23" s="1860" t="s">
        <v>1971</v>
      </c>
      <c r="B23" s="1857">
        <v>3735.9754895900001</v>
      </c>
      <c r="C23" s="1857">
        <v>749.26837616800003</v>
      </c>
      <c r="D23" s="1857">
        <v>2.9519014700001196</v>
      </c>
      <c r="E23" s="1857">
        <v>1364.6633943100001</v>
      </c>
      <c r="F23" s="1857">
        <v>5852.859161538001</v>
      </c>
      <c r="G23" s="1857">
        <v>105.87637922000002</v>
      </c>
      <c r="H23" s="1857">
        <v>36087.999713769997</v>
      </c>
      <c r="I23" s="1857">
        <v>36193.876092990002</v>
      </c>
      <c r="J23" s="1857">
        <v>14130.407959682167</v>
      </c>
      <c r="K23" s="1857">
        <v>5215.4652276077686</v>
      </c>
      <c r="L23" s="1857">
        <v>2042.5670085299996</v>
      </c>
      <c r="M23" s="1857">
        <v>1768.4776769377631</v>
      </c>
      <c r="N23" s="1857">
        <v>65203.653127285696</v>
      </c>
      <c r="O23" s="1860" t="s">
        <v>1971</v>
      </c>
      <c r="P23" s="1857">
        <v>75.086011157300007</v>
      </c>
      <c r="Q23" s="1857">
        <v>4345.6217235089989</v>
      </c>
      <c r="R23" s="1857">
        <v>2294.9651962299995</v>
      </c>
      <c r="S23" s="1857">
        <v>116.173</v>
      </c>
      <c r="T23" s="1857">
        <v>2360.5942373399998</v>
      </c>
      <c r="U23" s="1857">
        <v>14077.420032</v>
      </c>
      <c r="V23" s="1857">
        <v>36217.565560089999</v>
      </c>
      <c r="W23" s="1857">
        <v>50294.985592090008</v>
      </c>
      <c r="X23" s="1857">
        <v>741.75363629000003</v>
      </c>
      <c r="Y23" s="1857">
        <v>2932.7781416936982</v>
      </c>
      <c r="Z23" s="1857">
        <v>2.93098014</v>
      </c>
      <c r="AA23" s="1857">
        <v>0.48104000000000002</v>
      </c>
      <c r="AB23" s="1857">
        <v>2013.1469429299987</v>
      </c>
      <c r="AC23" s="1857">
        <v>25.136630170000004</v>
      </c>
    </row>
    <row r="24" spans="1:29" s="1859" customFormat="1" ht="9.1999999999999993" customHeight="1">
      <c r="A24" s="1861" t="s">
        <v>1980</v>
      </c>
      <c r="B24" s="1858">
        <v>3987.2554895899998</v>
      </c>
      <c r="C24" s="1858">
        <v>750.33658616800005</v>
      </c>
      <c r="D24" s="1858">
        <v>-34.190775609999868</v>
      </c>
      <c r="E24" s="1858">
        <v>1500.1377684499998</v>
      </c>
      <c r="F24" s="1858">
        <v>6203.5390685980001</v>
      </c>
      <c r="G24" s="1858">
        <v>308.86725173999997</v>
      </c>
      <c r="H24" s="1858">
        <v>38188.180974680006</v>
      </c>
      <c r="I24" s="1858">
        <v>38497.048226420004</v>
      </c>
      <c r="J24" s="1858">
        <v>16057.982558047101</v>
      </c>
      <c r="K24" s="1858">
        <v>5256.1967755259866</v>
      </c>
      <c r="L24" s="1858">
        <v>2214.0818479299992</v>
      </c>
      <c r="M24" s="1858">
        <v>2604.0534457623635</v>
      </c>
      <c r="N24" s="1858">
        <v>70832.901922283447</v>
      </c>
      <c r="O24" s="1861" t="s">
        <v>1980</v>
      </c>
      <c r="P24" s="1858">
        <v>71.723218118300011</v>
      </c>
      <c r="Q24" s="1858">
        <v>3766.6213921299991</v>
      </c>
      <c r="R24" s="1858">
        <v>2986.3993073870006</v>
      </c>
      <c r="S24" s="1858">
        <v>116.173</v>
      </c>
      <c r="T24" s="1858">
        <v>2361.8875601899999</v>
      </c>
      <c r="U24" s="1858">
        <v>15202.37476646</v>
      </c>
      <c r="V24" s="1858">
        <v>40124.893375910004</v>
      </c>
      <c r="W24" s="1858">
        <v>55327.268142370005</v>
      </c>
      <c r="X24" s="1858">
        <v>799.56484707937466</v>
      </c>
      <c r="Y24" s="1858">
        <v>3147.6825412944545</v>
      </c>
      <c r="Z24" s="1858">
        <v>7.2238919700000004</v>
      </c>
      <c r="AA24" s="1858">
        <v>0</v>
      </c>
      <c r="AB24" s="1858">
        <v>2202.175415534</v>
      </c>
      <c r="AC24" s="1858">
        <v>46.18260368</v>
      </c>
    </row>
    <row r="25" spans="1:29" s="1851" customFormat="1" ht="9.1999999999999993" customHeight="1">
      <c r="A25" s="1860"/>
      <c r="B25" s="1857"/>
      <c r="C25" s="1857"/>
      <c r="D25" s="1857"/>
      <c r="E25" s="1857"/>
      <c r="F25" s="1857">
        <v>0</v>
      </c>
      <c r="G25" s="1857"/>
      <c r="H25" s="1857"/>
      <c r="I25" s="1857">
        <v>0</v>
      </c>
      <c r="J25" s="1857"/>
      <c r="K25" s="1857"/>
      <c r="L25" s="1857"/>
      <c r="M25" s="1857"/>
      <c r="N25" s="1857">
        <v>0</v>
      </c>
      <c r="O25" s="1860"/>
      <c r="P25" s="1857"/>
      <c r="Q25" s="1857"/>
      <c r="R25" s="1857"/>
      <c r="S25" s="1857"/>
      <c r="T25" s="1857"/>
      <c r="U25" s="1857"/>
      <c r="V25" s="1857"/>
      <c r="W25" s="1857">
        <v>0</v>
      </c>
      <c r="X25" s="1857"/>
      <c r="Y25" s="1857"/>
      <c r="Z25" s="1857"/>
      <c r="AA25" s="1857"/>
      <c r="AB25" s="1857"/>
      <c r="AC25" s="1857"/>
    </row>
    <row r="26" spans="1:29" s="1851" customFormat="1" ht="9.1999999999999993" customHeight="1">
      <c r="A26" s="1860" t="s">
        <v>2020</v>
      </c>
      <c r="B26" s="1857">
        <v>4216.5733389899997</v>
      </c>
      <c r="C26" s="1857">
        <v>919.2186751445455</v>
      </c>
      <c r="D26" s="1857">
        <v>1009.7043796570911</v>
      </c>
      <c r="E26" s="1857">
        <v>1680.76446758</v>
      </c>
      <c r="F26" s="1857">
        <v>7826.2608613716366</v>
      </c>
      <c r="G26" s="1857">
        <v>110.87441622</v>
      </c>
      <c r="H26" s="1857">
        <v>43078.820281389992</v>
      </c>
      <c r="I26" s="1857">
        <v>43189.694697609993</v>
      </c>
      <c r="J26" s="1857">
        <v>17410.026601609996</v>
      </c>
      <c r="K26" s="1857">
        <v>6205.5668960949233</v>
      </c>
      <c r="L26" s="1857">
        <v>5340.5604725799985</v>
      </c>
      <c r="M26" s="1857">
        <v>730.71374376338633</v>
      </c>
      <c r="N26" s="1857">
        <v>80702.823273029921</v>
      </c>
      <c r="O26" s="1860" t="s">
        <v>2020</v>
      </c>
      <c r="P26" s="1857">
        <v>181.73159160900005</v>
      </c>
      <c r="Q26" s="1857">
        <v>5300.9450479800025</v>
      </c>
      <c r="R26" s="1857">
        <v>4341.19493547</v>
      </c>
      <c r="S26" s="1857">
        <v>116.173</v>
      </c>
      <c r="T26" s="1857">
        <v>2621.5903364800006</v>
      </c>
      <c r="U26" s="1857">
        <v>15528.71876</v>
      </c>
      <c r="V26" s="1857">
        <v>43881.251761500003</v>
      </c>
      <c r="W26" s="1857">
        <v>59409.970521499999</v>
      </c>
      <c r="X26" s="1857">
        <v>816.73705022000001</v>
      </c>
      <c r="Y26" s="1857">
        <v>2799.4968535745002</v>
      </c>
      <c r="Z26" s="1857">
        <v>4.5298419999999995</v>
      </c>
      <c r="AA26" s="1857">
        <v>0</v>
      </c>
      <c r="AB26" s="1857">
        <v>5103.4524138252718</v>
      </c>
      <c r="AC26" s="1857">
        <v>7.04495</v>
      </c>
    </row>
    <row r="27" spans="1:29" s="1851" customFormat="1" ht="9.1999999999999993" customHeight="1">
      <c r="A27" s="1860" t="s">
        <v>2084</v>
      </c>
      <c r="B27" s="1857">
        <v>5015.8344792200005</v>
      </c>
      <c r="C27" s="1857">
        <v>1172.85074897</v>
      </c>
      <c r="D27" s="1857">
        <v>337.51895796999997</v>
      </c>
      <c r="E27" s="1857">
        <v>1757.0386679100002</v>
      </c>
      <c r="F27" s="1857">
        <v>8283.2428540700021</v>
      </c>
      <c r="G27" s="1857">
        <v>928.30946322</v>
      </c>
      <c r="H27" s="1857">
        <v>44845.895011387191</v>
      </c>
      <c r="I27" s="1857">
        <v>45774.204474607192</v>
      </c>
      <c r="J27" s="1857">
        <v>19702.47522144</v>
      </c>
      <c r="K27" s="1857">
        <v>6746.3488958237085</v>
      </c>
      <c r="L27" s="1857">
        <v>4146.3208217800002</v>
      </c>
      <c r="M27" s="1857">
        <v>1653.622242447288</v>
      </c>
      <c r="N27" s="1857">
        <v>86306.214510168196</v>
      </c>
      <c r="O27" s="1860" t="s">
        <v>2084</v>
      </c>
      <c r="P27" s="1857">
        <v>102.65351511000003</v>
      </c>
      <c r="Q27" s="1857">
        <v>5728.3243243031502</v>
      </c>
      <c r="R27" s="1857">
        <v>5211.5422915153076</v>
      </c>
      <c r="S27" s="1857">
        <v>116.173</v>
      </c>
      <c r="T27" s="1857">
        <v>2942.6110536600008</v>
      </c>
      <c r="U27" s="1857">
        <v>16342.041056119999</v>
      </c>
      <c r="V27" s="1857">
        <v>47272.482968890006</v>
      </c>
      <c r="W27" s="1857">
        <v>63614.524025010003</v>
      </c>
      <c r="X27" s="1857">
        <v>854.36784700999999</v>
      </c>
      <c r="Y27" s="1857">
        <v>3550.7124488299992</v>
      </c>
      <c r="Z27" s="1857">
        <v>5.1337928200000009</v>
      </c>
      <c r="AA27" s="1857">
        <v>0</v>
      </c>
      <c r="AB27" s="1857">
        <v>4173.9281427870019</v>
      </c>
      <c r="AC27" s="1857">
        <v>6.2756308000000001</v>
      </c>
    </row>
    <row r="28" spans="1:29" s="1851" customFormat="1" ht="9.1999999999999993" customHeight="1">
      <c r="A28" s="1860" t="s">
        <v>2121</v>
      </c>
      <c r="B28" s="1857">
        <v>5285.849470000001</v>
      </c>
      <c r="C28" s="1857">
        <v>1165.7517633499999</v>
      </c>
      <c r="D28" s="1857">
        <v>333.67704998999983</v>
      </c>
      <c r="E28" s="1857">
        <v>1686.92454301</v>
      </c>
      <c r="F28" s="1857">
        <v>8472.2028263499997</v>
      </c>
      <c r="G28" s="1857">
        <v>849.51146322</v>
      </c>
      <c r="H28" s="1857">
        <v>48208.596163600007</v>
      </c>
      <c r="I28" s="1857">
        <v>49058.107626820005</v>
      </c>
      <c r="J28" s="1857">
        <v>21483.020540050009</v>
      </c>
      <c r="K28" s="1857">
        <v>7189.8226368339674</v>
      </c>
      <c r="L28" s="1857">
        <v>4623.7145164499971</v>
      </c>
      <c r="M28" s="1857">
        <v>2531.3980834248423</v>
      </c>
      <c r="N28" s="1857">
        <v>93358.26622992882</v>
      </c>
      <c r="O28" s="1860" t="s">
        <v>2121</v>
      </c>
      <c r="P28" s="1857">
        <v>96.011279929000011</v>
      </c>
      <c r="Q28" s="1857">
        <v>6141.6944409599992</v>
      </c>
      <c r="R28" s="1857">
        <v>4442.6627827899993</v>
      </c>
      <c r="S28" s="1857">
        <v>116.173</v>
      </c>
      <c r="T28" s="1857">
        <v>2785.8223839900011</v>
      </c>
      <c r="U28" s="1857">
        <v>18054.031837639999</v>
      </c>
      <c r="V28" s="1857">
        <v>52471.890304390006</v>
      </c>
      <c r="W28" s="1857">
        <v>70525.922142030002</v>
      </c>
      <c r="X28" s="1857">
        <v>887.69603868599984</v>
      </c>
      <c r="Y28" s="1857">
        <v>3784.9168054650017</v>
      </c>
      <c r="Z28" s="1857">
        <v>5.1409689099999998</v>
      </c>
      <c r="AA28" s="1857">
        <v>0</v>
      </c>
      <c r="AB28" s="1857">
        <v>4566.0481244399998</v>
      </c>
      <c r="AC28" s="1857">
        <v>6.178261629999998</v>
      </c>
    </row>
    <row r="29" spans="1:29" s="1859" customFormat="1" ht="9.1999999999999993" customHeight="1">
      <c r="A29" s="1861" t="s">
        <v>2159</v>
      </c>
      <c r="B29" s="1858">
        <v>5425.4494700000005</v>
      </c>
      <c r="C29" s="1858">
        <v>1214.8241426163454</v>
      </c>
      <c r="D29" s="1858">
        <v>363.62216755999975</v>
      </c>
      <c r="E29" s="1858">
        <v>1669.7612478900005</v>
      </c>
      <c r="F29" s="1858">
        <v>8673.6570280663454</v>
      </c>
      <c r="G29" s="1858">
        <v>91.138570200000004</v>
      </c>
      <c r="H29" s="1858">
        <v>52340.274640740005</v>
      </c>
      <c r="I29" s="1858">
        <v>52431.413210940002</v>
      </c>
      <c r="J29" s="1858">
        <v>24095.302907494999</v>
      </c>
      <c r="K29" s="1858">
        <v>7208.4915944786744</v>
      </c>
      <c r="L29" s="1858">
        <v>5008.0787091400007</v>
      </c>
      <c r="M29" s="1858">
        <v>3306.2526271786146</v>
      </c>
      <c r="N29" s="1858">
        <v>100723.19607729863</v>
      </c>
      <c r="O29" s="1861" t="s">
        <v>2159</v>
      </c>
      <c r="P29" s="1858">
        <v>75.495098059</v>
      </c>
      <c r="Q29" s="1858">
        <v>6214.1348191300003</v>
      </c>
      <c r="R29" s="1858">
        <v>4783.5952956499996</v>
      </c>
      <c r="S29" s="1858">
        <v>38.725000000000001</v>
      </c>
      <c r="T29" s="1858">
        <v>2804.8204127150007</v>
      </c>
      <c r="U29" s="1858">
        <v>19625.992680549996</v>
      </c>
      <c r="V29" s="1858">
        <v>57606.899419770001</v>
      </c>
      <c r="W29" s="1858">
        <v>77232.892100319994</v>
      </c>
      <c r="X29" s="1858">
        <v>960.18766686599997</v>
      </c>
      <c r="Y29" s="1858">
        <v>3581.5025974504542</v>
      </c>
      <c r="Z29" s="1858">
        <v>4.4742138899999997</v>
      </c>
      <c r="AA29" s="1858">
        <v>0</v>
      </c>
      <c r="AB29" s="1858">
        <v>5017.2705628520016</v>
      </c>
      <c r="AC29" s="1858">
        <v>10.853629999999999</v>
      </c>
    </row>
    <row r="30" spans="1:29" s="1851" customFormat="1" ht="9.1999999999999993" customHeight="1">
      <c r="A30" s="1860"/>
      <c r="B30" s="1857"/>
      <c r="C30" s="1857"/>
      <c r="D30" s="1857"/>
      <c r="E30" s="1857"/>
      <c r="F30" s="1857">
        <v>0</v>
      </c>
      <c r="G30" s="1857"/>
      <c r="H30" s="1857"/>
      <c r="I30" s="1857">
        <v>0</v>
      </c>
      <c r="J30" s="1857"/>
      <c r="K30" s="1857"/>
      <c r="L30" s="1857"/>
      <c r="M30" s="1857"/>
      <c r="N30" s="1857">
        <v>0</v>
      </c>
      <c r="O30" s="1860"/>
      <c r="P30" s="1857"/>
      <c r="Q30" s="1857"/>
      <c r="R30" s="1857"/>
      <c r="S30" s="1857"/>
      <c r="T30" s="1857"/>
      <c r="U30" s="1857"/>
      <c r="V30" s="1857"/>
      <c r="W30" s="1857">
        <v>0</v>
      </c>
      <c r="X30" s="1857"/>
      <c r="Y30" s="1857"/>
      <c r="Z30" s="1857"/>
      <c r="AA30" s="1857"/>
      <c r="AB30" s="1857"/>
      <c r="AC30" s="1857"/>
    </row>
    <row r="31" spans="1:29" s="1851" customFormat="1" ht="9.1999999999999993" customHeight="1">
      <c r="A31" s="1860" t="s">
        <v>2173</v>
      </c>
      <c r="B31" s="1857">
        <v>5647.8101799999995</v>
      </c>
      <c r="C31" s="1857">
        <v>1402.2256278996363</v>
      </c>
      <c r="D31" s="1857">
        <v>2520.8845306957742</v>
      </c>
      <c r="E31" s="1857">
        <v>1865.7823543099998</v>
      </c>
      <c r="F31" s="1857">
        <v>11436.70269290541</v>
      </c>
      <c r="G31" s="1857">
        <v>103.1385702</v>
      </c>
      <c r="H31" s="1857">
        <v>55555.087731750013</v>
      </c>
      <c r="I31" s="1857">
        <v>55658.22630195001</v>
      </c>
      <c r="J31" s="1857">
        <v>26154.356127939991</v>
      </c>
      <c r="K31" s="1857">
        <v>8468.2107484364842</v>
      </c>
      <c r="L31" s="1857">
        <v>5375.293976840002</v>
      </c>
      <c r="M31" s="1857">
        <v>937.499355121083</v>
      </c>
      <c r="N31" s="1857">
        <v>108030.28920319297</v>
      </c>
      <c r="O31" s="1860" t="s">
        <v>2173</v>
      </c>
      <c r="P31" s="1857">
        <v>137.20898195899997</v>
      </c>
      <c r="Q31" s="1857">
        <v>6498.0551668699991</v>
      </c>
      <c r="R31" s="1857">
        <v>4310.6931069799994</v>
      </c>
      <c r="S31" s="1857">
        <v>38.725000000000001</v>
      </c>
      <c r="T31" s="1857">
        <v>2800.4047963600001</v>
      </c>
      <c r="U31" s="1857">
        <v>20664.82233599</v>
      </c>
      <c r="V31" s="1857">
        <v>63816.345107829999</v>
      </c>
      <c r="W31" s="1857">
        <v>84481.167443819999</v>
      </c>
      <c r="X31" s="1857">
        <v>1029.91303874</v>
      </c>
      <c r="Y31" s="1857">
        <v>3384.9294427510008</v>
      </c>
      <c r="Z31" s="1857">
        <v>5.3609108900000004</v>
      </c>
      <c r="AA31" s="1857">
        <v>0</v>
      </c>
      <c r="AB31" s="1857">
        <v>5339.3445218160014</v>
      </c>
      <c r="AC31" s="1857">
        <v>4.5033300000000001</v>
      </c>
    </row>
    <row r="32" spans="1:29" s="1851" customFormat="1" ht="9.1999999999999993" customHeight="1">
      <c r="A32" s="1860" t="s">
        <v>2209</v>
      </c>
      <c r="B32" s="1857">
        <v>6408.1589300000014</v>
      </c>
      <c r="C32" s="1857">
        <v>1687.0740147599995</v>
      </c>
      <c r="D32" s="1857">
        <v>1486.6257103491316</v>
      </c>
      <c r="E32" s="1857">
        <v>1851.6634921800003</v>
      </c>
      <c r="F32" s="1857">
        <v>11433.522147289132</v>
      </c>
      <c r="G32" s="1857">
        <v>474.42276758999998</v>
      </c>
      <c r="H32" s="1857">
        <v>58535.073593990004</v>
      </c>
      <c r="I32" s="1857">
        <v>59009.496361580001</v>
      </c>
      <c r="J32" s="1857">
        <v>28047.049518510004</v>
      </c>
      <c r="K32" s="1857">
        <v>8672.0736194196998</v>
      </c>
      <c r="L32" s="1857">
        <v>5389.4428393939997</v>
      </c>
      <c r="M32" s="1857">
        <v>2081.0097921532752</v>
      </c>
      <c r="N32" s="1857">
        <v>114632.59427834611</v>
      </c>
      <c r="O32" s="1860" t="s">
        <v>2209</v>
      </c>
      <c r="P32" s="1857">
        <v>119.43092939900004</v>
      </c>
      <c r="Q32" s="1857">
        <v>6959.5092685400004</v>
      </c>
      <c r="R32" s="1857">
        <v>4730.90833871</v>
      </c>
      <c r="S32" s="1857">
        <v>40.725000000000001</v>
      </c>
      <c r="T32" s="1857">
        <v>2162.5814734200003</v>
      </c>
      <c r="U32" s="1857">
        <v>22448.524578</v>
      </c>
      <c r="V32" s="1857">
        <v>67720.075531770024</v>
      </c>
      <c r="W32" s="1857">
        <v>90168.600109770021</v>
      </c>
      <c r="X32" s="1857">
        <v>1092.3481077899996</v>
      </c>
      <c r="Y32" s="1857">
        <v>3945.0024946150015</v>
      </c>
      <c r="Z32" s="1857">
        <v>8.2130043599999993</v>
      </c>
      <c r="AA32" s="1857">
        <v>0</v>
      </c>
      <c r="AB32" s="1857">
        <v>5389.0659029659992</v>
      </c>
      <c r="AC32" s="1857">
        <v>16.225188750000004</v>
      </c>
    </row>
    <row r="33" spans="1:29" s="1851" customFormat="1" ht="9.1999999999999993" customHeight="1">
      <c r="A33" s="1860" t="s">
        <v>2217</v>
      </c>
      <c r="B33" s="1857">
        <v>7171.6262399999996</v>
      </c>
      <c r="C33" s="1857">
        <v>1750.7694654259997</v>
      </c>
      <c r="D33" s="1857">
        <v>1062.8771535839996</v>
      </c>
      <c r="E33" s="1857">
        <v>1760.25904601</v>
      </c>
      <c r="F33" s="1857">
        <v>11745.531905019998</v>
      </c>
      <c r="G33" s="1857">
        <v>495.2757384300001</v>
      </c>
      <c r="H33" s="1857">
        <v>63202.849225244987</v>
      </c>
      <c r="I33" s="1857">
        <v>63698.124963674985</v>
      </c>
      <c r="J33" s="1857">
        <v>31131.390657390002</v>
      </c>
      <c r="K33" s="1857">
        <v>10133.9571225818</v>
      </c>
      <c r="L33" s="1857">
        <v>5561.6749994999982</v>
      </c>
      <c r="M33" s="1857">
        <v>2994.7166370609257</v>
      </c>
      <c r="N33" s="1857">
        <v>125265.39628522772</v>
      </c>
      <c r="O33" s="1860" t="s">
        <v>2217</v>
      </c>
      <c r="P33" s="1857">
        <v>100.05896094000001</v>
      </c>
      <c r="Q33" s="1857">
        <v>5532.7591684499994</v>
      </c>
      <c r="R33" s="1857">
        <v>3754.4569862300009</v>
      </c>
      <c r="S33" s="1857">
        <v>42.725000000000001</v>
      </c>
      <c r="T33" s="1857">
        <v>2678.5872374899996</v>
      </c>
      <c r="U33" s="1857">
        <v>23468.158562000001</v>
      </c>
      <c r="V33" s="1857">
        <v>78215.249489509995</v>
      </c>
      <c r="W33" s="1857">
        <v>101683.40805150999</v>
      </c>
      <c r="X33" s="1857">
        <v>1189.8011150663226</v>
      </c>
      <c r="Y33" s="1857">
        <v>4666.2349960110005</v>
      </c>
      <c r="Z33" s="1857">
        <v>8.3025211199999998</v>
      </c>
      <c r="AA33" s="1857">
        <v>0</v>
      </c>
      <c r="AB33" s="1857">
        <v>5560.8156459899974</v>
      </c>
      <c r="AC33" s="1857">
        <v>48.277439059999999</v>
      </c>
    </row>
    <row r="34" spans="1:29" s="1859" customFormat="1" ht="9.1999999999999993" customHeight="1">
      <c r="A34" s="1911" t="s">
        <v>2262</v>
      </c>
      <c r="B34" s="1912">
        <v>8051.4039900000007</v>
      </c>
      <c r="C34" s="1912">
        <v>1757.5652311159993</v>
      </c>
      <c r="D34" s="1912">
        <v>1179.5705569740001</v>
      </c>
      <c r="E34" s="1912">
        <v>1775.0602875000004</v>
      </c>
      <c r="F34" s="1912">
        <v>12763.600065590001</v>
      </c>
      <c r="G34" s="1912">
        <v>548.90426357000001</v>
      </c>
      <c r="H34" s="1912">
        <v>66404.109464350026</v>
      </c>
      <c r="I34" s="1912">
        <v>66953.013727920028</v>
      </c>
      <c r="J34" s="1912">
        <v>34401.183601929995</v>
      </c>
      <c r="K34" s="1912">
        <v>10323.484054329918</v>
      </c>
      <c r="L34" s="1912">
        <v>5753.6027111499998</v>
      </c>
      <c r="M34" s="1912">
        <v>3718.8649857981704</v>
      </c>
      <c r="N34" s="1912">
        <v>133913.74914671812</v>
      </c>
      <c r="O34" s="1911" t="s">
        <v>2262</v>
      </c>
      <c r="P34" s="1912">
        <v>112.64309230000001</v>
      </c>
      <c r="Q34" s="1912">
        <v>6395.0023781200007</v>
      </c>
      <c r="R34" s="1912">
        <v>6233.3318491700029</v>
      </c>
      <c r="S34" s="1912">
        <v>42.725000000000001</v>
      </c>
      <c r="T34" s="1912">
        <v>2710.4161793500002</v>
      </c>
      <c r="U34" s="1912">
        <v>24131.132819000006</v>
      </c>
      <c r="V34" s="1912">
        <v>82384.050923870018</v>
      </c>
      <c r="W34" s="1912">
        <v>106515.18374287002</v>
      </c>
      <c r="X34" s="1912">
        <v>1225.4019824549223</v>
      </c>
      <c r="Y34" s="1912">
        <v>4693.3008093073395</v>
      </c>
      <c r="Z34" s="1912">
        <v>11.166757090000001</v>
      </c>
      <c r="AA34" s="1912">
        <v>0</v>
      </c>
      <c r="AB34" s="1912">
        <v>5904.942141319998</v>
      </c>
      <c r="AC34" s="1912">
        <v>69.635210000000001</v>
      </c>
    </row>
    <row r="35" spans="1:29" s="1335" customFormat="1" ht="9.1999999999999993" customHeight="1">
      <c r="A35" s="1913"/>
      <c r="B35" s="1914"/>
      <c r="C35" s="1914"/>
      <c r="D35" s="1914"/>
      <c r="E35" s="1914"/>
      <c r="F35" s="1914"/>
      <c r="G35" s="1914"/>
      <c r="H35" s="1914"/>
      <c r="I35" s="1914"/>
      <c r="J35" s="1914"/>
      <c r="K35" s="1914"/>
      <c r="L35" s="1914"/>
      <c r="M35" s="1914"/>
      <c r="N35" s="1914"/>
      <c r="O35" s="1913"/>
      <c r="P35" s="1914"/>
      <c r="Q35" s="1914"/>
      <c r="R35" s="1914"/>
      <c r="S35" s="1914"/>
      <c r="T35" s="1914"/>
      <c r="U35" s="1914"/>
      <c r="V35" s="1914"/>
      <c r="W35" s="1914"/>
      <c r="X35" s="1914"/>
      <c r="Y35" s="1914"/>
      <c r="Z35" s="1914"/>
      <c r="AA35" s="1914"/>
      <c r="AB35" s="1914"/>
      <c r="AC35" s="1914"/>
    </row>
    <row r="36" spans="1:29" s="210" customFormat="1" ht="9.1999999999999993" customHeight="1">
      <c r="A36" s="1860" t="s">
        <v>2293</v>
      </c>
      <c r="B36" s="1857">
        <v>8163.6717500000004</v>
      </c>
      <c r="C36" s="1857">
        <v>2053.4271726215484</v>
      </c>
      <c r="D36" s="1857">
        <v>3605.3439826485273</v>
      </c>
      <c r="E36" s="1857">
        <v>2206.9240180286456</v>
      </c>
      <c r="F36" s="1857">
        <v>16029.366923298721</v>
      </c>
      <c r="G36" s="1857">
        <v>2417.93963738</v>
      </c>
      <c r="H36" s="1857">
        <v>70135.168910869979</v>
      </c>
      <c r="I36" s="1857">
        <v>72553.108548249977</v>
      </c>
      <c r="J36" s="1857">
        <v>37395.943361290003</v>
      </c>
      <c r="K36" s="1857">
        <v>11092.31930274835</v>
      </c>
      <c r="L36" s="1857">
        <v>6431.4280570478477</v>
      </c>
      <c r="M36" s="1857">
        <v>914.34187016148383</v>
      </c>
      <c r="N36" s="1857">
        <v>144416.50806279638</v>
      </c>
      <c r="O36" s="1860" t="s">
        <v>2293</v>
      </c>
      <c r="P36" s="1857">
        <v>164.00702078999998</v>
      </c>
      <c r="Q36" s="1857">
        <v>7514.0915823340019</v>
      </c>
      <c r="R36" s="1857">
        <v>8605.2024098699985</v>
      </c>
      <c r="S36" s="1857">
        <v>42.725000000000001</v>
      </c>
      <c r="T36" s="1857">
        <v>2621.1637988299999</v>
      </c>
      <c r="U36" s="1857">
        <v>25420.590255999999</v>
      </c>
      <c r="V36" s="1857">
        <v>87662.611231410017</v>
      </c>
      <c r="W36" s="1857">
        <v>113083.20148741001</v>
      </c>
      <c r="X36" s="1857">
        <v>1310.4264882943751</v>
      </c>
      <c r="Y36" s="1857">
        <v>4879.538879223499</v>
      </c>
      <c r="Z36" s="1857">
        <v>9.124102839999999</v>
      </c>
      <c r="AA36" s="1857">
        <v>0</v>
      </c>
      <c r="AB36" s="1857">
        <v>6128.7423787899997</v>
      </c>
      <c r="AC36" s="1857">
        <v>58.284913084341753</v>
      </c>
    </row>
    <row r="37" spans="1:29" s="1944" customFormat="1" ht="9.1999999999999993" customHeight="1">
      <c r="A37" s="1942" t="s">
        <v>2497</v>
      </c>
      <c r="B37" s="1943">
        <v>9879.6167394399999</v>
      </c>
      <c r="C37" s="1943">
        <v>2433.06630707864</v>
      </c>
      <c r="D37" s="1943">
        <v>1490.9140362447238</v>
      </c>
      <c r="E37" s="1943">
        <v>2258.3816529400001</v>
      </c>
      <c r="F37" s="1943">
        <v>16061.978735703364</v>
      </c>
      <c r="G37" s="1943">
        <v>1986.4633956699997</v>
      </c>
      <c r="H37" s="1943">
        <v>73644.15967347</v>
      </c>
      <c r="I37" s="1943">
        <v>75630.623069139998</v>
      </c>
      <c r="J37" s="1943">
        <v>40973.632986649995</v>
      </c>
      <c r="K37" s="1943">
        <v>11913.0884369942</v>
      </c>
      <c r="L37" s="1943">
        <v>6137.3623697000021</v>
      </c>
      <c r="M37" s="1943">
        <v>1781.0014059266982</v>
      </c>
      <c r="N37" s="1943">
        <v>152497.6870041143</v>
      </c>
      <c r="O37" s="1942" t="s">
        <v>2209</v>
      </c>
      <c r="P37" s="1943">
        <v>167.95346322999995</v>
      </c>
      <c r="Q37" s="1943">
        <v>6679.7585119440046</v>
      </c>
      <c r="R37" s="1943">
        <v>7684.6405268955014</v>
      </c>
      <c r="S37" s="1943">
        <v>390.72500000000002</v>
      </c>
      <c r="T37" s="1943">
        <v>3324.1413588099999</v>
      </c>
      <c r="U37" s="1943">
        <v>26997.681236540004</v>
      </c>
      <c r="V37" s="1943">
        <v>94724.364050629985</v>
      </c>
      <c r="W37" s="1943">
        <v>121722.04528716998</v>
      </c>
      <c r="X37" s="1943">
        <v>1393.5065595638116</v>
      </c>
      <c r="Y37" s="1943">
        <v>4735.2656826749999</v>
      </c>
      <c r="Z37" s="1943">
        <v>4.9608645500000002</v>
      </c>
      <c r="AA37" s="1943">
        <v>0</v>
      </c>
      <c r="AB37" s="1943">
        <v>6343.7908247819978</v>
      </c>
      <c r="AC37" s="1943">
        <v>50.898918836774712</v>
      </c>
    </row>
    <row r="38" spans="1:29" s="1851" customFormat="1" ht="9.1999999999999993" customHeight="1">
      <c r="A38" s="2007" t="s">
        <v>2532</v>
      </c>
      <c r="B38" s="2008">
        <v>10247.535138000001</v>
      </c>
      <c r="C38" s="2008">
        <v>2444.0912590410003</v>
      </c>
      <c r="D38" s="2008">
        <v>1312.4712939800004</v>
      </c>
      <c r="E38" s="2008">
        <v>2734.5338593799993</v>
      </c>
      <c r="F38" s="2008">
        <v>16738.631550401002</v>
      </c>
      <c r="G38" s="2008">
        <v>1915.1525616900001</v>
      </c>
      <c r="H38" s="2008">
        <v>77425.42368285</v>
      </c>
      <c r="I38" s="2008">
        <v>79340.576244540003</v>
      </c>
      <c r="J38" s="2008">
        <v>44920.247828209969</v>
      </c>
      <c r="K38" s="2008">
        <v>13125.261554473298</v>
      </c>
      <c r="L38" s="2008">
        <v>6513.3375948099992</v>
      </c>
      <c r="M38" s="2008">
        <v>2789.6413638300301</v>
      </c>
      <c r="N38" s="2008">
        <v>163427.69613626433</v>
      </c>
      <c r="O38" s="2007" t="s">
        <v>2217</v>
      </c>
      <c r="P38" s="2008">
        <v>151.64307198</v>
      </c>
      <c r="Q38" s="2008">
        <v>5761.6929445339993</v>
      </c>
      <c r="R38" s="2008">
        <v>4463.7002455999991</v>
      </c>
      <c r="S38" s="2008">
        <v>40.725000000000001</v>
      </c>
      <c r="T38" s="2008">
        <v>3063.3201110300001</v>
      </c>
      <c r="U38" s="2008">
        <v>28571.245737999998</v>
      </c>
      <c r="V38" s="2008">
        <v>107621.91313902999</v>
      </c>
      <c r="W38" s="2008">
        <v>136193.15887702999</v>
      </c>
      <c r="X38" s="2008">
        <v>1464.998198082212</v>
      </c>
      <c r="Y38" s="2008">
        <v>5493.1509820036999</v>
      </c>
      <c r="Z38" s="2008">
        <v>6.3111641900000004</v>
      </c>
      <c r="AA38" s="2008">
        <v>0</v>
      </c>
      <c r="AB38" s="2008">
        <v>6714.0419565999973</v>
      </c>
      <c r="AC38" s="2008">
        <v>74.953589422727291</v>
      </c>
    </row>
    <row r="39" spans="1:29" s="2009" customFormat="1" ht="9.1999999999999993" customHeight="1">
      <c r="A39" s="1861" t="s">
        <v>2574</v>
      </c>
      <c r="B39" s="1858">
        <v>11182.470142999999</v>
      </c>
      <c r="C39" s="1858">
        <v>2450.9275285819599</v>
      </c>
      <c r="D39" s="1858">
        <v>1378.9522646071</v>
      </c>
      <c r="E39" s="1858">
        <v>2431.2645942667004</v>
      </c>
      <c r="F39" s="1858">
        <v>17443.614530455758</v>
      </c>
      <c r="G39" s="1858">
        <v>2069.51785797</v>
      </c>
      <c r="H39" s="1858">
        <v>85614.171437030003</v>
      </c>
      <c r="I39" s="1858">
        <v>87683.689295000004</v>
      </c>
      <c r="J39" s="1858">
        <v>49548.794093294011</v>
      </c>
      <c r="K39" s="1858">
        <v>13426.471</v>
      </c>
      <c r="L39" s="1858">
        <v>3480.4114663001633</v>
      </c>
      <c r="M39" s="1858">
        <v>4027.08</v>
      </c>
      <c r="N39" s="1858">
        <v>175610.06038504993</v>
      </c>
      <c r="O39" s="1861" t="s">
        <v>2574</v>
      </c>
      <c r="P39" s="1858">
        <v>147.4221834899999</v>
      </c>
      <c r="Q39" s="1858">
        <v>9230.0865265684988</v>
      </c>
      <c r="R39" s="1858">
        <v>7005.6392704855025</v>
      </c>
      <c r="S39" s="1858">
        <v>42.725000000000001</v>
      </c>
      <c r="T39" s="1858">
        <v>2452.7545163</v>
      </c>
      <c r="U39" s="1858">
        <v>29435</v>
      </c>
      <c r="V39" s="1858">
        <v>116516.477</v>
      </c>
      <c r="W39" s="1858">
        <v>145951.47700000001</v>
      </c>
      <c r="X39" s="1858">
        <v>1470.7659073809245</v>
      </c>
      <c r="Y39" s="1858">
        <v>5617.8656905201879</v>
      </c>
      <c r="Z39" s="1858">
        <v>7.4992418999999995</v>
      </c>
      <c r="AA39" s="1858">
        <v>0</v>
      </c>
      <c r="AB39" s="1858">
        <v>3622.3991997289982</v>
      </c>
      <c r="AC39" s="1858">
        <v>61.427587749999979</v>
      </c>
    </row>
    <row r="40" spans="1:29" s="1335" customFormat="1" ht="9.1999999999999993" customHeight="1">
      <c r="A40" s="1913"/>
      <c r="B40" s="1914"/>
      <c r="C40" s="1914"/>
      <c r="D40" s="1914"/>
      <c r="E40" s="1914"/>
      <c r="F40" s="1914"/>
      <c r="G40" s="1914"/>
      <c r="H40" s="1914"/>
      <c r="I40" s="1914"/>
      <c r="J40" s="1914"/>
      <c r="K40" s="1914"/>
      <c r="L40" s="1914"/>
      <c r="M40" s="1914"/>
      <c r="N40" s="1914"/>
      <c r="O40" s="1913"/>
      <c r="P40" s="1914"/>
      <c r="Q40" s="1914"/>
      <c r="R40" s="1914"/>
      <c r="S40" s="1914"/>
      <c r="T40" s="1914"/>
      <c r="U40" s="1914"/>
      <c r="V40" s="1914"/>
      <c r="W40" s="1914"/>
      <c r="X40" s="1914"/>
      <c r="Y40" s="1914"/>
      <c r="Z40" s="1914"/>
      <c r="AA40" s="1914"/>
      <c r="AB40" s="1914"/>
      <c r="AC40" s="1914"/>
    </row>
    <row r="41" spans="1:29" s="210" customFormat="1" ht="9.1999999999999993" customHeight="1">
      <c r="A41" s="1860" t="s">
        <v>2633</v>
      </c>
      <c r="B41" s="1857">
        <v>11824.722689689999</v>
      </c>
      <c r="C41" s="1857">
        <v>2840.2293524717602</v>
      </c>
      <c r="D41" s="1857">
        <v>4646.9261268949413</v>
      </c>
      <c r="E41" s="1857">
        <v>2955.3124799673669</v>
      </c>
      <c r="F41" s="1857">
        <v>22267.190649024069</v>
      </c>
      <c r="G41" s="1857">
        <v>7093.2471136099994</v>
      </c>
      <c r="H41" s="1857">
        <v>89838.413267140044</v>
      </c>
      <c r="I41" s="1857">
        <v>96931.660380750051</v>
      </c>
      <c r="J41" s="1857">
        <v>53517.486129470002</v>
      </c>
      <c r="K41" s="1857">
        <v>14883.63556423672</v>
      </c>
      <c r="L41" s="1857">
        <v>2010.5229695900086</v>
      </c>
      <c r="M41" s="1857">
        <v>1128.3922115772646</v>
      </c>
      <c r="N41" s="1857">
        <v>190738.88790464812</v>
      </c>
      <c r="O41" s="1860" t="s">
        <v>2633</v>
      </c>
      <c r="P41" s="1857">
        <v>88.372344769999998</v>
      </c>
      <c r="Q41" s="1857">
        <v>8929.6668653140005</v>
      </c>
      <c r="R41" s="1857">
        <v>8436.3145416155003</v>
      </c>
      <c r="S41" s="1857">
        <v>42.725000000000001</v>
      </c>
      <c r="T41" s="1857">
        <v>5676.9573840349994</v>
      </c>
      <c r="U41" s="1857">
        <v>30796.682920808002</v>
      </c>
      <c r="V41" s="1857">
        <v>127192.78862507001</v>
      </c>
      <c r="W41" s="1857">
        <v>157989.47154587801</v>
      </c>
      <c r="X41" s="1857">
        <v>1569.1288229446334</v>
      </c>
      <c r="Y41" s="1857">
        <v>6024.0730780448612</v>
      </c>
      <c r="Z41" s="1857">
        <v>8.4926074999999983</v>
      </c>
      <c r="AA41" s="1857">
        <v>0</v>
      </c>
      <c r="AB41" s="1857">
        <v>1931.1831268840551</v>
      </c>
      <c r="AC41" s="1857">
        <v>42.502585720000042</v>
      </c>
    </row>
    <row r="42" spans="1:29" s="1944" customFormat="1" ht="9.1999999999999993" customHeight="1">
      <c r="A42" s="1942" t="s">
        <v>2671</v>
      </c>
      <c r="B42" s="1943">
        <v>13365.196489689999</v>
      </c>
      <c r="C42" s="1943">
        <v>3205.87415521414</v>
      </c>
      <c r="D42" s="1943">
        <v>2456.0737905100036</v>
      </c>
      <c r="E42" s="1943">
        <v>3466.3656461540813</v>
      </c>
      <c r="F42" s="1943">
        <v>22493.510081568224</v>
      </c>
      <c r="G42" s="1943">
        <v>10170.08726018</v>
      </c>
      <c r="H42" s="1943">
        <v>93837.541627230021</v>
      </c>
      <c r="I42" s="1943">
        <v>104007.62888741001</v>
      </c>
      <c r="J42" s="1943">
        <v>60625.311985940003</v>
      </c>
      <c r="K42" s="1943">
        <v>16887.161894781184</v>
      </c>
      <c r="L42" s="1943">
        <v>1823.8234562930122</v>
      </c>
      <c r="M42" s="1943">
        <v>2587.6964674683422</v>
      </c>
      <c r="N42" s="1943">
        <v>208425.13277346076</v>
      </c>
      <c r="O42" s="1942" t="s">
        <v>2671</v>
      </c>
      <c r="P42" s="1943">
        <v>211.73907319829991</v>
      </c>
      <c r="Q42" s="1943">
        <v>10635.499567043997</v>
      </c>
      <c r="R42" s="1943">
        <v>7108.4063893454977</v>
      </c>
      <c r="S42" s="1943">
        <v>40.725000000000001</v>
      </c>
      <c r="T42" s="1943">
        <v>4923.2550245100001</v>
      </c>
      <c r="U42" s="1943">
        <v>31478.191424957997</v>
      </c>
      <c r="V42" s="1943">
        <v>143987.79239723994</v>
      </c>
      <c r="W42" s="1943">
        <v>175465.98382219794</v>
      </c>
      <c r="X42" s="1943">
        <v>1718.9763023584999</v>
      </c>
      <c r="Y42" s="1943">
        <v>6268.990354589906</v>
      </c>
      <c r="Z42" s="1943">
        <v>6.7844579199999995</v>
      </c>
      <c r="AA42" s="1943">
        <v>0</v>
      </c>
      <c r="AB42" s="1943">
        <v>2014.9471849859324</v>
      </c>
      <c r="AC42" s="1943">
        <v>29.82559487</v>
      </c>
    </row>
    <row r="43" spans="1:29" s="1944" customFormat="1" ht="9.1999999999999993" customHeight="1">
      <c r="A43" s="1942" t="s">
        <v>2680</v>
      </c>
      <c r="B43" s="1943">
        <v>15250.699011000001</v>
      </c>
      <c r="C43" s="1943">
        <v>3550.8831477341405</v>
      </c>
      <c r="D43" s="1943">
        <v>2215.6055480884456</v>
      </c>
      <c r="E43" s="1943">
        <v>3287.0238258240802</v>
      </c>
      <c r="F43" s="1943">
        <v>24304.211532646666</v>
      </c>
      <c r="G43" s="1943">
        <v>51.042184999999996</v>
      </c>
      <c r="H43" s="1943">
        <v>118332.33870961996</v>
      </c>
      <c r="I43" s="1943">
        <v>118383.38089461996</v>
      </c>
      <c r="J43" s="1943">
        <v>77404.302465230023</v>
      </c>
      <c r="K43" s="1943">
        <v>21983.811353476689</v>
      </c>
      <c r="L43" s="1943">
        <v>7919.2352626800011</v>
      </c>
      <c r="M43" s="1943">
        <v>4338.6747465535809</v>
      </c>
      <c r="N43" s="1943">
        <v>254333.61625520693</v>
      </c>
      <c r="O43" s="1942" t="s">
        <v>2671</v>
      </c>
      <c r="P43" s="1943">
        <v>219.22068941000001</v>
      </c>
      <c r="Q43" s="1943">
        <v>9267.6975311740007</v>
      </c>
      <c r="R43" s="1943">
        <v>7004.8248179554994</v>
      </c>
      <c r="S43" s="1943">
        <v>304.39476999999999</v>
      </c>
      <c r="T43" s="1943">
        <v>3471.0640088700002</v>
      </c>
      <c r="U43" s="1943">
        <v>35628.388505738003</v>
      </c>
      <c r="V43" s="1943">
        <v>181640.97387630004</v>
      </c>
      <c r="W43" s="1943">
        <v>217269.36238203803</v>
      </c>
      <c r="X43" s="1943">
        <v>2039.0859691056003</v>
      </c>
      <c r="Y43" s="1943">
        <v>7448.4284565818152</v>
      </c>
      <c r="Z43" s="1943">
        <v>13.36901282</v>
      </c>
      <c r="AA43" s="1943">
        <v>1.3357586899999998</v>
      </c>
      <c r="AB43" s="1943">
        <v>7255.305059880925</v>
      </c>
      <c r="AC43" s="1943">
        <v>39.527800359999993</v>
      </c>
    </row>
    <row r="44" spans="1:29" s="2009" customFormat="1" ht="9.1999999999999993" customHeight="1">
      <c r="A44" s="1861" t="s">
        <v>2693</v>
      </c>
      <c r="B44" s="1858">
        <v>17077.79</v>
      </c>
      <c r="C44" s="1858">
        <v>3531.2620000000002</v>
      </c>
      <c r="D44" s="1858">
        <v>1750.0239999999999</v>
      </c>
      <c r="E44" s="1858">
        <v>3144.3119999999999</v>
      </c>
      <c r="F44" s="1858">
        <v>25503.387999999999</v>
      </c>
      <c r="G44" s="1858">
        <v>18.617999999999999</v>
      </c>
      <c r="H44" s="1858">
        <v>126463.542</v>
      </c>
      <c r="I44" s="1858">
        <v>126482.16</v>
      </c>
      <c r="J44" s="1858">
        <v>85666.235000000001</v>
      </c>
      <c r="K44" s="1858">
        <v>23724.723000000002</v>
      </c>
      <c r="L44" s="1858">
        <v>5192.1530000000002</v>
      </c>
      <c r="M44" s="1858">
        <v>6493.7150000000001</v>
      </c>
      <c r="N44" s="1858">
        <v>273062.37400000001</v>
      </c>
      <c r="O44" s="1861" t="s">
        <v>2693</v>
      </c>
      <c r="P44" s="1858">
        <v>214.023</v>
      </c>
      <c r="Q44" s="1858">
        <v>13384.848</v>
      </c>
      <c r="R44" s="1858">
        <v>5708.0320000000002</v>
      </c>
      <c r="S44" s="1858">
        <v>311.88499999999999</v>
      </c>
      <c r="T44" s="1858">
        <v>2261.721</v>
      </c>
      <c r="U44" s="1858">
        <v>36788.46</v>
      </c>
      <c r="V44" s="1858">
        <v>198364.9</v>
      </c>
      <c r="W44" s="1858">
        <v>235153.36</v>
      </c>
      <c r="X44" s="1858">
        <v>2104.2910000000002</v>
      </c>
      <c r="Y44" s="1858">
        <v>8517.2819999999992</v>
      </c>
      <c r="Z44" s="1858">
        <v>10.244999999999999</v>
      </c>
      <c r="AA44" s="1858">
        <v>1.335</v>
      </c>
      <c r="AB44" s="1858">
        <v>5348.9620000000004</v>
      </c>
      <c r="AC44" s="1858">
        <v>46.396999999999998</v>
      </c>
    </row>
    <row r="45" spans="1:29" s="1335" customFormat="1" ht="9.1999999999999993" customHeight="1">
      <c r="A45" s="1913"/>
      <c r="B45" s="1914"/>
      <c r="C45" s="1914"/>
      <c r="D45" s="1914"/>
      <c r="E45" s="1914"/>
      <c r="F45" s="1914"/>
      <c r="G45" s="1914"/>
      <c r="H45" s="1914"/>
      <c r="I45" s="1914"/>
      <c r="J45" s="1914"/>
      <c r="K45" s="1914"/>
      <c r="L45" s="1914"/>
      <c r="M45" s="1914"/>
      <c r="N45" s="1914"/>
      <c r="O45" s="1913"/>
      <c r="P45" s="1914"/>
      <c r="Q45" s="1914"/>
      <c r="R45" s="1914"/>
      <c r="S45" s="1914"/>
      <c r="T45" s="1914"/>
      <c r="U45" s="1914"/>
      <c r="V45" s="1914"/>
      <c r="W45" s="1914"/>
      <c r="X45" s="1914"/>
      <c r="Y45" s="1914"/>
      <c r="Z45" s="1914"/>
      <c r="AA45" s="1914"/>
      <c r="AB45" s="1914"/>
      <c r="AC45" s="1914"/>
    </row>
    <row r="46" spans="1:29" s="210" customFormat="1" ht="9.1999999999999993" customHeight="1">
      <c r="A46" s="1860" t="s">
        <v>2732</v>
      </c>
      <c r="B46" s="1857">
        <v>17741.525648000003</v>
      </c>
      <c r="C46" s="1857">
        <v>4069.9827264373394</v>
      </c>
      <c r="D46" s="1857">
        <v>7017.3292166384144</v>
      </c>
      <c r="E46" s="1857">
        <v>4208.4647350704272</v>
      </c>
      <c r="F46" s="1857">
        <v>33037.302326146179</v>
      </c>
      <c r="G46" s="1857">
        <v>18.618839000000001</v>
      </c>
      <c r="H46" s="1857">
        <v>136461.69222538997</v>
      </c>
      <c r="I46" s="1857">
        <v>136480.31106438997</v>
      </c>
      <c r="J46" s="1857">
        <v>91491.028899571</v>
      </c>
      <c r="K46" s="1857">
        <v>24725.073436642837</v>
      </c>
      <c r="L46" s="1857">
        <v>14363.097514596458</v>
      </c>
      <c r="M46" s="1857">
        <v>1995.8959641827369</v>
      </c>
      <c r="N46" s="1857">
        <v>302092.70920552919</v>
      </c>
      <c r="O46" s="1860" t="s">
        <v>2732</v>
      </c>
      <c r="P46" s="1857">
        <v>322.56646364999995</v>
      </c>
      <c r="Q46" s="1857">
        <v>17050.004948809499</v>
      </c>
      <c r="R46" s="1857">
        <v>8145.6000065099979</v>
      </c>
      <c r="S46" s="1857">
        <v>340.27532999999994</v>
      </c>
      <c r="T46" s="1857">
        <v>6869.0774496699996</v>
      </c>
      <c r="U46" s="1857">
        <v>37810.913665909997</v>
      </c>
      <c r="V46" s="1857">
        <v>206560.95031437997</v>
      </c>
      <c r="W46" s="1857">
        <v>244371.86398028996</v>
      </c>
      <c r="X46" s="1857">
        <v>2185.6973798851664</v>
      </c>
      <c r="Y46" s="1857">
        <v>8651.3457171359987</v>
      </c>
      <c r="Z46" s="1857">
        <v>12.010539699999999</v>
      </c>
      <c r="AA46" s="1857">
        <v>1.4755086899999998</v>
      </c>
      <c r="AB46" s="1857">
        <v>14120.415578548995</v>
      </c>
      <c r="AC46" s="1857">
        <v>22.376312870000003</v>
      </c>
    </row>
    <row r="47" spans="1:29" s="1944" customFormat="1" ht="9.1999999999999993" customHeight="1">
      <c r="A47" s="1942" t="s">
        <v>2796</v>
      </c>
      <c r="B47" s="1943">
        <v>20106.542343659999</v>
      </c>
      <c r="C47" s="1943">
        <v>4746.1239966306957</v>
      </c>
      <c r="D47" s="1943">
        <v>3395.4370041040565</v>
      </c>
      <c r="E47" s="1943">
        <v>4348.614525</v>
      </c>
      <c r="F47" s="1943">
        <v>32596.717869394754</v>
      </c>
      <c r="G47" s="1943">
        <v>12.757138999999999</v>
      </c>
      <c r="H47" s="1943">
        <v>144926.90174964</v>
      </c>
      <c r="I47" s="1943">
        <v>144939.65888864</v>
      </c>
      <c r="J47" s="1943">
        <v>98796.279204559993</v>
      </c>
      <c r="K47" s="1943">
        <v>25161.707575471126</v>
      </c>
      <c r="L47" s="1943">
        <v>6333.3956888160092</v>
      </c>
      <c r="M47" s="1943">
        <v>4288.1978577468581</v>
      </c>
      <c r="N47" s="1943">
        <v>312115.95708462875</v>
      </c>
      <c r="O47" s="1942" t="s">
        <v>2671</v>
      </c>
      <c r="P47" s="1943">
        <v>287.38507572000003</v>
      </c>
      <c r="Q47" s="1943">
        <v>13991.339959270004</v>
      </c>
      <c r="R47" s="1943">
        <v>12633.664094075502</v>
      </c>
      <c r="S47" s="1943">
        <v>408.98500000000001</v>
      </c>
      <c r="T47" s="1943">
        <v>10955.994872239999</v>
      </c>
      <c r="U47" s="1943">
        <v>38164.066470109996</v>
      </c>
      <c r="V47" s="1943">
        <v>218155.36080394004</v>
      </c>
      <c r="W47" s="1943">
        <v>256319.42727405005</v>
      </c>
      <c r="X47" s="1943">
        <v>2253.3647981056661</v>
      </c>
      <c r="Y47" s="1943">
        <v>8801.3032941110014</v>
      </c>
      <c r="Z47" s="1943">
        <v>13.844937320000003</v>
      </c>
      <c r="AA47" s="1943">
        <v>1.3357586899999998</v>
      </c>
      <c r="AB47" s="1943">
        <v>6411.5393515680034</v>
      </c>
      <c r="AC47" s="1943">
        <v>37.772676070000003</v>
      </c>
    </row>
    <row r="48" spans="1:29" s="1944" customFormat="1" ht="9.1999999999999993" customHeight="1">
      <c r="A48" s="1942" t="s">
        <v>2806</v>
      </c>
      <c r="B48" s="1943">
        <v>20760.967388660007</v>
      </c>
      <c r="C48" s="1943">
        <v>4825.580785098</v>
      </c>
      <c r="D48" s="1943">
        <v>2757.1798786590921</v>
      </c>
      <c r="E48" s="1943">
        <v>4350.7188542804379</v>
      </c>
      <c r="F48" s="1943">
        <v>32694.446906697536</v>
      </c>
      <c r="G48" s="1943">
        <v>12.757139000000002</v>
      </c>
      <c r="H48" s="1943">
        <v>145062.31888395004</v>
      </c>
      <c r="I48" s="1943">
        <v>145075.07602295003</v>
      </c>
      <c r="J48" s="1943">
        <v>104083.624315451</v>
      </c>
      <c r="K48" s="1943">
        <v>29133.06107989655</v>
      </c>
      <c r="L48" s="1943">
        <v>8969.3895168678027</v>
      </c>
      <c r="M48" s="1943">
        <v>4948.7063371218383</v>
      </c>
      <c r="N48" s="1943">
        <v>324904.30417898478</v>
      </c>
      <c r="O48" s="1942" t="s">
        <v>2671</v>
      </c>
      <c r="P48" s="1943">
        <v>377.71624500000024</v>
      </c>
      <c r="Q48" s="1943">
        <v>13147.198330222278</v>
      </c>
      <c r="R48" s="1943">
        <v>10777.519442940004</v>
      </c>
      <c r="S48" s="1943">
        <v>359.36</v>
      </c>
      <c r="T48" s="1943">
        <v>10734.217048530001</v>
      </c>
      <c r="U48" s="1943">
        <v>39284.220616759994</v>
      </c>
      <c r="V48" s="1943">
        <v>227698.19174118998</v>
      </c>
      <c r="W48" s="1943">
        <v>266982.41235795</v>
      </c>
      <c r="X48" s="1943">
        <v>2392.0898208876661</v>
      </c>
      <c r="Y48" s="1943">
        <v>11003.354579417575</v>
      </c>
      <c r="Z48" s="1943">
        <v>14.975134190000004</v>
      </c>
      <c r="AA48" s="1943">
        <v>1.3357586899999998</v>
      </c>
      <c r="AB48" s="1943">
        <v>8989.2966511329978</v>
      </c>
      <c r="AC48" s="1943">
        <v>124.82878443298182</v>
      </c>
    </row>
    <row r="49" spans="1:29" s="2009" customFormat="1" ht="9.1999999999999993" customHeight="1">
      <c r="A49" s="1861" t="s">
        <v>2853</v>
      </c>
      <c r="B49" s="1858">
        <v>21495.340308660005</v>
      </c>
      <c r="C49" s="1858">
        <v>4811.5166226691226</v>
      </c>
      <c r="D49" s="1858">
        <v>2782.3591820384008</v>
      </c>
      <c r="E49" s="1858">
        <v>4322.9715980124402</v>
      </c>
      <c r="F49" s="1858">
        <v>33412.187711379964</v>
      </c>
      <c r="G49" s="1858">
        <v>8.1928830000000001</v>
      </c>
      <c r="H49" s="1858">
        <v>142084.07369105992</v>
      </c>
      <c r="I49" s="1858">
        <v>142092.26657405993</v>
      </c>
      <c r="J49" s="1858">
        <v>106191.23832771</v>
      </c>
      <c r="K49" s="1858">
        <v>29538.530833770306</v>
      </c>
      <c r="L49" s="1858">
        <v>8482.7411446349961</v>
      </c>
      <c r="M49" s="1858">
        <v>5437.0001287739169</v>
      </c>
      <c r="N49" s="1858">
        <v>325153.9647203291</v>
      </c>
      <c r="O49" s="1861" t="s">
        <v>2853</v>
      </c>
      <c r="P49" s="1858">
        <v>379.48002607000001</v>
      </c>
      <c r="Q49" s="1858">
        <v>16872.932114969994</v>
      </c>
      <c r="R49" s="1858">
        <v>13127.396133994002</v>
      </c>
      <c r="S49" s="1858">
        <v>467.56</v>
      </c>
      <c r="T49" s="1858">
        <v>9731.8269380199981</v>
      </c>
      <c r="U49" s="1858">
        <v>37939.111869269997</v>
      </c>
      <c r="V49" s="1858">
        <v>224793.13991016001</v>
      </c>
      <c r="W49" s="1858">
        <v>262732.25177943002</v>
      </c>
      <c r="X49" s="1858">
        <v>2222.8740162830391</v>
      </c>
      <c r="Y49" s="1858">
        <v>11049.616974339997</v>
      </c>
      <c r="Z49" s="1858">
        <v>11.081014560000002</v>
      </c>
      <c r="AA49" s="1858">
        <v>1.3357586899999998</v>
      </c>
      <c r="AB49" s="1858">
        <v>8469.9506955199995</v>
      </c>
      <c r="AC49" s="1858">
        <v>87.659269327700017</v>
      </c>
    </row>
    <row r="50" spans="1:29" s="1335" customFormat="1" ht="9.1999999999999993" customHeight="1">
      <c r="A50" s="1913"/>
      <c r="B50" s="1914"/>
      <c r="C50" s="1914"/>
      <c r="D50" s="1914"/>
      <c r="E50" s="1914"/>
      <c r="F50" s="1914"/>
      <c r="G50" s="1914"/>
      <c r="H50" s="1914"/>
      <c r="I50" s="1914"/>
      <c r="J50" s="1914"/>
      <c r="K50" s="1914"/>
      <c r="L50" s="1914"/>
      <c r="M50" s="1914"/>
      <c r="N50" s="1914"/>
      <c r="O50" s="1913"/>
      <c r="P50" s="1914"/>
      <c r="Q50" s="1914"/>
      <c r="R50" s="1914"/>
      <c r="S50" s="1914"/>
      <c r="T50" s="1914"/>
      <c r="U50" s="1914"/>
      <c r="V50" s="1914"/>
      <c r="W50" s="1914"/>
      <c r="X50" s="1914"/>
      <c r="Y50" s="1914"/>
      <c r="Z50" s="1914"/>
      <c r="AA50" s="1914"/>
      <c r="AB50" s="1914"/>
      <c r="AC50" s="1914"/>
    </row>
    <row r="51" spans="1:29" s="210" customFormat="1" ht="9.1999999999999993" customHeight="1">
      <c r="A51" s="1860" t="s">
        <v>2887</v>
      </c>
      <c r="B51" s="1857">
        <v>21976.874900160004</v>
      </c>
      <c r="C51" s="1857">
        <v>5454.3463685002371</v>
      </c>
      <c r="D51" s="1857">
        <v>7037.3266223355304</v>
      </c>
      <c r="E51" s="1857">
        <v>4884.8593517970594</v>
      </c>
      <c r="F51" s="1857">
        <v>39353.407242792833</v>
      </c>
      <c r="G51" s="1857">
        <v>8.1928830000000001</v>
      </c>
      <c r="H51" s="1857">
        <v>159533.63294665006</v>
      </c>
      <c r="I51" s="1857">
        <v>159541.82582965007</v>
      </c>
      <c r="J51" s="1857">
        <v>112954.86568881001</v>
      </c>
      <c r="K51" s="1857">
        <v>31487.464187508835</v>
      </c>
      <c r="L51" s="1857">
        <v>11849.055725941</v>
      </c>
      <c r="M51" s="1857">
        <v>1744.3861603995247</v>
      </c>
      <c r="N51" s="1857">
        <v>356931.00483510236</v>
      </c>
      <c r="O51" s="1860" t="s">
        <v>2887</v>
      </c>
      <c r="P51" s="1857">
        <v>414.41840557999996</v>
      </c>
      <c r="Q51" s="1857">
        <v>19840.96626487</v>
      </c>
      <c r="R51" s="1857">
        <v>13353.687980699999</v>
      </c>
      <c r="S51" s="1857">
        <v>467.92500000000001</v>
      </c>
      <c r="T51" s="1857">
        <v>13562.800620590002</v>
      </c>
      <c r="U51" s="1857">
        <v>36420.42706545</v>
      </c>
      <c r="V51" s="1857">
        <v>247256.44499082008</v>
      </c>
      <c r="W51" s="1857">
        <v>283676.87205627008</v>
      </c>
      <c r="X51" s="1857">
        <v>2285.1618277183334</v>
      </c>
      <c r="Y51" s="1857">
        <v>10996.887336408781</v>
      </c>
      <c r="Z51" s="1857">
        <v>10.275448610000002</v>
      </c>
      <c r="AA51" s="1857">
        <v>1.3357586899999998</v>
      </c>
      <c r="AB51" s="1857">
        <v>11990.874004724998</v>
      </c>
      <c r="AC51" s="1857">
        <v>329.8001179227648</v>
      </c>
    </row>
    <row r="52" spans="1:29" s="1851" customFormat="1" ht="9.1999999999999993" customHeight="1">
      <c r="A52" s="2475" t="s">
        <v>2261</v>
      </c>
      <c r="B52" s="2476"/>
      <c r="C52" s="2476"/>
      <c r="D52" s="2476"/>
      <c r="E52" s="2476"/>
      <c r="F52" s="2476"/>
      <c r="G52" s="2476"/>
      <c r="H52" s="2476"/>
    </row>
    <row r="59" spans="1:29" ht="9.9499999999999993" customHeight="1">
      <c r="A59" s="2082"/>
    </row>
  </sheetData>
  <mergeCells count="20">
    <mergeCell ref="K6:K7"/>
    <mergeCell ref="L6:L7"/>
    <mergeCell ref="M6:M7"/>
    <mergeCell ref="N6:N7"/>
    <mergeCell ref="A52:H52"/>
    <mergeCell ref="P6:T6"/>
    <mergeCell ref="U6:W6"/>
    <mergeCell ref="X6:X7"/>
    <mergeCell ref="Y6:Y7"/>
    <mergeCell ref="A5:A8"/>
    <mergeCell ref="P5:AC5"/>
    <mergeCell ref="O5:O8"/>
    <mergeCell ref="AB6:AB7"/>
    <mergeCell ref="AC6:AC7"/>
    <mergeCell ref="Z6:Z7"/>
    <mergeCell ref="AA6:AA7"/>
    <mergeCell ref="B5:N5"/>
    <mergeCell ref="B6:F6"/>
    <mergeCell ref="G6:I6"/>
    <mergeCell ref="J6:J7"/>
  </mergeCells>
  <printOptions horizontalCentered="1"/>
  <pageMargins left="0.51181102362204722" right="0.51181102362204722" top="0.98425196850393704" bottom="0" header="0.51181102362204722" footer="0.19685039370078741"/>
  <pageSetup paperSize="9" firstPageNumber="48" orientation="landscape" useFirstPageNumber="1" r:id="rId1"/>
  <headerFooter alignWithMargins="0">
    <oddFooter>&amp;C&amp;"Times New Roman,Bold"&amp;10&amp;P</oddFooter>
  </headerFooter>
  <colBreaks count="1" manualBreakCount="1">
    <brk id="14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>
  <sheetPr codeName="Sheet38"/>
  <dimension ref="A1:JA190"/>
  <sheetViews>
    <sheetView topLeftCell="N1" zoomScale="115" zoomScaleNormal="115" workbookViewId="0">
      <selection activeCell="Y9" sqref="Y9"/>
    </sheetView>
  </sheetViews>
  <sheetFormatPr defaultRowHeight="8.25" customHeight="1"/>
  <cols>
    <col min="1" max="1" width="8.6640625" style="133" customWidth="1"/>
    <col min="2" max="21" width="6.83203125" style="129" customWidth="1"/>
    <col min="22" max="22" width="8.1640625" style="129" customWidth="1"/>
    <col min="23" max="23" width="6.83203125" style="129" customWidth="1"/>
    <col min="24" max="24" width="7.5" style="129" customWidth="1"/>
    <col min="25" max="25" width="9.1640625" style="129" customWidth="1"/>
    <col min="26" max="26" width="7.5" style="129" customWidth="1"/>
    <col min="27" max="16384" width="9.33203125" style="2296"/>
  </cols>
  <sheetData>
    <row r="1" spans="1:26" s="471" customFormat="1" ht="14.1" customHeight="1">
      <c r="A1" s="430" t="s">
        <v>2787</v>
      </c>
      <c r="B1" s="459"/>
      <c r="C1" s="459"/>
      <c r="D1" s="459"/>
      <c r="E1" s="469"/>
      <c r="F1" s="469"/>
      <c r="G1" s="469"/>
      <c r="H1" s="469"/>
      <c r="I1" s="469"/>
      <c r="J1" s="469"/>
      <c r="K1" s="469"/>
      <c r="L1" s="431"/>
      <c r="M1" s="469"/>
      <c r="N1" s="469"/>
      <c r="O1" s="469"/>
      <c r="P1" s="469"/>
      <c r="Q1" s="431"/>
      <c r="R1" s="469"/>
      <c r="S1" s="469"/>
      <c r="T1" s="469"/>
      <c r="U1" s="469"/>
      <c r="V1" s="469"/>
      <c r="W1" s="469"/>
      <c r="X1" s="469"/>
      <c r="Y1" s="469"/>
      <c r="Z1" s="469"/>
    </row>
    <row r="2" spans="1:26" s="471" customFormat="1" ht="14.1" customHeight="1">
      <c r="A2" s="428" t="s">
        <v>365</v>
      </c>
      <c r="L2" s="429"/>
      <c r="Q2" s="429"/>
    </row>
    <row r="3" spans="1:26" s="471" customFormat="1" ht="14.1" customHeight="1">
      <c r="A3" s="428"/>
    </row>
    <row r="4" spans="1:26" s="471" customFormat="1" ht="14.1" customHeight="1">
      <c r="A4" s="505" t="s">
        <v>280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3"/>
      <c r="V4" s="473"/>
      <c r="W4" s="473"/>
      <c r="X4" s="473"/>
      <c r="Y4" s="473"/>
      <c r="Z4" s="473"/>
    </row>
    <row r="5" spans="1:26" s="4" customFormat="1" ht="8.25" customHeight="1">
      <c r="A5" s="75"/>
      <c r="B5" s="613" t="s">
        <v>79</v>
      </c>
      <c r="C5" s="613"/>
      <c r="D5" s="613"/>
      <c r="E5" s="613"/>
      <c r="F5" s="2115"/>
      <c r="G5" s="437" t="s">
        <v>1570</v>
      </c>
      <c r="H5" s="613"/>
      <c r="I5" s="613"/>
      <c r="J5" s="613"/>
      <c r="K5" s="613"/>
      <c r="L5" s="437" t="s">
        <v>1789</v>
      </c>
      <c r="M5" s="613"/>
      <c r="N5" s="613"/>
      <c r="O5" s="613"/>
      <c r="P5" s="215"/>
      <c r="Q5" s="437" t="s">
        <v>1505</v>
      </c>
      <c r="R5" s="613"/>
      <c r="S5" s="613"/>
      <c r="T5" s="613"/>
      <c r="U5" s="215"/>
      <c r="V5" s="2438" t="s">
        <v>1341</v>
      </c>
      <c r="W5" s="2439"/>
      <c r="X5" s="2439"/>
      <c r="Y5" s="2439"/>
      <c r="Z5" s="2489" t="s">
        <v>2922</v>
      </c>
    </row>
    <row r="6" spans="1:26" s="2295" customFormat="1" ht="36">
      <c r="A6" s="1089" t="s">
        <v>1788</v>
      </c>
      <c r="B6" s="2244" t="s">
        <v>2688</v>
      </c>
      <c r="C6" s="2244" t="s">
        <v>2689</v>
      </c>
      <c r="D6" s="2244" t="s">
        <v>427</v>
      </c>
      <c r="E6" s="2244" t="s">
        <v>2690</v>
      </c>
      <c r="F6" s="2244" t="s">
        <v>1341</v>
      </c>
      <c r="G6" s="2244" t="s">
        <v>2688</v>
      </c>
      <c r="H6" s="2244" t="s">
        <v>2689</v>
      </c>
      <c r="I6" s="2244" t="s">
        <v>427</v>
      </c>
      <c r="J6" s="2244" t="s">
        <v>2690</v>
      </c>
      <c r="K6" s="2244" t="s">
        <v>1341</v>
      </c>
      <c r="L6" s="2244" t="s">
        <v>2688</v>
      </c>
      <c r="M6" s="2244" t="s">
        <v>2689</v>
      </c>
      <c r="N6" s="2244" t="s">
        <v>427</v>
      </c>
      <c r="O6" s="2244" t="s">
        <v>2690</v>
      </c>
      <c r="P6" s="2244" t="s">
        <v>1341</v>
      </c>
      <c r="Q6" s="2244" t="s">
        <v>2688</v>
      </c>
      <c r="R6" s="2244" t="s">
        <v>2689</v>
      </c>
      <c r="S6" s="2244" t="s">
        <v>427</v>
      </c>
      <c r="T6" s="2244" t="s">
        <v>2690</v>
      </c>
      <c r="U6" s="2244" t="s">
        <v>1341</v>
      </c>
      <c r="V6" s="2244" t="s">
        <v>425</v>
      </c>
      <c r="W6" s="2244" t="s">
        <v>426</v>
      </c>
      <c r="X6" s="2244" t="s">
        <v>427</v>
      </c>
      <c r="Y6" s="2257" t="s">
        <v>2646</v>
      </c>
      <c r="Z6" s="2490"/>
    </row>
    <row r="7" spans="1:26" s="4" customFormat="1" ht="9" customHeight="1">
      <c r="A7" s="69"/>
      <c r="B7" s="6">
        <v>1</v>
      </c>
      <c r="C7" s="6">
        <v>2</v>
      </c>
      <c r="D7" s="6">
        <v>3</v>
      </c>
      <c r="E7" s="6">
        <v>4</v>
      </c>
      <c r="F7" s="6">
        <v>5</v>
      </c>
      <c r="G7" s="6">
        <v>6</v>
      </c>
      <c r="H7" s="6">
        <v>7</v>
      </c>
      <c r="I7" s="6">
        <v>8</v>
      </c>
      <c r="J7" s="6">
        <v>9</v>
      </c>
      <c r="K7" s="6">
        <v>10</v>
      </c>
      <c r="L7" s="6">
        <v>11</v>
      </c>
      <c r="M7" s="6">
        <v>12</v>
      </c>
      <c r="N7" s="6">
        <v>13</v>
      </c>
      <c r="O7" s="6">
        <v>14</v>
      </c>
      <c r="P7" s="6">
        <v>15</v>
      </c>
      <c r="Q7" s="6">
        <v>16</v>
      </c>
      <c r="R7" s="6">
        <v>17</v>
      </c>
      <c r="S7" s="6">
        <v>18</v>
      </c>
      <c r="T7" s="6">
        <v>19</v>
      </c>
      <c r="U7" s="6">
        <v>20</v>
      </c>
      <c r="V7" s="6">
        <v>21</v>
      </c>
      <c r="W7" s="6">
        <v>22</v>
      </c>
      <c r="X7" s="6">
        <v>23</v>
      </c>
      <c r="Y7" s="2273">
        <v>24</v>
      </c>
      <c r="Z7" s="2258" t="s">
        <v>2921</v>
      </c>
    </row>
    <row r="8" spans="1:26" s="1268" customFormat="1" ht="9" customHeight="1">
      <c r="A8" s="56" t="s">
        <v>374</v>
      </c>
      <c r="B8" s="2255">
        <v>0.747</v>
      </c>
      <c r="C8" s="2255">
        <v>0</v>
      </c>
      <c r="D8" s="2255"/>
      <c r="E8" s="2255">
        <v>0</v>
      </c>
      <c r="F8" s="2255">
        <v>0.747</v>
      </c>
      <c r="G8" s="2255">
        <v>1.1599999999999999</v>
      </c>
      <c r="H8" s="2255">
        <v>0</v>
      </c>
      <c r="I8" s="2255"/>
      <c r="J8" s="2255">
        <v>0</v>
      </c>
      <c r="K8" s="2255">
        <v>1.1599999999999999</v>
      </c>
      <c r="L8" s="2255">
        <v>13.693</v>
      </c>
      <c r="M8" s="2255">
        <v>0</v>
      </c>
      <c r="N8" s="2255"/>
      <c r="O8" s="2255">
        <v>0</v>
      </c>
      <c r="P8" s="2255">
        <v>13.693</v>
      </c>
      <c r="Q8" s="2255"/>
      <c r="R8" s="2255"/>
      <c r="S8" s="2255"/>
      <c r="T8" s="2255"/>
      <c r="U8" s="2255"/>
      <c r="V8" s="2255">
        <v>15.6</v>
      </c>
      <c r="W8" s="2255">
        <v>0</v>
      </c>
      <c r="X8" s="2255"/>
      <c r="Y8" s="2297">
        <v>0</v>
      </c>
      <c r="Z8" s="444">
        <v>15.6</v>
      </c>
    </row>
    <row r="9" spans="1:26" s="1268" customFormat="1" ht="9" customHeight="1">
      <c r="A9" s="10" t="s">
        <v>375</v>
      </c>
      <c r="B9" s="78">
        <v>2.9470000000000001</v>
      </c>
      <c r="C9" s="78">
        <v>0</v>
      </c>
      <c r="D9" s="78"/>
      <c r="E9" s="78">
        <v>0</v>
      </c>
      <c r="F9" s="78">
        <v>2.9470000000000001</v>
      </c>
      <c r="G9" s="78">
        <v>2.746</v>
      </c>
      <c r="H9" s="78">
        <v>0</v>
      </c>
      <c r="I9" s="78"/>
      <c r="J9" s="78">
        <v>0</v>
      </c>
      <c r="K9" s="78">
        <v>2.746</v>
      </c>
      <c r="L9" s="78">
        <v>18.244</v>
      </c>
      <c r="M9" s="78">
        <v>0</v>
      </c>
      <c r="N9" s="78"/>
      <c r="O9" s="78">
        <v>0</v>
      </c>
      <c r="P9" s="78">
        <v>18.244</v>
      </c>
      <c r="Q9" s="78"/>
      <c r="R9" s="78"/>
      <c r="S9" s="78"/>
      <c r="T9" s="78"/>
      <c r="U9" s="78"/>
      <c r="V9" s="78">
        <v>23.936999999999998</v>
      </c>
      <c r="W9" s="78">
        <v>0</v>
      </c>
      <c r="X9" s="78"/>
      <c r="Y9" s="88">
        <v>0</v>
      </c>
      <c r="Z9" s="125">
        <v>23.936999999999998</v>
      </c>
    </row>
    <row r="10" spans="1:26" s="1268" customFormat="1" ht="9" customHeight="1">
      <c r="A10" s="10" t="s">
        <v>379</v>
      </c>
      <c r="B10" s="78">
        <v>16.327000000000002</v>
      </c>
      <c r="C10" s="78">
        <v>0</v>
      </c>
      <c r="D10" s="78"/>
      <c r="E10" s="78">
        <v>0</v>
      </c>
      <c r="F10" s="78">
        <v>16.327000000000002</v>
      </c>
      <c r="G10" s="78">
        <v>9.82</v>
      </c>
      <c r="H10" s="78">
        <v>0</v>
      </c>
      <c r="I10" s="78"/>
      <c r="J10" s="78">
        <v>0</v>
      </c>
      <c r="K10" s="78">
        <v>9.82</v>
      </c>
      <c r="L10" s="78">
        <v>6.12</v>
      </c>
      <c r="M10" s="78">
        <v>0</v>
      </c>
      <c r="N10" s="78"/>
      <c r="O10" s="78">
        <v>0</v>
      </c>
      <c r="P10" s="78">
        <v>6.12</v>
      </c>
      <c r="Q10" s="78"/>
      <c r="R10" s="78"/>
      <c r="S10" s="78"/>
      <c r="T10" s="78"/>
      <c r="U10" s="78"/>
      <c r="V10" s="78">
        <v>32.267000000000003</v>
      </c>
      <c r="W10" s="78">
        <v>0</v>
      </c>
      <c r="X10" s="78"/>
      <c r="Y10" s="88">
        <v>0</v>
      </c>
      <c r="Z10" s="125">
        <v>32.267000000000003</v>
      </c>
    </row>
    <row r="11" spans="1:26" s="1268" customFormat="1" ht="9" customHeight="1">
      <c r="A11" s="10" t="s">
        <v>380</v>
      </c>
      <c r="B11" s="78">
        <v>6.3529999999999998</v>
      </c>
      <c r="C11" s="78">
        <v>0</v>
      </c>
      <c r="D11" s="78"/>
      <c r="E11" s="78">
        <v>0</v>
      </c>
      <c r="F11" s="78">
        <v>6.3529999999999998</v>
      </c>
      <c r="G11" s="78">
        <v>9.9359999999999999</v>
      </c>
      <c r="H11" s="78">
        <v>0</v>
      </c>
      <c r="I11" s="78"/>
      <c r="J11" s="78">
        <v>0</v>
      </c>
      <c r="K11" s="78">
        <v>9.9359999999999999</v>
      </c>
      <c r="L11" s="78">
        <v>19.018999999999998</v>
      </c>
      <c r="M11" s="78">
        <v>0</v>
      </c>
      <c r="N11" s="78"/>
      <c r="O11" s="78">
        <v>0</v>
      </c>
      <c r="P11" s="78">
        <v>19.018999999999998</v>
      </c>
      <c r="Q11" s="78"/>
      <c r="R11" s="78"/>
      <c r="S11" s="78"/>
      <c r="T11" s="78"/>
      <c r="U11" s="78"/>
      <c r="V11" s="78">
        <v>35.308</v>
      </c>
      <c r="W11" s="78">
        <v>0</v>
      </c>
      <c r="X11" s="78"/>
      <c r="Y11" s="88">
        <v>0</v>
      </c>
      <c r="Z11" s="125">
        <v>35.308</v>
      </c>
    </row>
    <row r="12" spans="1:26" s="1268" customFormat="1" ht="9" customHeight="1">
      <c r="A12" s="10" t="s">
        <v>381</v>
      </c>
      <c r="B12" s="78">
        <v>5.5359999999999996</v>
      </c>
      <c r="C12" s="78">
        <v>0</v>
      </c>
      <c r="D12" s="78"/>
      <c r="E12" s="78">
        <v>0</v>
      </c>
      <c r="F12" s="78">
        <v>5.5359999999999996</v>
      </c>
      <c r="G12" s="78">
        <v>13.06</v>
      </c>
      <c r="H12" s="78">
        <v>0</v>
      </c>
      <c r="I12" s="78"/>
      <c r="J12" s="78">
        <v>0</v>
      </c>
      <c r="K12" s="78">
        <v>13.06</v>
      </c>
      <c r="L12" s="78">
        <v>19.018999999999998</v>
      </c>
      <c r="M12" s="78">
        <v>0</v>
      </c>
      <c r="N12" s="78"/>
      <c r="O12" s="78">
        <v>0</v>
      </c>
      <c r="P12" s="78">
        <v>19.018999999999998</v>
      </c>
      <c r="Q12" s="78"/>
      <c r="R12" s="78"/>
      <c r="S12" s="78"/>
      <c r="T12" s="78"/>
      <c r="U12" s="78"/>
      <c r="V12" s="78">
        <v>37.615000000000002</v>
      </c>
      <c r="W12" s="78">
        <v>0</v>
      </c>
      <c r="X12" s="78"/>
      <c r="Y12" s="88">
        <v>0</v>
      </c>
      <c r="Z12" s="125">
        <v>37.615000000000002</v>
      </c>
    </row>
    <row r="13" spans="1:26" s="1268" customFormat="1" ht="9" customHeight="1">
      <c r="A13" s="10" t="s">
        <v>382</v>
      </c>
      <c r="B13" s="78">
        <v>21.704000000000001</v>
      </c>
      <c r="C13" s="78">
        <v>0</v>
      </c>
      <c r="D13" s="78"/>
      <c r="E13" s="78">
        <v>0</v>
      </c>
      <c r="F13" s="78">
        <v>21.704000000000001</v>
      </c>
      <c r="G13" s="78">
        <v>31.920999999999999</v>
      </c>
      <c r="H13" s="78">
        <v>0</v>
      </c>
      <c r="I13" s="78"/>
      <c r="J13" s="78">
        <v>0</v>
      </c>
      <c r="K13" s="78">
        <v>31.920999999999999</v>
      </c>
      <c r="L13" s="78">
        <v>4.6440000000000001</v>
      </c>
      <c r="M13" s="78">
        <v>0</v>
      </c>
      <c r="N13" s="78"/>
      <c r="O13" s="78">
        <v>0</v>
      </c>
      <c r="P13" s="78">
        <v>4.6440000000000001</v>
      </c>
      <c r="Q13" s="78"/>
      <c r="R13" s="78"/>
      <c r="S13" s="78"/>
      <c r="T13" s="78"/>
      <c r="U13" s="78"/>
      <c r="V13" s="78">
        <v>58.268999999999998</v>
      </c>
      <c r="W13" s="78">
        <v>0</v>
      </c>
      <c r="X13" s="78"/>
      <c r="Y13" s="88">
        <v>0</v>
      </c>
      <c r="Z13" s="125">
        <v>58.268999999999998</v>
      </c>
    </row>
    <row r="14" spans="1:26" s="1268" customFormat="1" ht="9" customHeight="1">
      <c r="A14" s="10" t="s">
        <v>383</v>
      </c>
      <c r="B14" s="78">
        <v>23.588000000000001</v>
      </c>
      <c r="C14" s="78">
        <v>0</v>
      </c>
      <c r="D14" s="78"/>
      <c r="E14" s="78">
        <v>0</v>
      </c>
      <c r="F14" s="78">
        <v>23.588000000000001</v>
      </c>
      <c r="G14" s="78">
        <v>40.387</v>
      </c>
      <c r="H14" s="78">
        <v>0</v>
      </c>
      <c r="I14" s="78"/>
      <c r="J14" s="78">
        <v>0</v>
      </c>
      <c r="K14" s="78">
        <v>40.387</v>
      </c>
      <c r="L14" s="78">
        <v>25.988</v>
      </c>
      <c r="M14" s="78">
        <v>0</v>
      </c>
      <c r="N14" s="78"/>
      <c r="O14" s="78">
        <v>0</v>
      </c>
      <c r="P14" s="78">
        <v>25.988</v>
      </c>
      <c r="Q14" s="78"/>
      <c r="R14" s="78"/>
      <c r="S14" s="78"/>
      <c r="T14" s="78"/>
      <c r="U14" s="78"/>
      <c r="V14" s="78">
        <v>89.962999999999994</v>
      </c>
      <c r="W14" s="78">
        <v>0</v>
      </c>
      <c r="X14" s="78"/>
      <c r="Y14" s="88">
        <v>0</v>
      </c>
      <c r="Z14" s="125">
        <v>89.962999999999994</v>
      </c>
    </row>
    <row r="15" spans="1:26" s="1268" customFormat="1" ht="9" customHeight="1">
      <c r="A15" s="10" t="s">
        <v>384</v>
      </c>
      <c r="B15" s="78">
        <v>21.109000000000002</v>
      </c>
      <c r="C15" s="78">
        <v>0</v>
      </c>
      <c r="D15" s="78"/>
      <c r="E15" s="78">
        <v>0</v>
      </c>
      <c r="F15" s="78">
        <v>21.109000000000002</v>
      </c>
      <c r="G15" s="78">
        <v>47.779000000000003</v>
      </c>
      <c r="H15" s="78">
        <v>0</v>
      </c>
      <c r="I15" s="78"/>
      <c r="J15" s="78">
        <v>0</v>
      </c>
      <c r="K15" s="78">
        <v>47.779000000000003</v>
      </c>
      <c r="L15" s="78">
        <v>19.225999999999999</v>
      </c>
      <c r="M15" s="78">
        <v>0</v>
      </c>
      <c r="N15" s="78"/>
      <c r="O15" s="78">
        <v>0</v>
      </c>
      <c r="P15" s="78">
        <v>19.225999999999999</v>
      </c>
      <c r="Q15" s="78"/>
      <c r="R15" s="78"/>
      <c r="S15" s="78"/>
      <c r="T15" s="78"/>
      <c r="U15" s="78"/>
      <c r="V15" s="78">
        <v>88.114000000000004</v>
      </c>
      <c r="W15" s="78">
        <v>0</v>
      </c>
      <c r="X15" s="78"/>
      <c r="Y15" s="88">
        <v>0</v>
      </c>
      <c r="Z15" s="125">
        <v>88.114000000000004</v>
      </c>
    </row>
    <row r="16" spans="1:26" s="1268" customFormat="1" ht="9" customHeight="1">
      <c r="A16" s="10" t="s">
        <v>385</v>
      </c>
      <c r="B16" s="78">
        <v>20.777000000000001</v>
      </c>
      <c r="C16" s="78">
        <v>0</v>
      </c>
      <c r="D16" s="78"/>
      <c r="E16" s="78">
        <v>0</v>
      </c>
      <c r="F16" s="78">
        <v>20.777000000000001</v>
      </c>
      <c r="G16" s="78">
        <v>53.405999999999999</v>
      </c>
      <c r="H16" s="78">
        <v>0</v>
      </c>
      <c r="I16" s="78"/>
      <c r="J16" s="78">
        <v>0</v>
      </c>
      <c r="K16" s="78">
        <v>53.405999999999999</v>
      </c>
      <c r="L16" s="78">
        <v>20.882999999999999</v>
      </c>
      <c r="M16" s="78">
        <v>0</v>
      </c>
      <c r="N16" s="78"/>
      <c r="O16" s="78">
        <v>0</v>
      </c>
      <c r="P16" s="78">
        <v>20.882999999999999</v>
      </c>
      <c r="Q16" s="78"/>
      <c r="R16" s="78"/>
      <c r="S16" s="78"/>
      <c r="T16" s="78"/>
      <c r="U16" s="78"/>
      <c r="V16" s="78">
        <v>95.065999999999988</v>
      </c>
      <c r="W16" s="78">
        <v>0</v>
      </c>
      <c r="X16" s="78"/>
      <c r="Y16" s="88">
        <v>0</v>
      </c>
      <c r="Z16" s="125">
        <v>95.065999999999988</v>
      </c>
    </row>
    <row r="17" spans="1:26" s="1268" customFormat="1" ht="9" customHeight="1">
      <c r="A17" s="10" t="s">
        <v>386</v>
      </c>
      <c r="B17" s="78">
        <v>24.007000000000001</v>
      </c>
      <c r="C17" s="78">
        <v>0</v>
      </c>
      <c r="D17" s="78"/>
      <c r="E17" s="78">
        <v>0</v>
      </c>
      <c r="F17" s="78">
        <v>24.007000000000001</v>
      </c>
      <c r="G17" s="78">
        <v>69.977000000000004</v>
      </c>
      <c r="H17" s="78">
        <v>0</v>
      </c>
      <c r="I17" s="78"/>
      <c r="J17" s="78">
        <v>0</v>
      </c>
      <c r="K17" s="78">
        <v>69.977000000000004</v>
      </c>
      <c r="L17" s="78">
        <v>21.943000000000001</v>
      </c>
      <c r="M17" s="78">
        <v>0</v>
      </c>
      <c r="N17" s="78"/>
      <c r="O17" s="78">
        <v>0</v>
      </c>
      <c r="P17" s="78">
        <v>21.943000000000001</v>
      </c>
      <c r="Q17" s="78"/>
      <c r="R17" s="78"/>
      <c r="S17" s="78"/>
      <c r="T17" s="78"/>
      <c r="U17" s="78"/>
      <c r="V17" s="78">
        <v>115.92700000000001</v>
      </c>
      <c r="W17" s="78">
        <v>0</v>
      </c>
      <c r="X17" s="78"/>
      <c r="Y17" s="88">
        <v>0</v>
      </c>
      <c r="Z17" s="125">
        <v>115.92700000000001</v>
      </c>
    </row>
    <row r="18" spans="1:26" s="1268" customFormat="1" ht="9" customHeight="1">
      <c r="A18" s="10" t="s">
        <v>387</v>
      </c>
      <c r="B18" s="78">
        <v>34.371000000000002</v>
      </c>
      <c r="C18" s="78">
        <v>0</v>
      </c>
      <c r="D18" s="78"/>
      <c r="E18" s="78">
        <v>0</v>
      </c>
      <c r="F18" s="78">
        <v>34.371000000000002</v>
      </c>
      <c r="G18" s="78">
        <v>110.90300000000001</v>
      </c>
      <c r="H18" s="78">
        <v>0</v>
      </c>
      <c r="I18" s="78"/>
      <c r="J18" s="78">
        <v>0</v>
      </c>
      <c r="K18" s="78">
        <v>110.90300000000001</v>
      </c>
      <c r="L18" s="78">
        <v>28.417000000000002</v>
      </c>
      <c r="M18" s="78">
        <v>0</v>
      </c>
      <c r="N18" s="78"/>
      <c r="O18" s="78">
        <v>0</v>
      </c>
      <c r="P18" s="78">
        <v>28.417000000000002</v>
      </c>
      <c r="Q18" s="78"/>
      <c r="R18" s="78"/>
      <c r="S18" s="78"/>
      <c r="T18" s="78"/>
      <c r="U18" s="78"/>
      <c r="V18" s="78">
        <v>173.691</v>
      </c>
      <c r="W18" s="78">
        <v>0</v>
      </c>
      <c r="X18" s="78"/>
      <c r="Y18" s="88">
        <v>0</v>
      </c>
      <c r="Z18" s="125">
        <v>173.691</v>
      </c>
    </row>
    <row r="19" spans="1:26" s="1268" customFormat="1" ht="9" customHeight="1">
      <c r="A19" s="10" t="s">
        <v>388</v>
      </c>
      <c r="B19" s="78">
        <v>62.65</v>
      </c>
      <c r="C19" s="78">
        <v>0</v>
      </c>
      <c r="D19" s="78"/>
      <c r="E19" s="78">
        <v>0</v>
      </c>
      <c r="F19" s="78">
        <v>62.65</v>
      </c>
      <c r="G19" s="78">
        <v>170.98500000000001</v>
      </c>
      <c r="H19" s="78">
        <v>0</v>
      </c>
      <c r="I19" s="78"/>
      <c r="J19" s="78">
        <v>0</v>
      </c>
      <c r="K19" s="78">
        <v>170.98500000000001</v>
      </c>
      <c r="L19" s="78">
        <v>45.854999999999997</v>
      </c>
      <c r="M19" s="78">
        <v>0</v>
      </c>
      <c r="N19" s="78"/>
      <c r="O19" s="78">
        <v>0</v>
      </c>
      <c r="P19" s="78">
        <v>45.854999999999997</v>
      </c>
      <c r="Q19" s="78"/>
      <c r="R19" s="78"/>
      <c r="S19" s="78"/>
      <c r="T19" s="78"/>
      <c r="U19" s="78"/>
      <c r="V19" s="78">
        <v>279.49</v>
      </c>
      <c r="W19" s="78">
        <v>0</v>
      </c>
      <c r="X19" s="78"/>
      <c r="Y19" s="88">
        <v>0</v>
      </c>
      <c r="Z19" s="125">
        <v>279.49</v>
      </c>
    </row>
    <row r="20" spans="1:26" s="1268" customFormat="1" ht="9" customHeight="1">
      <c r="A20" s="10" t="s">
        <v>391</v>
      </c>
      <c r="B20" s="78">
        <v>86.884</v>
      </c>
      <c r="C20" s="78">
        <v>0</v>
      </c>
      <c r="D20" s="78"/>
      <c r="E20" s="78">
        <v>0</v>
      </c>
      <c r="F20" s="78">
        <v>86.884</v>
      </c>
      <c r="G20" s="78">
        <v>296.63799999999998</v>
      </c>
      <c r="H20" s="78">
        <v>0</v>
      </c>
      <c r="I20" s="78"/>
      <c r="J20" s="78">
        <v>0</v>
      </c>
      <c r="K20" s="78">
        <v>296.63799999999998</v>
      </c>
      <c r="L20" s="78">
        <v>54.58</v>
      </c>
      <c r="M20" s="78">
        <v>0</v>
      </c>
      <c r="N20" s="78"/>
      <c r="O20" s="78">
        <v>0</v>
      </c>
      <c r="P20" s="78">
        <v>54.58</v>
      </c>
      <c r="Q20" s="78"/>
      <c r="R20" s="78"/>
      <c r="S20" s="78"/>
      <c r="T20" s="78"/>
      <c r="U20" s="78"/>
      <c r="V20" s="78">
        <v>438.10199999999998</v>
      </c>
      <c r="W20" s="78">
        <v>0</v>
      </c>
      <c r="X20" s="78"/>
      <c r="Y20" s="88">
        <v>0</v>
      </c>
      <c r="Z20" s="125">
        <v>438.10199999999998</v>
      </c>
    </row>
    <row r="21" spans="1:26" s="1268" customFormat="1" ht="9" customHeight="1">
      <c r="A21" s="10" t="s">
        <v>392</v>
      </c>
      <c r="B21" s="78">
        <v>149.66399999999999</v>
      </c>
      <c r="C21" s="78">
        <v>0</v>
      </c>
      <c r="D21" s="78"/>
      <c r="E21" s="78">
        <v>0</v>
      </c>
      <c r="F21" s="78">
        <v>149.66399999999999</v>
      </c>
      <c r="G21" s="78">
        <v>332.495</v>
      </c>
      <c r="H21" s="78">
        <v>0</v>
      </c>
      <c r="I21" s="78"/>
      <c r="J21" s="78">
        <v>0</v>
      </c>
      <c r="K21" s="78">
        <v>332.495</v>
      </c>
      <c r="L21" s="78">
        <v>58.28</v>
      </c>
      <c r="M21" s="78">
        <v>0</v>
      </c>
      <c r="N21" s="78"/>
      <c r="O21" s="78">
        <v>0</v>
      </c>
      <c r="P21" s="78">
        <v>58.28</v>
      </c>
      <c r="Q21" s="78"/>
      <c r="R21" s="78"/>
      <c r="S21" s="78"/>
      <c r="T21" s="78"/>
      <c r="U21" s="78"/>
      <c r="V21" s="78">
        <v>540.43899999999996</v>
      </c>
      <c r="W21" s="78">
        <v>0</v>
      </c>
      <c r="X21" s="78"/>
      <c r="Y21" s="88">
        <v>0</v>
      </c>
      <c r="Z21" s="125">
        <v>540.43899999999996</v>
      </c>
    </row>
    <row r="22" spans="1:26" s="1268" customFormat="1" ht="9" customHeight="1">
      <c r="A22" s="10" t="s">
        <v>416</v>
      </c>
      <c r="B22" s="78">
        <v>184.03200000000001</v>
      </c>
      <c r="C22" s="78">
        <v>0</v>
      </c>
      <c r="D22" s="78"/>
      <c r="E22" s="78">
        <v>0</v>
      </c>
      <c r="F22" s="78">
        <v>184.03200000000001</v>
      </c>
      <c r="G22" s="78">
        <v>385.9</v>
      </c>
      <c r="H22" s="78">
        <v>0</v>
      </c>
      <c r="I22" s="78"/>
      <c r="J22" s="78">
        <v>0</v>
      </c>
      <c r="K22" s="78">
        <v>385.9</v>
      </c>
      <c r="L22" s="78">
        <v>73.5</v>
      </c>
      <c r="M22" s="78">
        <v>0</v>
      </c>
      <c r="N22" s="78"/>
      <c r="O22" s="78">
        <v>0</v>
      </c>
      <c r="P22" s="78">
        <v>73.5</v>
      </c>
      <c r="Q22" s="78"/>
      <c r="R22" s="78"/>
      <c r="S22" s="78"/>
      <c r="T22" s="78"/>
      <c r="U22" s="78"/>
      <c r="V22" s="78">
        <v>643.43200000000002</v>
      </c>
      <c r="W22" s="78">
        <v>0</v>
      </c>
      <c r="X22" s="78"/>
      <c r="Y22" s="88">
        <v>0</v>
      </c>
      <c r="Z22" s="125">
        <v>643.43200000000002</v>
      </c>
    </row>
    <row r="23" spans="1:26" s="1268" customFormat="1" ht="9" customHeight="1">
      <c r="A23" s="10" t="s">
        <v>394</v>
      </c>
      <c r="B23" s="78">
        <v>290.13400000000001</v>
      </c>
      <c r="C23" s="78">
        <v>0</v>
      </c>
      <c r="D23" s="78"/>
      <c r="E23" s="78">
        <v>0</v>
      </c>
      <c r="F23" s="78">
        <v>290.13400000000001</v>
      </c>
      <c r="G23" s="78">
        <v>475.61500000000001</v>
      </c>
      <c r="H23" s="78">
        <v>0</v>
      </c>
      <c r="I23" s="78"/>
      <c r="J23" s="78">
        <v>0</v>
      </c>
      <c r="K23" s="78">
        <v>475.61500000000001</v>
      </c>
      <c r="L23" s="78">
        <v>105.43300000000001</v>
      </c>
      <c r="M23" s="78">
        <v>0</v>
      </c>
      <c r="N23" s="78"/>
      <c r="O23" s="78">
        <v>0</v>
      </c>
      <c r="P23" s="78">
        <v>105.43300000000001</v>
      </c>
      <c r="Q23" s="78"/>
      <c r="R23" s="78"/>
      <c r="S23" s="78"/>
      <c r="T23" s="78"/>
      <c r="U23" s="78"/>
      <c r="V23" s="78">
        <v>871.18200000000002</v>
      </c>
      <c r="W23" s="78">
        <v>0</v>
      </c>
      <c r="X23" s="78"/>
      <c r="Y23" s="88">
        <v>0</v>
      </c>
      <c r="Z23" s="125">
        <v>871.18200000000002</v>
      </c>
    </row>
    <row r="24" spans="1:26" s="1268" customFormat="1" ht="9" customHeight="1">
      <c r="A24" s="10" t="s">
        <v>164</v>
      </c>
      <c r="B24" s="78">
        <v>350.88099999999997</v>
      </c>
      <c r="C24" s="78">
        <v>0</v>
      </c>
      <c r="D24" s="78"/>
      <c r="E24" s="78">
        <v>0</v>
      </c>
      <c r="F24" s="78">
        <v>350.88099999999997</v>
      </c>
      <c r="G24" s="78">
        <v>463.536</v>
      </c>
      <c r="H24" s="78">
        <v>0</v>
      </c>
      <c r="I24" s="78"/>
      <c r="J24" s="78">
        <v>0</v>
      </c>
      <c r="K24" s="78">
        <v>463.536</v>
      </c>
      <c r="L24" s="78">
        <v>132.37</v>
      </c>
      <c r="M24" s="78">
        <v>0</v>
      </c>
      <c r="N24" s="78"/>
      <c r="O24" s="78">
        <v>0</v>
      </c>
      <c r="P24" s="78">
        <v>132.37</v>
      </c>
      <c r="Q24" s="78"/>
      <c r="R24" s="78"/>
      <c r="S24" s="78"/>
      <c r="T24" s="78"/>
      <c r="U24" s="78"/>
      <c r="V24" s="78">
        <v>946.78699999999992</v>
      </c>
      <c r="W24" s="78">
        <v>0</v>
      </c>
      <c r="X24" s="78"/>
      <c r="Y24" s="88">
        <v>0</v>
      </c>
      <c r="Z24" s="125">
        <v>946.78699999999992</v>
      </c>
    </row>
    <row r="25" spans="1:26" s="1268" customFormat="1" ht="9" customHeight="1">
      <c r="A25" s="10" t="s">
        <v>1772</v>
      </c>
      <c r="B25" s="78">
        <v>380.637</v>
      </c>
      <c r="C25" s="78">
        <v>0</v>
      </c>
      <c r="D25" s="78"/>
      <c r="E25" s="78">
        <v>0</v>
      </c>
      <c r="F25" s="78">
        <v>380.637</v>
      </c>
      <c r="G25" s="78">
        <v>565.49900000000002</v>
      </c>
      <c r="H25" s="78">
        <v>0</v>
      </c>
      <c r="I25" s="78"/>
      <c r="J25" s="78">
        <v>0</v>
      </c>
      <c r="K25" s="78">
        <v>565.49900000000002</v>
      </c>
      <c r="L25" s="78">
        <v>162.91800000000001</v>
      </c>
      <c r="M25" s="78">
        <v>0</v>
      </c>
      <c r="N25" s="78"/>
      <c r="O25" s="78">
        <v>0</v>
      </c>
      <c r="P25" s="78">
        <v>162.91800000000001</v>
      </c>
      <c r="Q25" s="78"/>
      <c r="R25" s="78"/>
      <c r="S25" s="78"/>
      <c r="T25" s="78"/>
      <c r="U25" s="78"/>
      <c r="V25" s="78">
        <v>1109.0540000000001</v>
      </c>
      <c r="W25" s="78">
        <v>0</v>
      </c>
      <c r="X25" s="78"/>
      <c r="Y25" s="88">
        <v>0</v>
      </c>
      <c r="Z25" s="125">
        <v>1109.0540000000001</v>
      </c>
    </row>
    <row r="26" spans="1:26" s="1268" customFormat="1" ht="9" customHeight="1">
      <c r="A26" s="10" t="s">
        <v>161</v>
      </c>
      <c r="B26" s="78">
        <v>397.09300000000002</v>
      </c>
      <c r="C26" s="78">
        <v>0</v>
      </c>
      <c r="D26" s="78"/>
      <c r="E26" s="78">
        <v>0</v>
      </c>
      <c r="F26" s="78">
        <v>397.09300000000002</v>
      </c>
      <c r="G26" s="78">
        <v>698.12199999999996</v>
      </c>
      <c r="H26" s="78">
        <v>0</v>
      </c>
      <c r="I26" s="78"/>
      <c r="J26" s="78">
        <v>0</v>
      </c>
      <c r="K26" s="78">
        <v>698.12199999999996</v>
      </c>
      <c r="L26" s="78">
        <v>222.947</v>
      </c>
      <c r="M26" s="78">
        <v>0</v>
      </c>
      <c r="N26" s="78"/>
      <c r="O26" s="78">
        <v>0</v>
      </c>
      <c r="P26" s="78">
        <v>222.947</v>
      </c>
      <c r="Q26" s="78"/>
      <c r="R26" s="78"/>
      <c r="S26" s="78"/>
      <c r="T26" s="78"/>
      <c r="U26" s="78"/>
      <c r="V26" s="78">
        <v>1318.1619999999998</v>
      </c>
      <c r="W26" s="78">
        <v>0</v>
      </c>
      <c r="X26" s="78"/>
      <c r="Y26" s="88">
        <v>0</v>
      </c>
      <c r="Z26" s="125">
        <v>1318.1619999999998</v>
      </c>
    </row>
    <row r="27" spans="1:26" s="1268" customFormat="1" ht="9" customHeight="1">
      <c r="A27" s="10" t="s">
        <v>398</v>
      </c>
      <c r="B27" s="78">
        <v>380.06</v>
      </c>
      <c r="C27" s="78">
        <v>0</v>
      </c>
      <c r="D27" s="78"/>
      <c r="E27" s="78">
        <v>0</v>
      </c>
      <c r="F27" s="78">
        <v>380.06</v>
      </c>
      <c r="G27" s="78">
        <v>862.40599999999995</v>
      </c>
      <c r="H27" s="78">
        <v>0</v>
      </c>
      <c r="I27" s="78"/>
      <c r="J27" s="78">
        <v>0</v>
      </c>
      <c r="K27" s="78">
        <v>862.40599999999995</v>
      </c>
      <c r="L27" s="78">
        <v>257.78699999999998</v>
      </c>
      <c r="M27" s="78">
        <v>0</v>
      </c>
      <c r="N27" s="78"/>
      <c r="O27" s="78">
        <v>0</v>
      </c>
      <c r="P27" s="78">
        <v>257.78699999999998</v>
      </c>
      <c r="Q27" s="78"/>
      <c r="R27" s="78"/>
      <c r="S27" s="78"/>
      <c r="T27" s="78"/>
      <c r="U27" s="78"/>
      <c r="V27" s="78">
        <v>1500.2529999999999</v>
      </c>
      <c r="W27" s="78">
        <v>0</v>
      </c>
      <c r="X27" s="78"/>
      <c r="Y27" s="88">
        <v>0</v>
      </c>
      <c r="Z27" s="125">
        <v>1500.2529999999999</v>
      </c>
    </row>
    <row r="28" spans="1:26" s="1268" customFormat="1" ht="9" customHeight="1">
      <c r="A28" s="10" t="s">
        <v>399</v>
      </c>
      <c r="B28" s="78">
        <v>423.3</v>
      </c>
      <c r="C28" s="78">
        <v>0</v>
      </c>
      <c r="D28" s="78"/>
      <c r="E28" s="78">
        <v>0</v>
      </c>
      <c r="F28" s="78">
        <v>423.3</v>
      </c>
      <c r="G28" s="78">
        <v>1115.5</v>
      </c>
      <c r="H28" s="78">
        <v>0</v>
      </c>
      <c r="I28" s="78"/>
      <c r="J28" s="78">
        <v>0</v>
      </c>
      <c r="K28" s="78">
        <v>1115.5</v>
      </c>
      <c r="L28" s="78">
        <v>280.2</v>
      </c>
      <c r="M28" s="78">
        <v>0</v>
      </c>
      <c r="N28" s="78"/>
      <c r="O28" s="78">
        <v>0</v>
      </c>
      <c r="P28" s="78">
        <v>280.2</v>
      </c>
      <c r="Q28" s="78"/>
      <c r="R28" s="78"/>
      <c r="S28" s="78"/>
      <c r="T28" s="78"/>
      <c r="U28" s="78"/>
      <c r="V28" s="78">
        <v>1819</v>
      </c>
      <c r="W28" s="78">
        <v>0</v>
      </c>
      <c r="X28" s="78"/>
      <c r="Y28" s="88">
        <v>0</v>
      </c>
      <c r="Z28" s="125">
        <v>1819</v>
      </c>
    </row>
    <row r="29" spans="1:26" s="1268" customFormat="1" ht="9" customHeight="1">
      <c r="A29" s="10" t="s">
        <v>400</v>
      </c>
      <c r="B29" s="78">
        <v>491.90699999999998</v>
      </c>
      <c r="C29" s="78">
        <v>0</v>
      </c>
      <c r="D29" s="78"/>
      <c r="E29" s="78">
        <v>0</v>
      </c>
      <c r="F29" s="78">
        <v>491.90699999999998</v>
      </c>
      <c r="G29" s="78">
        <v>1098.4739999999999</v>
      </c>
      <c r="H29" s="78">
        <v>0</v>
      </c>
      <c r="I29" s="78"/>
      <c r="J29" s="78">
        <v>0</v>
      </c>
      <c r="K29" s="78">
        <v>1098.4739999999999</v>
      </c>
      <c r="L29" s="78">
        <v>410.85500000000002</v>
      </c>
      <c r="M29" s="78">
        <v>0</v>
      </c>
      <c r="N29" s="78"/>
      <c r="O29" s="78">
        <v>0</v>
      </c>
      <c r="P29" s="78">
        <v>410.85500000000002</v>
      </c>
      <c r="Q29" s="78"/>
      <c r="R29" s="78"/>
      <c r="S29" s="78"/>
      <c r="T29" s="78"/>
      <c r="U29" s="78"/>
      <c r="V29" s="78">
        <v>2001.2359999999999</v>
      </c>
      <c r="W29" s="78">
        <v>0</v>
      </c>
      <c r="X29" s="78"/>
      <c r="Y29" s="88">
        <v>0</v>
      </c>
      <c r="Z29" s="125">
        <v>2001.2359999999999</v>
      </c>
    </row>
    <row r="30" spans="1:26" s="1268" customFormat="1" ht="9" customHeight="1">
      <c r="A30" s="10" t="s">
        <v>162</v>
      </c>
      <c r="B30" s="78">
        <v>615.26300000000003</v>
      </c>
      <c r="C30" s="78">
        <v>0</v>
      </c>
      <c r="D30" s="78"/>
      <c r="E30" s="78">
        <v>0</v>
      </c>
      <c r="F30" s="78">
        <v>615.26300000000003</v>
      </c>
      <c r="G30" s="78">
        <v>1308.817</v>
      </c>
      <c r="H30" s="78">
        <v>0</v>
      </c>
      <c r="I30" s="78"/>
      <c r="J30" s="78">
        <v>0</v>
      </c>
      <c r="K30" s="78">
        <v>1308.817</v>
      </c>
      <c r="L30" s="78">
        <v>583.36699999999996</v>
      </c>
      <c r="M30" s="78">
        <v>0</v>
      </c>
      <c r="N30" s="78"/>
      <c r="O30" s="78">
        <v>0</v>
      </c>
      <c r="P30" s="78">
        <v>583.36699999999996</v>
      </c>
      <c r="Q30" s="78"/>
      <c r="R30" s="78"/>
      <c r="S30" s="78"/>
      <c r="T30" s="78"/>
      <c r="U30" s="78"/>
      <c r="V30" s="78">
        <v>2507.4470000000001</v>
      </c>
      <c r="W30" s="78">
        <v>0</v>
      </c>
      <c r="X30" s="78"/>
      <c r="Y30" s="88">
        <v>0</v>
      </c>
      <c r="Z30" s="125">
        <v>2507.4470000000001</v>
      </c>
    </row>
    <row r="31" spans="1:26" s="1268" customFormat="1" ht="9" customHeight="1">
      <c r="A31" s="10" t="s">
        <v>163</v>
      </c>
      <c r="B31" s="78">
        <v>501.81099999999998</v>
      </c>
      <c r="C31" s="78">
        <v>0</v>
      </c>
      <c r="D31" s="78"/>
      <c r="E31" s="78">
        <v>0</v>
      </c>
      <c r="F31" s="78">
        <v>501.81099999999998</v>
      </c>
      <c r="G31" s="78">
        <v>1244.4829999999999</v>
      </c>
      <c r="H31" s="78">
        <v>0</v>
      </c>
      <c r="I31" s="78"/>
      <c r="J31" s="78">
        <v>0</v>
      </c>
      <c r="K31" s="78">
        <v>1244.4829999999999</v>
      </c>
      <c r="L31" s="78">
        <v>839.86900000000003</v>
      </c>
      <c r="M31" s="78">
        <v>0</v>
      </c>
      <c r="N31" s="78"/>
      <c r="O31" s="78">
        <v>0</v>
      </c>
      <c r="P31" s="78">
        <v>839.86900000000003</v>
      </c>
      <c r="Q31" s="78"/>
      <c r="R31" s="78"/>
      <c r="S31" s="78"/>
      <c r="T31" s="78"/>
      <c r="U31" s="78"/>
      <c r="V31" s="78">
        <v>2586.163</v>
      </c>
      <c r="W31" s="78">
        <v>0</v>
      </c>
      <c r="X31" s="78"/>
      <c r="Y31" s="88">
        <v>0</v>
      </c>
      <c r="Z31" s="125">
        <v>2586.163</v>
      </c>
    </row>
    <row r="32" spans="1:26" s="1268" customFormat="1" ht="9" customHeight="1">
      <c r="A32" s="10" t="s">
        <v>949</v>
      </c>
      <c r="B32" s="78">
        <v>1219.6980000000001</v>
      </c>
      <c r="C32" s="78">
        <v>0</v>
      </c>
      <c r="D32" s="78"/>
      <c r="E32" s="78">
        <v>0</v>
      </c>
      <c r="F32" s="78">
        <v>1219.6980000000001</v>
      </c>
      <c r="G32" s="78">
        <v>1133.681</v>
      </c>
      <c r="H32" s="78">
        <v>0</v>
      </c>
      <c r="I32" s="78"/>
      <c r="J32" s="78">
        <v>0</v>
      </c>
      <c r="K32" s="78">
        <v>1133.681</v>
      </c>
      <c r="L32" s="78">
        <v>933.83600000000001</v>
      </c>
      <c r="M32" s="78">
        <v>0</v>
      </c>
      <c r="N32" s="78"/>
      <c r="O32" s="78">
        <v>0</v>
      </c>
      <c r="P32" s="78">
        <v>933.83600000000001</v>
      </c>
      <c r="Q32" s="78"/>
      <c r="R32" s="78"/>
      <c r="S32" s="78"/>
      <c r="T32" s="78"/>
      <c r="U32" s="78"/>
      <c r="V32" s="78">
        <v>3287.2150000000001</v>
      </c>
      <c r="W32" s="78">
        <v>0</v>
      </c>
      <c r="X32" s="78"/>
      <c r="Y32" s="88">
        <v>0</v>
      </c>
      <c r="Z32" s="125">
        <v>3287.2150000000001</v>
      </c>
    </row>
    <row r="33" spans="1:26" s="1268" customFormat="1" ht="9" customHeight="1">
      <c r="A33" s="10" t="s">
        <v>1170</v>
      </c>
      <c r="B33" s="78">
        <v>1391.7180000000001</v>
      </c>
      <c r="C33" s="78">
        <v>0</v>
      </c>
      <c r="D33" s="78"/>
      <c r="E33" s="78">
        <v>0</v>
      </c>
      <c r="F33" s="78">
        <v>1391.7180000000001</v>
      </c>
      <c r="G33" s="78">
        <v>1056.143</v>
      </c>
      <c r="H33" s="78">
        <v>0</v>
      </c>
      <c r="I33" s="78"/>
      <c r="J33" s="78">
        <v>0</v>
      </c>
      <c r="K33" s="78">
        <v>1056.143</v>
      </c>
      <c r="L33" s="78">
        <v>1189.26</v>
      </c>
      <c r="M33" s="78">
        <v>0</v>
      </c>
      <c r="N33" s="78"/>
      <c r="O33" s="78">
        <v>0</v>
      </c>
      <c r="P33" s="78">
        <v>1189.26</v>
      </c>
      <c r="Q33" s="78"/>
      <c r="R33" s="78"/>
      <c r="S33" s="78"/>
      <c r="T33" s="78"/>
      <c r="U33" s="78"/>
      <c r="V33" s="78">
        <v>3637.1210000000001</v>
      </c>
      <c r="W33" s="78">
        <v>0</v>
      </c>
      <c r="X33" s="78"/>
      <c r="Y33" s="88">
        <v>0</v>
      </c>
      <c r="Z33" s="125">
        <v>3637.1210000000001</v>
      </c>
    </row>
    <row r="34" spans="1:26" s="1268" customFormat="1" ht="9" customHeight="1">
      <c r="A34" s="10" t="s">
        <v>1171</v>
      </c>
      <c r="B34" s="78">
        <v>1605.0889999999999</v>
      </c>
      <c r="C34" s="78">
        <v>0</v>
      </c>
      <c r="D34" s="78"/>
      <c r="E34" s="78">
        <v>0</v>
      </c>
      <c r="F34" s="78">
        <v>1605.0889999999999</v>
      </c>
      <c r="G34" s="78">
        <v>1104.1199999999999</v>
      </c>
      <c r="H34" s="78">
        <v>0</v>
      </c>
      <c r="I34" s="78"/>
      <c r="J34" s="78">
        <v>0</v>
      </c>
      <c r="K34" s="78">
        <v>1104.1199999999999</v>
      </c>
      <c r="L34" s="78">
        <v>1278.694</v>
      </c>
      <c r="M34" s="78">
        <v>0</v>
      </c>
      <c r="N34" s="78"/>
      <c r="O34" s="78">
        <v>0</v>
      </c>
      <c r="P34" s="78">
        <v>1278.694</v>
      </c>
      <c r="Q34" s="78"/>
      <c r="R34" s="78"/>
      <c r="S34" s="78"/>
      <c r="T34" s="78"/>
      <c r="U34" s="78"/>
      <c r="V34" s="78">
        <v>3987.9029999999998</v>
      </c>
      <c r="W34" s="78">
        <v>0</v>
      </c>
      <c r="X34" s="78"/>
      <c r="Y34" s="88">
        <v>0</v>
      </c>
      <c r="Z34" s="125">
        <v>3987.9029999999998</v>
      </c>
    </row>
    <row r="35" spans="1:26" s="1268" customFormat="1" ht="9" customHeight="1">
      <c r="A35" s="10" t="s">
        <v>1172</v>
      </c>
      <c r="B35" s="78">
        <v>1143.5029999999999</v>
      </c>
      <c r="C35" s="78">
        <v>0</v>
      </c>
      <c r="D35" s="78"/>
      <c r="E35" s="78">
        <v>0</v>
      </c>
      <c r="F35" s="78">
        <v>1143.5029999999999</v>
      </c>
      <c r="G35" s="78">
        <v>984.75300000000004</v>
      </c>
      <c r="H35" s="78">
        <v>0</v>
      </c>
      <c r="I35" s="78"/>
      <c r="J35" s="78">
        <v>0</v>
      </c>
      <c r="K35" s="78">
        <v>984.75300000000004</v>
      </c>
      <c r="L35" s="78">
        <v>1340.79</v>
      </c>
      <c r="M35" s="78">
        <v>0</v>
      </c>
      <c r="N35" s="78"/>
      <c r="O35" s="78">
        <v>0</v>
      </c>
      <c r="P35" s="78">
        <v>1340.79</v>
      </c>
      <c r="Q35" s="78"/>
      <c r="R35" s="78"/>
      <c r="S35" s="78"/>
      <c r="T35" s="78"/>
      <c r="U35" s="78"/>
      <c r="V35" s="78">
        <v>3469.0459999999998</v>
      </c>
      <c r="W35" s="78">
        <v>0</v>
      </c>
      <c r="X35" s="78"/>
      <c r="Y35" s="88">
        <v>0</v>
      </c>
      <c r="Z35" s="125">
        <v>3469.0459999999998</v>
      </c>
    </row>
    <row r="36" spans="1:26" s="1268" customFormat="1" ht="9" customHeight="1">
      <c r="A36" s="10" t="s">
        <v>1471</v>
      </c>
      <c r="B36" s="78">
        <v>892.38800000000003</v>
      </c>
      <c r="C36" s="78">
        <v>0</v>
      </c>
      <c r="D36" s="78"/>
      <c r="E36" s="78">
        <v>0</v>
      </c>
      <c r="F36" s="78">
        <v>892.38800000000003</v>
      </c>
      <c r="G36" s="78">
        <v>958.82600000000002</v>
      </c>
      <c r="H36" s="78">
        <v>0</v>
      </c>
      <c r="I36" s="78"/>
      <c r="J36" s="78">
        <v>0</v>
      </c>
      <c r="K36" s="78">
        <v>958.82600000000002</v>
      </c>
      <c r="L36" s="78">
        <v>1314.5540000000001</v>
      </c>
      <c r="M36" s="78">
        <v>0</v>
      </c>
      <c r="N36" s="78"/>
      <c r="O36" s="78">
        <v>0</v>
      </c>
      <c r="P36" s="78">
        <v>1314.5540000000001</v>
      </c>
      <c r="Q36" s="78"/>
      <c r="R36" s="78"/>
      <c r="S36" s="78"/>
      <c r="T36" s="78"/>
      <c r="U36" s="78"/>
      <c r="V36" s="78">
        <v>3165.768</v>
      </c>
      <c r="W36" s="78">
        <v>0</v>
      </c>
      <c r="X36" s="78"/>
      <c r="Y36" s="88">
        <v>0</v>
      </c>
      <c r="Z36" s="125">
        <v>3165.768</v>
      </c>
    </row>
    <row r="37" spans="1:26" s="1268" customFormat="1" ht="9" customHeight="1">
      <c r="A37" s="10" t="s">
        <v>1114</v>
      </c>
      <c r="B37" s="78">
        <v>408.565</v>
      </c>
      <c r="C37" s="78">
        <v>0</v>
      </c>
      <c r="D37" s="78"/>
      <c r="E37" s="78">
        <v>0</v>
      </c>
      <c r="F37" s="78">
        <v>408.565</v>
      </c>
      <c r="G37" s="78">
        <v>632.21100000000001</v>
      </c>
      <c r="H37" s="78">
        <v>0</v>
      </c>
      <c r="I37" s="78"/>
      <c r="J37" s="78">
        <v>0</v>
      </c>
      <c r="K37" s="78">
        <v>632.21100000000001</v>
      </c>
      <c r="L37" s="78">
        <v>954.92</v>
      </c>
      <c r="M37" s="78">
        <v>0</v>
      </c>
      <c r="N37" s="78"/>
      <c r="O37" s="78">
        <v>0</v>
      </c>
      <c r="P37" s="78">
        <v>954.92</v>
      </c>
      <c r="Q37" s="78"/>
      <c r="R37" s="78"/>
      <c r="S37" s="78"/>
      <c r="T37" s="78"/>
      <c r="U37" s="78"/>
      <c r="V37" s="78">
        <v>1995.6959999999999</v>
      </c>
      <c r="W37" s="78">
        <v>0</v>
      </c>
      <c r="X37" s="78"/>
      <c r="Y37" s="88">
        <v>0</v>
      </c>
      <c r="Z37" s="125">
        <v>1995.6959999999999</v>
      </c>
    </row>
    <row r="38" spans="1:26" s="1268" customFormat="1" ht="9" customHeight="1">
      <c r="A38" s="10" t="s">
        <v>1600</v>
      </c>
      <c r="B38" s="78">
        <v>378.20979999999997</v>
      </c>
      <c r="C38" s="78">
        <v>0</v>
      </c>
      <c r="D38" s="78"/>
      <c r="E38" s="78">
        <v>0</v>
      </c>
      <c r="F38" s="78">
        <v>378.20979999999997</v>
      </c>
      <c r="G38" s="78">
        <v>544.51089999999999</v>
      </c>
      <c r="H38" s="78">
        <v>0</v>
      </c>
      <c r="I38" s="78"/>
      <c r="J38" s="78">
        <v>0</v>
      </c>
      <c r="K38" s="78">
        <v>544.51089999999999</v>
      </c>
      <c r="L38" s="78">
        <v>823.7346</v>
      </c>
      <c r="M38" s="78">
        <v>0</v>
      </c>
      <c r="N38" s="78"/>
      <c r="O38" s="78">
        <v>0</v>
      </c>
      <c r="P38" s="78">
        <v>823.7346</v>
      </c>
      <c r="Q38" s="78"/>
      <c r="R38" s="78"/>
      <c r="S38" s="78"/>
      <c r="T38" s="78"/>
      <c r="U38" s="78"/>
      <c r="V38" s="78">
        <v>1746.4553000000001</v>
      </c>
      <c r="W38" s="78">
        <v>0</v>
      </c>
      <c r="X38" s="78"/>
      <c r="Y38" s="88">
        <v>0</v>
      </c>
      <c r="Z38" s="125">
        <v>1746.4553000000001</v>
      </c>
    </row>
    <row r="39" spans="1:26" s="1268" customFormat="1" ht="9" customHeight="1">
      <c r="A39" s="10" t="s">
        <v>1198</v>
      </c>
      <c r="B39" s="78">
        <v>150.1532</v>
      </c>
      <c r="C39" s="78">
        <v>0</v>
      </c>
      <c r="D39" s="78"/>
      <c r="E39" s="78">
        <v>0</v>
      </c>
      <c r="F39" s="78">
        <v>150.1532</v>
      </c>
      <c r="G39" s="78">
        <v>539.21420000000001</v>
      </c>
      <c r="H39" s="78">
        <v>0</v>
      </c>
      <c r="I39" s="78"/>
      <c r="J39" s="78">
        <v>0</v>
      </c>
      <c r="K39" s="78">
        <v>539.21420000000001</v>
      </c>
      <c r="L39" s="78">
        <v>211.24789999999999</v>
      </c>
      <c r="M39" s="78">
        <v>0</v>
      </c>
      <c r="N39" s="78"/>
      <c r="O39" s="78">
        <v>0</v>
      </c>
      <c r="P39" s="78">
        <v>211.24789999999999</v>
      </c>
      <c r="Q39" s="78"/>
      <c r="R39" s="78"/>
      <c r="S39" s="78"/>
      <c r="T39" s="78"/>
      <c r="U39" s="78"/>
      <c r="V39" s="78">
        <v>900.61529999999993</v>
      </c>
      <c r="W39" s="78">
        <v>0</v>
      </c>
      <c r="X39" s="78"/>
      <c r="Y39" s="88">
        <v>0</v>
      </c>
      <c r="Z39" s="125">
        <v>900.61529999999993</v>
      </c>
    </row>
    <row r="40" spans="1:26" s="1268" customFormat="1" ht="9" customHeight="1">
      <c r="A40" s="10" t="s">
        <v>1173</v>
      </c>
      <c r="B40" s="78">
        <v>128.21369999999999</v>
      </c>
      <c r="C40" s="78">
        <v>0</v>
      </c>
      <c r="D40" s="78"/>
      <c r="E40" s="78">
        <v>0</v>
      </c>
      <c r="F40" s="78">
        <v>128.21369999999999</v>
      </c>
      <c r="G40" s="78">
        <v>268.67920000000004</v>
      </c>
      <c r="H40" s="78">
        <v>0</v>
      </c>
      <c r="I40" s="78"/>
      <c r="J40" s="78">
        <v>0</v>
      </c>
      <c r="K40" s="78">
        <v>268.67920000000004</v>
      </c>
      <c r="L40" s="78">
        <v>317.79950000000002</v>
      </c>
      <c r="M40" s="78">
        <v>0</v>
      </c>
      <c r="N40" s="78"/>
      <c r="O40" s="78">
        <v>0</v>
      </c>
      <c r="P40" s="78">
        <v>317.79950000000002</v>
      </c>
      <c r="Q40" s="78"/>
      <c r="R40" s="78"/>
      <c r="S40" s="78"/>
      <c r="T40" s="78"/>
      <c r="U40" s="78"/>
      <c r="V40" s="78">
        <v>714.69240000000013</v>
      </c>
      <c r="W40" s="78">
        <v>0</v>
      </c>
      <c r="X40" s="78"/>
      <c r="Y40" s="88">
        <v>0</v>
      </c>
      <c r="Z40" s="125">
        <v>714.69240000000013</v>
      </c>
    </row>
    <row r="41" spans="1:26" s="1268" customFormat="1" ht="9" customHeight="1">
      <c r="A41" s="10" t="s">
        <v>1174</v>
      </c>
      <c r="B41" s="78">
        <v>70.81280000000001</v>
      </c>
      <c r="C41" s="78">
        <v>0</v>
      </c>
      <c r="D41" s="78"/>
      <c r="E41" s="78">
        <v>0</v>
      </c>
      <c r="F41" s="78">
        <v>70.81280000000001</v>
      </c>
      <c r="G41" s="78">
        <v>173.70609999999999</v>
      </c>
      <c r="H41" s="78">
        <v>0</v>
      </c>
      <c r="I41" s="78"/>
      <c r="J41" s="78">
        <v>0</v>
      </c>
      <c r="K41" s="78">
        <v>173.70609999999999</v>
      </c>
      <c r="L41" s="78">
        <v>177.3947</v>
      </c>
      <c r="M41" s="78">
        <v>0</v>
      </c>
      <c r="N41" s="78"/>
      <c r="O41" s="78">
        <v>0</v>
      </c>
      <c r="P41" s="78">
        <v>177.3947</v>
      </c>
      <c r="Q41" s="78"/>
      <c r="R41" s="78"/>
      <c r="S41" s="78"/>
      <c r="T41" s="78"/>
      <c r="U41" s="78"/>
      <c r="V41" s="78">
        <v>421.91359999999997</v>
      </c>
      <c r="W41" s="78">
        <v>0</v>
      </c>
      <c r="X41" s="78"/>
      <c r="Y41" s="88">
        <v>0</v>
      </c>
      <c r="Z41" s="125">
        <v>421.91359999999997</v>
      </c>
    </row>
    <row r="42" spans="1:26" s="1268" customFormat="1" ht="9" customHeight="1">
      <c r="A42" s="10" t="s">
        <v>1175</v>
      </c>
      <c r="B42" s="78">
        <v>2.27</v>
      </c>
      <c r="C42" s="78">
        <v>0</v>
      </c>
      <c r="D42" s="78"/>
      <c r="E42" s="78">
        <v>0</v>
      </c>
      <c r="F42" s="78">
        <v>2.27</v>
      </c>
      <c r="G42" s="78">
        <v>33.529000000000003</v>
      </c>
      <c r="H42" s="78">
        <v>0</v>
      </c>
      <c r="I42" s="78"/>
      <c r="J42" s="78">
        <v>0</v>
      </c>
      <c r="K42" s="78">
        <v>33.529000000000003</v>
      </c>
      <c r="L42" s="78">
        <v>253.63300000000001</v>
      </c>
      <c r="M42" s="78">
        <v>0</v>
      </c>
      <c r="N42" s="78"/>
      <c r="O42" s="78">
        <v>0</v>
      </c>
      <c r="P42" s="78">
        <v>253.63300000000001</v>
      </c>
      <c r="Q42" s="78"/>
      <c r="R42" s="78"/>
      <c r="S42" s="78"/>
      <c r="T42" s="78"/>
      <c r="U42" s="78"/>
      <c r="V42" s="78">
        <v>289.43200000000002</v>
      </c>
      <c r="W42" s="78">
        <v>0</v>
      </c>
      <c r="X42" s="78"/>
      <c r="Y42" s="88">
        <v>0</v>
      </c>
      <c r="Z42" s="125">
        <v>289.43200000000002</v>
      </c>
    </row>
    <row r="43" spans="1:26" s="1268" customFormat="1" ht="9" customHeight="1">
      <c r="A43" s="10" t="s">
        <v>2730</v>
      </c>
      <c r="B43" s="78">
        <v>9.8989999999999991</v>
      </c>
      <c r="C43" s="78">
        <v>0</v>
      </c>
      <c r="D43" s="78"/>
      <c r="E43" s="78">
        <v>0</v>
      </c>
      <c r="F43" s="78">
        <v>9.8989999999999991</v>
      </c>
      <c r="G43" s="78">
        <v>98.078000000000003</v>
      </c>
      <c r="H43" s="78">
        <v>0</v>
      </c>
      <c r="I43" s="78"/>
      <c r="J43" s="78">
        <v>0</v>
      </c>
      <c r="K43" s="78">
        <v>98.078000000000003</v>
      </c>
      <c r="L43" s="78">
        <v>119.935</v>
      </c>
      <c r="M43" s="78">
        <v>0</v>
      </c>
      <c r="N43" s="78"/>
      <c r="O43" s="78">
        <v>0</v>
      </c>
      <c r="P43" s="78">
        <v>119.935</v>
      </c>
      <c r="Q43" s="78"/>
      <c r="R43" s="78"/>
      <c r="S43" s="78"/>
      <c r="T43" s="78"/>
      <c r="U43" s="78"/>
      <c r="V43" s="78">
        <v>227.91200000000001</v>
      </c>
      <c r="W43" s="78">
        <v>0</v>
      </c>
      <c r="X43" s="78"/>
      <c r="Y43" s="88">
        <v>0</v>
      </c>
      <c r="Z43" s="125">
        <v>227.91200000000001</v>
      </c>
    </row>
    <row r="44" spans="1:26" s="1268" customFormat="1" ht="9" customHeight="1">
      <c r="A44" s="10" t="s">
        <v>2731</v>
      </c>
      <c r="B44" s="78">
        <v>7.6900300000000001</v>
      </c>
      <c r="C44" s="78">
        <v>0</v>
      </c>
      <c r="D44" s="78"/>
      <c r="E44" s="78">
        <v>36.478999999999999</v>
      </c>
      <c r="F44" s="78">
        <v>44.169029999999999</v>
      </c>
      <c r="G44" s="78">
        <v>68.683369999999996</v>
      </c>
      <c r="H44" s="78">
        <v>0</v>
      </c>
      <c r="I44" s="78"/>
      <c r="J44" s="78">
        <v>0</v>
      </c>
      <c r="K44" s="78">
        <v>68.683369999999996</v>
      </c>
      <c r="L44" s="78">
        <v>105.39835000000001</v>
      </c>
      <c r="M44" s="78">
        <v>10.6425</v>
      </c>
      <c r="N44" s="78"/>
      <c r="O44" s="78">
        <v>259.43731000000002</v>
      </c>
      <c r="P44" s="78">
        <v>375.47816</v>
      </c>
      <c r="Q44" s="78"/>
      <c r="R44" s="78"/>
      <c r="S44" s="78"/>
      <c r="T44" s="78"/>
      <c r="U44" s="78"/>
      <c r="V44" s="78">
        <v>181.77175</v>
      </c>
      <c r="W44" s="78">
        <v>10.6425</v>
      </c>
      <c r="X44" s="78"/>
      <c r="Y44" s="88">
        <v>295.91631000000001</v>
      </c>
      <c r="Z44" s="125">
        <v>488.33055999999999</v>
      </c>
    </row>
    <row r="45" spans="1:26" s="1270" customFormat="1" ht="9" customHeight="1">
      <c r="A45" s="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5"/>
      <c r="Z45" s="124"/>
    </row>
    <row r="46" spans="1:26" s="1270" customFormat="1" ht="9" customHeight="1">
      <c r="A46" s="2" t="s">
        <v>81</v>
      </c>
      <c r="B46" s="102">
        <v>2.6130100000000001</v>
      </c>
      <c r="C46" s="102">
        <v>1.08243</v>
      </c>
      <c r="D46" s="102"/>
      <c r="E46" s="102">
        <v>90.117609999999999</v>
      </c>
      <c r="F46" s="102">
        <v>93.813050000000004</v>
      </c>
      <c r="G46" s="102">
        <v>54.380989999999997</v>
      </c>
      <c r="H46" s="102">
        <v>0</v>
      </c>
      <c r="I46" s="102"/>
      <c r="J46" s="102">
        <v>15.262379999999999</v>
      </c>
      <c r="K46" s="102">
        <v>69.64336999999999</v>
      </c>
      <c r="L46" s="102">
        <v>72.583950000000002</v>
      </c>
      <c r="M46" s="102">
        <v>8.3677299999999999</v>
      </c>
      <c r="N46" s="102"/>
      <c r="O46" s="102">
        <v>133.53975</v>
      </c>
      <c r="P46" s="102">
        <v>214.49142999999998</v>
      </c>
      <c r="Q46" s="102"/>
      <c r="R46" s="102"/>
      <c r="S46" s="102"/>
      <c r="T46" s="102"/>
      <c r="U46" s="102"/>
      <c r="V46" s="102">
        <v>129.57794999999999</v>
      </c>
      <c r="W46" s="102">
        <v>9.4501600000000003</v>
      </c>
      <c r="X46" s="102"/>
      <c r="Y46" s="105">
        <v>238.91973999999999</v>
      </c>
      <c r="Z46" s="124">
        <v>377.94785000000002</v>
      </c>
    </row>
    <row r="47" spans="1:26" s="1270" customFormat="1" ht="9" customHeight="1">
      <c r="A47" s="2" t="s">
        <v>82</v>
      </c>
      <c r="B47" s="102">
        <v>6.4230100000000006</v>
      </c>
      <c r="C47" s="102">
        <v>1.08243</v>
      </c>
      <c r="D47" s="102"/>
      <c r="E47" s="102">
        <v>90.117609999999999</v>
      </c>
      <c r="F47" s="102">
        <v>97.623050000000006</v>
      </c>
      <c r="G47" s="102">
        <v>54.380980000000001</v>
      </c>
      <c r="H47" s="102">
        <v>0</v>
      </c>
      <c r="I47" s="102"/>
      <c r="J47" s="102">
        <v>15.262360000000001</v>
      </c>
      <c r="K47" s="102">
        <v>69.643339999999995</v>
      </c>
      <c r="L47" s="102">
        <v>76.121130000000008</v>
      </c>
      <c r="M47" s="102">
        <v>8.3687199999999997</v>
      </c>
      <c r="N47" s="102"/>
      <c r="O47" s="102">
        <v>133.53973000000002</v>
      </c>
      <c r="P47" s="102">
        <v>218.02958000000001</v>
      </c>
      <c r="Q47" s="102"/>
      <c r="R47" s="102"/>
      <c r="S47" s="102"/>
      <c r="T47" s="102"/>
      <c r="U47" s="102"/>
      <c r="V47" s="102">
        <v>136.92511999999999</v>
      </c>
      <c r="W47" s="102">
        <v>9.4511500000000002</v>
      </c>
      <c r="X47" s="102"/>
      <c r="Y47" s="105">
        <v>238.91970000000003</v>
      </c>
      <c r="Z47" s="124">
        <v>385.29597000000001</v>
      </c>
    </row>
    <row r="48" spans="1:26" s="1270" customFormat="1" ht="9" customHeight="1">
      <c r="A48" s="2" t="s">
        <v>83</v>
      </c>
      <c r="B48" s="102">
        <v>7.8762400000000001</v>
      </c>
      <c r="C48" s="102">
        <v>6.7008799999999997</v>
      </c>
      <c r="D48" s="102"/>
      <c r="E48" s="102">
        <v>132.80454</v>
      </c>
      <c r="F48" s="102">
        <v>147.38166000000001</v>
      </c>
      <c r="G48" s="102">
        <v>85.829309999999992</v>
      </c>
      <c r="H48" s="102">
        <v>0</v>
      </c>
      <c r="I48" s="102"/>
      <c r="J48" s="102">
        <v>28.914740000000002</v>
      </c>
      <c r="K48" s="102">
        <v>114.74404999999999</v>
      </c>
      <c r="L48" s="102">
        <v>101.05071000000001</v>
      </c>
      <c r="M48" s="102">
        <v>19.066470000000002</v>
      </c>
      <c r="N48" s="102"/>
      <c r="O48" s="102">
        <v>164.26856000000001</v>
      </c>
      <c r="P48" s="102">
        <v>284.38574000000006</v>
      </c>
      <c r="Q48" s="102"/>
      <c r="R48" s="102"/>
      <c r="S48" s="102"/>
      <c r="T48" s="102"/>
      <c r="U48" s="102"/>
      <c r="V48" s="102">
        <v>194.75626</v>
      </c>
      <c r="W48" s="102">
        <v>25.76735</v>
      </c>
      <c r="X48" s="102"/>
      <c r="Y48" s="105">
        <v>325.98784000000001</v>
      </c>
      <c r="Z48" s="124">
        <v>546.51144999999997</v>
      </c>
    </row>
    <row r="49" spans="1:26" s="1268" customFormat="1" ht="9" customHeight="1">
      <c r="A49" s="2259" t="s">
        <v>2215</v>
      </c>
      <c r="B49" s="1244">
        <v>7.8762400000000001</v>
      </c>
      <c r="C49" s="1244">
        <v>6.7008799999999997</v>
      </c>
      <c r="D49" s="1244"/>
      <c r="E49" s="1244">
        <v>132.80454999999998</v>
      </c>
      <c r="F49" s="1244">
        <v>147.38166999999999</v>
      </c>
      <c r="G49" s="1244">
        <v>80.211199999999991</v>
      </c>
      <c r="H49" s="1244">
        <v>0</v>
      </c>
      <c r="I49" s="1244"/>
      <c r="J49" s="1244">
        <v>28.914740000000002</v>
      </c>
      <c r="K49" s="1244">
        <v>109.12593999999999</v>
      </c>
      <c r="L49" s="1244">
        <v>101.05235</v>
      </c>
      <c r="M49" s="1244">
        <v>19.066470000000002</v>
      </c>
      <c r="N49" s="1244"/>
      <c r="O49" s="1244">
        <v>164.26856000000001</v>
      </c>
      <c r="P49" s="1244">
        <v>284.38738000000001</v>
      </c>
      <c r="Q49" s="1244"/>
      <c r="R49" s="1244"/>
      <c r="S49" s="1244"/>
      <c r="T49" s="1244"/>
      <c r="U49" s="1244"/>
      <c r="V49" s="1244">
        <v>189.13979</v>
      </c>
      <c r="W49" s="1244">
        <v>25.76735</v>
      </c>
      <c r="X49" s="1244"/>
      <c r="Y49" s="2298">
        <v>325.98784999999998</v>
      </c>
      <c r="Z49" s="1243">
        <v>540.89499000000001</v>
      </c>
    </row>
    <row r="50" spans="1:26" s="1270" customFormat="1" ht="9" customHeight="1">
      <c r="A50" s="59"/>
      <c r="B50" s="2260"/>
      <c r="C50" s="2260"/>
      <c r="D50" s="2260"/>
      <c r="E50" s="2260"/>
      <c r="F50" s="2260"/>
      <c r="G50" s="2260"/>
      <c r="H50" s="2260"/>
      <c r="I50" s="2260"/>
      <c r="J50" s="2260"/>
      <c r="K50" s="2260"/>
      <c r="L50" s="2260"/>
      <c r="M50" s="2260"/>
      <c r="N50" s="2260"/>
      <c r="O50" s="2260"/>
      <c r="P50" s="2260"/>
      <c r="Q50" s="2260"/>
      <c r="R50" s="2260"/>
      <c r="S50" s="2260"/>
      <c r="T50" s="2260"/>
      <c r="U50" s="2260"/>
      <c r="V50" s="2260"/>
      <c r="W50" s="2260"/>
      <c r="X50" s="2260"/>
      <c r="Y50" s="2260"/>
      <c r="Z50" s="2302" t="s">
        <v>2923</v>
      </c>
    </row>
    <row r="51" spans="1:26" s="1270" customFormat="1" ht="9" customHeight="1">
      <c r="A51" s="2" t="s">
        <v>87</v>
      </c>
      <c r="B51" s="102">
        <v>7.0707599999999999</v>
      </c>
      <c r="C51" s="102">
        <v>22.35651</v>
      </c>
      <c r="D51" s="102"/>
      <c r="E51" s="102">
        <v>135.92489</v>
      </c>
      <c r="F51" s="102">
        <v>165.35216</v>
      </c>
      <c r="G51" s="102">
        <v>78.382859999999994</v>
      </c>
      <c r="H51" s="102">
        <v>0</v>
      </c>
      <c r="I51" s="102"/>
      <c r="J51" s="102">
        <v>7.3087299999999997</v>
      </c>
      <c r="K51" s="102">
        <v>85.691589999999991</v>
      </c>
      <c r="L51" s="102">
        <v>71.823970000000003</v>
      </c>
      <c r="M51" s="102">
        <v>9.4484200000000005</v>
      </c>
      <c r="N51" s="102"/>
      <c r="O51" s="102">
        <v>262.20703000000003</v>
      </c>
      <c r="P51" s="102">
        <v>343.47942</v>
      </c>
      <c r="Q51" s="102"/>
      <c r="R51" s="102"/>
      <c r="S51" s="102"/>
      <c r="T51" s="102"/>
      <c r="U51" s="102"/>
      <c r="V51" s="102">
        <v>157.27759</v>
      </c>
      <c r="W51" s="102">
        <v>31.804929999999999</v>
      </c>
      <c r="X51" s="102"/>
      <c r="Y51" s="105">
        <v>405.44065000000001</v>
      </c>
      <c r="Z51" s="124">
        <v>594.52316999999994</v>
      </c>
    </row>
    <row r="52" spans="1:26" s="1270" customFormat="1" ht="9" customHeight="1">
      <c r="A52" s="2" t="s">
        <v>86</v>
      </c>
      <c r="B52" s="102">
        <v>7.0707599999999999</v>
      </c>
      <c r="C52" s="102">
        <v>22.35651</v>
      </c>
      <c r="D52" s="102"/>
      <c r="E52" s="102">
        <v>135.92489</v>
      </c>
      <c r="F52" s="102">
        <v>165.35216</v>
      </c>
      <c r="G52" s="102">
        <v>79.46799</v>
      </c>
      <c r="H52" s="102">
        <v>0</v>
      </c>
      <c r="I52" s="102"/>
      <c r="J52" s="102">
        <v>7.3087299999999997</v>
      </c>
      <c r="K52" s="102">
        <v>86.776719999999997</v>
      </c>
      <c r="L52" s="102">
        <v>72.490850000000009</v>
      </c>
      <c r="M52" s="102">
        <v>9.4484200000000005</v>
      </c>
      <c r="N52" s="102"/>
      <c r="O52" s="102">
        <v>262.20702</v>
      </c>
      <c r="P52" s="102">
        <v>344.14629000000002</v>
      </c>
      <c r="Q52" s="102"/>
      <c r="R52" s="102"/>
      <c r="S52" s="102"/>
      <c r="T52" s="102"/>
      <c r="U52" s="102"/>
      <c r="V52" s="102">
        <v>159.02960000000002</v>
      </c>
      <c r="W52" s="102">
        <v>31.804929999999999</v>
      </c>
      <c r="X52" s="102"/>
      <c r="Y52" s="105">
        <v>405.44064000000003</v>
      </c>
      <c r="Z52" s="124">
        <v>596.27517000000012</v>
      </c>
    </row>
    <row r="53" spans="1:26" s="1270" customFormat="1" ht="9" customHeight="1">
      <c r="A53" s="2" t="s">
        <v>85</v>
      </c>
      <c r="B53" s="102">
        <v>2.4755500000000001</v>
      </c>
      <c r="C53" s="102">
        <v>22.761860000000002</v>
      </c>
      <c r="D53" s="102"/>
      <c r="E53" s="102">
        <v>139.63468</v>
      </c>
      <c r="F53" s="102">
        <v>164.87209000000001</v>
      </c>
      <c r="G53" s="102">
        <v>6.9055600000000004</v>
      </c>
      <c r="H53" s="102">
        <v>0</v>
      </c>
      <c r="I53" s="102"/>
      <c r="J53" s="102">
        <v>7.5099</v>
      </c>
      <c r="K53" s="102">
        <v>14.415459999999999</v>
      </c>
      <c r="L53" s="102">
        <v>55.782879999999999</v>
      </c>
      <c r="M53" s="102">
        <v>14.87205</v>
      </c>
      <c r="N53" s="102"/>
      <c r="O53" s="102">
        <v>325.30822999999998</v>
      </c>
      <c r="P53" s="102">
        <v>395.96315999999996</v>
      </c>
      <c r="Q53" s="102"/>
      <c r="R53" s="102"/>
      <c r="S53" s="102"/>
      <c r="T53" s="102"/>
      <c r="U53" s="102"/>
      <c r="V53" s="102">
        <v>65.163989999999998</v>
      </c>
      <c r="W53" s="102">
        <v>37.63391</v>
      </c>
      <c r="X53" s="102"/>
      <c r="Y53" s="105">
        <v>472.45281</v>
      </c>
      <c r="Z53" s="124">
        <v>575.25071000000003</v>
      </c>
    </row>
    <row r="54" spans="1:26" s="1268" customFormat="1" ht="9" customHeight="1">
      <c r="A54" s="10" t="s">
        <v>84</v>
      </c>
      <c r="B54" s="78">
        <v>2.48</v>
      </c>
      <c r="C54" s="78">
        <v>22.76</v>
      </c>
      <c r="D54" s="78"/>
      <c r="E54" s="78">
        <v>139.63</v>
      </c>
      <c r="F54" s="78">
        <v>164.87</v>
      </c>
      <c r="G54" s="78">
        <v>6.91</v>
      </c>
      <c r="H54" s="78">
        <v>0</v>
      </c>
      <c r="I54" s="78"/>
      <c r="J54" s="78">
        <v>7.51</v>
      </c>
      <c r="K54" s="78">
        <v>14.42</v>
      </c>
      <c r="L54" s="78">
        <v>55.78</v>
      </c>
      <c r="M54" s="78">
        <v>14.87</v>
      </c>
      <c r="N54" s="78"/>
      <c r="O54" s="78">
        <v>325.31</v>
      </c>
      <c r="P54" s="78">
        <v>395.96000000000004</v>
      </c>
      <c r="Q54" s="78"/>
      <c r="R54" s="78"/>
      <c r="S54" s="78"/>
      <c r="T54" s="78"/>
      <c r="U54" s="78"/>
      <c r="V54" s="78">
        <v>65.17</v>
      </c>
      <c r="W54" s="78">
        <v>37.630000000000003</v>
      </c>
      <c r="X54" s="78"/>
      <c r="Y54" s="88">
        <v>472.45</v>
      </c>
      <c r="Z54" s="125">
        <v>575.25</v>
      </c>
    </row>
    <row r="55" spans="1:26" s="1270" customFormat="1" ht="9" customHeight="1">
      <c r="A55" s="2"/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5"/>
      <c r="Z55" s="124"/>
    </row>
    <row r="56" spans="1:26" s="1270" customFormat="1" ht="9" customHeight="1">
      <c r="A56" s="2" t="s">
        <v>1829</v>
      </c>
      <c r="B56" s="102">
        <v>0.8</v>
      </c>
      <c r="C56" s="102">
        <v>8.7200000000000006</v>
      </c>
      <c r="D56" s="102"/>
      <c r="E56" s="102">
        <v>191.58</v>
      </c>
      <c r="F56" s="102">
        <v>201.10000000000002</v>
      </c>
      <c r="G56" s="102">
        <v>0</v>
      </c>
      <c r="H56" s="102">
        <v>0</v>
      </c>
      <c r="I56" s="102"/>
      <c r="J56" s="102">
        <v>65.84</v>
      </c>
      <c r="K56" s="102">
        <v>65.84</v>
      </c>
      <c r="L56" s="102">
        <v>103.1</v>
      </c>
      <c r="M56" s="102">
        <v>34.39</v>
      </c>
      <c r="N56" s="102"/>
      <c r="O56" s="102">
        <v>340.23</v>
      </c>
      <c r="P56" s="102">
        <v>477.72</v>
      </c>
      <c r="Q56" s="102"/>
      <c r="R56" s="102"/>
      <c r="S56" s="102"/>
      <c r="T56" s="102"/>
      <c r="U56" s="102"/>
      <c r="V56" s="102">
        <v>103.89999999999999</v>
      </c>
      <c r="W56" s="102">
        <v>43.11</v>
      </c>
      <c r="X56" s="102"/>
      <c r="Y56" s="105">
        <v>597.65000000000009</v>
      </c>
      <c r="Z56" s="124">
        <v>744.66000000000008</v>
      </c>
    </row>
    <row r="57" spans="1:26" s="1270" customFormat="1" ht="9" customHeight="1">
      <c r="A57" s="2" t="s">
        <v>1833</v>
      </c>
      <c r="B57" s="102">
        <v>0.83632512000000003</v>
      </c>
      <c r="C57" s="102">
        <v>8.7210420000000006</v>
      </c>
      <c r="D57" s="102"/>
      <c r="E57" s="102">
        <v>191.58457470000002</v>
      </c>
      <c r="F57" s="102">
        <v>201.14194182000003</v>
      </c>
      <c r="G57" s="102">
        <v>0</v>
      </c>
      <c r="H57" s="102">
        <v>0</v>
      </c>
      <c r="I57" s="102"/>
      <c r="J57" s="102">
        <v>65.849953999999997</v>
      </c>
      <c r="K57" s="102">
        <v>65.849953999999997</v>
      </c>
      <c r="L57" s="102">
        <v>103.11123522</v>
      </c>
      <c r="M57" s="102">
        <v>34.393509629999997</v>
      </c>
      <c r="N57" s="102"/>
      <c r="O57" s="102">
        <v>340.22981899999996</v>
      </c>
      <c r="P57" s="102">
        <v>477.73456384999997</v>
      </c>
      <c r="Q57" s="102"/>
      <c r="R57" s="102"/>
      <c r="S57" s="102"/>
      <c r="T57" s="102"/>
      <c r="U57" s="102"/>
      <c r="V57" s="102">
        <v>103.94756034</v>
      </c>
      <c r="W57" s="102">
        <v>43.114551629999994</v>
      </c>
      <c r="X57" s="102"/>
      <c r="Y57" s="105">
        <v>597.66434770000001</v>
      </c>
      <c r="Z57" s="124">
        <v>744.72645966999994</v>
      </c>
    </row>
    <row r="58" spans="1:26" s="1270" customFormat="1" ht="9" customHeight="1">
      <c r="A58" s="2" t="s">
        <v>1845</v>
      </c>
      <c r="B58" s="102">
        <v>99.51</v>
      </c>
      <c r="C58" s="102">
        <v>7.73</v>
      </c>
      <c r="D58" s="102"/>
      <c r="E58" s="102">
        <v>229.238</v>
      </c>
      <c r="F58" s="102">
        <v>336.47800000000001</v>
      </c>
      <c r="G58" s="102">
        <v>0</v>
      </c>
      <c r="H58" s="102">
        <v>0.14699999999999999</v>
      </c>
      <c r="I58" s="102"/>
      <c r="J58" s="102">
        <v>53.448</v>
      </c>
      <c r="K58" s="102">
        <v>53.594999999999999</v>
      </c>
      <c r="L58" s="102">
        <v>0</v>
      </c>
      <c r="M58" s="102">
        <v>72.09</v>
      </c>
      <c r="N58" s="102"/>
      <c r="O58" s="102">
        <v>418.44499999999994</v>
      </c>
      <c r="P58" s="102">
        <v>490.53499999999997</v>
      </c>
      <c r="Q58" s="102"/>
      <c r="R58" s="102"/>
      <c r="S58" s="102"/>
      <c r="T58" s="102"/>
      <c r="U58" s="102"/>
      <c r="V58" s="102">
        <v>99.51</v>
      </c>
      <c r="W58" s="102">
        <v>79.966999999999999</v>
      </c>
      <c r="X58" s="102"/>
      <c r="Y58" s="105">
        <v>701.13099999999986</v>
      </c>
      <c r="Z58" s="124">
        <v>880.60799999999983</v>
      </c>
    </row>
    <row r="59" spans="1:26" s="1268" customFormat="1" ht="9" customHeight="1">
      <c r="A59" s="10" t="s">
        <v>1859</v>
      </c>
      <c r="B59" s="78">
        <v>99.51</v>
      </c>
      <c r="C59" s="78">
        <v>7.73</v>
      </c>
      <c r="D59" s="78"/>
      <c r="E59" s="78">
        <v>229.238</v>
      </c>
      <c r="F59" s="78">
        <v>336.47800000000001</v>
      </c>
      <c r="G59" s="78">
        <v>0</v>
      </c>
      <c r="H59" s="78">
        <v>0.14699999999999999</v>
      </c>
      <c r="I59" s="78"/>
      <c r="J59" s="78">
        <v>53.448</v>
      </c>
      <c r="K59" s="78">
        <v>53.594999999999999</v>
      </c>
      <c r="L59" s="78">
        <v>0</v>
      </c>
      <c r="M59" s="78">
        <v>72.085893549999994</v>
      </c>
      <c r="N59" s="78"/>
      <c r="O59" s="78">
        <v>418.43999999999994</v>
      </c>
      <c r="P59" s="78">
        <v>490.52589354999992</v>
      </c>
      <c r="Q59" s="78"/>
      <c r="R59" s="78"/>
      <c r="S59" s="78"/>
      <c r="T59" s="78"/>
      <c r="U59" s="78"/>
      <c r="V59" s="78">
        <v>99.51</v>
      </c>
      <c r="W59" s="78">
        <v>79.96289354999999</v>
      </c>
      <c r="X59" s="78"/>
      <c r="Y59" s="88">
        <v>701.12599999999998</v>
      </c>
      <c r="Z59" s="125">
        <v>880.59889354999996</v>
      </c>
    </row>
    <row r="60" spans="1:26" s="1270" customFormat="1" ht="9" customHeight="1">
      <c r="A60" s="2"/>
      <c r="B60" s="102"/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5"/>
      <c r="Z60" s="124"/>
    </row>
    <row r="61" spans="1:26" s="1270" customFormat="1" ht="9" customHeight="1">
      <c r="A61" s="2" t="s">
        <v>1913</v>
      </c>
      <c r="B61" s="102">
        <v>1.6537465</v>
      </c>
      <c r="C61" s="102">
        <v>15.131143029999999</v>
      </c>
      <c r="D61" s="102"/>
      <c r="E61" s="102">
        <v>245.48891809999998</v>
      </c>
      <c r="F61" s="102">
        <v>262.27380762999996</v>
      </c>
      <c r="G61" s="102">
        <v>0</v>
      </c>
      <c r="H61" s="102">
        <v>0</v>
      </c>
      <c r="I61" s="102"/>
      <c r="J61" s="102">
        <v>52.389205500000003</v>
      </c>
      <c r="K61" s="102">
        <v>52.389205500000003</v>
      </c>
      <c r="L61" s="102">
        <v>124.36785172</v>
      </c>
      <c r="M61" s="102">
        <v>76.75812818</v>
      </c>
      <c r="N61" s="102"/>
      <c r="O61" s="102">
        <v>469.86334329999994</v>
      </c>
      <c r="P61" s="102">
        <v>670.98932319999994</v>
      </c>
      <c r="Q61" s="102"/>
      <c r="R61" s="102"/>
      <c r="S61" s="102"/>
      <c r="T61" s="102"/>
      <c r="U61" s="102"/>
      <c r="V61" s="102">
        <v>126.02159822</v>
      </c>
      <c r="W61" s="102">
        <v>91.889271210000004</v>
      </c>
      <c r="X61" s="102"/>
      <c r="Y61" s="105">
        <v>767.74146689999998</v>
      </c>
      <c r="Z61" s="124">
        <v>985.65233633000003</v>
      </c>
    </row>
    <row r="62" spans="1:26" s="1270" customFormat="1" ht="9" customHeight="1">
      <c r="A62" s="2" t="s">
        <v>1936</v>
      </c>
      <c r="B62" s="102">
        <v>1.6537465</v>
      </c>
      <c r="C62" s="102">
        <v>15.131143029999999</v>
      </c>
      <c r="D62" s="102"/>
      <c r="E62" s="102">
        <v>245.48891809999998</v>
      </c>
      <c r="F62" s="102">
        <v>262.27380762999996</v>
      </c>
      <c r="G62" s="102">
        <v>0</v>
      </c>
      <c r="H62" s="102">
        <v>0</v>
      </c>
      <c r="I62" s="102"/>
      <c r="J62" s="102">
        <v>52.389205500000003</v>
      </c>
      <c r="K62" s="102">
        <v>52.389205500000003</v>
      </c>
      <c r="L62" s="102">
        <v>124.36785172</v>
      </c>
      <c r="M62" s="102">
        <v>76.75812818</v>
      </c>
      <c r="N62" s="102"/>
      <c r="O62" s="102">
        <v>469.86334329999994</v>
      </c>
      <c r="P62" s="102">
        <v>670.98932319999994</v>
      </c>
      <c r="Q62" s="102"/>
      <c r="R62" s="102"/>
      <c r="S62" s="102"/>
      <c r="T62" s="102"/>
      <c r="U62" s="102"/>
      <c r="V62" s="102">
        <v>126.02159822</v>
      </c>
      <c r="W62" s="102">
        <v>91.889271210000004</v>
      </c>
      <c r="X62" s="102"/>
      <c r="Y62" s="105">
        <v>767.74146689999998</v>
      </c>
      <c r="Z62" s="124">
        <v>985.65233633000003</v>
      </c>
    </row>
    <row r="63" spans="1:26" s="1270" customFormat="1" ht="9" customHeight="1">
      <c r="A63" s="2" t="s">
        <v>1972</v>
      </c>
      <c r="B63" s="102">
        <v>34.904036070000004</v>
      </c>
      <c r="C63" s="102">
        <v>249.48983334000002</v>
      </c>
      <c r="D63" s="102"/>
      <c r="E63" s="102">
        <v>137.615668</v>
      </c>
      <c r="F63" s="102">
        <v>422.00953741000001</v>
      </c>
      <c r="G63" s="102">
        <v>0</v>
      </c>
      <c r="H63" s="102">
        <v>6.9274011599999996</v>
      </c>
      <c r="I63" s="102"/>
      <c r="J63" s="102">
        <v>51.044164000000002</v>
      </c>
      <c r="K63" s="102">
        <v>57.971565160000004</v>
      </c>
      <c r="L63" s="102">
        <v>133.53020165999999</v>
      </c>
      <c r="M63" s="102">
        <v>195.97873156</v>
      </c>
      <c r="N63" s="102"/>
      <c r="O63" s="102">
        <v>386.08023399999996</v>
      </c>
      <c r="P63" s="102">
        <v>715.58916722000004</v>
      </c>
      <c r="Q63" s="102"/>
      <c r="R63" s="102"/>
      <c r="S63" s="102"/>
      <c r="T63" s="102"/>
      <c r="U63" s="102"/>
      <c r="V63" s="102">
        <v>168.43423773000001</v>
      </c>
      <c r="W63" s="102">
        <v>452.39596605999998</v>
      </c>
      <c r="X63" s="102"/>
      <c r="Y63" s="105">
        <v>574.74006599999996</v>
      </c>
      <c r="Z63" s="124">
        <v>1195.5702697900001</v>
      </c>
    </row>
    <row r="64" spans="1:26" s="1268" customFormat="1" ht="9" customHeight="1">
      <c r="A64" s="10" t="s">
        <v>1979</v>
      </c>
      <c r="B64" s="78">
        <v>81.018397130000011</v>
      </c>
      <c r="C64" s="78">
        <v>249.48983334000002</v>
      </c>
      <c r="D64" s="78"/>
      <c r="E64" s="78">
        <v>33.79</v>
      </c>
      <c r="F64" s="78">
        <v>364.29823047000008</v>
      </c>
      <c r="G64" s="78">
        <v>0</v>
      </c>
      <c r="H64" s="78">
        <v>6.9274011599999996</v>
      </c>
      <c r="I64" s="78"/>
      <c r="J64" s="78">
        <v>1.07</v>
      </c>
      <c r="K64" s="78">
        <v>7.9974011599999999</v>
      </c>
      <c r="L64" s="78">
        <v>269.45633645999999</v>
      </c>
      <c r="M64" s="78">
        <v>195.97873156</v>
      </c>
      <c r="N64" s="78"/>
      <c r="O64" s="78">
        <v>564.45999999999992</v>
      </c>
      <c r="P64" s="78">
        <v>1029.8950680200001</v>
      </c>
      <c r="Q64" s="78"/>
      <c r="R64" s="78"/>
      <c r="S64" s="78"/>
      <c r="T64" s="78"/>
      <c r="U64" s="78"/>
      <c r="V64" s="78">
        <v>350.47473359000003</v>
      </c>
      <c r="W64" s="78">
        <v>452.39596605999998</v>
      </c>
      <c r="X64" s="78"/>
      <c r="Y64" s="88">
        <v>599.31999999999994</v>
      </c>
      <c r="Z64" s="125">
        <v>1402.1906996499999</v>
      </c>
    </row>
    <row r="65" spans="1:26" s="1270" customFormat="1" ht="9" customHeight="1">
      <c r="A65" s="2"/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5"/>
      <c r="Z65" s="124"/>
    </row>
    <row r="66" spans="1:26" s="1270" customFormat="1" ht="9" customHeight="1">
      <c r="A66" s="2" t="s">
        <v>2018</v>
      </c>
      <c r="B66" s="102">
        <v>24.268328519999997</v>
      </c>
      <c r="C66" s="102">
        <v>357.83198791000001</v>
      </c>
      <c r="D66" s="102"/>
      <c r="E66" s="102">
        <v>23.890961000000001</v>
      </c>
      <c r="F66" s="102">
        <v>405.99127743000003</v>
      </c>
      <c r="G66" s="102">
        <v>0</v>
      </c>
      <c r="H66" s="102">
        <v>75.429116440000001</v>
      </c>
      <c r="I66" s="102"/>
      <c r="J66" s="102">
        <v>69.622557</v>
      </c>
      <c r="K66" s="102">
        <v>145.05167344</v>
      </c>
      <c r="L66" s="102">
        <v>194.71257734</v>
      </c>
      <c r="M66" s="102">
        <v>217.87638027000003</v>
      </c>
      <c r="N66" s="102"/>
      <c r="O66" s="102">
        <v>685.15274899999997</v>
      </c>
      <c r="P66" s="102">
        <v>1097.7417066099999</v>
      </c>
      <c r="Q66" s="102"/>
      <c r="R66" s="102"/>
      <c r="S66" s="102"/>
      <c r="T66" s="102"/>
      <c r="U66" s="102"/>
      <c r="V66" s="102">
        <v>218.98090586000001</v>
      </c>
      <c r="W66" s="102">
        <v>651.13748462000001</v>
      </c>
      <c r="X66" s="102"/>
      <c r="Y66" s="105">
        <v>778.66626699999995</v>
      </c>
      <c r="Z66" s="124">
        <v>1648.7846574800001</v>
      </c>
    </row>
    <row r="67" spans="1:26" s="1270" customFormat="1" ht="9" customHeight="1">
      <c r="A67" s="2" t="s">
        <v>2083</v>
      </c>
      <c r="B67" s="102">
        <v>24.268328519999997</v>
      </c>
      <c r="C67" s="102">
        <v>354.49022491000005</v>
      </c>
      <c r="D67" s="102"/>
      <c r="E67" s="102">
        <v>23.890961000000001</v>
      </c>
      <c r="F67" s="102">
        <v>402.64951443000007</v>
      </c>
      <c r="G67" s="102">
        <v>0</v>
      </c>
      <c r="H67" s="102">
        <v>66.963248440000001</v>
      </c>
      <c r="I67" s="102"/>
      <c r="J67" s="102">
        <v>69.622557</v>
      </c>
      <c r="K67" s="102">
        <v>136.58580544</v>
      </c>
      <c r="L67" s="102">
        <v>194.71257734</v>
      </c>
      <c r="M67" s="102">
        <v>207.40543927000002</v>
      </c>
      <c r="N67" s="102"/>
      <c r="O67" s="102">
        <v>685.15274899999997</v>
      </c>
      <c r="P67" s="102">
        <v>1087.2707656100001</v>
      </c>
      <c r="Q67" s="102"/>
      <c r="R67" s="102"/>
      <c r="S67" s="102"/>
      <c r="T67" s="102"/>
      <c r="U67" s="102"/>
      <c r="V67" s="102">
        <v>218.98090586000001</v>
      </c>
      <c r="W67" s="102">
        <v>628.85891262000007</v>
      </c>
      <c r="X67" s="102"/>
      <c r="Y67" s="105">
        <v>778.66626699999995</v>
      </c>
      <c r="Z67" s="124">
        <v>1626.5060854799999</v>
      </c>
    </row>
    <row r="68" spans="1:26" s="1270" customFormat="1" ht="9" customHeight="1">
      <c r="A68" s="2" t="s">
        <v>2120</v>
      </c>
      <c r="B68" s="102">
        <v>0</v>
      </c>
      <c r="C68" s="102">
        <v>441.98099999999994</v>
      </c>
      <c r="D68" s="102"/>
      <c r="E68" s="102">
        <v>414.35999999999996</v>
      </c>
      <c r="F68" s="102">
        <v>856.34099999999989</v>
      </c>
      <c r="G68" s="102">
        <v>178.52</v>
      </c>
      <c r="H68" s="102">
        <v>112.833</v>
      </c>
      <c r="I68" s="102"/>
      <c r="J68" s="102">
        <v>13.36</v>
      </c>
      <c r="K68" s="102">
        <v>304.71300000000002</v>
      </c>
      <c r="L68" s="102">
        <v>344.85</v>
      </c>
      <c r="M68" s="102">
        <v>303.80860000000001</v>
      </c>
      <c r="N68" s="102"/>
      <c r="O68" s="102">
        <v>1124.7350000000001</v>
      </c>
      <c r="P68" s="102">
        <v>1773.3936000000001</v>
      </c>
      <c r="Q68" s="102"/>
      <c r="R68" s="102"/>
      <c r="S68" s="102"/>
      <c r="T68" s="102"/>
      <c r="U68" s="102"/>
      <c r="V68" s="102">
        <v>523.37</v>
      </c>
      <c r="W68" s="102">
        <v>858.62259999999992</v>
      </c>
      <c r="X68" s="102"/>
      <c r="Y68" s="105">
        <v>1552.4550000000002</v>
      </c>
      <c r="Z68" s="124">
        <v>2934.4476000000004</v>
      </c>
    </row>
    <row r="69" spans="1:26" s="1268" customFormat="1" ht="9" customHeight="1">
      <c r="A69" s="10" t="s">
        <v>2157</v>
      </c>
      <c r="B69" s="78">
        <v>0</v>
      </c>
      <c r="C69" s="78">
        <v>441.98479842</v>
      </c>
      <c r="D69" s="78"/>
      <c r="E69" s="78">
        <v>414.37178119999999</v>
      </c>
      <c r="F69" s="78">
        <v>856.35657962000005</v>
      </c>
      <c r="G69" s="78">
        <v>178.52051852000002</v>
      </c>
      <c r="H69" s="78">
        <v>112.84347088000001</v>
      </c>
      <c r="I69" s="78"/>
      <c r="J69" s="78">
        <v>16.3622665</v>
      </c>
      <c r="K69" s="78">
        <v>307.72625590000001</v>
      </c>
      <c r="L69" s="78">
        <v>344.85149309999997</v>
      </c>
      <c r="M69" s="78">
        <v>306.80798097000002</v>
      </c>
      <c r="N69" s="78"/>
      <c r="O69" s="78">
        <v>1124.73351772</v>
      </c>
      <c r="P69" s="78">
        <v>1776.39299179</v>
      </c>
      <c r="Q69" s="78"/>
      <c r="R69" s="78"/>
      <c r="S69" s="78"/>
      <c r="T69" s="78"/>
      <c r="U69" s="78"/>
      <c r="V69" s="78">
        <v>523.37201161999997</v>
      </c>
      <c r="W69" s="78">
        <v>861.63625027000001</v>
      </c>
      <c r="X69" s="78"/>
      <c r="Y69" s="88">
        <v>1555.46756542</v>
      </c>
      <c r="Z69" s="125">
        <v>2940.4758273100001</v>
      </c>
    </row>
    <row r="70" spans="1:26" s="1270" customFormat="1" ht="9" customHeight="1">
      <c r="A70" s="2"/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5"/>
      <c r="Z70" s="124"/>
    </row>
    <row r="71" spans="1:26" s="1270" customFormat="1" ht="9" customHeight="1">
      <c r="A71" s="2" t="s">
        <v>2171</v>
      </c>
      <c r="B71" s="102">
        <v>458.47550826000003</v>
      </c>
      <c r="C71" s="102">
        <v>504.78878225000005</v>
      </c>
      <c r="D71" s="102"/>
      <c r="E71" s="102">
        <v>582.37265215999992</v>
      </c>
      <c r="F71" s="102">
        <v>1545.6369426700001</v>
      </c>
      <c r="G71" s="102">
        <v>0</v>
      </c>
      <c r="H71" s="102">
        <v>235.46556871999999</v>
      </c>
      <c r="I71" s="102"/>
      <c r="J71" s="102">
        <v>311.47547337000003</v>
      </c>
      <c r="K71" s="102">
        <v>546.94104209</v>
      </c>
      <c r="L71" s="102">
        <v>0</v>
      </c>
      <c r="M71" s="102">
        <v>372.66631089000003</v>
      </c>
      <c r="N71" s="102"/>
      <c r="O71" s="102">
        <v>637.86332820999996</v>
      </c>
      <c r="P71" s="102">
        <v>1010.5296390999999</v>
      </c>
      <c r="Q71" s="102"/>
      <c r="R71" s="102"/>
      <c r="S71" s="102"/>
      <c r="T71" s="102"/>
      <c r="U71" s="102"/>
      <c r="V71" s="102">
        <v>458.47550826000003</v>
      </c>
      <c r="W71" s="102">
        <v>1112.9206618600001</v>
      </c>
      <c r="X71" s="102"/>
      <c r="Y71" s="105">
        <v>1531.7114537399998</v>
      </c>
      <c r="Z71" s="124">
        <v>3103.1076238599999</v>
      </c>
    </row>
    <row r="72" spans="1:26" s="1270" customFormat="1" ht="9" customHeight="1">
      <c r="A72" s="2" t="s">
        <v>2206</v>
      </c>
      <c r="B72" s="102">
        <v>458.48</v>
      </c>
      <c r="C72" s="102">
        <v>504.78878225000005</v>
      </c>
      <c r="D72" s="102"/>
      <c r="E72" s="102">
        <v>582.36</v>
      </c>
      <c r="F72" s="102">
        <v>1545.6287822500001</v>
      </c>
      <c r="G72" s="102">
        <v>0</v>
      </c>
      <c r="H72" s="102">
        <v>235.46556871999999</v>
      </c>
      <c r="I72" s="102"/>
      <c r="J72" s="102">
        <v>311.47000000000003</v>
      </c>
      <c r="K72" s="102">
        <v>546.93556871999999</v>
      </c>
      <c r="L72" s="102">
        <v>0</v>
      </c>
      <c r="M72" s="102">
        <v>372.66631089000003</v>
      </c>
      <c r="N72" s="102"/>
      <c r="O72" s="102">
        <v>637.92000000000007</v>
      </c>
      <c r="P72" s="102">
        <v>1010.58631089</v>
      </c>
      <c r="Q72" s="102"/>
      <c r="R72" s="102"/>
      <c r="S72" s="102"/>
      <c r="T72" s="102"/>
      <c r="U72" s="102"/>
      <c r="V72" s="102">
        <v>458.48</v>
      </c>
      <c r="W72" s="102">
        <v>1112.9206618600001</v>
      </c>
      <c r="X72" s="102"/>
      <c r="Y72" s="105">
        <v>1531.75</v>
      </c>
      <c r="Z72" s="124">
        <v>3103.1506618600001</v>
      </c>
    </row>
    <row r="73" spans="1:26" s="1270" customFormat="1" ht="9" customHeight="1">
      <c r="A73" s="2" t="s">
        <v>2216</v>
      </c>
      <c r="B73" s="102">
        <v>752.48243356</v>
      </c>
      <c r="C73" s="102">
        <v>514.94282430999999</v>
      </c>
      <c r="D73" s="102"/>
      <c r="E73" s="102">
        <v>1540.2324768999999</v>
      </c>
      <c r="F73" s="102">
        <v>2807.6577347699999</v>
      </c>
      <c r="G73" s="102">
        <v>43.605289999999997</v>
      </c>
      <c r="H73" s="102">
        <v>101.31077780000001</v>
      </c>
      <c r="I73" s="102"/>
      <c r="J73" s="102">
        <v>954.38925919999997</v>
      </c>
      <c r="K73" s="102">
        <v>1099.305327</v>
      </c>
      <c r="L73" s="102">
        <v>0</v>
      </c>
      <c r="M73" s="102">
        <v>444.85651910000001</v>
      </c>
      <c r="N73" s="102"/>
      <c r="O73" s="102">
        <v>1808.2961097</v>
      </c>
      <c r="P73" s="102">
        <v>2253.1526288</v>
      </c>
      <c r="Q73" s="102"/>
      <c r="R73" s="102"/>
      <c r="S73" s="102"/>
      <c r="T73" s="102"/>
      <c r="U73" s="102"/>
      <c r="V73" s="102">
        <v>796.08772355999997</v>
      </c>
      <c r="W73" s="102">
        <v>1061.11012121</v>
      </c>
      <c r="X73" s="102"/>
      <c r="Y73" s="105">
        <v>4302.9178457999997</v>
      </c>
      <c r="Z73" s="124">
        <v>6160.1156905699991</v>
      </c>
    </row>
    <row r="74" spans="1:26" s="1268" customFormat="1" ht="9" customHeight="1">
      <c r="A74" s="10" t="s">
        <v>2263</v>
      </c>
      <c r="B74" s="78">
        <v>752.48243356</v>
      </c>
      <c r="C74" s="78">
        <v>537.10037390999992</v>
      </c>
      <c r="D74" s="78"/>
      <c r="E74" s="78">
        <v>1540.2324768999999</v>
      </c>
      <c r="F74" s="78">
        <v>2829.81528437</v>
      </c>
      <c r="G74" s="78">
        <v>43.605289999999997</v>
      </c>
      <c r="H74" s="78">
        <v>100.72480780000001</v>
      </c>
      <c r="I74" s="78"/>
      <c r="J74" s="78">
        <v>954.38925919999997</v>
      </c>
      <c r="K74" s="78">
        <v>1098.7193569999999</v>
      </c>
      <c r="L74" s="78">
        <v>81.433915999999996</v>
      </c>
      <c r="M74" s="78">
        <v>482.42978119999998</v>
      </c>
      <c r="N74" s="78"/>
      <c r="O74" s="78">
        <v>1808.2961976999998</v>
      </c>
      <c r="P74" s="78">
        <v>2372.1598948999999</v>
      </c>
      <c r="Q74" s="78">
        <v>0</v>
      </c>
      <c r="R74" s="78">
        <v>0</v>
      </c>
      <c r="S74" s="78"/>
      <c r="T74" s="78">
        <v>0</v>
      </c>
      <c r="U74" s="78">
        <v>0</v>
      </c>
      <c r="V74" s="78">
        <v>877.52163955999993</v>
      </c>
      <c r="W74" s="78">
        <v>1120.2549629099999</v>
      </c>
      <c r="X74" s="78"/>
      <c r="Y74" s="88">
        <v>4302.9179337999994</v>
      </c>
      <c r="Z74" s="125">
        <v>6300.6945362699989</v>
      </c>
    </row>
    <row r="75" spans="1:26" s="1270" customFormat="1" ht="9" customHeight="1">
      <c r="A75" s="2"/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5"/>
      <c r="Z75" s="124"/>
    </row>
    <row r="76" spans="1:26" s="1270" customFormat="1" ht="9" customHeight="1">
      <c r="A76" s="2" t="s">
        <v>2294</v>
      </c>
      <c r="B76" s="102">
        <v>1018.8931896700001</v>
      </c>
      <c r="C76" s="102">
        <v>542.1996297500001</v>
      </c>
      <c r="D76" s="102"/>
      <c r="E76" s="102">
        <v>2651.5144940300006</v>
      </c>
      <c r="F76" s="102">
        <v>4212.6073134500002</v>
      </c>
      <c r="G76" s="102">
        <v>138.76283645000001</v>
      </c>
      <c r="H76" s="102">
        <v>98.666752580000008</v>
      </c>
      <c r="I76" s="102"/>
      <c r="J76" s="102">
        <v>1574.1028751099998</v>
      </c>
      <c r="K76" s="102">
        <v>1811.5324641399998</v>
      </c>
      <c r="L76" s="102">
        <v>68.702976269999994</v>
      </c>
      <c r="M76" s="102">
        <v>416.28275116999998</v>
      </c>
      <c r="N76" s="102"/>
      <c r="O76" s="102">
        <v>2747.2221639300001</v>
      </c>
      <c r="P76" s="102">
        <v>3232.2078913700002</v>
      </c>
      <c r="Q76" s="102">
        <v>0</v>
      </c>
      <c r="R76" s="102">
        <v>0</v>
      </c>
      <c r="S76" s="102"/>
      <c r="T76" s="102">
        <v>0</v>
      </c>
      <c r="U76" s="102">
        <v>0</v>
      </c>
      <c r="V76" s="102">
        <v>1226.3590023900001</v>
      </c>
      <c r="W76" s="102">
        <v>1057.1491335000001</v>
      </c>
      <c r="X76" s="102"/>
      <c r="Y76" s="105">
        <v>6972.8395330700005</v>
      </c>
      <c r="Z76" s="124">
        <v>9256.3476689600011</v>
      </c>
    </row>
    <row r="77" spans="1:26" s="1270" customFormat="1" ht="9" customHeight="1">
      <c r="A77" s="2" t="s">
        <v>2498</v>
      </c>
      <c r="B77" s="102">
        <v>1018.8931896700001</v>
      </c>
      <c r="C77" s="102">
        <v>542.1996297500001</v>
      </c>
      <c r="D77" s="102"/>
      <c r="E77" s="102">
        <v>2651.5144940300006</v>
      </c>
      <c r="F77" s="102">
        <v>4212.6073134500002</v>
      </c>
      <c r="G77" s="102">
        <v>138.76283645000001</v>
      </c>
      <c r="H77" s="102">
        <v>98.666752580000008</v>
      </c>
      <c r="I77" s="102"/>
      <c r="J77" s="102">
        <v>1574.1028751099998</v>
      </c>
      <c r="K77" s="102">
        <v>1811.5324641399998</v>
      </c>
      <c r="L77" s="102">
        <v>68.702976269999994</v>
      </c>
      <c r="M77" s="102">
        <v>416.28275116999998</v>
      </c>
      <c r="N77" s="102"/>
      <c r="O77" s="102">
        <v>2747.2221639300001</v>
      </c>
      <c r="P77" s="102">
        <v>3232.2078913700002</v>
      </c>
      <c r="Q77" s="102">
        <v>0</v>
      </c>
      <c r="R77" s="102">
        <v>0</v>
      </c>
      <c r="S77" s="102"/>
      <c r="T77" s="102">
        <v>0</v>
      </c>
      <c r="U77" s="102">
        <v>0</v>
      </c>
      <c r="V77" s="102">
        <v>1226.3590023900001</v>
      </c>
      <c r="W77" s="102">
        <v>1057.1491335000001</v>
      </c>
      <c r="X77" s="102"/>
      <c r="Y77" s="105">
        <v>6972.8395330700005</v>
      </c>
      <c r="Z77" s="124">
        <v>9256.3476689600011</v>
      </c>
    </row>
    <row r="78" spans="1:26" s="1270" customFormat="1" ht="9" customHeight="1">
      <c r="A78" s="2" t="s">
        <v>2533</v>
      </c>
      <c r="B78" s="102">
        <v>1524.3166698200002</v>
      </c>
      <c r="C78" s="102">
        <v>544.09164638499999</v>
      </c>
      <c r="D78" s="102"/>
      <c r="E78" s="102">
        <v>4283.9625778999998</v>
      </c>
      <c r="F78" s="102">
        <v>6352.3708941049999</v>
      </c>
      <c r="G78" s="102">
        <v>214.82330153999999</v>
      </c>
      <c r="H78" s="102">
        <v>10.380472164</v>
      </c>
      <c r="I78" s="102"/>
      <c r="J78" s="102">
        <v>1496.3936079</v>
      </c>
      <c r="K78" s="102">
        <v>1721.597381604</v>
      </c>
      <c r="L78" s="102">
        <v>0</v>
      </c>
      <c r="M78" s="102">
        <v>453.93889320099998</v>
      </c>
      <c r="N78" s="102"/>
      <c r="O78" s="102">
        <v>2645.7878672000002</v>
      </c>
      <c r="P78" s="102">
        <v>3099.7267604010003</v>
      </c>
      <c r="Q78" s="102">
        <v>0</v>
      </c>
      <c r="R78" s="102">
        <v>0</v>
      </c>
      <c r="S78" s="102"/>
      <c r="T78" s="102">
        <v>0</v>
      </c>
      <c r="U78" s="102">
        <v>0</v>
      </c>
      <c r="V78" s="102">
        <v>1739.1399713600003</v>
      </c>
      <c r="W78" s="102">
        <v>1008.4110117499999</v>
      </c>
      <c r="X78" s="102"/>
      <c r="Y78" s="105">
        <v>8426.144053</v>
      </c>
      <c r="Z78" s="124">
        <v>11173.695036110001</v>
      </c>
    </row>
    <row r="79" spans="1:26" s="1268" customFormat="1" ht="9" customHeight="1">
      <c r="A79" s="10" t="s">
        <v>2575</v>
      </c>
      <c r="B79" s="89">
        <v>1886.7640000000001</v>
      </c>
      <c r="C79" s="89">
        <v>544.07000000000005</v>
      </c>
      <c r="D79" s="89"/>
      <c r="E79" s="89">
        <v>4283.99</v>
      </c>
      <c r="F79" s="89">
        <v>6714.8240000000005</v>
      </c>
      <c r="G79" s="89">
        <v>214.82</v>
      </c>
      <c r="H79" s="89">
        <v>10.36</v>
      </c>
      <c r="I79" s="89"/>
      <c r="J79" s="89">
        <v>1496.374</v>
      </c>
      <c r="K79" s="89">
        <v>1721.5540000000001</v>
      </c>
      <c r="L79" s="89">
        <v>0</v>
      </c>
      <c r="M79" s="89">
        <v>453.91</v>
      </c>
      <c r="N79" s="89"/>
      <c r="O79" s="89">
        <v>1197.278</v>
      </c>
      <c r="P79" s="89">
        <v>1651.1880000000001</v>
      </c>
      <c r="Q79" s="89">
        <v>0</v>
      </c>
      <c r="R79" s="89">
        <v>0</v>
      </c>
      <c r="S79" s="89"/>
      <c r="T79" s="89">
        <v>0</v>
      </c>
      <c r="U79" s="89">
        <v>0</v>
      </c>
      <c r="V79" s="89">
        <v>2101.5840000000003</v>
      </c>
      <c r="W79" s="89">
        <v>1008.3400000000001</v>
      </c>
      <c r="X79" s="89"/>
      <c r="Y79" s="2299">
        <v>6977.6419999999998</v>
      </c>
      <c r="Z79" s="601">
        <v>10087.566000000001</v>
      </c>
    </row>
    <row r="80" spans="1:26" s="1270" customFormat="1" ht="9" customHeight="1">
      <c r="A80" s="2"/>
      <c r="B80" s="230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0"/>
      <c r="Z80" s="618"/>
    </row>
    <row r="81" spans="1:26" s="1270" customFormat="1" ht="9" customHeight="1">
      <c r="A81" s="2" t="s">
        <v>2634</v>
      </c>
      <c r="B81" s="230">
        <v>1971.4600000000003</v>
      </c>
      <c r="C81" s="230">
        <v>611.81999999999994</v>
      </c>
      <c r="D81" s="230"/>
      <c r="E81" s="230">
        <v>4177.72</v>
      </c>
      <c r="F81" s="230">
        <v>6761</v>
      </c>
      <c r="G81" s="230">
        <v>54.34</v>
      </c>
      <c r="H81" s="230">
        <v>329.35</v>
      </c>
      <c r="I81" s="230"/>
      <c r="J81" s="230">
        <v>2349.6700000000005</v>
      </c>
      <c r="K81" s="230">
        <v>2733.3600000000006</v>
      </c>
      <c r="L81" s="230">
        <v>138.63999999999999</v>
      </c>
      <c r="M81" s="230">
        <v>283.04000000000002</v>
      </c>
      <c r="N81" s="230"/>
      <c r="O81" s="230">
        <v>3455.19</v>
      </c>
      <c r="P81" s="230">
        <v>3876.87</v>
      </c>
      <c r="Q81" s="230">
        <v>0</v>
      </c>
      <c r="R81" s="230">
        <v>0</v>
      </c>
      <c r="S81" s="230"/>
      <c r="T81" s="230">
        <v>0</v>
      </c>
      <c r="U81" s="230">
        <v>0</v>
      </c>
      <c r="V81" s="230">
        <v>2164.44</v>
      </c>
      <c r="W81" s="230">
        <v>1224.21</v>
      </c>
      <c r="X81" s="230"/>
      <c r="Y81" s="2300">
        <v>9982.5800000000017</v>
      </c>
      <c r="Z81" s="618">
        <v>13371.230000000001</v>
      </c>
    </row>
    <row r="82" spans="1:26" s="1270" customFormat="1" ht="9" customHeight="1">
      <c r="A82" s="2" t="s">
        <v>2672</v>
      </c>
      <c r="B82" s="230">
        <v>1971.4600000000003</v>
      </c>
      <c r="C82" s="230">
        <v>611.81999999999994</v>
      </c>
      <c r="D82" s="230"/>
      <c r="E82" s="230">
        <v>4177.71</v>
      </c>
      <c r="F82" s="230">
        <v>6760.99</v>
      </c>
      <c r="G82" s="230">
        <v>54.34</v>
      </c>
      <c r="H82" s="230">
        <v>329.83</v>
      </c>
      <c r="I82" s="230"/>
      <c r="J82" s="230">
        <v>1963.43</v>
      </c>
      <c r="K82" s="230">
        <v>2347.6</v>
      </c>
      <c r="L82" s="230">
        <v>138.63999999999999</v>
      </c>
      <c r="M82" s="230">
        <v>283.01000000000005</v>
      </c>
      <c r="N82" s="230"/>
      <c r="O82" s="230">
        <v>3841.4300000000007</v>
      </c>
      <c r="P82" s="230">
        <v>4263.0800000000008</v>
      </c>
      <c r="Q82" s="230">
        <v>0</v>
      </c>
      <c r="R82" s="230">
        <v>0</v>
      </c>
      <c r="S82" s="230"/>
      <c r="T82" s="230">
        <v>0</v>
      </c>
      <c r="U82" s="230">
        <v>0</v>
      </c>
      <c r="V82" s="230">
        <v>2164.44</v>
      </c>
      <c r="W82" s="230">
        <v>1224.6599999999999</v>
      </c>
      <c r="X82" s="230"/>
      <c r="Y82" s="2300">
        <v>9982.5700000000015</v>
      </c>
      <c r="Z82" s="618">
        <v>13371.670000000002</v>
      </c>
    </row>
    <row r="83" spans="1:26" s="1270" customFormat="1" ht="9" customHeight="1">
      <c r="A83" s="2" t="s">
        <v>2681</v>
      </c>
      <c r="B83" s="230">
        <v>3697.5899999999997</v>
      </c>
      <c r="C83" s="230">
        <v>96.555999999999997</v>
      </c>
      <c r="D83" s="230"/>
      <c r="E83" s="230">
        <v>8229.65</v>
      </c>
      <c r="F83" s="230">
        <v>12023.795999999998</v>
      </c>
      <c r="G83" s="230">
        <v>261.99200000000002</v>
      </c>
      <c r="H83" s="230">
        <v>35.111999999999995</v>
      </c>
      <c r="I83" s="230"/>
      <c r="J83" s="230">
        <v>2395.7100000000005</v>
      </c>
      <c r="K83" s="230">
        <v>2692.8140000000003</v>
      </c>
      <c r="L83" s="230">
        <v>791.3599999999999</v>
      </c>
      <c r="M83" s="230">
        <v>481.19499999999994</v>
      </c>
      <c r="N83" s="230"/>
      <c r="O83" s="230">
        <v>5712.4400000000005</v>
      </c>
      <c r="P83" s="230">
        <v>6984.9950000000008</v>
      </c>
      <c r="Q83" s="230">
        <v>1309.0610000000001</v>
      </c>
      <c r="R83" s="230">
        <v>4.92</v>
      </c>
      <c r="S83" s="230"/>
      <c r="T83" s="230">
        <v>191.62</v>
      </c>
      <c r="U83" s="230">
        <v>1505.6010000000001</v>
      </c>
      <c r="V83" s="230">
        <v>6060.0030000000006</v>
      </c>
      <c r="W83" s="230">
        <v>617.7829999999999</v>
      </c>
      <c r="X83" s="230"/>
      <c r="Y83" s="2300">
        <v>16529.420000000002</v>
      </c>
      <c r="Z83" s="618">
        <v>23207.206000000002</v>
      </c>
    </row>
    <row r="84" spans="1:26" s="1268" customFormat="1" ht="9" customHeight="1">
      <c r="A84" s="10" t="s">
        <v>2694</v>
      </c>
      <c r="B84" s="89">
        <v>3697.616</v>
      </c>
      <c r="C84" s="89">
        <v>96.566079999999999</v>
      </c>
      <c r="D84" s="89"/>
      <c r="E84" s="89">
        <v>8229.0760000000009</v>
      </c>
      <c r="F84" s="89">
        <v>12023.258080000001</v>
      </c>
      <c r="G84" s="89">
        <v>1504.6399999999999</v>
      </c>
      <c r="H84" s="89">
        <v>30.72052</v>
      </c>
      <c r="I84" s="89"/>
      <c r="J84" s="89">
        <v>2915.3559999999998</v>
      </c>
      <c r="K84" s="89">
        <v>4450.7165199999999</v>
      </c>
      <c r="L84" s="89">
        <v>791.35400000000004</v>
      </c>
      <c r="M84" s="89">
        <v>553.73287600000003</v>
      </c>
      <c r="N84" s="89"/>
      <c r="O84" s="89">
        <v>5192.8379999999997</v>
      </c>
      <c r="P84" s="89">
        <v>6537.924876</v>
      </c>
      <c r="Q84" s="89">
        <v>936.53300000000002</v>
      </c>
      <c r="R84" s="89">
        <v>4.92</v>
      </c>
      <c r="S84" s="89"/>
      <c r="T84" s="89">
        <v>2643.7040000000002</v>
      </c>
      <c r="U84" s="89">
        <v>3585.1570000000002</v>
      </c>
      <c r="V84" s="89">
        <v>6930.143</v>
      </c>
      <c r="W84" s="89">
        <v>685.93947600000001</v>
      </c>
      <c r="X84" s="89"/>
      <c r="Y84" s="2299">
        <v>18980.974000000002</v>
      </c>
      <c r="Z84" s="601">
        <v>26597.056476000002</v>
      </c>
    </row>
    <row r="85" spans="1:26" s="1270" customFormat="1" ht="9" customHeight="1">
      <c r="A85" s="2"/>
      <c r="B85" s="230"/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0"/>
      <c r="Z85" s="618"/>
    </row>
    <row r="86" spans="1:26" s="1270" customFormat="1" ht="9" customHeight="1">
      <c r="A86" s="2" t="s">
        <v>2733</v>
      </c>
      <c r="B86" s="230">
        <v>4492.3558006300009</v>
      </c>
      <c r="C86" s="230">
        <v>124.99705684</v>
      </c>
      <c r="D86" s="230"/>
      <c r="E86" s="230">
        <v>21763.616631139997</v>
      </c>
      <c r="F86" s="230">
        <v>26380.969488609997</v>
      </c>
      <c r="G86" s="230">
        <v>2338.65225349</v>
      </c>
      <c r="H86" s="230">
        <v>362.62563244000006</v>
      </c>
      <c r="I86" s="230"/>
      <c r="J86" s="230">
        <v>3720.40224769</v>
      </c>
      <c r="K86" s="230">
        <v>6421.6801336200006</v>
      </c>
      <c r="L86" s="230">
        <v>533.39748018</v>
      </c>
      <c r="M86" s="230">
        <v>515.0299136399999</v>
      </c>
      <c r="N86" s="230"/>
      <c r="O86" s="230">
        <v>11594.12541491</v>
      </c>
      <c r="P86" s="230">
        <v>12642.552808730001</v>
      </c>
      <c r="Q86" s="230">
        <v>1.25</v>
      </c>
      <c r="R86" s="230">
        <v>0</v>
      </c>
      <c r="S86" s="230"/>
      <c r="T86" s="230">
        <v>1726.87520152</v>
      </c>
      <c r="U86" s="230">
        <v>1728.12520152</v>
      </c>
      <c r="V86" s="230">
        <v>7365.6555343</v>
      </c>
      <c r="W86" s="230">
        <v>1002.6526029199999</v>
      </c>
      <c r="X86" s="230"/>
      <c r="Y86" s="2300">
        <v>38805.01949526</v>
      </c>
      <c r="Z86" s="618">
        <v>47173.327632479995</v>
      </c>
    </row>
    <row r="87" spans="1:26" s="1270" customFormat="1" ht="9" customHeight="1">
      <c r="A87" s="2149" t="s">
        <v>2797</v>
      </c>
      <c r="B87" s="230">
        <v>4492.4158009500006</v>
      </c>
      <c r="C87" s="230">
        <v>124.99705684</v>
      </c>
      <c r="D87" s="230"/>
      <c r="E87" s="230">
        <v>21763.616631139997</v>
      </c>
      <c r="F87" s="230">
        <v>26381.029488929998</v>
      </c>
      <c r="G87" s="230">
        <v>2338.65225349</v>
      </c>
      <c r="H87" s="230">
        <v>362.62563244000006</v>
      </c>
      <c r="I87" s="230"/>
      <c r="J87" s="230">
        <v>3720.40224769</v>
      </c>
      <c r="K87" s="230">
        <v>6421.6801336200006</v>
      </c>
      <c r="L87" s="230">
        <v>533.39748018</v>
      </c>
      <c r="M87" s="230">
        <v>515.0299136399999</v>
      </c>
      <c r="N87" s="230"/>
      <c r="O87" s="230">
        <v>11594.12541491</v>
      </c>
      <c r="P87" s="230">
        <v>12642.552808730001</v>
      </c>
      <c r="Q87" s="230">
        <v>1.25</v>
      </c>
      <c r="R87" s="230">
        <v>0</v>
      </c>
      <c r="S87" s="230"/>
      <c r="T87" s="230">
        <v>1726.87520152</v>
      </c>
      <c r="U87" s="230">
        <v>1728.12520152</v>
      </c>
      <c r="V87" s="230">
        <v>7365.7155346199997</v>
      </c>
      <c r="W87" s="230">
        <v>1002.6526029199999</v>
      </c>
      <c r="X87" s="230"/>
      <c r="Y87" s="2300">
        <v>38805.01949526</v>
      </c>
      <c r="Z87" s="618">
        <v>47173.387632799997</v>
      </c>
    </row>
    <row r="88" spans="1:26" s="1270" customFormat="1" ht="9" customHeight="1">
      <c r="A88" s="2149" t="s">
        <v>2811</v>
      </c>
      <c r="B88" s="230">
        <v>6026.6262124799996</v>
      </c>
      <c r="C88" s="230">
        <v>375.66290876000005</v>
      </c>
      <c r="D88" s="230"/>
      <c r="E88" s="230">
        <v>33880.12217249001</v>
      </c>
      <c r="F88" s="230">
        <v>40282.411293730009</v>
      </c>
      <c r="G88" s="230">
        <v>1743.8216735700003</v>
      </c>
      <c r="H88" s="230">
        <v>506.53623118999997</v>
      </c>
      <c r="I88" s="230"/>
      <c r="J88" s="230">
        <v>6394.5316163099997</v>
      </c>
      <c r="K88" s="230">
        <v>8644.8895210699993</v>
      </c>
      <c r="L88" s="230">
        <v>0</v>
      </c>
      <c r="M88" s="230">
        <v>362.56392344999995</v>
      </c>
      <c r="N88" s="230"/>
      <c r="O88" s="230">
        <v>9561.3058029299991</v>
      </c>
      <c r="P88" s="230">
        <v>9923.8697263799986</v>
      </c>
      <c r="Q88" s="230">
        <v>1.0429999999999999</v>
      </c>
      <c r="R88" s="230">
        <v>291.72816712000002</v>
      </c>
      <c r="S88" s="230"/>
      <c r="T88" s="230">
        <v>2445.70956634</v>
      </c>
      <c r="U88" s="230">
        <v>2738.48073346</v>
      </c>
      <c r="V88" s="230">
        <v>7771.49088605</v>
      </c>
      <c r="W88" s="230">
        <v>1536.49123052</v>
      </c>
      <c r="X88" s="230"/>
      <c r="Y88" s="2300">
        <v>52281.669158070014</v>
      </c>
      <c r="Z88" s="618">
        <v>61589.651274640011</v>
      </c>
    </row>
    <row r="89" spans="1:26" s="1268" customFormat="1" ht="9" customHeight="1">
      <c r="A89" s="10" t="s">
        <v>2854</v>
      </c>
      <c r="B89" s="89">
        <v>6026.6262124799996</v>
      </c>
      <c r="C89" s="89">
        <v>375.66290876000005</v>
      </c>
      <c r="D89" s="89"/>
      <c r="E89" s="89">
        <v>34219.432965880005</v>
      </c>
      <c r="F89" s="89">
        <v>40621.722087120004</v>
      </c>
      <c r="G89" s="89">
        <v>1743.8216735700003</v>
      </c>
      <c r="H89" s="89">
        <v>506.53623118999997</v>
      </c>
      <c r="I89" s="89"/>
      <c r="J89" s="89">
        <v>6540.1756328700012</v>
      </c>
      <c r="K89" s="89">
        <v>8790.5335376300009</v>
      </c>
      <c r="L89" s="89">
        <v>0</v>
      </c>
      <c r="M89" s="89">
        <v>362.56392344999995</v>
      </c>
      <c r="N89" s="89"/>
      <c r="O89" s="89">
        <v>9632.5981952599996</v>
      </c>
      <c r="P89" s="89">
        <v>9995.162118709999</v>
      </c>
      <c r="Q89" s="89">
        <v>1.0429999999999999</v>
      </c>
      <c r="R89" s="89">
        <v>291.72816712000002</v>
      </c>
      <c r="S89" s="89"/>
      <c r="T89" s="89">
        <v>2445.70956634</v>
      </c>
      <c r="U89" s="89">
        <v>2738.48073346</v>
      </c>
      <c r="V89" s="89">
        <v>7771.49088605</v>
      </c>
      <c r="W89" s="89">
        <v>1536.49123052</v>
      </c>
      <c r="X89" s="89"/>
      <c r="Y89" s="2299">
        <v>52837.916360350006</v>
      </c>
      <c r="Z89" s="601">
        <v>62145.898476920003</v>
      </c>
    </row>
    <row r="90" spans="1:26" s="1270" customFormat="1" ht="9" customHeight="1">
      <c r="A90" s="2"/>
      <c r="B90" s="230"/>
      <c r="C90" s="230"/>
      <c r="D90" s="230"/>
      <c r="E90" s="230"/>
      <c r="F90" s="230"/>
      <c r="G90" s="230"/>
      <c r="H90" s="230"/>
      <c r="I90" s="230"/>
      <c r="J90" s="230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30"/>
      <c r="X90" s="230"/>
      <c r="Y90" s="2300"/>
      <c r="Z90" s="618"/>
    </row>
    <row r="91" spans="1:26" s="1270" customFormat="1" ht="9" customHeight="1">
      <c r="A91" s="1915" t="s">
        <v>2888</v>
      </c>
      <c r="B91" s="2212">
        <v>4865.2832712700001</v>
      </c>
      <c r="C91" s="2212">
        <v>1578.8235419700002</v>
      </c>
      <c r="D91" s="2212">
        <v>53.787427639999997</v>
      </c>
      <c r="E91" s="2212">
        <v>29100.821231739999</v>
      </c>
      <c r="F91" s="2212">
        <v>35598.715472620002</v>
      </c>
      <c r="G91" s="2212">
        <v>2385.6397415800002</v>
      </c>
      <c r="H91" s="2212">
        <v>83.054931019999998</v>
      </c>
      <c r="I91" s="2212">
        <v>57.164836749999999</v>
      </c>
      <c r="J91" s="2212">
        <v>17910.174715149999</v>
      </c>
      <c r="K91" s="2212">
        <v>20436.034224499999</v>
      </c>
      <c r="L91" s="2212">
        <v>0</v>
      </c>
      <c r="M91" s="2212">
        <v>141.82190842</v>
      </c>
      <c r="N91" s="2212">
        <v>0</v>
      </c>
      <c r="O91" s="2212">
        <v>10976.737777139999</v>
      </c>
      <c r="P91" s="2212">
        <v>11118.559685559998</v>
      </c>
      <c r="Q91" s="2212">
        <v>0</v>
      </c>
      <c r="R91" s="2212">
        <v>302.66134281000001</v>
      </c>
      <c r="S91" s="2212">
        <v>29.239037199999999</v>
      </c>
      <c r="T91" s="2212">
        <v>7241.1789911400001</v>
      </c>
      <c r="U91" s="2212">
        <v>7573.07937115</v>
      </c>
      <c r="V91" s="2212">
        <v>7250.9230128500003</v>
      </c>
      <c r="W91" s="2212">
        <v>2106.3617242200003</v>
      </c>
      <c r="X91" s="2212">
        <v>140.19130158999999</v>
      </c>
      <c r="Y91" s="2301">
        <v>65228.912715169994</v>
      </c>
      <c r="Z91" s="2256">
        <v>74726.38875382999</v>
      </c>
    </row>
    <row r="92" spans="1:26" s="1270" customFormat="1" ht="8.25" customHeight="1">
      <c r="A92" s="4" t="s">
        <v>1020</v>
      </c>
      <c r="B92" s="106"/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  <c r="O92" s="106"/>
      <c r="P92" s="106"/>
      <c r="Q92" s="106"/>
      <c r="R92" s="106"/>
      <c r="S92" s="106"/>
      <c r="T92" s="106"/>
      <c r="U92" s="106"/>
      <c r="V92" s="106"/>
      <c r="W92" s="106"/>
      <c r="X92" s="106"/>
      <c r="Y92" s="106"/>
      <c r="Z92" s="4"/>
    </row>
    <row r="93" spans="1:26" s="1270" customFormat="1" ht="8.25" customHeight="1">
      <c r="A93" s="4" t="s">
        <v>2794</v>
      </c>
      <c r="B93" s="1721"/>
      <c r="C93" s="1721"/>
      <c r="D93" s="1721"/>
      <c r="E93" s="1721"/>
      <c r="F93" s="1721"/>
      <c r="G93" s="1721"/>
      <c r="H93" s="1721"/>
      <c r="I93" s="1721"/>
      <c r="J93" s="1721"/>
      <c r="K93" s="1721"/>
      <c r="L93" s="1721"/>
      <c r="M93" s="1721"/>
      <c r="N93" s="1721"/>
      <c r="O93" s="1721"/>
      <c r="P93" s="1721"/>
      <c r="Q93" s="1721"/>
      <c r="R93" s="1721"/>
      <c r="S93" s="1721"/>
      <c r="T93" s="1721"/>
      <c r="U93" s="1721"/>
      <c r="V93" s="1721"/>
      <c r="W93" s="1721"/>
      <c r="X93" s="1721"/>
      <c r="Y93" s="1721"/>
      <c r="Z93" s="1722"/>
    </row>
    <row r="94" spans="1:26" s="1270" customFormat="1" ht="8.25" customHeight="1">
      <c r="A94" s="4" t="s">
        <v>2793</v>
      </c>
      <c r="B94" s="106"/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4"/>
    </row>
    <row r="95" spans="1:26" s="1268" customFormat="1" ht="8.25" customHeight="1">
      <c r="A95" s="120"/>
      <c r="B95" s="1265"/>
      <c r="C95" s="1265"/>
      <c r="D95" s="1265"/>
      <c r="E95" s="1265"/>
      <c r="F95" s="1265"/>
      <c r="G95" s="1265"/>
      <c r="H95" s="1265"/>
      <c r="I95" s="1265"/>
      <c r="J95" s="1265"/>
      <c r="K95" s="1265"/>
      <c r="L95" s="1265"/>
      <c r="M95" s="1265"/>
      <c r="N95" s="1265"/>
      <c r="O95" s="1265"/>
      <c r="P95" s="1265"/>
      <c r="Q95" s="1265"/>
      <c r="R95" s="1265"/>
      <c r="S95" s="1265"/>
      <c r="T95" s="1265"/>
      <c r="U95" s="1265"/>
      <c r="V95" s="1265"/>
      <c r="W95" s="1265"/>
      <c r="X95" s="1265"/>
      <c r="Y95" s="1265"/>
      <c r="Z95" s="1266"/>
    </row>
    <row r="96" spans="1:26" s="1268" customFormat="1" ht="8.25" customHeight="1">
      <c r="A96" s="120"/>
      <c r="B96" s="1265"/>
      <c r="C96" s="1265"/>
      <c r="D96" s="1265"/>
      <c r="E96" s="1265"/>
      <c r="F96" s="1265"/>
      <c r="G96" s="1265"/>
      <c r="H96" s="1265"/>
      <c r="I96" s="1265"/>
      <c r="J96" s="1265"/>
      <c r="K96" s="1265"/>
      <c r="L96" s="1265"/>
      <c r="M96" s="1265"/>
      <c r="N96" s="1265"/>
      <c r="O96" s="1265"/>
      <c r="P96" s="1265"/>
      <c r="Q96" s="1265"/>
      <c r="R96" s="1265"/>
      <c r="S96" s="1265"/>
      <c r="T96" s="1265"/>
      <c r="U96" s="1265"/>
      <c r="V96" s="1265"/>
      <c r="W96" s="1265"/>
      <c r="X96" s="1265"/>
      <c r="Y96" s="1265"/>
      <c r="Z96" s="1266"/>
    </row>
    <row r="97" spans="1:261" s="1268" customFormat="1" ht="8.25" customHeight="1">
      <c r="A97" s="120"/>
      <c r="B97" s="1265"/>
      <c r="C97" s="1265"/>
      <c r="D97" s="1265"/>
      <c r="E97" s="1265"/>
      <c r="F97" s="1265"/>
      <c r="G97" s="1265"/>
      <c r="H97" s="1265"/>
      <c r="I97" s="1265"/>
      <c r="J97" s="1265"/>
      <c r="K97" s="1265"/>
      <c r="L97" s="1265"/>
      <c r="M97" s="1265"/>
      <c r="N97" s="1265"/>
      <c r="O97" s="1265"/>
      <c r="P97" s="1265"/>
      <c r="Q97" s="1265"/>
      <c r="R97" s="1265"/>
      <c r="S97" s="1265"/>
      <c r="T97" s="1265"/>
      <c r="U97" s="1265"/>
      <c r="V97" s="1265"/>
      <c r="W97" s="1265"/>
      <c r="X97" s="1265"/>
      <c r="Y97" s="1265"/>
      <c r="Z97" s="1266"/>
    </row>
    <row r="98" spans="1:261" s="1268" customFormat="1" ht="8.25" customHeight="1">
      <c r="A98" s="120"/>
      <c r="B98" s="1265"/>
      <c r="C98" s="1265"/>
      <c r="D98" s="1265"/>
      <c r="E98" s="1265"/>
      <c r="F98" s="1265"/>
      <c r="G98" s="1265"/>
      <c r="H98" s="1265"/>
      <c r="I98" s="1265"/>
      <c r="J98" s="1265"/>
      <c r="K98" s="1265"/>
      <c r="L98" s="1265"/>
      <c r="M98" s="1265"/>
      <c r="N98" s="1265"/>
      <c r="O98" s="1265"/>
      <c r="P98" s="1265"/>
      <c r="Q98" s="1265"/>
      <c r="R98" s="1265"/>
      <c r="S98" s="1265"/>
      <c r="T98" s="1265"/>
      <c r="U98" s="1265"/>
      <c r="V98" s="1265"/>
      <c r="W98" s="1265"/>
      <c r="X98" s="1265"/>
      <c r="Y98" s="1265"/>
      <c r="Z98" s="1266"/>
    </row>
    <row r="99" spans="1:261" s="1268" customFormat="1" ht="8.25" customHeight="1">
      <c r="A99" s="120"/>
      <c r="B99" s="1265"/>
      <c r="C99" s="1265"/>
      <c r="D99" s="1265"/>
      <c r="E99" s="1265"/>
      <c r="F99" s="1265"/>
      <c r="G99" s="1265"/>
      <c r="H99" s="1265"/>
      <c r="I99" s="1265"/>
      <c r="J99" s="1265"/>
      <c r="K99" s="1265"/>
      <c r="L99" s="1265"/>
      <c r="M99" s="1265"/>
      <c r="N99" s="1265"/>
      <c r="O99" s="1265"/>
      <c r="P99" s="1265"/>
      <c r="Q99" s="1265"/>
      <c r="R99" s="1265"/>
      <c r="S99" s="1265"/>
      <c r="T99" s="1265"/>
      <c r="U99" s="1265"/>
      <c r="V99" s="1265"/>
      <c r="W99" s="1265"/>
      <c r="X99" s="1265"/>
      <c r="Y99" s="1265"/>
      <c r="Z99" s="1266"/>
    </row>
    <row r="100" spans="1:261" s="1268" customFormat="1" ht="8.25" customHeight="1">
      <c r="A100" s="120"/>
      <c r="B100" s="1265"/>
      <c r="C100" s="1265"/>
      <c r="D100" s="1265"/>
      <c r="E100" s="1265"/>
      <c r="F100" s="1265"/>
      <c r="G100" s="1265"/>
      <c r="H100" s="1265"/>
      <c r="I100" s="1265"/>
      <c r="J100" s="1265"/>
      <c r="K100" s="1265"/>
      <c r="L100" s="1265"/>
      <c r="M100" s="1265"/>
      <c r="N100" s="1265"/>
      <c r="O100" s="1265"/>
      <c r="P100" s="1265"/>
      <c r="Q100" s="1265"/>
      <c r="R100" s="1265"/>
      <c r="S100" s="1265"/>
      <c r="T100" s="1265"/>
      <c r="U100" s="1265"/>
      <c r="V100" s="1265"/>
      <c r="W100" s="1265"/>
      <c r="X100" s="1265"/>
      <c r="Y100" s="1265"/>
      <c r="Z100" s="1266"/>
    </row>
    <row r="101" spans="1:261" s="1268" customFormat="1" ht="8.25" customHeight="1">
      <c r="A101" s="120"/>
      <c r="B101" s="1265"/>
      <c r="C101" s="1265"/>
      <c r="D101" s="1265"/>
      <c r="E101" s="1265"/>
      <c r="F101" s="1265"/>
      <c r="G101" s="1265"/>
      <c r="H101" s="1265"/>
      <c r="I101" s="1265"/>
      <c r="J101" s="1265"/>
      <c r="K101" s="1265"/>
      <c r="L101" s="1265"/>
      <c r="M101" s="1265"/>
      <c r="N101" s="1265"/>
      <c r="O101" s="1265"/>
      <c r="P101" s="1265"/>
      <c r="Q101" s="1265"/>
      <c r="R101" s="1265"/>
      <c r="S101" s="1265"/>
      <c r="T101" s="1265"/>
      <c r="U101" s="1265"/>
      <c r="V101" s="1265"/>
      <c r="W101" s="1265"/>
      <c r="X101" s="1265"/>
      <c r="Y101" s="1265"/>
      <c r="Z101" s="1266"/>
    </row>
    <row r="102" spans="1:261" s="1268" customFormat="1" ht="8.25" customHeight="1">
      <c r="A102" s="120"/>
      <c r="B102" s="1265"/>
      <c r="C102" s="1265"/>
      <c r="D102" s="1265"/>
      <c r="E102" s="1265"/>
      <c r="F102" s="1265"/>
      <c r="G102" s="1265"/>
      <c r="H102" s="1265"/>
      <c r="I102" s="1265"/>
      <c r="J102" s="1265"/>
      <c r="K102" s="1265"/>
      <c r="L102" s="1265"/>
      <c r="M102" s="1265"/>
      <c r="N102" s="1265"/>
      <c r="O102" s="1265"/>
      <c r="P102" s="1265"/>
      <c r="Q102" s="1265"/>
      <c r="R102" s="1265"/>
      <c r="S102" s="1265"/>
      <c r="T102" s="1265"/>
      <c r="U102" s="1265"/>
      <c r="V102" s="1265"/>
      <c r="W102" s="1265"/>
      <c r="X102" s="1265"/>
      <c r="Y102" s="1265"/>
      <c r="Z102" s="1266"/>
    </row>
    <row r="103" spans="1:261" s="1268" customFormat="1" ht="8.25" customHeight="1">
      <c r="A103" s="120"/>
      <c r="B103" s="1265"/>
      <c r="C103" s="1265"/>
      <c r="D103" s="1265"/>
      <c r="E103" s="1265"/>
      <c r="F103" s="1265"/>
      <c r="G103" s="1265"/>
      <c r="H103" s="1265"/>
      <c r="I103" s="1265"/>
      <c r="J103" s="1265"/>
      <c r="K103" s="1265"/>
      <c r="L103" s="1265"/>
      <c r="M103" s="1265"/>
      <c r="N103" s="1265"/>
      <c r="O103" s="1265"/>
      <c r="P103" s="1265"/>
      <c r="Q103" s="1265"/>
      <c r="R103" s="1265"/>
      <c r="S103" s="1265"/>
      <c r="T103" s="1265"/>
      <c r="U103" s="1265"/>
      <c r="V103" s="1265"/>
      <c r="W103" s="1265"/>
      <c r="X103" s="1265"/>
      <c r="Y103" s="1265"/>
      <c r="Z103" s="1266"/>
    </row>
    <row r="104" spans="1:261" s="1268" customFormat="1" ht="8.25" customHeight="1">
      <c r="A104" s="120"/>
      <c r="B104" s="1265"/>
      <c r="C104" s="1265"/>
      <c r="D104" s="1265"/>
      <c r="E104" s="1265"/>
      <c r="F104" s="1265"/>
      <c r="G104" s="1265"/>
      <c r="H104" s="1265"/>
      <c r="I104" s="1265"/>
      <c r="J104" s="1265"/>
      <c r="K104" s="1265"/>
      <c r="L104" s="1265"/>
      <c r="M104" s="1265"/>
      <c r="N104" s="1265"/>
      <c r="O104" s="1265"/>
      <c r="P104" s="1265"/>
      <c r="Q104" s="1265"/>
      <c r="R104" s="1265"/>
      <c r="S104" s="1265"/>
      <c r="T104" s="1265"/>
      <c r="U104" s="1265"/>
      <c r="V104" s="1265"/>
      <c r="W104" s="1265"/>
      <c r="X104" s="1265"/>
      <c r="Y104" s="1265"/>
      <c r="Z104" s="1266"/>
    </row>
    <row r="105" spans="1:261" s="1268" customFormat="1" ht="8.25" customHeight="1">
      <c r="A105" s="120"/>
      <c r="B105" s="1265"/>
      <c r="C105" s="1265"/>
      <c r="D105" s="1265"/>
      <c r="E105" s="1265"/>
      <c r="F105" s="1265"/>
      <c r="G105" s="1265"/>
      <c r="H105" s="1265"/>
      <c r="I105" s="1265"/>
      <c r="J105" s="1265"/>
      <c r="K105" s="1265"/>
      <c r="L105" s="1265"/>
      <c r="M105" s="1265"/>
      <c r="N105" s="1265"/>
      <c r="O105" s="1265"/>
      <c r="P105" s="1265"/>
      <c r="Q105" s="1265"/>
      <c r="R105" s="1265"/>
      <c r="S105" s="1265"/>
      <c r="T105" s="1265"/>
      <c r="U105" s="1265"/>
      <c r="V105" s="1265"/>
      <c r="W105" s="1265"/>
      <c r="X105" s="1265"/>
      <c r="Y105" s="1265"/>
      <c r="Z105" s="1266"/>
    </row>
    <row r="106" spans="1:261" s="1268" customFormat="1" ht="8.25" customHeight="1">
      <c r="A106" s="120"/>
      <c r="B106" s="1265"/>
      <c r="C106" s="1265"/>
      <c r="D106" s="1265"/>
      <c r="E106" s="1265"/>
      <c r="F106" s="1265"/>
      <c r="G106" s="1265"/>
      <c r="H106" s="1265"/>
      <c r="I106" s="1265"/>
      <c r="J106" s="1265"/>
      <c r="K106" s="1265"/>
      <c r="L106" s="1265"/>
      <c r="M106" s="1265"/>
      <c r="N106" s="1265"/>
      <c r="O106" s="1265"/>
      <c r="P106" s="1265"/>
      <c r="Q106" s="1265"/>
      <c r="R106" s="1265"/>
      <c r="S106" s="1265"/>
      <c r="T106" s="1265"/>
      <c r="U106" s="1265"/>
      <c r="V106" s="1265"/>
      <c r="W106" s="1265"/>
      <c r="X106" s="1265"/>
      <c r="Y106" s="1265"/>
      <c r="Z106" s="1266"/>
    </row>
    <row r="107" spans="1:261" s="1268" customFormat="1" ht="8.25" customHeight="1">
      <c r="A107" s="1269"/>
      <c r="B107" s="1269"/>
      <c r="C107" s="1269"/>
      <c r="D107" s="1269"/>
      <c r="E107" s="1269"/>
      <c r="F107" s="1269"/>
      <c r="G107" s="1269"/>
      <c r="H107" s="1269"/>
      <c r="I107" s="1269"/>
      <c r="J107" s="1269"/>
      <c r="K107" s="1269"/>
      <c r="L107" s="1269"/>
      <c r="M107" s="1269"/>
      <c r="N107" s="1269"/>
      <c r="O107" s="1269"/>
      <c r="P107" s="1269"/>
      <c r="Q107" s="1269"/>
      <c r="R107" s="1269"/>
      <c r="S107" s="1269"/>
      <c r="T107" s="1269"/>
      <c r="U107" s="1269"/>
      <c r="V107" s="1269"/>
      <c r="W107" s="1269"/>
      <c r="X107" s="1269"/>
      <c r="Y107" s="1269"/>
      <c r="Z107" s="1269"/>
      <c r="AA107" s="1269"/>
      <c r="AB107" s="1269"/>
      <c r="AC107" s="1269"/>
      <c r="AD107" s="1269"/>
      <c r="AE107" s="1269"/>
      <c r="AF107" s="1269"/>
      <c r="AG107" s="1269"/>
      <c r="AH107" s="1269"/>
      <c r="AI107" s="1269"/>
      <c r="AJ107" s="1269"/>
      <c r="AK107" s="1269"/>
      <c r="AL107" s="1269"/>
      <c r="AM107" s="1269"/>
      <c r="AN107" s="1269"/>
      <c r="AO107" s="1269"/>
      <c r="AP107" s="1269"/>
      <c r="AQ107" s="1269"/>
      <c r="AR107" s="1269"/>
      <c r="AS107" s="1269"/>
      <c r="AT107" s="1269"/>
      <c r="AU107" s="1269"/>
      <c r="AV107" s="1269"/>
      <c r="AW107" s="1269"/>
      <c r="AX107" s="1269"/>
      <c r="AY107" s="1269"/>
      <c r="AZ107" s="1269"/>
      <c r="BA107" s="1269"/>
      <c r="BB107" s="1269"/>
      <c r="BC107" s="1269"/>
      <c r="BD107" s="1269"/>
      <c r="BE107" s="1269"/>
      <c r="BF107" s="1269"/>
      <c r="BG107" s="1269"/>
      <c r="BH107" s="1269"/>
      <c r="BI107" s="1269"/>
      <c r="BJ107" s="1269"/>
      <c r="BK107" s="1269"/>
      <c r="BL107" s="1269"/>
      <c r="BM107" s="1269"/>
      <c r="BN107" s="1269"/>
      <c r="BO107" s="1269"/>
      <c r="BP107" s="1269"/>
      <c r="BQ107" s="1269"/>
      <c r="BR107" s="1269"/>
      <c r="BS107" s="1269"/>
      <c r="BT107" s="1269"/>
      <c r="BU107" s="1269"/>
      <c r="BV107" s="1269"/>
      <c r="BW107" s="1269"/>
      <c r="BX107" s="1269"/>
      <c r="BY107" s="1269"/>
      <c r="BZ107" s="1269"/>
      <c r="CA107" s="1269"/>
      <c r="CB107" s="1269"/>
      <c r="CC107" s="1269"/>
      <c r="CD107" s="1269"/>
      <c r="CE107" s="1269"/>
      <c r="CF107" s="1269"/>
      <c r="CG107" s="1269"/>
      <c r="CH107" s="1269"/>
      <c r="CI107" s="1269"/>
      <c r="CJ107" s="1269"/>
      <c r="CK107" s="1269"/>
      <c r="CL107" s="1269"/>
      <c r="CM107" s="1269"/>
      <c r="CN107" s="1269"/>
      <c r="CO107" s="1269"/>
      <c r="CP107" s="1269"/>
      <c r="CQ107" s="1269"/>
      <c r="CR107" s="1269"/>
      <c r="CS107" s="1269"/>
      <c r="CT107" s="1269"/>
      <c r="CU107" s="1269"/>
      <c r="CV107" s="1269"/>
      <c r="CW107" s="1269"/>
      <c r="CX107" s="1269"/>
      <c r="CY107" s="1269"/>
      <c r="CZ107" s="1269"/>
      <c r="DA107" s="1269"/>
      <c r="DB107" s="1269"/>
      <c r="DC107" s="1269"/>
      <c r="DD107" s="1269"/>
      <c r="DE107" s="1269"/>
      <c r="DF107" s="1269"/>
      <c r="DG107" s="1269"/>
      <c r="DH107" s="1269"/>
      <c r="DI107" s="1269"/>
      <c r="DJ107" s="1269"/>
      <c r="DK107" s="1269"/>
      <c r="DL107" s="1269"/>
      <c r="DM107" s="1269"/>
      <c r="DN107" s="1269"/>
      <c r="DO107" s="1269"/>
      <c r="DP107" s="1269"/>
      <c r="DQ107" s="1269"/>
      <c r="DR107" s="1269"/>
      <c r="DS107" s="1269"/>
      <c r="DT107" s="1269"/>
      <c r="DU107" s="1269"/>
      <c r="DV107" s="1269"/>
      <c r="DW107" s="1269"/>
      <c r="DX107" s="1269"/>
      <c r="DY107" s="1269"/>
      <c r="DZ107" s="1269"/>
      <c r="EA107" s="1269"/>
      <c r="EB107" s="1269"/>
      <c r="EC107" s="1269"/>
      <c r="ED107" s="1269"/>
      <c r="EE107" s="1269"/>
      <c r="EF107" s="1269"/>
      <c r="EG107" s="1269"/>
      <c r="EH107" s="1269"/>
      <c r="EI107" s="1269"/>
      <c r="EJ107" s="1269"/>
      <c r="EK107" s="1269"/>
      <c r="EL107" s="1269"/>
      <c r="EM107" s="1269"/>
      <c r="EN107" s="1269"/>
      <c r="EO107" s="1269"/>
      <c r="EP107" s="1269"/>
      <c r="EQ107" s="1269"/>
      <c r="ER107" s="1269"/>
      <c r="ES107" s="1269"/>
      <c r="ET107" s="1269"/>
      <c r="EU107" s="1269"/>
      <c r="EV107" s="1269"/>
      <c r="EW107" s="1269"/>
      <c r="EX107" s="1269"/>
      <c r="EY107" s="1269"/>
      <c r="EZ107" s="1269"/>
      <c r="FA107" s="1269"/>
      <c r="FB107" s="1269"/>
      <c r="FC107" s="1269"/>
      <c r="FD107" s="1269"/>
      <c r="FE107" s="1269"/>
      <c r="FF107" s="1269"/>
      <c r="FG107" s="1269"/>
      <c r="FH107" s="1269"/>
      <c r="FI107" s="1269"/>
      <c r="FJ107" s="1269"/>
      <c r="FK107" s="1269"/>
      <c r="FL107" s="1269"/>
      <c r="FM107" s="1269"/>
      <c r="FN107" s="1269"/>
      <c r="FO107" s="1269"/>
      <c r="FP107" s="1269"/>
      <c r="FQ107" s="1269"/>
      <c r="FR107" s="1269"/>
      <c r="FS107" s="1269"/>
      <c r="FT107" s="1269"/>
      <c r="FU107" s="1269"/>
      <c r="FV107" s="1269"/>
      <c r="FW107" s="1269"/>
      <c r="FX107" s="1269"/>
      <c r="FY107" s="1269"/>
      <c r="FZ107" s="1269"/>
      <c r="GA107" s="1269"/>
      <c r="GB107" s="1269"/>
      <c r="GC107" s="1269"/>
      <c r="GD107" s="1269"/>
      <c r="GE107" s="1269"/>
      <c r="GF107" s="1269"/>
      <c r="GG107" s="1269"/>
      <c r="GH107" s="1269"/>
      <c r="GI107" s="1269"/>
      <c r="GJ107" s="1269"/>
      <c r="GK107" s="1269"/>
      <c r="GL107" s="1269"/>
      <c r="GM107" s="1269"/>
      <c r="GN107" s="1269"/>
      <c r="GO107" s="1269"/>
      <c r="GP107" s="1269"/>
      <c r="GQ107" s="1269"/>
      <c r="GR107" s="1269"/>
      <c r="GS107" s="1269"/>
      <c r="GT107" s="1269"/>
      <c r="GU107" s="1269"/>
      <c r="GV107" s="1269"/>
      <c r="GW107" s="1269"/>
      <c r="GX107" s="1269"/>
      <c r="GY107" s="1269"/>
      <c r="GZ107" s="1269"/>
      <c r="HA107" s="1269"/>
      <c r="HB107" s="1269"/>
      <c r="HC107" s="1269"/>
      <c r="HD107" s="1269"/>
      <c r="HE107" s="1269"/>
      <c r="HF107" s="1269"/>
      <c r="HG107" s="1269"/>
      <c r="HH107" s="1269"/>
      <c r="HI107" s="1269"/>
      <c r="HJ107" s="1269"/>
      <c r="HK107" s="1269"/>
      <c r="HL107" s="1269"/>
      <c r="HM107" s="1269"/>
      <c r="HN107" s="1269"/>
      <c r="HO107" s="1269"/>
      <c r="HP107" s="1269"/>
      <c r="HQ107" s="1269"/>
      <c r="HR107" s="1269"/>
      <c r="HS107" s="1269"/>
      <c r="HT107" s="1269"/>
      <c r="HU107" s="1269"/>
      <c r="HV107" s="1269"/>
      <c r="HW107" s="1269"/>
      <c r="HX107" s="1269"/>
      <c r="HY107" s="1269"/>
      <c r="HZ107" s="1269"/>
      <c r="IA107" s="1269"/>
      <c r="IB107" s="1269"/>
      <c r="IC107" s="1269"/>
      <c r="ID107" s="1269"/>
      <c r="IE107" s="1269"/>
      <c r="IF107" s="1269"/>
      <c r="IG107" s="1269"/>
      <c r="IH107" s="1269"/>
      <c r="II107" s="1269"/>
      <c r="IJ107" s="1269"/>
      <c r="IK107" s="1269"/>
      <c r="IL107" s="1269"/>
      <c r="IM107" s="1269"/>
      <c r="IN107" s="1269"/>
      <c r="IO107" s="1269"/>
      <c r="IP107" s="1269"/>
      <c r="IQ107" s="1269"/>
      <c r="IR107" s="1269"/>
      <c r="IS107" s="1269"/>
      <c r="IT107" s="1269"/>
      <c r="IU107" s="1269"/>
      <c r="IV107" s="1269"/>
      <c r="IW107" s="1269"/>
      <c r="IX107" s="1269"/>
      <c r="IY107" s="1269"/>
      <c r="IZ107" s="1269"/>
      <c r="JA107" s="1269"/>
    </row>
    <row r="108" spans="1:261" s="1268" customFormat="1" ht="8.25" customHeight="1">
      <c r="A108" s="1269"/>
      <c r="B108" s="1269"/>
      <c r="C108" s="1269"/>
      <c r="D108" s="1269"/>
      <c r="E108" s="1269"/>
      <c r="F108" s="1269"/>
      <c r="G108" s="1269"/>
      <c r="H108" s="1269"/>
      <c r="I108" s="1269"/>
      <c r="J108" s="1269"/>
      <c r="K108" s="1269"/>
      <c r="L108" s="1269"/>
      <c r="M108" s="1269"/>
      <c r="N108" s="1269"/>
      <c r="O108" s="1269"/>
      <c r="P108" s="1269"/>
      <c r="Q108" s="1269"/>
      <c r="R108" s="1269"/>
      <c r="S108" s="1269"/>
      <c r="T108" s="1269"/>
      <c r="U108" s="1269"/>
      <c r="V108" s="1269"/>
      <c r="W108" s="1269"/>
      <c r="X108" s="1269"/>
      <c r="Y108" s="1269"/>
      <c r="Z108" s="1269"/>
      <c r="AA108" s="1269"/>
      <c r="AB108" s="1269"/>
      <c r="AC108" s="1269"/>
      <c r="AD108" s="1269"/>
      <c r="AE108" s="1269"/>
      <c r="AF108" s="1269"/>
      <c r="AG108" s="1269"/>
      <c r="AH108" s="1269"/>
      <c r="AI108" s="1269"/>
      <c r="AJ108" s="1269"/>
      <c r="AK108" s="1269"/>
      <c r="AL108" s="1269"/>
      <c r="AM108" s="1269"/>
      <c r="AN108" s="1269"/>
      <c r="AO108" s="1269"/>
      <c r="AP108" s="1269"/>
      <c r="AQ108" s="1269"/>
      <c r="AR108" s="1269"/>
      <c r="AS108" s="1269"/>
      <c r="AT108" s="1269"/>
      <c r="AU108" s="1269"/>
      <c r="AV108" s="1269"/>
      <c r="AW108" s="1269"/>
      <c r="AX108" s="1269"/>
      <c r="AY108" s="1269"/>
      <c r="AZ108" s="1269"/>
      <c r="BA108" s="1269"/>
      <c r="BB108" s="1269"/>
      <c r="BC108" s="1269"/>
      <c r="BD108" s="1269"/>
      <c r="BE108" s="1269"/>
      <c r="BF108" s="1269"/>
      <c r="BG108" s="1269"/>
      <c r="BH108" s="1269"/>
      <c r="BI108" s="1269"/>
      <c r="BJ108" s="1269"/>
      <c r="BK108" s="1269"/>
      <c r="BL108" s="1269"/>
      <c r="BM108" s="1269"/>
      <c r="BN108" s="1269"/>
      <c r="BO108" s="1269"/>
      <c r="BP108" s="1269"/>
      <c r="BQ108" s="1269"/>
      <c r="BR108" s="1269"/>
      <c r="BS108" s="1269"/>
      <c r="BT108" s="1269"/>
      <c r="BU108" s="1269"/>
      <c r="BV108" s="1269"/>
      <c r="BW108" s="1269"/>
      <c r="BX108" s="1269"/>
      <c r="BY108" s="1269"/>
      <c r="BZ108" s="1269"/>
      <c r="CA108" s="1269"/>
      <c r="CB108" s="1269"/>
      <c r="CC108" s="1269"/>
      <c r="CD108" s="1269"/>
      <c r="CE108" s="1269"/>
      <c r="CF108" s="1269"/>
      <c r="CG108" s="1269"/>
      <c r="CH108" s="1269"/>
      <c r="CI108" s="1269"/>
      <c r="CJ108" s="1269"/>
      <c r="CK108" s="1269"/>
      <c r="CL108" s="1269"/>
      <c r="CM108" s="1269"/>
      <c r="CN108" s="1269"/>
      <c r="CO108" s="1269"/>
      <c r="CP108" s="1269"/>
      <c r="CQ108" s="1269"/>
      <c r="CR108" s="1269"/>
      <c r="CS108" s="1269"/>
      <c r="CT108" s="1269"/>
      <c r="CU108" s="1269"/>
      <c r="CV108" s="1269"/>
      <c r="CW108" s="1269"/>
      <c r="CX108" s="1269"/>
      <c r="CY108" s="1269"/>
      <c r="CZ108" s="1269"/>
      <c r="DA108" s="1269"/>
      <c r="DB108" s="1269"/>
      <c r="DC108" s="1269"/>
      <c r="DD108" s="1269"/>
      <c r="DE108" s="1269"/>
      <c r="DF108" s="1269"/>
      <c r="DG108" s="1269"/>
      <c r="DH108" s="1269"/>
      <c r="DI108" s="1269"/>
      <c r="DJ108" s="1269"/>
      <c r="DK108" s="1269"/>
      <c r="DL108" s="1269"/>
      <c r="DM108" s="1269"/>
      <c r="DN108" s="1269"/>
      <c r="DO108" s="1269"/>
      <c r="DP108" s="1269"/>
      <c r="DQ108" s="1269"/>
      <c r="DR108" s="1269"/>
      <c r="DS108" s="1269"/>
      <c r="DT108" s="1269"/>
      <c r="DU108" s="1269"/>
      <c r="DV108" s="1269"/>
      <c r="DW108" s="1269"/>
      <c r="DX108" s="1269"/>
      <c r="DY108" s="1269"/>
      <c r="DZ108" s="1269"/>
      <c r="EA108" s="1269"/>
      <c r="EB108" s="1269"/>
      <c r="EC108" s="1269"/>
      <c r="ED108" s="1269"/>
      <c r="EE108" s="1269"/>
      <c r="EF108" s="1269"/>
      <c r="EG108" s="1269"/>
      <c r="EH108" s="1269"/>
      <c r="EI108" s="1269"/>
      <c r="EJ108" s="1269"/>
      <c r="EK108" s="1269"/>
      <c r="EL108" s="1269"/>
      <c r="EM108" s="1269"/>
      <c r="EN108" s="1269"/>
      <c r="EO108" s="1269"/>
      <c r="EP108" s="1269"/>
      <c r="EQ108" s="1269"/>
      <c r="ER108" s="1269"/>
      <c r="ES108" s="1269"/>
      <c r="ET108" s="1269"/>
      <c r="EU108" s="1269"/>
      <c r="EV108" s="1269"/>
      <c r="EW108" s="1269"/>
      <c r="EX108" s="1269"/>
      <c r="EY108" s="1269"/>
      <c r="EZ108" s="1269"/>
      <c r="FA108" s="1269"/>
      <c r="FB108" s="1269"/>
      <c r="FC108" s="1269"/>
      <c r="FD108" s="1269"/>
      <c r="FE108" s="1269"/>
      <c r="FF108" s="1269"/>
      <c r="FG108" s="1269"/>
      <c r="FH108" s="1269"/>
      <c r="FI108" s="1269"/>
      <c r="FJ108" s="1269"/>
      <c r="FK108" s="1269"/>
      <c r="FL108" s="1269"/>
      <c r="FM108" s="1269"/>
      <c r="FN108" s="1269"/>
      <c r="FO108" s="1269"/>
      <c r="FP108" s="1269"/>
      <c r="FQ108" s="1269"/>
      <c r="FR108" s="1269"/>
      <c r="FS108" s="1269"/>
      <c r="FT108" s="1269"/>
      <c r="FU108" s="1269"/>
      <c r="FV108" s="1269"/>
      <c r="FW108" s="1269"/>
      <c r="FX108" s="1269"/>
      <c r="FY108" s="1269"/>
      <c r="FZ108" s="1269"/>
      <c r="GA108" s="1269"/>
      <c r="GB108" s="1269"/>
      <c r="GC108" s="1269"/>
      <c r="GD108" s="1269"/>
      <c r="GE108" s="1269"/>
      <c r="GF108" s="1269"/>
      <c r="GG108" s="1269"/>
      <c r="GH108" s="1269"/>
      <c r="GI108" s="1269"/>
      <c r="GJ108" s="1269"/>
      <c r="GK108" s="1269"/>
      <c r="GL108" s="1269"/>
      <c r="GM108" s="1269"/>
      <c r="GN108" s="1269"/>
      <c r="GO108" s="1269"/>
      <c r="GP108" s="1269"/>
      <c r="GQ108" s="1269"/>
      <c r="GR108" s="1269"/>
      <c r="GS108" s="1269"/>
      <c r="GT108" s="1269"/>
      <c r="GU108" s="1269"/>
      <c r="GV108" s="1269"/>
      <c r="GW108" s="1269"/>
      <c r="GX108" s="1269"/>
      <c r="GY108" s="1269"/>
      <c r="GZ108" s="1269"/>
      <c r="HA108" s="1269"/>
      <c r="HB108" s="1269"/>
      <c r="HC108" s="1269"/>
      <c r="HD108" s="1269"/>
      <c r="HE108" s="1269"/>
      <c r="HF108" s="1269"/>
      <c r="HG108" s="1269"/>
      <c r="HH108" s="1269"/>
      <c r="HI108" s="1269"/>
      <c r="HJ108" s="1269"/>
      <c r="HK108" s="1269"/>
      <c r="HL108" s="1269"/>
      <c r="HM108" s="1269"/>
      <c r="HN108" s="1269"/>
      <c r="HO108" s="1269"/>
      <c r="HP108" s="1269"/>
      <c r="HQ108" s="1269"/>
      <c r="HR108" s="1269"/>
      <c r="HS108" s="1269"/>
      <c r="HT108" s="1269"/>
      <c r="HU108" s="1269"/>
      <c r="HV108" s="1269"/>
      <c r="HW108" s="1269"/>
      <c r="HX108" s="1269"/>
      <c r="HY108" s="1269"/>
      <c r="HZ108" s="1269"/>
      <c r="IA108" s="1269"/>
      <c r="IB108" s="1269"/>
      <c r="IC108" s="1269"/>
      <c r="ID108" s="1269"/>
      <c r="IE108" s="1269"/>
      <c r="IF108" s="1269"/>
      <c r="IG108" s="1269"/>
      <c r="IH108" s="1269"/>
      <c r="II108" s="1269"/>
      <c r="IJ108" s="1269"/>
      <c r="IK108" s="1269"/>
      <c r="IL108" s="1269"/>
      <c r="IM108" s="1269"/>
      <c r="IN108" s="1269"/>
      <c r="IO108" s="1269"/>
      <c r="IP108" s="1269"/>
      <c r="IQ108" s="1269"/>
      <c r="IR108" s="1269"/>
      <c r="IS108" s="1269"/>
      <c r="IT108" s="1269"/>
      <c r="IU108" s="1269"/>
      <c r="IV108" s="1269"/>
      <c r="IW108" s="1269"/>
      <c r="IX108" s="1269"/>
      <c r="IY108" s="1269"/>
      <c r="IZ108" s="1269"/>
      <c r="JA108" s="1269"/>
    </row>
    <row r="109" spans="1:261" s="1268" customFormat="1" ht="8.25" customHeight="1">
      <c r="A109" s="1269"/>
      <c r="B109" s="1269"/>
      <c r="C109" s="1269"/>
      <c r="D109" s="1269"/>
      <c r="E109" s="1269"/>
      <c r="F109" s="1269"/>
      <c r="G109" s="1269"/>
      <c r="H109" s="1269"/>
      <c r="I109" s="1269"/>
      <c r="J109" s="1269"/>
      <c r="K109" s="1269"/>
      <c r="L109" s="1269"/>
      <c r="M109" s="1269"/>
      <c r="N109" s="1269"/>
      <c r="O109" s="1269"/>
      <c r="P109" s="1269"/>
      <c r="Q109" s="1269"/>
      <c r="R109" s="1269"/>
      <c r="S109" s="1269"/>
      <c r="T109" s="1269"/>
      <c r="U109" s="1269"/>
      <c r="V109" s="1269"/>
      <c r="W109" s="1269"/>
      <c r="X109" s="1269"/>
      <c r="Y109" s="1269"/>
      <c r="Z109" s="1269"/>
      <c r="AA109" s="1269"/>
      <c r="AB109" s="1269"/>
      <c r="AC109" s="1269"/>
      <c r="AD109" s="1269"/>
      <c r="AE109" s="1269"/>
      <c r="AF109" s="1269"/>
      <c r="AG109" s="1269"/>
      <c r="AH109" s="1269"/>
      <c r="AI109" s="1269"/>
      <c r="AJ109" s="1269"/>
      <c r="AK109" s="1269"/>
      <c r="AL109" s="1269"/>
      <c r="AM109" s="1269"/>
      <c r="AN109" s="1269"/>
      <c r="AO109" s="1269"/>
      <c r="AP109" s="1269"/>
      <c r="AQ109" s="1269"/>
      <c r="AR109" s="1269"/>
      <c r="AS109" s="1269"/>
      <c r="AT109" s="1269"/>
      <c r="AU109" s="1269"/>
      <c r="AV109" s="1269"/>
      <c r="AW109" s="1269"/>
      <c r="AX109" s="1269"/>
      <c r="AY109" s="1269"/>
      <c r="AZ109" s="1269"/>
      <c r="BA109" s="1269"/>
      <c r="BB109" s="1269"/>
      <c r="BC109" s="1269"/>
      <c r="BD109" s="1269"/>
      <c r="BE109" s="1269"/>
      <c r="BF109" s="1269"/>
      <c r="BG109" s="1269"/>
      <c r="BH109" s="1269"/>
      <c r="BI109" s="1269"/>
      <c r="BJ109" s="1269"/>
      <c r="BK109" s="1269"/>
      <c r="BL109" s="1269"/>
      <c r="BM109" s="1269"/>
      <c r="BN109" s="1269"/>
      <c r="BO109" s="1269"/>
      <c r="BP109" s="1269"/>
      <c r="BQ109" s="1269"/>
      <c r="BR109" s="1269"/>
      <c r="BS109" s="1269"/>
      <c r="BT109" s="1269"/>
      <c r="BU109" s="1269"/>
      <c r="BV109" s="1269"/>
      <c r="BW109" s="1269"/>
      <c r="BX109" s="1269"/>
      <c r="BY109" s="1269"/>
      <c r="BZ109" s="1269"/>
      <c r="CA109" s="1269"/>
      <c r="CB109" s="1269"/>
      <c r="CC109" s="1269"/>
      <c r="CD109" s="1269"/>
      <c r="CE109" s="1269"/>
      <c r="CF109" s="1269"/>
      <c r="CG109" s="1269"/>
      <c r="CH109" s="1269"/>
      <c r="CI109" s="1269"/>
      <c r="CJ109" s="1269"/>
      <c r="CK109" s="1269"/>
      <c r="CL109" s="1269"/>
      <c r="CM109" s="1269"/>
      <c r="CN109" s="1269"/>
      <c r="CO109" s="1269"/>
      <c r="CP109" s="1269"/>
      <c r="CQ109" s="1269"/>
      <c r="CR109" s="1269"/>
      <c r="CS109" s="1269"/>
      <c r="CT109" s="1269"/>
      <c r="CU109" s="1269"/>
      <c r="CV109" s="1269"/>
      <c r="CW109" s="1269"/>
      <c r="CX109" s="1269"/>
      <c r="CY109" s="1269"/>
      <c r="CZ109" s="1269"/>
      <c r="DA109" s="1269"/>
      <c r="DB109" s="1269"/>
      <c r="DC109" s="1269"/>
      <c r="DD109" s="1269"/>
      <c r="DE109" s="1269"/>
      <c r="DF109" s="1269"/>
      <c r="DG109" s="1269"/>
      <c r="DH109" s="1269"/>
      <c r="DI109" s="1269"/>
      <c r="DJ109" s="1269"/>
      <c r="DK109" s="1269"/>
      <c r="DL109" s="1269"/>
      <c r="DM109" s="1269"/>
      <c r="DN109" s="1269"/>
      <c r="DO109" s="1269"/>
      <c r="DP109" s="1269"/>
      <c r="DQ109" s="1269"/>
      <c r="DR109" s="1269"/>
      <c r="DS109" s="1269"/>
      <c r="DT109" s="1269"/>
      <c r="DU109" s="1269"/>
      <c r="DV109" s="1269"/>
      <c r="DW109" s="1269"/>
      <c r="DX109" s="1269"/>
      <c r="DY109" s="1269"/>
      <c r="DZ109" s="1269"/>
      <c r="EA109" s="1269"/>
      <c r="EB109" s="1269"/>
      <c r="EC109" s="1269"/>
      <c r="ED109" s="1269"/>
      <c r="EE109" s="1269"/>
      <c r="EF109" s="1269"/>
      <c r="EG109" s="1269"/>
      <c r="EH109" s="1269"/>
      <c r="EI109" s="1269"/>
      <c r="EJ109" s="1269"/>
      <c r="EK109" s="1269"/>
      <c r="EL109" s="1269"/>
      <c r="EM109" s="1269"/>
      <c r="EN109" s="1269"/>
      <c r="EO109" s="1269"/>
      <c r="EP109" s="1269"/>
      <c r="EQ109" s="1269"/>
      <c r="ER109" s="1269"/>
      <c r="ES109" s="1269"/>
      <c r="ET109" s="1269"/>
      <c r="EU109" s="1269"/>
      <c r="EV109" s="1269"/>
      <c r="EW109" s="1269"/>
      <c r="EX109" s="1269"/>
      <c r="EY109" s="1269"/>
      <c r="EZ109" s="1269"/>
      <c r="FA109" s="1269"/>
      <c r="FB109" s="1269"/>
      <c r="FC109" s="1269"/>
      <c r="FD109" s="1269"/>
      <c r="FE109" s="1269"/>
      <c r="FF109" s="1269"/>
      <c r="FG109" s="1269"/>
      <c r="FH109" s="1269"/>
      <c r="FI109" s="1269"/>
      <c r="FJ109" s="1269"/>
      <c r="FK109" s="1269"/>
      <c r="FL109" s="1269"/>
      <c r="FM109" s="1269"/>
      <c r="FN109" s="1269"/>
      <c r="FO109" s="1269"/>
      <c r="FP109" s="1269"/>
      <c r="FQ109" s="1269"/>
      <c r="FR109" s="1269"/>
      <c r="FS109" s="1269"/>
      <c r="FT109" s="1269"/>
      <c r="FU109" s="1269"/>
      <c r="FV109" s="1269"/>
      <c r="FW109" s="1269"/>
      <c r="FX109" s="1269"/>
      <c r="FY109" s="1269"/>
      <c r="FZ109" s="1269"/>
      <c r="GA109" s="1269"/>
      <c r="GB109" s="1269"/>
      <c r="GC109" s="1269"/>
      <c r="GD109" s="1269"/>
      <c r="GE109" s="1269"/>
      <c r="GF109" s="1269"/>
      <c r="GG109" s="1269"/>
      <c r="GH109" s="1269"/>
      <c r="GI109" s="1269"/>
      <c r="GJ109" s="1269"/>
      <c r="GK109" s="1269"/>
      <c r="GL109" s="1269"/>
      <c r="GM109" s="1269"/>
      <c r="GN109" s="1269"/>
      <c r="GO109" s="1269"/>
      <c r="GP109" s="1269"/>
      <c r="GQ109" s="1269"/>
      <c r="GR109" s="1269"/>
      <c r="GS109" s="1269"/>
      <c r="GT109" s="1269"/>
      <c r="GU109" s="1269"/>
      <c r="GV109" s="1269"/>
      <c r="GW109" s="1269"/>
      <c r="GX109" s="1269"/>
      <c r="GY109" s="1269"/>
      <c r="GZ109" s="1269"/>
      <c r="HA109" s="1269"/>
      <c r="HB109" s="1269"/>
      <c r="HC109" s="1269"/>
      <c r="HD109" s="1269"/>
      <c r="HE109" s="1269"/>
      <c r="HF109" s="1269"/>
      <c r="HG109" s="1269"/>
      <c r="HH109" s="1269"/>
      <c r="HI109" s="1269"/>
      <c r="HJ109" s="1269"/>
      <c r="HK109" s="1269"/>
      <c r="HL109" s="1269"/>
      <c r="HM109" s="1269"/>
      <c r="HN109" s="1269"/>
      <c r="HO109" s="1269"/>
      <c r="HP109" s="1269"/>
      <c r="HQ109" s="1269"/>
      <c r="HR109" s="1269"/>
      <c r="HS109" s="1269"/>
      <c r="HT109" s="1269"/>
      <c r="HU109" s="1269"/>
      <c r="HV109" s="1269"/>
      <c r="HW109" s="1269"/>
      <c r="HX109" s="1269"/>
      <c r="HY109" s="1269"/>
      <c r="HZ109" s="1269"/>
      <c r="IA109" s="1269"/>
      <c r="IB109" s="1269"/>
      <c r="IC109" s="1269"/>
      <c r="ID109" s="1269"/>
      <c r="IE109" s="1269"/>
      <c r="IF109" s="1269"/>
      <c r="IG109" s="1269"/>
      <c r="IH109" s="1269"/>
      <c r="II109" s="1269"/>
      <c r="IJ109" s="1269"/>
      <c r="IK109" s="1269"/>
      <c r="IL109" s="1269"/>
      <c r="IM109" s="1269"/>
      <c r="IN109" s="1269"/>
      <c r="IO109" s="1269"/>
      <c r="IP109" s="1269"/>
      <c r="IQ109" s="1269"/>
      <c r="IR109" s="1269"/>
      <c r="IS109" s="1269"/>
      <c r="IT109" s="1269"/>
      <c r="IU109" s="1269"/>
      <c r="IV109" s="1269"/>
      <c r="IW109" s="1269"/>
      <c r="IX109" s="1269"/>
      <c r="IY109" s="1269"/>
      <c r="IZ109" s="1269"/>
      <c r="JA109" s="1269"/>
    </row>
    <row r="110" spans="1:261" s="1268" customFormat="1" ht="8.25" customHeight="1">
      <c r="A110" s="1269"/>
      <c r="B110" s="1269"/>
      <c r="C110" s="1269"/>
      <c r="D110" s="1269"/>
      <c r="E110" s="1269"/>
      <c r="F110" s="1269"/>
      <c r="G110" s="1269"/>
      <c r="H110" s="1269"/>
      <c r="I110" s="1269"/>
      <c r="J110" s="1269"/>
      <c r="K110" s="1269"/>
      <c r="L110" s="1269"/>
      <c r="M110" s="1269"/>
      <c r="N110" s="1269"/>
      <c r="O110" s="1269"/>
      <c r="P110" s="1269"/>
      <c r="Q110" s="1269"/>
      <c r="R110" s="1269"/>
      <c r="S110" s="1269"/>
      <c r="T110" s="1269"/>
      <c r="U110" s="1269"/>
      <c r="V110" s="1269"/>
      <c r="W110" s="1269"/>
      <c r="X110" s="1269"/>
      <c r="Y110" s="1269"/>
      <c r="Z110" s="1269"/>
      <c r="AA110" s="1269"/>
      <c r="AB110" s="1269"/>
      <c r="AC110" s="1269"/>
      <c r="AD110" s="1269"/>
      <c r="AE110" s="1269"/>
      <c r="AF110" s="1269"/>
      <c r="AG110" s="1269"/>
      <c r="AH110" s="1269"/>
      <c r="AI110" s="1269"/>
      <c r="AJ110" s="1269"/>
      <c r="AK110" s="1269"/>
      <c r="AL110" s="1269"/>
      <c r="AM110" s="1269"/>
      <c r="AN110" s="1269"/>
      <c r="AO110" s="1269"/>
      <c r="AP110" s="1269"/>
      <c r="AQ110" s="1269"/>
      <c r="AR110" s="1269"/>
      <c r="AS110" s="1269"/>
      <c r="AT110" s="1269"/>
      <c r="AU110" s="1269"/>
      <c r="AV110" s="1269"/>
      <c r="AW110" s="1269"/>
      <c r="AX110" s="1269"/>
      <c r="AY110" s="1269"/>
      <c r="AZ110" s="1269"/>
      <c r="BA110" s="1269"/>
      <c r="BB110" s="1269"/>
      <c r="BC110" s="1269"/>
      <c r="BD110" s="1269"/>
      <c r="BE110" s="1269"/>
      <c r="BF110" s="1269"/>
      <c r="BG110" s="1269"/>
      <c r="BH110" s="1269"/>
      <c r="BI110" s="1269"/>
      <c r="BJ110" s="1269"/>
      <c r="BK110" s="1269"/>
      <c r="BL110" s="1269"/>
      <c r="BM110" s="1269"/>
      <c r="BN110" s="1269"/>
      <c r="BO110" s="1269"/>
      <c r="BP110" s="1269"/>
      <c r="BQ110" s="1269"/>
      <c r="BR110" s="1269"/>
      <c r="BS110" s="1269"/>
      <c r="BT110" s="1269"/>
      <c r="BU110" s="1269"/>
      <c r="BV110" s="1269"/>
      <c r="BW110" s="1269"/>
      <c r="BX110" s="1269"/>
      <c r="BY110" s="1269"/>
      <c r="BZ110" s="1269"/>
      <c r="CA110" s="1269"/>
      <c r="CB110" s="1269"/>
      <c r="CC110" s="1269"/>
      <c r="CD110" s="1269"/>
      <c r="CE110" s="1269"/>
      <c r="CF110" s="1269"/>
      <c r="CG110" s="1269"/>
      <c r="CH110" s="1269"/>
      <c r="CI110" s="1269"/>
      <c r="CJ110" s="1269"/>
      <c r="CK110" s="1269"/>
      <c r="CL110" s="1269"/>
      <c r="CM110" s="1269"/>
      <c r="CN110" s="1269"/>
      <c r="CO110" s="1269"/>
      <c r="CP110" s="1269"/>
      <c r="CQ110" s="1269"/>
      <c r="CR110" s="1269"/>
      <c r="CS110" s="1269"/>
      <c r="CT110" s="1269"/>
      <c r="CU110" s="1269"/>
      <c r="CV110" s="1269"/>
      <c r="CW110" s="1269"/>
      <c r="CX110" s="1269"/>
      <c r="CY110" s="1269"/>
      <c r="CZ110" s="1269"/>
      <c r="DA110" s="1269"/>
      <c r="DB110" s="1269"/>
      <c r="DC110" s="1269"/>
      <c r="DD110" s="1269"/>
      <c r="DE110" s="1269"/>
      <c r="DF110" s="1269"/>
      <c r="DG110" s="1269"/>
      <c r="DH110" s="1269"/>
      <c r="DI110" s="1269"/>
      <c r="DJ110" s="1269"/>
      <c r="DK110" s="1269"/>
      <c r="DL110" s="1269"/>
      <c r="DM110" s="1269"/>
      <c r="DN110" s="1269"/>
      <c r="DO110" s="1269"/>
      <c r="DP110" s="1269"/>
      <c r="DQ110" s="1269"/>
      <c r="DR110" s="1269"/>
      <c r="DS110" s="1269"/>
      <c r="DT110" s="1269"/>
      <c r="DU110" s="1269"/>
      <c r="DV110" s="1269"/>
      <c r="DW110" s="1269"/>
      <c r="DX110" s="1269"/>
      <c r="DY110" s="1269"/>
      <c r="DZ110" s="1269"/>
      <c r="EA110" s="1269"/>
      <c r="EB110" s="1269"/>
      <c r="EC110" s="1269"/>
      <c r="ED110" s="1269"/>
      <c r="EE110" s="1269"/>
      <c r="EF110" s="1269"/>
      <c r="EG110" s="1269"/>
      <c r="EH110" s="1269"/>
      <c r="EI110" s="1269"/>
      <c r="EJ110" s="1269"/>
      <c r="EK110" s="1269"/>
      <c r="EL110" s="1269"/>
      <c r="EM110" s="1269"/>
      <c r="EN110" s="1269"/>
      <c r="EO110" s="1269"/>
      <c r="EP110" s="1269"/>
      <c r="EQ110" s="1269"/>
      <c r="ER110" s="1269"/>
      <c r="ES110" s="1269"/>
      <c r="ET110" s="1269"/>
      <c r="EU110" s="1269"/>
      <c r="EV110" s="1269"/>
      <c r="EW110" s="1269"/>
      <c r="EX110" s="1269"/>
      <c r="EY110" s="1269"/>
      <c r="EZ110" s="1269"/>
      <c r="FA110" s="1269"/>
      <c r="FB110" s="1269"/>
      <c r="FC110" s="1269"/>
      <c r="FD110" s="1269"/>
      <c r="FE110" s="1269"/>
      <c r="FF110" s="1269"/>
      <c r="FG110" s="1269"/>
      <c r="FH110" s="1269"/>
      <c r="FI110" s="1269"/>
      <c r="FJ110" s="1269"/>
      <c r="FK110" s="1269"/>
      <c r="FL110" s="1269"/>
      <c r="FM110" s="1269"/>
      <c r="FN110" s="1269"/>
      <c r="FO110" s="1269"/>
      <c r="FP110" s="1269"/>
      <c r="FQ110" s="1269"/>
      <c r="FR110" s="1269"/>
      <c r="FS110" s="1269"/>
      <c r="FT110" s="1269"/>
      <c r="FU110" s="1269"/>
      <c r="FV110" s="1269"/>
      <c r="FW110" s="1269"/>
      <c r="FX110" s="1269"/>
      <c r="FY110" s="1269"/>
      <c r="FZ110" s="1269"/>
      <c r="GA110" s="1269"/>
      <c r="GB110" s="1269"/>
      <c r="GC110" s="1269"/>
      <c r="GD110" s="1269"/>
      <c r="GE110" s="1269"/>
      <c r="GF110" s="1269"/>
      <c r="GG110" s="1269"/>
      <c r="GH110" s="1269"/>
      <c r="GI110" s="1269"/>
      <c r="GJ110" s="1269"/>
      <c r="GK110" s="1269"/>
      <c r="GL110" s="1269"/>
      <c r="GM110" s="1269"/>
      <c r="GN110" s="1269"/>
      <c r="GO110" s="1269"/>
      <c r="GP110" s="1269"/>
      <c r="GQ110" s="1269"/>
      <c r="GR110" s="1269"/>
      <c r="GS110" s="1269"/>
      <c r="GT110" s="1269"/>
      <c r="GU110" s="1269"/>
      <c r="GV110" s="1269"/>
      <c r="GW110" s="1269"/>
      <c r="GX110" s="1269"/>
      <c r="GY110" s="1269"/>
      <c r="GZ110" s="1269"/>
      <c r="HA110" s="1269"/>
      <c r="HB110" s="1269"/>
      <c r="HC110" s="1269"/>
      <c r="HD110" s="1269"/>
      <c r="HE110" s="1269"/>
      <c r="HF110" s="1269"/>
      <c r="HG110" s="1269"/>
      <c r="HH110" s="1269"/>
      <c r="HI110" s="1269"/>
      <c r="HJ110" s="1269"/>
      <c r="HK110" s="1269"/>
      <c r="HL110" s="1269"/>
      <c r="HM110" s="1269"/>
      <c r="HN110" s="1269"/>
      <c r="HO110" s="1269"/>
      <c r="HP110" s="1269"/>
      <c r="HQ110" s="1269"/>
      <c r="HR110" s="1269"/>
      <c r="HS110" s="1269"/>
      <c r="HT110" s="1269"/>
      <c r="HU110" s="1269"/>
      <c r="HV110" s="1269"/>
      <c r="HW110" s="1269"/>
      <c r="HX110" s="1269"/>
      <c r="HY110" s="1269"/>
      <c r="HZ110" s="1269"/>
      <c r="IA110" s="1269"/>
      <c r="IB110" s="1269"/>
      <c r="IC110" s="1269"/>
      <c r="ID110" s="1269"/>
      <c r="IE110" s="1269"/>
      <c r="IF110" s="1269"/>
      <c r="IG110" s="1269"/>
      <c r="IH110" s="1269"/>
      <c r="II110" s="1269"/>
      <c r="IJ110" s="1269"/>
      <c r="IK110" s="1269"/>
      <c r="IL110" s="1269"/>
      <c r="IM110" s="1269"/>
      <c r="IN110" s="1269"/>
      <c r="IO110" s="1269"/>
      <c r="IP110" s="1269"/>
      <c r="IQ110" s="1269"/>
      <c r="IR110" s="1269"/>
      <c r="IS110" s="1269"/>
      <c r="IT110" s="1269"/>
      <c r="IU110" s="1269"/>
      <c r="IV110" s="1269"/>
      <c r="IW110" s="1269"/>
      <c r="IX110" s="1269"/>
      <c r="IY110" s="1269"/>
      <c r="IZ110" s="1269"/>
      <c r="JA110" s="1269"/>
    </row>
    <row r="111" spans="1:261" s="1268" customFormat="1" ht="8.25" customHeight="1">
      <c r="A111" s="1269"/>
      <c r="B111" s="1269"/>
      <c r="C111" s="1269"/>
      <c r="D111" s="1269"/>
      <c r="E111" s="1269"/>
      <c r="F111" s="1269"/>
      <c r="G111" s="1269"/>
      <c r="H111" s="1269"/>
      <c r="I111" s="1269"/>
      <c r="J111" s="1269"/>
      <c r="K111" s="1269"/>
      <c r="L111" s="1269"/>
      <c r="M111" s="1269"/>
      <c r="N111" s="1269"/>
      <c r="O111" s="1269"/>
      <c r="P111" s="1269"/>
      <c r="Q111" s="1269"/>
      <c r="R111" s="1269"/>
      <c r="S111" s="1269"/>
      <c r="T111" s="1269"/>
      <c r="U111" s="1269"/>
      <c r="V111" s="1269"/>
      <c r="W111" s="1269"/>
      <c r="X111" s="1269"/>
      <c r="Y111" s="1269"/>
      <c r="Z111" s="1269"/>
      <c r="AA111" s="1269"/>
      <c r="AB111" s="1269"/>
      <c r="AC111" s="1269"/>
      <c r="AD111" s="1269"/>
      <c r="AE111" s="1269"/>
      <c r="AF111" s="1269"/>
      <c r="AG111" s="1269"/>
      <c r="AH111" s="1269"/>
      <c r="AI111" s="1269"/>
      <c r="AJ111" s="1269"/>
      <c r="AK111" s="1269"/>
      <c r="AL111" s="1269"/>
      <c r="AM111" s="1269"/>
      <c r="AN111" s="1269"/>
      <c r="AO111" s="1269"/>
      <c r="AP111" s="1269"/>
      <c r="AQ111" s="1269"/>
      <c r="AR111" s="1269"/>
      <c r="AS111" s="1269"/>
      <c r="AT111" s="1269"/>
      <c r="AU111" s="1269"/>
      <c r="AV111" s="1269"/>
      <c r="AW111" s="1269"/>
      <c r="AX111" s="1269"/>
      <c r="AY111" s="1269"/>
      <c r="AZ111" s="1269"/>
      <c r="BA111" s="1269"/>
      <c r="BB111" s="1269"/>
      <c r="BC111" s="1269"/>
      <c r="BD111" s="1269"/>
      <c r="BE111" s="1269"/>
      <c r="BF111" s="1269"/>
      <c r="BG111" s="1269"/>
      <c r="BH111" s="1269"/>
      <c r="BI111" s="1269"/>
      <c r="BJ111" s="1269"/>
      <c r="BK111" s="1269"/>
      <c r="BL111" s="1269"/>
      <c r="BM111" s="1269"/>
      <c r="BN111" s="1269"/>
      <c r="BO111" s="1269"/>
      <c r="BP111" s="1269"/>
      <c r="BQ111" s="1269"/>
      <c r="BR111" s="1269"/>
      <c r="BS111" s="1269"/>
      <c r="BT111" s="1269"/>
      <c r="BU111" s="1269"/>
      <c r="BV111" s="1269"/>
      <c r="BW111" s="1269"/>
      <c r="BX111" s="1269"/>
      <c r="BY111" s="1269"/>
      <c r="BZ111" s="1269"/>
      <c r="CA111" s="1269"/>
      <c r="CB111" s="1269"/>
      <c r="CC111" s="1269"/>
      <c r="CD111" s="1269"/>
      <c r="CE111" s="1269"/>
      <c r="CF111" s="1269"/>
      <c r="CG111" s="1269"/>
      <c r="CH111" s="1269"/>
      <c r="CI111" s="1269"/>
      <c r="CJ111" s="1269"/>
      <c r="CK111" s="1269"/>
      <c r="CL111" s="1269"/>
      <c r="CM111" s="1269"/>
      <c r="CN111" s="1269"/>
      <c r="CO111" s="1269"/>
      <c r="CP111" s="1269"/>
      <c r="CQ111" s="1269"/>
      <c r="CR111" s="1269"/>
      <c r="CS111" s="1269"/>
      <c r="CT111" s="1269"/>
      <c r="CU111" s="1269"/>
      <c r="CV111" s="1269"/>
      <c r="CW111" s="1269"/>
      <c r="CX111" s="1269"/>
      <c r="CY111" s="1269"/>
      <c r="CZ111" s="1269"/>
      <c r="DA111" s="1269"/>
      <c r="DB111" s="1269"/>
      <c r="DC111" s="1269"/>
      <c r="DD111" s="1269"/>
      <c r="DE111" s="1269"/>
      <c r="DF111" s="1269"/>
      <c r="DG111" s="1269"/>
      <c r="DH111" s="1269"/>
      <c r="DI111" s="1269"/>
      <c r="DJ111" s="1269"/>
      <c r="DK111" s="1269"/>
      <c r="DL111" s="1269"/>
      <c r="DM111" s="1269"/>
      <c r="DN111" s="1269"/>
      <c r="DO111" s="1269"/>
      <c r="DP111" s="1269"/>
      <c r="DQ111" s="1269"/>
      <c r="DR111" s="1269"/>
      <c r="DS111" s="1269"/>
      <c r="DT111" s="1269"/>
      <c r="DU111" s="1269"/>
      <c r="DV111" s="1269"/>
      <c r="DW111" s="1269"/>
      <c r="DX111" s="1269"/>
      <c r="DY111" s="1269"/>
      <c r="DZ111" s="1269"/>
      <c r="EA111" s="1269"/>
      <c r="EB111" s="1269"/>
      <c r="EC111" s="1269"/>
      <c r="ED111" s="1269"/>
      <c r="EE111" s="1269"/>
      <c r="EF111" s="1269"/>
      <c r="EG111" s="1269"/>
      <c r="EH111" s="1269"/>
      <c r="EI111" s="1269"/>
      <c r="EJ111" s="1269"/>
      <c r="EK111" s="1269"/>
      <c r="EL111" s="1269"/>
      <c r="EM111" s="1269"/>
      <c r="EN111" s="1269"/>
      <c r="EO111" s="1269"/>
      <c r="EP111" s="1269"/>
      <c r="EQ111" s="1269"/>
      <c r="ER111" s="1269"/>
      <c r="ES111" s="1269"/>
      <c r="ET111" s="1269"/>
      <c r="EU111" s="1269"/>
      <c r="EV111" s="1269"/>
      <c r="EW111" s="1269"/>
      <c r="EX111" s="1269"/>
      <c r="EY111" s="1269"/>
      <c r="EZ111" s="1269"/>
      <c r="FA111" s="1269"/>
      <c r="FB111" s="1269"/>
      <c r="FC111" s="1269"/>
      <c r="FD111" s="1269"/>
      <c r="FE111" s="1269"/>
      <c r="FF111" s="1269"/>
      <c r="FG111" s="1269"/>
      <c r="FH111" s="1269"/>
      <c r="FI111" s="1269"/>
      <c r="FJ111" s="1269"/>
      <c r="FK111" s="1269"/>
      <c r="FL111" s="1269"/>
      <c r="FM111" s="1269"/>
      <c r="FN111" s="1269"/>
      <c r="FO111" s="1269"/>
      <c r="FP111" s="1269"/>
      <c r="FQ111" s="1269"/>
      <c r="FR111" s="1269"/>
      <c r="FS111" s="1269"/>
      <c r="FT111" s="1269"/>
      <c r="FU111" s="1269"/>
      <c r="FV111" s="1269"/>
      <c r="FW111" s="1269"/>
      <c r="FX111" s="1269"/>
      <c r="FY111" s="1269"/>
      <c r="FZ111" s="1269"/>
      <c r="GA111" s="1269"/>
      <c r="GB111" s="1269"/>
      <c r="GC111" s="1269"/>
      <c r="GD111" s="1269"/>
      <c r="GE111" s="1269"/>
      <c r="GF111" s="1269"/>
      <c r="GG111" s="1269"/>
      <c r="GH111" s="1269"/>
      <c r="GI111" s="1269"/>
      <c r="GJ111" s="1269"/>
      <c r="GK111" s="1269"/>
      <c r="GL111" s="1269"/>
      <c r="GM111" s="1269"/>
      <c r="GN111" s="1269"/>
      <c r="GO111" s="1269"/>
      <c r="GP111" s="1269"/>
      <c r="GQ111" s="1269"/>
      <c r="GR111" s="1269"/>
      <c r="GS111" s="1269"/>
      <c r="GT111" s="1269"/>
      <c r="GU111" s="1269"/>
      <c r="GV111" s="1269"/>
      <c r="GW111" s="1269"/>
      <c r="GX111" s="1269"/>
      <c r="GY111" s="1269"/>
      <c r="GZ111" s="1269"/>
      <c r="HA111" s="1269"/>
      <c r="HB111" s="1269"/>
      <c r="HC111" s="1269"/>
      <c r="HD111" s="1269"/>
      <c r="HE111" s="1269"/>
      <c r="HF111" s="1269"/>
      <c r="HG111" s="1269"/>
      <c r="HH111" s="1269"/>
      <c r="HI111" s="1269"/>
      <c r="HJ111" s="1269"/>
      <c r="HK111" s="1269"/>
      <c r="HL111" s="1269"/>
      <c r="HM111" s="1269"/>
      <c r="HN111" s="1269"/>
      <c r="HO111" s="1269"/>
      <c r="HP111" s="1269"/>
      <c r="HQ111" s="1269"/>
      <c r="HR111" s="1269"/>
      <c r="HS111" s="1269"/>
      <c r="HT111" s="1269"/>
      <c r="HU111" s="1269"/>
      <c r="HV111" s="1269"/>
      <c r="HW111" s="1269"/>
      <c r="HX111" s="1269"/>
      <c r="HY111" s="1269"/>
      <c r="HZ111" s="1269"/>
      <c r="IA111" s="1269"/>
      <c r="IB111" s="1269"/>
      <c r="IC111" s="1269"/>
      <c r="ID111" s="1269"/>
      <c r="IE111" s="1269"/>
      <c r="IF111" s="1269"/>
      <c r="IG111" s="1269"/>
      <c r="IH111" s="1269"/>
      <c r="II111" s="1269"/>
      <c r="IJ111" s="1269"/>
      <c r="IK111" s="1269"/>
      <c r="IL111" s="1269"/>
      <c r="IM111" s="1269"/>
      <c r="IN111" s="1269"/>
      <c r="IO111" s="1269"/>
      <c r="IP111" s="1269"/>
      <c r="IQ111" s="1269"/>
      <c r="IR111" s="1269"/>
      <c r="IS111" s="1269"/>
      <c r="IT111" s="1269"/>
      <c r="IU111" s="1269"/>
      <c r="IV111" s="1269"/>
      <c r="IW111" s="1269"/>
      <c r="IX111" s="1269"/>
      <c r="IY111" s="1269"/>
      <c r="IZ111" s="1269"/>
      <c r="JA111" s="1269"/>
    </row>
    <row r="112" spans="1:261" s="1268" customFormat="1" ht="8.25" customHeight="1">
      <c r="A112" s="1269"/>
      <c r="B112" s="1269"/>
      <c r="C112" s="1269"/>
      <c r="D112" s="1269"/>
      <c r="E112" s="1269"/>
      <c r="F112" s="1269"/>
      <c r="G112" s="1269"/>
      <c r="H112" s="1269"/>
      <c r="I112" s="1269"/>
      <c r="J112" s="1269"/>
      <c r="K112" s="1269"/>
      <c r="L112" s="1269"/>
      <c r="M112" s="1269"/>
      <c r="N112" s="1269"/>
      <c r="O112" s="1269"/>
      <c r="P112" s="1269"/>
      <c r="Q112" s="1269"/>
      <c r="R112" s="1269"/>
      <c r="S112" s="1269"/>
      <c r="T112" s="1269"/>
      <c r="U112" s="1269"/>
      <c r="V112" s="1269"/>
      <c r="W112" s="1269"/>
      <c r="X112" s="1269"/>
      <c r="Y112" s="1269"/>
      <c r="Z112" s="1269"/>
      <c r="AA112" s="1269"/>
      <c r="AB112" s="1269"/>
      <c r="AC112" s="1269"/>
      <c r="AD112" s="1269"/>
      <c r="AE112" s="1269"/>
      <c r="AF112" s="1269"/>
      <c r="AG112" s="1269"/>
      <c r="AH112" s="1269"/>
      <c r="AI112" s="1269"/>
      <c r="AJ112" s="1269"/>
      <c r="AK112" s="1269"/>
      <c r="AL112" s="1269"/>
      <c r="AM112" s="1269"/>
      <c r="AN112" s="1269"/>
      <c r="AO112" s="1269"/>
      <c r="AP112" s="1269"/>
      <c r="AQ112" s="1269"/>
      <c r="AR112" s="1269"/>
      <c r="AS112" s="1269"/>
      <c r="AT112" s="1269"/>
      <c r="AU112" s="1269"/>
      <c r="AV112" s="1269"/>
      <c r="AW112" s="1269"/>
      <c r="AX112" s="1269"/>
      <c r="AY112" s="1269"/>
      <c r="AZ112" s="1269"/>
      <c r="BA112" s="1269"/>
      <c r="BB112" s="1269"/>
      <c r="BC112" s="1269"/>
      <c r="BD112" s="1269"/>
      <c r="BE112" s="1269"/>
      <c r="BF112" s="1269"/>
      <c r="BG112" s="1269"/>
      <c r="BH112" s="1269"/>
      <c r="BI112" s="1269"/>
      <c r="BJ112" s="1269"/>
      <c r="BK112" s="1269"/>
      <c r="BL112" s="1269"/>
      <c r="BM112" s="1269"/>
      <c r="BN112" s="1269"/>
      <c r="BO112" s="1269"/>
      <c r="BP112" s="1269"/>
      <c r="BQ112" s="1269"/>
      <c r="BR112" s="1269"/>
      <c r="BS112" s="1269"/>
      <c r="BT112" s="1269"/>
      <c r="BU112" s="1269"/>
      <c r="BV112" s="1269"/>
      <c r="BW112" s="1269"/>
      <c r="BX112" s="1269"/>
      <c r="BY112" s="1269"/>
      <c r="BZ112" s="1269"/>
      <c r="CA112" s="1269"/>
      <c r="CB112" s="1269"/>
      <c r="CC112" s="1269"/>
      <c r="CD112" s="1269"/>
      <c r="CE112" s="1269"/>
      <c r="CF112" s="1269"/>
      <c r="CG112" s="1269"/>
      <c r="CH112" s="1269"/>
      <c r="CI112" s="1269"/>
      <c r="CJ112" s="1269"/>
      <c r="CK112" s="1269"/>
      <c r="CL112" s="1269"/>
      <c r="CM112" s="1269"/>
      <c r="CN112" s="1269"/>
      <c r="CO112" s="1269"/>
      <c r="CP112" s="1269"/>
      <c r="CQ112" s="1269"/>
      <c r="CR112" s="1269"/>
      <c r="CS112" s="1269"/>
      <c r="CT112" s="1269"/>
      <c r="CU112" s="1269"/>
      <c r="CV112" s="1269"/>
      <c r="CW112" s="1269"/>
      <c r="CX112" s="1269"/>
      <c r="CY112" s="1269"/>
      <c r="CZ112" s="1269"/>
      <c r="DA112" s="1269"/>
      <c r="DB112" s="1269"/>
      <c r="DC112" s="1269"/>
      <c r="DD112" s="1269"/>
      <c r="DE112" s="1269"/>
      <c r="DF112" s="1269"/>
      <c r="DG112" s="1269"/>
      <c r="DH112" s="1269"/>
      <c r="DI112" s="1269"/>
      <c r="DJ112" s="1269"/>
      <c r="DK112" s="1269"/>
      <c r="DL112" s="1269"/>
      <c r="DM112" s="1269"/>
      <c r="DN112" s="1269"/>
      <c r="DO112" s="1269"/>
      <c r="DP112" s="1269"/>
      <c r="DQ112" s="1269"/>
      <c r="DR112" s="1269"/>
      <c r="DS112" s="1269"/>
      <c r="DT112" s="1269"/>
      <c r="DU112" s="1269"/>
      <c r="DV112" s="1269"/>
      <c r="DW112" s="1269"/>
      <c r="DX112" s="1269"/>
      <c r="DY112" s="1269"/>
      <c r="DZ112" s="1269"/>
      <c r="EA112" s="1269"/>
      <c r="EB112" s="1269"/>
      <c r="EC112" s="1269"/>
      <c r="ED112" s="1269"/>
      <c r="EE112" s="1269"/>
      <c r="EF112" s="1269"/>
      <c r="EG112" s="1269"/>
      <c r="EH112" s="1269"/>
      <c r="EI112" s="1269"/>
      <c r="EJ112" s="1269"/>
      <c r="EK112" s="1269"/>
      <c r="EL112" s="1269"/>
      <c r="EM112" s="1269"/>
      <c r="EN112" s="1269"/>
      <c r="EO112" s="1269"/>
      <c r="EP112" s="1269"/>
      <c r="EQ112" s="1269"/>
      <c r="ER112" s="1269"/>
      <c r="ES112" s="1269"/>
      <c r="ET112" s="1269"/>
      <c r="EU112" s="1269"/>
      <c r="EV112" s="1269"/>
      <c r="EW112" s="1269"/>
      <c r="EX112" s="1269"/>
      <c r="EY112" s="1269"/>
      <c r="EZ112" s="1269"/>
      <c r="FA112" s="1269"/>
      <c r="FB112" s="1269"/>
      <c r="FC112" s="1269"/>
      <c r="FD112" s="1269"/>
      <c r="FE112" s="1269"/>
      <c r="FF112" s="1269"/>
      <c r="FG112" s="1269"/>
      <c r="FH112" s="1269"/>
      <c r="FI112" s="1269"/>
      <c r="FJ112" s="1269"/>
      <c r="FK112" s="1269"/>
      <c r="FL112" s="1269"/>
      <c r="FM112" s="1269"/>
      <c r="FN112" s="1269"/>
      <c r="FO112" s="1269"/>
      <c r="FP112" s="1269"/>
      <c r="FQ112" s="1269"/>
      <c r="FR112" s="1269"/>
      <c r="FS112" s="1269"/>
      <c r="FT112" s="1269"/>
      <c r="FU112" s="1269"/>
      <c r="FV112" s="1269"/>
      <c r="FW112" s="1269"/>
      <c r="FX112" s="1269"/>
      <c r="FY112" s="1269"/>
      <c r="FZ112" s="1269"/>
      <c r="GA112" s="1269"/>
      <c r="GB112" s="1269"/>
      <c r="GC112" s="1269"/>
      <c r="GD112" s="1269"/>
      <c r="GE112" s="1269"/>
      <c r="GF112" s="1269"/>
      <c r="GG112" s="1269"/>
      <c r="GH112" s="1269"/>
      <c r="GI112" s="1269"/>
      <c r="GJ112" s="1269"/>
      <c r="GK112" s="1269"/>
      <c r="GL112" s="1269"/>
      <c r="GM112" s="1269"/>
      <c r="GN112" s="1269"/>
      <c r="GO112" s="1269"/>
      <c r="GP112" s="1269"/>
      <c r="GQ112" s="1269"/>
      <c r="GR112" s="1269"/>
      <c r="GS112" s="1269"/>
      <c r="GT112" s="1269"/>
      <c r="GU112" s="1269"/>
      <c r="GV112" s="1269"/>
      <c r="GW112" s="1269"/>
      <c r="GX112" s="1269"/>
      <c r="GY112" s="1269"/>
      <c r="GZ112" s="1269"/>
      <c r="HA112" s="1269"/>
      <c r="HB112" s="1269"/>
      <c r="HC112" s="1269"/>
      <c r="HD112" s="1269"/>
      <c r="HE112" s="1269"/>
      <c r="HF112" s="1269"/>
      <c r="HG112" s="1269"/>
      <c r="HH112" s="1269"/>
      <c r="HI112" s="1269"/>
      <c r="HJ112" s="1269"/>
      <c r="HK112" s="1269"/>
      <c r="HL112" s="1269"/>
      <c r="HM112" s="1269"/>
      <c r="HN112" s="1269"/>
      <c r="HO112" s="1269"/>
      <c r="HP112" s="1269"/>
      <c r="HQ112" s="1269"/>
      <c r="HR112" s="1269"/>
      <c r="HS112" s="1269"/>
      <c r="HT112" s="1269"/>
      <c r="HU112" s="1269"/>
      <c r="HV112" s="1269"/>
      <c r="HW112" s="1269"/>
      <c r="HX112" s="1269"/>
      <c r="HY112" s="1269"/>
      <c r="HZ112" s="1269"/>
      <c r="IA112" s="1269"/>
      <c r="IB112" s="1269"/>
      <c r="IC112" s="1269"/>
      <c r="ID112" s="1269"/>
      <c r="IE112" s="1269"/>
      <c r="IF112" s="1269"/>
      <c r="IG112" s="1269"/>
      <c r="IH112" s="1269"/>
      <c r="II112" s="1269"/>
      <c r="IJ112" s="1269"/>
      <c r="IK112" s="1269"/>
      <c r="IL112" s="1269"/>
      <c r="IM112" s="1269"/>
      <c r="IN112" s="1269"/>
      <c r="IO112" s="1269"/>
      <c r="IP112" s="1269"/>
      <c r="IQ112" s="1269"/>
      <c r="IR112" s="1269"/>
      <c r="IS112" s="1269"/>
      <c r="IT112" s="1269"/>
      <c r="IU112" s="1269"/>
      <c r="IV112" s="1269"/>
      <c r="IW112" s="1269"/>
      <c r="IX112" s="1269"/>
      <c r="IY112" s="1269"/>
      <c r="IZ112" s="1269"/>
      <c r="JA112" s="1269"/>
    </row>
    <row r="113" spans="1:261" s="1268" customFormat="1" ht="8.25" customHeight="1">
      <c r="A113" s="1269"/>
      <c r="B113" s="1269"/>
      <c r="C113" s="1269"/>
      <c r="D113" s="1269"/>
      <c r="E113" s="1269"/>
      <c r="F113" s="1269"/>
      <c r="G113" s="1269"/>
      <c r="H113" s="1269"/>
      <c r="I113" s="1269"/>
      <c r="J113" s="1269"/>
      <c r="K113" s="1269"/>
      <c r="L113" s="1269"/>
      <c r="M113" s="1269"/>
      <c r="N113" s="1269"/>
      <c r="O113" s="1269"/>
      <c r="P113" s="1269"/>
      <c r="Q113" s="1269"/>
      <c r="R113" s="1269"/>
      <c r="S113" s="1269"/>
      <c r="T113" s="1269"/>
      <c r="U113" s="1269"/>
      <c r="V113" s="1269"/>
      <c r="W113" s="1269"/>
      <c r="X113" s="1269"/>
      <c r="Y113" s="1269"/>
      <c r="Z113" s="1269"/>
      <c r="AA113" s="1269"/>
      <c r="AB113" s="1269"/>
      <c r="AC113" s="1269"/>
      <c r="AD113" s="1269"/>
      <c r="AE113" s="1269"/>
      <c r="AF113" s="1269"/>
      <c r="AG113" s="1269"/>
      <c r="AH113" s="1269"/>
      <c r="AI113" s="1269"/>
      <c r="AJ113" s="1269"/>
      <c r="AK113" s="1269"/>
      <c r="AL113" s="1269"/>
      <c r="AM113" s="1269"/>
      <c r="AN113" s="1269"/>
      <c r="AO113" s="1269"/>
      <c r="AP113" s="1269"/>
      <c r="AQ113" s="1269"/>
      <c r="AR113" s="1269"/>
      <c r="AS113" s="1269"/>
      <c r="AT113" s="1269"/>
      <c r="AU113" s="1269"/>
      <c r="AV113" s="1269"/>
      <c r="AW113" s="1269"/>
      <c r="AX113" s="1269"/>
      <c r="AY113" s="1269"/>
      <c r="AZ113" s="1269"/>
      <c r="BA113" s="1269"/>
      <c r="BB113" s="1269"/>
      <c r="BC113" s="1269"/>
      <c r="BD113" s="1269"/>
      <c r="BE113" s="1269"/>
      <c r="BF113" s="1269"/>
      <c r="BG113" s="1269"/>
      <c r="BH113" s="1269"/>
      <c r="BI113" s="1269"/>
      <c r="BJ113" s="1269"/>
      <c r="BK113" s="1269"/>
      <c r="BL113" s="1269"/>
      <c r="BM113" s="1269"/>
      <c r="BN113" s="1269"/>
      <c r="BO113" s="1269"/>
      <c r="BP113" s="1269"/>
      <c r="BQ113" s="1269"/>
      <c r="BR113" s="1269"/>
      <c r="BS113" s="1269"/>
      <c r="BT113" s="1269"/>
      <c r="BU113" s="1269"/>
      <c r="BV113" s="1269"/>
      <c r="BW113" s="1269"/>
      <c r="BX113" s="1269"/>
      <c r="BY113" s="1269"/>
      <c r="BZ113" s="1269"/>
      <c r="CA113" s="1269"/>
      <c r="CB113" s="1269"/>
      <c r="CC113" s="1269"/>
      <c r="CD113" s="1269"/>
      <c r="CE113" s="1269"/>
      <c r="CF113" s="1269"/>
      <c r="CG113" s="1269"/>
      <c r="CH113" s="1269"/>
      <c r="CI113" s="1269"/>
      <c r="CJ113" s="1269"/>
      <c r="CK113" s="1269"/>
      <c r="CL113" s="1269"/>
      <c r="CM113" s="1269"/>
      <c r="CN113" s="1269"/>
      <c r="CO113" s="1269"/>
      <c r="CP113" s="1269"/>
      <c r="CQ113" s="1269"/>
      <c r="CR113" s="1269"/>
      <c r="CS113" s="1269"/>
      <c r="CT113" s="1269"/>
      <c r="CU113" s="1269"/>
      <c r="CV113" s="1269"/>
      <c r="CW113" s="1269"/>
      <c r="CX113" s="1269"/>
      <c r="CY113" s="1269"/>
      <c r="CZ113" s="1269"/>
      <c r="DA113" s="1269"/>
      <c r="DB113" s="1269"/>
      <c r="DC113" s="1269"/>
      <c r="DD113" s="1269"/>
      <c r="DE113" s="1269"/>
      <c r="DF113" s="1269"/>
      <c r="DG113" s="1269"/>
      <c r="DH113" s="1269"/>
      <c r="DI113" s="1269"/>
      <c r="DJ113" s="1269"/>
      <c r="DK113" s="1269"/>
      <c r="DL113" s="1269"/>
      <c r="DM113" s="1269"/>
      <c r="DN113" s="1269"/>
      <c r="DO113" s="1269"/>
      <c r="DP113" s="1269"/>
      <c r="DQ113" s="1269"/>
      <c r="DR113" s="1269"/>
      <c r="DS113" s="1269"/>
      <c r="DT113" s="1269"/>
      <c r="DU113" s="1269"/>
      <c r="DV113" s="1269"/>
      <c r="DW113" s="1269"/>
      <c r="DX113" s="1269"/>
      <c r="DY113" s="1269"/>
      <c r="DZ113" s="1269"/>
      <c r="EA113" s="1269"/>
      <c r="EB113" s="1269"/>
      <c r="EC113" s="1269"/>
      <c r="ED113" s="1269"/>
      <c r="EE113" s="1269"/>
      <c r="EF113" s="1269"/>
      <c r="EG113" s="1269"/>
      <c r="EH113" s="1269"/>
      <c r="EI113" s="1269"/>
      <c r="EJ113" s="1269"/>
      <c r="EK113" s="1269"/>
      <c r="EL113" s="1269"/>
      <c r="EM113" s="1269"/>
      <c r="EN113" s="1269"/>
      <c r="EO113" s="1269"/>
      <c r="EP113" s="1269"/>
      <c r="EQ113" s="1269"/>
      <c r="ER113" s="1269"/>
      <c r="ES113" s="1269"/>
      <c r="ET113" s="1269"/>
      <c r="EU113" s="1269"/>
      <c r="EV113" s="1269"/>
      <c r="EW113" s="1269"/>
      <c r="EX113" s="1269"/>
      <c r="EY113" s="1269"/>
      <c r="EZ113" s="1269"/>
      <c r="FA113" s="1269"/>
      <c r="FB113" s="1269"/>
      <c r="FC113" s="1269"/>
      <c r="FD113" s="1269"/>
      <c r="FE113" s="1269"/>
      <c r="FF113" s="1269"/>
      <c r="FG113" s="1269"/>
      <c r="FH113" s="1269"/>
      <c r="FI113" s="1269"/>
      <c r="FJ113" s="1269"/>
      <c r="FK113" s="1269"/>
      <c r="FL113" s="1269"/>
      <c r="FM113" s="1269"/>
      <c r="FN113" s="1269"/>
      <c r="FO113" s="1269"/>
      <c r="FP113" s="1269"/>
      <c r="FQ113" s="1269"/>
      <c r="FR113" s="1269"/>
      <c r="FS113" s="1269"/>
      <c r="FT113" s="1269"/>
      <c r="FU113" s="1269"/>
      <c r="FV113" s="1269"/>
      <c r="FW113" s="1269"/>
      <c r="FX113" s="1269"/>
      <c r="FY113" s="1269"/>
      <c r="FZ113" s="1269"/>
      <c r="GA113" s="1269"/>
      <c r="GB113" s="1269"/>
      <c r="GC113" s="1269"/>
      <c r="GD113" s="1269"/>
      <c r="GE113" s="1269"/>
      <c r="GF113" s="1269"/>
      <c r="GG113" s="1269"/>
      <c r="GH113" s="1269"/>
      <c r="GI113" s="1269"/>
      <c r="GJ113" s="1269"/>
      <c r="GK113" s="1269"/>
      <c r="GL113" s="1269"/>
      <c r="GM113" s="1269"/>
      <c r="GN113" s="1269"/>
      <c r="GO113" s="1269"/>
      <c r="GP113" s="1269"/>
      <c r="GQ113" s="1269"/>
      <c r="GR113" s="1269"/>
      <c r="GS113" s="1269"/>
      <c r="GT113" s="1269"/>
      <c r="GU113" s="1269"/>
      <c r="GV113" s="1269"/>
      <c r="GW113" s="1269"/>
      <c r="GX113" s="1269"/>
      <c r="GY113" s="1269"/>
      <c r="GZ113" s="1269"/>
      <c r="HA113" s="1269"/>
      <c r="HB113" s="1269"/>
      <c r="HC113" s="1269"/>
      <c r="HD113" s="1269"/>
      <c r="HE113" s="1269"/>
      <c r="HF113" s="1269"/>
      <c r="HG113" s="1269"/>
      <c r="HH113" s="1269"/>
      <c r="HI113" s="1269"/>
      <c r="HJ113" s="1269"/>
      <c r="HK113" s="1269"/>
      <c r="HL113" s="1269"/>
      <c r="HM113" s="1269"/>
      <c r="HN113" s="1269"/>
      <c r="HO113" s="1269"/>
      <c r="HP113" s="1269"/>
      <c r="HQ113" s="1269"/>
      <c r="HR113" s="1269"/>
      <c r="HS113" s="1269"/>
      <c r="HT113" s="1269"/>
      <c r="HU113" s="1269"/>
      <c r="HV113" s="1269"/>
      <c r="HW113" s="1269"/>
      <c r="HX113" s="1269"/>
      <c r="HY113" s="1269"/>
      <c r="HZ113" s="1269"/>
      <c r="IA113" s="1269"/>
      <c r="IB113" s="1269"/>
      <c r="IC113" s="1269"/>
      <c r="ID113" s="1269"/>
      <c r="IE113" s="1269"/>
      <c r="IF113" s="1269"/>
      <c r="IG113" s="1269"/>
      <c r="IH113" s="1269"/>
      <c r="II113" s="1269"/>
      <c r="IJ113" s="1269"/>
      <c r="IK113" s="1269"/>
      <c r="IL113" s="1269"/>
      <c r="IM113" s="1269"/>
      <c r="IN113" s="1269"/>
      <c r="IO113" s="1269"/>
      <c r="IP113" s="1269"/>
      <c r="IQ113" s="1269"/>
      <c r="IR113" s="1269"/>
      <c r="IS113" s="1269"/>
      <c r="IT113" s="1269"/>
      <c r="IU113" s="1269"/>
      <c r="IV113" s="1269"/>
      <c r="IW113" s="1269"/>
      <c r="IX113" s="1269"/>
      <c r="IY113" s="1269"/>
      <c r="IZ113" s="1269"/>
      <c r="JA113" s="1269"/>
    </row>
    <row r="114" spans="1:261" s="1268" customFormat="1" ht="8.25" customHeight="1">
      <c r="A114" s="1269"/>
      <c r="B114" s="1269"/>
      <c r="C114" s="1269"/>
      <c r="D114" s="1269"/>
      <c r="E114" s="1269"/>
      <c r="F114" s="1269"/>
      <c r="G114" s="1269"/>
      <c r="H114" s="1269"/>
      <c r="I114" s="1269"/>
      <c r="J114" s="1269"/>
      <c r="K114" s="1269"/>
      <c r="L114" s="1269"/>
      <c r="M114" s="1269"/>
      <c r="N114" s="1269"/>
      <c r="O114" s="1269"/>
      <c r="P114" s="1269"/>
      <c r="Q114" s="1269"/>
      <c r="R114" s="1269"/>
      <c r="S114" s="1269"/>
      <c r="T114" s="1269"/>
      <c r="U114" s="1269"/>
      <c r="V114" s="1269"/>
      <c r="W114" s="1269"/>
      <c r="X114" s="1269"/>
      <c r="Y114" s="1269"/>
      <c r="Z114" s="1269"/>
      <c r="AA114" s="1269"/>
      <c r="AB114" s="1269"/>
      <c r="AC114" s="1269"/>
      <c r="AD114" s="1269"/>
      <c r="AE114" s="1269"/>
      <c r="AF114" s="1269"/>
      <c r="AG114" s="1269"/>
      <c r="AH114" s="1269"/>
      <c r="AI114" s="1269"/>
      <c r="AJ114" s="1269"/>
      <c r="AK114" s="1269"/>
      <c r="AL114" s="1269"/>
      <c r="AM114" s="1269"/>
      <c r="AN114" s="1269"/>
      <c r="AO114" s="1269"/>
      <c r="AP114" s="1269"/>
      <c r="AQ114" s="1269"/>
      <c r="AR114" s="1269"/>
      <c r="AS114" s="1269"/>
      <c r="AT114" s="1269"/>
      <c r="AU114" s="1269"/>
      <c r="AV114" s="1269"/>
      <c r="AW114" s="1269"/>
      <c r="AX114" s="1269"/>
      <c r="AY114" s="1269"/>
      <c r="AZ114" s="1269"/>
      <c r="BA114" s="1269"/>
      <c r="BB114" s="1269"/>
      <c r="BC114" s="1269"/>
      <c r="BD114" s="1269"/>
      <c r="BE114" s="1269"/>
      <c r="BF114" s="1269"/>
      <c r="BG114" s="1269"/>
      <c r="BH114" s="1269"/>
      <c r="BI114" s="1269"/>
      <c r="BJ114" s="1269"/>
      <c r="BK114" s="1269"/>
      <c r="BL114" s="1269"/>
      <c r="BM114" s="1269"/>
      <c r="BN114" s="1269"/>
      <c r="BO114" s="1269"/>
      <c r="BP114" s="1269"/>
      <c r="BQ114" s="1269"/>
      <c r="BR114" s="1269"/>
      <c r="BS114" s="1269"/>
      <c r="BT114" s="1269"/>
      <c r="BU114" s="1269"/>
      <c r="BV114" s="1269"/>
      <c r="BW114" s="1269"/>
      <c r="BX114" s="1269"/>
      <c r="BY114" s="1269"/>
      <c r="BZ114" s="1269"/>
      <c r="CA114" s="1269"/>
      <c r="CB114" s="1269"/>
      <c r="CC114" s="1269"/>
      <c r="CD114" s="1269"/>
      <c r="CE114" s="1269"/>
      <c r="CF114" s="1269"/>
      <c r="CG114" s="1269"/>
      <c r="CH114" s="1269"/>
      <c r="CI114" s="1269"/>
      <c r="CJ114" s="1269"/>
      <c r="CK114" s="1269"/>
      <c r="CL114" s="1269"/>
      <c r="CM114" s="1269"/>
      <c r="CN114" s="1269"/>
      <c r="CO114" s="1269"/>
      <c r="CP114" s="1269"/>
      <c r="CQ114" s="1269"/>
      <c r="CR114" s="1269"/>
      <c r="CS114" s="1269"/>
      <c r="CT114" s="1269"/>
      <c r="CU114" s="1269"/>
      <c r="CV114" s="1269"/>
      <c r="CW114" s="1269"/>
      <c r="CX114" s="1269"/>
      <c r="CY114" s="1269"/>
      <c r="CZ114" s="1269"/>
      <c r="DA114" s="1269"/>
      <c r="DB114" s="1269"/>
      <c r="DC114" s="1269"/>
      <c r="DD114" s="1269"/>
      <c r="DE114" s="1269"/>
      <c r="DF114" s="1269"/>
      <c r="DG114" s="1269"/>
      <c r="DH114" s="1269"/>
      <c r="DI114" s="1269"/>
      <c r="DJ114" s="1269"/>
      <c r="DK114" s="1269"/>
      <c r="DL114" s="1269"/>
      <c r="DM114" s="1269"/>
      <c r="DN114" s="1269"/>
      <c r="DO114" s="1269"/>
      <c r="DP114" s="1269"/>
      <c r="DQ114" s="1269"/>
      <c r="DR114" s="1269"/>
      <c r="DS114" s="1269"/>
      <c r="DT114" s="1269"/>
      <c r="DU114" s="1269"/>
      <c r="DV114" s="1269"/>
      <c r="DW114" s="1269"/>
      <c r="DX114" s="1269"/>
      <c r="DY114" s="1269"/>
      <c r="DZ114" s="1269"/>
      <c r="EA114" s="1269"/>
      <c r="EB114" s="1269"/>
      <c r="EC114" s="1269"/>
      <c r="ED114" s="1269"/>
      <c r="EE114" s="1269"/>
      <c r="EF114" s="1269"/>
      <c r="EG114" s="1269"/>
      <c r="EH114" s="1269"/>
      <c r="EI114" s="1269"/>
      <c r="EJ114" s="1269"/>
      <c r="EK114" s="1269"/>
      <c r="EL114" s="1269"/>
      <c r="EM114" s="1269"/>
      <c r="EN114" s="1269"/>
      <c r="EO114" s="1269"/>
      <c r="EP114" s="1269"/>
      <c r="EQ114" s="1269"/>
      <c r="ER114" s="1269"/>
      <c r="ES114" s="1269"/>
      <c r="ET114" s="1269"/>
      <c r="EU114" s="1269"/>
      <c r="EV114" s="1269"/>
      <c r="EW114" s="1269"/>
      <c r="EX114" s="1269"/>
      <c r="EY114" s="1269"/>
      <c r="EZ114" s="1269"/>
      <c r="FA114" s="1269"/>
      <c r="FB114" s="1269"/>
      <c r="FC114" s="1269"/>
      <c r="FD114" s="1269"/>
      <c r="FE114" s="1269"/>
      <c r="FF114" s="1269"/>
      <c r="FG114" s="1269"/>
      <c r="FH114" s="1269"/>
      <c r="FI114" s="1269"/>
      <c r="FJ114" s="1269"/>
      <c r="FK114" s="1269"/>
      <c r="FL114" s="1269"/>
      <c r="FM114" s="1269"/>
      <c r="FN114" s="1269"/>
      <c r="FO114" s="1269"/>
      <c r="FP114" s="1269"/>
      <c r="FQ114" s="1269"/>
      <c r="FR114" s="1269"/>
      <c r="FS114" s="1269"/>
      <c r="FT114" s="1269"/>
      <c r="FU114" s="1269"/>
      <c r="FV114" s="1269"/>
      <c r="FW114" s="1269"/>
      <c r="FX114" s="1269"/>
      <c r="FY114" s="1269"/>
      <c r="FZ114" s="1269"/>
      <c r="GA114" s="1269"/>
      <c r="GB114" s="1269"/>
      <c r="GC114" s="1269"/>
      <c r="GD114" s="1269"/>
      <c r="GE114" s="1269"/>
      <c r="GF114" s="1269"/>
      <c r="GG114" s="1269"/>
      <c r="GH114" s="1269"/>
      <c r="GI114" s="1269"/>
      <c r="GJ114" s="1269"/>
      <c r="GK114" s="1269"/>
      <c r="GL114" s="1269"/>
      <c r="GM114" s="1269"/>
      <c r="GN114" s="1269"/>
      <c r="GO114" s="1269"/>
      <c r="GP114" s="1269"/>
      <c r="GQ114" s="1269"/>
      <c r="GR114" s="1269"/>
      <c r="GS114" s="1269"/>
      <c r="GT114" s="1269"/>
      <c r="GU114" s="1269"/>
      <c r="GV114" s="1269"/>
      <c r="GW114" s="1269"/>
      <c r="GX114" s="1269"/>
      <c r="GY114" s="1269"/>
      <c r="GZ114" s="1269"/>
      <c r="HA114" s="1269"/>
      <c r="HB114" s="1269"/>
      <c r="HC114" s="1269"/>
      <c r="HD114" s="1269"/>
      <c r="HE114" s="1269"/>
      <c r="HF114" s="1269"/>
      <c r="HG114" s="1269"/>
      <c r="HH114" s="1269"/>
      <c r="HI114" s="1269"/>
      <c r="HJ114" s="1269"/>
      <c r="HK114" s="1269"/>
      <c r="HL114" s="1269"/>
      <c r="HM114" s="1269"/>
      <c r="HN114" s="1269"/>
      <c r="HO114" s="1269"/>
      <c r="HP114" s="1269"/>
      <c r="HQ114" s="1269"/>
      <c r="HR114" s="1269"/>
      <c r="HS114" s="1269"/>
      <c r="HT114" s="1269"/>
      <c r="HU114" s="1269"/>
      <c r="HV114" s="1269"/>
      <c r="HW114" s="1269"/>
      <c r="HX114" s="1269"/>
      <c r="HY114" s="1269"/>
      <c r="HZ114" s="1269"/>
      <c r="IA114" s="1269"/>
      <c r="IB114" s="1269"/>
      <c r="IC114" s="1269"/>
      <c r="ID114" s="1269"/>
      <c r="IE114" s="1269"/>
      <c r="IF114" s="1269"/>
      <c r="IG114" s="1269"/>
      <c r="IH114" s="1269"/>
      <c r="II114" s="1269"/>
      <c r="IJ114" s="1269"/>
      <c r="IK114" s="1269"/>
      <c r="IL114" s="1269"/>
      <c r="IM114" s="1269"/>
      <c r="IN114" s="1269"/>
      <c r="IO114" s="1269"/>
      <c r="IP114" s="1269"/>
      <c r="IQ114" s="1269"/>
      <c r="IR114" s="1269"/>
      <c r="IS114" s="1269"/>
      <c r="IT114" s="1269"/>
      <c r="IU114" s="1269"/>
      <c r="IV114" s="1269"/>
      <c r="IW114" s="1269"/>
      <c r="IX114" s="1269"/>
      <c r="IY114" s="1269"/>
      <c r="IZ114" s="1269"/>
      <c r="JA114" s="1269"/>
    </row>
    <row r="115" spans="1:261" s="1268" customFormat="1" ht="8.25" customHeight="1">
      <c r="A115" s="1269"/>
      <c r="B115" s="1269"/>
      <c r="C115" s="1269"/>
      <c r="D115" s="1269"/>
      <c r="E115" s="1269"/>
      <c r="F115" s="1269"/>
      <c r="G115" s="1269"/>
      <c r="H115" s="1269"/>
      <c r="I115" s="1269"/>
      <c r="J115" s="1269"/>
      <c r="K115" s="1269"/>
      <c r="L115" s="1269"/>
      <c r="M115" s="1269"/>
      <c r="N115" s="1269"/>
      <c r="O115" s="1269"/>
      <c r="P115" s="1269"/>
      <c r="Q115" s="1269"/>
      <c r="R115" s="1269"/>
      <c r="S115" s="1269"/>
      <c r="T115" s="1269"/>
      <c r="U115" s="1269"/>
      <c r="V115" s="1269"/>
      <c r="W115" s="1269"/>
      <c r="X115" s="1269"/>
      <c r="Y115" s="1269"/>
      <c r="Z115" s="1269"/>
      <c r="AA115" s="1269"/>
      <c r="AB115" s="1269"/>
      <c r="AC115" s="1269"/>
      <c r="AD115" s="1269"/>
      <c r="AE115" s="1269"/>
      <c r="AF115" s="1269"/>
      <c r="AG115" s="1269"/>
      <c r="AH115" s="1269"/>
      <c r="AI115" s="1269"/>
      <c r="AJ115" s="1269"/>
      <c r="AK115" s="1269"/>
      <c r="AL115" s="1269"/>
      <c r="AM115" s="1269"/>
      <c r="AN115" s="1269"/>
      <c r="AO115" s="1269"/>
      <c r="AP115" s="1269"/>
      <c r="AQ115" s="1269"/>
      <c r="AR115" s="1269"/>
      <c r="AS115" s="1269"/>
      <c r="AT115" s="1269"/>
      <c r="AU115" s="1269"/>
      <c r="AV115" s="1269"/>
      <c r="AW115" s="1269"/>
      <c r="AX115" s="1269"/>
      <c r="AY115" s="1269"/>
      <c r="AZ115" s="1269"/>
      <c r="BA115" s="1269"/>
      <c r="BB115" s="1269"/>
      <c r="BC115" s="1269"/>
      <c r="BD115" s="1269"/>
      <c r="BE115" s="1269"/>
      <c r="BF115" s="1269"/>
      <c r="BG115" s="1269"/>
      <c r="BH115" s="1269"/>
      <c r="BI115" s="1269"/>
      <c r="BJ115" s="1269"/>
      <c r="BK115" s="1269"/>
      <c r="BL115" s="1269"/>
      <c r="BM115" s="1269"/>
      <c r="BN115" s="1269"/>
      <c r="BO115" s="1269"/>
      <c r="BP115" s="1269"/>
      <c r="BQ115" s="1269"/>
      <c r="BR115" s="1269"/>
      <c r="BS115" s="1269"/>
      <c r="BT115" s="1269"/>
      <c r="BU115" s="1269"/>
      <c r="BV115" s="1269"/>
      <c r="BW115" s="1269"/>
      <c r="BX115" s="1269"/>
      <c r="BY115" s="1269"/>
      <c r="BZ115" s="1269"/>
      <c r="CA115" s="1269"/>
      <c r="CB115" s="1269"/>
      <c r="CC115" s="1269"/>
      <c r="CD115" s="1269"/>
      <c r="CE115" s="1269"/>
      <c r="CF115" s="1269"/>
      <c r="CG115" s="1269"/>
      <c r="CH115" s="1269"/>
      <c r="CI115" s="1269"/>
      <c r="CJ115" s="1269"/>
      <c r="CK115" s="1269"/>
      <c r="CL115" s="1269"/>
      <c r="CM115" s="1269"/>
      <c r="CN115" s="1269"/>
      <c r="CO115" s="1269"/>
      <c r="CP115" s="1269"/>
      <c r="CQ115" s="1269"/>
      <c r="CR115" s="1269"/>
      <c r="CS115" s="1269"/>
      <c r="CT115" s="1269"/>
      <c r="CU115" s="1269"/>
      <c r="CV115" s="1269"/>
      <c r="CW115" s="1269"/>
      <c r="CX115" s="1269"/>
      <c r="CY115" s="1269"/>
      <c r="CZ115" s="1269"/>
      <c r="DA115" s="1269"/>
      <c r="DB115" s="1269"/>
      <c r="DC115" s="1269"/>
      <c r="DD115" s="1269"/>
      <c r="DE115" s="1269"/>
      <c r="DF115" s="1269"/>
      <c r="DG115" s="1269"/>
      <c r="DH115" s="1269"/>
      <c r="DI115" s="1269"/>
      <c r="DJ115" s="1269"/>
      <c r="DK115" s="1269"/>
      <c r="DL115" s="1269"/>
      <c r="DM115" s="1269"/>
      <c r="DN115" s="1269"/>
      <c r="DO115" s="1269"/>
      <c r="DP115" s="1269"/>
      <c r="DQ115" s="1269"/>
      <c r="DR115" s="1269"/>
      <c r="DS115" s="1269"/>
      <c r="DT115" s="1269"/>
      <c r="DU115" s="1269"/>
      <c r="DV115" s="1269"/>
      <c r="DW115" s="1269"/>
      <c r="DX115" s="1269"/>
      <c r="DY115" s="1269"/>
      <c r="DZ115" s="1269"/>
      <c r="EA115" s="1269"/>
      <c r="EB115" s="1269"/>
      <c r="EC115" s="1269"/>
      <c r="ED115" s="1269"/>
      <c r="EE115" s="1269"/>
      <c r="EF115" s="1269"/>
      <c r="EG115" s="1269"/>
      <c r="EH115" s="1269"/>
      <c r="EI115" s="1269"/>
      <c r="EJ115" s="1269"/>
      <c r="EK115" s="1269"/>
      <c r="EL115" s="1269"/>
      <c r="EM115" s="1269"/>
      <c r="EN115" s="1269"/>
      <c r="EO115" s="1269"/>
      <c r="EP115" s="1269"/>
      <c r="EQ115" s="1269"/>
      <c r="ER115" s="1269"/>
      <c r="ES115" s="1269"/>
      <c r="ET115" s="1269"/>
      <c r="EU115" s="1269"/>
      <c r="EV115" s="1269"/>
      <c r="EW115" s="1269"/>
      <c r="EX115" s="1269"/>
      <c r="EY115" s="1269"/>
      <c r="EZ115" s="1269"/>
      <c r="FA115" s="1269"/>
      <c r="FB115" s="1269"/>
      <c r="FC115" s="1269"/>
      <c r="FD115" s="1269"/>
      <c r="FE115" s="1269"/>
      <c r="FF115" s="1269"/>
      <c r="FG115" s="1269"/>
      <c r="FH115" s="1269"/>
      <c r="FI115" s="1269"/>
      <c r="FJ115" s="1269"/>
      <c r="FK115" s="1269"/>
      <c r="FL115" s="1269"/>
      <c r="FM115" s="1269"/>
      <c r="FN115" s="1269"/>
      <c r="FO115" s="1269"/>
      <c r="FP115" s="1269"/>
      <c r="FQ115" s="1269"/>
      <c r="FR115" s="1269"/>
      <c r="FS115" s="1269"/>
      <c r="FT115" s="1269"/>
      <c r="FU115" s="1269"/>
      <c r="FV115" s="1269"/>
      <c r="FW115" s="1269"/>
      <c r="FX115" s="1269"/>
      <c r="FY115" s="1269"/>
      <c r="FZ115" s="1269"/>
      <c r="GA115" s="1269"/>
      <c r="GB115" s="1269"/>
      <c r="GC115" s="1269"/>
      <c r="GD115" s="1269"/>
      <c r="GE115" s="1269"/>
      <c r="GF115" s="1269"/>
      <c r="GG115" s="1269"/>
      <c r="GH115" s="1269"/>
      <c r="GI115" s="1269"/>
      <c r="GJ115" s="1269"/>
      <c r="GK115" s="1269"/>
      <c r="GL115" s="1269"/>
      <c r="GM115" s="1269"/>
      <c r="GN115" s="1269"/>
      <c r="GO115" s="1269"/>
      <c r="GP115" s="1269"/>
      <c r="GQ115" s="1269"/>
      <c r="GR115" s="1269"/>
      <c r="GS115" s="1269"/>
      <c r="GT115" s="1269"/>
      <c r="GU115" s="1269"/>
      <c r="GV115" s="1269"/>
      <c r="GW115" s="1269"/>
      <c r="GX115" s="1269"/>
      <c r="GY115" s="1269"/>
      <c r="GZ115" s="1269"/>
      <c r="HA115" s="1269"/>
      <c r="HB115" s="1269"/>
      <c r="HC115" s="1269"/>
      <c r="HD115" s="1269"/>
      <c r="HE115" s="1269"/>
      <c r="HF115" s="1269"/>
      <c r="HG115" s="1269"/>
      <c r="HH115" s="1269"/>
      <c r="HI115" s="1269"/>
      <c r="HJ115" s="1269"/>
      <c r="HK115" s="1269"/>
      <c r="HL115" s="1269"/>
      <c r="HM115" s="1269"/>
      <c r="HN115" s="1269"/>
      <c r="HO115" s="1269"/>
      <c r="HP115" s="1269"/>
      <c r="HQ115" s="1269"/>
      <c r="HR115" s="1269"/>
      <c r="HS115" s="1269"/>
      <c r="HT115" s="1269"/>
      <c r="HU115" s="1269"/>
      <c r="HV115" s="1269"/>
      <c r="HW115" s="1269"/>
      <c r="HX115" s="1269"/>
      <c r="HY115" s="1269"/>
      <c r="HZ115" s="1269"/>
      <c r="IA115" s="1269"/>
      <c r="IB115" s="1269"/>
      <c r="IC115" s="1269"/>
      <c r="ID115" s="1269"/>
      <c r="IE115" s="1269"/>
      <c r="IF115" s="1269"/>
      <c r="IG115" s="1269"/>
      <c r="IH115" s="1269"/>
      <c r="II115" s="1269"/>
      <c r="IJ115" s="1269"/>
      <c r="IK115" s="1269"/>
      <c r="IL115" s="1269"/>
      <c r="IM115" s="1269"/>
      <c r="IN115" s="1269"/>
      <c r="IO115" s="1269"/>
      <c r="IP115" s="1269"/>
      <c r="IQ115" s="1269"/>
      <c r="IR115" s="1269"/>
      <c r="IS115" s="1269"/>
      <c r="IT115" s="1269"/>
      <c r="IU115" s="1269"/>
      <c r="IV115" s="1269"/>
      <c r="IW115" s="1269"/>
      <c r="IX115" s="1269"/>
      <c r="IY115" s="1269"/>
      <c r="IZ115" s="1269"/>
      <c r="JA115" s="1269"/>
    </row>
    <row r="116" spans="1:261" s="1268" customFormat="1" ht="8.25" customHeight="1">
      <c r="A116" s="1269"/>
      <c r="B116" s="1269"/>
      <c r="C116" s="1269"/>
      <c r="D116" s="1269"/>
      <c r="E116" s="1269"/>
      <c r="F116" s="1269"/>
      <c r="G116" s="1269"/>
      <c r="H116" s="1269"/>
      <c r="I116" s="1269"/>
      <c r="J116" s="1269"/>
      <c r="K116" s="1269"/>
      <c r="L116" s="1269"/>
      <c r="M116" s="1269"/>
      <c r="N116" s="1269"/>
      <c r="O116" s="1269"/>
      <c r="P116" s="1269"/>
      <c r="Q116" s="1269"/>
      <c r="R116" s="1269"/>
      <c r="S116" s="1269"/>
      <c r="T116" s="1269"/>
      <c r="U116" s="1269"/>
      <c r="V116" s="1269"/>
      <c r="W116" s="1269"/>
      <c r="X116" s="1269"/>
      <c r="Y116" s="1269"/>
      <c r="Z116" s="1269"/>
      <c r="AA116" s="1269"/>
      <c r="AB116" s="1269"/>
      <c r="AC116" s="1269"/>
      <c r="AD116" s="1269"/>
      <c r="AE116" s="1269"/>
      <c r="AF116" s="1269"/>
      <c r="AG116" s="1269"/>
      <c r="AH116" s="1269"/>
      <c r="AI116" s="1269"/>
      <c r="AJ116" s="1269"/>
      <c r="AK116" s="1269"/>
      <c r="AL116" s="1269"/>
      <c r="AM116" s="1269"/>
      <c r="AN116" s="1269"/>
      <c r="AO116" s="1269"/>
      <c r="AP116" s="1269"/>
      <c r="AQ116" s="1269"/>
      <c r="AR116" s="1269"/>
      <c r="AS116" s="1269"/>
      <c r="AT116" s="1269"/>
      <c r="AU116" s="1269"/>
      <c r="AV116" s="1269"/>
      <c r="AW116" s="1269"/>
      <c r="AX116" s="1269"/>
      <c r="AY116" s="1269"/>
      <c r="AZ116" s="1269"/>
      <c r="BA116" s="1269"/>
      <c r="BB116" s="1269"/>
      <c r="BC116" s="1269"/>
      <c r="BD116" s="1269"/>
      <c r="BE116" s="1269"/>
      <c r="BF116" s="1269"/>
      <c r="BG116" s="1269"/>
      <c r="BH116" s="1269"/>
      <c r="BI116" s="1269"/>
      <c r="BJ116" s="1269"/>
      <c r="BK116" s="1269"/>
      <c r="BL116" s="1269"/>
      <c r="BM116" s="1269"/>
      <c r="BN116" s="1269"/>
      <c r="BO116" s="1269"/>
      <c r="BP116" s="1269"/>
      <c r="BQ116" s="1269"/>
      <c r="BR116" s="1269"/>
      <c r="BS116" s="1269"/>
      <c r="BT116" s="1269"/>
      <c r="BU116" s="1269"/>
      <c r="BV116" s="1269"/>
      <c r="BW116" s="1269"/>
      <c r="BX116" s="1269"/>
      <c r="BY116" s="1269"/>
      <c r="BZ116" s="1269"/>
      <c r="CA116" s="1269"/>
      <c r="CB116" s="1269"/>
      <c r="CC116" s="1269"/>
      <c r="CD116" s="1269"/>
      <c r="CE116" s="1269"/>
      <c r="CF116" s="1269"/>
      <c r="CG116" s="1269"/>
      <c r="CH116" s="1269"/>
      <c r="CI116" s="1269"/>
      <c r="CJ116" s="1269"/>
      <c r="CK116" s="1269"/>
      <c r="CL116" s="1269"/>
      <c r="CM116" s="1269"/>
      <c r="CN116" s="1269"/>
      <c r="CO116" s="1269"/>
      <c r="CP116" s="1269"/>
      <c r="CQ116" s="1269"/>
      <c r="CR116" s="1269"/>
      <c r="CS116" s="1269"/>
      <c r="CT116" s="1269"/>
      <c r="CU116" s="1269"/>
      <c r="CV116" s="1269"/>
      <c r="CW116" s="1269"/>
      <c r="CX116" s="1269"/>
      <c r="CY116" s="1269"/>
      <c r="CZ116" s="1269"/>
      <c r="DA116" s="1269"/>
      <c r="DB116" s="1269"/>
      <c r="DC116" s="1269"/>
      <c r="DD116" s="1269"/>
      <c r="DE116" s="1269"/>
      <c r="DF116" s="1269"/>
      <c r="DG116" s="1269"/>
      <c r="DH116" s="1269"/>
      <c r="DI116" s="1269"/>
      <c r="DJ116" s="1269"/>
      <c r="DK116" s="1269"/>
      <c r="DL116" s="1269"/>
      <c r="DM116" s="1269"/>
      <c r="DN116" s="1269"/>
      <c r="DO116" s="1269"/>
      <c r="DP116" s="1269"/>
      <c r="DQ116" s="1269"/>
      <c r="DR116" s="1269"/>
      <c r="DS116" s="1269"/>
      <c r="DT116" s="1269"/>
      <c r="DU116" s="1269"/>
      <c r="DV116" s="1269"/>
      <c r="DW116" s="1269"/>
      <c r="DX116" s="1269"/>
      <c r="DY116" s="1269"/>
      <c r="DZ116" s="1269"/>
      <c r="EA116" s="1269"/>
      <c r="EB116" s="1269"/>
      <c r="EC116" s="1269"/>
      <c r="ED116" s="1269"/>
      <c r="EE116" s="1269"/>
      <c r="EF116" s="1269"/>
      <c r="EG116" s="1269"/>
      <c r="EH116" s="1269"/>
      <c r="EI116" s="1269"/>
      <c r="EJ116" s="1269"/>
      <c r="EK116" s="1269"/>
      <c r="EL116" s="1269"/>
      <c r="EM116" s="1269"/>
      <c r="EN116" s="1269"/>
      <c r="EO116" s="1269"/>
      <c r="EP116" s="1269"/>
      <c r="EQ116" s="1269"/>
      <c r="ER116" s="1269"/>
      <c r="ES116" s="1269"/>
      <c r="ET116" s="1269"/>
      <c r="EU116" s="1269"/>
      <c r="EV116" s="1269"/>
      <c r="EW116" s="1269"/>
      <c r="EX116" s="1269"/>
      <c r="EY116" s="1269"/>
      <c r="EZ116" s="1269"/>
      <c r="FA116" s="1269"/>
      <c r="FB116" s="1269"/>
      <c r="FC116" s="1269"/>
      <c r="FD116" s="1269"/>
      <c r="FE116" s="1269"/>
      <c r="FF116" s="1269"/>
      <c r="FG116" s="1269"/>
      <c r="FH116" s="1269"/>
      <c r="FI116" s="1269"/>
      <c r="FJ116" s="1269"/>
      <c r="FK116" s="1269"/>
      <c r="FL116" s="1269"/>
      <c r="FM116" s="1269"/>
      <c r="FN116" s="1269"/>
      <c r="FO116" s="1269"/>
      <c r="FP116" s="1269"/>
      <c r="FQ116" s="1269"/>
      <c r="FR116" s="1269"/>
      <c r="FS116" s="1269"/>
      <c r="FT116" s="1269"/>
      <c r="FU116" s="1269"/>
      <c r="FV116" s="1269"/>
      <c r="FW116" s="1269"/>
      <c r="FX116" s="1269"/>
      <c r="FY116" s="1269"/>
      <c r="FZ116" s="1269"/>
      <c r="GA116" s="1269"/>
      <c r="GB116" s="1269"/>
      <c r="GC116" s="1269"/>
      <c r="GD116" s="1269"/>
      <c r="GE116" s="1269"/>
      <c r="GF116" s="1269"/>
      <c r="GG116" s="1269"/>
      <c r="GH116" s="1269"/>
      <c r="GI116" s="1269"/>
      <c r="GJ116" s="1269"/>
      <c r="GK116" s="1269"/>
      <c r="GL116" s="1269"/>
      <c r="GM116" s="1269"/>
      <c r="GN116" s="1269"/>
      <c r="GO116" s="1269"/>
      <c r="GP116" s="1269"/>
      <c r="GQ116" s="1269"/>
      <c r="GR116" s="1269"/>
      <c r="GS116" s="1269"/>
      <c r="GT116" s="1269"/>
      <c r="GU116" s="1269"/>
      <c r="GV116" s="1269"/>
      <c r="GW116" s="1269"/>
      <c r="GX116" s="1269"/>
      <c r="GY116" s="1269"/>
      <c r="GZ116" s="1269"/>
      <c r="HA116" s="1269"/>
      <c r="HB116" s="1269"/>
      <c r="HC116" s="1269"/>
      <c r="HD116" s="1269"/>
      <c r="HE116" s="1269"/>
      <c r="HF116" s="1269"/>
      <c r="HG116" s="1269"/>
      <c r="HH116" s="1269"/>
      <c r="HI116" s="1269"/>
      <c r="HJ116" s="1269"/>
      <c r="HK116" s="1269"/>
      <c r="HL116" s="1269"/>
      <c r="HM116" s="1269"/>
      <c r="HN116" s="1269"/>
      <c r="HO116" s="1269"/>
      <c r="HP116" s="1269"/>
      <c r="HQ116" s="1269"/>
      <c r="HR116" s="1269"/>
      <c r="HS116" s="1269"/>
      <c r="HT116" s="1269"/>
      <c r="HU116" s="1269"/>
      <c r="HV116" s="1269"/>
      <c r="HW116" s="1269"/>
      <c r="HX116" s="1269"/>
      <c r="HY116" s="1269"/>
      <c r="HZ116" s="1269"/>
      <c r="IA116" s="1269"/>
      <c r="IB116" s="1269"/>
      <c r="IC116" s="1269"/>
      <c r="ID116" s="1269"/>
      <c r="IE116" s="1269"/>
      <c r="IF116" s="1269"/>
      <c r="IG116" s="1269"/>
      <c r="IH116" s="1269"/>
      <c r="II116" s="1269"/>
      <c r="IJ116" s="1269"/>
      <c r="IK116" s="1269"/>
      <c r="IL116" s="1269"/>
      <c r="IM116" s="1269"/>
      <c r="IN116" s="1269"/>
      <c r="IO116" s="1269"/>
      <c r="IP116" s="1269"/>
      <c r="IQ116" s="1269"/>
      <c r="IR116" s="1269"/>
      <c r="IS116" s="1269"/>
      <c r="IT116" s="1269"/>
      <c r="IU116" s="1269"/>
      <c r="IV116" s="1269"/>
      <c r="IW116" s="1269"/>
      <c r="IX116" s="1269"/>
      <c r="IY116" s="1269"/>
      <c r="IZ116" s="1269"/>
      <c r="JA116" s="1269"/>
    </row>
    <row r="117" spans="1:261" s="1268" customFormat="1" ht="8.25" customHeight="1">
      <c r="A117" s="1269"/>
      <c r="B117" s="1269"/>
      <c r="C117" s="1269"/>
      <c r="D117" s="1269"/>
      <c r="E117" s="1269"/>
      <c r="F117" s="1269"/>
      <c r="G117" s="1269"/>
      <c r="H117" s="1269"/>
      <c r="I117" s="1269"/>
      <c r="J117" s="1269"/>
      <c r="K117" s="1269"/>
      <c r="L117" s="1269"/>
      <c r="M117" s="1269"/>
      <c r="N117" s="1269"/>
      <c r="O117" s="1269"/>
      <c r="P117" s="1269"/>
      <c r="Q117" s="1269"/>
      <c r="R117" s="1269"/>
      <c r="S117" s="1269"/>
      <c r="T117" s="1269"/>
      <c r="U117" s="1269"/>
      <c r="V117" s="1269"/>
      <c r="W117" s="1269"/>
      <c r="X117" s="1269"/>
      <c r="Y117" s="1269"/>
      <c r="Z117" s="1269"/>
      <c r="AA117" s="1269"/>
      <c r="AB117" s="1269"/>
      <c r="AC117" s="1269"/>
      <c r="AD117" s="1269"/>
      <c r="AE117" s="1269"/>
      <c r="AF117" s="1269"/>
      <c r="AG117" s="1269"/>
      <c r="AH117" s="1269"/>
      <c r="AI117" s="1269"/>
      <c r="AJ117" s="1269"/>
      <c r="AK117" s="1269"/>
      <c r="AL117" s="1269"/>
      <c r="AM117" s="1269"/>
      <c r="AN117" s="1269"/>
      <c r="AO117" s="1269"/>
      <c r="AP117" s="1269"/>
      <c r="AQ117" s="1269"/>
      <c r="AR117" s="1269"/>
      <c r="AS117" s="1269"/>
      <c r="AT117" s="1269"/>
      <c r="AU117" s="1269"/>
      <c r="AV117" s="1269"/>
      <c r="AW117" s="1269"/>
      <c r="AX117" s="1269"/>
      <c r="AY117" s="1269"/>
      <c r="AZ117" s="1269"/>
      <c r="BA117" s="1269"/>
      <c r="BB117" s="1269"/>
      <c r="BC117" s="1269"/>
      <c r="BD117" s="1269"/>
      <c r="BE117" s="1269"/>
      <c r="BF117" s="1269"/>
      <c r="BG117" s="1269"/>
      <c r="BH117" s="1269"/>
      <c r="BI117" s="1269"/>
      <c r="BJ117" s="1269"/>
      <c r="BK117" s="1269"/>
      <c r="BL117" s="1269"/>
      <c r="BM117" s="1269"/>
      <c r="BN117" s="1269"/>
      <c r="BO117" s="1269"/>
      <c r="BP117" s="1269"/>
      <c r="BQ117" s="1269"/>
      <c r="BR117" s="1269"/>
      <c r="BS117" s="1269"/>
      <c r="BT117" s="1269"/>
      <c r="BU117" s="1269"/>
      <c r="BV117" s="1269"/>
      <c r="BW117" s="1269"/>
      <c r="BX117" s="1269"/>
      <c r="BY117" s="1269"/>
      <c r="BZ117" s="1269"/>
      <c r="CA117" s="1269"/>
      <c r="CB117" s="1269"/>
      <c r="CC117" s="1269"/>
      <c r="CD117" s="1269"/>
      <c r="CE117" s="1269"/>
      <c r="CF117" s="1269"/>
      <c r="CG117" s="1269"/>
      <c r="CH117" s="1269"/>
      <c r="CI117" s="1269"/>
      <c r="CJ117" s="1269"/>
      <c r="CK117" s="1269"/>
      <c r="CL117" s="1269"/>
      <c r="CM117" s="1269"/>
      <c r="CN117" s="1269"/>
      <c r="CO117" s="1269"/>
      <c r="CP117" s="1269"/>
      <c r="CQ117" s="1269"/>
      <c r="CR117" s="1269"/>
      <c r="CS117" s="1269"/>
      <c r="CT117" s="1269"/>
      <c r="CU117" s="1269"/>
      <c r="CV117" s="1269"/>
      <c r="CW117" s="1269"/>
      <c r="CX117" s="1269"/>
      <c r="CY117" s="1269"/>
      <c r="CZ117" s="1269"/>
      <c r="DA117" s="1269"/>
      <c r="DB117" s="1269"/>
      <c r="DC117" s="1269"/>
      <c r="DD117" s="1269"/>
      <c r="DE117" s="1269"/>
      <c r="DF117" s="1269"/>
      <c r="DG117" s="1269"/>
      <c r="DH117" s="1269"/>
      <c r="DI117" s="1269"/>
      <c r="DJ117" s="1269"/>
      <c r="DK117" s="1269"/>
      <c r="DL117" s="1269"/>
      <c r="DM117" s="1269"/>
      <c r="DN117" s="1269"/>
      <c r="DO117" s="1269"/>
      <c r="DP117" s="1269"/>
      <c r="DQ117" s="1269"/>
      <c r="DR117" s="1269"/>
      <c r="DS117" s="1269"/>
      <c r="DT117" s="1269"/>
      <c r="DU117" s="1269"/>
      <c r="DV117" s="1269"/>
      <c r="DW117" s="1269"/>
      <c r="DX117" s="1269"/>
      <c r="DY117" s="1269"/>
      <c r="DZ117" s="1269"/>
      <c r="EA117" s="1269"/>
      <c r="EB117" s="1269"/>
      <c r="EC117" s="1269"/>
      <c r="ED117" s="1269"/>
      <c r="EE117" s="1269"/>
      <c r="EF117" s="1269"/>
      <c r="EG117" s="1269"/>
      <c r="EH117" s="1269"/>
      <c r="EI117" s="1269"/>
      <c r="EJ117" s="1269"/>
      <c r="EK117" s="1269"/>
      <c r="EL117" s="1269"/>
      <c r="EM117" s="1269"/>
      <c r="EN117" s="1269"/>
      <c r="EO117" s="1269"/>
      <c r="EP117" s="1269"/>
      <c r="EQ117" s="1269"/>
      <c r="ER117" s="1269"/>
      <c r="ES117" s="1269"/>
      <c r="ET117" s="1269"/>
      <c r="EU117" s="1269"/>
      <c r="EV117" s="1269"/>
      <c r="EW117" s="1269"/>
      <c r="EX117" s="1269"/>
      <c r="EY117" s="1269"/>
      <c r="EZ117" s="1269"/>
      <c r="FA117" s="1269"/>
      <c r="FB117" s="1269"/>
      <c r="FC117" s="1269"/>
      <c r="FD117" s="1269"/>
      <c r="FE117" s="1269"/>
      <c r="FF117" s="1269"/>
      <c r="FG117" s="1269"/>
      <c r="FH117" s="1269"/>
      <c r="FI117" s="1269"/>
      <c r="FJ117" s="1269"/>
      <c r="FK117" s="1269"/>
      <c r="FL117" s="1269"/>
      <c r="FM117" s="1269"/>
      <c r="FN117" s="1269"/>
      <c r="FO117" s="1269"/>
      <c r="FP117" s="1269"/>
      <c r="FQ117" s="1269"/>
      <c r="FR117" s="1269"/>
      <c r="FS117" s="1269"/>
      <c r="FT117" s="1269"/>
      <c r="FU117" s="1269"/>
      <c r="FV117" s="1269"/>
      <c r="FW117" s="1269"/>
      <c r="FX117" s="1269"/>
      <c r="FY117" s="1269"/>
      <c r="FZ117" s="1269"/>
      <c r="GA117" s="1269"/>
      <c r="GB117" s="1269"/>
      <c r="GC117" s="1269"/>
      <c r="GD117" s="1269"/>
      <c r="GE117" s="1269"/>
      <c r="GF117" s="1269"/>
      <c r="GG117" s="1269"/>
      <c r="GH117" s="1269"/>
      <c r="GI117" s="1269"/>
      <c r="GJ117" s="1269"/>
      <c r="GK117" s="1269"/>
      <c r="GL117" s="1269"/>
      <c r="GM117" s="1269"/>
      <c r="GN117" s="1269"/>
      <c r="GO117" s="1269"/>
      <c r="GP117" s="1269"/>
      <c r="GQ117" s="1269"/>
      <c r="GR117" s="1269"/>
      <c r="GS117" s="1269"/>
      <c r="GT117" s="1269"/>
      <c r="GU117" s="1269"/>
      <c r="GV117" s="1269"/>
      <c r="GW117" s="1269"/>
      <c r="GX117" s="1269"/>
      <c r="GY117" s="1269"/>
      <c r="GZ117" s="1269"/>
      <c r="HA117" s="1269"/>
      <c r="HB117" s="1269"/>
      <c r="HC117" s="1269"/>
      <c r="HD117" s="1269"/>
      <c r="HE117" s="1269"/>
      <c r="HF117" s="1269"/>
      <c r="HG117" s="1269"/>
      <c r="HH117" s="1269"/>
      <c r="HI117" s="1269"/>
      <c r="HJ117" s="1269"/>
      <c r="HK117" s="1269"/>
      <c r="HL117" s="1269"/>
      <c r="HM117" s="1269"/>
      <c r="HN117" s="1269"/>
      <c r="HO117" s="1269"/>
      <c r="HP117" s="1269"/>
      <c r="HQ117" s="1269"/>
      <c r="HR117" s="1269"/>
      <c r="HS117" s="1269"/>
      <c r="HT117" s="1269"/>
      <c r="HU117" s="1269"/>
      <c r="HV117" s="1269"/>
      <c r="HW117" s="1269"/>
      <c r="HX117" s="1269"/>
      <c r="HY117" s="1269"/>
      <c r="HZ117" s="1269"/>
      <c r="IA117" s="1269"/>
      <c r="IB117" s="1269"/>
      <c r="IC117" s="1269"/>
      <c r="ID117" s="1269"/>
      <c r="IE117" s="1269"/>
      <c r="IF117" s="1269"/>
      <c r="IG117" s="1269"/>
      <c r="IH117" s="1269"/>
      <c r="II117" s="1269"/>
      <c r="IJ117" s="1269"/>
      <c r="IK117" s="1269"/>
      <c r="IL117" s="1269"/>
      <c r="IM117" s="1269"/>
      <c r="IN117" s="1269"/>
      <c r="IO117" s="1269"/>
      <c r="IP117" s="1269"/>
      <c r="IQ117" s="1269"/>
      <c r="IR117" s="1269"/>
      <c r="IS117" s="1269"/>
      <c r="IT117" s="1269"/>
      <c r="IU117" s="1269"/>
      <c r="IV117" s="1269"/>
      <c r="IW117" s="1269"/>
      <c r="IX117" s="1269"/>
      <c r="IY117" s="1269"/>
      <c r="IZ117" s="1269"/>
      <c r="JA117" s="1269"/>
    </row>
    <row r="118" spans="1:261" s="1268" customFormat="1" ht="8.25" customHeight="1">
      <c r="A118" s="1269"/>
      <c r="B118" s="1269"/>
      <c r="C118" s="1269"/>
      <c r="D118" s="1269"/>
      <c r="E118" s="1269"/>
      <c r="F118" s="1269"/>
      <c r="G118" s="1269"/>
      <c r="H118" s="1269"/>
      <c r="I118" s="1269"/>
      <c r="J118" s="1269"/>
      <c r="K118" s="1269"/>
      <c r="L118" s="1269"/>
      <c r="M118" s="1269"/>
      <c r="N118" s="1269"/>
      <c r="O118" s="1269"/>
      <c r="P118" s="1269"/>
      <c r="Q118" s="1269"/>
      <c r="R118" s="1269"/>
      <c r="S118" s="1269"/>
      <c r="T118" s="1269"/>
      <c r="U118" s="1269"/>
      <c r="V118" s="1269"/>
      <c r="W118" s="1269"/>
      <c r="X118" s="1269"/>
      <c r="Y118" s="1269"/>
      <c r="Z118" s="1269"/>
      <c r="AA118" s="1269"/>
      <c r="AB118" s="1269"/>
      <c r="AC118" s="1269"/>
      <c r="AD118" s="1269"/>
      <c r="AE118" s="1269"/>
      <c r="AF118" s="1269"/>
      <c r="AG118" s="1269"/>
      <c r="AH118" s="1269"/>
      <c r="AI118" s="1269"/>
      <c r="AJ118" s="1269"/>
      <c r="AK118" s="1269"/>
      <c r="AL118" s="1269"/>
      <c r="AM118" s="1269"/>
      <c r="AN118" s="1269"/>
      <c r="AO118" s="1269"/>
      <c r="AP118" s="1269"/>
      <c r="AQ118" s="1269"/>
      <c r="AR118" s="1269"/>
      <c r="AS118" s="1269"/>
      <c r="AT118" s="1269"/>
      <c r="AU118" s="1269"/>
      <c r="AV118" s="1269"/>
      <c r="AW118" s="1269"/>
      <c r="AX118" s="1269"/>
      <c r="AY118" s="1269"/>
      <c r="AZ118" s="1269"/>
      <c r="BA118" s="1269"/>
      <c r="BB118" s="1269"/>
      <c r="BC118" s="1269"/>
      <c r="BD118" s="1269"/>
      <c r="BE118" s="1269"/>
      <c r="BF118" s="1269"/>
      <c r="BG118" s="1269"/>
      <c r="BH118" s="1269"/>
      <c r="BI118" s="1269"/>
      <c r="BJ118" s="1269"/>
      <c r="BK118" s="1269"/>
      <c r="BL118" s="1269"/>
      <c r="BM118" s="1269"/>
      <c r="BN118" s="1269"/>
      <c r="BO118" s="1269"/>
      <c r="BP118" s="1269"/>
      <c r="BQ118" s="1269"/>
      <c r="BR118" s="1269"/>
      <c r="BS118" s="1269"/>
      <c r="BT118" s="1269"/>
      <c r="BU118" s="1269"/>
      <c r="BV118" s="1269"/>
      <c r="BW118" s="1269"/>
      <c r="BX118" s="1269"/>
      <c r="BY118" s="1269"/>
      <c r="BZ118" s="1269"/>
      <c r="CA118" s="1269"/>
      <c r="CB118" s="1269"/>
      <c r="CC118" s="1269"/>
      <c r="CD118" s="1269"/>
      <c r="CE118" s="1269"/>
      <c r="CF118" s="1269"/>
      <c r="CG118" s="1269"/>
      <c r="CH118" s="1269"/>
      <c r="CI118" s="1269"/>
      <c r="CJ118" s="1269"/>
      <c r="CK118" s="1269"/>
      <c r="CL118" s="1269"/>
      <c r="CM118" s="1269"/>
      <c r="CN118" s="1269"/>
      <c r="CO118" s="1269"/>
      <c r="CP118" s="1269"/>
      <c r="CQ118" s="1269"/>
      <c r="CR118" s="1269"/>
      <c r="CS118" s="1269"/>
      <c r="CT118" s="1269"/>
      <c r="CU118" s="1269"/>
      <c r="CV118" s="1269"/>
      <c r="CW118" s="1269"/>
      <c r="CX118" s="1269"/>
      <c r="CY118" s="1269"/>
      <c r="CZ118" s="1269"/>
      <c r="DA118" s="1269"/>
      <c r="DB118" s="1269"/>
      <c r="DC118" s="1269"/>
      <c r="DD118" s="1269"/>
      <c r="DE118" s="1269"/>
      <c r="DF118" s="1269"/>
      <c r="DG118" s="1269"/>
      <c r="DH118" s="1269"/>
      <c r="DI118" s="1269"/>
      <c r="DJ118" s="1269"/>
      <c r="DK118" s="1269"/>
      <c r="DL118" s="1269"/>
      <c r="DM118" s="1269"/>
      <c r="DN118" s="1269"/>
      <c r="DO118" s="1269"/>
      <c r="DP118" s="1269"/>
      <c r="DQ118" s="1269"/>
      <c r="DR118" s="1269"/>
      <c r="DS118" s="1269"/>
      <c r="DT118" s="1269"/>
      <c r="DU118" s="1269"/>
      <c r="DV118" s="1269"/>
      <c r="DW118" s="1269"/>
      <c r="DX118" s="1269"/>
      <c r="DY118" s="1269"/>
      <c r="DZ118" s="1269"/>
      <c r="EA118" s="1269"/>
      <c r="EB118" s="1269"/>
      <c r="EC118" s="1269"/>
      <c r="ED118" s="1269"/>
      <c r="EE118" s="1269"/>
      <c r="EF118" s="1269"/>
      <c r="EG118" s="1269"/>
      <c r="EH118" s="1269"/>
      <c r="EI118" s="1269"/>
      <c r="EJ118" s="1269"/>
      <c r="EK118" s="1269"/>
      <c r="EL118" s="1269"/>
      <c r="EM118" s="1269"/>
      <c r="EN118" s="1269"/>
      <c r="EO118" s="1269"/>
      <c r="EP118" s="1269"/>
      <c r="EQ118" s="1269"/>
      <c r="ER118" s="1269"/>
      <c r="ES118" s="1269"/>
      <c r="ET118" s="1269"/>
      <c r="EU118" s="1269"/>
      <c r="EV118" s="1269"/>
      <c r="EW118" s="1269"/>
      <c r="EX118" s="1269"/>
      <c r="EY118" s="1269"/>
      <c r="EZ118" s="1269"/>
      <c r="FA118" s="1269"/>
      <c r="FB118" s="1269"/>
      <c r="FC118" s="1269"/>
      <c r="FD118" s="1269"/>
      <c r="FE118" s="1269"/>
      <c r="FF118" s="1269"/>
      <c r="FG118" s="1269"/>
      <c r="FH118" s="1269"/>
      <c r="FI118" s="1269"/>
      <c r="FJ118" s="1269"/>
      <c r="FK118" s="1269"/>
      <c r="FL118" s="1269"/>
      <c r="FM118" s="1269"/>
      <c r="FN118" s="1269"/>
      <c r="FO118" s="1269"/>
      <c r="FP118" s="1269"/>
      <c r="FQ118" s="1269"/>
      <c r="FR118" s="1269"/>
      <c r="FS118" s="1269"/>
      <c r="FT118" s="1269"/>
      <c r="FU118" s="1269"/>
      <c r="FV118" s="1269"/>
      <c r="FW118" s="1269"/>
      <c r="FX118" s="1269"/>
      <c r="FY118" s="1269"/>
      <c r="FZ118" s="1269"/>
      <c r="GA118" s="1269"/>
      <c r="GB118" s="1269"/>
      <c r="GC118" s="1269"/>
      <c r="GD118" s="1269"/>
      <c r="GE118" s="1269"/>
      <c r="GF118" s="1269"/>
      <c r="GG118" s="1269"/>
      <c r="GH118" s="1269"/>
      <c r="GI118" s="1269"/>
      <c r="GJ118" s="1269"/>
      <c r="GK118" s="1269"/>
      <c r="GL118" s="1269"/>
      <c r="GM118" s="1269"/>
      <c r="GN118" s="1269"/>
      <c r="GO118" s="1269"/>
      <c r="GP118" s="1269"/>
      <c r="GQ118" s="1269"/>
      <c r="GR118" s="1269"/>
      <c r="GS118" s="1269"/>
      <c r="GT118" s="1269"/>
      <c r="GU118" s="1269"/>
      <c r="GV118" s="1269"/>
      <c r="GW118" s="1269"/>
      <c r="GX118" s="1269"/>
      <c r="GY118" s="1269"/>
      <c r="GZ118" s="1269"/>
      <c r="HA118" s="1269"/>
      <c r="HB118" s="1269"/>
      <c r="HC118" s="1269"/>
      <c r="HD118" s="1269"/>
      <c r="HE118" s="1269"/>
      <c r="HF118" s="1269"/>
      <c r="HG118" s="1269"/>
      <c r="HH118" s="1269"/>
      <c r="HI118" s="1269"/>
      <c r="HJ118" s="1269"/>
      <c r="HK118" s="1269"/>
      <c r="HL118" s="1269"/>
      <c r="HM118" s="1269"/>
      <c r="HN118" s="1269"/>
      <c r="HO118" s="1269"/>
      <c r="HP118" s="1269"/>
      <c r="HQ118" s="1269"/>
      <c r="HR118" s="1269"/>
      <c r="HS118" s="1269"/>
      <c r="HT118" s="1269"/>
      <c r="HU118" s="1269"/>
      <c r="HV118" s="1269"/>
      <c r="HW118" s="1269"/>
      <c r="HX118" s="1269"/>
      <c r="HY118" s="1269"/>
      <c r="HZ118" s="1269"/>
      <c r="IA118" s="1269"/>
      <c r="IB118" s="1269"/>
      <c r="IC118" s="1269"/>
      <c r="ID118" s="1269"/>
      <c r="IE118" s="1269"/>
      <c r="IF118" s="1269"/>
      <c r="IG118" s="1269"/>
      <c r="IH118" s="1269"/>
      <c r="II118" s="1269"/>
      <c r="IJ118" s="1269"/>
      <c r="IK118" s="1269"/>
      <c r="IL118" s="1269"/>
      <c r="IM118" s="1269"/>
      <c r="IN118" s="1269"/>
      <c r="IO118" s="1269"/>
      <c r="IP118" s="1269"/>
      <c r="IQ118" s="1269"/>
      <c r="IR118" s="1269"/>
      <c r="IS118" s="1269"/>
      <c r="IT118" s="1269"/>
      <c r="IU118" s="1269"/>
      <c r="IV118" s="1269"/>
      <c r="IW118" s="1269"/>
      <c r="IX118" s="1269"/>
      <c r="IY118" s="1269"/>
      <c r="IZ118" s="1269"/>
      <c r="JA118" s="1269"/>
    </row>
    <row r="119" spans="1:261" s="1268" customFormat="1" ht="8.25" customHeight="1">
      <c r="A119" s="133"/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33"/>
      <c r="R119" s="133"/>
      <c r="S119" s="133"/>
      <c r="T119" s="133"/>
      <c r="U119" s="133"/>
      <c r="V119" s="133"/>
      <c r="W119" s="133"/>
      <c r="X119" s="133"/>
      <c r="Y119" s="133"/>
      <c r="Z119" s="133"/>
      <c r="AA119" s="1269"/>
      <c r="AB119" s="1269"/>
      <c r="AC119" s="1269"/>
      <c r="AD119" s="1269"/>
      <c r="AE119" s="1269"/>
      <c r="AF119" s="1269"/>
      <c r="AG119" s="1269"/>
      <c r="AH119" s="1269"/>
      <c r="AI119" s="1269"/>
      <c r="AJ119" s="1269"/>
      <c r="AK119" s="1269"/>
      <c r="AL119" s="1269"/>
      <c r="AM119" s="1269"/>
      <c r="AN119" s="1269"/>
      <c r="AO119" s="1269"/>
      <c r="AP119" s="1269"/>
      <c r="AQ119" s="1269"/>
      <c r="AR119" s="1269"/>
      <c r="AS119" s="1269"/>
      <c r="AT119" s="1269"/>
      <c r="AU119" s="1269"/>
      <c r="AV119" s="1269"/>
      <c r="AW119" s="1269"/>
      <c r="AX119" s="1269"/>
      <c r="AY119" s="1269"/>
      <c r="AZ119" s="1269"/>
      <c r="BA119" s="1269"/>
      <c r="BB119" s="1269"/>
      <c r="BC119" s="1269"/>
      <c r="BD119" s="1269"/>
      <c r="BE119" s="1269"/>
      <c r="BF119" s="1269"/>
      <c r="BG119" s="1269"/>
      <c r="BH119" s="1269"/>
      <c r="BI119" s="1269"/>
      <c r="BJ119" s="1269"/>
      <c r="BK119" s="1269"/>
      <c r="BL119" s="1269"/>
      <c r="BM119" s="1269"/>
      <c r="BN119" s="1269"/>
      <c r="BO119" s="1269"/>
      <c r="BP119" s="1269"/>
      <c r="BQ119" s="1269"/>
      <c r="BR119" s="1269"/>
      <c r="BS119" s="1269"/>
      <c r="BT119" s="1269"/>
      <c r="BU119" s="1269"/>
      <c r="BV119" s="1269"/>
      <c r="BW119" s="1269"/>
      <c r="BX119" s="1269"/>
      <c r="BY119" s="1269"/>
      <c r="BZ119" s="1269"/>
      <c r="CA119" s="1269"/>
      <c r="CB119" s="1269"/>
      <c r="CC119" s="1269"/>
      <c r="CD119" s="1269"/>
      <c r="CE119" s="1269"/>
      <c r="CF119" s="1269"/>
      <c r="CG119" s="1269"/>
      <c r="CH119" s="1269"/>
      <c r="CI119" s="1269"/>
      <c r="CJ119" s="1269"/>
      <c r="CK119" s="1269"/>
      <c r="CL119" s="1269"/>
      <c r="CM119" s="1269"/>
      <c r="CN119" s="1269"/>
      <c r="CO119" s="1269"/>
      <c r="CP119" s="1269"/>
      <c r="CQ119" s="1269"/>
      <c r="CR119" s="1269"/>
      <c r="CS119" s="1269"/>
      <c r="CT119" s="1269"/>
      <c r="CU119" s="1269"/>
      <c r="CV119" s="1269"/>
      <c r="CW119" s="1269"/>
      <c r="CX119" s="1269"/>
      <c r="CY119" s="1269"/>
      <c r="CZ119" s="1269"/>
      <c r="DA119" s="1269"/>
      <c r="DB119" s="1269"/>
      <c r="DC119" s="1269"/>
      <c r="DD119" s="1269"/>
      <c r="DE119" s="1269"/>
      <c r="DF119" s="1269"/>
      <c r="DG119" s="1269"/>
      <c r="DH119" s="1269"/>
      <c r="DI119" s="1269"/>
      <c r="DJ119" s="1269"/>
      <c r="DK119" s="1269"/>
      <c r="DL119" s="1269"/>
      <c r="DM119" s="1269"/>
      <c r="DN119" s="1269"/>
      <c r="DO119" s="1269"/>
      <c r="DP119" s="1269"/>
      <c r="DQ119" s="1269"/>
      <c r="DR119" s="1269"/>
      <c r="DS119" s="1269"/>
      <c r="DT119" s="1269"/>
      <c r="DU119" s="1269"/>
      <c r="DV119" s="1269"/>
      <c r="DW119" s="1269"/>
      <c r="DX119" s="1269"/>
      <c r="DY119" s="1269"/>
      <c r="DZ119" s="1269"/>
      <c r="EA119" s="1269"/>
      <c r="EB119" s="1269"/>
      <c r="EC119" s="1269"/>
      <c r="ED119" s="1269"/>
      <c r="EE119" s="1269"/>
      <c r="EF119" s="1269"/>
      <c r="EG119" s="1269"/>
      <c r="EH119" s="1269"/>
      <c r="EI119" s="1269"/>
      <c r="EJ119" s="1269"/>
      <c r="EK119" s="1269"/>
      <c r="EL119" s="1269"/>
      <c r="EM119" s="1269"/>
      <c r="EN119" s="1269"/>
      <c r="EO119" s="1269"/>
      <c r="EP119" s="1269"/>
      <c r="EQ119" s="1269"/>
      <c r="ER119" s="1269"/>
      <c r="ES119" s="1269"/>
      <c r="ET119" s="1269"/>
      <c r="EU119" s="1269"/>
      <c r="EV119" s="1269"/>
      <c r="EW119" s="1269"/>
      <c r="EX119" s="1269"/>
      <c r="EY119" s="1269"/>
      <c r="EZ119" s="1269"/>
      <c r="FA119" s="1269"/>
      <c r="FB119" s="1269"/>
      <c r="FC119" s="1269"/>
      <c r="FD119" s="1269"/>
      <c r="FE119" s="1269"/>
      <c r="FF119" s="1269"/>
      <c r="FG119" s="1269"/>
      <c r="FH119" s="1269"/>
      <c r="FI119" s="1269"/>
      <c r="FJ119" s="1269"/>
      <c r="FK119" s="1269"/>
      <c r="FL119" s="1269"/>
      <c r="FM119" s="1269"/>
      <c r="FN119" s="1269"/>
      <c r="FO119" s="1269"/>
      <c r="FP119" s="1269"/>
      <c r="FQ119" s="1269"/>
      <c r="FR119" s="1269"/>
      <c r="FS119" s="1269"/>
      <c r="FT119" s="1269"/>
      <c r="FU119" s="1269"/>
      <c r="FV119" s="1269"/>
      <c r="FW119" s="1269"/>
      <c r="FX119" s="1269"/>
      <c r="FY119" s="1269"/>
      <c r="FZ119" s="1269"/>
      <c r="GA119" s="1269"/>
      <c r="GB119" s="1269"/>
      <c r="GC119" s="1269"/>
      <c r="GD119" s="1269"/>
      <c r="GE119" s="1269"/>
      <c r="GF119" s="1269"/>
      <c r="GG119" s="1269"/>
      <c r="GH119" s="1269"/>
      <c r="GI119" s="1269"/>
      <c r="GJ119" s="1269"/>
      <c r="GK119" s="1269"/>
      <c r="GL119" s="1269"/>
      <c r="GM119" s="1269"/>
      <c r="GN119" s="1269"/>
      <c r="GO119" s="1269"/>
      <c r="GP119" s="1269"/>
      <c r="GQ119" s="1269"/>
      <c r="GR119" s="1269"/>
      <c r="GS119" s="1269"/>
      <c r="GT119" s="1269"/>
      <c r="GU119" s="1269"/>
      <c r="GV119" s="1269"/>
      <c r="GW119" s="1269"/>
      <c r="GX119" s="1269"/>
      <c r="GY119" s="1269"/>
      <c r="GZ119" s="1269"/>
      <c r="HA119" s="1269"/>
      <c r="HB119" s="1269"/>
      <c r="HC119" s="1269"/>
      <c r="HD119" s="1269"/>
      <c r="HE119" s="1269"/>
      <c r="HF119" s="1269"/>
      <c r="HG119" s="1269"/>
      <c r="HH119" s="1269"/>
      <c r="HI119" s="1269"/>
      <c r="HJ119" s="1269"/>
      <c r="HK119" s="1269"/>
      <c r="HL119" s="1269"/>
      <c r="HM119" s="1269"/>
      <c r="HN119" s="1269"/>
      <c r="HO119" s="1269"/>
      <c r="HP119" s="1269"/>
      <c r="HQ119" s="1269"/>
      <c r="HR119" s="1269"/>
      <c r="HS119" s="1269"/>
      <c r="HT119" s="1269"/>
      <c r="HU119" s="1269"/>
      <c r="HV119" s="1269"/>
      <c r="HW119" s="1269"/>
      <c r="HX119" s="1269"/>
      <c r="HY119" s="1269"/>
      <c r="HZ119" s="1269"/>
      <c r="IA119" s="1269"/>
      <c r="IB119" s="1269"/>
      <c r="IC119" s="1269"/>
      <c r="ID119" s="1269"/>
      <c r="IE119" s="1269"/>
      <c r="IF119" s="1269"/>
      <c r="IG119" s="1269"/>
      <c r="IH119" s="1269"/>
      <c r="II119" s="1269"/>
      <c r="IJ119" s="1269"/>
      <c r="IK119" s="1269"/>
      <c r="IL119" s="1269"/>
      <c r="IM119" s="1269"/>
      <c r="IN119" s="1269"/>
      <c r="IO119" s="1269"/>
      <c r="IP119" s="1269"/>
      <c r="IQ119" s="1269"/>
      <c r="IR119" s="1269"/>
      <c r="IS119" s="1269"/>
      <c r="IT119" s="1269"/>
      <c r="IU119" s="1269"/>
      <c r="IV119" s="1269"/>
      <c r="IW119" s="1269"/>
      <c r="IX119" s="1269"/>
      <c r="IY119" s="1269"/>
      <c r="IZ119" s="1269"/>
      <c r="JA119" s="1269"/>
    </row>
    <row r="120" spans="1:261" s="1268" customFormat="1" ht="8.25" customHeight="1">
      <c r="A120" s="133"/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33"/>
      <c r="R120" s="133"/>
      <c r="S120" s="133"/>
      <c r="T120" s="133"/>
      <c r="U120" s="133"/>
      <c r="V120" s="133"/>
      <c r="W120" s="133"/>
      <c r="X120" s="133"/>
      <c r="Y120" s="133"/>
      <c r="Z120" s="133"/>
      <c r="AA120" s="1269"/>
      <c r="AB120" s="1269"/>
      <c r="AC120" s="1269"/>
      <c r="AD120" s="1269"/>
      <c r="AE120" s="1269"/>
      <c r="AF120" s="1269"/>
      <c r="AG120" s="1269"/>
      <c r="AH120" s="1269"/>
      <c r="AI120" s="1269"/>
      <c r="AJ120" s="1269"/>
      <c r="AK120" s="1269"/>
      <c r="AL120" s="1269"/>
      <c r="AM120" s="1269"/>
      <c r="AN120" s="1269"/>
      <c r="AO120" s="1269"/>
      <c r="AP120" s="1269"/>
      <c r="AQ120" s="1269"/>
      <c r="AR120" s="1269"/>
      <c r="AS120" s="1269"/>
      <c r="AT120" s="1269"/>
      <c r="AU120" s="1269"/>
      <c r="AV120" s="1269"/>
      <c r="AW120" s="1269"/>
      <c r="AX120" s="1269"/>
      <c r="AY120" s="1269"/>
      <c r="AZ120" s="1269"/>
      <c r="BA120" s="1269"/>
      <c r="BB120" s="1269"/>
      <c r="BC120" s="1269"/>
      <c r="BD120" s="1269"/>
      <c r="BE120" s="1269"/>
      <c r="BF120" s="1269"/>
      <c r="BG120" s="1269"/>
      <c r="BH120" s="1269"/>
      <c r="BI120" s="1269"/>
      <c r="BJ120" s="1269"/>
      <c r="BK120" s="1269"/>
      <c r="BL120" s="1269"/>
      <c r="BM120" s="1269"/>
      <c r="BN120" s="1269"/>
      <c r="BO120" s="1269"/>
      <c r="BP120" s="1269"/>
      <c r="BQ120" s="1269"/>
      <c r="BR120" s="1269"/>
      <c r="BS120" s="1269"/>
      <c r="BT120" s="1269"/>
      <c r="BU120" s="1269"/>
      <c r="BV120" s="1269"/>
      <c r="BW120" s="1269"/>
      <c r="BX120" s="1269"/>
      <c r="BY120" s="1269"/>
      <c r="BZ120" s="1269"/>
      <c r="CA120" s="1269"/>
      <c r="CB120" s="1269"/>
      <c r="CC120" s="1269"/>
      <c r="CD120" s="1269"/>
      <c r="CE120" s="1269"/>
      <c r="CF120" s="1269"/>
      <c r="CG120" s="1269"/>
      <c r="CH120" s="1269"/>
      <c r="CI120" s="1269"/>
      <c r="CJ120" s="1269"/>
      <c r="CK120" s="1269"/>
      <c r="CL120" s="1269"/>
      <c r="CM120" s="1269"/>
      <c r="CN120" s="1269"/>
      <c r="CO120" s="1269"/>
      <c r="CP120" s="1269"/>
      <c r="CQ120" s="1269"/>
      <c r="CR120" s="1269"/>
      <c r="CS120" s="1269"/>
      <c r="CT120" s="1269"/>
      <c r="CU120" s="1269"/>
      <c r="CV120" s="1269"/>
      <c r="CW120" s="1269"/>
      <c r="CX120" s="1269"/>
      <c r="CY120" s="1269"/>
      <c r="CZ120" s="1269"/>
      <c r="DA120" s="1269"/>
      <c r="DB120" s="1269"/>
      <c r="DC120" s="1269"/>
      <c r="DD120" s="1269"/>
      <c r="DE120" s="1269"/>
      <c r="DF120" s="1269"/>
      <c r="DG120" s="1269"/>
      <c r="DH120" s="1269"/>
      <c r="DI120" s="1269"/>
      <c r="DJ120" s="1269"/>
      <c r="DK120" s="1269"/>
      <c r="DL120" s="1269"/>
      <c r="DM120" s="1269"/>
      <c r="DN120" s="1269"/>
      <c r="DO120" s="1269"/>
      <c r="DP120" s="1269"/>
      <c r="DQ120" s="1269"/>
      <c r="DR120" s="1269"/>
      <c r="DS120" s="1269"/>
      <c r="DT120" s="1269"/>
      <c r="DU120" s="1269"/>
      <c r="DV120" s="1269"/>
      <c r="DW120" s="1269"/>
      <c r="DX120" s="1269"/>
      <c r="DY120" s="1269"/>
      <c r="DZ120" s="1269"/>
      <c r="EA120" s="1269"/>
      <c r="EB120" s="1269"/>
      <c r="EC120" s="1269"/>
      <c r="ED120" s="1269"/>
      <c r="EE120" s="1269"/>
      <c r="EF120" s="1269"/>
      <c r="EG120" s="1269"/>
      <c r="EH120" s="1269"/>
      <c r="EI120" s="1269"/>
      <c r="EJ120" s="1269"/>
      <c r="EK120" s="1269"/>
      <c r="EL120" s="1269"/>
      <c r="EM120" s="1269"/>
      <c r="EN120" s="1269"/>
      <c r="EO120" s="1269"/>
      <c r="EP120" s="1269"/>
      <c r="EQ120" s="1269"/>
      <c r="ER120" s="1269"/>
      <c r="ES120" s="1269"/>
      <c r="ET120" s="1269"/>
      <c r="EU120" s="1269"/>
      <c r="EV120" s="1269"/>
      <c r="EW120" s="1269"/>
      <c r="EX120" s="1269"/>
      <c r="EY120" s="1269"/>
      <c r="EZ120" s="1269"/>
      <c r="FA120" s="1269"/>
      <c r="FB120" s="1269"/>
      <c r="FC120" s="1269"/>
      <c r="FD120" s="1269"/>
      <c r="FE120" s="1269"/>
      <c r="FF120" s="1269"/>
      <c r="FG120" s="1269"/>
      <c r="FH120" s="1269"/>
      <c r="FI120" s="1269"/>
      <c r="FJ120" s="1269"/>
      <c r="FK120" s="1269"/>
      <c r="FL120" s="1269"/>
      <c r="FM120" s="1269"/>
      <c r="FN120" s="1269"/>
      <c r="FO120" s="1269"/>
      <c r="FP120" s="1269"/>
      <c r="FQ120" s="1269"/>
      <c r="FR120" s="1269"/>
      <c r="FS120" s="1269"/>
      <c r="FT120" s="1269"/>
      <c r="FU120" s="1269"/>
      <c r="FV120" s="1269"/>
      <c r="FW120" s="1269"/>
      <c r="FX120" s="1269"/>
      <c r="FY120" s="1269"/>
      <c r="FZ120" s="1269"/>
      <c r="GA120" s="1269"/>
      <c r="GB120" s="1269"/>
      <c r="GC120" s="1269"/>
      <c r="GD120" s="1269"/>
      <c r="GE120" s="1269"/>
      <c r="GF120" s="1269"/>
      <c r="GG120" s="1269"/>
      <c r="GH120" s="1269"/>
      <c r="GI120" s="1269"/>
      <c r="GJ120" s="1269"/>
      <c r="GK120" s="1269"/>
      <c r="GL120" s="1269"/>
      <c r="GM120" s="1269"/>
      <c r="GN120" s="1269"/>
      <c r="GO120" s="1269"/>
      <c r="GP120" s="1269"/>
      <c r="GQ120" s="1269"/>
      <c r="GR120" s="1269"/>
      <c r="GS120" s="1269"/>
      <c r="GT120" s="1269"/>
      <c r="GU120" s="1269"/>
      <c r="GV120" s="1269"/>
      <c r="GW120" s="1269"/>
      <c r="GX120" s="1269"/>
      <c r="GY120" s="1269"/>
      <c r="GZ120" s="1269"/>
      <c r="HA120" s="1269"/>
      <c r="HB120" s="1269"/>
      <c r="HC120" s="1269"/>
      <c r="HD120" s="1269"/>
      <c r="HE120" s="1269"/>
      <c r="HF120" s="1269"/>
      <c r="HG120" s="1269"/>
      <c r="HH120" s="1269"/>
      <c r="HI120" s="1269"/>
      <c r="HJ120" s="1269"/>
      <c r="HK120" s="1269"/>
      <c r="HL120" s="1269"/>
      <c r="HM120" s="1269"/>
      <c r="HN120" s="1269"/>
      <c r="HO120" s="1269"/>
      <c r="HP120" s="1269"/>
      <c r="HQ120" s="1269"/>
      <c r="HR120" s="1269"/>
      <c r="HS120" s="1269"/>
      <c r="HT120" s="1269"/>
      <c r="HU120" s="1269"/>
      <c r="HV120" s="1269"/>
      <c r="HW120" s="1269"/>
      <c r="HX120" s="1269"/>
      <c r="HY120" s="1269"/>
      <c r="HZ120" s="1269"/>
      <c r="IA120" s="1269"/>
      <c r="IB120" s="1269"/>
      <c r="IC120" s="1269"/>
      <c r="ID120" s="1269"/>
      <c r="IE120" s="1269"/>
      <c r="IF120" s="1269"/>
      <c r="IG120" s="1269"/>
      <c r="IH120" s="1269"/>
      <c r="II120" s="1269"/>
      <c r="IJ120" s="1269"/>
      <c r="IK120" s="1269"/>
      <c r="IL120" s="1269"/>
      <c r="IM120" s="1269"/>
      <c r="IN120" s="1269"/>
      <c r="IO120" s="1269"/>
      <c r="IP120" s="1269"/>
      <c r="IQ120" s="1269"/>
      <c r="IR120" s="1269"/>
      <c r="IS120" s="1269"/>
      <c r="IT120" s="1269"/>
      <c r="IU120" s="1269"/>
      <c r="IV120" s="1269"/>
      <c r="IW120" s="1269"/>
      <c r="IX120" s="1269"/>
      <c r="IY120" s="1269"/>
      <c r="IZ120" s="1269"/>
      <c r="JA120" s="1269"/>
    </row>
    <row r="121" spans="1:261" s="1268" customFormat="1" ht="8.25" customHeight="1">
      <c r="A121" s="133"/>
      <c r="B121" s="133"/>
      <c r="C121" s="133"/>
      <c r="D121" s="133"/>
      <c r="E121" s="133"/>
      <c r="F121" s="133"/>
      <c r="G121" s="133"/>
      <c r="H121" s="133"/>
      <c r="I121" s="133"/>
      <c r="J121" s="133"/>
      <c r="K121" s="133"/>
      <c r="L121" s="133"/>
      <c r="M121" s="133"/>
      <c r="N121" s="133"/>
      <c r="O121" s="133"/>
      <c r="P121" s="133"/>
      <c r="Q121" s="133"/>
      <c r="R121" s="133"/>
      <c r="S121" s="133"/>
      <c r="T121" s="133"/>
      <c r="U121" s="133"/>
      <c r="V121" s="133"/>
      <c r="W121" s="133"/>
      <c r="X121" s="133"/>
      <c r="Y121" s="133"/>
      <c r="Z121" s="133"/>
      <c r="AA121" s="1269"/>
      <c r="AB121" s="1269"/>
      <c r="AC121" s="1269"/>
      <c r="AD121" s="1269"/>
      <c r="AE121" s="1269"/>
      <c r="AF121" s="1269"/>
      <c r="AG121" s="1269"/>
      <c r="AH121" s="1269"/>
      <c r="AI121" s="1269"/>
      <c r="AJ121" s="1269"/>
      <c r="AK121" s="1269"/>
      <c r="AL121" s="1269"/>
      <c r="AM121" s="1269"/>
      <c r="AN121" s="1269"/>
      <c r="AO121" s="1269"/>
      <c r="AP121" s="1269"/>
      <c r="AQ121" s="1269"/>
      <c r="AR121" s="1269"/>
      <c r="AS121" s="1269"/>
      <c r="AT121" s="1269"/>
      <c r="AU121" s="1269"/>
      <c r="AV121" s="1269"/>
      <c r="AW121" s="1269"/>
      <c r="AX121" s="1269"/>
      <c r="AY121" s="1269"/>
      <c r="AZ121" s="1269"/>
      <c r="BA121" s="1269"/>
      <c r="BB121" s="1269"/>
      <c r="BC121" s="1269"/>
      <c r="BD121" s="1269"/>
      <c r="BE121" s="1269"/>
      <c r="BF121" s="1269"/>
      <c r="BG121" s="1269"/>
      <c r="BH121" s="1269"/>
      <c r="BI121" s="1269"/>
      <c r="BJ121" s="1269"/>
      <c r="BK121" s="1269"/>
      <c r="BL121" s="1269"/>
      <c r="BM121" s="1269"/>
      <c r="BN121" s="1269"/>
      <c r="BO121" s="1269"/>
      <c r="BP121" s="1269"/>
      <c r="BQ121" s="1269"/>
      <c r="BR121" s="1269"/>
      <c r="BS121" s="1269"/>
      <c r="BT121" s="1269"/>
      <c r="BU121" s="1269"/>
      <c r="BV121" s="1269"/>
      <c r="BW121" s="1269"/>
      <c r="BX121" s="1269"/>
      <c r="BY121" s="1269"/>
      <c r="BZ121" s="1269"/>
      <c r="CA121" s="1269"/>
      <c r="CB121" s="1269"/>
      <c r="CC121" s="1269"/>
      <c r="CD121" s="1269"/>
      <c r="CE121" s="1269"/>
      <c r="CF121" s="1269"/>
      <c r="CG121" s="1269"/>
      <c r="CH121" s="1269"/>
      <c r="CI121" s="1269"/>
      <c r="CJ121" s="1269"/>
      <c r="CK121" s="1269"/>
      <c r="CL121" s="1269"/>
      <c r="CM121" s="1269"/>
      <c r="CN121" s="1269"/>
      <c r="CO121" s="1269"/>
      <c r="CP121" s="1269"/>
      <c r="CQ121" s="1269"/>
      <c r="CR121" s="1269"/>
      <c r="CS121" s="1269"/>
      <c r="CT121" s="1269"/>
      <c r="CU121" s="1269"/>
      <c r="CV121" s="1269"/>
      <c r="CW121" s="1269"/>
      <c r="CX121" s="1269"/>
      <c r="CY121" s="1269"/>
      <c r="CZ121" s="1269"/>
      <c r="DA121" s="1269"/>
      <c r="DB121" s="1269"/>
      <c r="DC121" s="1269"/>
      <c r="DD121" s="1269"/>
      <c r="DE121" s="1269"/>
      <c r="DF121" s="1269"/>
      <c r="DG121" s="1269"/>
      <c r="DH121" s="1269"/>
      <c r="DI121" s="1269"/>
      <c r="DJ121" s="1269"/>
      <c r="DK121" s="1269"/>
      <c r="DL121" s="1269"/>
      <c r="DM121" s="1269"/>
      <c r="DN121" s="1269"/>
      <c r="DO121" s="1269"/>
      <c r="DP121" s="1269"/>
      <c r="DQ121" s="1269"/>
      <c r="DR121" s="1269"/>
      <c r="DS121" s="1269"/>
      <c r="DT121" s="1269"/>
      <c r="DU121" s="1269"/>
      <c r="DV121" s="1269"/>
      <c r="DW121" s="1269"/>
      <c r="DX121" s="1269"/>
      <c r="DY121" s="1269"/>
      <c r="DZ121" s="1269"/>
      <c r="EA121" s="1269"/>
      <c r="EB121" s="1269"/>
      <c r="EC121" s="1269"/>
      <c r="ED121" s="1269"/>
      <c r="EE121" s="1269"/>
      <c r="EF121" s="1269"/>
      <c r="EG121" s="1269"/>
      <c r="EH121" s="1269"/>
      <c r="EI121" s="1269"/>
      <c r="EJ121" s="1269"/>
      <c r="EK121" s="1269"/>
      <c r="EL121" s="1269"/>
      <c r="EM121" s="1269"/>
      <c r="EN121" s="1269"/>
      <c r="EO121" s="1269"/>
      <c r="EP121" s="1269"/>
      <c r="EQ121" s="1269"/>
      <c r="ER121" s="1269"/>
      <c r="ES121" s="1269"/>
      <c r="ET121" s="1269"/>
      <c r="EU121" s="1269"/>
      <c r="EV121" s="1269"/>
      <c r="EW121" s="1269"/>
      <c r="EX121" s="1269"/>
      <c r="EY121" s="1269"/>
      <c r="EZ121" s="1269"/>
      <c r="FA121" s="1269"/>
      <c r="FB121" s="1269"/>
      <c r="FC121" s="1269"/>
      <c r="FD121" s="1269"/>
      <c r="FE121" s="1269"/>
      <c r="FF121" s="1269"/>
      <c r="FG121" s="1269"/>
      <c r="FH121" s="1269"/>
      <c r="FI121" s="1269"/>
      <c r="FJ121" s="1269"/>
      <c r="FK121" s="1269"/>
      <c r="FL121" s="1269"/>
      <c r="FM121" s="1269"/>
      <c r="FN121" s="1269"/>
      <c r="FO121" s="1269"/>
      <c r="FP121" s="1269"/>
      <c r="FQ121" s="1269"/>
      <c r="FR121" s="1269"/>
      <c r="FS121" s="1269"/>
      <c r="FT121" s="1269"/>
      <c r="FU121" s="1269"/>
      <c r="FV121" s="1269"/>
      <c r="FW121" s="1269"/>
      <c r="FX121" s="1269"/>
      <c r="FY121" s="1269"/>
      <c r="FZ121" s="1269"/>
      <c r="GA121" s="1269"/>
      <c r="GB121" s="1269"/>
      <c r="GC121" s="1269"/>
      <c r="GD121" s="1269"/>
      <c r="GE121" s="1269"/>
      <c r="GF121" s="1269"/>
      <c r="GG121" s="1269"/>
      <c r="GH121" s="1269"/>
      <c r="GI121" s="1269"/>
      <c r="GJ121" s="1269"/>
      <c r="GK121" s="1269"/>
      <c r="GL121" s="1269"/>
      <c r="GM121" s="1269"/>
      <c r="GN121" s="1269"/>
      <c r="GO121" s="1269"/>
      <c r="GP121" s="1269"/>
      <c r="GQ121" s="1269"/>
      <c r="GR121" s="1269"/>
      <c r="GS121" s="1269"/>
      <c r="GT121" s="1269"/>
      <c r="GU121" s="1269"/>
      <c r="GV121" s="1269"/>
      <c r="GW121" s="1269"/>
      <c r="GX121" s="1269"/>
      <c r="GY121" s="1269"/>
      <c r="GZ121" s="1269"/>
      <c r="HA121" s="1269"/>
      <c r="HB121" s="1269"/>
      <c r="HC121" s="1269"/>
      <c r="HD121" s="1269"/>
      <c r="HE121" s="1269"/>
      <c r="HF121" s="1269"/>
      <c r="HG121" s="1269"/>
      <c r="HH121" s="1269"/>
      <c r="HI121" s="1269"/>
      <c r="HJ121" s="1269"/>
      <c r="HK121" s="1269"/>
      <c r="HL121" s="1269"/>
      <c r="HM121" s="1269"/>
      <c r="HN121" s="1269"/>
      <c r="HO121" s="1269"/>
      <c r="HP121" s="1269"/>
      <c r="HQ121" s="1269"/>
      <c r="HR121" s="1269"/>
      <c r="HS121" s="1269"/>
      <c r="HT121" s="1269"/>
      <c r="HU121" s="1269"/>
      <c r="HV121" s="1269"/>
      <c r="HW121" s="1269"/>
      <c r="HX121" s="1269"/>
      <c r="HY121" s="1269"/>
      <c r="HZ121" s="1269"/>
      <c r="IA121" s="1269"/>
      <c r="IB121" s="1269"/>
      <c r="IC121" s="1269"/>
      <c r="ID121" s="1269"/>
      <c r="IE121" s="1269"/>
      <c r="IF121" s="1269"/>
      <c r="IG121" s="1269"/>
      <c r="IH121" s="1269"/>
      <c r="II121" s="1269"/>
      <c r="IJ121" s="1269"/>
      <c r="IK121" s="1269"/>
      <c r="IL121" s="1269"/>
      <c r="IM121" s="1269"/>
      <c r="IN121" s="1269"/>
      <c r="IO121" s="1269"/>
      <c r="IP121" s="1269"/>
      <c r="IQ121" s="1269"/>
      <c r="IR121" s="1269"/>
      <c r="IS121" s="1269"/>
      <c r="IT121" s="1269"/>
      <c r="IU121" s="1269"/>
      <c r="IV121" s="1269"/>
      <c r="IW121" s="1269"/>
      <c r="IX121" s="1269"/>
      <c r="IY121" s="1269"/>
      <c r="IZ121" s="1269"/>
      <c r="JA121" s="1269"/>
    </row>
    <row r="122" spans="1:261" s="1268" customFormat="1" ht="8.25" customHeight="1">
      <c r="A122" s="133"/>
      <c r="B122" s="133"/>
      <c r="C122" s="133"/>
      <c r="D122" s="133"/>
      <c r="E122" s="133"/>
      <c r="F122" s="133"/>
      <c r="G122" s="133"/>
      <c r="H122" s="133"/>
      <c r="I122" s="133"/>
      <c r="J122" s="133"/>
      <c r="K122" s="133"/>
      <c r="L122" s="133"/>
      <c r="M122" s="133"/>
      <c r="N122" s="133"/>
      <c r="O122" s="133"/>
      <c r="P122" s="133"/>
      <c r="Q122" s="133"/>
      <c r="R122" s="133"/>
      <c r="S122" s="133"/>
      <c r="T122" s="133"/>
      <c r="U122" s="133"/>
      <c r="V122" s="133"/>
      <c r="W122" s="133"/>
      <c r="X122" s="133"/>
      <c r="Y122" s="133"/>
      <c r="Z122" s="133"/>
      <c r="AA122" s="1269"/>
      <c r="AB122" s="1269"/>
      <c r="AC122" s="1269"/>
      <c r="AD122" s="1269"/>
      <c r="AE122" s="1269"/>
      <c r="AF122" s="1269"/>
      <c r="AG122" s="1269"/>
      <c r="AH122" s="1269"/>
      <c r="AI122" s="1269"/>
      <c r="AJ122" s="1269"/>
      <c r="AK122" s="1269"/>
      <c r="AL122" s="1269"/>
      <c r="AM122" s="1269"/>
      <c r="AN122" s="1269"/>
      <c r="AO122" s="1269"/>
      <c r="AP122" s="1269"/>
      <c r="AQ122" s="1269"/>
      <c r="AR122" s="1269"/>
      <c r="AS122" s="1269"/>
      <c r="AT122" s="1269"/>
      <c r="AU122" s="1269"/>
      <c r="AV122" s="1269"/>
      <c r="AW122" s="1269"/>
      <c r="AX122" s="1269"/>
      <c r="AY122" s="1269"/>
      <c r="AZ122" s="1269"/>
      <c r="BA122" s="1269"/>
      <c r="BB122" s="1269"/>
      <c r="BC122" s="1269"/>
      <c r="BD122" s="1269"/>
      <c r="BE122" s="1269"/>
      <c r="BF122" s="1269"/>
      <c r="BG122" s="1269"/>
      <c r="BH122" s="1269"/>
      <c r="BI122" s="1269"/>
      <c r="BJ122" s="1269"/>
      <c r="BK122" s="1269"/>
      <c r="BL122" s="1269"/>
      <c r="BM122" s="1269"/>
      <c r="BN122" s="1269"/>
      <c r="BO122" s="1269"/>
      <c r="BP122" s="1269"/>
      <c r="BQ122" s="1269"/>
      <c r="BR122" s="1269"/>
      <c r="BS122" s="1269"/>
      <c r="BT122" s="1269"/>
      <c r="BU122" s="1269"/>
      <c r="BV122" s="1269"/>
      <c r="BW122" s="1269"/>
      <c r="BX122" s="1269"/>
      <c r="BY122" s="1269"/>
      <c r="BZ122" s="1269"/>
      <c r="CA122" s="1269"/>
      <c r="CB122" s="1269"/>
      <c r="CC122" s="1269"/>
      <c r="CD122" s="1269"/>
      <c r="CE122" s="1269"/>
      <c r="CF122" s="1269"/>
      <c r="CG122" s="1269"/>
      <c r="CH122" s="1269"/>
      <c r="CI122" s="1269"/>
      <c r="CJ122" s="1269"/>
      <c r="CK122" s="1269"/>
      <c r="CL122" s="1269"/>
      <c r="CM122" s="1269"/>
      <c r="CN122" s="1269"/>
      <c r="CO122" s="1269"/>
      <c r="CP122" s="1269"/>
      <c r="CQ122" s="1269"/>
      <c r="CR122" s="1269"/>
      <c r="CS122" s="1269"/>
      <c r="CT122" s="1269"/>
      <c r="CU122" s="1269"/>
      <c r="CV122" s="1269"/>
      <c r="CW122" s="1269"/>
      <c r="CX122" s="1269"/>
      <c r="CY122" s="1269"/>
      <c r="CZ122" s="1269"/>
      <c r="DA122" s="1269"/>
      <c r="DB122" s="1269"/>
      <c r="DC122" s="1269"/>
      <c r="DD122" s="1269"/>
      <c r="DE122" s="1269"/>
      <c r="DF122" s="1269"/>
      <c r="DG122" s="1269"/>
      <c r="DH122" s="1269"/>
      <c r="DI122" s="1269"/>
      <c r="DJ122" s="1269"/>
      <c r="DK122" s="1269"/>
      <c r="DL122" s="1269"/>
      <c r="DM122" s="1269"/>
      <c r="DN122" s="1269"/>
      <c r="DO122" s="1269"/>
      <c r="DP122" s="1269"/>
      <c r="DQ122" s="1269"/>
      <c r="DR122" s="1269"/>
      <c r="DS122" s="1269"/>
      <c r="DT122" s="1269"/>
      <c r="DU122" s="1269"/>
      <c r="DV122" s="1269"/>
      <c r="DW122" s="1269"/>
      <c r="DX122" s="1269"/>
      <c r="DY122" s="1269"/>
      <c r="DZ122" s="1269"/>
      <c r="EA122" s="1269"/>
      <c r="EB122" s="1269"/>
      <c r="EC122" s="1269"/>
      <c r="ED122" s="1269"/>
      <c r="EE122" s="1269"/>
      <c r="EF122" s="1269"/>
      <c r="EG122" s="1269"/>
      <c r="EH122" s="1269"/>
      <c r="EI122" s="1269"/>
      <c r="EJ122" s="1269"/>
      <c r="EK122" s="1269"/>
      <c r="EL122" s="1269"/>
      <c r="EM122" s="1269"/>
      <c r="EN122" s="1269"/>
      <c r="EO122" s="1269"/>
      <c r="EP122" s="1269"/>
      <c r="EQ122" s="1269"/>
      <c r="ER122" s="1269"/>
      <c r="ES122" s="1269"/>
      <c r="ET122" s="1269"/>
      <c r="EU122" s="1269"/>
      <c r="EV122" s="1269"/>
      <c r="EW122" s="1269"/>
      <c r="EX122" s="1269"/>
      <c r="EY122" s="1269"/>
      <c r="EZ122" s="1269"/>
      <c r="FA122" s="1269"/>
      <c r="FB122" s="1269"/>
      <c r="FC122" s="1269"/>
      <c r="FD122" s="1269"/>
      <c r="FE122" s="1269"/>
      <c r="FF122" s="1269"/>
      <c r="FG122" s="1269"/>
      <c r="FH122" s="1269"/>
      <c r="FI122" s="1269"/>
      <c r="FJ122" s="1269"/>
      <c r="FK122" s="1269"/>
      <c r="FL122" s="1269"/>
      <c r="FM122" s="1269"/>
      <c r="FN122" s="1269"/>
      <c r="FO122" s="1269"/>
      <c r="FP122" s="1269"/>
      <c r="FQ122" s="1269"/>
      <c r="FR122" s="1269"/>
      <c r="FS122" s="1269"/>
      <c r="FT122" s="1269"/>
      <c r="FU122" s="1269"/>
      <c r="FV122" s="1269"/>
      <c r="FW122" s="1269"/>
      <c r="FX122" s="1269"/>
      <c r="FY122" s="1269"/>
      <c r="FZ122" s="1269"/>
      <c r="GA122" s="1269"/>
      <c r="GB122" s="1269"/>
      <c r="GC122" s="1269"/>
      <c r="GD122" s="1269"/>
      <c r="GE122" s="1269"/>
      <c r="GF122" s="1269"/>
      <c r="GG122" s="1269"/>
      <c r="GH122" s="1269"/>
      <c r="GI122" s="1269"/>
      <c r="GJ122" s="1269"/>
      <c r="GK122" s="1269"/>
      <c r="GL122" s="1269"/>
      <c r="GM122" s="1269"/>
      <c r="GN122" s="1269"/>
      <c r="GO122" s="1269"/>
      <c r="GP122" s="1269"/>
      <c r="GQ122" s="1269"/>
      <c r="GR122" s="1269"/>
      <c r="GS122" s="1269"/>
      <c r="GT122" s="1269"/>
      <c r="GU122" s="1269"/>
      <c r="GV122" s="1269"/>
      <c r="GW122" s="1269"/>
      <c r="GX122" s="1269"/>
      <c r="GY122" s="1269"/>
      <c r="GZ122" s="1269"/>
      <c r="HA122" s="1269"/>
      <c r="HB122" s="1269"/>
      <c r="HC122" s="1269"/>
      <c r="HD122" s="1269"/>
      <c r="HE122" s="1269"/>
      <c r="HF122" s="1269"/>
      <c r="HG122" s="1269"/>
      <c r="HH122" s="1269"/>
      <c r="HI122" s="1269"/>
      <c r="HJ122" s="1269"/>
      <c r="HK122" s="1269"/>
      <c r="HL122" s="1269"/>
      <c r="HM122" s="1269"/>
      <c r="HN122" s="1269"/>
      <c r="HO122" s="1269"/>
      <c r="HP122" s="1269"/>
      <c r="HQ122" s="1269"/>
      <c r="HR122" s="1269"/>
      <c r="HS122" s="1269"/>
      <c r="HT122" s="1269"/>
      <c r="HU122" s="1269"/>
      <c r="HV122" s="1269"/>
      <c r="HW122" s="1269"/>
      <c r="HX122" s="1269"/>
      <c r="HY122" s="1269"/>
      <c r="HZ122" s="1269"/>
      <c r="IA122" s="1269"/>
      <c r="IB122" s="1269"/>
      <c r="IC122" s="1269"/>
      <c r="ID122" s="1269"/>
      <c r="IE122" s="1269"/>
      <c r="IF122" s="1269"/>
      <c r="IG122" s="1269"/>
      <c r="IH122" s="1269"/>
      <c r="II122" s="1269"/>
      <c r="IJ122" s="1269"/>
      <c r="IK122" s="1269"/>
      <c r="IL122" s="1269"/>
      <c r="IM122" s="1269"/>
      <c r="IN122" s="1269"/>
      <c r="IO122" s="1269"/>
      <c r="IP122" s="1269"/>
      <c r="IQ122" s="1269"/>
      <c r="IR122" s="1269"/>
      <c r="IS122" s="1269"/>
      <c r="IT122" s="1269"/>
      <c r="IU122" s="1269"/>
      <c r="IV122" s="1269"/>
      <c r="IW122" s="1269"/>
      <c r="IX122" s="1269"/>
      <c r="IY122" s="1269"/>
      <c r="IZ122" s="1269"/>
      <c r="JA122" s="1269"/>
    </row>
    <row r="123" spans="1:261" s="1268" customFormat="1" ht="8.25" customHeight="1">
      <c r="A123" s="133"/>
      <c r="B123" s="133"/>
      <c r="C123" s="133"/>
      <c r="D123" s="133"/>
      <c r="E123" s="133"/>
      <c r="F123" s="133"/>
      <c r="G123" s="133"/>
      <c r="H123" s="133"/>
      <c r="I123" s="133"/>
      <c r="J123" s="133"/>
      <c r="K123" s="133"/>
      <c r="L123" s="133"/>
      <c r="M123" s="133"/>
      <c r="N123" s="133"/>
      <c r="O123" s="133"/>
      <c r="P123" s="133"/>
      <c r="Q123" s="133"/>
      <c r="R123" s="133"/>
      <c r="S123" s="133"/>
      <c r="T123" s="133"/>
      <c r="U123" s="133"/>
      <c r="V123" s="133"/>
      <c r="W123" s="133"/>
      <c r="X123" s="133"/>
      <c r="Y123" s="133"/>
      <c r="Z123" s="133"/>
      <c r="AA123" s="1269"/>
      <c r="AB123" s="1269"/>
      <c r="AC123" s="1269"/>
      <c r="AD123" s="1269"/>
      <c r="AE123" s="1269"/>
      <c r="AF123" s="1269"/>
      <c r="AG123" s="1269"/>
      <c r="AH123" s="1269"/>
      <c r="AI123" s="1269"/>
      <c r="AJ123" s="1269"/>
      <c r="AK123" s="1269"/>
      <c r="AL123" s="1269"/>
      <c r="AM123" s="1269"/>
      <c r="AN123" s="1269"/>
      <c r="AO123" s="1269"/>
      <c r="AP123" s="1269"/>
      <c r="AQ123" s="1269"/>
      <c r="AR123" s="1269"/>
      <c r="AS123" s="1269"/>
      <c r="AT123" s="1269"/>
      <c r="AU123" s="1269"/>
      <c r="AV123" s="1269"/>
      <c r="AW123" s="1269"/>
      <c r="AX123" s="1269"/>
      <c r="AY123" s="1269"/>
      <c r="AZ123" s="1269"/>
      <c r="BA123" s="1269"/>
      <c r="BB123" s="1269"/>
      <c r="BC123" s="1269"/>
      <c r="BD123" s="1269"/>
      <c r="BE123" s="1269"/>
      <c r="BF123" s="1269"/>
      <c r="BG123" s="1269"/>
      <c r="BH123" s="1269"/>
      <c r="BI123" s="1269"/>
      <c r="BJ123" s="1269"/>
      <c r="BK123" s="1269"/>
      <c r="BL123" s="1269"/>
      <c r="BM123" s="1269"/>
      <c r="BN123" s="1269"/>
      <c r="BO123" s="1269"/>
      <c r="BP123" s="1269"/>
      <c r="BQ123" s="1269"/>
      <c r="BR123" s="1269"/>
      <c r="BS123" s="1269"/>
      <c r="BT123" s="1269"/>
      <c r="BU123" s="1269"/>
      <c r="BV123" s="1269"/>
      <c r="BW123" s="1269"/>
      <c r="BX123" s="1269"/>
      <c r="BY123" s="1269"/>
      <c r="BZ123" s="1269"/>
      <c r="CA123" s="1269"/>
      <c r="CB123" s="1269"/>
      <c r="CC123" s="1269"/>
      <c r="CD123" s="1269"/>
      <c r="CE123" s="1269"/>
      <c r="CF123" s="1269"/>
      <c r="CG123" s="1269"/>
      <c r="CH123" s="1269"/>
      <c r="CI123" s="1269"/>
      <c r="CJ123" s="1269"/>
      <c r="CK123" s="1269"/>
      <c r="CL123" s="1269"/>
      <c r="CM123" s="1269"/>
      <c r="CN123" s="1269"/>
      <c r="CO123" s="1269"/>
      <c r="CP123" s="1269"/>
      <c r="CQ123" s="1269"/>
      <c r="CR123" s="1269"/>
      <c r="CS123" s="1269"/>
      <c r="CT123" s="1269"/>
      <c r="CU123" s="1269"/>
      <c r="CV123" s="1269"/>
      <c r="CW123" s="1269"/>
      <c r="CX123" s="1269"/>
      <c r="CY123" s="1269"/>
      <c r="CZ123" s="1269"/>
      <c r="DA123" s="1269"/>
      <c r="DB123" s="1269"/>
      <c r="DC123" s="1269"/>
      <c r="DD123" s="1269"/>
      <c r="DE123" s="1269"/>
      <c r="DF123" s="1269"/>
      <c r="DG123" s="1269"/>
      <c r="DH123" s="1269"/>
      <c r="DI123" s="1269"/>
      <c r="DJ123" s="1269"/>
      <c r="DK123" s="1269"/>
      <c r="DL123" s="1269"/>
      <c r="DM123" s="1269"/>
      <c r="DN123" s="1269"/>
      <c r="DO123" s="1269"/>
      <c r="DP123" s="1269"/>
      <c r="DQ123" s="1269"/>
      <c r="DR123" s="1269"/>
      <c r="DS123" s="1269"/>
      <c r="DT123" s="1269"/>
      <c r="DU123" s="1269"/>
      <c r="DV123" s="1269"/>
      <c r="DW123" s="1269"/>
      <c r="DX123" s="1269"/>
      <c r="DY123" s="1269"/>
      <c r="DZ123" s="1269"/>
      <c r="EA123" s="1269"/>
      <c r="EB123" s="1269"/>
      <c r="EC123" s="1269"/>
      <c r="ED123" s="1269"/>
      <c r="EE123" s="1269"/>
      <c r="EF123" s="1269"/>
      <c r="EG123" s="1269"/>
      <c r="EH123" s="1269"/>
      <c r="EI123" s="1269"/>
      <c r="EJ123" s="1269"/>
      <c r="EK123" s="1269"/>
      <c r="EL123" s="1269"/>
      <c r="EM123" s="1269"/>
      <c r="EN123" s="1269"/>
      <c r="EO123" s="1269"/>
      <c r="EP123" s="1269"/>
      <c r="EQ123" s="1269"/>
      <c r="ER123" s="1269"/>
      <c r="ES123" s="1269"/>
      <c r="ET123" s="1269"/>
      <c r="EU123" s="1269"/>
      <c r="EV123" s="1269"/>
      <c r="EW123" s="1269"/>
      <c r="EX123" s="1269"/>
      <c r="EY123" s="1269"/>
      <c r="EZ123" s="1269"/>
      <c r="FA123" s="1269"/>
      <c r="FB123" s="1269"/>
      <c r="FC123" s="1269"/>
      <c r="FD123" s="1269"/>
      <c r="FE123" s="1269"/>
      <c r="FF123" s="1269"/>
      <c r="FG123" s="1269"/>
      <c r="FH123" s="1269"/>
      <c r="FI123" s="1269"/>
      <c r="FJ123" s="1269"/>
      <c r="FK123" s="1269"/>
      <c r="FL123" s="1269"/>
      <c r="FM123" s="1269"/>
      <c r="FN123" s="1269"/>
      <c r="FO123" s="1269"/>
      <c r="FP123" s="1269"/>
      <c r="FQ123" s="1269"/>
      <c r="FR123" s="1269"/>
      <c r="FS123" s="1269"/>
      <c r="FT123" s="1269"/>
      <c r="FU123" s="1269"/>
      <c r="FV123" s="1269"/>
      <c r="FW123" s="1269"/>
      <c r="FX123" s="1269"/>
      <c r="FY123" s="1269"/>
      <c r="FZ123" s="1269"/>
      <c r="GA123" s="1269"/>
      <c r="GB123" s="1269"/>
      <c r="GC123" s="1269"/>
      <c r="GD123" s="1269"/>
      <c r="GE123" s="1269"/>
      <c r="GF123" s="1269"/>
      <c r="GG123" s="1269"/>
      <c r="GH123" s="1269"/>
      <c r="GI123" s="1269"/>
      <c r="GJ123" s="1269"/>
      <c r="GK123" s="1269"/>
      <c r="GL123" s="1269"/>
      <c r="GM123" s="1269"/>
      <c r="GN123" s="1269"/>
      <c r="GO123" s="1269"/>
      <c r="GP123" s="1269"/>
      <c r="GQ123" s="1269"/>
      <c r="GR123" s="1269"/>
      <c r="GS123" s="1269"/>
      <c r="GT123" s="1269"/>
      <c r="GU123" s="1269"/>
      <c r="GV123" s="1269"/>
      <c r="GW123" s="1269"/>
      <c r="GX123" s="1269"/>
      <c r="GY123" s="1269"/>
      <c r="GZ123" s="1269"/>
      <c r="HA123" s="1269"/>
      <c r="HB123" s="1269"/>
      <c r="HC123" s="1269"/>
      <c r="HD123" s="1269"/>
      <c r="HE123" s="1269"/>
      <c r="HF123" s="1269"/>
      <c r="HG123" s="1269"/>
      <c r="HH123" s="1269"/>
      <c r="HI123" s="1269"/>
      <c r="HJ123" s="1269"/>
      <c r="HK123" s="1269"/>
      <c r="HL123" s="1269"/>
      <c r="HM123" s="1269"/>
      <c r="HN123" s="1269"/>
      <c r="HO123" s="1269"/>
      <c r="HP123" s="1269"/>
      <c r="HQ123" s="1269"/>
      <c r="HR123" s="1269"/>
      <c r="HS123" s="1269"/>
      <c r="HT123" s="1269"/>
      <c r="HU123" s="1269"/>
      <c r="HV123" s="1269"/>
      <c r="HW123" s="1269"/>
      <c r="HX123" s="1269"/>
      <c r="HY123" s="1269"/>
      <c r="HZ123" s="1269"/>
      <c r="IA123" s="1269"/>
      <c r="IB123" s="1269"/>
      <c r="IC123" s="1269"/>
      <c r="ID123" s="1269"/>
      <c r="IE123" s="1269"/>
      <c r="IF123" s="1269"/>
      <c r="IG123" s="1269"/>
      <c r="IH123" s="1269"/>
      <c r="II123" s="1269"/>
      <c r="IJ123" s="1269"/>
      <c r="IK123" s="1269"/>
      <c r="IL123" s="1269"/>
      <c r="IM123" s="1269"/>
      <c r="IN123" s="1269"/>
      <c r="IO123" s="1269"/>
      <c r="IP123" s="1269"/>
      <c r="IQ123" s="1269"/>
      <c r="IR123" s="1269"/>
      <c r="IS123" s="1269"/>
      <c r="IT123" s="1269"/>
      <c r="IU123" s="1269"/>
      <c r="IV123" s="1269"/>
      <c r="IW123" s="1269"/>
      <c r="IX123" s="1269"/>
      <c r="IY123" s="1269"/>
      <c r="IZ123" s="1269"/>
      <c r="JA123" s="1269"/>
    </row>
    <row r="124" spans="1:261" s="1268" customFormat="1" ht="8.25" customHeight="1">
      <c r="A124" s="133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133"/>
      <c r="AA124" s="1269"/>
      <c r="AB124" s="1269"/>
      <c r="AC124" s="1269"/>
      <c r="AD124" s="1269"/>
      <c r="AE124" s="1269"/>
      <c r="AF124" s="1269"/>
      <c r="AG124" s="1269"/>
      <c r="AH124" s="1269"/>
      <c r="AI124" s="1269"/>
      <c r="AJ124" s="1269"/>
      <c r="AK124" s="1269"/>
      <c r="AL124" s="1269"/>
      <c r="AM124" s="1269"/>
      <c r="AN124" s="1269"/>
      <c r="AO124" s="1269"/>
      <c r="AP124" s="1269"/>
      <c r="AQ124" s="1269"/>
      <c r="AR124" s="1269"/>
      <c r="AS124" s="1269"/>
      <c r="AT124" s="1269"/>
      <c r="AU124" s="1269"/>
      <c r="AV124" s="1269"/>
      <c r="AW124" s="1269"/>
      <c r="AX124" s="1269"/>
      <c r="AY124" s="1269"/>
      <c r="AZ124" s="1269"/>
      <c r="BA124" s="1269"/>
      <c r="BB124" s="1269"/>
      <c r="BC124" s="1269"/>
      <c r="BD124" s="1269"/>
      <c r="BE124" s="1269"/>
      <c r="BF124" s="1269"/>
      <c r="BG124" s="1269"/>
      <c r="BH124" s="1269"/>
      <c r="BI124" s="1269"/>
      <c r="BJ124" s="1269"/>
      <c r="BK124" s="1269"/>
      <c r="BL124" s="1269"/>
      <c r="BM124" s="1269"/>
      <c r="BN124" s="1269"/>
      <c r="BO124" s="1269"/>
      <c r="BP124" s="1269"/>
      <c r="BQ124" s="1269"/>
      <c r="BR124" s="1269"/>
      <c r="BS124" s="1269"/>
      <c r="BT124" s="1269"/>
      <c r="BU124" s="1269"/>
      <c r="BV124" s="1269"/>
      <c r="BW124" s="1269"/>
      <c r="BX124" s="1269"/>
      <c r="BY124" s="1269"/>
      <c r="BZ124" s="1269"/>
      <c r="CA124" s="1269"/>
      <c r="CB124" s="1269"/>
      <c r="CC124" s="1269"/>
      <c r="CD124" s="1269"/>
      <c r="CE124" s="1269"/>
      <c r="CF124" s="1269"/>
      <c r="CG124" s="1269"/>
      <c r="CH124" s="1269"/>
      <c r="CI124" s="1269"/>
      <c r="CJ124" s="1269"/>
      <c r="CK124" s="1269"/>
      <c r="CL124" s="1269"/>
      <c r="CM124" s="1269"/>
      <c r="CN124" s="1269"/>
      <c r="CO124" s="1269"/>
      <c r="CP124" s="1269"/>
      <c r="CQ124" s="1269"/>
      <c r="CR124" s="1269"/>
      <c r="CS124" s="1269"/>
      <c r="CT124" s="1269"/>
      <c r="CU124" s="1269"/>
      <c r="CV124" s="1269"/>
      <c r="CW124" s="1269"/>
      <c r="CX124" s="1269"/>
      <c r="CY124" s="1269"/>
      <c r="CZ124" s="1269"/>
      <c r="DA124" s="1269"/>
      <c r="DB124" s="1269"/>
      <c r="DC124" s="1269"/>
      <c r="DD124" s="1269"/>
      <c r="DE124" s="1269"/>
      <c r="DF124" s="1269"/>
      <c r="DG124" s="1269"/>
      <c r="DH124" s="1269"/>
      <c r="DI124" s="1269"/>
      <c r="DJ124" s="1269"/>
      <c r="DK124" s="1269"/>
      <c r="DL124" s="1269"/>
      <c r="DM124" s="1269"/>
      <c r="DN124" s="1269"/>
      <c r="DO124" s="1269"/>
      <c r="DP124" s="1269"/>
      <c r="DQ124" s="1269"/>
      <c r="DR124" s="1269"/>
      <c r="DS124" s="1269"/>
      <c r="DT124" s="1269"/>
      <c r="DU124" s="1269"/>
      <c r="DV124" s="1269"/>
      <c r="DW124" s="1269"/>
      <c r="DX124" s="1269"/>
      <c r="DY124" s="1269"/>
      <c r="DZ124" s="1269"/>
      <c r="EA124" s="1269"/>
      <c r="EB124" s="1269"/>
      <c r="EC124" s="1269"/>
      <c r="ED124" s="1269"/>
      <c r="EE124" s="1269"/>
      <c r="EF124" s="1269"/>
      <c r="EG124" s="1269"/>
      <c r="EH124" s="1269"/>
      <c r="EI124" s="1269"/>
      <c r="EJ124" s="1269"/>
      <c r="EK124" s="1269"/>
      <c r="EL124" s="1269"/>
      <c r="EM124" s="1269"/>
      <c r="EN124" s="1269"/>
      <c r="EO124" s="1269"/>
      <c r="EP124" s="1269"/>
      <c r="EQ124" s="1269"/>
      <c r="ER124" s="1269"/>
      <c r="ES124" s="1269"/>
      <c r="ET124" s="1269"/>
      <c r="EU124" s="1269"/>
      <c r="EV124" s="1269"/>
      <c r="EW124" s="1269"/>
      <c r="EX124" s="1269"/>
      <c r="EY124" s="1269"/>
      <c r="EZ124" s="1269"/>
      <c r="FA124" s="1269"/>
      <c r="FB124" s="1269"/>
      <c r="FC124" s="1269"/>
      <c r="FD124" s="1269"/>
      <c r="FE124" s="1269"/>
      <c r="FF124" s="1269"/>
      <c r="FG124" s="1269"/>
      <c r="FH124" s="1269"/>
      <c r="FI124" s="1269"/>
      <c r="FJ124" s="1269"/>
      <c r="FK124" s="1269"/>
      <c r="FL124" s="1269"/>
      <c r="FM124" s="1269"/>
      <c r="FN124" s="1269"/>
      <c r="FO124" s="1269"/>
      <c r="FP124" s="1269"/>
      <c r="FQ124" s="1269"/>
      <c r="FR124" s="1269"/>
      <c r="FS124" s="1269"/>
      <c r="FT124" s="1269"/>
      <c r="FU124" s="1269"/>
      <c r="FV124" s="1269"/>
      <c r="FW124" s="1269"/>
      <c r="FX124" s="1269"/>
      <c r="FY124" s="1269"/>
      <c r="FZ124" s="1269"/>
      <c r="GA124" s="1269"/>
      <c r="GB124" s="1269"/>
      <c r="GC124" s="1269"/>
      <c r="GD124" s="1269"/>
      <c r="GE124" s="1269"/>
      <c r="GF124" s="1269"/>
      <c r="GG124" s="1269"/>
      <c r="GH124" s="1269"/>
      <c r="GI124" s="1269"/>
      <c r="GJ124" s="1269"/>
      <c r="GK124" s="1269"/>
      <c r="GL124" s="1269"/>
      <c r="GM124" s="1269"/>
      <c r="GN124" s="1269"/>
      <c r="GO124" s="1269"/>
      <c r="GP124" s="1269"/>
      <c r="GQ124" s="1269"/>
      <c r="GR124" s="1269"/>
      <c r="GS124" s="1269"/>
      <c r="GT124" s="1269"/>
      <c r="GU124" s="1269"/>
      <c r="GV124" s="1269"/>
      <c r="GW124" s="1269"/>
      <c r="GX124" s="1269"/>
      <c r="GY124" s="1269"/>
      <c r="GZ124" s="1269"/>
      <c r="HA124" s="1269"/>
      <c r="HB124" s="1269"/>
      <c r="HC124" s="1269"/>
      <c r="HD124" s="1269"/>
      <c r="HE124" s="1269"/>
      <c r="HF124" s="1269"/>
      <c r="HG124" s="1269"/>
      <c r="HH124" s="1269"/>
      <c r="HI124" s="1269"/>
      <c r="HJ124" s="1269"/>
      <c r="HK124" s="1269"/>
      <c r="HL124" s="1269"/>
      <c r="HM124" s="1269"/>
      <c r="HN124" s="1269"/>
      <c r="HO124" s="1269"/>
      <c r="HP124" s="1269"/>
      <c r="HQ124" s="1269"/>
      <c r="HR124" s="1269"/>
      <c r="HS124" s="1269"/>
      <c r="HT124" s="1269"/>
      <c r="HU124" s="1269"/>
      <c r="HV124" s="1269"/>
      <c r="HW124" s="1269"/>
      <c r="HX124" s="1269"/>
      <c r="HY124" s="1269"/>
      <c r="HZ124" s="1269"/>
      <c r="IA124" s="1269"/>
      <c r="IB124" s="1269"/>
      <c r="IC124" s="1269"/>
      <c r="ID124" s="1269"/>
      <c r="IE124" s="1269"/>
      <c r="IF124" s="1269"/>
      <c r="IG124" s="1269"/>
      <c r="IH124" s="1269"/>
      <c r="II124" s="1269"/>
      <c r="IJ124" s="1269"/>
      <c r="IK124" s="1269"/>
      <c r="IL124" s="1269"/>
      <c r="IM124" s="1269"/>
      <c r="IN124" s="1269"/>
      <c r="IO124" s="1269"/>
      <c r="IP124" s="1269"/>
      <c r="IQ124" s="1269"/>
      <c r="IR124" s="1269"/>
      <c r="IS124" s="1269"/>
      <c r="IT124" s="1269"/>
      <c r="IU124" s="1269"/>
      <c r="IV124" s="1269"/>
      <c r="IW124" s="1269"/>
      <c r="IX124" s="1269"/>
      <c r="IY124" s="1269"/>
      <c r="IZ124" s="1269"/>
      <c r="JA124" s="1269"/>
    </row>
    <row r="125" spans="1:261" s="1268" customFormat="1" ht="8.25" customHeight="1">
      <c r="A125" s="133"/>
      <c r="B125" s="133"/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33"/>
      <c r="AA125" s="1269"/>
      <c r="AB125" s="1269"/>
      <c r="AC125" s="1269"/>
      <c r="AD125" s="1269"/>
      <c r="AE125" s="1269"/>
      <c r="AF125" s="1269"/>
      <c r="AG125" s="1269"/>
      <c r="AH125" s="1269"/>
      <c r="AI125" s="1269"/>
      <c r="AJ125" s="1269"/>
      <c r="AK125" s="1269"/>
      <c r="AL125" s="1269"/>
      <c r="AM125" s="1269"/>
      <c r="AN125" s="1269"/>
      <c r="AO125" s="1269"/>
      <c r="AP125" s="1269"/>
      <c r="AQ125" s="1269"/>
      <c r="AR125" s="1269"/>
      <c r="AS125" s="1269"/>
      <c r="AT125" s="1269"/>
      <c r="AU125" s="1269"/>
      <c r="AV125" s="1269"/>
      <c r="AW125" s="1269"/>
      <c r="AX125" s="1269"/>
      <c r="AY125" s="1269"/>
      <c r="AZ125" s="1269"/>
      <c r="BA125" s="1269"/>
      <c r="BB125" s="1269"/>
      <c r="BC125" s="1269"/>
      <c r="BD125" s="1269"/>
      <c r="BE125" s="1269"/>
      <c r="BF125" s="1269"/>
      <c r="BG125" s="1269"/>
      <c r="BH125" s="1269"/>
      <c r="BI125" s="1269"/>
      <c r="BJ125" s="1269"/>
      <c r="BK125" s="1269"/>
      <c r="BL125" s="1269"/>
      <c r="BM125" s="1269"/>
      <c r="BN125" s="1269"/>
      <c r="BO125" s="1269"/>
      <c r="BP125" s="1269"/>
      <c r="BQ125" s="1269"/>
      <c r="BR125" s="1269"/>
      <c r="BS125" s="1269"/>
      <c r="BT125" s="1269"/>
      <c r="BU125" s="1269"/>
      <c r="BV125" s="1269"/>
      <c r="BW125" s="1269"/>
      <c r="BX125" s="1269"/>
      <c r="BY125" s="1269"/>
      <c r="BZ125" s="1269"/>
      <c r="CA125" s="1269"/>
      <c r="CB125" s="1269"/>
      <c r="CC125" s="1269"/>
      <c r="CD125" s="1269"/>
      <c r="CE125" s="1269"/>
      <c r="CF125" s="1269"/>
      <c r="CG125" s="1269"/>
      <c r="CH125" s="1269"/>
      <c r="CI125" s="1269"/>
      <c r="CJ125" s="1269"/>
      <c r="CK125" s="1269"/>
      <c r="CL125" s="1269"/>
      <c r="CM125" s="1269"/>
      <c r="CN125" s="1269"/>
      <c r="CO125" s="1269"/>
      <c r="CP125" s="1269"/>
      <c r="CQ125" s="1269"/>
      <c r="CR125" s="1269"/>
      <c r="CS125" s="1269"/>
      <c r="CT125" s="1269"/>
      <c r="CU125" s="1269"/>
      <c r="CV125" s="1269"/>
      <c r="CW125" s="1269"/>
      <c r="CX125" s="1269"/>
      <c r="CY125" s="1269"/>
      <c r="CZ125" s="1269"/>
      <c r="DA125" s="1269"/>
      <c r="DB125" s="1269"/>
      <c r="DC125" s="1269"/>
      <c r="DD125" s="1269"/>
      <c r="DE125" s="1269"/>
      <c r="DF125" s="1269"/>
      <c r="DG125" s="1269"/>
      <c r="DH125" s="1269"/>
      <c r="DI125" s="1269"/>
      <c r="DJ125" s="1269"/>
      <c r="DK125" s="1269"/>
      <c r="DL125" s="1269"/>
      <c r="DM125" s="1269"/>
      <c r="DN125" s="1269"/>
      <c r="DO125" s="1269"/>
      <c r="DP125" s="1269"/>
      <c r="DQ125" s="1269"/>
      <c r="DR125" s="1269"/>
      <c r="DS125" s="1269"/>
      <c r="DT125" s="1269"/>
      <c r="DU125" s="1269"/>
      <c r="DV125" s="1269"/>
      <c r="DW125" s="1269"/>
      <c r="DX125" s="1269"/>
      <c r="DY125" s="1269"/>
      <c r="DZ125" s="1269"/>
      <c r="EA125" s="1269"/>
      <c r="EB125" s="1269"/>
      <c r="EC125" s="1269"/>
      <c r="ED125" s="1269"/>
      <c r="EE125" s="1269"/>
      <c r="EF125" s="1269"/>
      <c r="EG125" s="1269"/>
      <c r="EH125" s="1269"/>
      <c r="EI125" s="1269"/>
      <c r="EJ125" s="1269"/>
      <c r="EK125" s="1269"/>
      <c r="EL125" s="1269"/>
      <c r="EM125" s="1269"/>
      <c r="EN125" s="1269"/>
      <c r="EO125" s="1269"/>
      <c r="EP125" s="1269"/>
      <c r="EQ125" s="1269"/>
      <c r="ER125" s="1269"/>
      <c r="ES125" s="1269"/>
      <c r="ET125" s="1269"/>
      <c r="EU125" s="1269"/>
      <c r="EV125" s="1269"/>
      <c r="EW125" s="1269"/>
      <c r="EX125" s="1269"/>
      <c r="EY125" s="1269"/>
      <c r="EZ125" s="1269"/>
      <c r="FA125" s="1269"/>
      <c r="FB125" s="1269"/>
      <c r="FC125" s="1269"/>
      <c r="FD125" s="1269"/>
      <c r="FE125" s="1269"/>
      <c r="FF125" s="1269"/>
      <c r="FG125" s="1269"/>
      <c r="FH125" s="1269"/>
      <c r="FI125" s="1269"/>
      <c r="FJ125" s="1269"/>
      <c r="FK125" s="1269"/>
      <c r="FL125" s="1269"/>
      <c r="FM125" s="1269"/>
      <c r="FN125" s="1269"/>
      <c r="FO125" s="1269"/>
      <c r="FP125" s="1269"/>
      <c r="FQ125" s="1269"/>
      <c r="FR125" s="1269"/>
      <c r="FS125" s="1269"/>
      <c r="FT125" s="1269"/>
      <c r="FU125" s="1269"/>
      <c r="FV125" s="1269"/>
      <c r="FW125" s="1269"/>
      <c r="FX125" s="1269"/>
      <c r="FY125" s="1269"/>
      <c r="FZ125" s="1269"/>
      <c r="GA125" s="1269"/>
      <c r="GB125" s="1269"/>
      <c r="GC125" s="1269"/>
      <c r="GD125" s="1269"/>
      <c r="GE125" s="1269"/>
      <c r="GF125" s="1269"/>
      <c r="GG125" s="1269"/>
      <c r="GH125" s="1269"/>
      <c r="GI125" s="1269"/>
      <c r="GJ125" s="1269"/>
      <c r="GK125" s="1269"/>
      <c r="GL125" s="1269"/>
      <c r="GM125" s="1269"/>
      <c r="GN125" s="1269"/>
      <c r="GO125" s="1269"/>
      <c r="GP125" s="1269"/>
      <c r="GQ125" s="1269"/>
      <c r="GR125" s="1269"/>
      <c r="GS125" s="1269"/>
      <c r="GT125" s="1269"/>
      <c r="GU125" s="1269"/>
      <c r="GV125" s="1269"/>
      <c r="GW125" s="1269"/>
      <c r="GX125" s="1269"/>
      <c r="GY125" s="1269"/>
      <c r="GZ125" s="1269"/>
      <c r="HA125" s="1269"/>
      <c r="HB125" s="1269"/>
      <c r="HC125" s="1269"/>
      <c r="HD125" s="1269"/>
      <c r="HE125" s="1269"/>
      <c r="HF125" s="1269"/>
      <c r="HG125" s="1269"/>
      <c r="HH125" s="1269"/>
      <c r="HI125" s="1269"/>
      <c r="HJ125" s="1269"/>
      <c r="HK125" s="1269"/>
      <c r="HL125" s="1269"/>
      <c r="HM125" s="1269"/>
      <c r="HN125" s="1269"/>
      <c r="HO125" s="1269"/>
      <c r="HP125" s="1269"/>
      <c r="HQ125" s="1269"/>
      <c r="HR125" s="1269"/>
      <c r="HS125" s="1269"/>
      <c r="HT125" s="1269"/>
      <c r="HU125" s="1269"/>
      <c r="HV125" s="1269"/>
      <c r="HW125" s="1269"/>
      <c r="HX125" s="1269"/>
      <c r="HY125" s="1269"/>
      <c r="HZ125" s="1269"/>
      <c r="IA125" s="1269"/>
      <c r="IB125" s="1269"/>
      <c r="IC125" s="1269"/>
      <c r="ID125" s="1269"/>
      <c r="IE125" s="1269"/>
      <c r="IF125" s="1269"/>
      <c r="IG125" s="1269"/>
      <c r="IH125" s="1269"/>
      <c r="II125" s="1269"/>
      <c r="IJ125" s="1269"/>
      <c r="IK125" s="1269"/>
      <c r="IL125" s="1269"/>
      <c r="IM125" s="1269"/>
      <c r="IN125" s="1269"/>
      <c r="IO125" s="1269"/>
      <c r="IP125" s="1269"/>
      <c r="IQ125" s="1269"/>
      <c r="IR125" s="1269"/>
      <c r="IS125" s="1269"/>
      <c r="IT125" s="1269"/>
      <c r="IU125" s="1269"/>
      <c r="IV125" s="1269"/>
      <c r="IW125" s="1269"/>
      <c r="IX125" s="1269"/>
      <c r="IY125" s="1269"/>
      <c r="IZ125" s="1269"/>
      <c r="JA125" s="1269"/>
    </row>
    <row r="126" spans="1:261" s="1268" customFormat="1" ht="8.25" customHeight="1">
      <c r="A126" s="133"/>
      <c r="B126" s="133"/>
      <c r="C126" s="133"/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133"/>
      <c r="S126" s="133"/>
      <c r="T126" s="133"/>
      <c r="U126" s="133"/>
      <c r="V126" s="133"/>
      <c r="W126" s="133"/>
      <c r="X126" s="133"/>
      <c r="Y126" s="133"/>
      <c r="Z126" s="133"/>
      <c r="AA126" s="1269"/>
      <c r="AB126" s="1269"/>
      <c r="AC126" s="1269"/>
      <c r="AD126" s="1269"/>
      <c r="AE126" s="1269"/>
      <c r="AF126" s="1269"/>
      <c r="AG126" s="1269"/>
      <c r="AH126" s="1269"/>
      <c r="AI126" s="1269"/>
      <c r="AJ126" s="1269"/>
      <c r="AK126" s="1269"/>
      <c r="AL126" s="1269"/>
      <c r="AM126" s="1269"/>
      <c r="AN126" s="1269"/>
      <c r="AO126" s="1269"/>
      <c r="AP126" s="1269"/>
      <c r="AQ126" s="1269"/>
      <c r="AR126" s="1269"/>
      <c r="AS126" s="1269"/>
      <c r="AT126" s="1269"/>
      <c r="AU126" s="1269"/>
      <c r="AV126" s="1269"/>
      <c r="AW126" s="1269"/>
      <c r="AX126" s="1269"/>
      <c r="AY126" s="1269"/>
      <c r="AZ126" s="1269"/>
      <c r="BA126" s="1269"/>
      <c r="BB126" s="1269"/>
      <c r="BC126" s="1269"/>
      <c r="BD126" s="1269"/>
      <c r="BE126" s="1269"/>
      <c r="BF126" s="1269"/>
      <c r="BG126" s="1269"/>
      <c r="BH126" s="1269"/>
      <c r="BI126" s="1269"/>
      <c r="BJ126" s="1269"/>
      <c r="BK126" s="1269"/>
      <c r="BL126" s="1269"/>
      <c r="BM126" s="1269"/>
      <c r="BN126" s="1269"/>
      <c r="BO126" s="1269"/>
      <c r="BP126" s="1269"/>
      <c r="BQ126" s="1269"/>
      <c r="BR126" s="1269"/>
      <c r="BS126" s="1269"/>
      <c r="BT126" s="1269"/>
      <c r="BU126" s="1269"/>
      <c r="BV126" s="1269"/>
      <c r="BW126" s="1269"/>
      <c r="BX126" s="1269"/>
      <c r="BY126" s="1269"/>
      <c r="BZ126" s="1269"/>
      <c r="CA126" s="1269"/>
      <c r="CB126" s="1269"/>
      <c r="CC126" s="1269"/>
      <c r="CD126" s="1269"/>
      <c r="CE126" s="1269"/>
      <c r="CF126" s="1269"/>
      <c r="CG126" s="1269"/>
      <c r="CH126" s="1269"/>
      <c r="CI126" s="1269"/>
      <c r="CJ126" s="1269"/>
      <c r="CK126" s="1269"/>
      <c r="CL126" s="1269"/>
      <c r="CM126" s="1269"/>
      <c r="CN126" s="1269"/>
      <c r="CO126" s="1269"/>
      <c r="CP126" s="1269"/>
      <c r="CQ126" s="1269"/>
      <c r="CR126" s="1269"/>
      <c r="CS126" s="1269"/>
      <c r="CT126" s="1269"/>
      <c r="CU126" s="1269"/>
      <c r="CV126" s="1269"/>
      <c r="CW126" s="1269"/>
      <c r="CX126" s="1269"/>
      <c r="CY126" s="1269"/>
      <c r="CZ126" s="1269"/>
      <c r="DA126" s="1269"/>
      <c r="DB126" s="1269"/>
      <c r="DC126" s="1269"/>
      <c r="DD126" s="1269"/>
      <c r="DE126" s="1269"/>
      <c r="DF126" s="1269"/>
      <c r="DG126" s="1269"/>
      <c r="DH126" s="1269"/>
      <c r="DI126" s="1269"/>
      <c r="DJ126" s="1269"/>
      <c r="DK126" s="1269"/>
      <c r="DL126" s="1269"/>
      <c r="DM126" s="1269"/>
      <c r="DN126" s="1269"/>
      <c r="DO126" s="1269"/>
      <c r="DP126" s="1269"/>
      <c r="DQ126" s="1269"/>
      <c r="DR126" s="1269"/>
      <c r="DS126" s="1269"/>
      <c r="DT126" s="1269"/>
      <c r="DU126" s="1269"/>
      <c r="DV126" s="1269"/>
      <c r="DW126" s="1269"/>
      <c r="DX126" s="1269"/>
      <c r="DY126" s="1269"/>
      <c r="DZ126" s="1269"/>
      <c r="EA126" s="1269"/>
      <c r="EB126" s="1269"/>
      <c r="EC126" s="1269"/>
      <c r="ED126" s="1269"/>
      <c r="EE126" s="1269"/>
      <c r="EF126" s="1269"/>
      <c r="EG126" s="1269"/>
      <c r="EH126" s="1269"/>
      <c r="EI126" s="1269"/>
      <c r="EJ126" s="1269"/>
      <c r="EK126" s="1269"/>
      <c r="EL126" s="1269"/>
      <c r="EM126" s="1269"/>
      <c r="EN126" s="1269"/>
      <c r="EO126" s="1269"/>
      <c r="EP126" s="1269"/>
      <c r="EQ126" s="1269"/>
      <c r="ER126" s="1269"/>
      <c r="ES126" s="1269"/>
      <c r="ET126" s="1269"/>
      <c r="EU126" s="1269"/>
      <c r="EV126" s="1269"/>
      <c r="EW126" s="1269"/>
      <c r="EX126" s="1269"/>
      <c r="EY126" s="1269"/>
      <c r="EZ126" s="1269"/>
      <c r="FA126" s="1269"/>
      <c r="FB126" s="1269"/>
      <c r="FC126" s="1269"/>
      <c r="FD126" s="1269"/>
      <c r="FE126" s="1269"/>
      <c r="FF126" s="1269"/>
      <c r="FG126" s="1269"/>
      <c r="FH126" s="1269"/>
      <c r="FI126" s="1269"/>
      <c r="FJ126" s="1269"/>
      <c r="FK126" s="1269"/>
      <c r="FL126" s="1269"/>
      <c r="FM126" s="1269"/>
      <c r="FN126" s="1269"/>
      <c r="FO126" s="1269"/>
      <c r="FP126" s="1269"/>
      <c r="FQ126" s="1269"/>
      <c r="FR126" s="1269"/>
      <c r="FS126" s="1269"/>
      <c r="FT126" s="1269"/>
      <c r="FU126" s="1269"/>
      <c r="FV126" s="1269"/>
      <c r="FW126" s="1269"/>
      <c r="FX126" s="1269"/>
      <c r="FY126" s="1269"/>
      <c r="FZ126" s="1269"/>
      <c r="GA126" s="1269"/>
      <c r="GB126" s="1269"/>
      <c r="GC126" s="1269"/>
      <c r="GD126" s="1269"/>
      <c r="GE126" s="1269"/>
      <c r="GF126" s="1269"/>
      <c r="GG126" s="1269"/>
      <c r="GH126" s="1269"/>
      <c r="GI126" s="1269"/>
      <c r="GJ126" s="1269"/>
      <c r="GK126" s="1269"/>
      <c r="GL126" s="1269"/>
      <c r="GM126" s="1269"/>
      <c r="GN126" s="1269"/>
      <c r="GO126" s="1269"/>
      <c r="GP126" s="1269"/>
      <c r="GQ126" s="1269"/>
      <c r="GR126" s="1269"/>
      <c r="GS126" s="1269"/>
      <c r="GT126" s="1269"/>
      <c r="GU126" s="1269"/>
      <c r="GV126" s="1269"/>
      <c r="GW126" s="1269"/>
      <c r="GX126" s="1269"/>
      <c r="GY126" s="1269"/>
      <c r="GZ126" s="1269"/>
      <c r="HA126" s="1269"/>
      <c r="HB126" s="1269"/>
      <c r="HC126" s="1269"/>
      <c r="HD126" s="1269"/>
      <c r="HE126" s="1269"/>
      <c r="HF126" s="1269"/>
      <c r="HG126" s="1269"/>
      <c r="HH126" s="1269"/>
      <c r="HI126" s="1269"/>
      <c r="HJ126" s="1269"/>
      <c r="HK126" s="1269"/>
      <c r="HL126" s="1269"/>
      <c r="HM126" s="1269"/>
      <c r="HN126" s="1269"/>
      <c r="HO126" s="1269"/>
      <c r="HP126" s="1269"/>
      <c r="HQ126" s="1269"/>
      <c r="HR126" s="1269"/>
      <c r="HS126" s="1269"/>
      <c r="HT126" s="1269"/>
      <c r="HU126" s="1269"/>
      <c r="HV126" s="1269"/>
      <c r="HW126" s="1269"/>
      <c r="HX126" s="1269"/>
      <c r="HY126" s="1269"/>
      <c r="HZ126" s="1269"/>
      <c r="IA126" s="1269"/>
      <c r="IB126" s="1269"/>
      <c r="IC126" s="1269"/>
      <c r="ID126" s="1269"/>
      <c r="IE126" s="1269"/>
      <c r="IF126" s="1269"/>
      <c r="IG126" s="1269"/>
      <c r="IH126" s="1269"/>
      <c r="II126" s="1269"/>
      <c r="IJ126" s="1269"/>
      <c r="IK126" s="1269"/>
      <c r="IL126" s="1269"/>
      <c r="IM126" s="1269"/>
      <c r="IN126" s="1269"/>
      <c r="IO126" s="1269"/>
      <c r="IP126" s="1269"/>
      <c r="IQ126" s="1269"/>
      <c r="IR126" s="1269"/>
      <c r="IS126" s="1269"/>
      <c r="IT126" s="1269"/>
      <c r="IU126" s="1269"/>
      <c r="IV126" s="1269"/>
      <c r="IW126" s="1269"/>
      <c r="IX126" s="1269"/>
      <c r="IY126" s="1269"/>
      <c r="IZ126" s="1269"/>
      <c r="JA126" s="1269"/>
    </row>
    <row r="127" spans="1:261" s="1268" customFormat="1" ht="8.25" customHeight="1">
      <c r="A127" s="133"/>
      <c r="B127" s="133"/>
      <c r="C127" s="133"/>
      <c r="D127" s="133"/>
      <c r="E127" s="133"/>
      <c r="F127" s="133"/>
      <c r="G127" s="133"/>
      <c r="H127" s="133"/>
      <c r="I127" s="133"/>
      <c r="J127" s="133"/>
      <c r="K127" s="133"/>
      <c r="L127" s="133"/>
      <c r="M127" s="133"/>
      <c r="N127" s="133"/>
      <c r="O127" s="133"/>
      <c r="P127" s="133"/>
      <c r="Q127" s="133"/>
      <c r="R127" s="133"/>
      <c r="S127" s="133"/>
      <c r="T127" s="133"/>
      <c r="U127" s="133"/>
      <c r="V127" s="133"/>
      <c r="W127" s="133"/>
      <c r="X127" s="133"/>
      <c r="Y127" s="133"/>
      <c r="Z127" s="133"/>
      <c r="AA127" s="1269"/>
      <c r="AB127" s="1269"/>
      <c r="AC127" s="1269"/>
      <c r="AD127" s="1269"/>
      <c r="AE127" s="1269"/>
      <c r="AF127" s="1269"/>
      <c r="AG127" s="1269"/>
      <c r="AH127" s="1269"/>
      <c r="AI127" s="1269"/>
      <c r="AJ127" s="1269"/>
      <c r="AK127" s="1269"/>
      <c r="AL127" s="1269"/>
      <c r="AM127" s="1269"/>
      <c r="AN127" s="1269"/>
      <c r="AO127" s="1269"/>
      <c r="AP127" s="1269"/>
      <c r="AQ127" s="1269"/>
      <c r="AR127" s="1269"/>
      <c r="AS127" s="1269"/>
      <c r="AT127" s="1269"/>
      <c r="AU127" s="1269"/>
      <c r="AV127" s="1269"/>
      <c r="AW127" s="1269"/>
      <c r="AX127" s="1269"/>
      <c r="AY127" s="1269"/>
      <c r="AZ127" s="1269"/>
      <c r="BA127" s="1269"/>
      <c r="BB127" s="1269"/>
      <c r="BC127" s="1269"/>
      <c r="BD127" s="1269"/>
      <c r="BE127" s="1269"/>
      <c r="BF127" s="1269"/>
      <c r="BG127" s="1269"/>
      <c r="BH127" s="1269"/>
      <c r="BI127" s="1269"/>
      <c r="BJ127" s="1269"/>
      <c r="BK127" s="1269"/>
      <c r="BL127" s="1269"/>
      <c r="BM127" s="1269"/>
      <c r="BN127" s="1269"/>
      <c r="BO127" s="1269"/>
      <c r="BP127" s="1269"/>
      <c r="BQ127" s="1269"/>
      <c r="BR127" s="1269"/>
      <c r="BS127" s="1269"/>
      <c r="BT127" s="1269"/>
      <c r="BU127" s="1269"/>
      <c r="BV127" s="1269"/>
      <c r="BW127" s="1269"/>
      <c r="BX127" s="1269"/>
      <c r="BY127" s="1269"/>
      <c r="BZ127" s="1269"/>
      <c r="CA127" s="1269"/>
      <c r="CB127" s="1269"/>
      <c r="CC127" s="1269"/>
      <c r="CD127" s="1269"/>
      <c r="CE127" s="1269"/>
      <c r="CF127" s="1269"/>
      <c r="CG127" s="1269"/>
      <c r="CH127" s="1269"/>
      <c r="CI127" s="1269"/>
      <c r="CJ127" s="1269"/>
      <c r="CK127" s="1269"/>
      <c r="CL127" s="1269"/>
      <c r="CM127" s="1269"/>
      <c r="CN127" s="1269"/>
      <c r="CO127" s="1269"/>
      <c r="CP127" s="1269"/>
      <c r="CQ127" s="1269"/>
      <c r="CR127" s="1269"/>
      <c r="CS127" s="1269"/>
      <c r="CT127" s="1269"/>
      <c r="CU127" s="1269"/>
      <c r="CV127" s="1269"/>
      <c r="CW127" s="1269"/>
      <c r="CX127" s="1269"/>
      <c r="CY127" s="1269"/>
      <c r="CZ127" s="1269"/>
      <c r="DA127" s="1269"/>
      <c r="DB127" s="1269"/>
      <c r="DC127" s="1269"/>
      <c r="DD127" s="1269"/>
      <c r="DE127" s="1269"/>
      <c r="DF127" s="1269"/>
      <c r="DG127" s="1269"/>
      <c r="DH127" s="1269"/>
      <c r="DI127" s="1269"/>
      <c r="DJ127" s="1269"/>
      <c r="DK127" s="1269"/>
      <c r="DL127" s="1269"/>
      <c r="DM127" s="1269"/>
      <c r="DN127" s="1269"/>
      <c r="DO127" s="1269"/>
      <c r="DP127" s="1269"/>
      <c r="DQ127" s="1269"/>
      <c r="DR127" s="1269"/>
      <c r="DS127" s="1269"/>
      <c r="DT127" s="1269"/>
      <c r="DU127" s="1269"/>
      <c r="DV127" s="1269"/>
      <c r="DW127" s="1269"/>
      <c r="DX127" s="1269"/>
      <c r="DY127" s="1269"/>
      <c r="DZ127" s="1269"/>
      <c r="EA127" s="1269"/>
      <c r="EB127" s="1269"/>
      <c r="EC127" s="1269"/>
      <c r="ED127" s="1269"/>
      <c r="EE127" s="1269"/>
      <c r="EF127" s="1269"/>
      <c r="EG127" s="1269"/>
      <c r="EH127" s="1269"/>
      <c r="EI127" s="1269"/>
      <c r="EJ127" s="1269"/>
      <c r="EK127" s="1269"/>
      <c r="EL127" s="1269"/>
      <c r="EM127" s="1269"/>
      <c r="EN127" s="1269"/>
      <c r="EO127" s="1269"/>
      <c r="EP127" s="1269"/>
      <c r="EQ127" s="1269"/>
      <c r="ER127" s="1269"/>
      <c r="ES127" s="1269"/>
      <c r="ET127" s="1269"/>
      <c r="EU127" s="1269"/>
      <c r="EV127" s="1269"/>
      <c r="EW127" s="1269"/>
      <c r="EX127" s="1269"/>
      <c r="EY127" s="1269"/>
      <c r="EZ127" s="1269"/>
      <c r="FA127" s="1269"/>
      <c r="FB127" s="1269"/>
      <c r="FC127" s="1269"/>
      <c r="FD127" s="1269"/>
      <c r="FE127" s="1269"/>
      <c r="FF127" s="1269"/>
      <c r="FG127" s="1269"/>
      <c r="FH127" s="1269"/>
      <c r="FI127" s="1269"/>
      <c r="FJ127" s="1269"/>
      <c r="FK127" s="1269"/>
      <c r="FL127" s="1269"/>
      <c r="FM127" s="1269"/>
      <c r="FN127" s="1269"/>
      <c r="FO127" s="1269"/>
      <c r="FP127" s="1269"/>
      <c r="FQ127" s="1269"/>
      <c r="FR127" s="1269"/>
      <c r="FS127" s="1269"/>
      <c r="FT127" s="1269"/>
      <c r="FU127" s="1269"/>
      <c r="FV127" s="1269"/>
      <c r="FW127" s="1269"/>
      <c r="FX127" s="1269"/>
      <c r="FY127" s="1269"/>
      <c r="FZ127" s="1269"/>
      <c r="GA127" s="1269"/>
      <c r="GB127" s="1269"/>
      <c r="GC127" s="1269"/>
      <c r="GD127" s="1269"/>
      <c r="GE127" s="1269"/>
      <c r="GF127" s="1269"/>
      <c r="GG127" s="1269"/>
      <c r="GH127" s="1269"/>
      <c r="GI127" s="1269"/>
      <c r="GJ127" s="1269"/>
      <c r="GK127" s="1269"/>
      <c r="GL127" s="1269"/>
      <c r="GM127" s="1269"/>
      <c r="GN127" s="1269"/>
      <c r="GO127" s="1269"/>
      <c r="GP127" s="1269"/>
      <c r="GQ127" s="1269"/>
      <c r="GR127" s="1269"/>
      <c r="GS127" s="1269"/>
      <c r="GT127" s="1269"/>
      <c r="GU127" s="1269"/>
      <c r="GV127" s="1269"/>
      <c r="GW127" s="1269"/>
      <c r="GX127" s="1269"/>
      <c r="GY127" s="1269"/>
      <c r="GZ127" s="1269"/>
      <c r="HA127" s="1269"/>
      <c r="HB127" s="1269"/>
      <c r="HC127" s="1269"/>
      <c r="HD127" s="1269"/>
      <c r="HE127" s="1269"/>
      <c r="HF127" s="1269"/>
      <c r="HG127" s="1269"/>
      <c r="HH127" s="1269"/>
      <c r="HI127" s="1269"/>
      <c r="HJ127" s="1269"/>
      <c r="HK127" s="1269"/>
      <c r="HL127" s="1269"/>
      <c r="HM127" s="1269"/>
      <c r="HN127" s="1269"/>
      <c r="HO127" s="1269"/>
      <c r="HP127" s="1269"/>
      <c r="HQ127" s="1269"/>
      <c r="HR127" s="1269"/>
      <c r="HS127" s="1269"/>
      <c r="HT127" s="1269"/>
      <c r="HU127" s="1269"/>
      <c r="HV127" s="1269"/>
      <c r="HW127" s="1269"/>
      <c r="HX127" s="1269"/>
      <c r="HY127" s="1269"/>
      <c r="HZ127" s="1269"/>
      <c r="IA127" s="1269"/>
      <c r="IB127" s="1269"/>
      <c r="IC127" s="1269"/>
      <c r="ID127" s="1269"/>
      <c r="IE127" s="1269"/>
      <c r="IF127" s="1269"/>
      <c r="IG127" s="1269"/>
      <c r="IH127" s="1269"/>
      <c r="II127" s="1269"/>
      <c r="IJ127" s="1269"/>
      <c r="IK127" s="1269"/>
      <c r="IL127" s="1269"/>
      <c r="IM127" s="1269"/>
      <c r="IN127" s="1269"/>
      <c r="IO127" s="1269"/>
      <c r="IP127" s="1269"/>
      <c r="IQ127" s="1269"/>
      <c r="IR127" s="1269"/>
      <c r="IS127" s="1269"/>
      <c r="IT127" s="1269"/>
      <c r="IU127" s="1269"/>
      <c r="IV127" s="1269"/>
      <c r="IW127" s="1269"/>
      <c r="IX127" s="1269"/>
      <c r="IY127" s="1269"/>
      <c r="IZ127" s="1269"/>
      <c r="JA127" s="1269"/>
    </row>
    <row r="128" spans="1:261" s="1268" customFormat="1" ht="8.25" customHeight="1">
      <c r="A128" s="133"/>
      <c r="B128" s="133"/>
      <c r="C128" s="133"/>
      <c r="D128" s="133"/>
      <c r="E128" s="133"/>
      <c r="F128" s="133"/>
      <c r="G128" s="133"/>
      <c r="H128" s="133"/>
      <c r="I128" s="133"/>
      <c r="J128" s="133"/>
      <c r="K128" s="133"/>
      <c r="L128" s="133"/>
      <c r="M128" s="133"/>
      <c r="N128" s="133"/>
      <c r="O128" s="133"/>
      <c r="P128" s="133"/>
      <c r="Q128" s="133"/>
      <c r="R128" s="133"/>
      <c r="S128" s="133"/>
      <c r="T128" s="133"/>
      <c r="U128" s="133"/>
      <c r="V128" s="133"/>
      <c r="W128" s="133"/>
      <c r="X128" s="133"/>
      <c r="Y128" s="133"/>
      <c r="Z128" s="133"/>
      <c r="AA128" s="1269"/>
      <c r="AB128" s="1269"/>
      <c r="AC128" s="1269"/>
      <c r="AD128" s="1269"/>
      <c r="AE128" s="1269"/>
      <c r="AF128" s="1269"/>
      <c r="AG128" s="1269"/>
      <c r="AH128" s="1269"/>
      <c r="AI128" s="1269"/>
      <c r="AJ128" s="1269"/>
      <c r="AK128" s="1269"/>
      <c r="AL128" s="1269"/>
      <c r="AM128" s="1269"/>
      <c r="AN128" s="1269"/>
      <c r="AO128" s="1269"/>
      <c r="AP128" s="1269"/>
      <c r="AQ128" s="1269"/>
      <c r="AR128" s="1269"/>
      <c r="AS128" s="1269"/>
      <c r="AT128" s="1269"/>
      <c r="AU128" s="1269"/>
      <c r="AV128" s="1269"/>
      <c r="AW128" s="1269"/>
      <c r="AX128" s="1269"/>
      <c r="AY128" s="1269"/>
      <c r="AZ128" s="1269"/>
      <c r="BA128" s="1269"/>
      <c r="BB128" s="1269"/>
      <c r="BC128" s="1269"/>
      <c r="BD128" s="1269"/>
      <c r="BE128" s="1269"/>
      <c r="BF128" s="1269"/>
      <c r="BG128" s="1269"/>
      <c r="BH128" s="1269"/>
      <c r="BI128" s="1269"/>
      <c r="BJ128" s="1269"/>
      <c r="BK128" s="1269"/>
      <c r="BL128" s="1269"/>
      <c r="BM128" s="1269"/>
      <c r="BN128" s="1269"/>
      <c r="BO128" s="1269"/>
      <c r="BP128" s="1269"/>
      <c r="BQ128" s="1269"/>
      <c r="BR128" s="1269"/>
      <c r="BS128" s="1269"/>
      <c r="BT128" s="1269"/>
      <c r="BU128" s="1269"/>
      <c r="BV128" s="1269"/>
      <c r="BW128" s="1269"/>
      <c r="BX128" s="1269"/>
      <c r="BY128" s="1269"/>
      <c r="BZ128" s="1269"/>
      <c r="CA128" s="1269"/>
      <c r="CB128" s="1269"/>
      <c r="CC128" s="1269"/>
      <c r="CD128" s="1269"/>
      <c r="CE128" s="1269"/>
      <c r="CF128" s="1269"/>
      <c r="CG128" s="1269"/>
      <c r="CH128" s="1269"/>
      <c r="CI128" s="1269"/>
      <c r="CJ128" s="1269"/>
      <c r="CK128" s="1269"/>
      <c r="CL128" s="1269"/>
      <c r="CM128" s="1269"/>
      <c r="CN128" s="1269"/>
      <c r="CO128" s="1269"/>
      <c r="CP128" s="1269"/>
      <c r="CQ128" s="1269"/>
      <c r="CR128" s="1269"/>
      <c r="CS128" s="1269"/>
      <c r="CT128" s="1269"/>
      <c r="CU128" s="1269"/>
      <c r="CV128" s="1269"/>
      <c r="CW128" s="1269"/>
      <c r="CX128" s="1269"/>
      <c r="CY128" s="1269"/>
      <c r="CZ128" s="1269"/>
      <c r="DA128" s="1269"/>
      <c r="DB128" s="1269"/>
      <c r="DC128" s="1269"/>
      <c r="DD128" s="1269"/>
      <c r="DE128" s="1269"/>
      <c r="DF128" s="1269"/>
      <c r="DG128" s="1269"/>
      <c r="DH128" s="1269"/>
      <c r="DI128" s="1269"/>
      <c r="DJ128" s="1269"/>
      <c r="DK128" s="1269"/>
      <c r="DL128" s="1269"/>
      <c r="DM128" s="1269"/>
      <c r="DN128" s="1269"/>
      <c r="DO128" s="1269"/>
      <c r="DP128" s="1269"/>
      <c r="DQ128" s="1269"/>
      <c r="DR128" s="1269"/>
      <c r="DS128" s="1269"/>
      <c r="DT128" s="1269"/>
      <c r="DU128" s="1269"/>
      <c r="DV128" s="1269"/>
      <c r="DW128" s="1269"/>
      <c r="DX128" s="1269"/>
      <c r="DY128" s="1269"/>
      <c r="DZ128" s="1269"/>
      <c r="EA128" s="1269"/>
      <c r="EB128" s="1269"/>
      <c r="EC128" s="1269"/>
      <c r="ED128" s="1269"/>
      <c r="EE128" s="1269"/>
      <c r="EF128" s="1269"/>
      <c r="EG128" s="1269"/>
      <c r="EH128" s="1269"/>
      <c r="EI128" s="1269"/>
      <c r="EJ128" s="1269"/>
      <c r="EK128" s="1269"/>
      <c r="EL128" s="1269"/>
      <c r="EM128" s="1269"/>
      <c r="EN128" s="1269"/>
      <c r="EO128" s="1269"/>
      <c r="EP128" s="1269"/>
      <c r="EQ128" s="1269"/>
      <c r="ER128" s="1269"/>
      <c r="ES128" s="1269"/>
      <c r="ET128" s="1269"/>
      <c r="EU128" s="1269"/>
      <c r="EV128" s="1269"/>
      <c r="EW128" s="1269"/>
      <c r="EX128" s="1269"/>
      <c r="EY128" s="1269"/>
      <c r="EZ128" s="1269"/>
      <c r="FA128" s="1269"/>
      <c r="FB128" s="1269"/>
      <c r="FC128" s="1269"/>
      <c r="FD128" s="1269"/>
      <c r="FE128" s="1269"/>
      <c r="FF128" s="1269"/>
      <c r="FG128" s="1269"/>
      <c r="FH128" s="1269"/>
      <c r="FI128" s="1269"/>
      <c r="FJ128" s="1269"/>
      <c r="FK128" s="1269"/>
      <c r="FL128" s="1269"/>
      <c r="FM128" s="1269"/>
      <c r="FN128" s="1269"/>
      <c r="FO128" s="1269"/>
      <c r="FP128" s="1269"/>
      <c r="FQ128" s="1269"/>
      <c r="FR128" s="1269"/>
      <c r="FS128" s="1269"/>
      <c r="FT128" s="1269"/>
      <c r="FU128" s="1269"/>
      <c r="FV128" s="1269"/>
      <c r="FW128" s="1269"/>
      <c r="FX128" s="1269"/>
      <c r="FY128" s="1269"/>
      <c r="FZ128" s="1269"/>
      <c r="GA128" s="1269"/>
      <c r="GB128" s="1269"/>
      <c r="GC128" s="1269"/>
      <c r="GD128" s="1269"/>
      <c r="GE128" s="1269"/>
      <c r="GF128" s="1269"/>
      <c r="GG128" s="1269"/>
      <c r="GH128" s="1269"/>
      <c r="GI128" s="1269"/>
      <c r="GJ128" s="1269"/>
      <c r="GK128" s="1269"/>
      <c r="GL128" s="1269"/>
      <c r="GM128" s="1269"/>
      <c r="GN128" s="1269"/>
      <c r="GO128" s="1269"/>
      <c r="GP128" s="1269"/>
      <c r="GQ128" s="1269"/>
      <c r="GR128" s="1269"/>
      <c r="GS128" s="1269"/>
      <c r="GT128" s="1269"/>
      <c r="GU128" s="1269"/>
      <c r="GV128" s="1269"/>
      <c r="GW128" s="1269"/>
      <c r="GX128" s="1269"/>
      <c r="GY128" s="1269"/>
      <c r="GZ128" s="1269"/>
      <c r="HA128" s="1269"/>
      <c r="HB128" s="1269"/>
      <c r="HC128" s="1269"/>
      <c r="HD128" s="1269"/>
      <c r="HE128" s="1269"/>
      <c r="HF128" s="1269"/>
      <c r="HG128" s="1269"/>
      <c r="HH128" s="1269"/>
      <c r="HI128" s="1269"/>
      <c r="HJ128" s="1269"/>
      <c r="HK128" s="1269"/>
      <c r="HL128" s="1269"/>
      <c r="HM128" s="1269"/>
      <c r="HN128" s="1269"/>
      <c r="HO128" s="1269"/>
      <c r="HP128" s="1269"/>
      <c r="HQ128" s="1269"/>
      <c r="HR128" s="1269"/>
      <c r="HS128" s="1269"/>
      <c r="HT128" s="1269"/>
      <c r="HU128" s="1269"/>
      <c r="HV128" s="1269"/>
      <c r="HW128" s="1269"/>
      <c r="HX128" s="1269"/>
      <c r="HY128" s="1269"/>
      <c r="HZ128" s="1269"/>
      <c r="IA128" s="1269"/>
      <c r="IB128" s="1269"/>
      <c r="IC128" s="1269"/>
      <c r="ID128" s="1269"/>
      <c r="IE128" s="1269"/>
      <c r="IF128" s="1269"/>
      <c r="IG128" s="1269"/>
      <c r="IH128" s="1269"/>
      <c r="II128" s="1269"/>
      <c r="IJ128" s="1269"/>
      <c r="IK128" s="1269"/>
      <c r="IL128" s="1269"/>
      <c r="IM128" s="1269"/>
      <c r="IN128" s="1269"/>
      <c r="IO128" s="1269"/>
      <c r="IP128" s="1269"/>
      <c r="IQ128" s="1269"/>
      <c r="IR128" s="1269"/>
      <c r="IS128" s="1269"/>
      <c r="IT128" s="1269"/>
      <c r="IU128" s="1269"/>
      <c r="IV128" s="1269"/>
      <c r="IW128" s="1269"/>
      <c r="IX128" s="1269"/>
      <c r="IY128" s="1269"/>
      <c r="IZ128" s="1269"/>
      <c r="JA128" s="1269"/>
    </row>
    <row r="129" spans="1:261" s="1268" customFormat="1" ht="8.25" customHeight="1">
      <c r="A129" s="133"/>
      <c r="B129" s="133"/>
      <c r="C129" s="133"/>
      <c r="D129" s="133"/>
      <c r="E129" s="133"/>
      <c r="F129" s="133"/>
      <c r="G129" s="133"/>
      <c r="H129" s="133"/>
      <c r="I129" s="133"/>
      <c r="J129" s="133"/>
      <c r="K129" s="133"/>
      <c r="L129" s="133"/>
      <c r="M129" s="133"/>
      <c r="N129" s="133"/>
      <c r="O129" s="133"/>
      <c r="P129" s="133"/>
      <c r="Q129" s="133"/>
      <c r="R129" s="133"/>
      <c r="S129" s="133"/>
      <c r="T129" s="133"/>
      <c r="U129" s="133"/>
      <c r="V129" s="133"/>
      <c r="W129" s="133"/>
      <c r="X129" s="133"/>
      <c r="Y129" s="133"/>
      <c r="Z129" s="133"/>
      <c r="AA129" s="1269"/>
      <c r="AB129" s="1269"/>
      <c r="AC129" s="1269"/>
      <c r="AD129" s="1269"/>
      <c r="AE129" s="1269"/>
      <c r="AF129" s="1269"/>
      <c r="AG129" s="1269"/>
      <c r="AH129" s="1269"/>
      <c r="AI129" s="1269"/>
      <c r="AJ129" s="1269"/>
      <c r="AK129" s="1269"/>
      <c r="AL129" s="1269"/>
      <c r="AM129" s="1269"/>
      <c r="AN129" s="1269"/>
      <c r="AO129" s="1269"/>
      <c r="AP129" s="1269"/>
      <c r="AQ129" s="1269"/>
      <c r="AR129" s="1269"/>
      <c r="AS129" s="1269"/>
      <c r="AT129" s="1269"/>
      <c r="AU129" s="1269"/>
      <c r="AV129" s="1269"/>
      <c r="AW129" s="1269"/>
      <c r="AX129" s="1269"/>
      <c r="AY129" s="1269"/>
      <c r="AZ129" s="1269"/>
      <c r="BA129" s="1269"/>
      <c r="BB129" s="1269"/>
      <c r="BC129" s="1269"/>
      <c r="BD129" s="1269"/>
      <c r="BE129" s="1269"/>
      <c r="BF129" s="1269"/>
      <c r="BG129" s="1269"/>
      <c r="BH129" s="1269"/>
      <c r="BI129" s="1269"/>
      <c r="BJ129" s="1269"/>
      <c r="BK129" s="1269"/>
      <c r="BL129" s="1269"/>
      <c r="BM129" s="1269"/>
      <c r="BN129" s="1269"/>
      <c r="BO129" s="1269"/>
      <c r="BP129" s="1269"/>
      <c r="BQ129" s="1269"/>
      <c r="BR129" s="1269"/>
      <c r="BS129" s="1269"/>
      <c r="BT129" s="1269"/>
      <c r="BU129" s="1269"/>
      <c r="BV129" s="1269"/>
      <c r="BW129" s="1269"/>
      <c r="BX129" s="1269"/>
      <c r="BY129" s="1269"/>
      <c r="BZ129" s="1269"/>
      <c r="CA129" s="1269"/>
      <c r="CB129" s="1269"/>
      <c r="CC129" s="1269"/>
      <c r="CD129" s="1269"/>
      <c r="CE129" s="1269"/>
      <c r="CF129" s="1269"/>
      <c r="CG129" s="1269"/>
      <c r="CH129" s="1269"/>
      <c r="CI129" s="1269"/>
      <c r="CJ129" s="1269"/>
      <c r="CK129" s="1269"/>
      <c r="CL129" s="1269"/>
      <c r="CM129" s="1269"/>
      <c r="CN129" s="1269"/>
      <c r="CO129" s="1269"/>
      <c r="CP129" s="1269"/>
      <c r="CQ129" s="1269"/>
      <c r="CR129" s="1269"/>
      <c r="CS129" s="1269"/>
      <c r="CT129" s="1269"/>
      <c r="CU129" s="1269"/>
      <c r="CV129" s="1269"/>
      <c r="CW129" s="1269"/>
      <c r="CX129" s="1269"/>
      <c r="CY129" s="1269"/>
      <c r="CZ129" s="1269"/>
      <c r="DA129" s="1269"/>
      <c r="DB129" s="1269"/>
      <c r="DC129" s="1269"/>
      <c r="DD129" s="1269"/>
      <c r="DE129" s="1269"/>
      <c r="DF129" s="1269"/>
      <c r="DG129" s="1269"/>
      <c r="DH129" s="1269"/>
      <c r="DI129" s="1269"/>
      <c r="DJ129" s="1269"/>
      <c r="DK129" s="1269"/>
      <c r="DL129" s="1269"/>
      <c r="DM129" s="1269"/>
      <c r="DN129" s="1269"/>
      <c r="DO129" s="1269"/>
      <c r="DP129" s="1269"/>
      <c r="DQ129" s="1269"/>
      <c r="DR129" s="1269"/>
      <c r="DS129" s="1269"/>
      <c r="DT129" s="1269"/>
      <c r="DU129" s="1269"/>
      <c r="DV129" s="1269"/>
      <c r="DW129" s="1269"/>
      <c r="DX129" s="1269"/>
      <c r="DY129" s="1269"/>
      <c r="DZ129" s="1269"/>
      <c r="EA129" s="1269"/>
      <c r="EB129" s="1269"/>
      <c r="EC129" s="1269"/>
      <c r="ED129" s="1269"/>
      <c r="EE129" s="1269"/>
      <c r="EF129" s="1269"/>
      <c r="EG129" s="1269"/>
      <c r="EH129" s="1269"/>
      <c r="EI129" s="1269"/>
      <c r="EJ129" s="1269"/>
      <c r="EK129" s="1269"/>
      <c r="EL129" s="1269"/>
      <c r="EM129" s="1269"/>
      <c r="EN129" s="1269"/>
      <c r="EO129" s="1269"/>
      <c r="EP129" s="1269"/>
      <c r="EQ129" s="1269"/>
      <c r="ER129" s="1269"/>
      <c r="ES129" s="1269"/>
      <c r="ET129" s="1269"/>
      <c r="EU129" s="1269"/>
      <c r="EV129" s="1269"/>
      <c r="EW129" s="1269"/>
      <c r="EX129" s="1269"/>
      <c r="EY129" s="1269"/>
      <c r="EZ129" s="1269"/>
      <c r="FA129" s="1269"/>
      <c r="FB129" s="1269"/>
      <c r="FC129" s="1269"/>
      <c r="FD129" s="1269"/>
      <c r="FE129" s="1269"/>
      <c r="FF129" s="1269"/>
      <c r="FG129" s="1269"/>
      <c r="FH129" s="1269"/>
      <c r="FI129" s="1269"/>
      <c r="FJ129" s="1269"/>
      <c r="FK129" s="1269"/>
      <c r="FL129" s="1269"/>
      <c r="FM129" s="1269"/>
      <c r="FN129" s="1269"/>
      <c r="FO129" s="1269"/>
      <c r="FP129" s="1269"/>
      <c r="FQ129" s="1269"/>
      <c r="FR129" s="1269"/>
      <c r="FS129" s="1269"/>
      <c r="FT129" s="1269"/>
      <c r="FU129" s="1269"/>
      <c r="FV129" s="1269"/>
      <c r="FW129" s="1269"/>
      <c r="FX129" s="1269"/>
      <c r="FY129" s="1269"/>
      <c r="FZ129" s="1269"/>
      <c r="GA129" s="1269"/>
      <c r="GB129" s="1269"/>
      <c r="GC129" s="1269"/>
      <c r="GD129" s="1269"/>
      <c r="GE129" s="1269"/>
      <c r="GF129" s="1269"/>
      <c r="GG129" s="1269"/>
      <c r="GH129" s="1269"/>
      <c r="GI129" s="1269"/>
      <c r="GJ129" s="1269"/>
      <c r="GK129" s="1269"/>
      <c r="GL129" s="1269"/>
      <c r="GM129" s="1269"/>
      <c r="GN129" s="1269"/>
      <c r="GO129" s="1269"/>
      <c r="GP129" s="1269"/>
      <c r="GQ129" s="1269"/>
      <c r="GR129" s="1269"/>
      <c r="GS129" s="1269"/>
      <c r="GT129" s="1269"/>
      <c r="GU129" s="1269"/>
      <c r="GV129" s="1269"/>
      <c r="GW129" s="1269"/>
      <c r="GX129" s="1269"/>
      <c r="GY129" s="1269"/>
      <c r="GZ129" s="1269"/>
      <c r="HA129" s="1269"/>
      <c r="HB129" s="1269"/>
      <c r="HC129" s="1269"/>
      <c r="HD129" s="1269"/>
      <c r="HE129" s="1269"/>
      <c r="HF129" s="1269"/>
      <c r="HG129" s="1269"/>
      <c r="HH129" s="1269"/>
      <c r="HI129" s="1269"/>
      <c r="HJ129" s="1269"/>
      <c r="HK129" s="1269"/>
      <c r="HL129" s="1269"/>
      <c r="HM129" s="1269"/>
      <c r="HN129" s="1269"/>
      <c r="HO129" s="1269"/>
      <c r="HP129" s="1269"/>
      <c r="HQ129" s="1269"/>
      <c r="HR129" s="1269"/>
      <c r="HS129" s="1269"/>
      <c r="HT129" s="1269"/>
      <c r="HU129" s="1269"/>
      <c r="HV129" s="1269"/>
      <c r="HW129" s="1269"/>
      <c r="HX129" s="1269"/>
      <c r="HY129" s="1269"/>
      <c r="HZ129" s="1269"/>
      <c r="IA129" s="1269"/>
      <c r="IB129" s="1269"/>
      <c r="IC129" s="1269"/>
      <c r="ID129" s="1269"/>
      <c r="IE129" s="1269"/>
      <c r="IF129" s="1269"/>
      <c r="IG129" s="1269"/>
      <c r="IH129" s="1269"/>
      <c r="II129" s="1269"/>
      <c r="IJ129" s="1269"/>
      <c r="IK129" s="1269"/>
      <c r="IL129" s="1269"/>
      <c r="IM129" s="1269"/>
      <c r="IN129" s="1269"/>
      <c r="IO129" s="1269"/>
      <c r="IP129" s="1269"/>
      <c r="IQ129" s="1269"/>
      <c r="IR129" s="1269"/>
      <c r="IS129" s="1269"/>
      <c r="IT129" s="1269"/>
      <c r="IU129" s="1269"/>
      <c r="IV129" s="1269"/>
      <c r="IW129" s="1269"/>
      <c r="IX129" s="1269"/>
      <c r="IY129" s="1269"/>
      <c r="IZ129" s="1269"/>
      <c r="JA129" s="1269"/>
    </row>
    <row r="130" spans="1:261" s="1268" customFormat="1" ht="8.25" customHeight="1">
      <c r="A130" s="133"/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1269"/>
      <c r="AB130" s="1269"/>
      <c r="AC130" s="1269"/>
      <c r="AD130" s="1269"/>
      <c r="AE130" s="1269"/>
      <c r="AF130" s="1269"/>
      <c r="AG130" s="1269"/>
      <c r="AH130" s="1269"/>
      <c r="AI130" s="1269"/>
      <c r="AJ130" s="1269"/>
      <c r="AK130" s="1269"/>
      <c r="AL130" s="1269"/>
      <c r="AM130" s="1269"/>
      <c r="AN130" s="1269"/>
      <c r="AO130" s="1269"/>
      <c r="AP130" s="1269"/>
      <c r="AQ130" s="1269"/>
      <c r="AR130" s="1269"/>
      <c r="AS130" s="1269"/>
      <c r="AT130" s="1269"/>
      <c r="AU130" s="1269"/>
      <c r="AV130" s="1269"/>
      <c r="AW130" s="1269"/>
      <c r="AX130" s="1269"/>
      <c r="AY130" s="1269"/>
      <c r="AZ130" s="1269"/>
      <c r="BA130" s="1269"/>
      <c r="BB130" s="1269"/>
      <c r="BC130" s="1269"/>
      <c r="BD130" s="1269"/>
      <c r="BE130" s="1269"/>
      <c r="BF130" s="1269"/>
      <c r="BG130" s="1269"/>
      <c r="BH130" s="1269"/>
      <c r="BI130" s="1269"/>
      <c r="BJ130" s="1269"/>
      <c r="BK130" s="1269"/>
      <c r="BL130" s="1269"/>
      <c r="BM130" s="1269"/>
      <c r="BN130" s="1269"/>
      <c r="BO130" s="1269"/>
      <c r="BP130" s="1269"/>
      <c r="BQ130" s="1269"/>
      <c r="BR130" s="1269"/>
      <c r="BS130" s="1269"/>
      <c r="BT130" s="1269"/>
      <c r="BU130" s="1269"/>
      <c r="BV130" s="1269"/>
      <c r="BW130" s="1269"/>
      <c r="BX130" s="1269"/>
      <c r="BY130" s="1269"/>
      <c r="BZ130" s="1269"/>
      <c r="CA130" s="1269"/>
      <c r="CB130" s="1269"/>
      <c r="CC130" s="1269"/>
      <c r="CD130" s="1269"/>
      <c r="CE130" s="1269"/>
      <c r="CF130" s="1269"/>
      <c r="CG130" s="1269"/>
      <c r="CH130" s="1269"/>
      <c r="CI130" s="1269"/>
      <c r="CJ130" s="1269"/>
      <c r="CK130" s="1269"/>
      <c r="CL130" s="1269"/>
      <c r="CM130" s="1269"/>
      <c r="CN130" s="1269"/>
      <c r="CO130" s="1269"/>
      <c r="CP130" s="1269"/>
      <c r="CQ130" s="1269"/>
      <c r="CR130" s="1269"/>
      <c r="CS130" s="1269"/>
      <c r="CT130" s="1269"/>
      <c r="CU130" s="1269"/>
      <c r="CV130" s="1269"/>
      <c r="CW130" s="1269"/>
      <c r="CX130" s="1269"/>
      <c r="CY130" s="1269"/>
      <c r="CZ130" s="1269"/>
      <c r="DA130" s="1269"/>
      <c r="DB130" s="1269"/>
      <c r="DC130" s="1269"/>
      <c r="DD130" s="1269"/>
      <c r="DE130" s="1269"/>
      <c r="DF130" s="1269"/>
      <c r="DG130" s="1269"/>
      <c r="DH130" s="1269"/>
      <c r="DI130" s="1269"/>
      <c r="DJ130" s="1269"/>
      <c r="DK130" s="1269"/>
      <c r="DL130" s="1269"/>
      <c r="DM130" s="1269"/>
      <c r="DN130" s="1269"/>
      <c r="DO130" s="1269"/>
      <c r="DP130" s="1269"/>
      <c r="DQ130" s="1269"/>
      <c r="DR130" s="1269"/>
      <c r="DS130" s="1269"/>
      <c r="DT130" s="1269"/>
      <c r="DU130" s="1269"/>
      <c r="DV130" s="1269"/>
      <c r="DW130" s="1269"/>
      <c r="DX130" s="1269"/>
      <c r="DY130" s="1269"/>
      <c r="DZ130" s="1269"/>
      <c r="EA130" s="1269"/>
      <c r="EB130" s="1269"/>
      <c r="EC130" s="1269"/>
      <c r="ED130" s="1269"/>
      <c r="EE130" s="1269"/>
      <c r="EF130" s="1269"/>
      <c r="EG130" s="1269"/>
      <c r="EH130" s="1269"/>
      <c r="EI130" s="1269"/>
      <c r="EJ130" s="1269"/>
      <c r="EK130" s="1269"/>
      <c r="EL130" s="1269"/>
      <c r="EM130" s="1269"/>
      <c r="EN130" s="1269"/>
      <c r="EO130" s="1269"/>
      <c r="EP130" s="1269"/>
      <c r="EQ130" s="1269"/>
      <c r="ER130" s="1269"/>
      <c r="ES130" s="1269"/>
      <c r="ET130" s="1269"/>
      <c r="EU130" s="1269"/>
      <c r="EV130" s="1269"/>
      <c r="EW130" s="1269"/>
      <c r="EX130" s="1269"/>
      <c r="EY130" s="1269"/>
      <c r="EZ130" s="1269"/>
      <c r="FA130" s="1269"/>
      <c r="FB130" s="1269"/>
      <c r="FC130" s="1269"/>
      <c r="FD130" s="1269"/>
      <c r="FE130" s="1269"/>
      <c r="FF130" s="1269"/>
      <c r="FG130" s="1269"/>
      <c r="FH130" s="1269"/>
      <c r="FI130" s="1269"/>
      <c r="FJ130" s="1269"/>
      <c r="FK130" s="1269"/>
      <c r="FL130" s="1269"/>
      <c r="FM130" s="1269"/>
      <c r="FN130" s="1269"/>
      <c r="FO130" s="1269"/>
      <c r="FP130" s="1269"/>
      <c r="FQ130" s="1269"/>
      <c r="FR130" s="1269"/>
      <c r="FS130" s="1269"/>
      <c r="FT130" s="1269"/>
      <c r="FU130" s="1269"/>
      <c r="FV130" s="1269"/>
      <c r="FW130" s="1269"/>
      <c r="FX130" s="1269"/>
      <c r="FY130" s="1269"/>
      <c r="FZ130" s="1269"/>
      <c r="GA130" s="1269"/>
      <c r="GB130" s="1269"/>
      <c r="GC130" s="1269"/>
      <c r="GD130" s="1269"/>
      <c r="GE130" s="1269"/>
      <c r="GF130" s="1269"/>
      <c r="GG130" s="1269"/>
      <c r="GH130" s="1269"/>
      <c r="GI130" s="1269"/>
      <c r="GJ130" s="1269"/>
      <c r="GK130" s="1269"/>
      <c r="GL130" s="1269"/>
      <c r="GM130" s="1269"/>
      <c r="GN130" s="1269"/>
      <c r="GO130" s="1269"/>
      <c r="GP130" s="1269"/>
      <c r="GQ130" s="1269"/>
      <c r="GR130" s="1269"/>
      <c r="GS130" s="1269"/>
      <c r="GT130" s="1269"/>
      <c r="GU130" s="1269"/>
      <c r="GV130" s="1269"/>
      <c r="GW130" s="1269"/>
      <c r="GX130" s="1269"/>
      <c r="GY130" s="1269"/>
      <c r="GZ130" s="1269"/>
      <c r="HA130" s="1269"/>
      <c r="HB130" s="1269"/>
      <c r="HC130" s="1269"/>
      <c r="HD130" s="1269"/>
      <c r="HE130" s="1269"/>
      <c r="HF130" s="1269"/>
      <c r="HG130" s="1269"/>
      <c r="HH130" s="1269"/>
      <c r="HI130" s="1269"/>
      <c r="HJ130" s="1269"/>
      <c r="HK130" s="1269"/>
      <c r="HL130" s="1269"/>
      <c r="HM130" s="1269"/>
      <c r="HN130" s="1269"/>
      <c r="HO130" s="1269"/>
      <c r="HP130" s="1269"/>
      <c r="HQ130" s="1269"/>
      <c r="HR130" s="1269"/>
      <c r="HS130" s="1269"/>
      <c r="HT130" s="1269"/>
      <c r="HU130" s="1269"/>
      <c r="HV130" s="1269"/>
      <c r="HW130" s="1269"/>
      <c r="HX130" s="1269"/>
      <c r="HY130" s="1269"/>
      <c r="HZ130" s="1269"/>
      <c r="IA130" s="1269"/>
      <c r="IB130" s="1269"/>
      <c r="IC130" s="1269"/>
      <c r="ID130" s="1269"/>
      <c r="IE130" s="1269"/>
      <c r="IF130" s="1269"/>
      <c r="IG130" s="1269"/>
      <c r="IH130" s="1269"/>
      <c r="II130" s="1269"/>
      <c r="IJ130" s="1269"/>
      <c r="IK130" s="1269"/>
      <c r="IL130" s="1269"/>
      <c r="IM130" s="1269"/>
      <c r="IN130" s="1269"/>
      <c r="IO130" s="1269"/>
      <c r="IP130" s="1269"/>
      <c r="IQ130" s="1269"/>
      <c r="IR130" s="1269"/>
      <c r="IS130" s="1269"/>
      <c r="IT130" s="1269"/>
      <c r="IU130" s="1269"/>
      <c r="IV130" s="1269"/>
      <c r="IW130" s="1269"/>
      <c r="IX130" s="1269"/>
      <c r="IY130" s="1269"/>
      <c r="IZ130" s="1269"/>
      <c r="JA130" s="1269"/>
    </row>
    <row r="131" spans="1:261" s="1268" customFormat="1" ht="8.25" customHeight="1">
      <c r="A131" s="133"/>
      <c r="B131" s="133"/>
      <c r="C131" s="133"/>
      <c r="D131" s="133"/>
      <c r="E131" s="133"/>
      <c r="F131" s="133"/>
      <c r="G131" s="133"/>
      <c r="H131" s="133"/>
      <c r="I131" s="133"/>
      <c r="J131" s="133"/>
      <c r="K131" s="133"/>
      <c r="L131" s="133"/>
      <c r="M131" s="133"/>
      <c r="N131" s="133"/>
      <c r="O131" s="133"/>
      <c r="P131" s="133"/>
      <c r="Q131" s="133"/>
      <c r="R131" s="133"/>
      <c r="S131" s="133"/>
      <c r="T131" s="133"/>
      <c r="U131" s="133"/>
      <c r="V131" s="133"/>
      <c r="W131" s="133"/>
      <c r="X131" s="133"/>
      <c r="Y131" s="133"/>
      <c r="Z131" s="133"/>
      <c r="AA131" s="1269"/>
      <c r="AB131" s="1269"/>
      <c r="AC131" s="1269"/>
      <c r="AD131" s="1269"/>
      <c r="AE131" s="1269"/>
      <c r="AF131" s="1269"/>
      <c r="AG131" s="1269"/>
      <c r="AH131" s="1269"/>
      <c r="AI131" s="1269"/>
      <c r="AJ131" s="1269"/>
      <c r="AK131" s="1269"/>
      <c r="AL131" s="1269"/>
      <c r="AM131" s="1269"/>
      <c r="AN131" s="1269"/>
      <c r="AO131" s="1269"/>
      <c r="AP131" s="1269"/>
      <c r="AQ131" s="1269"/>
      <c r="AR131" s="1269"/>
      <c r="AS131" s="1269"/>
      <c r="AT131" s="1269"/>
      <c r="AU131" s="1269"/>
      <c r="AV131" s="1269"/>
      <c r="AW131" s="1269"/>
      <c r="AX131" s="1269"/>
      <c r="AY131" s="1269"/>
      <c r="AZ131" s="1269"/>
      <c r="BA131" s="1269"/>
      <c r="BB131" s="1269"/>
      <c r="BC131" s="1269"/>
      <c r="BD131" s="1269"/>
      <c r="BE131" s="1269"/>
      <c r="BF131" s="1269"/>
      <c r="BG131" s="1269"/>
      <c r="BH131" s="1269"/>
      <c r="BI131" s="1269"/>
      <c r="BJ131" s="1269"/>
      <c r="BK131" s="1269"/>
      <c r="BL131" s="1269"/>
      <c r="BM131" s="1269"/>
      <c r="BN131" s="1269"/>
      <c r="BO131" s="1269"/>
      <c r="BP131" s="1269"/>
      <c r="BQ131" s="1269"/>
      <c r="BR131" s="1269"/>
      <c r="BS131" s="1269"/>
      <c r="BT131" s="1269"/>
      <c r="BU131" s="1269"/>
      <c r="BV131" s="1269"/>
      <c r="BW131" s="1269"/>
      <c r="BX131" s="1269"/>
      <c r="BY131" s="1269"/>
      <c r="BZ131" s="1269"/>
      <c r="CA131" s="1269"/>
      <c r="CB131" s="1269"/>
      <c r="CC131" s="1269"/>
      <c r="CD131" s="1269"/>
      <c r="CE131" s="1269"/>
      <c r="CF131" s="1269"/>
      <c r="CG131" s="1269"/>
      <c r="CH131" s="1269"/>
      <c r="CI131" s="1269"/>
      <c r="CJ131" s="1269"/>
      <c r="CK131" s="1269"/>
      <c r="CL131" s="1269"/>
      <c r="CM131" s="1269"/>
      <c r="CN131" s="1269"/>
      <c r="CO131" s="1269"/>
      <c r="CP131" s="1269"/>
      <c r="CQ131" s="1269"/>
      <c r="CR131" s="1269"/>
      <c r="CS131" s="1269"/>
      <c r="CT131" s="1269"/>
      <c r="CU131" s="1269"/>
      <c r="CV131" s="1269"/>
      <c r="CW131" s="1269"/>
      <c r="CX131" s="1269"/>
      <c r="CY131" s="1269"/>
      <c r="CZ131" s="1269"/>
      <c r="DA131" s="1269"/>
      <c r="DB131" s="1269"/>
      <c r="DC131" s="1269"/>
      <c r="DD131" s="1269"/>
      <c r="DE131" s="1269"/>
      <c r="DF131" s="1269"/>
      <c r="DG131" s="1269"/>
      <c r="DH131" s="1269"/>
      <c r="DI131" s="1269"/>
      <c r="DJ131" s="1269"/>
      <c r="DK131" s="1269"/>
      <c r="DL131" s="1269"/>
      <c r="DM131" s="1269"/>
      <c r="DN131" s="1269"/>
      <c r="DO131" s="1269"/>
      <c r="DP131" s="1269"/>
      <c r="DQ131" s="1269"/>
      <c r="DR131" s="1269"/>
      <c r="DS131" s="1269"/>
      <c r="DT131" s="1269"/>
      <c r="DU131" s="1269"/>
      <c r="DV131" s="1269"/>
      <c r="DW131" s="1269"/>
      <c r="DX131" s="1269"/>
      <c r="DY131" s="1269"/>
      <c r="DZ131" s="1269"/>
      <c r="EA131" s="1269"/>
      <c r="EB131" s="1269"/>
      <c r="EC131" s="1269"/>
      <c r="ED131" s="1269"/>
      <c r="EE131" s="1269"/>
      <c r="EF131" s="1269"/>
      <c r="EG131" s="1269"/>
      <c r="EH131" s="1269"/>
      <c r="EI131" s="1269"/>
      <c r="EJ131" s="1269"/>
      <c r="EK131" s="1269"/>
      <c r="EL131" s="1269"/>
      <c r="EM131" s="1269"/>
      <c r="EN131" s="1269"/>
      <c r="EO131" s="1269"/>
      <c r="EP131" s="1269"/>
      <c r="EQ131" s="1269"/>
      <c r="ER131" s="1269"/>
      <c r="ES131" s="1269"/>
      <c r="ET131" s="1269"/>
      <c r="EU131" s="1269"/>
      <c r="EV131" s="1269"/>
      <c r="EW131" s="1269"/>
      <c r="EX131" s="1269"/>
      <c r="EY131" s="1269"/>
      <c r="EZ131" s="1269"/>
      <c r="FA131" s="1269"/>
      <c r="FB131" s="1269"/>
      <c r="FC131" s="1269"/>
      <c r="FD131" s="1269"/>
      <c r="FE131" s="1269"/>
      <c r="FF131" s="1269"/>
      <c r="FG131" s="1269"/>
      <c r="FH131" s="1269"/>
      <c r="FI131" s="1269"/>
      <c r="FJ131" s="1269"/>
      <c r="FK131" s="1269"/>
      <c r="FL131" s="1269"/>
      <c r="FM131" s="1269"/>
      <c r="FN131" s="1269"/>
      <c r="FO131" s="1269"/>
      <c r="FP131" s="1269"/>
      <c r="FQ131" s="1269"/>
      <c r="FR131" s="1269"/>
      <c r="FS131" s="1269"/>
      <c r="FT131" s="1269"/>
      <c r="FU131" s="1269"/>
      <c r="FV131" s="1269"/>
      <c r="FW131" s="1269"/>
      <c r="FX131" s="1269"/>
      <c r="FY131" s="1269"/>
      <c r="FZ131" s="1269"/>
      <c r="GA131" s="1269"/>
      <c r="GB131" s="1269"/>
      <c r="GC131" s="1269"/>
      <c r="GD131" s="1269"/>
      <c r="GE131" s="1269"/>
      <c r="GF131" s="1269"/>
      <c r="GG131" s="1269"/>
      <c r="GH131" s="1269"/>
      <c r="GI131" s="1269"/>
      <c r="GJ131" s="1269"/>
      <c r="GK131" s="1269"/>
      <c r="GL131" s="1269"/>
      <c r="GM131" s="1269"/>
      <c r="GN131" s="1269"/>
      <c r="GO131" s="1269"/>
      <c r="GP131" s="1269"/>
      <c r="GQ131" s="1269"/>
      <c r="GR131" s="1269"/>
      <c r="GS131" s="1269"/>
      <c r="GT131" s="1269"/>
      <c r="GU131" s="1269"/>
      <c r="GV131" s="1269"/>
      <c r="GW131" s="1269"/>
      <c r="GX131" s="1269"/>
      <c r="GY131" s="1269"/>
      <c r="GZ131" s="1269"/>
      <c r="HA131" s="1269"/>
      <c r="HB131" s="1269"/>
      <c r="HC131" s="1269"/>
      <c r="HD131" s="1269"/>
      <c r="HE131" s="1269"/>
      <c r="HF131" s="1269"/>
      <c r="HG131" s="1269"/>
      <c r="HH131" s="1269"/>
      <c r="HI131" s="1269"/>
      <c r="HJ131" s="1269"/>
      <c r="HK131" s="1269"/>
      <c r="HL131" s="1269"/>
      <c r="HM131" s="1269"/>
      <c r="HN131" s="1269"/>
      <c r="HO131" s="1269"/>
      <c r="HP131" s="1269"/>
      <c r="HQ131" s="1269"/>
      <c r="HR131" s="1269"/>
      <c r="HS131" s="1269"/>
      <c r="HT131" s="1269"/>
      <c r="HU131" s="1269"/>
      <c r="HV131" s="1269"/>
      <c r="HW131" s="1269"/>
      <c r="HX131" s="1269"/>
      <c r="HY131" s="1269"/>
      <c r="HZ131" s="1269"/>
      <c r="IA131" s="1269"/>
      <c r="IB131" s="1269"/>
      <c r="IC131" s="1269"/>
      <c r="ID131" s="1269"/>
      <c r="IE131" s="1269"/>
      <c r="IF131" s="1269"/>
      <c r="IG131" s="1269"/>
      <c r="IH131" s="1269"/>
      <c r="II131" s="1269"/>
      <c r="IJ131" s="1269"/>
      <c r="IK131" s="1269"/>
      <c r="IL131" s="1269"/>
      <c r="IM131" s="1269"/>
      <c r="IN131" s="1269"/>
      <c r="IO131" s="1269"/>
      <c r="IP131" s="1269"/>
      <c r="IQ131" s="1269"/>
      <c r="IR131" s="1269"/>
      <c r="IS131" s="1269"/>
      <c r="IT131" s="1269"/>
      <c r="IU131" s="1269"/>
      <c r="IV131" s="1269"/>
      <c r="IW131" s="1269"/>
      <c r="IX131" s="1269"/>
      <c r="IY131" s="1269"/>
      <c r="IZ131" s="1269"/>
      <c r="JA131" s="1269"/>
    </row>
    <row r="132" spans="1:261" s="1268" customFormat="1" ht="8.25" customHeight="1">
      <c r="A132" s="133"/>
      <c r="B132" s="133"/>
      <c r="C132" s="133"/>
      <c r="D132" s="133"/>
      <c r="E132" s="133"/>
      <c r="F132" s="133"/>
      <c r="G132" s="133"/>
      <c r="H132" s="133"/>
      <c r="I132" s="133"/>
      <c r="J132" s="133"/>
      <c r="K132" s="133"/>
      <c r="L132" s="133"/>
      <c r="M132" s="133"/>
      <c r="N132" s="133"/>
      <c r="O132" s="133"/>
      <c r="P132" s="133"/>
      <c r="Q132" s="133"/>
      <c r="R132" s="133"/>
      <c r="S132" s="133"/>
      <c r="T132" s="133"/>
      <c r="U132" s="133"/>
      <c r="V132" s="133"/>
      <c r="W132" s="133"/>
      <c r="X132" s="133"/>
      <c r="Y132" s="133"/>
      <c r="Z132" s="133"/>
      <c r="AA132" s="1269"/>
      <c r="AB132" s="1269"/>
      <c r="AC132" s="1269"/>
      <c r="AD132" s="1269"/>
      <c r="AE132" s="1269"/>
      <c r="AF132" s="1269"/>
      <c r="AG132" s="1269"/>
      <c r="AH132" s="1269"/>
      <c r="AI132" s="1269"/>
      <c r="AJ132" s="1269"/>
      <c r="AK132" s="1269"/>
      <c r="AL132" s="1269"/>
      <c r="AM132" s="1269"/>
      <c r="AN132" s="1269"/>
      <c r="AO132" s="1269"/>
      <c r="AP132" s="1269"/>
      <c r="AQ132" s="1269"/>
      <c r="AR132" s="1269"/>
      <c r="AS132" s="1269"/>
      <c r="AT132" s="1269"/>
      <c r="AU132" s="1269"/>
      <c r="AV132" s="1269"/>
      <c r="AW132" s="1269"/>
      <c r="AX132" s="1269"/>
      <c r="AY132" s="1269"/>
      <c r="AZ132" s="1269"/>
      <c r="BA132" s="1269"/>
      <c r="BB132" s="1269"/>
      <c r="BC132" s="1269"/>
      <c r="BD132" s="1269"/>
      <c r="BE132" s="1269"/>
      <c r="BF132" s="1269"/>
      <c r="BG132" s="1269"/>
      <c r="BH132" s="1269"/>
      <c r="BI132" s="1269"/>
      <c r="BJ132" s="1269"/>
      <c r="BK132" s="1269"/>
      <c r="BL132" s="1269"/>
      <c r="BM132" s="1269"/>
      <c r="BN132" s="1269"/>
      <c r="BO132" s="1269"/>
      <c r="BP132" s="1269"/>
      <c r="BQ132" s="1269"/>
      <c r="BR132" s="1269"/>
      <c r="BS132" s="1269"/>
      <c r="BT132" s="1269"/>
      <c r="BU132" s="1269"/>
      <c r="BV132" s="1269"/>
      <c r="BW132" s="1269"/>
      <c r="BX132" s="1269"/>
      <c r="BY132" s="1269"/>
      <c r="BZ132" s="1269"/>
      <c r="CA132" s="1269"/>
      <c r="CB132" s="1269"/>
      <c r="CC132" s="1269"/>
      <c r="CD132" s="1269"/>
      <c r="CE132" s="1269"/>
      <c r="CF132" s="1269"/>
      <c r="CG132" s="1269"/>
      <c r="CH132" s="1269"/>
      <c r="CI132" s="1269"/>
      <c r="CJ132" s="1269"/>
      <c r="CK132" s="1269"/>
      <c r="CL132" s="1269"/>
      <c r="CM132" s="1269"/>
      <c r="CN132" s="1269"/>
      <c r="CO132" s="1269"/>
      <c r="CP132" s="1269"/>
      <c r="CQ132" s="1269"/>
      <c r="CR132" s="1269"/>
      <c r="CS132" s="1269"/>
      <c r="CT132" s="1269"/>
      <c r="CU132" s="1269"/>
      <c r="CV132" s="1269"/>
      <c r="CW132" s="1269"/>
      <c r="CX132" s="1269"/>
      <c r="CY132" s="1269"/>
      <c r="CZ132" s="1269"/>
      <c r="DA132" s="1269"/>
      <c r="DB132" s="1269"/>
      <c r="DC132" s="1269"/>
      <c r="DD132" s="1269"/>
      <c r="DE132" s="1269"/>
      <c r="DF132" s="1269"/>
      <c r="DG132" s="1269"/>
      <c r="DH132" s="1269"/>
      <c r="DI132" s="1269"/>
      <c r="DJ132" s="1269"/>
      <c r="DK132" s="1269"/>
      <c r="DL132" s="1269"/>
      <c r="DM132" s="1269"/>
      <c r="DN132" s="1269"/>
      <c r="DO132" s="1269"/>
      <c r="DP132" s="1269"/>
      <c r="DQ132" s="1269"/>
      <c r="DR132" s="1269"/>
      <c r="DS132" s="1269"/>
      <c r="DT132" s="1269"/>
      <c r="DU132" s="1269"/>
      <c r="DV132" s="1269"/>
      <c r="DW132" s="1269"/>
      <c r="DX132" s="1269"/>
      <c r="DY132" s="1269"/>
      <c r="DZ132" s="1269"/>
      <c r="EA132" s="1269"/>
      <c r="EB132" s="1269"/>
      <c r="EC132" s="1269"/>
      <c r="ED132" s="1269"/>
      <c r="EE132" s="1269"/>
      <c r="EF132" s="1269"/>
      <c r="EG132" s="1269"/>
      <c r="EH132" s="1269"/>
      <c r="EI132" s="1269"/>
      <c r="EJ132" s="1269"/>
      <c r="EK132" s="1269"/>
      <c r="EL132" s="1269"/>
      <c r="EM132" s="1269"/>
      <c r="EN132" s="1269"/>
      <c r="EO132" s="1269"/>
      <c r="EP132" s="1269"/>
      <c r="EQ132" s="1269"/>
      <c r="ER132" s="1269"/>
      <c r="ES132" s="1269"/>
      <c r="ET132" s="1269"/>
      <c r="EU132" s="1269"/>
      <c r="EV132" s="1269"/>
      <c r="EW132" s="1269"/>
      <c r="EX132" s="1269"/>
      <c r="EY132" s="1269"/>
      <c r="EZ132" s="1269"/>
      <c r="FA132" s="1269"/>
      <c r="FB132" s="1269"/>
      <c r="FC132" s="1269"/>
      <c r="FD132" s="1269"/>
      <c r="FE132" s="1269"/>
      <c r="FF132" s="1269"/>
      <c r="FG132" s="1269"/>
      <c r="FH132" s="1269"/>
      <c r="FI132" s="1269"/>
      <c r="FJ132" s="1269"/>
      <c r="FK132" s="1269"/>
      <c r="FL132" s="1269"/>
      <c r="FM132" s="1269"/>
      <c r="FN132" s="1269"/>
      <c r="FO132" s="1269"/>
      <c r="FP132" s="1269"/>
      <c r="FQ132" s="1269"/>
      <c r="FR132" s="1269"/>
      <c r="FS132" s="1269"/>
      <c r="FT132" s="1269"/>
      <c r="FU132" s="1269"/>
      <c r="FV132" s="1269"/>
      <c r="FW132" s="1269"/>
      <c r="FX132" s="1269"/>
      <c r="FY132" s="1269"/>
      <c r="FZ132" s="1269"/>
      <c r="GA132" s="1269"/>
      <c r="GB132" s="1269"/>
      <c r="GC132" s="1269"/>
      <c r="GD132" s="1269"/>
      <c r="GE132" s="1269"/>
      <c r="GF132" s="1269"/>
      <c r="GG132" s="1269"/>
      <c r="GH132" s="1269"/>
      <c r="GI132" s="1269"/>
      <c r="GJ132" s="1269"/>
      <c r="GK132" s="1269"/>
      <c r="GL132" s="1269"/>
      <c r="GM132" s="1269"/>
      <c r="GN132" s="1269"/>
      <c r="GO132" s="1269"/>
      <c r="GP132" s="1269"/>
      <c r="GQ132" s="1269"/>
      <c r="GR132" s="1269"/>
      <c r="GS132" s="1269"/>
      <c r="GT132" s="1269"/>
      <c r="GU132" s="1269"/>
      <c r="GV132" s="1269"/>
      <c r="GW132" s="1269"/>
      <c r="GX132" s="1269"/>
      <c r="GY132" s="1269"/>
      <c r="GZ132" s="1269"/>
      <c r="HA132" s="1269"/>
      <c r="HB132" s="1269"/>
      <c r="HC132" s="1269"/>
      <c r="HD132" s="1269"/>
      <c r="HE132" s="1269"/>
      <c r="HF132" s="1269"/>
      <c r="HG132" s="1269"/>
      <c r="HH132" s="1269"/>
      <c r="HI132" s="1269"/>
      <c r="HJ132" s="1269"/>
      <c r="HK132" s="1269"/>
      <c r="HL132" s="1269"/>
      <c r="HM132" s="1269"/>
      <c r="HN132" s="1269"/>
      <c r="HO132" s="1269"/>
      <c r="HP132" s="1269"/>
      <c r="HQ132" s="1269"/>
      <c r="HR132" s="1269"/>
      <c r="HS132" s="1269"/>
      <c r="HT132" s="1269"/>
      <c r="HU132" s="1269"/>
      <c r="HV132" s="1269"/>
      <c r="HW132" s="1269"/>
      <c r="HX132" s="1269"/>
      <c r="HY132" s="1269"/>
      <c r="HZ132" s="1269"/>
      <c r="IA132" s="1269"/>
      <c r="IB132" s="1269"/>
      <c r="IC132" s="1269"/>
      <c r="ID132" s="1269"/>
      <c r="IE132" s="1269"/>
      <c r="IF132" s="1269"/>
      <c r="IG132" s="1269"/>
      <c r="IH132" s="1269"/>
      <c r="II132" s="1269"/>
      <c r="IJ132" s="1269"/>
      <c r="IK132" s="1269"/>
      <c r="IL132" s="1269"/>
      <c r="IM132" s="1269"/>
      <c r="IN132" s="1269"/>
      <c r="IO132" s="1269"/>
      <c r="IP132" s="1269"/>
      <c r="IQ132" s="1269"/>
      <c r="IR132" s="1269"/>
      <c r="IS132" s="1269"/>
      <c r="IT132" s="1269"/>
      <c r="IU132" s="1269"/>
      <c r="IV132" s="1269"/>
      <c r="IW132" s="1269"/>
      <c r="IX132" s="1269"/>
      <c r="IY132" s="1269"/>
      <c r="IZ132" s="1269"/>
      <c r="JA132" s="1269"/>
    </row>
    <row r="133" spans="1:261" s="1268" customFormat="1" ht="8.25" customHeight="1">
      <c r="A133" s="133"/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3"/>
      <c r="Y133" s="133"/>
      <c r="Z133" s="133"/>
      <c r="AA133" s="1269"/>
      <c r="AB133" s="1269"/>
      <c r="AC133" s="1269"/>
      <c r="AD133" s="1269"/>
      <c r="AE133" s="1269"/>
      <c r="AF133" s="1269"/>
      <c r="AG133" s="1269"/>
      <c r="AH133" s="1269"/>
      <c r="AI133" s="1269"/>
      <c r="AJ133" s="1269"/>
      <c r="AK133" s="1269"/>
      <c r="AL133" s="1269"/>
      <c r="AM133" s="1269"/>
      <c r="AN133" s="1269"/>
      <c r="AO133" s="1269"/>
      <c r="AP133" s="1269"/>
      <c r="AQ133" s="1269"/>
      <c r="AR133" s="1269"/>
      <c r="AS133" s="1269"/>
      <c r="AT133" s="1269"/>
      <c r="AU133" s="1269"/>
      <c r="AV133" s="1269"/>
      <c r="AW133" s="1269"/>
      <c r="AX133" s="1269"/>
      <c r="AY133" s="1269"/>
      <c r="AZ133" s="1269"/>
      <c r="BA133" s="1269"/>
      <c r="BB133" s="1269"/>
      <c r="BC133" s="1269"/>
      <c r="BD133" s="1269"/>
      <c r="BE133" s="1269"/>
      <c r="BF133" s="1269"/>
      <c r="BG133" s="1269"/>
      <c r="BH133" s="1269"/>
      <c r="BI133" s="1269"/>
      <c r="BJ133" s="1269"/>
      <c r="BK133" s="1269"/>
      <c r="BL133" s="1269"/>
      <c r="BM133" s="1269"/>
      <c r="BN133" s="1269"/>
      <c r="BO133" s="1269"/>
      <c r="BP133" s="1269"/>
      <c r="BQ133" s="1269"/>
      <c r="BR133" s="1269"/>
      <c r="BS133" s="1269"/>
      <c r="BT133" s="1269"/>
      <c r="BU133" s="1269"/>
      <c r="BV133" s="1269"/>
      <c r="BW133" s="1269"/>
      <c r="BX133" s="1269"/>
      <c r="BY133" s="1269"/>
      <c r="BZ133" s="1269"/>
      <c r="CA133" s="1269"/>
      <c r="CB133" s="1269"/>
      <c r="CC133" s="1269"/>
      <c r="CD133" s="1269"/>
      <c r="CE133" s="1269"/>
      <c r="CF133" s="1269"/>
      <c r="CG133" s="1269"/>
      <c r="CH133" s="1269"/>
      <c r="CI133" s="1269"/>
      <c r="CJ133" s="1269"/>
      <c r="CK133" s="1269"/>
      <c r="CL133" s="1269"/>
      <c r="CM133" s="1269"/>
      <c r="CN133" s="1269"/>
      <c r="CO133" s="1269"/>
      <c r="CP133" s="1269"/>
      <c r="CQ133" s="1269"/>
      <c r="CR133" s="1269"/>
      <c r="CS133" s="1269"/>
      <c r="CT133" s="1269"/>
      <c r="CU133" s="1269"/>
      <c r="CV133" s="1269"/>
      <c r="CW133" s="1269"/>
      <c r="CX133" s="1269"/>
      <c r="CY133" s="1269"/>
      <c r="CZ133" s="1269"/>
      <c r="DA133" s="1269"/>
      <c r="DB133" s="1269"/>
      <c r="DC133" s="1269"/>
      <c r="DD133" s="1269"/>
      <c r="DE133" s="1269"/>
      <c r="DF133" s="1269"/>
      <c r="DG133" s="1269"/>
      <c r="DH133" s="1269"/>
      <c r="DI133" s="1269"/>
      <c r="DJ133" s="1269"/>
      <c r="DK133" s="1269"/>
      <c r="DL133" s="1269"/>
      <c r="DM133" s="1269"/>
      <c r="DN133" s="1269"/>
      <c r="DO133" s="1269"/>
      <c r="DP133" s="1269"/>
      <c r="DQ133" s="1269"/>
      <c r="DR133" s="1269"/>
      <c r="DS133" s="1269"/>
      <c r="DT133" s="1269"/>
      <c r="DU133" s="1269"/>
      <c r="DV133" s="1269"/>
      <c r="DW133" s="1269"/>
      <c r="DX133" s="1269"/>
      <c r="DY133" s="1269"/>
      <c r="DZ133" s="1269"/>
      <c r="EA133" s="1269"/>
      <c r="EB133" s="1269"/>
      <c r="EC133" s="1269"/>
      <c r="ED133" s="1269"/>
      <c r="EE133" s="1269"/>
      <c r="EF133" s="1269"/>
      <c r="EG133" s="1269"/>
      <c r="EH133" s="1269"/>
      <c r="EI133" s="1269"/>
      <c r="EJ133" s="1269"/>
      <c r="EK133" s="1269"/>
      <c r="EL133" s="1269"/>
      <c r="EM133" s="1269"/>
      <c r="EN133" s="1269"/>
      <c r="EO133" s="1269"/>
      <c r="EP133" s="1269"/>
      <c r="EQ133" s="1269"/>
      <c r="ER133" s="1269"/>
      <c r="ES133" s="1269"/>
      <c r="ET133" s="1269"/>
      <c r="EU133" s="1269"/>
      <c r="EV133" s="1269"/>
      <c r="EW133" s="1269"/>
      <c r="EX133" s="1269"/>
      <c r="EY133" s="1269"/>
      <c r="EZ133" s="1269"/>
      <c r="FA133" s="1269"/>
      <c r="FB133" s="1269"/>
      <c r="FC133" s="1269"/>
      <c r="FD133" s="1269"/>
      <c r="FE133" s="1269"/>
      <c r="FF133" s="1269"/>
      <c r="FG133" s="1269"/>
      <c r="FH133" s="1269"/>
      <c r="FI133" s="1269"/>
      <c r="FJ133" s="1269"/>
      <c r="FK133" s="1269"/>
      <c r="FL133" s="1269"/>
      <c r="FM133" s="1269"/>
      <c r="FN133" s="1269"/>
      <c r="FO133" s="1269"/>
      <c r="FP133" s="1269"/>
      <c r="FQ133" s="1269"/>
      <c r="FR133" s="1269"/>
      <c r="FS133" s="1269"/>
      <c r="FT133" s="1269"/>
      <c r="FU133" s="1269"/>
      <c r="FV133" s="1269"/>
      <c r="FW133" s="1269"/>
      <c r="FX133" s="1269"/>
      <c r="FY133" s="1269"/>
      <c r="FZ133" s="1269"/>
      <c r="GA133" s="1269"/>
      <c r="GB133" s="1269"/>
      <c r="GC133" s="1269"/>
      <c r="GD133" s="1269"/>
      <c r="GE133" s="1269"/>
      <c r="GF133" s="1269"/>
      <c r="GG133" s="1269"/>
      <c r="GH133" s="1269"/>
      <c r="GI133" s="1269"/>
      <c r="GJ133" s="1269"/>
      <c r="GK133" s="1269"/>
      <c r="GL133" s="1269"/>
      <c r="GM133" s="1269"/>
      <c r="GN133" s="1269"/>
      <c r="GO133" s="1269"/>
      <c r="GP133" s="1269"/>
      <c r="GQ133" s="1269"/>
      <c r="GR133" s="1269"/>
      <c r="GS133" s="1269"/>
      <c r="GT133" s="1269"/>
      <c r="GU133" s="1269"/>
      <c r="GV133" s="1269"/>
      <c r="GW133" s="1269"/>
      <c r="GX133" s="1269"/>
      <c r="GY133" s="1269"/>
      <c r="GZ133" s="1269"/>
      <c r="HA133" s="1269"/>
      <c r="HB133" s="1269"/>
      <c r="HC133" s="1269"/>
      <c r="HD133" s="1269"/>
      <c r="HE133" s="1269"/>
      <c r="HF133" s="1269"/>
      <c r="HG133" s="1269"/>
      <c r="HH133" s="1269"/>
      <c r="HI133" s="1269"/>
      <c r="HJ133" s="1269"/>
      <c r="HK133" s="1269"/>
      <c r="HL133" s="1269"/>
      <c r="HM133" s="1269"/>
      <c r="HN133" s="1269"/>
      <c r="HO133" s="1269"/>
      <c r="HP133" s="1269"/>
      <c r="HQ133" s="1269"/>
      <c r="HR133" s="1269"/>
      <c r="HS133" s="1269"/>
      <c r="HT133" s="1269"/>
      <c r="HU133" s="1269"/>
      <c r="HV133" s="1269"/>
      <c r="HW133" s="1269"/>
      <c r="HX133" s="1269"/>
      <c r="HY133" s="1269"/>
      <c r="HZ133" s="1269"/>
      <c r="IA133" s="1269"/>
      <c r="IB133" s="1269"/>
      <c r="IC133" s="1269"/>
      <c r="ID133" s="1269"/>
      <c r="IE133" s="1269"/>
      <c r="IF133" s="1269"/>
      <c r="IG133" s="1269"/>
      <c r="IH133" s="1269"/>
      <c r="II133" s="1269"/>
      <c r="IJ133" s="1269"/>
      <c r="IK133" s="1269"/>
      <c r="IL133" s="1269"/>
      <c r="IM133" s="1269"/>
      <c r="IN133" s="1269"/>
      <c r="IO133" s="1269"/>
      <c r="IP133" s="1269"/>
      <c r="IQ133" s="1269"/>
      <c r="IR133" s="1269"/>
      <c r="IS133" s="1269"/>
      <c r="IT133" s="1269"/>
      <c r="IU133" s="1269"/>
      <c r="IV133" s="1269"/>
      <c r="IW133" s="1269"/>
      <c r="IX133" s="1269"/>
      <c r="IY133" s="1269"/>
      <c r="IZ133" s="1269"/>
      <c r="JA133" s="1269"/>
    </row>
    <row r="134" spans="1:261" s="1268" customFormat="1" ht="8.25" customHeight="1">
      <c r="A134" s="133"/>
      <c r="B134" s="133"/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269"/>
      <c r="AB134" s="1269"/>
      <c r="AC134" s="1269"/>
      <c r="AD134" s="1269"/>
      <c r="AE134" s="1269"/>
      <c r="AF134" s="1269"/>
      <c r="AG134" s="1269"/>
      <c r="AH134" s="1269"/>
      <c r="AI134" s="1269"/>
      <c r="AJ134" s="1269"/>
      <c r="AK134" s="1269"/>
      <c r="AL134" s="1269"/>
      <c r="AM134" s="1269"/>
      <c r="AN134" s="1269"/>
      <c r="AO134" s="1269"/>
      <c r="AP134" s="1269"/>
      <c r="AQ134" s="1269"/>
      <c r="AR134" s="1269"/>
      <c r="AS134" s="1269"/>
      <c r="AT134" s="1269"/>
      <c r="AU134" s="1269"/>
      <c r="AV134" s="1269"/>
      <c r="AW134" s="1269"/>
      <c r="AX134" s="1269"/>
      <c r="AY134" s="1269"/>
      <c r="AZ134" s="1269"/>
      <c r="BA134" s="1269"/>
      <c r="BB134" s="1269"/>
      <c r="BC134" s="1269"/>
      <c r="BD134" s="1269"/>
      <c r="BE134" s="1269"/>
      <c r="BF134" s="1269"/>
      <c r="BG134" s="1269"/>
      <c r="BH134" s="1269"/>
      <c r="BI134" s="1269"/>
      <c r="BJ134" s="1269"/>
      <c r="BK134" s="1269"/>
      <c r="BL134" s="1269"/>
      <c r="BM134" s="1269"/>
      <c r="BN134" s="1269"/>
      <c r="BO134" s="1269"/>
      <c r="BP134" s="1269"/>
      <c r="BQ134" s="1269"/>
      <c r="BR134" s="1269"/>
      <c r="BS134" s="1269"/>
      <c r="BT134" s="1269"/>
      <c r="BU134" s="1269"/>
      <c r="BV134" s="1269"/>
      <c r="BW134" s="1269"/>
      <c r="BX134" s="1269"/>
      <c r="BY134" s="1269"/>
      <c r="BZ134" s="1269"/>
      <c r="CA134" s="1269"/>
      <c r="CB134" s="1269"/>
      <c r="CC134" s="1269"/>
      <c r="CD134" s="1269"/>
      <c r="CE134" s="1269"/>
      <c r="CF134" s="1269"/>
      <c r="CG134" s="1269"/>
      <c r="CH134" s="1269"/>
      <c r="CI134" s="1269"/>
      <c r="CJ134" s="1269"/>
      <c r="CK134" s="1269"/>
      <c r="CL134" s="1269"/>
      <c r="CM134" s="1269"/>
      <c r="CN134" s="1269"/>
      <c r="CO134" s="1269"/>
      <c r="CP134" s="1269"/>
      <c r="CQ134" s="1269"/>
      <c r="CR134" s="1269"/>
      <c r="CS134" s="1269"/>
      <c r="CT134" s="1269"/>
      <c r="CU134" s="1269"/>
      <c r="CV134" s="1269"/>
      <c r="CW134" s="1269"/>
      <c r="CX134" s="1269"/>
      <c r="CY134" s="1269"/>
      <c r="CZ134" s="1269"/>
      <c r="DA134" s="1269"/>
      <c r="DB134" s="1269"/>
      <c r="DC134" s="1269"/>
      <c r="DD134" s="1269"/>
      <c r="DE134" s="1269"/>
      <c r="DF134" s="1269"/>
      <c r="DG134" s="1269"/>
      <c r="DH134" s="1269"/>
      <c r="DI134" s="1269"/>
      <c r="DJ134" s="1269"/>
      <c r="DK134" s="1269"/>
      <c r="DL134" s="1269"/>
      <c r="DM134" s="1269"/>
      <c r="DN134" s="1269"/>
      <c r="DO134" s="1269"/>
      <c r="DP134" s="1269"/>
      <c r="DQ134" s="1269"/>
      <c r="DR134" s="1269"/>
      <c r="DS134" s="1269"/>
      <c r="DT134" s="1269"/>
      <c r="DU134" s="1269"/>
      <c r="DV134" s="1269"/>
      <c r="DW134" s="1269"/>
      <c r="DX134" s="1269"/>
      <c r="DY134" s="1269"/>
      <c r="DZ134" s="1269"/>
      <c r="EA134" s="1269"/>
      <c r="EB134" s="1269"/>
      <c r="EC134" s="1269"/>
      <c r="ED134" s="1269"/>
      <c r="EE134" s="1269"/>
      <c r="EF134" s="1269"/>
      <c r="EG134" s="1269"/>
      <c r="EH134" s="1269"/>
      <c r="EI134" s="1269"/>
      <c r="EJ134" s="1269"/>
      <c r="EK134" s="1269"/>
      <c r="EL134" s="1269"/>
      <c r="EM134" s="1269"/>
      <c r="EN134" s="1269"/>
      <c r="EO134" s="1269"/>
      <c r="EP134" s="1269"/>
      <c r="EQ134" s="1269"/>
      <c r="ER134" s="1269"/>
      <c r="ES134" s="1269"/>
      <c r="ET134" s="1269"/>
      <c r="EU134" s="1269"/>
      <c r="EV134" s="1269"/>
      <c r="EW134" s="1269"/>
      <c r="EX134" s="1269"/>
      <c r="EY134" s="1269"/>
      <c r="EZ134" s="1269"/>
      <c r="FA134" s="1269"/>
      <c r="FB134" s="1269"/>
      <c r="FC134" s="1269"/>
      <c r="FD134" s="1269"/>
      <c r="FE134" s="1269"/>
      <c r="FF134" s="1269"/>
      <c r="FG134" s="1269"/>
      <c r="FH134" s="1269"/>
      <c r="FI134" s="1269"/>
      <c r="FJ134" s="1269"/>
      <c r="FK134" s="1269"/>
      <c r="FL134" s="1269"/>
      <c r="FM134" s="1269"/>
      <c r="FN134" s="1269"/>
      <c r="FO134" s="1269"/>
      <c r="FP134" s="1269"/>
      <c r="FQ134" s="1269"/>
      <c r="FR134" s="1269"/>
      <c r="FS134" s="1269"/>
      <c r="FT134" s="1269"/>
      <c r="FU134" s="1269"/>
      <c r="FV134" s="1269"/>
      <c r="FW134" s="1269"/>
      <c r="FX134" s="1269"/>
      <c r="FY134" s="1269"/>
      <c r="FZ134" s="1269"/>
      <c r="GA134" s="1269"/>
      <c r="GB134" s="1269"/>
      <c r="GC134" s="1269"/>
      <c r="GD134" s="1269"/>
      <c r="GE134" s="1269"/>
      <c r="GF134" s="1269"/>
      <c r="GG134" s="1269"/>
      <c r="GH134" s="1269"/>
      <c r="GI134" s="1269"/>
      <c r="GJ134" s="1269"/>
      <c r="GK134" s="1269"/>
      <c r="GL134" s="1269"/>
      <c r="GM134" s="1269"/>
      <c r="GN134" s="1269"/>
      <c r="GO134" s="1269"/>
      <c r="GP134" s="1269"/>
      <c r="GQ134" s="1269"/>
      <c r="GR134" s="1269"/>
      <c r="GS134" s="1269"/>
      <c r="GT134" s="1269"/>
      <c r="GU134" s="1269"/>
      <c r="GV134" s="1269"/>
      <c r="GW134" s="1269"/>
      <c r="GX134" s="1269"/>
      <c r="GY134" s="1269"/>
      <c r="GZ134" s="1269"/>
      <c r="HA134" s="1269"/>
      <c r="HB134" s="1269"/>
      <c r="HC134" s="1269"/>
      <c r="HD134" s="1269"/>
      <c r="HE134" s="1269"/>
      <c r="HF134" s="1269"/>
      <c r="HG134" s="1269"/>
      <c r="HH134" s="1269"/>
      <c r="HI134" s="1269"/>
      <c r="HJ134" s="1269"/>
      <c r="HK134" s="1269"/>
      <c r="HL134" s="1269"/>
      <c r="HM134" s="1269"/>
      <c r="HN134" s="1269"/>
      <c r="HO134" s="1269"/>
      <c r="HP134" s="1269"/>
      <c r="HQ134" s="1269"/>
      <c r="HR134" s="1269"/>
      <c r="HS134" s="1269"/>
      <c r="HT134" s="1269"/>
      <c r="HU134" s="1269"/>
      <c r="HV134" s="1269"/>
      <c r="HW134" s="1269"/>
      <c r="HX134" s="1269"/>
      <c r="HY134" s="1269"/>
      <c r="HZ134" s="1269"/>
      <c r="IA134" s="1269"/>
      <c r="IB134" s="1269"/>
      <c r="IC134" s="1269"/>
      <c r="ID134" s="1269"/>
      <c r="IE134" s="1269"/>
      <c r="IF134" s="1269"/>
      <c r="IG134" s="1269"/>
      <c r="IH134" s="1269"/>
      <c r="II134" s="1269"/>
      <c r="IJ134" s="1269"/>
      <c r="IK134" s="1269"/>
      <c r="IL134" s="1269"/>
      <c r="IM134" s="1269"/>
      <c r="IN134" s="1269"/>
      <c r="IO134" s="1269"/>
      <c r="IP134" s="1269"/>
      <c r="IQ134" s="1269"/>
      <c r="IR134" s="1269"/>
      <c r="IS134" s="1269"/>
      <c r="IT134" s="1269"/>
      <c r="IU134" s="1269"/>
      <c r="IV134" s="1269"/>
      <c r="IW134" s="1269"/>
      <c r="IX134" s="1269"/>
      <c r="IY134" s="1269"/>
      <c r="IZ134" s="1269"/>
      <c r="JA134" s="1269"/>
    </row>
    <row r="135" spans="1:261" s="1268" customFormat="1" ht="8.25" customHeight="1">
      <c r="A135" s="133"/>
      <c r="B135" s="133"/>
      <c r="C135" s="133"/>
      <c r="D135" s="133"/>
      <c r="E135" s="133"/>
      <c r="F135" s="133"/>
      <c r="G135" s="133"/>
      <c r="H135" s="133"/>
      <c r="I135" s="133"/>
      <c r="J135" s="133"/>
      <c r="K135" s="133"/>
      <c r="L135" s="133"/>
      <c r="M135" s="133"/>
      <c r="N135" s="133"/>
      <c r="O135" s="133"/>
      <c r="P135" s="133"/>
      <c r="Q135" s="133"/>
      <c r="R135" s="133"/>
      <c r="S135" s="133"/>
      <c r="T135" s="133"/>
      <c r="U135" s="133"/>
      <c r="V135" s="133"/>
      <c r="W135" s="133"/>
      <c r="X135" s="133"/>
      <c r="Y135" s="133"/>
      <c r="Z135" s="133"/>
      <c r="AA135" s="1269"/>
      <c r="AB135" s="1269"/>
      <c r="AC135" s="1269"/>
      <c r="AD135" s="1269"/>
      <c r="AE135" s="1269"/>
      <c r="AF135" s="1269"/>
      <c r="AG135" s="1269"/>
      <c r="AH135" s="1269"/>
      <c r="AI135" s="1269"/>
      <c r="AJ135" s="1269"/>
      <c r="AK135" s="1269"/>
      <c r="AL135" s="1269"/>
      <c r="AM135" s="1269"/>
      <c r="AN135" s="1269"/>
      <c r="AO135" s="1269"/>
      <c r="AP135" s="1269"/>
      <c r="AQ135" s="1269"/>
      <c r="AR135" s="1269"/>
      <c r="AS135" s="1269"/>
      <c r="AT135" s="1269"/>
      <c r="AU135" s="1269"/>
      <c r="AV135" s="1269"/>
      <c r="AW135" s="1269"/>
      <c r="AX135" s="1269"/>
      <c r="AY135" s="1269"/>
      <c r="AZ135" s="1269"/>
      <c r="BA135" s="1269"/>
      <c r="BB135" s="1269"/>
      <c r="BC135" s="1269"/>
      <c r="BD135" s="1269"/>
      <c r="BE135" s="1269"/>
      <c r="BF135" s="1269"/>
      <c r="BG135" s="1269"/>
      <c r="BH135" s="1269"/>
      <c r="BI135" s="1269"/>
      <c r="BJ135" s="1269"/>
      <c r="BK135" s="1269"/>
      <c r="BL135" s="1269"/>
      <c r="BM135" s="1269"/>
      <c r="BN135" s="1269"/>
      <c r="BO135" s="1269"/>
      <c r="BP135" s="1269"/>
      <c r="BQ135" s="1269"/>
      <c r="BR135" s="1269"/>
      <c r="BS135" s="1269"/>
      <c r="BT135" s="1269"/>
      <c r="BU135" s="1269"/>
      <c r="BV135" s="1269"/>
      <c r="BW135" s="1269"/>
      <c r="BX135" s="1269"/>
      <c r="BY135" s="1269"/>
      <c r="BZ135" s="1269"/>
      <c r="CA135" s="1269"/>
      <c r="CB135" s="1269"/>
      <c r="CC135" s="1269"/>
      <c r="CD135" s="1269"/>
      <c r="CE135" s="1269"/>
      <c r="CF135" s="1269"/>
      <c r="CG135" s="1269"/>
      <c r="CH135" s="1269"/>
      <c r="CI135" s="1269"/>
      <c r="CJ135" s="1269"/>
      <c r="CK135" s="1269"/>
      <c r="CL135" s="1269"/>
      <c r="CM135" s="1269"/>
      <c r="CN135" s="1269"/>
      <c r="CO135" s="1269"/>
      <c r="CP135" s="1269"/>
      <c r="CQ135" s="1269"/>
      <c r="CR135" s="1269"/>
      <c r="CS135" s="1269"/>
      <c r="CT135" s="1269"/>
      <c r="CU135" s="1269"/>
      <c r="CV135" s="1269"/>
      <c r="CW135" s="1269"/>
      <c r="CX135" s="1269"/>
      <c r="CY135" s="1269"/>
      <c r="CZ135" s="1269"/>
      <c r="DA135" s="1269"/>
      <c r="DB135" s="1269"/>
      <c r="DC135" s="1269"/>
      <c r="DD135" s="1269"/>
      <c r="DE135" s="1269"/>
      <c r="DF135" s="1269"/>
      <c r="DG135" s="1269"/>
      <c r="DH135" s="1269"/>
      <c r="DI135" s="1269"/>
      <c r="DJ135" s="1269"/>
      <c r="DK135" s="1269"/>
      <c r="DL135" s="1269"/>
      <c r="DM135" s="1269"/>
      <c r="DN135" s="1269"/>
      <c r="DO135" s="1269"/>
      <c r="DP135" s="1269"/>
      <c r="DQ135" s="1269"/>
      <c r="DR135" s="1269"/>
      <c r="DS135" s="1269"/>
      <c r="DT135" s="1269"/>
      <c r="DU135" s="1269"/>
      <c r="DV135" s="1269"/>
      <c r="DW135" s="1269"/>
      <c r="DX135" s="1269"/>
      <c r="DY135" s="1269"/>
      <c r="DZ135" s="1269"/>
      <c r="EA135" s="1269"/>
      <c r="EB135" s="1269"/>
      <c r="EC135" s="1269"/>
      <c r="ED135" s="1269"/>
      <c r="EE135" s="1269"/>
      <c r="EF135" s="1269"/>
      <c r="EG135" s="1269"/>
      <c r="EH135" s="1269"/>
      <c r="EI135" s="1269"/>
      <c r="EJ135" s="1269"/>
      <c r="EK135" s="1269"/>
      <c r="EL135" s="1269"/>
      <c r="EM135" s="1269"/>
      <c r="EN135" s="1269"/>
      <c r="EO135" s="1269"/>
      <c r="EP135" s="1269"/>
      <c r="EQ135" s="1269"/>
      <c r="ER135" s="1269"/>
      <c r="ES135" s="1269"/>
      <c r="ET135" s="1269"/>
      <c r="EU135" s="1269"/>
      <c r="EV135" s="1269"/>
      <c r="EW135" s="1269"/>
      <c r="EX135" s="1269"/>
      <c r="EY135" s="1269"/>
      <c r="EZ135" s="1269"/>
      <c r="FA135" s="1269"/>
      <c r="FB135" s="1269"/>
      <c r="FC135" s="1269"/>
      <c r="FD135" s="1269"/>
      <c r="FE135" s="1269"/>
      <c r="FF135" s="1269"/>
      <c r="FG135" s="1269"/>
      <c r="FH135" s="1269"/>
      <c r="FI135" s="1269"/>
      <c r="FJ135" s="1269"/>
      <c r="FK135" s="1269"/>
      <c r="FL135" s="1269"/>
      <c r="FM135" s="1269"/>
      <c r="FN135" s="1269"/>
      <c r="FO135" s="1269"/>
      <c r="FP135" s="1269"/>
      <c r="FQ135" s="1269"/>
      <c r="FR135" s="1269"/>
      <c r="FS135" s="1269"/>
      <c r="FT135" s="1269"/>
      <c r="FU135" s="1269"/>
      <c r="FV135" s="1269"/>
      <c r="FW135" s="1269"/>
      <c r="FX135" s="1269"/>
      <c r="FY135" s="1269"/>
      <c r="FZ135" s="1269"/>
      <c r="GA135" s="1269"/>
      <c r="GB135" s="1269"/>
      <c r="GC135" s="1269"/>
      <c r="GD135" s="1269"/>
      <c r="GE135" s="1269"/>
      <c r="GF135" s="1269"/>
      <c r="GG135" s="1269"/>
      <c r="GH135" s="1269"/>
      <c r="GI135" s="1269"/>
      <c r="GJ135" s="1269"/>
      <c r="GK135" s="1269"/>
      <c r="GL135" s="1269"/>
      <c r="GM135" s="1269"/>
      <c r="GN135" s="1269"/>
      <c r="GO135" s="1269"/>
      <c r="GP135" s="1269"/>
      <c r="GQ135" s="1269"/>
      <c r="GR135" s="1269"/>
      <c r="GS135" s="1269"/>
      <c r="GT135" s="1269"/>
      <c r="GU135" s="1269"/>
      <c r="GV135" s="1269"/>
      <c r="GW135" s="1269"/>
      <c r="GX135" s="1269"/>
      <c r="GY135" s="1269"/>
      <c r="GZ135" s="1269"/>
      <c r="HA135" s="1269"/>
      <c r="HB135" s="1269"/>
      <c r="HC135" s="1269"/>
      <c r="HD135" s="1269"/>
      <c r="HE135" s="1269"/>
      <c r="HF135" s="1269"/>
      <c r="HG135" s="1269"/>
      <c r="HH135" s="1269"/>
      <c r="HI135" s="1269"/>
      <c r="HJ135" s="1269"/>
      <c r="HK135" s="1269"/>
      <c r="HL135" s="1269"/>
      <c r="HM135" s="1269"/>
      <c r="HN135" s="1269"/>
      <c r="HO135" s="1269"/>
      <c r="HP135" s="1269"/>
      <c r="HQ135" s="1269"/>
      <c r="HR135" s="1269"/>
      <c r="HS135" s="1269"/>
      <c r="HT135" s="1269"/>
      <c r="HU135" s="1269"/>
      <c r="HV135" s="1269"/>
      <c r="HW135" s="1269"/>
      <c r="HX135" s="1269"/>
      <c r="HY135" s="1269"/>
      <c r="HZ135" s="1269"/>
      <c r="IA135" s="1269"/>
      <c r="IB135" s="1269"/>
      <c r="IC135" s="1269"/>
      <c r="ID135" s="1269"/>
      <c r="IE135" s="1269"/>
      <c r="IF135" s="1269"/>
      <c r="IG135" s="1269"/>
      <c r="IH135" s="1269"/>
      <c r="II135" s="1269"/>
      <c r="IJ135" s="1269"/>
      <c r="IK135" s="1269"/>
      <c r="IL135" s="1269"/>
      <c r="IM135" s="1269"/>
      <c r="IN135" s="1269"/>
      <c r="IO135" s="1269"/>
      <c r="IP135" s="1269"/>
      <c r="IQ135" s="1269"/>
      <c r="IR135" s="1269"/>
      <c r="IS135" s="1269"/>
      <c r="IT135" s="1269"/>
      <c r="IU135" s="1269"/>
      <c r="IV135" s="1269"/>
      <c r="IW135" s="1269"/>
      <c r="IX135" s="1269"/>
      <c r="IY135" s="1269"/>
      <c r="IZ135" s="1269"/>
      <c r="JA135" s="1269"/>
    </row>
    <row r="136" spans="1:261" s="1268" customFormat="1" ht="8.25" customHeight="1">
      <c r="A136" s="133"/>
      <c r="B136" s="133"/>
      <c r="C136" s="133"/>
      <c r="D136" s="133"/>
      <c r="E136" s="133"/>
      <c r="F136" s="133"/>
      <c r="G136" s="133"/>
      <c r="H136" s="133"/>
      <c r="I136" s="133"/>
      <c r="J136" s="133"/>
      <c r="K136" s="133"/>
      <c r="L136" s="133"/>
      <c r="M136" s="133"/>
      <c r="N136" s="133"/>
      <c r="O136" s="133"/>
      <c r="P136" s="133"/>
      <c r="Q136" s="133"/>
      <c r="R136" s="133"/>
      <c r="S136" s="133"/>
      <c r="T136" s="133"/>
      <c r="U136" s="133"/>
      <c r="V136" s="133"/>
      <c r="W136" s="133"/>
      <c r="X136" s="133"/>
      <c r="Y136" s="133"/>
      <c r="Z136" s="133"/>
      <c r="AA136" s="1269"/>
      <c r="AB136" s="1269"/>
      <c r="AC136" s="1269"/>
      <c r="AD136" s="1269"/>
      <c r="AE136" s="1269"/>
      <c r="AF136" s="1269"/>
      <c r="AG136" s="1269"/>
      <c r="AH136" s="1269"/>
      <c r="AI136" s="1269"/>
      <c r="AJ136" s="1269"/>
      <c r="AK136" s="1269"/>
      <c r="AL136" s="1269"/>
      <c r="AM136" s="1269"/>
      <c r="AN136" s="1269"/>
      <c r="AO136" s="1269"/>
      <c r="AP136" s="1269"/>
      <c r="AQ136" s="1269"/>
      <c r="AR136" s="1269"/>
      <c r="AS136" s="1269"/>
      <c r="AT136" s="1269"/>
      <c r="AU136" s="1269"/>
      <c r="AV136" s="1269"/>
      <c r="AW136" s="1269"/>
      <c r="AX136" s="1269"/>
      <c r="AY136" s="1269"/>
      <c r="AZ136" s="1269"/>
      <c r="BA136" s="1269"/>
      <c r="BB136" s="1269"/>
      <c r="BC136" s="1269"/>
      <c r="BD136" s="1269"/>
      <c r="BE136" s="1269"/>
      <c r="BF136" s="1269"/>
      <c r="BG136" s="1269"/>
      <c r="BH136" s="1269"/>
      <c r="BI136" s="1269"/>
      <c r="BJ136" s="1269"/>
      <c r="BK136" s="1269"/>
      <c r="BL136" s="1269"/>
      <c r="BM136" s="1269"/>
      <c r="BN136" s="1269"/>
      <c r="BO136" s="1269"/>
      <c r="BP136" s="1269"/>
      <c r="BQ136" s="1269"/>
      <c r="BR136" s="1269"/>
      <c r="BS136" s="1269"/>
      <c r="BT136" s="1269"/>
      <c r="BU136" s="1269"/>
      <c r="BV136" s="1269"/>
      <c r="BW136" s="1269"/>
      <c r="BX136" s="1269"/>
      <c r="BY136" s="1269"/>
      <c r="BZ136" s="1269"/>
      <c r="CA136" s="1269"/>
      <c r="CB136" s="1269"/>
      <c r="CC136" s="1269"/>
      <c r="CD136" s="1269"/>
      <c r="CE136" s="1269"/>
      <c r="CF136" s="1269"/>
      <c r="CG136" s="1269"/>
      <c r="CH136" s="1269"/>
      <c r="CI136" s="1269"/>
      <c r="CJ136" s="1269"/>
      <c r="CK136" s="1269"/>
      <c r="CL136" s="1269"/>
      <c r="CM136" s="1269"/>
      <c r="CN136" s="1269"/>
      <c r="CO136" s="1269"/>
      <c r="CP136" s="1269"/>
      <c r="CQ136" s="1269"/>
      <c r="CR136" s="1269"/>
      <c r="CS136" s="1269"/>
      <c r="CT136" s="1269"/>
      <c r="CU136" s="1269"/>
      <c r="CV136" s="1269"/>
      <c r="CW136" s="1269"/>
      <c r="CX136" s="1269"/>
      <c r="CY136" s="1269"/>
      <c r="CZ136" s="1269"/>
      <c r="DA136" s="1269"/>
      <c r="DB136" s="1269"/>
      <c r="DC136" s="1269"/>
      <c r="DD136" s="1269"/>
      <c r="DE136" s="1269"/>
      <c r="DF136" s="1269"/>
      <c r="DG136" s="1269"/>
      <c r="DH136" s="1269"/>
      <c r="DI136" s="1269"/>
      <c r="DJ136" s="1269"/>
      <c r="DK136" s="1269"/>
      <c r="DL136" s="1269"/>
      <c r="DM136" s="1269"/>
      <c r="DN136" s="1269"/>
      <c r="DO136" s="1269"/>
      <c r="DP136" s="1269"/>
      <c r="DQ136" s="1269"/>
      <c r="DR136" s="1269"/>
      <c r="DS136" s="1269"/>
      <c r="DT136" s="1269"/>
      <c r="DU136" s="1269"/>
      <c r="DV136" s="1269"/>
      <c r="DW136" s="1269"/>
      <c r="DX136" s="1269"/>
      <c r="DY136" s="1269"/>
      <c r="DZ136" s="1269"/>
      <c r="EA136" s="1269"/>
      <c r="EB136" s="1269"/>
      <c r="EC136" s="1269"/>
      <c r="ED136" s="1269"/>
      <c r="EE136" s="1269"/>
      <c r="EF136" s="1269"/>
      <c r="EG136" s="1269"/>
      <c r="EH136" s="1269"/>
      <c r="EI136" s="1269"/>
      <c r="EJ136" s="1269"/>
      <c r="EK136" s="1269"/>
      <c r="EL136" s="1269"/>
      <c r="EM136" s="1269"/>
      <c r="EN136" s="1269"/>
      <c r="EO136" s="1269"/>
      <c r="EP136" s="1269"/>
      <c r="EQ136" s="1269"/>
      <c r="ER136" s="1269"/>
      <c r="ES136" s="1269"/>
      <c r="ET136" s="1269"/>
      <c r="EU136" s="1269"/>
      <c r="EV136" s="1269"/>
      <c r="EW136" s="1269"/>
      <c r="EX136" s="1269"/>
      <c r="EY136" s="1269"/>
      <c r="EZ136" s="1269"/>
      <c r="FA136" s="1269"/>
      <c r="FB136" s="1269"/>
      <c r="FC136" s="1269"/>
      <c r="FD136" s="1269"/>
      <c r="FE136" s="1269"/>
      <c r="FF136" s="1269"/>
      <c r="FG136" s="1269"/>
      <c r="FH136" s="1269"/>
      <c r="FI136" s="1269"/>
      <c r="FJ136" s="1269"/>
      <c r="FK136" s="1269"/>
      <c r="FL136" s="1269"/>
      <c r="FM136" s="1269"/>
      <c r="FN136" s="1269"/>
      <c r="FO136" s="1269"/>
      <c r="FP136" s="1269"/>
      <c r="FQ136" s="1269"/>
      <c r="FR136" s="1269"/>
      <c r="FS136" s="1269"/>
      <c r="FT136" s="1269"/>
      <c r="FU136" s="1269"/>
      <c r="FV136" s="1269"/>
      <c r="FW136" s="1269"/>
      <c r="FX136" s="1269"/>
      <c r="FY136" s="1269"/>
      <c r="FZ136" s="1269"/>
      <c r="GA136" s="1269"/>
      <c r="GB136" s="1269"/>
      <c r="GC136" s="1269"/>
      <c r="GD136" s="1269"/>
      <c r="GE136" s="1269"/>
      <c r="GF136" s="1269"/>
      <c r="GG136" s="1269"/>
      <c r="GH136" s="1269"/>
      <c r="GI136" s="1269"/>
      <c r="GJ136" s="1269"/>
      <c r="GK136" s="1269"/>
      <c r="GL136" s="1269"/>
      <c r="GM136" s="1269"/>
      <c r="GN136" s="1269"/>
      <c r="GO136" s="1269"/>
      <c r="GP136" s="1269"/>
      <c r="GQ136" s="1269"/>
      <c r="GR136" s="1269"/>
      <c r="GS136" s="1269"/>
      <c r="GT136" s="1269"/>
      <c r="GU136" s="1269"/>
      <c r="GV136" s="1269"/>
      <c r="GW136" s="1269"/>
      <c r="GX136" s="1269"/>
      <c r="GY136" s="1269"/>
      <c r="GZ136" s="1269"/>
      <c r="HA136" s="1269"/>
      <c r="HB136" s="1269"/>
      <c r="HC136" s="1269"/>
      <c r="HD136" s="1269"/>
      <c r="HE136" s="1269"/>
      <c r="HF136" s="1269"/>
      <c r="HG136" s="1269"/>
      <c r="HH136" s="1269"/>
      <c r="HI136" s="1269"/>
      <c r="HJ136" s="1269"/>
      <c r="HK136" s="1269"/>
      <c r="HL136" s="1269"/>
      <c r="HM136" s="1269"/>
      <c r="HN136" s="1269"/>
      <c r="HO136" s="1269"/>
      <c r="HP136" s="1269"/>
      <c r="HQ136" s="1269"/>
      <c r="HR136" s="1269"/>
      <c r="HS136" s="1269"/>
      <c r="HT136" s="1269"/>
      <c r="HU136" s="1269"/>
      <c r="HV136" s="1269"/>
      <c r="HW136" s="1269"/>
      <c r="HX136" s="1269"/>
      <c r="HY136" s="1269"/>
      <c r="HZ136" s="1269"/>
      <c r="IA136" s="1269"/>
      <c r="IB136" s="1269"/>
      <c r="IC136" s="1269"/>
      <c r="ID136" s="1269"/>
      <c r="IE136" s="1269"/>
      <c r="IF136" s="1269"/>
      <c r="IG136" s="1269"/>
      <c r="IH136" s="1269"/>
      <c r="II136" s="1269"/>
      <c r="IJ136" s="1269"/>
      <c r="IK136" s="1269"/>
      <c r="IL136" s="1269"/>
      <c r="IM136" s="1269"/>
      <c r="IN136" s="1269"/>
      <c r="IO136" s="1269"/>
      <c r="IP136" s="1269"/>
      <c r="IQ136" s="1269"/>
      <c r="IR136" s="1269"/>
      <c r="IS136" s="1269"/>
      <c r="IT136" s="1269"/>
      <c r="IU136" s="1269"/>
      <c r="IV136" s="1269"/>
      <c r="IW136" s="1269"/>
      <c r="IX136" s="1269"/>
      <c r="IY136" s="1269"/>
      <c r="IZ136" s="1269"/>
      <c r="JA136" s="1269"/>
    </row>
    <row r="137" spans="1:261" s="1268" customFormat="1" ht="8.25" customHeight="1">
      <c r="A137" s="133"/>
      <c r="B137" s="133"/>
      <c r="C137" s="133"/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133"/>
      <c r="S137" s="133"/>
      <c r="T137" s="133"/>
      <c r="U137" s="133"/>
      <c r="V137" s="133"/>
      <c r="W137" s="133"/>
      <c r="X137" s="133"/>
      <c r="Y137" s="133"/>
      <c r="Z137" s="133"/>
      <c r="AA137" s="1269"/>
      <c r="AB137" s="1269"/>
      <c r="AC137" s="1269"/>
      <c r="AD137" s="1269"/>
      <c r="AE137" s="1269"/>
      <c r="AF137" s="1269"/>
      <c r="AG137" s="1269"/>
      <c r="AH137" s="1269"/>
      <c r="AI137" s="1269"/>
      <c r="AJ137" s="1269"/>
      <c r="AK137" s="1269"/>
      <c r="AL137" s="1269"/>
      <c r="AM137" s="1269"/>
      <c r="AN137" s="1269"/>
      <c r="AO137" s="1269"/>
      <c r="AP137" s="1269"/>
      <c r="AQ137" s="1269"/>
      <c r="AR137" s="1269"/>
      <c r="AS137" s="1269"/>
      <c r="AT137" s="1269"/>
      <c r="AU137" s="1269"/>
      <c r="AV137" s="1269"/>
      <c r="AW137" s="1269"/>
      <c r="AX137" s="1269"/>
      <c r="AY137" s="1269"/>
      <c r="AZ137" s="1269"/>
      <c r="BA137" s="1269"/>
      <c r="BB137" s="1269"/>
      <c r="BC137" s="1269"/>
      <c r="BD137" s="1269"/>
      <c r="BE137" s="1269"/>
      <c r="BF137" s="1269"/>
      <c r="BG137" s="1269"/>
      <c r="BH137" s="1269"/>
      <c r="BI137" s="1269"/>
      <c r="BJ137" s="1269"/>
      <c r="BK137" s="1269"/>
      <c r="BL137" s="1269"/>
      <c r="BM137" s="1269"/>
      <c r="BN137" s="1269"/>
      <c r="BO137" s="1269"/>
      <c r="BP137" s="1269"/>
      <c r="BQ137" s="1269"/>
      <c r="BR137" s="1269"/>
      <c r="BS137" s="1269"/>
      <c r="BT137" s="1269"/>
      <c r="BU137" s="1269"/>
      <c r="BV137" s="1269"/>
      <c r="BW137" s="1269"/>
      <c r="BX137" s="1269"/>
      <c r="BY137" s="1269"/>
      <c r="BZ137" s="1269"/>
      <c r="CA137" s="1269"/>
      <c r="CB137" s="1269"/>
      <c r="CC137" s="1269"/>
      <c r="CD137" s="1269"/>
      <c r="CE137" s="1269"/>
      <c r="CF137" s="1269"/>
      <c r="CG137" s="1269"/>
      <c r="CH137" s="1269"/>
      <c r="CI137" s="1269"/>
      <c r="CJ137" s="1269"/>
      <c r="CK137" s="1269"/>
      <c r="CL137" s="1269"/>
      <c r="CM137" s="1269"/>
      <c r="CN137" s="1269"/>
      <c r="CO137" s="1269"/>
      <c r="CP137" s="1269"/>
      <c r="CQ137" s="1269"/>
      <c r="CR137" s="1269"/>
      <c r="CS137" s="1269"/>
      <c r="CT137" s="1269"/>
      <c r="CU137" s="1269"/>
      <c r="CV137" s="1269"/>
      <c r="CW137" s="1269"/>
      <c r="CX137" s="1269"/>
      <c r="CY137" s="1269"/>
      <c r="CZ137" s="1269"/>
      <c r="DA137" s="1269"/>
      <c r="DB137" s="1269"/>
      <c r="DC137" s="1269"/>
      <c r="DD137" s="1269"/>
      <c r="DE137" s="1269"/>
      <c r="DF137" s="1269"/>
      <c r="DG137" s="1269"/>
      <c r="DH137" s="1269"/>
      <c r="DI137" s="1269"/>
      <c r="DJ137" s="1269"/>
      <c r="DK137" s="1269"/>
      <c r="DL137" s="1269"/>
      <c r="DM137" s="1269"/>
      <c r="DN137" s="1269"/>
      <c r="DO137" s="1269"/>
      <c r="DP137" s="1269"/>
      <c r="DQ137" s="1269"/>
      <c r="DR137" s="1269"/>
      <c r="DS137" s="1269"/>
      <c r="DT137" s="1269"/>
      <c r="DU137" s="1269"/>
      <c r="DV137" s="1269"/>
      <c r="DW137" s="1269"/>
      <c r="DX137" s="1269"/>
      <c r="DY137" s="1269"/>
      <c r="DZ137" s="1269"/>
      <c r="EA137" s="1269"/>
      <c r="EB137" s="1269"/>
      <c r="EC137" s="1269"/>
      <c r="ED137" s="1269"/>
      <c r="EE137" s="1269"/>
      <c r="EF137" s="1269"/>
      <c r="EG137" s="1269"/>
      <c r="EH137" s="1269"/>
      <c r="EI137" s="1269"/>
      <c r="EJ137" s="1269"/>
      <c r="EK137" s="1269"/>
      <c r="EL137" s="1269"/>
      <c r="EM137" s="1269"/>
      <c r="EN137" s="1269"/>
      <c r="EO137" s="1269"/>
      <c r="EP137" s="1269"/>
      <c r="EQ137" s="1269"/>
      <c r="ER137" s="1269"/>
      <c r="ES137" s="1269"/>
      <c r="ET137" s="1269"/>
      <c r="EU137" s="1269"/>
      <c r="EV137" s="1269"/>
      <c r="EW137" s="1269"/>
      <c r="EX137" s="1269"/>
      <c r="EY137" s="1269"/>
      <c r="EZ137" s="1269"/>
      <c r="FA137" s="1269"/>
      <c r="FB137" s="1269"/>
      <c r="FC137" s="1269"/>
      <c r="FD137" s="1269"/>
      <c r="FE137" s="1269"/>
      <c r="FF137" s="1269"/>
      <c r="FG137" s="1269"/>
      <c r="FH137" s="1269"/>
      <c r="FI137" s="1269"/>
      <c r="FJ137" s="1269"/>
      <c r="FK137" s="1269"/>
      <c r="FL137" s="1269"/>
      <c r="FM137" s="1269"/>
      <c r="FN137" s="1269"/>
      <c r="FO137" s="1269"/>
      <c r="FP137" s="1269"/>
      <c r="FQ137" s="1269"/>
      <c r="FR137" s="1269"/>
      <c r="FS137" s="1269"/>
      <c r="FT137" s="1269"/>
      <c r="FU137" s="1269"/>
      <c r="FV137" s="1269"/>
      <c r="FW137" s="1269"/>
      <c r="FX137" s="1269"/>
      <c r="FY137" s="1269"/>
      <c r="FZ137" s="1269"/>
      <c r="GA137" s="1269"/>
      <c r="GB137" s="1269"/>
      <c r="GC137" s="1269"/>
      <c r="GD137" s="1269"/>
      <c r="GE137" s="1269"/>
      <c r="GF137" s="1269"/>
      <c r="GG137" s="1269"/>
      <c r="GH137" s="1269"/>
      <c r="GI137" s="1269"/>
      <c r="GJ137" s="1269"/>
      <c r="GK137" s="1269"/>
      <c r="GL137" s="1269"/>
      <c r="GM137" s="1269"/>
      <c r="GN137" s="1269"/>
      <c r="GO137" s="1269"/>
      <c r="GP137" s="1269"/>
      <c r="GQ137" s="1269"/>
      <c r="GR137" s="1269"/>
      <c r="GS137" s="1269"/>
      <c r="GT137" s="1269"/>
      <c r="GU137" s="1269"/>
      <c r="GV137" s="1269"/>
      <c r="GW137" s="1269"/>
      <c r="GX137" s="1269"/>
      <c r="GY137" s="1269"/>
      <c r="GZ137" s="1269"/>
      <c r="HA137" s="1269"/>
      <c r="HB137" s="1269"/>
      <c r="HC137" s="1269"/>
      <c r="HD137" s="1269"/>
      <c r="HE137" s="1269"/>
      <c r="HF137" s="1269"/>
      <c r="HG137" s="1269"/>
      <c r="HH137" s="1269"/>
      <c r="HI137" s="1269"/>
      <c r="HJ137" s="1269"/>
      <c r="HK137" s="1269"/>
      <c r="HL137" s="1269"/>
      <c r="HM137" s="1269"/>
      <c r="HN137" s="1269"/>
      <c r="HO137" s="1269"/>
      <c r="HP137" s="1269"/>
      <c r="HQ137" s="1269"/>
      <c r="HR137" s="1269"/>
      <c r="HS137" s="1269"/>
      <c r="HT137" s="1269"/>
      <c r="HU137" s="1269"/>
      <c r="HV137" s="1269"/>
      <c r="HW137" s="1269"/>
      <c r="HX137" s="1269"/>
      <c r="HY137" s="1269"/>
      <c r="HZ137" s="1269"/>
      <c r="IA137" s="1269"/>
      <c r="IB137" s="1269"/>
      <c r="IC137" s="1269"/>
      <c r="ID137" s="1269"/>
      <c r="IE137" s="1269"/>
      <c r="IF137" s="1269"/>
      <c r="IG137" s="1269"/>
      <c r="IH137" s="1269"/>
      <c r="II137" s="1269"/>
      <c r="IJ137" s="1269"/>
      <c r="IK137" s="1269"/>
      <c r="IL137" s="1269"/>
      <c r="IM137" s="1269"/>
      <c r="IN137" s="1269"/>
      <c r="IO137" s="1269"/>
      <c r="IP137" s="1269"/>
      <c r="IQ137" s="1269"/>
      <c r="IR137" s="1269"/>
      <c r="IS137" s="1269"/>
      <c r="IT137" s="1269"/>
      <c r="IU137" s="1269"/>
      <c r="IV137" s="1269"/>
      <c r="IW137" s="1269"/>
      <c r="IX137" s="1269"/>
      <c r="IY137" s="1269"/>
      <c r="IZ137" s="1269"/>
      <c r="JA137" s="1269"/>
    </row>
    <row r="138" spans="1:261" s="1268" customFormat="1" ht="8.25" customHeight="1">
      <c r="A138" s="133"/>
      <c r="B138" s="133"/>
      <c r="C138" s="133"/>
      <c r="D138" s="133"/>
      <c r="E138" s="133"/>
      <c r="F138" s="133"/>
      <c r="G138" s="133"/>
      <c r="H138" s="133"/>
      <c r="I138" s="133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269"/>
      <c r="AB138" s="1269"/>
      <c r="AC138" s="1269"/>
      <c r="AD138" s="1269"/>
      <c r="AE138" s="1269"/>
      <c r="AF138" s="1269"/>
      <c r="AG138" s="1269"/>
      <c r="AH138" s="1269"/>
      <c r="AI138" s="1269"/>
      <c r="AJ138" s="1269"/>
      <c r="AK138" s="1269"/>
      <c r="AL138" s="1269"/>
      <c r="AM138" s="1269"/>
      <c r="AN138" s="1269"/>
      <c r="AO138" s="1269"/>
      <c r="AP138" s="1269"/>
      <c r="AQ138" s="1269"/>
      <c r="AR138" s="1269"/>
      <c r="AS138" s="1269"/>
      <c r="AT138" s="1269"/>
      <c r="AU138" s="1269"/>
      <c r="AV138" s="1269"/>
      <c r="AW138" s="1269"/>
      <c r="AX138" s="1269"/>
      <c r="AY138" s="1269"/>
      <c r="AZ138" s="1269"/>
      <c r="BA138" s="1269"/>
      <c r="BB138" s="1269"/>
      <c r="BC138" s="1269"/>
      <c r="BD138" s="1269"/>
      <c r="BE138" s="1269"/>
      <c r="BF138" s="1269"/>
      <c r="BG138" s="1269"/>
      <c r="BH138" s="1269"/>
      <c r="BI138" s="1269"/>
      <c r="BJ138" s="1269"/>
      <c r="BK138" s="1269"/>
      <c r="BL138" s="1269"/>
      <c r="BM138" s="1269"/>
      <c r="BN138" s="1269"/>
      <c r="BO138" s="1269"/>
      <c r="BP138" s="1269"/>
      <c r="BQ138" s="1269"/>
      <c r="BR138" s="1269"/>
      <c r="BS138" s="1269"/>
      <c r="BT138" s="1269"/>
      <c r="BU138" s="1269"/>
      <c r="BV138" s="1269"/>
      <c r="BW138" s="1269"/>
      <c r="BX138" s="1269"/>
      <c r="BY138" s="1269"/>
      <c r="BZ138" s="1269"/>
      <c r="CA138" s="1269"/>
      <c r="CB138" s="1269"/>
      <c r="CC138" s="1269"/>
      <c r="CD138" s="1269"/>
      <c r="CE138" s="1269"/>
      <c r="CF138" s="1269"/>
      <c r="CG138" s="1269"/>
      <c r="CH138" s="1269"/>
      <c r="CI138" s="1269"/>
      <c r="CJ138" s="1269"/>
      <c r="CK138" s="1269"/>
      <c r="CL138" s="1269"/>
      <c r="CM138" s="1269"/>
      <c r="CN138" s="1269"/>
      <c r="CO138" s="1269"/>
      <c r="CP138" s="1269"/>
      <c r="CQ138" s="1269"/>
      <c r="CR138" s="1269"/>
      <c r="CS138" s="1269"/>
      <c r="CT138" s="1269"/>
      <c r="CU138" s="1269"/>
      <c r="CV138" s="1269"/>
      <c r="CW138" s="1269"/>
      <c r="CX138" s="1269"/>
      <c r="CY138" s="1269"/>
      <c r="CZ138" s="1269"/>
      <c r="DA138" s="1269"/>
      <c r="DB138" s="1269"/>
      <c r="DC138" s="1269"/>
      <c r="DD138" s="1269"/>
      <c r="DE138" s="1269"/>
      <c r="DF138" s="1269"/>
      <c r="DG138" s="1269"/>
      <c r="DH138" s="1269"/>
      <c r="DI138" s="1269"/>
      <c r="DJ138" s="1269"/>
      <c r="DK138" s="1269"/>
      <c r="DL138" s="1269"/>
      <c r="DM138" s="1269"/>
      <c r="DN138" s="1269"/>
      <c r="DO138" s="1269"/>
      <c r="DP138" s="1269"/>
      <c r="DQ138" s="1269"/>
      <c r="DR138" s="1269"/>
      <c r="DS138" s="1269"/>
      <c r="DT138" s="1269"/>
      <c r="DU138" s="1269"/>
      <c r="DV138" s="1269"/>
      <c r="DW138" s="1269"/>
      <c r="DX138" s="1269"/>
      <c r="DY138" s="1269"/>
      <c r="DZ138" s="1269"/>
      <c r="EA138" s="1269"/>
      <c r="EB138" s="1269"/>
      <c r="EC138" s="1269"/>
      <c r="ED138" s="1269"/>
      <c r="EE138" s="1269"/>
      <c r="EF138" s="1269"/>
      <c r="EG138" s="1269"/>
      <c r="EH138" s="1269"/>
      <c r="EI138" s="1269"/>
      <c r="EJ138" s="1269"/>
      <c r="EK138" s="1269"/>
      <c r="EL138" s="1269"/>
      <c r="EM138" s="1269"/>
      <c r="EN138" s="1269"/>
      <c r="EO138" s="1269"/>
      <c r="EP138" s="1269"/>
      <c r="EQ138" s="1269"/>
      <c r="ER138" s="1269"/>
      <c r="ES138" s="1269"/>
      <c r="ET138" s="1269"/>
      <c r="EU138" s="1269"/>
      <c r="EV138" s="1269"/>
      <c r="EW138" s="1269"/>
      <c r="EX138" s="1269"/>
      <c r="EY138" s="1269"/>
      <c r="EZ138" s="1269"/>
      <c r="FA138" s="1269"/>
      <c r="FB138" s="1269"/>
      <c r="FC138" s="1269"/>
      <c r="FD138" s="1269"/>
      <c r="FE138" s="1269"/>
      <c r="FF138" s="1269"/>
      <c r="FG138" s="1269"/>
      <c r="FH138" s="1269"/>
      <c r="FI138" s="1269"/>
      <c r="FJ138" s="1269"/>
      <c r="FK138" s="1269"/>
      <c r="FL138" s="1269"/>
      <c r="FM138" s="1269"/>
      <c r="FN138" s="1269"/>
      <c r="FO138" s="1269"/>
      <c r="FP138" s="1269"/>
      <c r="FQ138" s="1269"/>
      <c r="FR138" s="1269"/>
      <c r="FS138" s="1269"/>
      <c r="FT138" s="1269"/>
      <c r="FU138" s="1269"/>
      <c r="FV138" s="1269"/>
      <c r="FW138" s="1269"/>
      <c r="FX138" s="1269"/>
      <c r="FY138" s="1269"/>
      <c r="FZ138" s="1269"/>
      <c r="GA138" s="1269"/>
      <c r="GB138" s="1269"/>
      <c r="GC138" s="1269"/>
      <c r="GD138" s="1269"/>
      <c r="GE138" s="1269"/>
      <c r="GF138" s="1269"/>
      <c r="GG138" s="1269"/>
      <c r="GH138" s="1269"/>
      <c r="GI138" s="1269"/>
      <c r="GJ138" s="1269"/>
      <c r="GK138" s="1269"/>
      <c r="GL138" s="1269"/>
      <c r="GM138" s="1269"/>
      <c r="GN138" s="1269"/>
      <c r="GO138" s="1269"/>
      <c r="GP138" s="1269"/>
      <c r="GQ138" s="1269"/>
      <c r="GR138" s="1269"/>
      <c r="GS138" s="1269"/>
      <c r="GT138" s="1269"/>
      <c r="GU138" s="1269"/>
      <c r="GV138" s="1269"/>
      <c r="GW138" s="1269"/>
      <c r="GX138" s="1269"/>
      <c r="GY138" s="1269"/>
      <c r="GZ138" s="1269"/>
      <c r="HA138" s="1269"/>
      <c r="HB138" s="1269"/>
      <c r="HC138" s="1269"/>
      <c r="HD138" s="1269"/>
      <c r="HE138" s="1269"/>
      <c r="HF138" s="1269"/>
      <c r="HG138" s="1269"/>
      <c r="HH138" s="1269"/>
      <c r="HI138" s="1269"/>
      <c r="HJ138" s="1269"/>
      <c r="HK138" s="1269"/>
      <c r="HL138" s="1269"/>
      <c r="HM138" s="1269"/>
      <c r="HN138" s="1269"/>
      <c r="HO138" s="1269"/>
      <c r="HP138" s="1269"/>
      <c r="HQ138" s="1269"/>
      <c r="HR138" s="1269"/>
      <c r="HS138" s="1269"/>
      <c r="HT138" s="1269"/>
      <c r="HU138" s="1269"/>
      <c r="HV138" s="1269"/>
      <c r="HW138" s="1269"/>
      <c r="HX138" s="1269"/>
      <c r="HY138" s="1269"/>
      <c r="HZ138" s="1269"/>
      <c r="IA138" s="1269"/>
      <c r="IB138" s="1269"/>
      <c r="IC138" s="1269"/>
      <c r="ID138" s="1269"/>
      <c r="IE138" s="1269"/>
      <c r="IF138" s="1269"/>
      <c r="IG138" s="1269"/>
      <c r="IH138" s="1269"/>
      <c r="II138" s="1269"/>
      <c r="IJ138" s="1269"/>
      <c r="IK138" s="1269"/>
      <c r="IL138" s="1269"/>
      <c r="IM138" s="1269"/>
      <c r="IN138" s="1269"/>
      <c r="IO138" s="1269"/>
      <c r="IP138" s="1269"/>
      <c r="IQ138" s="1269"/>
      <c r="IR138" s="1269"/>
      <c r="IS138" s="1269"/>
      <c r="IT138" s="1269"/>
      <c r="IU138" s="1269"/>
      <c r="IV138" s="1269"/>
      <c r="IW138" s="1269"/>
      <c r="IX138" s="1269"/>
      <c r="IY138" s="1269"/>
      <c r="IZ138" s="1269"/>
      <c r="JA138" s="1269"/>
    </row>
    <row r="139" spans="1:261" s="1268" customFormat="1" ht="8.25" customHeight="1">
      <c r="A139" s="133"/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269"/>
      <c r="AB139" s="1269"/>
      <c r="AC139" s="1269"/>
      <c r="AD139" s="1269"/>
      <c r="AE139" s="1269"/>
      <c r="AF139" s="1269"/>
      <c r="AG139" s="1269"/>
      <c r="AH139" s="1269"/>
      <c r="AI139" s="1269"/>
      <c r="AJ139" s="1269"/>
      <c r="AK139" s="1269"/>
      <c r="AL139" s="1269"/>
      <c r="AM139" s="1269"/>
      <c r="AN139" s="1269"/>
      <c r="AO139" s="1269"/>
      <c r="AP139" s="1269"/>
      <c r="AQ139" s="1269"/>
      <c r="AR139" s="1269"/>
      <c r="AS139" s="1269"/>
      <c r="AT139" s="1269"/>
      <c r="AU139" s="1269"/>
      <c r="AV139" s="1269"/>
      <c r="AW139" s="1269"/>
      <c r="AX139" s="1269"/>
      <c r="AY139" s="1269"/>
      <c r="AZ139" s="1269"/>
      <c r="BA139" s="1269"/>
      <c r="BB139" s="1269"/>
      <c r="BC139" s="1269"/>
      <c r="BD139" s="1269"/>
      <c r="BE139" s="1269"/>
      <c r="BF139" s="1269"/>
      <c r="BG139" s="1269"/>
      <c r="BH139" s="1269"/>
      <c r="BI139" s="1269"/>
      <c r="BJ139" s="1269"/>
      <c r="BK139" s="1269"/>
      <c r="BL139" s="1269"/>
      <c r="BM139" s="1269"/>
      <c r="BN139" s="1269"/>
      <c r="BO139" s="1269"/>
      <c r="BP139" s="1269"/>
      <c r="BQ139" s="1269"/>
      <c r="BR139" s="1269"/>
      <c r="BS139" s="1269"/>
      <c r="BT139" s="1269"/>
      <c r="BU139" s="1269"/>
      <c r="BV139" s="1269"/>
      <c r="BW139" s="1269"/>
      <c r="BX139" s="1269"/>
      <c r="BY139" s="1269"/>
      <c r="BZ139" s="1269"/>
      <c r="CA139" s="1269"/>
      <c r="CB139" s="1269"/>
      <c r="CC139" s="1269"/>
      <c r="CD139" s="1269"/>
      <c r="CE139" s="1269"/>
      <c r="CF139" s="1269"/>
      <c r="CG139" s="1269"/>
      <c r="CH139" s="1269"/>
      <c r="CI139" s="1269"/>
      <c r="CJ139" s="1269"/>
      <c r="CK139" s="1269"/>
      <c r="CL139" s="1269"/>
      <c r="CM139" s="1269"/>
      <c r="CN139" s="1269"/>
      <c r="CO139" s="1269"/>
      <c r="CP139" s="1269"/>
      <c r="CQ139" s="1269"/>
      <c r="CR139" s="1269"/>
      <c r="CS139" s="1269"/>
      <c r="CT139" s="1269"/>
      <c r="CU139" s="1269"/>
      <c r="CV139" s="1269"/>
      <c r="CW139" s="1269"/>
      <c r="CX139" s="1269"/>
      <c r="CY139" s="1269"/>
      <c r="CZ139" s="1269"/>
      <c r="DA139" s="1269"/>
      <c r="DB139" s="1269"/>
      <c r="DC139" s="1269"/>
      <c r="DD139" s="1269"/>
      <c r="DE139" s="1269"/>
      <c r="DF139" s="1269"/>
      <c r="DG139" s="1269"/>
      <c r="DH139" s="1269"/>
      <c r="DI139" s="1269"/>
      <c r="DJ139" s="1269"/>
      <c r="DK139" s="1269"/>
      <c r="DL139" s="1269"/>
      <c r="DM139" s="1269"/>
      <c r="DN139" s="1269"/>
      <c r="DO139" s="1269"/>
      <c r="DP139" s="1269"/>
      <c r="DQ139" s="1269"/>
      <c r="DR139" s="1269"/>
      <c r="DS139" s="1269"/>
      <c r="DT139" s="1269"/>
      <c r="DU139" s="1269"/>
      <c r="DV139" s="1269"/>
      <c r="DW139" s="1269"/>
      <c r="DX139" s="1269"/>
      <c r="DY139" s="1269"/>
      <c r="DZ139" s="1269"/>
      <c r="EA139" s="1269"/>
      <c r="EB139" s="1269"/>
      <c r="EC139" s="1269"/>
      <c r="ED139" s="1269"/>
      <c r="EE139" s="1269"/>
      <c r="EF139" s="1269"/>
      <c r="EG139" s="1269"/>
      <c r="EH139" s="1269"/>
      <c r="EI139" s="1269"/>
      <c r="EJ139" s="1269"/>
      <c r="EK139" s="1269"/>
      <c r="EL139" s="1269"/>
      <c r="EM139" s="1269"/>
      <c r="EN139" s="1269"/>
      <c r="EO139" s="1269"/>
      <c r="EP139" s="1269"/>
      <c r="EQ139" s="1269"/>
      <c r="ER139" s="1269"/>
      <c r="ES139" s="1269"/>
      <c r="ET139" s="1269"/>
      <c r="EU139" s="1269"/>
      <c r="EV139" s="1269"/>
      <c r="EW139" s="1269"/>
      <c r="EX139" s="1269"/>
      <c r="EY139" s="1269"/>
      <c r="EZ139" s="1269"/>
      <c r="FA139" s="1269"/>
      <c r="FB139" s="1269"/>
      <c r="FC139" s="1269"/>
      <c r="FD139" s="1269"/>
      <c r="FE139" s="1269"/>
      <c r="FF139" s="1269"/>
      <c r="FG139" s="1269"/>
      <c r="FH139" s="1269"/>
      <c r="FI139" s="1269"/>
      <c r="FJ139" s="1269"/>
      <c r="FK139" s="1269"/>
      <c r="FL139" s="1269"/>
      <c r="FM139" s="1269"/>
      <c r="FN139" s="1269"/>
      <c r="FO139" s="1269"/>
      <c r="FP139" s="1269"/>
      <c r="FQ139" s="1269"/>
      <c r="FR139" s="1269"/>
      <c r="FS139" s="1269"/>
      <c r="FT139" s="1269"/>
      <c r="FU139" s="1269"/>
      <c r="FV139" s="1269"/>
      <c r="FW139" s="1269"/>
      <c r="FX139" s="1269"/>
      <c r="FY139" s="1269"/>
      <c r="FZ139" s="1269"/>
      <c r="GA139" s="1269"/>
      <c r="GB139" s="1269"/>
      <c r="GC139" s="1269"/>
      <c r="GD139" s="1269"/>
      <c r="GE139" s="1269"/>
      <c r="GF139" s="1269"/>
      <c r="GG139" s="1269"/>
      <c r="GH139" s="1269"/>
      <c r="GI139" s="1269"/>
      <c r="GJ139" s="1269"/>
      <c r="GK139" s="1269"/>
      <c r="GL139" s="1269"/>
      <c r="GM139" s="1269"/>
      <c r="GN139" s="1269"/>
      <c r="GO139" s="1269"/>
      <c r="GP139" s="1269"/>
      <c r="GQ139" s="1269"/>
      <c r="GR139" s="1269"/>
      <c r="GS139" s="1269"/>
      <c r="GT139" s="1269"/>
      <c r="GU139" s="1269"/>
      <c r="GV139" s="1269"/>
      <c r="GW139" s="1269"/>
      <c r="GX139" s="1269"/>
      <c r="GY139" s="1269"/>
      <c r="GZ139" s="1269"/>
      <c r="HA139" s="1269"/>
      <c r="HB139" s="1269"/>
      <c r="HC139" s="1269"/>
      <c r="HD139" s="1269"/>
      <c r="HE139" s="1269"/>
      <c r="HF139" s="1269"/>
      <c r="HG139" s="1269"/>
      <c r="HH139" s="1269"/>
      <c r="HI139" s="1269"/>
      <c r="HJ139" s="1269"/>
      <c r="HK139" s="1269"/>
      <c r="HL139" s="1269"/>
      <c r="HM139" s="1269"/>
      <c r="HN139" s="1269"/>
      <c r="HO139" s="1269"/>
      <c r="HP139" s="1269"/>
      <c r="HQ139" s="1269"/>
      <c r="HR139" s="1269"/>
      <c r="HS139" s="1269"/>
      <c r="HT139" s="1269"/>
      <c r="HU139" s="1269"/>
      <c r="HV139" s="1269"/>
      <c r="HW139" s="1269"/>
      <c r="HX139" s="1269"/>
      <c r="HY139" s="1269"/>
      <c r="HZ139" s="1269"/>
      <c r="IA139" s="1269"/>
      <c r="IB139" s="1269"/>
      <c r="IC139" s="1269"/>
      <c r="ID139" s="1269"/>
      <c r="IE139" s="1269"/>
      <c r="IF139" s="1269"/>
      <c r="IG139" s="1269"/>
      <c r="IH139" s="1269"/>
      <c r="II139" s="1269"/>
      <c r="IJ139" s="1269"/>
      <c r="IK139" s="1269"/>
      <c r="IL139" s="1269"/>
      <c r="IM139" s="1269"/>
      <c r="IN139" s="1269"/>
      <c r="IO139" s="1269"/>
      <c r="IP139" s="1269"/>
      <c r="IQ139" s="1269"/>
      <c r="IR139" s="1269"/>
      <c r="IS139" s="1269"/>
      <c r="IT139" s="1269"/>
      <c r="IU139" s="1269"/>
      <c r="IV139" s="1269"/>
      <c r="IW139" s="1269"/>
      <c r="IX139" s="1269"/>
      <c r="IY139" s="1269"/>
      <c r="IZ139" s="1269"/>
      <c r="JA139" s="1269"/>
    </row>
    <row r="140" spans="1:261" s="1268" customFormat="1" ht="8.25" customHeight="1">
      <c r="A140" s="133"/>
      <c r="B140" s="133"/>
      <c r="C140" s="133"/>
      <c r="D140" s="133"/>
      <c r="E140" s="133"/>
      <c r="F140" s="133"/>
      <c r="G140" s="133"/>
      <c r="H140" s="133"/>
      <c r="I140" s="133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269"/>
      <c r="AB140" s="1269"/>
      <c r="AC140" s="1269"/>
      <c r="AD140" s="1269"/>
      <c r="AE140" s="1269"/>
      <c r="AF140" s="1269"/>
      <c r="AG140" s="1269"/>
      <c r="AH140" s="1269"/>
      <c r="AI140" s="1269"/>
      <c r="AJ140" s="1269"/>
      <c r="AK140" s="1269"/>
      <c r="AL140" s="1269"/>
      <c r="AM140" s="1269"/>
      <c r="AN140" s="1269"/>
      <c r="AO140" s="1269"/>
      <c r="AP140" s="1269"/>
      <c r="AQ140" s="1269"/>
      <c r="AR140" s="1269"/>
      <c r="AS140" s="1269"/>
      <c r="AT140" s="1269"/>
      <c r="AU140" s="1269"/>
      <c r="AV140" s="1269"/>
      <c r="AW140" s="1269"/>
      <c r="AX140" s="1269"/>
      <c r="AY140" s="1269"/>
      <c r="AZ140" s="1269"/>
      <c r="BA140" s="1269"/>
      <c r="BB140" s="1269"/>
      <c r="BC140" s="1269"/>
      <c r="BD140" s="1269"/>
      <c r="BE140" s="1269"/>
      <c r="BF140" s="1269"/>
      <c r="BG140" s="1269"/>
      <c r="BH140" s="1269"/>
      <c r="BI140" s="1269"/>
      <c r="BJ140" s="1269"/>
      <c r="BK140" s="1269"/>
      <c r="BL140" s="1269"/>
      <c r="BM140" s="1269"/>
      <c r="BN140" s="1269"/>
      <c r="BO140" s="1269"/>
      <c r="BP140" s="1269"/>
      <c r="BQ140" s="1269"/>
      <c r="BR140" s="1269"/>
      <c r="BS140" s="1269"/>
      <c r="BT140" s="1269"/>
      <c r="BU140" s="1269"/>
      <c r="BV140" s="1269"/>
      <c r="BW140" s="1269"/>
      <c r="BX140" s="1269"/>
      <c r="BY140" s="1269"/>
      <c r="BZ140" s="1269"/>
      <c r="CA140" s="1269"/>
      <c r="CB140" s="1269"/>
      <c r="CC140" s="1269"/>
      <c r="CD140" s="1269"/>
      <c r="CE140" s="1269"/>
      <c r="CF140" s="1269"/>
      <c r="CG140" s="1269"/>
      <c r="CH140" s="1269"/>
      <c r="CI140" s="1269"/>
      <c r="CJ140" s="1269"/>
      <c r="CK140" s="1269"/>
      <c r="CL140" s="1269"/>
      <c r="CM140" s="1269"/>
      <c r="CN140" s="1269"/>
      <c r="CO140" s="1269"/>
      <c r="CP140" s="1269"/>
      <c r="CQ140" s="1269"/>
      <c r="CR140" s="1269"/>
      <c r="CS140" s="1269"/>
      <c r="CT140" s="1269"/>
      <c r="CU140" s="1269"/>
      <c r="CV140" s="1269"/>
      <c r="CW140" s="1269"/>
      <c r="CX140" s="1269"/>
      <c r="CY140" s="1269"/>
      <c r="CZ140" s="1269"/>
      <c r="DA140" s="1269"/>
      <c r="DB140" s="1269"/>
      <c r="DC140" s="1269"/>
      <c r="DD140" s="1269"/>
      <c r="DE140" s="1269"/>
      <c r="DF140" s="1269"/>
      <c r="DG140" s="1269"/>
      <c r="DH140" s="1269"/>
      <c r="DI140" s="1269"/>
      <c r="DJ140" s="1269"/>
      <c r="DK140" s="1269"/>
      <c r="DL140" s="1269"/>
      <c r="DM140" s="1269"/>
      <c r="DN140" s="1269"/>
      <c r="DO140" s="1269"/>
      <c r="DP140" s="1269"/>
      <c r="DQ140" s="1269"/>
      <c r="DR140" s="1269"/>
      <c r="DS140" s="1269"/>
      <c r="DT140" s="1269"/>
      <c r="DU140" s="1269"/>
      <c r="DV140" s="1269"/>
      <c r="DW140" s="1269"/>
      <c r="DX140" s="1269"/>
      <c r="DY140" s="1269"/>
      <c r="DZ140" s="1269"/>
      <c r="EA140" s="1269"/>
      <c r="EB140" s="1269"/>
      <c r="EC140" s="1269"/>
      <c r="ED140" s="1269"/>
      <c r="EE140" s="1269"/>
      <c r="EF140" s="1269"/>
      <c r="EG140" s="1269"/>
      <c r="EH140" s="1269"/>
      <c r="EI140" s="1269"/>
      <c r="EJ140" s="1269"/>
      <c r="EK140" s="1269"/>
      <c r="EL140" s="1269"/>
      <c r="EM140" s="1269"/>
      <c r="EN140" s="1269"/>
      <c r="EO140" s="1269"/>
      <c r="EP140" s="1269"/>
      <c r="EQ140" s="1269"/>
      <c r="ER140" s="1269"/>
      <c r="ES140" s="1269"/>
      <c r="ET140" s="1269"/>
      <c r="EU140" s="1269"/>
      <c r="EV140" s="1269"/>
      <c r="EW140" s="1269"/>
      <c r="EX140" s="1269"/>
      <c r="EY140" s="1269"/>
      <c r="EZ140" s="1269"/>
      <c r="FA140" s="1269"/>
      <c r="FB140" s="1269"/>
      <c r="FC140" s="1269"/>
      <c r="FD140" s="1269"/>
      <c r="FE140" s="1269"/>
      <c r="FF140" s="1269"/>
      <c r="FG140" s="1269"/>
      <c r="FH140" s="1269"/>
      <c r="FI140" s="1269"/>
      <c r="FJ140" s="1269"/>
      <c r="FK140" s="1269"/>
      <c r="FL140" s="1269"/>
      <c r="FM140" s="1269"/>
      <c r="FN140" s="1269"/>
      <c r="FO140" s="1269"/>
      <c r="FP140" s="1269"/>
      <c r="FQ140" s="1269"/>
      <c r="FR140" s="1269"/>
      <c r="FS140" s="1269"/>
      <c r="FT140" s="1269"/>
      <c r="FU140" s="1269"/>
      <c r="FV140" s="1269"/>
      <c r="FW140" s="1269"/>
      <c r="FX140" s="1269"/>
      <c r="FY140" s="1269"/>
      <c r="FZ140" s="1269"/>
      <c r="GA140" s="1269"/>
      <c r="GB140" s="1269"/>
      <c r="GC140" s="1269"/>
      <c r="GD140" s="1269"/>
      <c r="GE140" s="1269"/>
      <c r="GF140" s="1269"/>
      <c r="GG140" s="1269"/>
      <c r="GH140" s="1269"/>
      <c r="GI140" s="1269"/>
      <c r="GJ140" s="1269"/>
      <c r="GK140" s="1269"/>
      <c r="GL140" s="1269"/>
      <c r="GM140" s="1269"/>
      <c r="GN140" s="1269"/>
      <c r="GO140" s="1269"/>
      <c r="GP140" s="1269"/>
      <c r="GQ140" s="1269"/>
      <c r="GR140" s="1269"/>
      <c r="GS140" s="1269"/>
      <c r="GT140" s="1269"/>
      <c r="GU140" s="1269"/>
      <c r="GV140" s="1269"/>
      <c r="GW140" s="1269"/>
      <c r="GX140" s="1269"/>
      <c r="GY140" s="1269"/>
      <c r="GZ140" s="1269"/>
      <c r="HA140" s="1269"/>
      <c r="HB140" s="1269"/>
      <c r="HC140" s="1269"/>
      <c r="HD140" s="1269"/>
      <c r="HE140" s="1269"/>
      <c r="HF140" s="1269"/>
      <c r="HG140" s="1269"/>
      <c r="HH140" s="1269"/>
      <c r="HI140" s="1269"/>
      <c r="HJ140" s="1269"/>
      <c r="HK140" s="1269"/>
      <c r="HL140" s="1269"/>
      <c r="HM140" s="1269"/>
      <c r="HN140" s="1269"/>
      <c r="HO140" s="1269"/>
      <c r="HP140" s="1269"/>
      <c r="HQ140" s="1269"/>
      <c r="HR140" s="1269"/>
      <c r="HS140" s="1269"/>
      <c r="HT140" s="1269"/>
      <c r="HU140" s="1269"/>
      <c r="HV140" s="1269"/>
      <c r="HW140" s="1269"/>
      <c r="HX140" s="1269"/>
      <c r="HY140" s="1269"/>
      <c r="HZ140" s="1269"/>
      <c r="IA140" s="1269"/>
      <c r="IB140" s="1269"/>
      <c r="IC140" s="1269"/>
      <c r="ID140" s="1269"/>
      <c r="IE140" s="1269"/>
      <c r="IF140" s="1269"/>
      <c r="IG140" s="1269"/>
      <c r="IH140" s="1269"/>
      <c r="II140" s="1269"/>
      <c r="IJ140" s="1269"/>
      <c r="IK140" s="1269"/>
      <c r="IL140" s="1269"/>
      <c r="IM140" s="1269"/>
      <c r="IN140" s="1269"/>
      <c r="IO140" s="1269"/>
      <c r="IP140" s="1269"/>
      <c r="IQ140" s="1269"/>
      <c r="IR140" s="1269"/>
      <c r="IS140" s="1269"/>
      <c r="IT140" s="1269"/>
      <c r="IU140" s="1269"/>
      <c r="IV140" s="1269"/>
      <c r="IW140" s="1269"/>
      <c r="IX140" s="1269"/>
      <c r="IY140" s="1269"/>
      <c r="IZ140" s="1269"/>
      <c r="JA140" s="1269"/>
    </row>
    <row r="141" spans="1:261" s="1268" customFormat="1" ht="8.25" customHeight="1">
      <c r="A141" s="133"/>
      <c r="B141" s="133"/>
      <c r="C141" s="133"/>
      <c r="D141" s="133"/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269"/>
      <c r="AB141" s="1269"/>
      <c r="AC141" s="1269"/>
      <c r="AD141" s="1269"/>
      <c r="AE141" s="1269"/>
      <c r="AF141" s="1269"/>
      <c r="AG141" s="1269"/>
      <c r="AH141" s="1269"/>
      <c r="AI141" s="1269"/>
      <c r="AJ141" s="1269"/>
      <c r="AK141" s="1269"/>
      <c r="AL141" s="1269"/>
      <c r="AM141" s="1269"/>
      <c r="AN141" s="1269"/>
      <c r="AO141" s="1269"/>
      <c r="AP141" s="1269"/>
      <c r="AQ141" s="1269"/>
      <c r="AR141" s="1269"/>
      <c r="AS141" s="1269"/>
      <c r="AT141" s="1269"/>
      <c r="AU141" s="1269"/>
      <c r="AV141" s="1269"/>
      <c r="AW141" s="1269"/>
      <c r="AX141" s="1269"/>
      <c r="AY141" s="1269"/>
      <c r="AZ141" s="1269"/>
      <c r="BA141" s="1269"/>
      <c r="BB141" s="1269"/>
      <c r="BC141" s="1269"/>
      <c r="BD141" s="1269"/>
      <c r="BE141" s="1269"/>
      <c r="BF141" s="1269"/>
      <c r="BG141" s="1269"/>
      <c r="BH141" s="1269"/>
      <c r="BI141" s="1269"/>
      <c r="BJ141" s="1269"/>
      <c r="BK141" s="1269"/>
      <c r="BL141" s="1269"/>
      <c r="BM141" s="1269"/>
      <c r="BN141" s="1269"/>
      <c r="BO141" s="1269"/>
      <c r="BP141" s="1269"/>
      <c r="BQ141" s="1269"/>
      <c r="BR141" s="1269"/>
      <c r="BS141" s="1269"/>
      <c r="BT141" s="1269"/>
      <c r="BU141" s="1269"/>
      <c r="BV141" s="1269"/>
      <c r="BW141" s="1269"/>
      <c r="BX141" s="1269"/>
      <c r="BY141" s="1269"/>
      <c r="BZ141" s="1269"/>
      <c r="CA141" s="1269"/>
      <c r="CB141" s="1269"/>
      <c r="CC141" s="1269"/>
      <c r="CD141" s="1269"/>
      <c r="CE141" s="1269"/>
      <c r="CF141" s="1269"/>
      <c r="CG141" s="1269"/>
      <c r="CH141" s="1269"/>
      <c r="CI141" s="1269"/>
      <c r="CJ141" s="1269"/>
      <c r="CK141" s="1269"/>
      <c r="CL141" s="1269"/>
      <c r="CM141" s="1269"/>
      <c r="CN141" s="1269"/>
      <c r="CO141" s="1269"/>
      <c r="CP141" s="1269"/>
      <c r="CQ141" s="1269"/>
      <c r="CR141" s="1269"/>
      <c r="CS141" s="1269"/>
      <c r="CT141" s="1269"/>
      <c r="CU141" s="1269"/>
      <c r="CV141" s="1269"/>
      <c r="CW141" s="1269"/>
      <c r="CX141" s="1269"/>
      <c r="CY141" s="1269"/>
      <c r="CZ141" s="1269"/>
      <c r="DA141" s="1269"/>
      <c r="DB141" s="1269"/>
      <c r="DC141" s="1269"/>
      <c r="DD141" s="1269"/>
      <c r="DE141" s="1269"/>
      <c r="DF141" s="1269"/>
      <c r="DG141" s="1269"/>
      <c r="DH141" s="1269"/>
      <c r="DI141" s="1269"/>
      <c r="DJ141" s="1269"/>
      <c r="DK141" s="1269"/>
      <c r="DL141" s="1269"/>
      <c r="DM141" s="1269"/>
      <c r="DN141" s="1269"/>
      <c r="DO141" s="1269"/>
      <c r="DP141" s="1269"/>
      <c r="DQ141" s="1269"/>
      <c r="DR141" s="1269"/>
      <c r="DS141" s="1269"/>
      <c r="DT141" s="1269"/>
      <c r="DU141" s="1269"/>
      <c r="DV141" s="1269"/>
      <c r="DW141" s="1269"/>
      <c r="DX141" s="1269"/>
      <c r="DY141" s="1269"/>
      <c r="DZ141" s="1269"/>
      <c r="EA141" s="1269"/>
      <c r="EB141" s="1269"/>
      <c r="EC141" s="1269"/>
      <c r="ED141" s="1269"/>
      <c r="EE141" s="1269"/>
      <c r="EF141" s="1269"/>
      <c r="EG141" s="1269"/>
      <c r="EH141" s="1269"/>
      <c r="EI141" s="1269"/>
      <c r="EJ141" s="1269"/>
      <c r="EK141" s="1269"/>
      <c r="EL141" s="1269"/>
      <c r="EM141" s="1269"/>
      <c r="EN141" s="1269"/>
      <c r="EO141" s="1269"/>
      <c r="EP141" s="1269"/>
      <c r="EQ141" s="1269"/>
      <c r="ER141" s="1269"/>
      <c r="ES141" s="1269"/>
      <c r="ET141" s="1269"/>
      <c r="EU141" s="1269"/>
      <c r="EV141" s="1269"/>
      <c r="EW141" s="1269"/>
      <c r="EX141" s="1269"/>
      <c r="EY141" s="1269"/>
      <c r="EZ141" s="1269"/>
      <c r="FA141" s="1269"/>
      <c r="FB141" s="1269"/>
      <c r="FC141" s="1269"/>
      <c r="FD141" s="1269"/>
      <c r="FE141" s="1269"/>
      <c r="FF141" s="1269"/>
      <c r="FG141" s="1269"/>
      <c r="FH141" s="1269"/>
      <c r="FI141" s="1269"/>
      <c r="FJ141" s="1269"/>
      <c r="FK141" s="1269"/>
      <c r="FL141" s="1269"/>
      <c r="FM141" s="1269"/>
      <c r="FN141" s="1269"/>
      <c r="FO141" s="1269"/>
      <c r="FP141" s="1269"/>
      <c r="FQ141" s="1269"/>
      <c r="FR141" s="1269"/>
      <c r="FS141" s="1269"/>
      <c r="FT141" s="1269"/>
      <c r="FU141" s="1269"/>
      <c r="FV141" s="1269"/>
      <c r="FW141" s="1269"/>
      <c r="FX141" s="1269"/>
      <c r="FY141" s="1269"/>
      <c r="FZ141" s="1269"/>
      <c r="GA141" s="1269"/>
      <c r="GB141" s="1269"/>
      <c r="GC141" s="1269"/>
      <c r="GD141" s="1269"/>
      <c r="GE141" s="1269"/>
      <c r="GF141" s="1269"/>
      <c r="GG141" s="1269"/>
      <c r="GH141" s="1269"/>
      <c r="GI141" s="1269"/>
      <c r="GJ141" s="1269"/>
      <c r="GK141" s="1269"/>
      <c r="GL141" s="1269"/>
      <c r="GM141" s="1269"/>
      <c r="GN141" s="1269"/>
      <c r="GO141" s="1269"/>
      <c r="GP141" s="1269"/>
      <c r="GQ141" s="1269"/>
      <c r="GR141" s="1269"/>
      <c r="GS141" s="1269"/>
      <c r="GT141" s="1269"/>
      <c r="GU141" s="1269"/>
      <c r="GV141" s="1269"/>
      <c r="GW141" s="1269"/>
      <c r="GX141" s="1269"/>
      <c r="GY141" s="1269"/>
      <c r="GZ141" s="1269"/>
      <c r="HA141" s="1269"/>
      <c r="HB141" s="1269"/>
      <c r="HC141" s="1269"/>
      <c r="HD141" s="1269"/>
      <c r="HE141" s="1269"/>
      <c r="HF141" s="1269"/>
      <c r="HG141" s="1269"/>
      <c r="HH141" s="1269"/>
      <c r="HI141" s="1269"/>
      <c r="HJ141" s="1269"/>
      <c r="HK141" s="1269"/>
      <c r="HL141" s="1269"/>
      <c r="HM141" s="1269"/>
      <c r="HN141" s="1269"/>
      <c r="HO141" s="1269"/>
      <c r="HP141" s="1269"/>
      <c r="HQ141" s="1269"/>
      <c r="HR141" s="1269"/>
      <c r="HS141" s="1269"/>
      <c r="HT141" s="1269"/>
      <c r="HU141" s="1269"/>
      <c r="HV141" s="1269"/>
      <c r="HW141" s="1269"/>
      <c r="HX141" s="1269"/>
      <c r="HY141" s="1269"/>
      <c r="HZ141" s="1269"/>
      <c r="IA141" s="1269"/>
      <c r="IB141" s="1269"/>
      <c r="IC141" s="1269"/>
      <c r="ID141" s="1269"/>
      <c r="IE141" s="1269"/>
      <c r="IF141" s="1269"/>
      <c r="IG141" s="1269"/>
      <c r="IH141" s="1269"/>
      <c r="II141" s="1269"/>
      <c r="IJ141" s="1269"/>
      <c r="IK141" s="1269"/>
      <c r="IL141" s="1269"/>
      <c r="IM141" s="1269"/>
      <c r="IN141" s="1269"/>
      <c r="IO141" s="1269"/>
      <c r="IP141" s="1269"/>
      <c r="IQ141" s="1269"/>
      <c r="IR141" s="1269"/>
      <c r="IS141" s="1269"/>
      <c r="IT141" s="1269"/>
      <c r="IU141" s="1269"/>
      <c r="IV141" s="1269"/>
      <c r="IW141" s="1269"/>
      <c r="IX141" s="1269"/>
      <c r="IY141" s="1269"/>
      <c r="IZ141" s="1269"/>
      <c r="JA141" s="1269"/>
    </row>
    <row r="142" spans="1:261" s="1268" customFormat="1" ht="8.25" customHeight="1">
      <c r="A142" s="133"/>
      <c r="B142" s="133"/>
      <c r="C142" s="133"/>
      <c r="D142" s="133"/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269"/>
      <c r="AB142" s="1269"/>
      <c r="AC142" s="1269"/>
      <c r="AD142" s="1269"/>
      <c r="AE142" s="1269"/>
      <c r="AF142" s="1269"/>
      <c r="AG142" s="1269"/>
      <c r="AH142" s="1269"/>
      <c r="AI142" s="1269"/>
      <c r="AJ142" s="1269"/>
      <c r="AK142" s="1269"/>
      <c r="AL142" s="1269"/>
      <c r="AM142" s="1269"/>
      <c r="AN142" s="1269"/>
      <c r="AO142" s="1269"/>
      <c r="AP142" s="1269"/>
      <c r="AQ142" s="1269"/>
      <c r="AR142" s="1269"/>
      <c r="AS142" s="1269"/>
      <c r="AT142" s="1269"/>
      <c r="AU142" s="1269"/>
      <c r="AV142" s="1269"/>
      <c r="AW142" s="1269"/>
      <c r="AX142" s="1269"/>
      <c r="AY142" s="1269"/>
      <c r="AZ142" s="1269"/>
      <c r="BA142" s="1269"/>
      <c r="BB142" s="1269"/>
      <c r="BC142" s="1269"/>
      <c r="BD142" s="1269"/>
      <c r="BE142" s="1269"/>
      <c r="BF142" s="1269"/>
      <c r="BG142" s="1269"/>
      <c r="BH142" s="1269"/>
      <c r="BI142" s="1269"/>
      <c r="BJ142" s="1269"/>
      <c r="BK142" s="1269"/>
      <c r="BL142" s="1269"/>
      <c r="BM142" s="1269"/>
      <c r="BN142" s="1269"/>
      <c r="BO142" s="1269"/>
      <c r="BP142" s="1269"/>
      <c r="BQ142" s="1269"/>
      <c r="BR142" s="1269"/>
      <c r="BS142" s="1269"/>
      <c r="BT142" s="1269"/>
      <c r="BU142" s="1269"/>
      <c r="BV142" s="1269"/>
      <c r="BW142" s="1269"/>
      <c r="BX142" s="1269"/>
      <c r="BY142" s="1269"/>
      <c r="BZ142" s="1269"/>
      <c r="CA142" s="1269"/>
      <c r="CB142" s="1269"/>
      <c r="CC142" s="1269"/>
      <c r="CD142" s="1269"/>
      <c r="CE142" s="1269"/>
      <c r="CF142" s="1269"/>
      <c r="CG142" s="1269"/>
      <c r="CH142" s="1269"/>
      <c r="CI142" s="1269"/>
      <c r="CJ142" s="1269"/>
      <c r="CK142" s="1269"/>
      <c r="CL142" s="1269"/>
      <c r="CM142" s="1269"/>
      <c r="CN142" s="1269"/>
      <c r="CO142" s="1269"/>
      <c r="CP142" s="1269"/>
      <c r="CQ142" s="1269"/>
      <c r="CR142" s="1269"/>
      <c r="CS142" s="1269"/>
      <c r="CT142" s="1269"/>
      <c r="CU142" s="1269"/>
      <c r="CV142" s="1269"/>
      <c r="CW142" s="1269"/>
      <c r="CX142" s="1269"/>
      <c r="CY142" s="1269"/>
      <c r="CZ142" s="1269"/>
      <c r="DA142" s="1269"/>
      <c r="DB142" s="1269"/>
      <c r="DC142" s="1269"/>
      <c r="DD142" s="1269"/>
      <c r="DE142" s="1269"/>
      <c r="DF142" s="1269"/>
      <c r="DG142" s="1269"/>
      <c r="DH142" s="1269"/>
      <c r="DI142" s="1269"/>
      <c r="DJ142" s="1269"/>
      <c r="DK142" s="1269"/>
      <c r="DL142" s="1269"/>
      <c r="DM142" s="1269"/>
      <c r="DN142" s="1269"/>
      <c r="DO142" s="1269"/>
      <c r="DP142" s="1269"/>
      <c r="DQ142" s="1269"/>
      <c r="DR142" s="1269"/>
      <c r="DS142" s="1269"/>
      <c r="DT142" s="1269"/>
      <c r="DU142" s="1269"/>
      <c r="DV142" s="1269"/>
      <c r="DW142" s="1269"/>
      <c r="DX142" s="1269"/>
      <c r="DY142" s="1269"/>
      <c r="DZ142" s="1269"/>
      <c r="EA142" s="1269"/>
      <c r="EB142" s="1269"/>
      <c r="EC142" s="1269"/>
      <c r="ED142" s="1269"/>
      <c r="EE142" s="1269"/>
      <c r="EF142" s="1269"/>
      <c r="EG142" s="1269"/>
      <c r="EH142" s="1269"/>
      <c r="EI142" s="1269"/>
      <c r="EJ142" s="1269"/>
      <c r="EK142" s="1269"/>
      <c r="EL142" s="1269"/>
      <c r="EM142" s="1269"/>
      <c r="EN142" s="1269"/>
      <c r="EO142" s="1269"/>
      <c r="EP142" s="1269"/>
      <c r="EQ142" s="1269"/>
      <c r="ER142" s="1269"/>
      <c r="ES142" s="1269"/>
      <c r="ET142" s="1269"/>
      <c r="EU142" s="1269"/>
      <c r="EV142" s="1269"/>
      <c r="EW142" s="1269"/>
      <c r="EX142" s="1269"/>
      <c r="EY142" s="1269"/>
      <c r="EZ142" s="1269"/>
      <c r="FA142" s="1269"/>
      <c r="FB142" s="1269"/>
      <c r="FC142" s="1269"/>
      <c r="FD142" s="1269"/>
      <c r="FE142" s="1269"/>
      <c r="FF142" s="1269"/>
      <c r="FG142" s="1269"/>
      <c r="FH142" s="1269"/>
      <c r="FI142" s="1269"/>
      <c r="FJ142" s="1269"/>
      <c r="FK142" s="1269"/>
      <c r="FL142" s="1269"/>
      <c r="FM142" s="1269"/>
      <c r="FN142" s="1269"/>
      <c r="FO142" s="1269"/>
      <c r="FP142" s="1269"/>
      <c r="FQ142" s="1269"/>
      <c r="FR142" s="1269"/>
      <c r="FS142" s="1269"/>
      <c r="FT142" s="1269"/>
      <c r="FU142" s="1269"/>
      <c r="FV142" s="1269"/>
      <c r="FW142" s="1269"/>
      <c r="FX142" s="1269"/>
      <c r="FY142" s="1269"/>
      <c r="FZ142" s="1269"/>
      <c r="GA142" s="1269"/>
      <c r="GB142" s="1269"/>
      <c r="GC142" s="1269"/>
      <c r="GD142" s="1269"/>
      <c r="GE142" s="1269"/>
      <c r="GF142" s="1269"/>
      <c r="GG142" s="1269"/>
      <c r="GH142" s="1269"/>
      <c r="GI142" s="1269"/>
      <c r="GJ142" s="1269"/>
      <c r="GK142" s="1269"/>
      <c r="GL142" s="1269"/>
      <c r="GM142" s="1269"/>
      <c r="GN142" s="1269"/>
      <c r="GO142" s="1269"/>
      <c r="GP142" s="1269"/>
      <c r="GQ142" s="1269"/>
      <c r="GR142" s="1269"/>
      <c r="GS142" s="1269"/>
      <c r="GT142" s="1269"/>
      <c r="GU142" s="1269"/>
      <c r="GV142" s="1269"/>
      <c r="GW142" s="1269"/>
      <c r="GX142" s="1269"/>
      <c r="GY142" s="1269"/>
      <c r="GZ142" s="1269"/>
      <c r="HA142" s="1269"/>
      <c r="HB142" s="1269"/>
      <c r="HC142" s="1269"/>
      <c r="HD142" s="1269"/>
      <c r="HE142" s="1269"/>
      <c r="HF142" s="1269"/>
      <c r="HG142" s="1269"/>
      <c r="HH142" s="1269"/>
      <c r="HI142" s="1269"/>
      <c r="HJ142" s="1269"/>
      <c r="HK142" s="1269"/>
      <c r="HL142" s="1269"/>
      <c r="HM142" s="1269"/>
      <c r="HN142" s="1269"/>
      <c r="HO142" s="1269"/>
      <c r="HP142" s="1269"/>
      <c r="HQ142" s="1269"/>
      <c r="HR142" s="1269"/>
      <c r="HS142" s="1269"/>
      <c r="HT142" s="1269"/>
      <c r="HU142" s="1269"/>
      <c r="HV142" s="1269"/>
      <c r="HW142" s="1269"/>
      <c r="HX142" s="1269"/>
      <c r="HY142" s="1269"/>
      <c r="HZ142" s="1269"/>
      <c r="IA142" s="1269"/>
      <c r="IB142" s="1269"/>
      <c r="IC142" s="1269"/>
      <c r="ID142" s="1269"/>
      <c r="IE142" s="1269"/>
      <c r="IF142" s="1269"/>
      <c r="IG142" s="1269"/>
      <c r="IH142" s="1269"/>
      <c r="II142" s="1269"/>
      <c r="IJ142" s="1269"/>
      <c r="IK142" s="1269"/>
      <c r="IL142" s="1269"/>
      <c r="IM142" s="1269"/>
      <c r="IN142" s="1269"/>
      <c r="IO142" s="1269"/>
      <c r="IP142" s="1269"/>
      <c r="IQ142" s="1269"/>
      <c r="IR142" s="1269"/>
      <c r="IS142" s="1269"/>
      <c r="IT142" s="1269"/>
      <c r="IU142" s="1269"/>
      <c r="IV142" s="1269"/>
      <c r="IW142" s="1269"/>
      <c r="IX142" s="1269"/>
      <c r="IY142" s="1269"/>
      <c r="IZ142" s="1269"/>
      <c r="JA142" s="1269"/>
    </row>
    <row r="143" spans="1:261" s="1268" customFormat="1" ht="8.25" customHeight="1">
      <c r="A143" s="133"/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  <c r="Y143" s="133"/>
      <c r="Z143" s="133"/>
      <c r="AA143" s="1269"/>
      <c r="AB143" s="1269"/>
      <c r="AC143" s="1269"/>
      <c r="AD143" s="1269"/>
      <c r="AE143" s="1269"/>
      <c r="AF143" s="1269"/>
      <c r="AG143" s="1269"/>
      <c r="AH143" s="1269"/>
      <c r="AI143" s="1269"/>
      <c r="AJ143" s="1269"/>
      <c r="AK143" s="1269"/>
      <c r="AL143" s="1269"/>
      <c r="AM143" s="1269"/>
      <c r="AN143" s="1269"/>
      <c r="AO143" s="1269"/>
      <c r="AP143" s="1269"/>
      <c r="AQ143" s="1269"/>
      <c r="AR143" s="1269"/>
      <c r="AS143" s="1269"/>
      <c r="AT143" s="1269"/>
      <c r="AU143" s="1269"/>
      <c r="AV143" s="1269"/>
      <c r="AW143" s="1269"/>
      <c r="AX143" s="1269"/>
      <c r="AY143" s="1269"/>
      <c r="AZ143" s="1269"/>
      <c r="BA143" s="1269"/>
      <c r="BB143" s="1269"/>
      <c r="BC143" s="1269"/>
      <c r="BD143" s="1269"/>
      <c r="BE143" s="1269"/>
      <c r="BF143" s="1269"/>
      <c r="BG143" s="1269"/>
      <c r="BH143" s="1269"/>
      <c r="BI143" s="1269"/>
      <c r="BJ143" s="1269"/>
      <c r="BK143" s="1269"/>
      <c r="BL143" s="1269"/>
      <c r="BM143" s="1269"/>
      <c r="BN143" s="1269"/>
      <c r="BO143" s="1269"/>
      <c r="BP143" s="1269"/>
      <c r="BQ143" s="1269"/>
      <c r="BR143" s="1269"/>
      <c r="BS143" s="1269"/>
      <c r="BT143" s="1269"/>
      <c r="BU143" s="1269"/>
      <c r="BV143" s="1269"/>
      <c r="BW143" s="1269"/>
      <c r="BX143" s="1269"/>
      <c r="BY143" s="1269"/>
      <c r="BZ143" s="1269"/>
      <c r="CA143" s="1269"/>
      <c r="CB143" s="1269"/>
      <c r="CC143" s="1269"/>
      <c r="CD143" s="1269"/>
      <c r="CE143" s="1269"/>
      <c r="CF143" s="1269"/>
      <c r="CG143" s="1269"/>
      <c r="CH143" s="1269"/>
      <c r="CI143" s="1269"/>
      <c r="CJ143" s="1269"/>
      <c r="CK143" s="1269"/>
      <c r="CL143" s="1269"/>
      <c r="CM143" s="1269"/>
      <c r="CN143" s="1269"/>
      <c r="CO143" s="1269"/>
      <c r="CP143" s="1269"/>
      <c r="CQ143" s="1269"/>
      <c r="CR143" s="1269"/>
      <c r="CS143" s="1269"/>
      <c r="CT143" s="1269"/>
      <c r="CU143" s="1269"/>
      <c r="CV143" s="1269"/>
      <c r="CW143" s="1269"/>
      <c r="CX143" s="1269"/>
      <c r="CY143" s="1269"/>
      <c r="CZ143" s="1269"/>
      <c r="DA143" s="1269"/>
      <c r="DB143" s="1269"/>
      <c r="DC143" s="1269"/>
      <c r="DD143" s="1269"/>
      <c r="DE143" s="1269"/>
      <c r="DF143" s="1269"/>
      <c r="DG143" s="1269"/>
      <c r="DH143" s="1269"/>
      <c r="DI143" s="1269"/>
      <c r="DJ143" s="1269"/>
      <c r="DK143" s="1269"/>
      <c r="DL143" s="1269"/>
      <c r="DM143" s="1269"/>
      <c r="DN143" s="1269"/>
      <c r="DO143" s="1269"/>
      <c r="DP143" s="1269"/>
      <c r="DQ143" s="1269"/>
      <c r="DR143" s="1269"/>
      <c r="DS143" s="1269"/>
      <c r="DT143" s="1269"/>
      <c r="DU143" s="1269"/>
      <c r="DV143" s="1269"/>
      <c r="DW143" s="1269"/>
      <c r="DX143" s="1269"/>
      <c r="DY143" s="1269"/>
      <c r="DZ143" s="1269"/>
      <c r="EA143" s="1269"/>
      <c r="EB143" s="1269"/>
      <c r="EC143" s="1269"/>
      <c r="ED143" s="1269"/>
      <c r="EE143" s="1269"/>
      <c r="EF143" s="1269"/>
      <c r="EG143" s="1269"/>
      <c r="EH143" s="1269"/>
      <c r="EI143" s="1269"/>
      <c r="EJ143" s="1269"/>
      <c r="EK143" s="1269"/>
      <c r="EL143" s="1269"/>
      <c r="EM143" s="1269"/>
      <c r="EN143" s="1269"/>
      <c r="EO143" s="1269"/>
      <c r="EP143" s="1269"/>
      <c r="EQ143" s="1269"/>
      <c r="ER143" s="1269"/>
      <c r="ES143" s="1269"/>
      <c r="ET143" s="1269"/>
      <c r="EU143" s="1269"/>
      <c r="EV143" s="1269"/>
      <c r="EW143" s="1269"/>
      <c r="EX143" s="1269"/>
      <c r="EY143" s="1269"/>
      <c r="EZ143" s="1269"/>
      <c r="FA143" s="1269"/>
      <c r="FB143" s="1269"/>
      <c r="FC143" s="1269"/>
      <c r="FD143" s="1269"/>
      <c r="FE143" s="1269"/>
      <c r="FF143" s="1269"/>
      <c r="FG143" s="1269"/>
      <c r="FH143" s="1269"/>
      <c r="FI143" s="1269"/>
      <c r="FJ143" s="1269"/>
      <c r="FK143" s="1269"/>
      <c r="FL143" s="1269"/>
      <c r="FM143" s="1269"/>
      <c r="FN143" s="1269"/>
      <c r="FO143" s="1269"/>
      <c r="FP143" s="1269"/>
      <c r="FQ143" s="1269"/>
      <c r="FR143" s="1269"/>
      <c r="FS143" s="1269"/>
      <c r="FT143" s="1269"/>
      <c r="FU143" s="1269"/>
      <c r="FV143" s="1269"/>
      <c r="FW143" s="1269"/>
      <c r="FX143" s="1269"/>
      <c r="FY143" s="1269"/>
      <c r="FZ143" s="1269"/>
      <c r="GA143" s="1269"/>
      <c r="GB143" s="1269"/>
      <c r="GC143" s="1269"/>
      <c r="GD143" s="1269"/>
      <c r="GE143" s="1269"/>
      <c r="GF143" s="1269"/>
      <c r="GG143" s="1269"/>
      <c r="GH143" s="1269"/>
      <c r="GI143" s="1269"/>
      <c r="GJ143" s="1269"/>
      <c r="GK143" s="1269"/>
      <c r="GL143" s="1269"/>
      <c r="GM143" s="1269"/>
      <c r="GN143" s="1269"/>
      <c r="GO143" s="1269"/>
      <c r="GP143" s="1269"/>
      <c r="GQ143" s="1269"/>
      <c r="GR143" s="1269"/>
      <c r="GS143" s="1269"/>
      <c r="GT143" s="1269"/>
      <c r="GU143" s="1269"/>
      <c r="GV143" s="1269"/>
      <c r="GW143" s="1269"/>
      <c r="GX143" s="1269"/>
      <c r="GY143" s="1269"/>
      <c r="GZ143" s="1269"/>
      <c r="HA143" s="1269"/>
      <c r="HB143" s="1269"/>
      <c r="HC143" s="1269"/>
      <c r="HD143" s="1269"/>
      <c r="HE143" s="1269"/>
      <c r="HF143" s="1269"/>
      <c r="HG143" s="1269"/>
      <c r="HH143" s="1269"/>
      <c r="HI143" s="1269"/>
      <c r="HJ143" s="1269"/>
      <c r="HK143" s="1269"/>
      <c r="HL143" s="1269"/>
      <c r="HM143" s="1269"/>
      <c r="HN143" s="1269"/>
      <c r="HO143" s="1269"/>
      <c r="HP143" s="1269"/>
      <c r="HQ143" s="1269"/>
      <c r="HR143" s="1269"/>
      <c r="HS143" s="1269"/>
      <c r="HT143" s="1269"/>
      <c r="HU143" s="1269"/>
      <c r="HV143" s="1269"/>
      <c r="HW143" s="1269"/>
      <c r="HX143" s="1269"/>
      <c r="HY143" s="1269"/>
      <c r="HZ143" s="1269"/>
      <c r="IA143" s="1269"/>
      <c r="IB143" s="1269"/>
      <c r="IC143" s="1269"/>
      <c r="ID143" s="1269"/>
      <c r="IE143" s="1269"/>
      <c r="IF143" s="1269"/>
      <c r="IG143" s="1269"/>
      <c r="IH143" s="1269"/>
      <c r="II143" s="1269"/>
      <c r="IJ143" s="1269"/>
      <c r="IK143" s="1269"/>
      <c r="IL143" s="1269"/>
      <c r="IM143" s="1269"/>
      <c r="IN143" s="1269"/>
      <c r="IO143" s="1269"/>
      <c r="IP143" s="1269"/>
      <c r="IQ143" s="1269"/>
      <c r="IR143" s="1269"/>
      <c r="IS143" s="1269"/>
      <c r="IT143" s="1269"/>
      <c r="IU143" s="1269"/>
      <c r="IV143" s="1269"/>
      <c r="IW143" s="1269"/>
      <c r="IX143" s="1269"/>
      <c r="IY143" s="1269"/>
      <c r="IZ143" s="1269"/>
      <c r="JA143" s="1269"/>
    </row>
    <row r="144" spans="1:261" s="1268" customFormat="1" ht="8.25" customHeight="1">
      <c r="A144" s="133"/>
      <c r="B144" s="133"/>
      <c r="C144" s="133"/>
      <c r="D144" s="133"/>
      <c r="E144" s="133"/>
      <c r="F144" s="133"/>
      <c r="G144" s="133"/>
      <c r="H144" s="133"/>
      <c r="I144" s="133"/>
      <c r="J144" s="133"/>
      <c r="K144" s="133"/>
      <c r="L144" s="133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  <c r="Y144" s="133"/>
      <c r="Z144" s="133"/>
      <c r="AA144" s="1269"/>
      <c r="AB144" s="1269"/>
      <c r="AC144" s="1269"/>
      <c r="AD144" s="1269"/>
      <c r="AE144" s="1269"/>
      <c r="AF144" s="1269"/>
      <c r="AG144" s="1269"/>
      <c r="AH144" s="1269"/>
      <c r="AI144" s="1269"/>
      <c r="AJ144" s="1269"/>
      <c r="AK144" s="1269"/>
      <c r="AL144" s="1269"/>
      <c r="AM144" s="1269"/>
      <c r="AN144" s="1269"/>
      <c r="AO144" s="1269"/>
      <c r="AP144" s="1269"/>
      <c r="AQ144" s="1269"/>
      <c r="AR144" s="1269"/>
      <c r="AS144" s="1269"/>
      <c r="AT144" s="1269"/>
      <c r="AU144" s="1269"/>
      <c r="AV144" s="1269"/>
      <c r="AW144" s="1269"/>
      <c r="AX144" s="1269"/>
      <c r="AY144" s="1269"/>
      <c r="AZ144" s="1269"/>
      <c r="BA144" s="1269"/>
      <c r="BB144" s="1269"/>
      <c r="BC144" s="1269"/>
      <c r="BD144" s="1269"/>
      <c r="BE144" s="1269"/>
      <c r="BF144" s="1269"/>
      <c r="BG144" s="1269"/>
      <c r="BH144" s="1269"/>
      <c r="BI144" s="1269"/>
      <c r="BJ144" s="1269"/>
      <c r="BK144" s="1269"/>
      <c r="BL144" s="1269"/>
      <c r="BM144" s="1269"/>
      <c r="BN144" s="1269"/>
      <c r="BO144" s="1269"/>
      <c r="BP144" s="1269"/>
      <c r="BQ144" s="1269"/>
      <c r="BR144" s="1269"/>
      <c r="BS144" s="1269"/>
      <c r="BT144" s="1269"/>
      <c r="BU144" s="1269"/>
      <c r="BV144" s="1269"/>
      <c r="BW144" s="1269"/>
      <c r="BX144" s="1269"/>
      <c r="BY144" s="1269"/>
      <c r="BZ144" s="1269"/>
      <c r="CA144" s="1269"/>
      <c r="CB144" s="1269"/>
      <c r="CC144" s="1269"/>
      <c r="CD144" s="1269"/>
      <c r="CE144" s="1269"/>
      <c r="CF144" s="1269"/>
      <c r="CG144" s="1269"/>
      <c r="CH144" s="1269"/>
      <c r="CI144" s="1269"/>
      <c r="CJ144" s="1269"/>
      <c r="CK144" s="1269"/>
      <c r="CL144" s="1269"/>
      <c r="CM144" s="1269"/>
      <c r="CN144" s="1269"/>
      <c r="CO144" s="1269"/>
      <c r="CP144" s="1269"/>
      <c r="CQ144" s="1269"/>
      <c r="CR144" s="1269"/>
      <c r="CS144" s="1269"/>
      <c r="CT144" s="1269"/>
      <c r="CU144" s="1269"/>
      <c r="CV144" s="1269"/>
      <c r="CW144" s="1269"/>
      <c r="CX144" s="1269"/>
      <c r="CY144" s="1269"/>
      <c r="CZ144" s="1269"/>
      <c r="DA144" s="1269"/>
      <c r="DB144" s="1269"/>
      <c r="DC144" s="1269"/>
      <c r="DD144" s="1269"/>
      <c r="DE144" s="1269"/>
      <c r="DF144" s="1269"/>
      <c r="DG144" s="1269"/>
      <c r="DH144" s="1269"/>
      <c r="DI144" s="1269"/>
      <c r="DJ144" s="1269"/>
      <c r="DK144" s="1269"/>
      <c r="DL144" s="1269"/>
      <c r="DM144" s="1269"/>
      <c r="DN144" s="1269"/>
      <c r="DO144" s="1269"/>
      <c r="DP144" s="1269"/>
      <c r="DQ144" s="1269"/>
      <c r="DR144" s="1269"/>
      <c r="DS144" s="1269"/>
      <c r="DT144" s="1269"/>
      <c r="DU144" s="1269"/>
      <c r="DV144" s="1269"/>
      <c r="DW144" s="1269"/>
      <c r="DX144" s="1269"/>
      <c r="DY144" s="1269"/>
      <c r="DZ144" s="1269"/>
      <c r="EA144" s="1269"/>
      <c r="EB144" s="1269"/>
      <c r="EC144" s="1269"/>
      <c r="ED144" s="1269"/>
      <c r="EE144" s="1269"/>
      <c r="EF144" s="1269"/>
      <c r="EG144" s="1269"/>
      <c r="EH144" s="1269"/>
      <c r="EI144" s="1269"/>
      <c r="EJ144" s="1269"/>
      <c r="EK144" s="1269"/>
      <c r="EL144" s="1269"/>
      <c r="EM144" s="1269"/>
      <c r="EN144" s="1269"/>
      <c r="EO144" s="1269"/>
      <c r="EP144" s="1269"/>
      <c r="EQ144" s="1269"/>
      <c r="ER144" s="1269"/>
      <c r="ES144" s="1269"/>
      <c r="ET144" s="1269"/>
      <c r="EU144" s="1269"/>
      <c r="EV144" s="1269"/>
      <c r="EW144" s="1269"/>
      <c r="EX144" s="1269"/>
      <c r="EY144" s="1269"/>
      <c r="EZ144" s="1269"/>
      <c r="FA144" s="1269"/>
      <c r="FB144" s="1269"/>
      <c r="FC144" s="1269"/>
      <c r="FD144" s="1269"/>
      <c r="FE144" s="1269"/>
      <c r="FF144" s="1269"/>
      <c r="FG144" s="1269"/>
      <c r="FH144" s="1269"/>
      <c r="FI144" s="1269"/>
      <c r="FJ144" s="1269"/>
      <c r="FK144" s="1269"/>
      <c r="FL144" s="1269"/>
      <c r="FM144" s="1269"/>
      <c r="FN144" s="1269"/>
      <c r="FO144" s="1269"/>
      <c r="FP144" s="1269"/>
      <c r="FQ144" s="1269"/>
      <c r="FR144" s="1269"/>
      <c r="FS144" s="1269"/>
      <c r="FT144" s="1269"/>
      <c r="FU144" s="1269"/>
      <c r="FV144" s="1269"/>
      <c r="FW144" s="1269"/>
      <c r="FX144" s="1269"/>
      <c r="FY144" s="1269"/>
      <c r="FZ144" s="1269"/>
      <c r="GA144" s="1269"/>
      <c r="GB144" s="1269"/>
      <c r="GC144" s="1269"/>
      <c r="GD144" s="1269"/>
      <c r="GE144" s="1269"/>
      <c r="GF144" s="1269"/>
      <c r="GG144" s="1269"/>
      <c r="GH144" s="1269"/>
      <c r="GI144" s="1269"/>
      <c r="GJ144" s="1269"/>
      <c r="GK144" s="1269"/>
      <c r="GL144" s="1269"/>
      <c r="GM144" s="1269"/>
      <c r="GN144" s="1269"/>
      <c r="GO144" s="1269"/>
      <c r="GP144" s="1269"/>
      <c r="GQ144" s="1269"/>
      <c r="GR144" s="1269"/>
      <c r="GS144" s="1269"/>
      <c r="GT144" s="1269"/>
      <c r="GU144" s="1269"/>
      <c r="GV144" s="1269"/>
      <c r="GW144" s="1269"/>
      <c r="GX144" s="1269"/>
      <c r="GY144" s="1269"/>
      <c r="GZ144" s="1269"/>
      <c r="HA144" s="1269"/>
      <c r="HB144" s="1269"/>
      <c r="HC144" s="1269"/>
      <c r="HD144" s="1269"/>
      <c r="HE144" s="1269"/>
      <c r="HF144" s="1269"/>
      <c r="HG144" s="1269"/>
      <c r="HH144" s="1269"/>
      <c r="HI144" s="1269"/>
      <c r="HJ144" s="1269"/>
      <c r="HK144" s="1269"/>
      <c r="HL144" s="1269"/>
      <c r="HM144" s="1269"/>
      <c r="HN144" s="1269"/>
      <c r="HO144" s="1269"/>
      <c r="HP144" s="1269"/>
      <c r="HQ144" s="1269"/>
      <c r="HR144" s="1269"/>
      <c r="HS144" s="1269"/>
      <c r="HT144" s="1269"/>
      <c r="HU144" s="1269"/>
      <c r="HV144" s="1269"/>
      <c r="HW144" s="1269"/>
      <c r="HX144" s="1269"/>
      <c r="HY144" s="1269"/>
      <c r="HZ144" s="1269"/>
      <c r="IA144" s="1269"/>
      <c r="IB144" s="1269"/>
      <c r="IC144" s="1269"/>
      <c r="ID144" s="1269"/>
      <c r="IE144" s="1269"/>
      <c r="IF144" s="1269"/>
      <c r="IG144" s="1269"/>
      <c r="IH144" s="1269"/>
      <c r="II144" s="1269"/>
      <c r="IJ144" s="1269"/>
      <c r="IK144" s="1269"/>
      <c r="IL144" s="1269"/>
      <c r="IM144" s="1269"/>
      <c r="IN144" s="1269"/>
      <c r="IO144" s="1269"/>
      <c r="IP144" s="1269"/>
      <c r="IQ144" s="1269"/>
      <c r="IR144" s="1269"/>
      <c r="IS144" s="1269"/>
      <c r="IT144" s="1269"/>
      <c r="IU144" s="1269"/>
      <c r="IV144" s="1269"/>
      <c r="IW144" s="1269"/>
      <c r="IX144" s="1269"/>
      <c r="IY144" s="1269"/>
      <c r="IZ144" s="1269"/>
      <c r="JA144" s="1269"/>
    </row>
    <row r="145" spans="1:261" s="1268" customFormat="1" ht="8.25" customHeight="1">
      <c r="A145" s="133"/>
      <c r="B145" s="133"/>
      <c r="C145" s="133"/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  <c r="Y145" s="133"/>
      <c r="Z145" s="133"/>
      <c r="AA145" s="1269"/>
      <c r="AB145" s="1269"/>
      <c r="AC145" s="1269"/>
      <c r="AD145" s="1269"/>
      <c r="AE145" s="1269"/>
      <c r="AF145" s="1269"/>
      <c r="AG145" s="1269"/>
      <c r="AH145" s="1269"/>
      <c r="AI145" s="1269"/>
      <c r="AJ145" s="1269"/>
      <c r="AK145" s="1269"/>
      <c r="AL145" s="1269"/>
      <c r="AM145" s="1269"/>
      <c r="AN145" s="1269"/>
      <c r="AO145" s="1269"/>
      <c r="AP145" s="1269"/>
      <c r="AQ145" s="1269"/>
      <c r="AR145" s="1269"/>
      <c r="AS145" s="1269"/>
      <c r="AT145" s="1269"/>
      <c r="AU145" s="1269"/>
      <c r="AV145" s="1269"/>
      <c r="AW145" s="1269"/>
      <c r="AX145" s="1269"/>
      <c r="AY145" s="1269"/>
      <c r="AZ145" s="1269"/>
      <c r="BA145" s="1269"/>
      <c r="BB145" s="1269"/>
      <c r="BC145" s="1269"/>
      <c r="BD145" s="1269"/>
      <c r="BE145" s="1269"/>
      <c r="BF145" s="1269"/>
      <c r="BG145" s="1269"/>
      <c r="BH145" s="1269"/>
      <c r="BI145" s="1269"/>
      <c r="BJ145" s="1269"/>
      <c r="BK145" s="1269"/>
      <c r="BL145" s="1269"/>
      <c r="BM145" s="1269"/>
      <c r="BN145" s="1269"/>
      <c r="BO145" s="1269"/>
      <c r="BP145" s="1269"/>
      <c r="BQ145" s="1269"/>
      <c r="BR145" s="1269"/>
      <c r="BS145" s="1269"/>
      <c r="BT145" s="1269"/>
      <c r="BU145" s="1269"/>
      <c r="BV145" s="1269"/>
      <c r="BW145" s="1269"/>
      <c r="BX145" s="1269"/>
      <c r="BY145" s="1269"/>
      <c r="BZ145" s="1269"/>
      <c r="CA145" s="1269"/>
      <c r="CB145" s="1269"/>
      <c r="CC145" s="1269"/>
      <c r="CD145" s="1269"/>
      <c r="CE145" s="1269"/>
      <c r="CF145" s="1269"/>
      <c r="CG145" s="1269"/>
      <c r="CH145" s="1269"/>
      <c r="CI145" s="1269"/>
      <c r="CJ145" s="1269"/>
      <c r="CK145" s="1269"/>
      <c r="CL145" s="1269"/>
      <c r="CM145" s="1269"/>
      <c r="CN145" s="1269"/>
      <c r="CO145" s="1269"/>
      <c r="CP145" s="1269"/>
      <c r="CQ145" s="1269"/>
      <c r="CR145" s="1269"/>
      <c r="CS145" s="1269"/>
      <c r="CT145" s="1269"/>
      <c r="CU145" s="1269"/>
      <c r="CV145" s="1269"/>
      <c r="CW145" s="1269"/>
      <c r="CX145" s="1269"/>
      <c r="CY145" s="1269"/>
      <c r="CZ145" s="1269"/>
      <c r="DA145" s="1269"/>
      <c r="DB145" s="1269"/>
      <c r="DC145" s="1269"/>
      <c r="DD145" s="1269"/>
      <c r="DE145" s="1269"/>
      <c r="DF145" s="1269"/>
      <c r="DG145" s="1269"/>
      <c r="DH145" s="1269"/>
      <c r="DI145" s="1269"/>
      <c r="DJ145" s="1269"/>
      <c r="DK145" s="1269"/>
      <c r="DL145" s="1269"/>
      <c r="DM145" s="1269"/>
      <c r="DN145" s="1269"/>
      <c r="DO145" s="1269"/>
      <c r="DP145" s="1269"/>
      <c r="DQ145" s="1269"/>
      <c r="DR145" s="1269"/>
      <c r="DS145" s="1269"/>
      <c r="DT145" s="1269"/>
      <c r="DU145" s="1269"/>
      <c r="DV145" s="1269"/>
      <c r="DW145" s="1269"/>
      <c r="DX145" s="1269"/>
      <c r="DY145" s="1269"/>
      <c r="DZ145" s="1269"/>
      <c r="EA145" s="1269"/>
      <c r="EB145" s="1269"/>
      <c r="EC145" s="1269"/>
      <c r="ED145" s="1269"/>
      <c r="EE145" s="1269"/>
      <c r="EF145" s="1269"/>
      <c r="EG145" s="1269"/>
      <c r="EH145" s="1269"/>
      <c r="EI145" s="1269"/>
      <c r="EJ145" s="1269"/>
      <c r="EK145" s="1269"/>
      <c r="EL145" s="1269"/>
      <c r="EM145" s="1269"/>
      <c r="EN145" s="1269"/>
      <c r="EO145" s="1269"/>
      <c r="EP145" s="1269"/>
      <c r="EQ145" s="1269"/>
      <c r="ER145" s="1269"/>
      <c r="ES145" s="1269"/>
      <c r="ET145" s="1269"/>
      <c r="EU145" s="1269"/>
      <c r="EV145" s="1269"/>
      <c r="EW145" s="1269"/>
      <c r="EX145" s="1269"/>
      <c r="EY145" s="1269"/>
      <c r="EZ145" s="1269"/>
      <c r="FA145" s="1269"/>
      <c r="FB145" s="1269"/>
      <c r="FC145" s="1269"/>
      <c r="FD145" s="1269"/>
      <c r="FE145" s="1269"/>
      <c r="FF145" s="1269"/>
      <c r="FG145" s="1269"/>
      <c r="FH145" s="1269"/>
      <c r="FI145" s="1269"/>
      <c r="FJ145" s="1269"/>
      <c r="FK145" s="1269"/>
      <c r="FL145" s="1269"/>
      <c r="FM145" s="1269"/>
      <c r="FN145" s="1269"/>
      <c r="FO145" s="1269"/>
      <c r="FP145" s="1269"/>
      <c r="FQ145" s="1269"/>
      <c r="FR145" s="1269"/>
      <c r="FS145" s="1269"/>
      <c r="FT145" s="1269"/>
      <c r="FU145" s="1269"/>
      <c r="FV145" s="1269"/>
      <c r="FW145" s="1269"/>
      <c r="FX145" s="1269"/>
      <c r="FY145" s="1269"/>
      <c r="FZ145" s="1269"/>
      <c r="GA145" s="1269"/>
      <c r="GB145" s="1269"/>
      <c r="GC145" s="1269"/>
      <c r="GD145" s="1269"/>
      <c r="GE145" s="1269"/>
      <c r="GF145" s="1269"/>
      <c r="GG145" s="1269"/>
      <c r="GH145" s="1269"/>
      <c r="GI145" s="1269"/>
      <c r="GJ145" s="1269"/>
      <c r="GK145" s="1269"/>
      <c r="GL145" s="1269"/>
      <c r="GM145" s="1269"/>
      <c r="GN145" s="1269"/>
      <c r="GO145" s="1269"/>
      <c r="GP145" s="1269"/>
      <c r="GQ145" s="1269"/>
      <c r="GR145" s="1269"/>
      <c r="GS145" s="1269"/>
      <c r="GT145" s="1269"/>
      <c r="GU145" s="1269"/>
      <c r="GV145" s="1269"/>
      <c r="GW145" s="1269"/>
      <c r="GX145" s="1269"/>
      <c r="GY145" s="1269"/>
      <c r="GZ145" s="1269"/>
      <c r="HA145" s="1269"/>
      <c r="HB145" s="1269"/>
      <c r="HC145" s="1269"/>
      <c r="HD145" s="1269"/>
      <c r="HE145" s="1269"/>
      <c r="HF145" s="1269"/>
      <c r="HG145" s="1269"/>
      <c r="HH145" s="1269"/>
      <c r="HI145" s="1269"/>
      <c r="HJ145" s="1269"/>
      <c r="HK145" s="1269"/>
      <c r="HL145" s="1269"/>
      <c r="HM145" s="1269"/>
      <c r="HN145" s="1269"/>
      <c r="HO145" s="1269"/>
      <c r="HP145" s="1269"/>
      <c r="HQ145" s="1269"/>
      <c r="HR145" s="1269"/>
      <c r="HS145" s="1269"/>
      <c r="HT145" s="1269"/>
      <c r="HU145" s="1269"/>
      <c r="HV145" s="1269"/>
      <c r="HW145" s="1269"/>
      <c r="HX145" s="1269"/>
      <c r="HY145" s="1269"/>
      <c r="HZ145" s="1269"/>
      <c r="IA145" s="1269"/>
      <c r="IB145" s="1269"/>
      <c r="IC145" s="1269"/>
      <c r="ID145" s="1269"/>
      <c r="IE145" s="1269"/>
      <c r="IF145" s="1269"/>
      <c r="IG145" s="1269"/>
      <c r="IH145" s="1269"/>
      <c r="II145" s="1269"/>
      <c r="IJ145" s="1269"/>
      <c r="IK145" s="1269"/>
      <c r="IL145" s="1269"/>
      <c r="IM145" s="1269"/>
      <c r="IN145" s="1269"/>
      <c r="IO145" s="1269"/>
      <c r="IP145" s="1269"/>
      <c r="IQ145" s="1269"/>
      <c r="IR145" s="1269"/>
      <c r="IS145" s="1269"/>
      <c r="IT145" s="1269"/>
      <c r="IU145" s="1269"/>
      <c r="IV145" s="1269"/>
      <c r="IW145" s="1269"/>
      <c r="IX145" s="1269"/>
      <c r="IY145" s="1269"/>
      <c r="IZ145" s="1269"/>
      <c r="JA145" s="1269"/>
    </row>
    <row r="146" spans="1:261" s="1268" customFormat="1" ht="8.25" customHeight="1">
      <c r="A146" s="133"/>
      <c r="B146" s="133"/>
      <c r="C146" s="133"/>
      <c r="D146" s="133"/>
      <c r="E146" s="133"/>
      <c r="F146" s="133"/>
      <c r="G146" s="133"/>
      <c r="H146" s="133"/>
      <c r="I146" s="133"/>
      <c r="J146" s="133"/>
      <c r="K146" s="133"/>
      <c r="L146" s="133"/>
      <c r="M146" s="133"/>
      <c r="N146" s="133"/>
      <c r="O146" s="133"/>
      <c r="P146" s="133"/>
      <c r="Q146" s="133"/>
      <c r="R146" s="133"/>
      <c r="S146" s="133"/>
      <c r="T146" s="133"/>
      <c r="U146" s="133"/>
      <c r="V146" s="133"/>
      <c r="W146" s="133"/>
      <c r="X146" s="133"/>
      <c r="Y146" s="133"/>
      <c r="Z146" s="133"/>
      <c r="AA146" s="1269"/>
      <c r="AB146" s="1269"/>
      <c r="AC146" s="1269"/>
      <c r="AD146" s="1269"/>
      <c r="AE146" s="1269"/>
      <c r="AF146" s="1269"/>
      <c r="AG146" s="1269"/>
      <c r="AH146" s="1269"/>
      <c r="AI146" s="1269"/>
      <c r="AJ146" s="1269"/>
      <c r="AK146" s="1269"/>
      <c r="AL146" s="1269"/>
      <c r="AM146" s="1269"/>
      <c r="AN146" s="1269"/>
      <c r="AO146" s="1269"/>
      <c r="AP146" s="1269"/>
      <c r="AQ146" s="1269"/>
      <c r="AR146" s="1269"/>
      <c r="AS146" s="1269"/>
      <c r="AT146" s="1269"/>
      <c r="AU146" s="1269"/>
      <c r="AV146" s="1269"/>
      <c r="AW146" s="1269"/>
      <c r="AX146" s="1269"/>
      <c r="AY146" s="1269"/>
      <c r="AZ146" s="1269"/>
      <c r="BA146" s="1269"/>
      <c r="BB146" s="1269"/>
      <c r="BC146" s="1269"/>
      <c r="BD146" s="1269"/>
      <c r="BE146" s="1269"/>
      <c r="BF146" s="1269"/>
      <c r="BG146" s="1269"/>
      <c r="BH146" s="1269"/>
      <c r="BI146" s="1269"/>
      <c r="BJ146" s="1269"/>
      <c r="BK146" s="1269"/>
      <c r="BL146" s="1269"/>
      <c r="BM146" s="1269"/>
      <c r="BN146" s="1269"/>
      <c r="BO146" s="1269"/>
      <c r="BP146" s="1269"/>
      <c r="BQ146" s="1269"/>
      <c r="BR146" s="1269"/>
      <c r="BS146" s="1269"/>
      <c r="BT146" s="1269"/>
      <c r="BU146" s="1269"/>
      <c r="BV146" s="1269"/>
      <c r="BW146" s="1269"/>
      <c r="BX146" s="1269"/>
      <c r="BY146" s="1269"/>
      <c r="BZ146" s="1269"/>
      <c r="CA146" s="1269"/>
      <c r="CB146" s="1269"/>
      <c r="CC146" s="1269"/>
      <c r="CD146" s="1269"/>
      <c r="CE146" s="1269"/>
      <c r="CF146" s="1269"/>
      <c r="CG146" s="1269"/>
      <c r="CH146" s="1269"/>
      <c r="CI146" s="1269"/>
      <c r="CJ146" s="1269"/>
      <c r="CK146" s="1269"/>
      <c r="CL146" s="1269"/>
      <c r="CM146" s="1269"/>
      <c r="CN146" s="1269"/>
      <c r="CO146" s="1269"/>
      <c r="CP146" s="1269"/>
      <c r="CQ146" s="1269"/>
      <c r="CR146" s="1269"/>
      <c r="CS146" s="1269"/>
      <c r="CT146" s="1269"/>
      <c r="CU146" s="1269"/>
      <c r="CV146" s="1269"/>
      <c r="CW146" s="1269"/>
      <c r="CX146" s="1269"/>
      <c r="CY146" s="1269"/>
      <c r="CZ146" s="1269"/>
      <c r="DA146" s="1269"/>
      <c r="DB146" s="1269"/>
      <c r="DC146" s="1269"/>
      <c r="DD146" s="1269"/>
      <c r="DE146" s="1269"/>
      <c r="DF146" s="1269"/>
      <c r="DG146" s="1269"/>
      <c r="DH146" s="1269"/>
      <c r="DI146" s="1269"/>
      <c r="DJ146" s="1269"/>
      <c r="DK146" s="1269"/>
      <c r="DL146" s="1269"/>
      <c r="DM146" s="1269"/>
      <c r="DN146" s="1269"/>
      <c r="DO146" s="1269"/>
      <c r="DP146" s="1269"/>
      <c r="DQ146" s="1269"/>
      <c r="DR146" s="1269"/>
      <c r="DS146" s="1269"/>
      <c r="DT146" s="1269"/>
      <c r="DU146" s="1269"/>
      <c r="DV146" s="1269"/>
      <c r="DW146" s="1269"/>
      <c r="DX146" s="1269"/>
      <c r="DY146" s="1269"/>
      <c r="DZ146" s="1269"/>
      <c r="EA146" s="1269"/>
      <c r="EB146" s="1269"/>
      <c r="EC146" s="1269"/>
      <c r="ED146" s="1269"/>
      <c r="EE146" s="1269"/>
      <c r="EF146" s="1269"/>
      <c r="EG146" s="1269"/>
      <c r="EH146" s="1269"/>
      <c r="EI146" s="1269"/>
      <c r="EJ146" s="1269"/>
      <c r="EK146" s="1269"/>
      <c r="EL146" s="1269"/>
      <c r="EM146" s="1269"/>
      <c r="EN146" s="1269"/>
      <c r="EO146" s="1269"/>
      <c r="EP146" s="1269"/>
      <c r="EQ146" s="1269"/>
      <c r="ER146" s="1269"/>
      <c r="ES146" s="1269"/>
      <c r="ET146" s="1269"/>
      <c r="EU146" s="1269"/>
      <c r="EV146" s="1269"/>
      <c r="EW146" s="1269"/>
      <c r="EX146" s="1269"/>
      <c r="EY146" s="1269"/>
      <c r="EZ146" s="1269"/>
      <c r="FA146" s="1269"/>
      <c r="FB146" s="1269"/>
      <c r="FC146" s="1269"/>
      <c r="FD146" s="1269"/>
      <c r="FE146" s="1269"/>
      <c r="FF146" s="1269"/>
      <c r="FG146" s="1269"/>
      <c r="FH146" s="1269"/>
      <c r="FI146" s="1269"/>
      <c r="FJ146" s="1269"/>
      <c r="FK146" s="1269"/>
      <c r="FL146" s="1269"/>
      <c r="FM146" s="1269"/>
      <c r="FN146" s="1269"/>
      <c r="FO146" s="1269"/>
      <c r="FP146" s="1269"/>
      <c r="FQ146" s="1269"/>
      <c r="FR146" s="1269"/>
      <c r="FS146" s="1269"/>
      <c r="FT146" s="1269"/>
      <c r="FU146" s="1269"/>
      <c r="FV146" s="1269"/>
      <c r="FW146" s="1269"/>
      <c r="FX146" s="1269"/>
      <c r="FY146" s="1269"/>
      <c r="FZ146" s="1269"/>
      <c r="GA146" s="1269"/>
      <c r="GB146" s="1269"/>
      <c r="GC146" s="1269"/>
      <c r="GD146" s="1269"/>
      <c r="GE146" s="1269"/>
      <c r="GF146" s="1269"/>
      <c r="GG146" s="1269"/>
      <c r="GH146" s="1269"/>
      <c r="GI146" s="1269"/>
      <c r="GJ146" s="1269"/>
      <c r="GK146" s="1269"/>
      <c r="GL146" s="1269"/>
      <c r="GM146" s="1269"/>
      <c r="GN146" s="1269"/>
      <c r="GO146" s="1269"/>
      <c r="GP146" s="1269"/>
      <c r="GQ146" s="1269"/>
      <c r="GR146" s="1269"/>
      <c r="GS146" s="1269"/>
      <c r="GT146" s="1269"/>
      <c r="GU146" s="1269"/>
      <c r="GV146" s="1269"/>
      <c r="GW146" s="1269"/>
      <c r="GX146" s="1269"/>
      <c r="GY146" s="1269"/>
      <c r="GZ146" s="1269"/>
      <c r="HA146" s="1269"/>
      <c r="HB146" s="1269"/>
      <c r="HC146" s="1269"/>
      <c r="HD146" s="1269"/>
      <c r="HE146" s="1269"/>
      <c r="HF146" s="1269"/>
      <c r="HG146" s="1269"/>
      <c r="HH146" s="1269"/>
      <c r="HI146" s="1269"/>
      <c r="HJ146" s="1269"/>
      <c r="HK146" s="1269"/>
      <c r="HL146" s="1269"/>
      <c r="HM146" s="1269"/>
      <c r="HN146" s="1269"/>
      <c r="HO146" s="1269"/>
      <c r="HP146" s="1269"/>
      <c r="HQ146" s="1269"/>
      <c r="HR146" s="1269"/>
      <c r="HS146" s="1269"/>
      <c r="HT146" s="1269"/>
      <c r="HU146" s="1269"/>
      <c r="HV146" s="1269"/>
      <c r="HW146" s="1269"/>
      <c r="HX146" s="1269"/>
      <c r="HY146" s="1269"/>
      <c r="HZ146" s="1269"/>
      <c r="IA146" s="1269"/>
      <c r="IB146" s="1269"/>
      <c r="IC146" s="1269"/>
      <c r="ID146" s="1269"/>
      <c r="IE146" s="1269"/>
      <c r="IF146" s="1269"/>
      <c r="IG146" s="1269"/>
      <c r="IH146" s="1269"/>
      <c r="II146" s="1269"/>
      <c r="IJ146" s="1269"/>
      <c r="IK146" s="1269"/>
      <c r="IL146" s="1269"/>
      <c r="IM146" s="1269"/>
      <c r="IN146" s="1269"/>
      <c r="IO146" s="1269"/>
      <c r="IP146" s="1269"/>
      <c r="IQ146" s="1269"/>
      <c r="IR146" s="1269"/>
      <c r="IS146" s="1269"/>
      <c r="IT146" s="1269"/>
      <c r="IU146" s="1269"/>
      <c r="IV146" s="1269"/>
      <c r="IW146" s="1269"/>
      <c r="IX146" s="1269"/>
      <c r="IY146" s="1269"/>
      <c r="IZ146" s="1269"/>
      <c r="JA146" s="1269"/>
    </row>
    <row r="147" spans="1:261" s="1268" customFormat="1" ht="8.25" customHeight="1">
      <c r="A147" s="133"/>
      <c r="B147" s="133"/>
      <c r="C147" s="133"/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269"/>
      <c r="AB147" s="1269"/>
      <c r="AC147" s="1269"/>
      <c r="AD147" s="1269"/>
      <c r="AE147" s="1269"/>
      <c r="AF147" s="1269"/>
      <c r="AG147" s="1269"/>
      <c r="AH147" s="1269"/>
      <c r="AI147" s="1269"/>
      <c r="AJ147" s="1269"/>
      <c r="AK147" s="1269"/>
      <c r="AL147" s="1269"/>
      <c r="AM147" s="1269"/>
      <c r="AN147" s="1269"/>
      <c r="AO147" s="1269"/>
      <c r="AP147" s="1269"/>
      <c r="AQ147" s="1269"/>
      <c r="AR147" s="1269"/>
      <c r="AS147" s="1269"/>
      <c r="AT147" s="1269"/>
      <c r="AU147" s="1269"/>
      <c r="AV147" s="1269"/>
      <c r="AW147" s="1269"/>
      <c r="AX147" s="1269"/>
      <c r="AY147" s="1269"/>
      <c r="AZ147" s="1269"/>
      <c r="BA147" s="1269"/>
      <c r="BB147" s="1269"/>
      <c r="BC147" s="1269"/>
      <c r="BD147" s="1269"/>
      <c r="BE147" s="1269"/>
      <c r="BF147" s="1269"/>
      <c r="BG147" s="1269"/>
      <c r="BH147" s="1269"/>
      <c r="BI147" s="1269"/>
      <c r="BJ147" s="1269"/>
      <c r="BK147" s="1269"/>
      <c r="BL147" s="1269"/>
      <c r="BM147" s="1269"/>
      <c r="BN147" s="1269"/>
      <c r="BO147" s="1269"/>
      <c r="BP147" s="1269"/>
      <c r="BQ147" s="1269"/>
      <c r="BR147" s="1269"/>
      <c r="BS147" s="1269"/>
      <c r="BT147" s="1269"/>
      <c r="BU147" s="1269"/>
      <c r="BV147" s="1269"/>
      <c r="BW147" s="1269"/>
      <c r="BX147" s="1269"/>
      <c r="BY147" s="1269"/>
      <c r="BZ147" s="1269"/>
      <c r="CA147" s="1269"/>
      <c r="CB147" s="1269"/>
      <c r="CC147" s="1269"/>
      <c r="CD147" s="1269"/>
      <c r="CE147" s="1269"/>
      <c r="CF147" s="1269"/>
      <c r="CG147" s="1269"/>
      <c r="CH147" s="1269"/>
      <c r="CI147" s="1269"/>
      <c r="CJ147" s="1269"/>
      <c r="CK147" s="1269"/>
      <c r="CL147" s="1269"/>
      <c r="CM147" s="1269"/>
      <c r="CN147" s="1269"/>
      <c r="CO147" s="1269"/>
      <c r="CP147" s="1269"/>
      <c r="CQ147" s="1269"/>
      <c r="CR147" s="1269"/>
      <c r="CS147" s="1269"/>
      <c r="CT147" s="1269"/>
      <c r="CU147" s="1269"/>
      <c r="CV147" s="1269"/>
      <c r="CW147" s="1269"/>
      <c r="CX147" s="1269"/>
      <c r="CY147" s="1269"/>
      <c r="CZ147" s="1269"/>
      <c r="DA147" s="1269"/>
      <c r="DB147" s="1269"/>
      <c r="DC147" s="1269"/>
      <c r="DD147" s="1269"/>
      <c r="DE147" s="1269"/>
      <c r="DF147" s="1269"/>
      <c r="DG147" s="1269"/>
      <c r="DH147" s="1269"/>
      <c r="DI147" s="1269"/>
      <c r="DJ147" s="1269"/>
      <c r="DK147" s="1269"/>
      <c r="DL147" s="1269"/>
      <c r="DM147" s="1269"/>
      <c r="DN147" s="1269"/>
      <c r="DO147" s="1269"/>
      <c r="DP147" s="1269"/>
      <c r="DQ147" s="1269"/>
      <c r="DR147" s="1269"/>
      <c r="DS147" s="1269"/>
      <c r="DT147" s="1269"/>
      <c r="DU147" s="1269"/>
      <c r="DV147" s="1269"/>
      <c r="DW147" s="1269"/>
      <c r="DX147" s="1269"/>
      <c r="DY147" s="1269"/>
      <c r="DZ147" s="1269"/>
      <c r="EA147" s="1269"/>
      <c r="EB147" s="1269"/>
      <c r="EC147" s="1269"/>
      <c r="ED147" s="1269"/>
      <c r="EE147" s="1269"/>
      <c r="EF147" s="1269"/>
      <c r="EG147" s="1269"/>
      <c r="EH147" s="1269"/>
      <c r="EI147" s="1269"/>
      <c r="EJ147" s="1269"/>
      <c r="EK147" s="1269"/>
      <c r="EL147" s="1269"/>
      <c r="EM147" s="1269"/>
      <c r="EN147" s="1269"/>
      <c r="EO147" s="1269"/>
      <c r="EP147" s="1269"/>
      <c r="EQ147" s="1269"/>
      <c r="ER147" s="1269"/>
      <c r="ES147" s="1269"/>
      <c r="ET147" s="1269"/>
      <c r="EU147" s="1269"/>
      <c r="EV147" s="1269"/>
      <c r="EW147" s="1269"/>
      <c r="EX147" s="1269"/>
      <c r="EY147" s="1269"/>
      <c r="EZ147" s="1269"/>
      <c r="FA147" s="1269"/>
      <c r="FB147" s="1269"/>
      <c r="FC147" s="1269"/>
      <c r="FD147" s="1269"/>
      <c r="FE147" s="1269"/>
      <c r="FF147" s="1269"/>
      <c r="FG147" s="1269"/>
      <c r="FH147" s="1269"/>
      <c r="FI147" s="1269"/>
      <c r="FJ147" s="1269"/>
      <c r="FK147" s="1269"/>
      <c r="FL147" s="1269"/>
      <c r="FM147" s="1269"/>
      <c r="FN147" s="1269"/>
      <c r="FO147" s="1269"/>
      <c r="FP147" s="1269"/>
      <c r="FQ147" s="1269"/>
      <c r="FR147" s="1269"/>
      <c r="FS147" s="1269"/>
      <c r="FT147" s="1269"/>
      <c r="FU147" s="1269"/>
      <c r="FV147" s="1269"/>
      <c r="FW147" s="1269"/>
      <c r="FX147" s="1269"/>
      <c r="FY147" s="1269"/>
      <c r="FZ147" s="1269"/>
      <c r="GA147" s="1269"/>
      <c r="GB147" s="1269"/>
      <c r="GC147" s="1269"/>
      <c r="GD147" s="1269"/>
      <c r="GE147" s="1269"/>
      <c r="GF147" s="1269"/>
      <c r="GG147" s="1269"/>
      <c r="GH147" s="1269"/>
      <c r="GI147" s="1269"/>
      <c r="GJ147" s="1269"/>
      <c r="GK147" s="1269"/>
      <c r="GL147" s="1269"/>
      <c r="GM147" s="1269"/>
      <c r="GN147" s="1269"/>
      <c r="GO147" s="1269"/>
      <c r="GP147" s="1269"/>
      <c r="GQ147" s="1269"/>
      <c r="GR147" s="1269"/>
      <c r="GS147" s="1269"/>
      <c r="GT147" s="1269"/>
      <c r="GU147" s="1269"/>
      <c r="GV147" s="1269"/>
      <c r="GW147" s="1269"/>
      <c r="GX147" s="1269"/>
      <c r="GY147" s="1269"/>
      <c r="GZ147" s="1269"/>
      <c r="HA147" s="1269"/>
      <c r="HB147" s="1269"/>
      <c r="HC147" s="1269"/>
      <c r="HD147" s="1269"/>
      <c r="HE147" s="1269"/>
      <c r="HF147" s="1269"/>
      <c r="HG147" s="1269"/>
      <c r="HH147" s="1269"/>
      <c r="HI147" s="1269"/>
      <c r="HJ147" s="1269"/>
      <c r="HK147" s="1269"/>
      <c r="HL147" s="1269"/>
      <c r="HM147" s="1269"/>
      <c r="HN147" s="1269"/>
      <c r="HO147" s="1269"/>
      <c r="HP147" s="1269"/>
      <c r="HQ147" s="1269"/>
      <c r="HR147" s="1269"/>
      <c r="HS147" s="1269"/>
      <c r="HT147" s="1269"/>
      <c r="HU147" s="1269"/>
      <c r="HV147" s="1269"/>
      <c r="HW147" s="1269"/>
      <c r="HX147" s="1269"/>
      <c r="HY147" s="1269"/>
      <c r="HZ147" s="1269"/>
      <c r="IA147" s="1269"/>
      <c r="IB147" s="1269"/>
      <c r="IC147" s="1269"/>
      <c r="ID147" s="1269"/>
      <c r="IE147" s="1269"/>
      <c r="IF147" s="1269"/>
      <c r="IG147" s="1269"/>
      <c r="IH147" s="1269"/>
      <c r="II147" s="1269"/>
      <c r="IJ147" s="1269"/>
      <c r="IK147" s="1269"/>
      <c r="IL147" s="1269"/>
      <c r="IM147" s="1269"/>
      <c r="IN147" s="1269"/>
      <c r="IO147" s="1269"/>
      <c r="IP147" s="1269"/>
      <c r="IQ147" s="1269"/>
      <c r="IR147" s="1269"/>
      <c r="IS147" s="1269"/>
      <c r="IT147" s="1269"/>
      <c r="IU147" s="1269"/>
      <c r="IV147" s="1269"/>
      <c r="IW147" s="1269"/>
      <c r="IX147" s="1269"/>
      <c r="IY147" s="1269"/>
      <c r="IZ147" s="1269"/>
      <c r="JA147" s="1269"/>
    </row>
    <row r="148" spans="1:261" s="1268" customFormat="1" ht="8.25" customHeight="1">
      <c r="A148" s="133"/>
      <c r="B148" s="133"/>
      <c r="C148" s="133"/>
      <c r="D148" s="133"/>
      <c r="E148" s="133"/>
      <c r="F148" s="133"/>
      <c r="G148" s="133"/>
      <c r="H148" s="133"/>
      <c r="I148" s="133"/>
      <c r="J148" s="133"/>
      <c r="K148" s="133"/>
      <c r="L148" s="133"/>
      <c r="M148" s="133"/>
      <c r="N148" s="133"/>
      <c r="O148" s="133"/>
      <c r="P148" s="133"/>
      <c r="Q148" s="133"/>
      <c r="R148" s="133"/>
      <c r="S148" s="133"/>
      <c r="T148" s="133"/>
      <c r="U148" s="133"/>
      <c r="V148" s="133"/>
      <c r="W148" s="133"/>
      <c r="X148" s="133"/>
      <c r="Y148" s="133"/>
      <c r="Z148" s="133"/>
      <c r="AA148" s="1269"/>
      <c r="AB148" s="1269"/>
      <c r="AC148" s="1269"/>
      <c r="AD148" s="1269"/>
      <c r="AE148" s="1269"/>
      <c r="AF148" s="1269"/>
      <c r="AG148" s="1269"/>
      <c r="AH148" s="1269"/>
      <c r="AI148" s="1269"/>
      <c r="AJ148" s="1269"/>
      <c r="AK148" s="1269"/>
      <c r="AL148" s="1269"/>
      <c r="AM148" s="1269"/>
      <c r="AN148" s="1269"/>
      <c r="AO148" s="1269"/>
      <c r="AP148" s="1269"/>
      <c r="AQ148" s="1269"/>
      <c r="AR148" s="1269"/>
      <c r="AS148" s="1269"/>
      <c r="AT148" s="1269"/>
      <c r="AU148" s="1269"/>
      <c r="AV148" s="1269"/>
      <c r="AW148" s="1269"/>
      <c r="AX148" s="1269"/>
      <c r="AY148" s="1269"/>
      <c r="AZ148" s="1269"/>
      <c r="BA148" s="1269"/>
      <c r="BB148" s="1269"/>
      <c r="BC148" s="1269"/>
      <c r="BD148" s="1269"/>
      <c r="BE148" s="1269"/>
      <c r="BF148" s="1269"/>
      <c r="BG148" s="1269"/>
      <c r="BH148" s="1269"/>
      <c r="BI148" s="1269"/>
      <c r="BJ148" s="1269"/>
      <c r="BK148" s="1269"/>
      <c r="BL148" s="1269"/>
      <c r="BM148" s="1269"/>
      <c r="BN148" s="1269"/>
      <c r="BO148" s="1269"/>
      <c r="BP148" s="1269"/>
      <c r="BQ148" s="1269"/>
      <c r="BR148" s="1269"/>
      <c r="BS148" s="1269"/>
      <c r="BT148" s="1269"/>
      <c r="BU148" s="1269"/>
      <c r="BV148" s="1269"/>
      <c r="BW148" s="1269"/>
      <c r="BX148" s="1269"/>
      <c r="BY148" s="1269"/>
      <c r="BZ148" s="1269"/>
      <c r="CA148" s="1269"/>
      <c r="CB148" s="1269"/>
      <c r="CC148" s="1269"/>
      <c r="CD148" s="1269"/>
      <c r="CE148" s="1269"/>
      <c r="CF148" s="1269"/>
      <c r="CG148" s="1269"/>
      <c r="CH148" s="1269"/>
      <c r="CI148" s="1269"/>
      <c r="CJ148" s="1269"/>
      <c r="CK148" s="1269"/>
      <c r="CL148" s="1269"/>
      <c r="CM148" s="1269"/>
      <c r="CN148" s="1269"/>
      <c r="CO148" s="1269"/>
      <c r="CP148" s="1269"/>
      <c r="CQ148" s="1269"/>
      <c r="CR148" s="1269"/>
      <c r="CS148" s="1269"/>
      <c r="CT148" s="1269"/>
      <c r="CU148" s="1269"/>
      <c r="CV148" s="1269"/>
      <c r="CW148" s="1269"/>
      <c r="CX148" s="1269"/>
      <c r="CY148" s="1269"/>
      <c r="CZ148" s="1269"/>
      <c r="DA148" s="1269"/>
      <c r="DB148" s="1269"/>
      <c r="DC148" s="1269"/>
      <c r="DD148" s="1269"/>
      <c r="DE148" s="1269"/>
      <c r="DF148" s="1269"/>
      <c r="DG148" s="1269"/>
      <c r="DH148" s="1269"/>
      <c r="DI148" s="1269"/>
      <c r="DJ148" s="1269"/>
      <c r="DK148" s="1269"/>
      <c r="DL148" s="1269"/>
      <c r="DM148" s="1269"/>
      <c r="DN148" s="1269"/>
      <c r="DO148" s="1269"/>
      <c r="DP148" s="1269"/>
      <c r="DQ148" s="1269"/>
      <c r="DR148" s="1269"/>
      <c r="DS148" s="1269"/>
      <c r="DT148" s="1269"/>
      <c r="DU148" s="1269"/>
      <c r="DV148" s="1269"/>
      <c r="DW148" s="1269"/>
      <c r="DX148" s="1269"/>
      <c r="DY148" s="1269"/>
      <c r="DZ148" s="1269"/>
      <c r="EA148" s="1269"/>
      <c r="EB148" s="1269"/>
      <c r="EC148" s="1269"/>
      <c r="ED148" s="1269"/>
      <c r="EE148" s="1269"/>
      <c r="EF148" s="1269"/>
      <c r="EG148" s="1269"/>
      <c r="EH148" s="1269"/>
      <c r="EI148" s="1269"/>
      <c r="EJ148" s="1269"/>
      <c r="EK148" s="1269"/>
      <c r="EL148" s="1269"/>
      <c r="EM148" s="1269"/>
      <c r="EN148" s="1269"/>
      <c r="EO148" s="1269"/>
      <c r="EP148" s="1269"/>
      <c r="EQ148" s="1269"/>
      <c r="ER148" s="1269"/>
      <c r="ES148" s="1269"/>
      <c r="ET148" s="1269"/>
      <c r="EU148" s="1269"/>
      <c r="EV148" s="1269"/>
      <c r="EW148" s="1269"/>
      <c r="EX148" s="1269"/>
      <c r="EY148" s="1269"/>
      <c r="EZ148" s="1269"/>
      <c r="FA148" s="1269"/>
      <c r="FB148" s="1269"/>
      <c r="FC148" s="1269"/>
      <c r="FD148" s="1269"/>
      <c r="FE148" s="1269"/>
      <c r="FF148" s="1269"/>
      <c r="FG148" s="1269"/>
      <c r="FH148" s="1269"/>
      <c r="FI148" s="1269"/>
      <c r="FJ148" s="1269"/>
      <c r="FK148" s="1269"/>
      <c r="FL148" s="1269"/>
      <c r="FM148" s="1269"/>
      <c r="FN148" s="1269"/>
      <c r="FO148" s="1269"/>
      <c r="FP148" s="1269"/>
      <c r="FQ148" s="1269"/>
      <c r="FR148" s="1269"/>
      <c r="FS148" s="1269"/>
      <c r="FT148" s="1269"/>
      <c r="FU148" s="1269"/>
      <c r="FV148" s="1269"/>
      <c r="FW148" s="1269"/>
      <c r="FX148" s="1269"/>
      <c r="FY148" s="1269"/>
      <c r="FZ148" s="1269"/>
      <c r="GA148" s="1269"/>
      <c r="GB148" s="1269"/>
      <c r="GC148" s="1269"/>
      <c r="GD148" s="1269"/>
      <c r="GE148" s="1269"/>
      <c r="GF148" s="1269"/>
      <c r="GG148" s="1269"/>
      <c r="GH148" s="1269"/>
      <c r="GI148" s="1269"/>
      <c r="GJ148" s="1269"/>
      <c r="GK148" s="1269"/>
      <c r="GL148" s="1269"/>
      <c r="GM148" s="1269"/>
      <c r="GN148" s="1269"/>
      <c r="GO148" s="1269"/>
      <c r="GP148" s="1269"/>
      <c r="GQ148" s="1269"/>
      <c r="GR148" s="1269"/>
      <c r="GS148" s="1269"/>
      <c r="GT148" s="1269"/>
      <c r="GU148" s="1269"/>
      <c r="GV148" s="1269"/>
      <c r="GW148" s="1269"/>
      <c r="GX148" s="1269"/>
      <c r="GY148" s="1269"/>
      <c r="GZ148" s="1269"/>
      <c r="HA148" s="1269"/>
      <c r="HB148" s="1269"/>
      <c r="HC148" s="1269"/>
      <c r="HD148" s="1269"/>
      <c r="HE148" s="1269"/>
      <c r="HF148" s="1269"/>
      <c r="HG148" s="1269"/>
      <c r="HH148" s="1269"/>
      <c r="HI148" s="1269"/>
      <c r="HJ148" s="1269"/>
      <c r="HK148" s="1269"/>
      <c r="HL148" s="1269"/>
      <c r="HM148" s="1269"/>
      <c r="HN148" s="1269"/>
      <c r="HO148" s="1269"/>
      <c r="HP148" s="1269"/>
      <c r="HQ148" s="1269"/>
      <c r="HR148" s="1269"/>
      <c r="HS148" s="1269"/>
      <c r="HT148" s="1269"/>
      <c r="HU148" s="1269"/>
      <c r="HV148" s="1269"/>
      <c r="HW148" s="1269"/>
      <c r="HX148" s="1269"/>
      <c r="HY148" s="1269"/>
      <c r="HZ148" s="1269"/>
      <c r="IA148" s="1269"/>
      <c r="IB148" s="1269"/>
      <c r="IC148" s="1269"/>
      <c r="ID148" s="1269"/>
      <c r="IE148" s="1269"/>
      <c r="IF148" s="1269"/>
      <c r="IG148" s="1269"/>
      <c r="IH148" s="1269"/>
      <c r="II148" s="1269"/>
      <c r="IJ148" s="1269"/>
      <c r="IK148" s="1269"/>
      <c r="IL148" s="1269"/>
      <c r="IM148" s="1269"/>
      <c r="IN148" s="1269"/>
      <c r="IO148" s="1269"/>
      <c r="IP148" s="1269"/>
      <c r="IQ148" s="1269"/>
      <c r="IR148" s="1269"/>
      <c r="IS148" s="1269"/>
      <c r="IT148" s="1269"/>
      <c r="IU148" s="1269"/>
      <c r="IV148" s="1269"/>
      <c r="IW148" s="1269"/>
      <c r="IX148" s="1269"/>
      <c r="IY148" s="1269"/>
      <c r="IZ148" s="1269"/>
      <c r="JA148" s="1269"/>
    </row>
    <row r="149" spans="1:261" s="1268" customFormat="1" ht="8.25" customHeight="1">
      <c r="A149" s="133"/>
      <c r="B149" s="133"/>
      <c r="C149" s="133"/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133"/>
      <c r="S149" s="133"/>
      <c r="T149" s="133"/>
      <c r="U149" s="133"/>
      <c r="V149" s="133"/>
      <c r="W149" s="133"/>
      <c r="X149" s="133"/>
      <c r="Y149" s="133"/>
      <c r="Z149" s="133"/>
      <c r="AA149" s="1269"/>
      <c r="AB149" s="1269"/>
      <c r="AC149" s="1269"/>
      <c r="AD149" s="1269"/>
      <c r="AE149" s="1269"/>
      <c r="AF149" s="1269"/>
      <c r="AG149" s="1269"/>
      <c r="AH149" s="1269"/>
      <c r="AI149" s="1269"/>
      <c r="AJ149" s="1269"/>
      <c r="AK149" s="1269"/>
      <c r="AL149" s="1269"/>
      <c r="AM149" s="1269"/>
      <c r="AN149" s="1269"/>
      <c r="AO149" s="1269"/>
      <c r="AP149" s="1269"/>
      <c r="AQ149" s="1269"/>
      <c r="AR149" s="1269"/>
      <c r="AS149" s="1269"/>
      <c r="AT149" s="1269"/>
      <c r="AU149" s="1269"/>
      <c r="AV149" s="1269"/>
      <c r="AW149" s="1269"/>
      <c r="AX149" s="1269"/>
      <c r="AY149" s="1269"/>
      <c r="AZ149" s="1269"/>
      <c r="BA149" s="1269"/>
      <c r="BB149" s="1269"/>
      <c r="BC149" s="1269"/>
      <c r="BD149" s="1269"/>
      <c r="BE149" s="1269"/>
      <c r="BF149" s="1269"/>
      <c r="BG149" s="1269"/>
      <c r="BH149" s="1269"/>
      <c r="BI149" s="1269"/>
      <c r="BJ149" s="1269"/>
      <c r="BK149" s="1269"/>
      <c r="BL149" s="1269"/>
      <c r="BM149" s="1269"/>
      <c r="BN149" s="1269"/>
      <c r="BO149" s="1269"/>
      <c r="BP149" s="1269"/>
      <c r="BQ149" s="1269"/>
      <c r="BR149" s="1269"/>
      <c r="BS149" s="1269"/>
      <c r="BT149" s="1269"/>
      <c r="BU149" s="1269"/>
      <c r="BV149" s="1269"/>
      <c r="BW149" s="1269"/>
      <c r="BX149" s="1269"/>
      <c r="BY149" s="1269"/>
      <c r="BZ149" s="1269"/>
      <c r="CA149" s="1269"/>
      <c r="CB149" s="1269"/>
      <c r="CC149" s="1269"/>
      <c r="CD149" s="1269"/>
      <c r="CE149" s="1269"/>
      <c r="CF149" s="1269"/>
      <c r="CG149" s="1269"/>
      <c r="CH149" s="1269"/>
      <c r="CI149" s="1269"/>
      <c r="CJ149" s="1269"/>
      <c r="CK149" s="1269"/>
      <c r="CL149" s="1269"/>
      <c r="CM149" s="1269"/>
      <c r="CN149" s="1269"/>
      <c r="CO149" s="1269"/>
      <c r="CP149" s="1269"/>
      <c r="CQ149" s="1269"/>
      <c r="CR149" s="1269"/>
      <c r="CS149" s="1269"/>
      <c r="CT149" s="1269"/>
      <c r="CU149" s="1269"/>
      <c r="CV149" s="1269"/>
      <c r="CW149" s="1269"/>
      <c r="CX149" s="1269"/>
      <c r="CY149" s="1269"/>
      <c r="CZ149" s="1269"/>
      <c r="DA149" s="1269"/>
      <c r="DB149" s="1269"/>
      <c r="DC149" s="1269"/>
      <c r="DD149" s="1269"/>
      <c r="DE149" s="1269"/>
      <c r="DF149" s="1269"/>
      <c r="DG149" s="1269"/>
      <c r="DH149" s="1269"/>
      <c r="DI149" s="1269"/>
      <c r="DJ149" s="1269"/>
      <c r="DK149" s="1269"/>
      <c r="DL149" s="1269"/>
      <c r="DM149" s="1269"/>
      <c r="DN149" s="1269"/>
      <c r="DO149" s="1269"/>
      <c r="DP149" s="1269"/>
      <c r="DQ149" s="1269"/>
      <c r="DR149" s="1269"/>
      <c r="DS149" s="1269"/>
      <c r="DT149" s="1269"/>
      <c r="DU149" s="1269"/>
      <c r="DV149" s="1269"/>
      <c r="DW149" s="1269"/>
      <c r="DX149" s="1269"/>
      <c r="DY149" s="1269"/>
      <c r="DZ149" s="1269"/>
      <c r="EA149" s="1269"/>
      <c r="EB149" s="1269"/>
      <c r="EC149" s="1269"/>
      <c r="ED149" s="1269"/>
      <c r="EE149" s="1269"/>
      <c r="EF149" s="1269"/>
      <c r="EG149" s="1269"/>
      <c r="EH149" s="1269"/>
      <c r="EI149" s="1269"/>
      <c r="EJ149" s="1269"/>
      <c r="EK149" s="1269"/>
      <c r="EL149" s="1269"/>
      <c r="EM149" s="1269"/>
      <c r="EN149" s="1269"/>
      <c r="EO149" s="1269"/>
      <c r="EP149" s="1269"/>
      <c r="EQ149" s="1269"/>
      <c r="ER149" s="1269"/>
      <c r="ES149" s="1269"/>
      <c r="ET149" s="1269"/>
      <c r="EU149" s="1269"/>
      <c r="EV149" s="1269"/>
      <c r="EW149" s="1269"/>
      <c r="EX149" s="1269"/>
      <c r="EY149" s="1269"/>
      <c r="EZ149" s="1269"/>
      <c r="FA149" s="1269"/>
      <c r="FB149" s="1269"/>
      <c r="FC149" s="1269"/>
      <c r="FD149" s="1269"/>
      <c r="FE149" s="1269"/>
      <c r="FF149" s="1269"/>
      <c r="FG149" s="1269"/>
      <c r="FH149" s="1269"/>
      <c r="FI149" s="1269"/>
      <c r="FJ149" s="1269"/>
      <c r="FK149" s="1269"/>
      <c r="FL149" s="1269"/>
      <c r="FM149" s="1269"/>
      <c r="FN149" s="1269"/>
      <c r="FO149" s="1269"/>
      <c r="FP149" s="1269"/>
      <c r="FQ149" s="1269"/>
      <c r="FR149" s="1269"/>
      <c r="FS149" s="1269"/>
      <c r="FT149" s="1269"/>
      <c r="FU149" s="1269"/>
      <c r="FV149" s="1269"/>
      <c r="FW149" s="1269"/>
      <c r="FX149" s="1269"/>
      <c r="FY149" s="1269"/>
      <c r="FZ149" s="1269"/>
      <c r="GA149" s="1269"/>
      <c r="GB149" s="1269"/>
      <c r="GC149" s="1269"/>
      <c r="GD149" s="1269"/>
      <c r="GE149" s="1269"/>
      <c r="GF149" s="1269"/>
      <c r="GG149" s="1269"/>
      <c r="GH149" s="1269"/>
      <c r="GI149" s="1269"/>
      <c r="GJ149" s="1269"/>
      <c r="GK149" s="1269"/>
      <c r="GL149" s="1269"/>
      <c r="GM149" s="1269"/>
      <c r="GN149" s="1269"/>
      <c r="GO149" s="1269"/>
      <c r="GP149" s="1269"/>
      <c r="GQ149" s="1269"/>
      <c r="GR149" s="1269"/>
      <c r="GS149" s="1269"/>
      <c r="GT149" s="1269"/>
      <c r="GU149" s="1269"/>
      <c r="GV149" s="1269"/>
      <c r="GW149" s="1269"/>
      <c r="GX149" s="1269"/>
      <c r="GY149" s="1269"/>
      <c r="GZ149" s="1269"/>
      <c r="HA149" s="1269"/>
      <c r="HB149" s="1269"/>
      <c r="HC149" s="1269"/>
      <c r="HD149" s="1269"/>
      <c r="HE149" s="1269"/>
      <c r="HF149" s="1269"/>
      <c r="HG149" s="1269"/>
      <c r="HH149" s="1269"/>
      <c r="HI149" s="1269"/>
      <c r="HJ149" s="1269"/>
      <c r="HK149" s="1269"/>
      <c r="HL149" s="1269"/>
      <c r="HM149" s="1269"/>
      <c r="HN149" s="1269"/>
      <c r="HO149" s="1269"/>
      <c r="HP149" s="1269"/>
      <c r="HQ149" s="1269"/>
      <c r="HR149" s="1269"/>
      <c r="HS149" s="1269"/>
      <c r="HT149" s="1269"/>
      <c r="HU149" s="1269"/>
      <c r="HV149" s="1269"/>
      <c r="HW149" s="1269"/>
      <c r="HX149" s="1269"/>
      <c r="HY149" s="1269"/>
      <c r="HZ149" s="1269"/>
      <c r="IA149" s="1269"/>
      <c r="IB149" s="1269"/>
      <c r="IC149" s="1269"/>
      <c r="ID149" s="1269"/>
      <c r="IE149" s="1269"/>
      <c r="IF149" s="1269"/>
      <c r="IG149" s="1269"/>
      <c r="IH149" s="1269"/>
      <c r="II149" s="1269"/>
      <c r="IJ149" s="1269"/>
      <c r="IK149" s="1269"/>
      <c r="IL149" s="1269"/>
      <c r="IM149" s="1269"/>
      <c r="IN149" s="1269"/>
      <c r="IO149" s="1269"/>
      <c r="IP149" s="1269"/>
      <c r="IQ149" s="1269"/>
      <c r="IR149" s="1269"/>
      <c r="IS149" s="1269"/>
      <c r="IT149" s="1269"/>
      <c r="IU149" s="1269"/>
      <c r="IV149" s="1269"/>
      <c r="IW149" s="1269"/>
      <c r="IX149" s="1269"/>
      <c r="IY149" s="1269"/>
      <c r="IZ149" s="1269"/>
      <c r="JA149" s="1269"/>
    </row>
    <row r="150" spans="1:261" s="1268" customFormat="1" ht="8.25" customHeight="1">
      <c r="A150" s="133"/>
      <c r="B150" s="133"/>
      <c r="C150" s="133"/>
      <c r="D150" s="133"/>
      <c r="E150" s="133"/>
      <c r="F150" s="133"/>
      <c r="G150" s="133"/>
      <c r="H150" s="133"/>
      <c r="I150" s="133"/>
      <c r="J150" s="133"/>
      <c r="K150" s="133"/>
      <c r="L150" s="133"/>
      <c r="M150" s="133"/>
      <c r="N150" s="133"/>
      <c r="O150" s="133"/>
      <c r="P150" s="133"/>
      <c r="Q150" s="133"/>
      <c r="R150" s="133"/>
      <c r="S150" s="133"/>
      <c r="T150" s="133"/>
      <c r="U150" s="133"/>
      <c r="V150" s="133"/>
      <c r="W150" s="133"/>
      <c r="X150" s="133"/>
      <c r="Y150" s="133"/>
      <c r="Z150" s="133"/>
      <c r="AA150" s="1269"/>
      <c r="AB150" s="1269"/>
      <c r="AC150" s="1269"/>
      <c r="AD150" s="1269"/>
      <c r="AE150" s="1269"/>
      <c r="AF150" s="1269"/>
      <c r="AG150" s="1269"/>
      <c r="AH150" s="1269"/>
      <c r="AI150" s="1269"/>
      <c r="AJ150" s="1269"/>
      <c r="AK150" s="1269"/>
      <c r="AL150" s="1269"/>
      <c r="AM150" s="1269"/>
      <c r="AN150" s="1269"/>
      <c r="AO150" s="1269"/>
      <c r="AP150" s="1269"/>
      <c r="AQ150" s="1269"/>
      <c r="AR150" s="1269"/>
      <c r="AS150" s="1269"/>
      <c r="AT150" s="1269"/>
      <c r="AU150" s="1269"/>
      <c r="AV150" s="1269"/>
      <c r="AW150" s="1269"/>
      <c r="AX150" s="1269"/>
      <c r="AY150" s="1269"/>
      <c r="AZ150" s="1269"/>
      <c r="BA150" s="1269"/>
      <c r="BB150" s="1269"/>
      <c r="BC150" s="1269"/>
      <c r="BD150" s="1269"/>
      <c r="BE150" s="1269"/>
      <c r="BF150" s="1269"/>
      <c r="BG150" s="1269"/>
      <c r="BH150" s="1269"/>
      <c r="BI150" s="1269"/>
      <c r="BJ150" s="1269"/>
      <c r="BK150" s="1269"/>
      <c r="BL150" s="1269"/>
      <c r="BM150" s="1269"/>
      <c r="BN150" s="1269"/>
      <c r="BO150" s="1269"/>
      <c r="BP150" s="1269"/>
      <c r="BQ150" s="1269"/>
      <c r="BR150" s="1269"/>
      <c r="BS150" s="1269"/>
      <c r="BT150" s="1269"/>
      <c r="BU150" s="1269"/>
      <c r="BV150" s="1269"/>
      <c r="BW150" s="1269"/>
      <c r="BX150" s="1269"/>
      <c r="BY150" s="1269"/>
      <c r="BZ150" s="1269"/>
      <c r="CA150" s="1269"/>
      <c r="CB150" s="1269"/>
      <c r="CC150" s="1269"/>
      <c r="CD150" s="1269"/>
      <c r="CE150" s="1269"/>
      <c r="CF150" s="1269"/>
      <c r="CG150" s="1269"/>
      <c r="CH150" s="1269"/>
      <c r="CI150" s="1269"/>
      <c r="CJ150" s="1269"/>
      <c r="CK150" s="1269"/>
      <c r="CL150" s="1269"/>
      <c r="CM150" s="1269"/>
      <c r="CN150" s="1269"/>
      <c r="CO150" s="1269"/>
      <c r="CP150" s="1269"/>
      <c r="CQ150" s="1269"/>
      <c r="CR150" s="1269"/>
      <c r="CS150" s="1269"/>
      <c r="CT150" s="1269"/>
      <c r="CU150" s="1269"/>
      <c r="CV150" s="1269"/>
      <c r="CW150" s="1269"/>
      <c r="CX150" s="1269"/>
      <c r="CY150" s="1269"/>
      <c r="CZ150" s="1269"/>
      <c r="DA150" s="1269"/>
      <c r="DB150" s="1269"/>
      <c r="DC150" s="1269"/>
      <c r="DD150" s="1269"/>
      <c r="DE150" s="1269"/>
      <c r="DF150" s="1269"/>
      <c r="DG150" s="1269"/>
      <c r="DH150" s="1269"/>
      <c r="DI150" s="1269"/>
      <c r="DJ150" s="1269"/>
      <c r="DK150" s="1269"/>
      <c r="DL150" s="1269"/>
      <c r="DM150" s="1269"/>
      <c r="DN150" s="1269"/>
      <c r="DO150" s="1269"/>
      <c r="DP150" s="1269"/>
      <c r="DQ150" s="1269"/>
      <c r="DR150" s="1269"/>
      <c r="DS150" s="1269"/>
      <c r="DT150" s="1269"/>
      <c r="DU150" s="1269"/>
      <c r="DV150" s="1269"/>
      <c r="DW150" s="1269"/>
      <c r="DX150" s="1269"/>
      <c r="DY150" s="1269"/>
      <c r="DZ150" s="1269"/>
      <c r="EA150" s="1269"/>
      <c r="EB150" s="1269"/>
      <c r="EC150" s="1269"/>
      <c r="ED150" s="1269"/>
      <c r="EE150" s="1269"/>
      <c r="EF150" s="1269"/>
      <c r="EG150" s="1269"/>
      <c r="EH150" s="1269"/>
      <c r="EI150" s="1269"/>
      <c r="EJ150" s="1269"/>
      <c r="EK150" s="1269"/>
      <c r="EL150" s="1269"/>
      <c r="EM150" s="1269"/>
      <c r="EN150" s="1269"/>
      <c r="EO150" s="1269"/>
      <c r="EP150" s="1269"/>
      <c r="EQ150" s="1269"/>
      <c r="ER150" s="1269"/>
      <c r="ES150" s="1269"/>
      <c r="ET150" s="1269"/>
      <c r="EU150" s="1269"/>
      <c r="EV150" s="1269"/>
      <c r="EW150" s="1269"/>
      <c r="EX150" s="1269"/>
      <c r="EY150" s="1269"/>
      <c r="EZ150" s="1269"/>
      <c r="FA150" s="1269"/>
      <c r="FB150" s="1269"/>
      <c r="FC150" s="1269"/>
      <c r="FD150" s="1269"/>
      <c r="FE150" s="1269"/>
      <c r="FF150" s="1269"/>
      <c r="FG150" s="1269"/>
      <c r="FH150" s="1269"/>
      <c r="FI150" s="1269"/>
      <c r="FJ150" s="1269"/>
      <c r="FK150" s="1269"/>
      <c r="FL150" s="1269"/>
      <c r="FM150" s="1269"/>
      <c r="FN150" s="1269"/>
      <c r="FO150" s="1269"/>
      <c r="FP150" s="1269"/>
      <c r="FQ150" s="1269"/>
      <c r="FR150" s="1269"/>
      <c r="FS150" s="1269"/>
      <c r="FT150" s="1269"/>
      <c r="FU150" s="1269"/>
      <c r="FV150" s="1269"/>
      <c r="FW150" s="1269"/>
      <c r="FX150" s="1269"/>
      <c r="FY150" s="1269"/>
      <c r="FZ150" s="1269"/>
      <c r="GA150" s="1269"/>
      <c r="GB150" s="1269"/>
      <c r="GC150" s="1269"/>
      <c r="GD150" s="1269"/>
      <c r="GE150" s="1269"/>
      <c r="GF150" s="1269"/>
      <c r="GG150" s="1269"/>
      <c r="GH150" s="1269"/>
      <c r="GI150" s="1269"/>
      <c r="GJ150" s="1269"/>
      <c r="GK150" s="1269"/>
      <c r="GL150" s="1269"/>
      <c r="GM150" s="1269"/>
      <c r="GN150" s="1269"/>
      <c r="GO150" s="1269"/>
      <c r="GP150" s="1269"/>
      <c r="GQ150" s="1269"/>
      <c r="GR150" s="1269"/>
      <c r="GS150" s="1269"/>
      <c r="GT150" s="1269"/>
      <c r="GU150" s="1269"/>
      <c r="GV150" s="1269"/>
      <c r="GW150" s="1269"/>
      <c r="GX150" s="1269"/>
      <c r="GY150" s="1269"/>
      <c r="GZ150" s="1269"/>
      <c r="HA150" s="1269"/>
      <c r="HB150" s="1269"/>
      <c r="HC150" s="1269"/>
      <c r="HD150" s="1269"/>
      <c r="HE150" s="1269"/>
      <c r="HF150" s="1269"/>
      <c r="HG150" s="1269"/>
      <c r="HH150" s="1269"/>
      <c r="HI150" s="1269"/>
      <c r="HJ150" s="1269"/>
      <c r="HK150" s="1269"/>
      <c r="HL150" s="1269"/>
      <c r="HM150" s="1269"/>
      <c r="HN150" s="1269"/>
      <c r="HO150" s="1269"/>
      <c r="HP150" s="1269"/>
      <c r="HQ150" s="1269"/>
      <c r="HR150" s="1269"/>
      <c r="HS150" s="1269"/>
      <c r="HT150" s="1269"/>
      <c r="HU150" s="1269"/>
      <c r="HV150" s="1269"/>
      <c r="HW150" s="1269"/>
      <c r="HX150" s="1269"/>
      <c r="HY150" s="1269"/>
      <c r="HZ150" s="1269"/>
      <c r="IA150" s="1269"/>
      <c r="IB150" s="1269"/>
      <c r="IC150" s="1269"/>
      <c r="ID150" s="1269"/>
      <c r="IE150" s="1269"/>
      <c r="IF150" s="1269"/>
      <c r="IG150" s="1269"/>
      <c r="IH150" s="1269"/>
      <c r="II150" s="1269"/>
      <c r="IJ150" s="1269"/>
      <c r="IK150" s="1269"/>
      <c r="IL150" s="1269"/>
      <c r="IM150" s="1269"/>
      <c r="IN150" s="1269"/>
      <c r="IO150" s="1269"/>
      <c r="IP150" s="1269"/>
      <c r="IQ150" s="1269"/>
      <c r="IR150" s="1269"/>
      <c r="IS150" s="1269"/>
      <c r="IT150" s="1269"/>
      <c r="IU150" s="1269"/>
      <c r="IV150" s="1269"/>
      <c r="IW150" s="1269"/>
      <c r="IX150" s="1269"/>
      <c r="IY150" s="1269"/>
      <c r="IZ150" s="1269"/>
      <c r="JA150" s="1269"/>
    </row>
    <row r="151" spans="1:261" s="1268" customFormat="1" ht="8.25" customHeight="1">
      <c r="A151" s="133"/>
      <c r="B151" s="133"/>
      <c r="C151" s="133"/>
      <c r="D151" s="133"/>
      <c r="E151" s="133"/>
      <c r="F151" s="133"/>
      <c r="G151" s="133"/>
      <c r="H151" s="133"/>
      <c r="I151" s="133"/>
      <c r="J151" s="133"/>
      <c r="K151" s="133"/>
      <c r="L151" s="133"/>
      <c r="M151" s="133"/>
      <c r="N151" s="133"/>
      <c r="O151" s="133"/>
      <c r="P151" s="133"/>
      <c r="Q151" s="133"/>
      <c r="R151" s="133"/>
      <c r="S151" s="133"/>
      <c r="T151" s="133"/>
      <c r="U151" s="133"/>
      <c r="V151" s="133"/>
      <c r="W151" s="133"/>
      <c r="X151" s="133"/>
      <c r="Y151" s="133"/>
      <c r="Z151" s="133"/>
      <c r="AA151" s="1269"/>
      <c r="AB151" s="1269"/>
      <c r="AC151" s="1269"/>
      <c r="AD151" s="1269"/>
      <c r="AE151" s="1269"/>
      <c r="AF151" s="1269"/>
      <c r="AG151" s="1269"/>
      <c r="AH151" s="1269"/>
      <c r="AI151" s="1269"/>
      <c r="AJ151" s="1269"/>
      <c r="AK151" s="1269"/>
      <c r="AL151" s="1269"/>
      <c r="AM151" s="1269"/>
      <c r="AN151" s="1269"/>
      <c r="AO151" s="1269"/>
      <c r="AP151" s="1269"/>
      <c r="AQ151" s="1269"/>
      <c r="AR151" s="1269"/>
      <c r="AS151" s="1269"/>
      <c r="AT151" s="1269"/>
      <c r="AU151" s="1269"/>
      <c r="AV151" s="1269"/>
      <c r="AW151" s="1269"/>
      <c r="AX151" s="1269"/>
      <c r="AY151" s="1269"/>
      <c r="AZ151" s="1269"/>
      <c r="BA151" s="1269"/>
      <c r="BB151" s="1269"/>
      <c r="BC151" s="1269"/>
      <c r="BD151" s="1269"/>
      <c r="BE151" s="1269"/>
      <c r="BF151" s="1269"/>
      <c r="BG151" s="1269"/>
      <c r="BH151" s="1269"/>
      <c r="BI151" s="1269"/>
      <c r="BJ151" s="1269"/>
      <c r="BK151" s="1269"/>
      <c r="BL151" s="1269"/>
      <c r="BM151" s="1269"/>
      <c r="BN151" s="1269"/>
      <c r="BO151" s="1269"/>
      <c r="BP151" s="1269"/>
      <c r="BQ151" s="1269"/>
      <c r="BR151" s="1269"/>
      <c r="BS151" s="1269"/>
      <c r="BT151" s="1269"/>
      <c r="BU151" s="1269"/>
      <c r="BV151" s="1269"/>
      <c r="BW151" s="1269"/>
      <c r="BX151" s="1269"/>
      <c r="BY151" s="1269"/>
      <c r="BZ151" s="1269"/>
      <c r="CA151" s="1269"/>
      <c r="CB151" s="1269"/>
      <c r="CC151" s="1269"/>
      <c r="CD151" s="1269"/>
      <c r="CE151" s="1269"/>
      <c r="CF151" s="1269"/>
      <c r="CG151" s="1269"/>
      <c r="CH151" s="1269"/>
      <c r="CI151" s="1269"/>
      <c r="CJ151" s="1269"/>
      <c r="CK151" s="1269"/>
      <c r="CL151" s="1269"/>
      <c r="CM151" s="1269"/>
      <c r="CN151" s="1269"/>
      <c r="CO151" s="1269"/>
      <c r="CP151" s="1269"/>
      <c r="CQ151" s="1269"/>
      <c r="CR151" s="1269"/>
      <c r="CS151" s="1269"/>
      <c r="CT151" s="1269"/>
      <c r="CU151" s="1269"/>
      <c r="CV151" s="1269"/>
      <c r="CW151" s="1269"/>
      <c r="CX151" s="1269"/>
      <c r="CY151" s="1269"/>
      <c r="CZ151" s="1269"/>
      <c r="DA151" s="1269"/>
      <c r="DB151" s="1269"/>
      <c r="DC151" s="1269"/>
      <c r="DD151" s="1269"/>
      <c r="DE151" s="1269"/>
      <c r="DF151" s="1269"/>
      <c r="DG151" s="1269"/>
      <c r="DH151" s="1269"/>
      <c r="DI151" s="1269"/>
      <c r="DJ151" s="1269"/>
      <c r="DK151" s="1269"/>
      <c r="DL151" s="1269"/>
      <c r="DM151" s="1269"/>
      <c r="DN151" s="1269"/>
      <c r="DO151" s="1269"/>
      <c r="DP151" s="1269"/>
      <c r="DQ151" s="1269"/>
      <c r="DR151" s="1269"/>
      <c r="DS151" s="1269"/>
      <c r="DT151" s="1269"/>
      <c r="DU151" s="1269"/>
      <c r="DV151" s="1269"/>
      <c r="DW151" s="1269"/>
      <c r="DX151" s="1269"/>
      <c r="DY151" s="1269"/>
      <c r="DZ151" s="1269"/>
      <c r="EA151" s="1269"/>
      <c r="EB151" s="1269"/>
      <c r="EC151" s="1269"/>
      <c r="ED151" s="1269"/>
      <c r="EE151" s="1269"/>
      <c r="EF151" s="1269"/>
      <c r="EG151" s="1269"/>
      <c r="EH151" s="1269"/>
      <c r="EI151" s="1269"/>
      <c r="EJ151" s="1269"/>
      <c r="EK151" s="1269"/>
      <c r="EL151" s="1269"/>
      <c r="EM151" s="1269"/>
      <c r="EN151" s="1269"/>
      <c r="EO151" s="1269"/>
      <c r="EP151" s="1269"/>
      <c r="EQ151" s="1269"/>
      <c r="ER151" s="1269"/>
      <c r="ES151" s="1269"/>
      <c r="ET151" s="1269"/>
      <c r="EU151" s="1269"/>
      <c r="EV151" s="1269"/>
      <c r="EW151" s="1269"/>
      <c r="EX151" s="1269"/>
      <c r="EY151" s="1269"/>
      <c r="EZ151" s="1269"/>
      <c r="FA151" s="1269"/>
      <c r="FB151" s="1269"/>
      <c r="FC151" s="1269"/>
      <c r="FD151" s="1269"/>
      <c r="FE151" s="1269"/>
      <c r="FF151" s="1269"/>
      <c r="FG151" s="1269"/>
      <c r="FH151" s="1269"/>
      <c r="FI151" s="1269"/>
      <c r="FJ151" s="1269"/>
      <c r="FK151" s="1269"/>
      <c r="FL151" s="1269"/>
      <c r="FM151" s="1269"/>
      <c r="FN151" s="1269"/>
      <c r="FO151" s="1269"/>
      <c r="FP151" s="1269"/>
      <c r="FQ151" s="1269"/>
      <c r="FR151" s="1269"/>
      <c r="FS151" s="1269"/>
      <c r="FT151" s="1269"/>
      <c r="FU151" s="1269"/>
      <c r="FV151" s="1269"/>
      <c r="FW151" s="1269"/>
      <c r="FX151" s="1269"/>
      <c r="FY151" s="1269"/>
      <c r="FZ151" s="1269"/>
      <c r="GA151" s="1269"/>
      <c r="GB151" s="1269"/>
      <c r="GC151" s="1269"/>
      <c r="GD151" s="1269"/>
      <c r="GE151" s="1269"/>
      <c r="GF151" s="1269"/>
      <c r="GG151" s="1269"/>
      <c r="GH151" s="1269"/>
      <c r="GI151" s="1269"/>
      <c r="GJ151" s="1269"/>
      <c r="GK151" s="1269"/>
      <c r="GL151" s="1269"/>
      <c r="GM151" s="1269"/>
      <c r="GN151" s="1269"/>
      <c r="GO151" s="1269"/>
      <c r="GP151" s="1269"/>
      <c r="GQ151" s="1269"/>
      <c r="GR151" s="1269"/>
      <c r="GS151" s="1269"/>
      <c r="GT151" s="1269"/>
      <c r="GU151" s="1269"/>
      <c r="GV151" s="1269"/>
      <c r="GW151" s="1269"/>
      <c r="GX151" s="1269"/>
      <c r="GY151" s="1269"/>
      <c r="GZ151" s="1269"/>
      <c r="HA151" s="1269"/>
      <c r="HB151" s="1269"/>
      <c r="HC151" s="1269"/>
      <c r="HD151" s="1269"/>
      <c r="HE151" s="1269"/>
      <c r="HF151" s="1269"/>
      <c r="HG151" s="1269"/>
      <c r="HH151" s="1269"/>
      <c r="HI151" s="1269"/>
      <c r="HJ151" s="1269"/>
      <c r="HK151" s="1269"/>
      <c r="HL151" s="1269"/>
      <c r="HM151" s="1269"/>
      <c r="HN151" s="1269"/>
      <c r="HO151" s="1269"/>
      <c r="HP151" s="1269"/>
      <c r="HQ151" s="1269"/>
      <c r="HR151" s="1269"/>
      <c r="HS151" s="1269"/>
      <c r="HT151" s="1269"/>
      <c r="HU151" s="1269"/>
      <c r="HV151" s="1269"/>
      <c r="HW151" s="1269"/>
      <c r="HX151" s="1269"/>
      <c r="HY151" s="1269"/>
      <c r="HZ151" s="1269"/>
      <c r="IA151" s="1269"/>
      <c r="IB151" s="1269"/>
      <c r="IC151" s="1269"/>
      <c r="ID151" s="1269"/>
      <c r="IE151" s="1269"/>
      <c r="IF151" s="1269"/>
      <c r="IG151" s="1269"/>
      <c r="IH151" s="1269"/>
      <c r="II151" s="1269"/>
      <c r="IJ151" s="1269"/>
      <c r="IK151" s="1269"/>
      <c r="IL151" s="1269"/>
      <c r="IM151" s="1269"/>
      <c r="IN151" s="1269"/>
      <c r="IO151" s="1269"/>
      <c r="IP151" s="1269"/>
      <c r="IQ151" s="1269"/>
      <c r="IR151" s="1269"/>
      <c r="IS151" s="1269"/>
      <c r="IT151" s="1269"/>
      <c r="IU151" s="1269"/>
      <c r="IV151" s="1269"/>
      <c r="IW151" s="1269"/>
      <c r="IX151" s="1269"/>
      <c r="IY151" s="1269"/>
      <c r="IZ151" s="1269"/>
      <c r="JA151" s="1269"/>
    </row>
    <row r="152" spans="1:261" s="1268" customFormat="1" ht="8.25" customHeight="1">
      <c r="A152" s="133"/>
      <c r="B152" s="133"/>
      <c r="C152" s="133"/>
      <c r="D152" s="133"/>
      <c r="E152" s="133"/>
      <c r="F152" s="133"/>
      <c r="G152" s="133"/>
      <c r="H152" s="133"/>
      <c r="I152" s="133"/>
      <c r="J152" s="133"/>
      <c r="K152" s="133"/>
      <c r="L152" s="133"/>
      <c r="M152" s="133"/>
      <c r="N152" s="133"/>
      <c r="O152" s="133"/>
      <c r="P152" s="133"/>
      <c r="Q152" s="133"/>
      <c r="R152" s="133"/>
      <c r="S152" s="133"/>
      <c r="T152" s="133"/>
      <c r="U152" s="133"/>
      <c r="V152" s="133"/>
      <c r="W152" s="133"/>
      <c r="X152" s="133"/>
      <c r="Y152" s="133"/>
      <c r="Z152" s="133"/>
      <c r="AA152" s="1269"/>
      <c r="AB152" s="1269"/>
      <c r="AC152" s="1269"/>
      <c r="AD152" s="1269"/>
      <c r="AE152" s="1269"/>
      <c r="AF152" s="1269"/>
      <c r="AG152" s="1269"/>
      <c r="AH152" s="1269"/>
      <c r="AI152" s="1269"/>
      <c r="AJ152" s="1269"/>
      <c r="AK152" s="1269"/>
      <c r="AL152" s="1269"/>
      <c r="AM152" s="1269"/>
      <c r="AN152" s="1269"/>
      <c r="AO152" s="1269"/>
      <c r="AP152" s="1269"/>
      <c r="AQ152" s="1269"/>
      <c r="AR152" s="1269"/>
      <c r="AS152" s="1269"/>
      <c r="AT152" s="1269"/>
      <c r="AU152" s="1269"/>
      <c r="AV152" s="1269"/>
      <c r="AW152" s="1269"/>
      <c r="AX152" s="1269"/>
      <c r="AY152" s="1269"/>
      <c r="AZ152" s="1269"/>
      <c r="BA152" s="1269"/>
      <c r="BB152" s="1269"/>
      <c r="BC152" s="1269"/>
      <c r="BD152" s="1269"/>
      <c r="BE152" s="1269"/>
      <c r="BF152" s="1269"/>
      <c r="BG152" s="1269"/>
      <c r="BH152" s="1269"/>
      <c r="BI152" s="1269"/>
      <c r="BJ152" s="1269"/>
      <c r="BK152" s="1269"/>
      <c r="BL152" s="1269"/>
      <c r="BM152" s="1269"/>
      <c r="BN152" s="1269"/>
      <c r="BO152" s="1269"/>
      <c r="BP152" s="1269"/>
      <c r="BQ152" s="1269"/>
      <c r="BR152" s="1269"/>
      <c r="BS152" s="1269"/>
      <c r="BT152" s="1269"/>
      <c r="BU152" s="1269"/>
      <c r="BV152" s="1269"/>
      <c r="BW152" s="1269"/>
      <c r="BX152" s="1269"/>
      <c r="BY152" s="1269"/>
      <c r="BZ152" s="1269"/>
      <c r="CA152" s="1269"/>
      <c r="CB152" s="1269"/>
      <c r="CC152" s="1269"/>
      <c r="CD152" s="1269"/>
      <c r="CE152" s="1269"/>
      <c r="CF152" s="1269"/>
      <c r="CG152" s="1269"/>
      <c r="CH152" s="1269"/>
      <c r="CI152" s="1269"/>
      <c r="CJ152" s="1269"/>
      <c r="CK152" s="1269"/>
      <c r="CL152" s="1269"/>
      <c r="CM152" s="1269"/>
      <c r="CN152" s="1269"/>
      <c r="CO152" s="1269"/>
      <c r="CP152" s="1269"/>
      <c r="CQ152" s="1269"/>
      <c r="CR152" s="1269"/>
      <c r="CS152" s="1269"/>
      <c r="CT152" s="1269"/>
      <c r="CU152" s="1269"/>
      <c r="CV152" s="1269"/>
      <c r="CW152" s="1269"/>
      <c r="CX152" s="1269"/>
      <c r="CY152" s="1269"/>
      <c r="CZ152" s="1269"/>
      <c r="DA152" s="1269"/>
      <c r="DB152" s="1269"/>
      <c r="DC152" s="1269"/>
      <c r="DD152" s="1269"/>
      <c r="DE152" s="1269"/>
      <c r="DF152" s="1269"/>
      <c r="DG152" s="1269"/>
      <c r="DH152" s="1269"/>
      <c r="DI152" s="1269"/>
      <c r="DJ152" s="1269"/>
      <c r="DK152" s="1269"/>
      <c r="DL152" s="1269"/>
      <c r="DM152" s="1269"/>
      <c r="DN152" s="1269"/>
      <c r="DO152" s="1269"/>
      <c r="DP152" s="1269"/>
      <c r="DQ152" s="1269"/>
      <c r="DR152" s="1269"/>
      <c r="DS152" s="1269"/>
      <c r="DT152" s="1269"/>
      <c r="DU152" s="1269"/>
      <c r="DV152" s="1269"/>
      <c r="DW152" s="1269"/>
      <c r="DX152" s="1269"/>
      <c r="DY152" s="1269"/>
      <c r="DZ152" s="1269"/>
      <c r="EA152" s="1269"/>
      <c r="EB152" s="1269"/>
      <c r="EC152" s="1269"/>
      <c r="ED152" s="1269"/>
      <c r="EE152" s="1269"/>
      <c r="EF152" s="1269"/>
      <c r="EG152" s="1269"/>
      <c r="EH152" s="1269"/>
      <c r="EI152" s="1269"/>
      <c r="EJ152" s="1269"/>
      <c r="EK152" s="1269"/>
      <c r="EL152" s="1269"/>
      <c r="EM152" s="1269"/>
      <c r="EN152" s="1269"/>
      <c r="EO152" s="1269"/>
      <c r="EP152" s="1269"/>
      <c r="EQ152" s="1269"/>
      <c r="ER152" s="1269"/>
      <c r="ES152" s="1269"/>
      <c r="ET152" s="1269"/>
      <c r="EU152" s="1269"/>
      <c r="EV152" s="1269"/>
      <c r="EW152" s="1269"/>
      <c r="EX152" s="1269"/>
      <c r="EY152" s="1269"/>
      <c r="EZ152" s="1269"/>
      <c r="FA152" s="1269"/>
      <c r="FB152" s="1269"/>
      <c r="FC152" s="1269"/>
      <c r="FD152" s="1269"/>
      <c r="FE152" s="1269"/>
      <c r="FF152" s="1269"/>
      <c r="FG152" s="1269"/>
      <c r="FH152" s="1269"/>
      <c r="FI152" s="1269"/>
      <c r="FJ152" s="1269"/>
      <c r="FK152" s="1269"/>
      <c r="FL152" s="1269"/>
      <c r="FM152" s="1269"/>
      <c r="FN152" s="1269"/>
      <c r="FO152" s="1269"/>
      <c r="FP152" s="1269"/>
      <c r="FQ152" s="1269"/>
      <c r="FR152" s="1269"/>
      <c r="FS152" s="1269"/>
      <c r="FT152" s="1269"/>
      <c r="FU152" s="1269"/>
      <c r="FV152" s="1269"/>
      <c r="FW152" s="1269"/>
      <c r="FX152" s="1269"/>
      <c r="FY152" s="1269"/>
      <c r="FZ152" s="1269"/>
      <c r="GA152" s="1269"/>
      <c r="GB152" s="1269"/>
      <c r="GC152" s="1269"/>
      <c r="GD152" s="1269"/>
      <c r="GE152" s="1269"/>
      <c r="GF152" s="1269"/>
      <c r="GG152" s="1269"/>
      <c r="GH152" s="1269"/>
      <c r="GI152" s="1269"/>
      <c r="GJ152" s="1269"/>
      <c r="GK152" s="1269"/>
      <c r="GL152" s="1269"/>
      <c r="GM152" s="1269"/>
      <c r="GN152" s="1269"/>
      <c r="GO152" s="1269"/>
      <c r="GP152" s="1269"/>
      <c r="GQ152" s="1269"/>
      <c r="GR152" s="1269"/>
      <c r="GS152" s="1269"/>
      <c r="GT152" s="1269"/>
      <c r="GU152" s="1269"/>
      <c r="GV152" s="1269"/>
      <c r="GW152" s="1269"/>
      <c r="GX152" s="1269"/>
      <c r="GY152" s="1269"/>
      <c r="GZ152" s="1269"/>
      <c r="HA152" s="1269"/>
      <c r="HB152" s="1269"/>
      <c r="HC152" s="1269"/>
      <c r="HD152" s="1269"/>
      <c r="HE152" s="1269"/>
      <c r="HF152" s="1269"/>
      <c r="HG152" s="1269"/>
      <c r="HH152" s="1269"/>
      <c r="HI152" s="1269"/>
      <c r="HJ152" s="1269"/>
      <c r="HK152" s="1269"/>
      <c r="HL152" s="1269"/>
      <c r="HM152" s="1269"/>
      <c r="HN152" s="1269"/>
      <c r="HO152" s="1269"/>
      <c r="HP152" s="1269"/>
      <c r="HQ152" s="1269"/>
      <c r="HR152" s="1269"/>
      <c r="HS152" s="1269"/>
      <c r="HT152" s="1269"/>
      <c r="HU152" s="1269"/>
      <c r="HV152" s="1269"/>
      <c r="HW152" s="1269"/>
      <c r="HX152" s="1269"/>
      <c r="HY152" s="1269"/>
      <c r="HZ152" s="1269"/>
      <c r="IA152" s="1269"/>
      <c r="IB152" s="1269"/>
      <c r="IC152" s="1269"/>
      <c r="ID152" s="1269"/>
      <c r="IE152" s="1269"/>
      <c r="IF152" s="1269"/>
      <c r="IG152" s="1269"/>
      <c r="IH152" s="1269"/>
      <c r="II152" s="1269"/>
      <c r="IJ152" s="1269"/>
      <c r="IK152" s="1269"/>
      <c r="IL152" s="1269"/>
      <c r="IM152" s="1269"/>
      <c r="IN152" s="1269"/>
      <c r="IO152" s="1269"/>
      <c r="IP152" s="1269"/>
      <c r="IQ152" s="1269"/>
      <c r="IR152" s="1269"/>
      <c r="IS152" s="1269"/>
      <c r="IT152" s="1269"/>
      <c r="IU152" s="1269"/>
      <c r="IV152" s="1269"/>
      <c r="IW152" s="1269"/>
      <c r="IX152" s="1269"/>
      <c r="IY152" s="1269"/>
      <c r="IZ152" s="1269"/>
      <c r="JA152" s="1269"/>
    </row>
    <row r="153" spans="1:261" s="1268" customFormat="1" ht="8.25" customHeight="1">
      <c r="A153" s="133"/>
      <c r="B153" s="133"/>
      <c r="C153" s="133"/>
      <c r="D153" s="133"/>
      <c r="E153" s="133"/>
      <c r="F153" s="133"/>
      <c r="G153" s="133"/>
      <c r="H153" s="133"/>
      <c r="I153" s="133"/>
      <c r="J153" s="133"/>
      <c r="K153" s="133"/>
      <c r="L153" s="133"/>
      <c r="M153" s="133"/>
      <c r="N153" s="133"/>
      <c r="O153" s="133"/>
      <c r="P153" s="133"/>
      <c r="Q153" s="133"/>
      <c r="R153" s="133"/>
      <c r="S153" s="133"/>
      <c r="T153" s="133"/>
      <c r="U153" s="133"/>
      <c r="V153" s="133"/>
      <c r="W153" s="133"/>
      <c r="X153" s="133"/>
      <c r="Y153" s="133"/>
      <c r="Z153" s="133"/>
      <c r="AA153" s="1269"/>
      <c r="AB153" s="1269"/>
      <c r="AC153" s="1269"/>
      <c r="AD153" s="1269"/>
      <c r="AE153" s="1269"/>
      <c r="AF153" s="1269"/>
      <c r="AG153" s="1269"/>
      <c r="AH153" s="1269"/>
      <c r="AI153" s="1269"/>
      <c r="AJ153" s="1269"/>
      <c r="AK153" s="1269"/>
      <c r="AL153" s="1269"/>
      <c r="AM153" s="1269"/>
      <c r="AN153" s="1269"/>
      <c r="AO153" s="1269"/>
      <c r="AP153" s="1269"/>
      <c r="AQ153" s="1269"/>
      <c r="AR153" s="1269"/>
      <c r="AS153" s="1269"/>
      <c r="AT153" s="1269"/>
      <c r="AU153" s="1269"/>
      <c r="AV153" s="1269"/>
      <c r="AW153" s="1269"/>
      <c r="AX153" s="1269"/>
      <c r="AY153" s="1269"/>
      <c r="AZ153" s="1269"/>
      <c r="BA153" s="1269"/>
      <c r="BB153" s="1269"/>
      <c r="BC153" s="1269"/>
      <c r="BD153" s="1269"/>
      <c r="BE153" s="1269"/>
      <c r="BF153" s="1269"/>
      <c r="BG153" s="1269"/>
      <c r="BH153" s="1269"/>
      <c r="BI153" s="1269"/>
      <c r="BJ153" s="1269"/>
      <c r="BK153" s="1269"/>
      <c r="BL153" s="1269"/>
      <c r="BM153" s="1269"/>
      <c r="BN153" s="1269"/>
      <c r="BO153" s="1269"/>
      <c r="BP153" s="1269"/>
      <c r="BQ153" s="1269"/>
      <c r="BR153" s="1269"/>
      <c r="BS153" s="1269"/>
      <c r="BT153" s="1269"/>
      <c r="BU153" s="1269"/>
      <c r="BV153" s="1269"/>
      <c r="BW153" s="1269"/>
      <c r="BX153" s="1269"/>
      <c r="BY153" s="1269"/>
      <c r="BZ153" s="1269"/>
      <c r="CA153" s="1269"/>
      <c r="CB153" s="1269"/>
      <c r="CC153" s="1269"/>
      <c r="CD153" s="1269"/>
      <c r="CE153" s="1269"/>
      <c r="CF153" s="1269"/>
      <c r="CG153" s="1269"/>
      <c r="CH153" s="1269"/>
      <c r="CI153" s="1269"/>
      <c r="CJ153" s="1269"/>
      <c r="CK153" s="1269"/>
      <c r="CL153" s="1269"/>
      <c r="CM153" s="1269"/>
      <c r="CN153" s="1269"/>
      <c r="CO153" s="1269"/>
      <c r="CP153" s="1269"/>
      <c r="CQ153" s="1269"/>
      <c r="CR153" s="1269"/>
      <c r="CS153" s="1269"/>
      <c r="CT153" s="1269"/>
      <c r="CU153" s="1269"/>
      <c r="CV153" s="1269"/>
      <c r="CW153" s="1269"/>
      <c r="CX153" s="1269"/>
      <c r="CY153" s="1269"/>
      <c r="CZ153" s="1269"/>
      <c r="DA153" s="1269"/>
      <c r="DB153" s="1269"/>
      <c r="DC153" s="1269"/>
      <c r="DD153" s="1269"/>
      <c r="DE153" s="1269"/>
      <c r="DF153" s="1269"/>
      <c r="DG153" s="1269"/>
      <c r="DH153" s="1269"/>
      <c r="DI153" s="1269"/>
      <c r="DJ153" s="1269"/>
      <c r="DK153" s="1269"/>
      <c r="DL153" s="1269"/>
      <c r="DM153" s="1269"/>
      <c r="DN153" s="1269"/>
      <c r="DO153" s="1269"/>
      <c r="DP153" s="1269"/>
      <c r="DQ153" s="1269"/>
      <c r="DR153" s="1269"/>
      <c r="DS153" s="1269"/>
      <c r="DT153" s="1269"/>
      <c r="DU153" s="1269"/>
      <c r="DV153" s="1269"/>
      <c r="DW153" s="1269"/>
      <c r="DX153" s="1269"/>
      <c r="DY153" s="1269"/>
      <c r="DZ153" s="1269"/>
      <c r="EA153" s="1269"/>
      <c r="EB153" s="1269"/>
      <c r="EC153" s="1269"/>
      <c r="ED153" s="1269"/>
      <c r="EE153" s="1269"/>
      <c r="EF153" s="1269"/>
      <c r="EG153" s="1269"/>
      <c r="EH153" s="1269"/>
      <c r="EI153" s="1269"/>
      <c r="EJ153" s="1269"/>
      <c r="EK153" s="1269"/>
      <c r="EL153" s="1269"/>
      <c r="EM153" s="1269"/>
      <c r="EN153" s="1269"/>
      <c r="EO153" s="1269"/>
      <c r="EP153" s="1269"/>
      <c r="EQ153" s="1269"/>
      <c r="ER153" s="1269"/>
      <c r="ES153" s="1269"/>
      <c r="ET153" s="1269"/>
      <c r="EU153" s="1269"/>
      <c r="EV153" s="1269"/>
      <c r="EW153" s="1269"/>
      <c r="EX153" s="1269"/>
      <c r="EY153" s="1269"/>
      <c r="EZ153" s="1269"/>
      <c r="FA153" s="1269"/>
      <c r="FB153" s="1269"/>
      <c r="FC153" s="1269"/>
      <c r="FD153" s="1269"/>
      <c r="FE153" s="1269"/>
      <c r="FF153" s="1269"/>
      <c r="FG153" s="1269"/>
      <c r="FH153" s="1269"/>
      <c r="FI153" s="1269"/>
      <c r="FJ153" s="1269"/>
      <c r="FK153" s="1269"/>
      <c r="FL153" s="1269"/>
      <c r="FM153" s="1269"/>
      <c r="FN153" s="1269"/>
      <c r="FO153" s="1269"/>
      <c r="FP153" s="1269"/>
      <c r="FQ153" s="1269"/>
      <c r="FR153" s="1269"/>
      <c r="FS153" s="1269"/>
      <c r="FT153" s="1269"/>
      <c r="FU153" s="1269"/>
      <c r="FV153" s="1269"/>
      <c r="FW153" s="1269"/>
      <c r="FX153" s="1269"/>
      <c r="FY153" s="1269"/>
      <c r="FZ153" s="1269"/>
      <c r="GA153" s="1269"/>
      <c r="GB153" s="1269"/>
      <c r="GC153" s="1269"/>
      <c r="GD153" s="1269"/>
      <c r="GE153" s="1269"/>
      <c r="GF153" s="1269"/>
      <c r="GG153" s="1269"/>
      <c r="GH153" s="1269"/>
      <c r="GI153" s="1269"/>
      <c r="GJ153" s="1269"/>
      <c r="GK153" s="1269"/>
      <c r="GL153" s="1269"/>
      <c r="GM153" s="1269"/>
      <c r="GN153" s="1269"/>
      <c r="GO153" s="1269"/>
      <c r="GP153" s="1269"/>
      <c r="GQ153" s="1269"/>
      <c r="GR153" s="1269"/>
      <c r="GS153" s="1269"/>
      <c r="GT153" s="1269"/>
      <c r="GU153" s="1269"/>
      <c r="GV153" s="1269"/>
      <c r="GW153" s="1269"/>
      <c r="GX153" s="1269"/>
      <c r="GY153" s="1269"/>
      <c r="GZ153" s="1269"/>
      <c r="HA153" s="1269"/>
      <c r="HB153" s="1269"/>
      <c r="HC153" s="1269"/>
      <c r="HD153" s="1269"/>
      <c r="HE153" s="1269"/>
      <c r="HF153" s="1269"/>
      <c r="HG153" s="1269"/>
      <c r="HH153" s="1269"/>
      <c r="HI153" s="1269"/>
      <c r="HJ153" s="1269"/>
      <c r="HK153" s="1269"/>
      <c r="HL153" s="1269"/>
      <c r="HM153" s="1269"/>
      <c r="HN153" s="1269"/>
      <c r="HO153" s="1269"/>
      <c r="HP153" s="1269"/>
      <c r="HQ153" s="1269"/>
      <c r="HR153" s="1269"/>
      <c r="HS153" s="1269"/>
      <c r="HT153" s="1269"/>
      <c r="HU153" s="1269"/>
      <c r="HV153" s="1269"/>
      <c r="HW153" s="1269"/>
      <c r="HX153" s="1269"/>
      <c r="HY153" s="1269"/>
      <c r="HZ153" s="1269"/>
      <c r="IA153" s="1269"/>
      <c r="IB153" s="1269"/>
      <c r="IC153" s="1269"/>
      <c r="ID153" s="1269"/>
      <c r="IE153" s="1269"/>
      <c r="IF153" s="1269"/>
      <c r="IG153" s="1269"/>
      <c r="IH153" s="1269"/>
      <c r="II153" s="1269"/>
      <c r="IJ153" s="1269"/>
      <c r="IK153" s="1269"/>
      <c r="IL153" s="1269"/>
      <c r="IM153" s="1269"/>
      <c r="IN153" s="1269"/>
      <c r="IO153" s="1269"/>
      <c r="IP153" s="1269"/>
      <c r="IQ153" s="1269"/>
      <c r="IR153" s="1269"/>
      <c r="IS153" s="1269"/>
      <c r="IT153" s="1269"/>
      <c r="IU153" s="1269"/>
      <c r="IV153" s="1269"/>
      <c r="IW153" s="1269"/>
      <c r="IX153" s="1269"/>
      <c r="IY153" s="1269"/>
      <c r="IZ153" s="1269"/>
      <c r="JA153" s="1269"/>
    </row>
    <row r="154" spans="1:261" s="1268" customFormat="1" ht="8.25" customHeight="1">
      <c r="A154" s="133"/>
      <c r="B154" s="133"/>
      <c r="C154" s="133"/>
      <c r="D154" s="133"/>
      <c r="E154" s="133"/>
      <c r="F154" s="133"/>
      <c r="G154" s="133"/>
      <c r="H154" s="133"/>
      <c r="I154" s="133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269"/>
      <c r="AB154" s="1269"/>
      <c r="AC154" s="1269"/>
      <c r="AD154" s="1269"/>
      <c r="AE154" s="1269"/>
      <c r="AF154" s="1269"/>
      <c r="AG154" s="1269"/>
      <c r="AH154" s="1269"/>
      <c r="AI154" s="1269"/>
      <c r="AJ154" s="1269"/>
      <c r="AK154" s="1269"/>
      <c r="AL154" s="1269"/>
      <c r="AM154" s="1269"/>
      <c r="AN154" s="1269"/>
      <c r="AO154" s="1269"/>
      <c r="AP154" s="1269"/>
      <c r="AQ154" s="1269"/>
      <c r="AR154" s="1269"/>
      <c r="AS154" s="1269"/>
      <c r="AT154" s="1269"/>
      <c r="AU154" s="1269"/>
      <c r="AV154" s="1269"/>
      <c r="AW154" s="1269"/>
      <c r="AX154" s="1269"/>
      <c r="AY154" s="1269"/>
      <c r="AZ154" s="1269"/>
      <c r="BA154" s="1269"/>
      <c r="BB154" s="1269"/>
      <c r="BC154" s="1269"/>
      <c r="BD154" s="1269"/>
      <c r="BE154" s="1269"/>
      <c r="BF154" s="1269"/>
      <c r="BG154" s="1269"/>
      <c r="BH154" s="1269"/>
      <c r="BI154" s="1269"/>
      <c r="BJ154" s="1269"/>
      <c r="BK154" s="1269"/>
      <c r="BL154" s="1269"/>
      <c r="BM154" s="1269"/>
      <c r="BN154" s="1269"/>
      <c r="BO154" s="1269"/>
      <c r="BP154" s="1269"/>
      <c r="BQ154" s="1269"/>
      <c r="BR154" s="1269"/>
      <c r="BS154" s="1269"/>
      <c r="BT154" s="1269"/>
      <c r="BU154" s="1269"/>
      <c r="BV154" s="1269"/>
      <c r="BW154" s="1269"/>
      <c r="BX154" s="1269"/>
      <c r="BY154" s="1269"/>
      <c r="BZ154" s="1269"/>
      <c r="CA154" s="1269"/>
      <c r="CB154" s="1269"/>
      <c r="CC154" s="1269"/>
      <c r="CD154" s="1269"/>
      <c r="CE154" s="1269"/>
      <c r="CF154" s="1269"/>
      <c r="CG154" s="1269"/>
      <c r="CH154" s="1269"/>
      <c r="CI154" s="1269"/>
      <c r="CJ154" s="1269"/>
      <c r="CK154" s="1269"/>
      <c r="CL154" s="1269"/>
      <c r="CM154" s="1269"/>
      <c r="CN154" s="1269"/>
      <c r="CO154" s="1269"/>
      <c r="CP154" s="1269"/>
      <c r="CQ154" s="1269"/>
      <c r="CR154" s="1269"/>
      <c r="CS154" s="1269"/>
      <c r="CT154" s="1269"/>
      <c r="CU154" s="1269"/>
      <c r="CV154" s="1269"/>
      <c r="CW154" s="1269"/>
      <c r="CX154" s="1269"/>
      <c r="CY154" s="1269"/>
      <c r="CZ154" s="1269"/>
      <c r="DA154" s="1269"/>
      <c r="DB154" s="1269"/>
      <c r="DC154" s="1269"/>
      <c r="DD154" s="1269"/>
      <c r="DE154" s="1269"/>
      <c r="DF154" s="1269"/>
      <c r="DG154" s="1269"/>
      <c r="DH154" s="1269"/>
      <c r="DI154" s="1269"/>
      <c r="DJ154" s="1269"/>
      <c r="DK154" s="1269"/>
      <c r="DL154" s="1269"/>
      <c r="DM154" s="1269"/>
      <c r="DN154" s="1269"/>
      <c r="DO154" s="1269"/>
      <c r="DP154" s="1269"/>
      <c r="DQ154" s="1269"/>
      <c r="DR154" s="1269"/>
      <c r="DS154" s="1269"/>
      <c r="DT154" s="1269"/>
      <c r="DU154" s="1269"/>
      <c r="DV154" s="1269"/>
      <c r="DW154" s="1269"/>
      <c r="DX154" s="1269"/>
      <c r="DY154" s="1269"/>
      <c r="DZ154" s="1269"/>
      <c r="EA154" s="1269"/>
      <c r="EB154" s="1269"/>
      <c r="EC154" s="1269"/>
      <c r="ED154" s="1269"/>
      <c r="EE154" s="1269"/>
      <c r="EF154" s="1269"/>
      <c r="EG154" s="1269"/>
      <c r="EH154" s="1269"/>
      <c r="EI154" s="1269"/>
      <c r="EJ154" s="1269"/>
      <c r="EK154" s="1269"/>
      <c r="EL154" s="1269"/>
      <c r="EM154" s="1269"/>
      <c r="EN154" s="1269"/>
      <c r="EO154" s="1269"/>
      <c r="EP154" s="1269"/>
      <c r="EQ154" s="1269"/>
      <c r="ER154" s="1269"/>
      <c r="ES154" s="1269"/>
      <c r="ET154" s="1269"/>
      <c r="EU154" s="1269"/>
      <c r="EV154" s="1269"/>
      <c r="EW154" s="1269"/>
      <c r="EX154" s="1269"/>
      <c r="EY154" s="1269"/>
      <c r="EZ154" s="1269"/>
      <c r="FA154" s="1269"/>
      <c r="FB154" s="1269"/>
      <c r="FC154" s="1269"/>
      <c r="FD154" s="1269"/>
      <c r="FE154" s="1269"/>
      <c r="FF154" s="1269"/>
      <c r="FG154" s="1269"/>
      <c r="FH154" s="1269"/>
      <c r="FI154" s="1269"/>
      <c r="FJ154" s="1269"/>
      <c r="FK154" s="1269"/>
      <c r="FL154" s="1269"/>
      <c r="FM154" s="1269"/>
      <c r="FN154" s="1269"/>
      <c r="FO154" s="1269"/>
      <c r="FP154" s="1269"/>
      <c r="FQ154" s="1269"/>
      <c r="FR154" s="1269"/>
      <c r="FS154" s="1269"/>
      <c r="FT154" s="1269"/>
      <c r="FU154" s="1269"/>
      <c r="FV154" s="1269"/>
      <c r="FW154" s="1269"/>
      <c r="FX154" s="1269"/>
      <c r="FY154" s="1269"/>
      <c r="FZ154" s="1269"/>
      <c r="GA154" s="1269"/>
      <c r="GB154" s="1269"/>
      <c r="GC154" s="1269"/>
      <c r="GD154" s="1269"/>
      <c r="GE154" s="1269"/>
      <c r="GF154" s="1269"/>
      <c r="GG154" s="1269"/>
      <c r="GH154" s="1269"/>
      <c r="GI154" s="1269"/>
      <c r="GJ154" s="1269"/>
      <c r="GK154" s="1269"/>
      <c r="GL154" s="1269"/>
      <c r="GM154" s="1269"/>
      <c r="GN154" s="1269"/>
      <c r="GO154" s="1269"/>
      <c r="GP154" s="1269"/>
      <c r="GQ154" s="1269"/>
      <c r="GR154" s="1269"/>
      <c r="GS154" s="1269"/>
      <c r="GT154" s="1269"/>
      <c r="GU154" s="1269"/>
      <c r="GV154" s="1269"/>
      <c r="GW154" s="1269"/>
      <c r="GX154" s="1269"/>
      <c r="GY154" s="1269"/>
      <c r="GZ154" s="1269"/>
      <c r="HA154" s="1269"/>
      <c r="HB154" s="1269"/>
      <c r="HC154" s="1269"/>
      <c r="HD154" s="1269"/>
      <c r="HE154" s="1269"/>
      <c r="HF154" s="1269"/>
      <c r="HG154" s="1269"/>
      <c r="HH154" s="1269"/>
      <c r="HI154" s="1269"/>
      <c r="HJ154" s="1269"/>
      <c r="HK154" s="1269"/>
      <c r="HL154" s="1269"/>
      <c r="HM154" s="1269"/>
      <c r="HN154" s="1269"/>
      <c r="HO154" s="1269"/>
      <c r="HP154" s="1269"/>
      <c r="HQ154" s="1269"/>
      <c r="HR154" s="1269"/>
      <c r="HS154" s="1269"/>
      <c r="HT154" s="1269"/>
      <c r="HU154" s="1269"/>
      <c r="HV154" s="1269"/>
      <c r="HW154" s="1269"/>
      <c r="HX154" s="1269"/>
      <c r="HY154" s="1269"/>
      <c r="HZ154" s="1269"/>
      <c r="IA154" s="1269"/>
      <c r="IB154" s="1269"/>
      <c r="IC154" s="1269"/>
      <c r="ID154" s="1269"/>
      <c r="IE154" s="1269"/>
      <c r="IF154" s="1269"/>
      <c r="IG154" s="1269"/>
      <c r="IH154" s="1269"/>
      <c r="II154" s="1269"/>
      <c r="IJ154" s="1269"/>
      <c r="IK154" s="1269"/>
      <c r="IL154" s="1269"/>
      <c r="IM154" s="1269"/>
      <c r="IN154" s="1269"/>
      <c r="IO154" s="1269"/>
      <c r="IP154" s="1269"/>
      <c r="IQ154" s="1269"/>
      <c r="IR154" s="1269"/>
      <c r="IS154" s="1269"/>
      <c r="IT154" s="1269"/>
      <c r="IU154" s="1269"/>
      <c r="IV154" s="1269"/>
      <c r="IW154" s="1269"/>
      <c r="IX154" s="1269"/>
      <c r="IY154" s="1269"/>
      <c r="IZ154" s="1269"/>
      <c r="JA154" s="1269"/>
    </row>
    <row r="155" spans="1:261" s="1268" customFormat="1" ht="8.25" customHeight="1">
      <c r="A155" s="133"/>
      <c r="B155" s="133"/>
      <c r="C155" s="133"/>
      <c r="D155" s="133"/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3"/>
      <c r="P155" s="133"/>
      <c r="Q155" s="133"/>
      <c r="R155" s="133"/>
      <c r="S155" s="133"/>
      <c r="T155" s="133"/>
      <c r="U155" s="133"/>
      <c r="V155" s="133"/>
      <c r="W155" s="133"/>
      <c r="X155" s="133"/>
      <c r="Y155" s="133"/>
      <c r="Z155" s="133"/>
      <c r="AA155" s="1269"/>
      <c r="AB155" s="1269"/>
      <c r="AC155" s="1269"/>
      <c r="AD155" s="1269"/>
      <c r="AE155" s="1269"/>
      <c r="AF155" s="1269"/>
      <c r="AG155" s="1269"/>
      <c r="AH155" s="1269"/>
      <c r="AI155" s="1269"/>
      <c r="AJ155" s="1269"/>
      <c r="AK155" s="1269"/>
      <c r="AL155" s="1269"/>
      <c r="AM155" s="1269"/>
      <c r="AN155" s="1269"/>
      <c r="AO155" s="1269"/>
      <c r="AP155" s="1269"/>
      <c r="AQ155" s="1269"/>
      <c r="AR155" s="1269"/>
      <c r="AS155" s="1269"/>
      <c r="AT155" s="1269"/>
      <c r="AU155" s="1269"/>
      <c r="AV155" s="1269"/>
      <c r="AW155" s="1269"/>
      <c r="AX155" s="1269"/>
      <c r="AY155" s="1269"/>
      <c r="AZ155" s="1269"/>
      <c r="BA155" s="1269"/>
      <c r="BB155" s="1269"/>
      <c r="BC155" s="1269"/>
      <c r="BD155" s="1269"/>
      <c r="BE155" s="1269"/>
      <c r="BF155" s="1269"/>
      <c r="BG155" s="1269"/>
      <c r="BH155" s="1269"/>
      <c r="BI155" s="1269"/>
      <c r="BJ155" s="1269"/>
      <c r="BK155" s="1269"/>
      <c r="BL155" s="1269"/>
      <c r="BM155" s="1269"/>
      <c r="BN155" s="1269"/>
      <c r="BO155" s="1269"/>
      <c r="BP155" s="1269"/>
      <c r="BQ155" s="1269"/>
      <c r="BR155" s="1269"/>
      <c r="BS155" s="1269"/>
      <c r="BT155" s="1269"/>
      <c r="BU155" s="1269"/>
      <c r="BV155" s="1269"/>
      <c r="BW155" s="1269"/>
      <c r="BX155" s="1269"/>
      <c r="BY155" s="1269"/>
      <c r="BZ155" s="1269"/>
      <c r="CA155" s="1269"/>
      <c r="CB155" s="1269"/>
      <c r="CC155" s="1269"/>
      <c r="CD155" s="1269"/>
      <c r="CE155" s="1269"/>
      <c r="CF155" s="1269"/>
      <c r="CG155" s="1269"/>
      <c r="CH155" s="1269"/>
      <c r="CI155" s="1269"/>
      <c r="CJ155" s="1269"/>
      <c r="CK155" s="1269"/>
      <c r="CL155" s="1269"/>
      <c r="CM155" s="1269"/>
      <c r="CN155" s="1269"/>
      <c r="CO155" s="1269"/>
      <c r="CP155" s="1269"/>
      <c r="CQ155" s="1269"/>
      <c r="CR155" s="1269"/>
      <c r="CS155" s="1269"/>
      <c r="CT155" s="1269"/>
      <c r="CU155" s="1269"/>
      <c r="CV155" s="1269"/>
      <c r="CW155" s="1269"/>
      <c r="CX155" s="1269"/>
      <c r="CY155" s="1269"/>
      <c r="CZ155" s="1269"/>
      <c r="DA155" s="1269"/>
      <c r="DB155" s="1269"/>
      <c r="DC155" s="1269"/>
      <c r="DD155" s="1269"/>
      <c r="DE155" s="1269"/>
      <c r="DF155" s="1269"/>
      <c r="DG155" s="1269"/>
      <c r="DH155" s="1269"/>
      <c r="DI155" s="1269"/>
      <c r="DJ155" s="1269"/>
      <c r="DK155" s="1269"/>
      <c r="DL155" s="1269"/>
      <c r="DM155" s="1269"/>
      <c r="DN155" s="1269"/>
      <c r="DO155" s="1269"/>
      <c r="DP155" s="1269"/>
      <c r="DQ155" s="1269"/>
      <c r="DR155" s="1269"/>
      <c r="DS155" s="1269"/>
      <c r="DT155" s="1269"/>
      <c r="DU155" s="1269"/>
      <c r="DV155" s="1269"/>
      <c r="DW155" s="1269"/>
      <c r="DX155" s="1269"/>
      <c r="DY155" s="1269"/>
      <c r="DZ155" s="1269"/>
      <c r="EA155" s="1269"/>
      <c r="EB155" s="1269"/>
      <c r="EC155" s="1269"/>
      <c r="ED155" s="1269"/>
      <c r="EE155" s="1269"/>
      <c r="EF155" s="1269"/>
      <c r="EG155" s="1269"/>
      <c r="EH155" s="1269"/>
      <c r="EI155" s="1269"/>
      <c r="EJ155" s="1269"/>
      <c r="EK155" s="1269"/>
      <c r="EL155" s="1269"/>
      <c r="EM155" s="1269"/>
      <c r="EN155" s="1269"/>
      <c r="EO155" s="1269"/>
      <c r="EP155" s="1269"/>
      <c r="EQ155" s="1269"/>
      <c r="ER155" s="1269"/>
      <c r="ES155" s="1269"/>
      <c r="ET155" s="1269"/>
      <c r="EU155" s="1269"/>
      <c r="EV155" s="1269"/>
      <c r="EW155" s="1269"/>
      <c r="EX155" s="1269"/>
      <c r="EY155" s="1269"/>
      <c r="EZ155" s="1269"/>
      <c r="FA155" s="1269"/>
      <c r="FB155" s="1269"/>
      <c r="FC155" s="1269"/>
      <c r="FD155" s="1269"/>
      <c r="FE155" s="1269"/>
      <c r="FF155" s="1269"/>
      <c r="FG155" s="1269"/>
      <c r="FH155" s="1269"/>
      <c r="FI155" s="1269"/>
      <c r="FJ155" s="1269"/>
      <c r="FK155" s="1269"/>
      <c r="FL155" s="1269"/>
      <c r="FM155" s="1269"/>
      <c r="FN155" s="1269"/>
      <c r="FO155" s="1269"/>
      <c r="FP155" s="1269"/>
      <c r="FQ155" s="1269"/>
      <c r="FR155" s="1269"/>
      <c r="FS155" s="1269"/>
      <c r="FT155" s="1269"/>
      <c r="FU155" s="1269"/>
      <c r="FV155" s="1269"/>
      <c r="FW155" s="1269"/>
      <c r="FX155" s="1269"/>
      <c r="FY155" s="1269"/>
      <c r="FZ155" s="1269"/>
      <c r="GA155" s="1269"/>
      <c r="GB155" s="1269"/>
      <c r="GC155" s="1269"/>
      <c r="GD155" s="1269"/>
      <c r="GE155" s="1269"/>
      <c r="GF155" s="1269"/>
      <c r="GG155" s="1269"/>
      <c r="GH155" s="1269"/>
      <c r="GI155" s="1269"/>
      <c r="GJ155" s="1269"/>
      <c r="GK155" s="1269"/>
      <c r="GL155" s="1269"/>
      <c r="GM155" s="1269"/>
      <c r="GN155" s="1269"/>
      <c r="GO155" s="1269"/>
      <c r="GP155" s="1269"/>
      <c r="GQ155" s="1269"/>
      <c r="GR155" s="1269"/>
      <c r="GS155" s="1269"/>
      <c r="GT155" s="1269"/>
      <c r="GU155" s="1269"/>
      <c r="GV155" s="1269"/>
      <c r="GW155" s="1269"/>
      <c r="GX155" s="1269"/>
      <c r="GY155" s="1269"/>
      <c r="GZ155" s="1269"/>
      <c r="HA155" s="1269"/>
      <c r="HB155" s="1269"/>
      <c r="HC155" s="1269"/>
      <c r="HD155" s="1269"/>
      <c r="HE155" s="1269"/>
      <c r="HF155" s="1269"/>
      <c r="HG155" s="1269"/>
      <c r="HH155" s="1269"/>
      <c r="HI155" s="1269"/>
      <c r="HJ155" s="1269"/>
      <c r="HK155" s="1269"/>
      <c r="HL155" s="1269"/>
      <c r="HM155" s="1269"/>
      <c r="HN155" s="1269"/>
      <c r="HO155" s="1269"/>
      <c r="HP155" s="1269"/>
      <c r="HQ155" s="1269"/>
      <c r="HR155" s="1269"/>
      <c r="HS155" s="1269"/>
      <c r="HT155" s="1269"/>
      <c r="HU155" s="1269"/>
      <c r="HV155" s="1269"/>
      <c r="HW155" s="1269"/>
      <c r="HX155" s="1269"/>
      <c r="HY155" s="1269"/>
      <c r="HZ155" s="1269"/>
      <c r="IA155" s="1269"/>
      <c r="IB155" s="1269"/>
      <c r="IC155" s="1269"/>
      <c r="ID155" s="1269"/>
      <c r="IE155" s="1269"/>
      <c r="IF155" s="1269"/>
      <c r="IG155" s="1269"/>
      <c r="IH155" s="1269"/>
      <c r="II155" s="1269"/>
      <c r="IJ155" s="1269"/>
      <c r="IK155" s="1269"/>
      <c r="IL155" s="1269"/>
      <c r="IM155" s="1269"/>
      <c r="IN155" s="1269"/>
      <c r="IO155" s="1269"/>
      <c r="IP155" s="1269"/>
      <c r="IQ155" s="1269"/>
      <c r="IR155" s="1269"/>
      <c r="IS155" s="1269"/>
      <c r="IT155" s="1269"/>
      <c r="IU155" s="1269"/>
      <c r="IV155" s="1269"/>
      <c r="IW155" s="1269"/>
      <c r="IX155" s="1269"/>
      <c r="IY155" s="1269"/>
      <c r="IZ155" s="1269"/>
      <c r="JA155" s="1269"/>
    </row>
    <row r="156" spans="1:261" s="1268" customFormat="1" ht="8.25" customHeight="1">
      <c r="A156" s="133"/>
      <c r="B156" s="133"/>
      <c r="C156" s="133"/>
      <c r="D156" s="133"/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3"/>
      <c r="P156" s="133"/>
      <c r="Q156" s="133"/>
      <c r="R156" s="133"/>
      <c r="S156" s="133"/>
      <c r="T156" s="133"/>
      <c r="U156" s="133"/>
      <c r="V156" s="133"/>
      <c r="W156" s="133"/>
      <c r="X156" s="133"/>
      <c r="Y156" s="133"/>
      <c r="Z156" s="133"/>
      <c r="AA156" s="1269"/>
      <c r="AB156" s="1269"/>
      <c r="AC156" s="1269"/>
      <c r="AD156" s="1269"/>
      <c r="AE156" s="1269"/>
      <c r="AF156" s="1269"/>
      <c r="AG156" s="1269"/>
      <c r="AH156" s="1269"/>
      <c r="AI156" s="1269"/>
      <c r="AJ156" s="1269"/>
      <c r="AK156" s="1269"/>
      <c r="AL156" s="1269"/>
      <c r="AM156" s="1269"/>
      <c r="AN156" s="1269"/>
      <c r="AO156" s="1269"/>
      <c r="AP156" s="1269"/>
      <c r="AQ156" s="1269"/>
      <c r="AR156" s="1269"/>
      <c r="AS156" s="1269"/>
      <c r="AT156" s="1269"/>
      <c r="AU156" s="1269"/>
      <c r="AV156" s="1269"/>
      <c r="AW156" s="1269"/>
      <c r="AX156" s="1269"/>
      <c r="AY156" s="1269"/>
      <c r="AZ156" s="1269"/>
      <c r="BA156" s="1269"/>
      <c r="BB156" s="1269"/>
      <c r="BC156" s="1269"/>
      <c r="BD156" s="1269"/>
      <c r="BE156" s="1269"/>
      <c r="BF156" s="1269"/>
      <c r="BG156" s="1269"/>
      <c r="BH156" s="1269"/>
      <c r="BI156" s="1269"/>
      <c r="BJ156" s="1269"/>
      <c r="BK156" s="1269"/>
      <c r="BL156" s="1269"/>
      <c r="BM156" s="1269"/>
      <c r="BN156" s="1269"/>
      <c r="BO156" s="1269"/>
      <c r="BP156" s="1269"/>
      <c r="BQ156" s="1269"/>
      <c r="BR156" s="1269"/>
      <c r="BS156" s="1269"/>
      <c r="BT156" s="1269"/>
      <c r="BU156" s="1269"/>
      <c r="BV156" s="1269"/>
      <c r="BW156" s="1269"/>
      <c r="BX156" s="1269"/>
      <c r="BY156" s="1269"/>
      <c r="BZ156" s="1269"/>
      <c r="CA156" s="1269"/>
      <c r="CB156" s="1269"/>
      <c r="CC156" s="1269"/>
      <c r="CD156" s="1269"/>
      <c r="CE156" s="1269"/>
      <c r="CF156" s="1269"/>
      <c r="CG156" s="1269"/>
      <c r="CH156" s="1269"/>
      <c r="CI156" s="1269"/>
      <c r="CJ156" s="1269"/>
      <c r="CK156" s="1269"/>
      <c r="CL156" s="1269"/>
      <c r="CM156" s="1269"/>
      <c r="CN156" s="1269"/>
      <c r="CO156" s="1269"/>
      <c r="CP156" s="1269"/>
      <c r="CQ156" s="1269"/>
      <c r="CR156" s="1269"/>
      <c r="CS156" s="1269"/>
      <c r="CT156" s="1269"/>
      <c r="CU156" s="1269"/>
      <c r="CV156" s="1269"/>
      <c r="CW156" s="1269"/>
      <c r="CX156" s="1269"/>
      <c r="CY156" s="1269"/>
      <c r="CZ156" s="1269"/>
      <c r="DA156" s="1269"/>
      <c r="DB156" s="1269"/>
      <c r="DC156" s="1269"/>
      <c r="DD156" s="1269"/>
      <c r="DE156" s="1269"/>
      <c r="DF156" s="1269"/>
      <c r="DG156" s="1269"/>
      <c r="DH156" s="1269"/>
      <c r="DI156" s="1269"/>
      <c r="DJ156" s="1269"/>
      <c r="DK156" s="1269"/>
      <c r="DL156" s="1269"/>
      <c r="DM156" s="1269"/>
      <c r="DN156" s="1269"/>
      <c r="DO156" s="1269"/>
      <c r="DP156" s="1269"/>
      <c r="DQ156" s="1269"/>
      <c r="DR156" s="1269"/>
      <c r="DS156" s="1269"/>
      <c r="DT156" s="1269"/>
      <c r="DU156" s="1269"/>
      <c r="DV156" s="1269"/>
      <c r="DW156" s="1269"/>
      <c r="DX156" s="1269"/>
      <c r="DY156" s="1269"/>
      <c r="DZ156" s="1269"/>
      <c r="EA156" s="1269"/>
      <c r="EB156" s="1269"/>
      <c r="EC156" s="1269"/>
      <c r="ED156" s="1269"/>
      <c r="EE156" s="1269"/>
      <c r="EF156" s="1269"/>
      <c r="EG156" s="1269"/>
      <c r="EH156" s="1269"/>
      <c r="EI156" s="1269"/>
      <c r="EJ156" s="1269"/>
      <c r="EK156" s="1269"/>
      <c r="EL156" s="1269"/>
      <c r="EM156" s="1269"/>
      <c r="EN156" s="1269"/>
      <c r="EO156" s="1269"/>
      <c r="EP156" s="1269"/>
      <c r="EQ156" s="1269"/>
      <c r="ER156" s="1269"/>
      <c r="ES156" s="1269"/>
      <c r="ET156" s="1269"/>
      <c r="EU156" s="1269"/>
      <c r="EV156" s="1269"/>
      <c r="EW156" s="1269"/>
      <c r="EX156" s="1269"/>
      <c r="EY156" s="1269"/>
      <c r="EZ156" s="1269"/>
      <c r="FA156" s="1269"/>
      <c r="FB156" s="1269"/>
      <c r="FC156" s="1269"/>
      <c r="FD156" s="1269"/>
      <c r="FE156" s="1269"/>
      <c r="FF156" s="1269"/>
      <c r="FG156" s="1269"/>
      <c r="FH156" s="1269"/>
      <c r="FI156" s="1269"/>
      <c r="FJ156" s="1269"/>
      <c r="FK156" s="1269"/>
      <c r="FL156" s="1269"/>
      <c r="FM156" s="1269"/>
      <c r="FN156" s="1269"/>
      <c r="FO156" s="1269"/>
      <c r="FP156" s="1269"/>
      <c r="FQ156" s="1269"/>
      <c r="FR156" s="1269"/>
      <c r="FS156" s="1269"/>
      <c r="FT156" s="1269"/>
      <c r="FU156" s="1269"/>
      <c r="FV156" s="1269"/>
      <c r="FW156" s="1269"/>
      <c r="FX156" s="1269"/>
      <c r="FY156" s="1269"/>
      <c r="FZ156" s="1269"/>
      <c r="GA156" s="1269"/>
      <c r="GB156" s="1269"/>
      <c r="GC156" s="1269"/>
      <c r="GD156" s="1269"/>
      <c r="GE156" s="1269"/>
      <c r="GF156" s="1269"/>
      <c r="GG156" s="1269"/>
      <c r="GH156" s="1269"/>
      <c r="GI156" s="1269"/>
      <c r="GJ156" s="1269"/>
      <c r="GK156" s="1269"/>
      <c r="GL156" s="1269"/>
      <c r="GM156" s="1269"/>
      <c r="GN156" s="1269"/>
      <c r="GO156" s="1269"/>
      <c r="GP156" s="1269"/>
      <c r="GQ156" s="1269"/>
      <c r="GR156" s="1269"/>
      <c r="GS156" s="1269"/>
      <c r="GT156" s="1269"/>
      <c r="GU156" s="1269"/>
      <c r="GV156" s="1269"/>
      <c r="GW156" s="1269"/>
      <c r="GX156" s="1269"/>
      <c r="GY156" s="1269"/>
      <c r="GZ156" s="1269"/>
      <c r="HA156" s="1269"/>
      <c r="HB156" s="1269"/>
      <c r="HC156" s="1269"/>
      <c r="HD156" s="1269"/>
      <c r="HE156" s="1269"/>
      <c r="HF156" s="1269"/>
      <c r="HG156" s="1269"/>
      <c r="HH156" s="1269"/>
      <c r="HI156" s="1269"/>
      <c r="HJ156" s="1269"/>
      <c r="HK156" s="1269"/>
      <c r="HL156" s="1269"/>
      <c r="HM156" s="1269"/>
      <c r="HN156" s="1269"/>
      <c r="HO156" s="1269"/>
      <c r="HP156" s="1269"/>
      <c r="HQ156" s="1269"/>
      <c r="HR156" s="1269"/>
      <c r="HS156" s="1269"/>
      <c r="HT156" s="1269"/>
      <c r="HU156" s="1269"/>
      <c r="HV156" s="1269"/>
      <c r="HW156" s="1269"/>
      <c r="HX156" s="1269"/>
      <c r="HY156" s="1269"/>
      <c r="HZ156" s="1269"/>
      <c r="IA156" s="1269"/>
      <c r="IB156" s="1269"/>
      <c r="IC156" s="1269"/>
      <c r="ID156" s="1269"/>
      <c r="IE156" s="1269"/>
      <c r="IF156" s="1269"/>
      <c r="IG156" s="1269"/>
      <c r="IH156" s="1269"/>
      <c r="II156" s="1269"/>
      <c r="IJ156" s="1269"/>
      <c r="IK156" s="1269"/>
      <c r="IL156" s="1269"/>
      <c r="IM156" s="1269"/>
      <c r="IN156" s="1269"/>
      <c r="IO156" s="1269"/>
      <c r="IP156" s="1269"/>
      <c r="IQ156" s="1269"/>
      <c r="IR156" s="1269"/>
      <c r="IS156" s="1269"/>
      <c r="IT156" s="1269"/>
      <c r="IU156" s="1269"/>
      <c r="IV156" s="1269"/>
      <c r="IW156" s="1269"/>
      <c r="IX156" s="1269"/>
      <c r="IY156" s="1269"/>
      <c r="IZ156" s="1269"/>
      <c r="JA156" s="1269"/>
    </row>
    <row r="157" spans="1:261" s="1268" customFormat="1" ht="8.25" customHeight="1">
      <c r="A157" s="133"/>
      <c r="B157" s="133"/>
      <c r="C157" s="133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3"/>
      <c r="P157" s="133"/>
      <c r="Q157" s="133"/>
      <c r="R157" s="133"/>
      <c r="S157" s="133"/>
      <c r="T157" s="133"/>
      <c r="U157" s="133"/>
      <c r="V157" s="133"/>
      <c r="W157" s="133"/>
      <c r="X157" s="133"/>
      <c r="Y157" s="133"/>
      <c r="Z157" s="133"/>
      <c r="AA157" s="1269"/>
      <c r="AB157" s="1269"/>
      <c r="AC157" s="1269"/>
      <c r="AD157" s="1269"/>
      <c r="AE157" s="1269"/>
      <c r="AF157" s="1269"/>
      <c r="AG157" s="1269"/>
      <c r="AH157" s="1269"/>
      <c r="AI157" s="1269"/>
      <c r="AJ157" s="1269"/>
      <c r="AK157" s="1269"/>
      <c r="AL157" s="1269"/>
      <c r="AM157" s="1269"/>
      <c r="AN157" s="1269"/>
      <c r="AO157" s="1269"/>
      <c r="AP157" s="1269"/>
      <c r="AQ157" s="1269"/>
      <c r="AR157" s="1269"/>
      <c r="AS157" s="1269"/>
      <c r="AT157" s="1269"/>
      <c r="AU157" s="1269"/>
      <c r="AV157" s="1269"/>
      <c r="AW157" s="1269"/>
      <c r="AX157" s="1269"/>
      <c r="AY157" s="1269"/>
      <c r="AZ157" s="1269"/>
      <c r="BA157" s="1269"/>
      <c r="BB157" s="1269"/>
      <c r="BC157" s="1269"/>
      <c r="BD157" s="1269"/>
      <c r="BE157" s="1269"/>
      <c r="BF157" s="1269"/>
      <c r="BG157" s="1269"/>
      <c r="BH157" s="1269"/>
      <c r="BI157" s="1269"/>
      <c r="BJ157" s="1269"/>
      <c r="BK157" s="1269"/>
      <c r="BL157" s="1269"/>
      <c r="BM157" s="1269"/>
      <c r="BN157" s="1269"/>
      <c r="BO157" s="1269"/>
      <c r="BP157" s="1269"/>
      <c r="BQ157" s="1269"/>
      <c r="BR157" s="1269"/>
      <c r="BS157" s="1269"/>
      <c r="BT157" s="1269"/>
      <c r="BU157" s="1269"/>
      <c r="BV157" s="1269"/>
      <c r="BW157" s="1269"/>
      <c r="BX157" s="1269"/>
      <c r="BY157" s="1269"/>
      <c r="BZ157" s="1269"/>
      <c r="CA157" s="1269"/>
      <c r="CB157" s="1269"/>
      <c r="CC157" s="1269"/>
      <c r="CD157" s="1269"/>
      <c r="CE157" s="1269"/>
      <c r="CF157" s="1269"/>
      <c r="CG157" s="1269"/>
      <c r="CH157" s="1269"/>
      <c r="CI157" s="1269"/>
      <c r="CJ157" s="1269"/>
      <c r="CK157" s="1269"/>
      <c r="CL157" s="1269"/>
      <c r="CM157" s="1269"/>
      <c r="CN157" s="1269"/>
      <c r="CO157" s="1269"/>
      <c r="CP157" s="1269"/>
      <c r="CQ157" s="1269"/>
      <c r="CR157" s="1269"/>
      <c r="CS157" s="1269"/>
      <c r="CT157" s="1269"/>
      <c r="CU157" s="1269"/>
      <c r="CV157" s="1269"/>
      <c r="CW157" s="1269"/>
      <c r="CX157" s="1269"/>
      <c r="CY157" s="1269"/>
      <c r="CZ157" s="1269"/>
      <c r="DA157" s="1269"/>
      <c r="DB157" s="1269"/>
      <c r="DC157" s="1269"/>
      <c r="DD157" s="1269"/>
      <c r="DE157" s="1269"/>
      <c r="DF157" s="1269"/>
      <c r="DG157" s="1269"/>
      <c r="DH157" s="1269"/>
      <c r="DI157" s="1269"/>
      <c r="DJ157" s="1269"/>
      <c r="DK157" s="1269"/>
      <c r="DL157" s="1269"/>
      <c r="DM157" s="1269"/>
      <c r="DN157" s="1269"/>
      <c r="DO157" s="1269"/>
      <c r="DP157" s="1269"/>
      <c r="DQ157" s="1269"/>
      <c r="DR157" s="1269"/>
      <c r="DS157" s="1269"/>
      <c r="DT157" s="1269"/>
      <c r="DU157" s="1269"/>
      <c r="DV157" s="1269"/>
      <c r="DW157" s="1269"/>
      <c r="DX157" s="1269"/>
      <c r="DY157" s="1269"/>
      <c r="DZ157" s="1269"/>
      <c r="EA157" s="1269"/>
      <c r="EB157" s="1269"/>
      <c r="EC157" s="1269"/>
      <c r="ED157" s="1269"/>
      <c r="EE157" s="1269"/>
      <c r="EF157" s="1269"/>
      <c r="EG157" s="1269"/>
      <c r="EH157" s="1269"/>
      <c r="EI157" s="1269"/>
      <c r="EJ157" s="1269"/>
      <c r="EK157" s="1269"/>
      <c r="EL157" s="1269"/>
      <c r="EM157" s="1269"/>
      <c r="EN157" s="1269"/>
      <c r="EO157" s="1269"/>
      <c r="EP157" s="1269"/>
      <c r="EQ157" s="1269"/>
      <c r="ER157" s="1269"/>
      <c r="ES157" s="1269"/>
      <c r="ET157" s="1269"/>
      <c r="EU157" s="1269"/>
      <c r="EV157" s="1269"/>
      <c r="EW157" s="1269"/>
      <c r="EX157" s="1269"/>
      <c r="EY157" s="1269"/>
      <c r="EZ157" s="1269"/>
      <c r="FA157" s="1269"/>
      <c r="FB157" s="1269"/>
      <c r="FC157" s="1269"/>
      <c r="FD157" s="1269"/>
      <c r="FE157" s="1269"/>
      <c r="FF157" s="1269"/>
      <c r="FG157" s="1269"/>
      <c r="FH157" s="1269"/>
      <c r="FI157" s="1269"/>
      <c r="FJ157" s="1269"/>
      <c r="FK157" s="1269"/>
      <c r="FL157" s="1269"/>
      <c r="FM157" s="1269"/>
      <c r="FN157" s="1269"/>
      <c r="FO157" s="1269"/>
      <c r="FP157" s="1269"/>
      <c r="FQ157" s="1269"/>
      <c r="FR157" s="1269"/>
      <c r="FS157" s="1269"/>
      <c r="FT157" s="1269"/>
      <c r="FU157" s="1269"/>
      <c r="FV157" s="1269"/>
      <c r="FW157" s="1269"/>
      <c r="FX157" s="1269"/>
      <c r="FY157" s="1269"/>
      <c r="FZ157" s="1269"/>
      <c r="GA157" s="1269"/>
      <c r="GB157" s="1269"/>
      <c r="GC157" s="1269"/>
      <c r="GD157" s="1269"/>
      <c r="GE157" s="1269"/>
      <c r="GF157" s="1269"/>
      <c r="GG157" s="1269"/>
      <c r="GH157" s="1269"/>
      <c r="GI157" s="1269"/>
      <c r="GJ157" s="1269"/>
      <c r="GK157" s="1269"/>
      <c r="GL157" s="1269"/>
      <c r="GM157" s="1269"/>
      <c r="GN157" s="1269"/>
      <c r="GO157" s="1269"/>
      <c r="GP157" s="1269"/>
      <c r="GQ157" s="1269"/>
      <c r="GR157" s="1269"/>
      <c r="GS157" s="1269"/>
      <c r="GT157" s="1269"/>
      <c r="GU157" s="1269"/>
      <c r="GV157" s="1269"/>
      <c r="GW157" s="1269"/>
      <c r="GX157" s="1269"/>
      <c r="GY157" s="1269"/>
      <c r="GZ157" s="1269"/>
      <c r="HA157" s="1269"/>
      <c r="HB157" s="1269"/>
      <c r="HC157" s="1269"/>
      <c r="HD157" s="1269"/>
      <c r="HE157" s="1269"/>
      <c r="HF157" s="1269"/>
      <c r="HG157" s="1269"/>
      <c r="HH157" s="1269"/>
      <c r="HI157" s="1269"/>
      <c r="HJ157" s="1269"/>
      <c r="HK157" s="1269"/>
      <c r="HL157" s="1269"/>
      <c r="HM157" s="1269"/>
      <c r="HN157" s="1269"/>
      <c r="HO157" s="1269"/>
      <c r="HP157" s="1269"/>
      <c r="HQ157" s="1269"/>
      <c r="HR157" s="1269"/>
      <c r="HS157" s="1269"/>
      <c r="HT157" s="1269"/>
      <c r="HU157" s="1269"/>
      <c r="HV157" s="1269"/>
      <c r="HW157" s="1269"/>
      <c r="HX157" s="1269"/>
      <c r="HY157" s="1269"/>
      <c r="HZ157" s="1269"/>
      <c r="IA157" s="1269"/>
      <c r="IB157" s="1269"/>
      <c r="IC157" s="1269"/>
      <c r="ID157" s="1269"/>
      <c r="IE157" s="1269"/>
      <c r="IF157" s="1269"/>
      <c r="IG157" s="1269"/>
      <c r="IH157" s="1269"/>
      <c r="II157" s="1269"/>
      <c r="IJ157" s="1269"/>
      <c r="IK157" s="1269"/>
      <c r="IL157" s="1269"/>
      <c r="IM157" s="1269"/>
      <c r="IN157" s="1269"/>
      <c r="IO157" s="1269"/>
      <c r="IP157" s="1269"/>
      <c r="IQ157" s="1269"/>
      <c r="IR157" s="1269"/>
      <c r="IS157" s="1269"/>
      <c r="IT157" s="1269"/>
      <c r="IU157" s="1269"/>
      <c r="IV157" s="1269"/>
      <c r="IW157" s="1269"/>
      <c r="IX157" s="1269"/>
      <c r="IY157" s="1269"/>
      <c r="IZ157" s="1269"/>
      <c r="JA157" s="1269"/>
    </row>
    <row r="158" spans="1:261" s="1268" customFormat="1" ht="8.25" customHeight="1">
      <c r="A158" s="133"/>
      <c r="B158" s="133"/>
      <c r="C158" s="133"/>
      <c r="D158" s="133"/>
      <c r="E158" s="133"/>
      <c r="F158" s="133"/>
      <c r="G158" s="133"/>
      <c r="H158" s="133"/>
      <c r="I158" s="133"/>
      <c r="J158" s="133"/>
      <c r="K158" s="133"/>
      <c r="L158" s="133"/>
      <c r="M158" s="133"/>
      <c r="N158" s="133"/>
      <c r="O158" s="133"/>
      <c r="P158" s="133"/>
      <c r="Q158" s="133"/>
      <c r="R158" s="133"/>
      <c r="S158" s="133"/>
      <c r="T158" s="133"/>
      <c r="U158" s="133"/>
      <c r="V158" s="133"/>
      <c r="W158" s="133"/>
      <c r="X158" s="133"/>
      <c r="Y158" s="133"/>
      <c r="Z158" s="133"/>
      <c r="AA158" s="1269"/>
      <c r="AB158" s="1269"/>
      <c r="AC158" s="1269"/>
      <c r="AD158" s="1269"/>
      <c r="AE158" s="1269"/>
      <c r="AF158" s="1269"/>
      <c r="AG158" s="1269"/>
      <c r="AH158" s="1269"/>
      <c r="AI158" s="1269"/>
      <c r="AJ158" s="1269"/>
      <c r="AK158" s="1269"/>
      <c r="AL158" s="1269"/>
      <c r="AM158" s="1269"/>
      <c r="AN158" s="1269"/>
      <c r="AO158" s="1269"/>
      <c r="AP158" s="1269"/>
      <c r="AQ158" s="1269"/>
      <c r="AR158" s="1269"/>
      <c r="AS158" s="1269"/>
      <c r="AT158" s="1269"/>
      <c r="AU158" s="1269"/>
      <c r="AV158" s="1269"/>
      <c r="AW158" s="1269"/>
      <c r="AX158" s="1269"/>
      <c r="AY158" s="1269"/>
      <c r="AZ158" s="1269"/>
      <c r="BA158" s="1269"/>
      <c r="BB158" s="1269"/>
      <c r="BC158" s="1269"/>
      <c r="BD158" s="1269"/>
      <c r="BE158" s="1269"/>
      <c r="BF158" s="1269"/>
      <c r="BG158" s="1269"/>
      <c r="BH158" s="1269"/>
      <c r="BI158" s="1269"/>
      <c r="BJ158" s="1269"/>
      <c r="BK158" s="1269"/>
      <c r="BL158" s="1269"/>
      <c r="BM158" s="1269"/>
      <c r="BN158" s="1269"/>
      <c r="BO158" s="1269"/>
      <c r="BP158" s="1269"/>
      <c r="BQ158" s="1269"/>
      <c r="BR158" s="1269"/>
      <c r="BS158" s="1269"/>
      <c r="BT158" s="1269"/>
      <c r="BU158" s="1269"/>
      <c r="BV158" s="1269"/>
      <c r="BW158" s="1269"/>
      <c r="BX158" s="1269"/>
      <c r="BY158" s="1269"/>
      <c r="BZ158" s="1269"/>
      <c r="CA158" s="1269"/>
      <c r="CB158" s="1269"/>
      <c r="CC158" s="1269"/>
      <c r="CD158" s="1269"/>
      <c r="CE158" s="1269"/>
      <c r="CF158" s="1269"/>
      <c r="CG158" s="1269"/>
      <c r="CH158" s="1269"/>
      <c r="CI158" s="1269"/>
      <c r="CJ158" s="1269"/>
      <c r="CK158" s="1269"/>
      <c r="CL158" s="1269"/>
      <c r="CM158" s="1269"/>
      <c r="CN158" s="1269"/>
      <c r="CO158" s="1269"/>
      <c r="CP158" s="1269"/>
      <c r="CQ158" s="1269"/>
      <c r="CR158" s="1269"/>
      <c r="CS158" s="1269"/>
      <c r="CT158" s="1269"/>
      <c r="CU158" s="1269"/>
      <c r="CV158" s="1269"/>
      <c r="CW158" s="1269"/>
      <c r="CX158" s="1269"/>
      <c r="CY158" s="1269"/>
      <c r="CZ158" s="1269"/>
      <c r="DA158" s="1269"/>
      <c r="DB158" s="1269"/>
      <c r="DC158" s="1269"/>
      <c r="DD158" s="1269"/>
      <c r="DE158" s="1269"/>
      <c r="DF158" s="1269"/>
      <c r="DG158" s="1269"/>
      <c r="DH158" s="1269"/>
      <c r="DI158" s="1269"/>
      <c r="DJ158" s="1269"/>
      <c r="DK158" s="1269"/>
      <c r="DL158" s="1269"/>
      <c r="DM158" s="1269"/>
      <c r="DN158" s="1269"/>
      <c r="DO158" s="1269"/>
      <c r="DP158" s="1269"/>
      <c r="DQ158" s="1269"/>
      <c r="DR158" s="1269"/>
      <c r="DS158" s="1269"/>
      <c r="DT158" s="1269"/>
      <c r="DU158" s="1269"/>
      <c r="DV158" s="1269"/>
      <c r="DW158" s="1269"/>
      <c r="DX158" s="1269"/>
      <c r="DY158" s="1269"/>
      <c r="DZ158" s="1269"/>
      <c r="EA158" s="1269"/>
      <c r="EB158" s="1269"/>
      <c r="EC158" s="1269"/>
      <c r="ED158" s="1269"/>
      <c r="EE158" s="1269"/>
      <c r="EF158" s="1269"/>
      <c r="EG158" s="1269"/>
      <c r="EH158" s="1269"/>
      <c r="EI158" s="1269"/>
      <c r="EJ158" s="1269"/>
      <c r="EK158" s="1269"/>
      <c r="EL158" s="1269"/>
      <c r="EM158" s="1269"/>
      <c r="EN158" s="1269"/>
      <c r="EO158" s="1269"/>
      <c r="EP158" s="1269"/>
      <c r="EQ158" s="1269"/>
      <c r="ER158" s="1269"/>
      <c r="ES158" s="1269"/>
      <c r="ET158" s="1269"/>
      <c r="EU158" s="1269"/>
      <c r="EV158" s="1269"/>
      <c r="EW158" s="1269"/>
      <c r="EX158" s="1269"/>
      <c r="EY158" s="1269"/>
      <c r="EZ158" s="1269"/>
      <c r="FA158" s="1269"/>
      <c r="FB158" s="1269"/>
      <c r="FC158" s="1269"/>
      <c r="FD158" s="1269"/>
      <c r="FE158" s="1269"/>
      <c r="FF158" s="1269"/>
      <c r="FG158" s="1269"/>
      <c r="FH158" s="1269"/>
      <c r="FI158" s="1269"/>
      <c r="FJ158" s="1269"/>
      <c r="FK158" s="1269"/>
      <c r="FL158" s="1269"/>
      <c r="FM158" s="1269"/>
      <c r="FN158" s="1269"/>
      <c r="FO158" s="1269"/>
      <c r="FP158" s="1269"/>
      <c r="FQ158" s="1269"/>
      <c r="FR158" s="1269"/>
      <c r="FS158" s="1269"/>
      <c r="FT158" s="1269"/>
      <c r="FU158" s="1269"/>
      <c r="FV158" s="1269"/>
      <c r="FW158" s="1269"/>
      <c r="FX158" s="1269"/>
      <c r="FY158" s="1269"/>
      <c r="FZ158" s="1269"/>
      <c r="GA158" s="1269"/>
      <c r="GB158" s="1269"/>
      <c r="GC158" s="1269"/>
      <c r="GD158" s="1269"/>
      <c r="GE158" s="1269"/>
      <c r="GF158" s="1269"/>
      <c r="GG158" s="1269"/>
      <c r="GH158" s="1269"/>
      <c r="GI158" s="1269"/>
      <c r="GJ158" s="1269"/>
      <c r="GK158" s="1269"/>
      <c r="GL158" s="1269"/>
      <c r="GM158" s="1269"/>
      <c r="GN158" s="1269"/>
      <c r="GO158" s="1269"/>
      <c r="GP158" s="1269"/>
      <c r="GQ158" s="1269"/>
      <c r="GR158" s="1269"/>
      <c r="GS158" s="1269"/>
      <c r="GT158" s="1269"/>
      <c r="GU158" s="1269"/>
      <c r="GV158" s="1269"/>
      <c r="GW158" s="1269"/>
      <c r="GX158" s="1269"/>
      <c r="GY158" s="1269"/>
      <c r="GZ158" s="1269"/>
      <c r="HA158" s="1269"/>
      <c r="HB158" s="1269"/>
      <c r="HC158" s="1269"/>
      <c r="HD158" s="1269"/>
      <c r="HE158" s="1269"/>
      <c r="HF158" s="1269"/>
      <c r="HG158" s="1269"/>
      <c r="HH158" s="1269"/>
      <c r="HI158" s="1269"/>
      <c r="HJ158" s="1269"/>
      <c r="HK158" s="1269"/>
      <c r="HL158" s="1269"/>
      <c r="HM158" s="1269"/>
      <c r="HN158" s="1269"/>
      <c r="HO158" s="1269"/>
      <c r="HP158" s="1269"/>
      <c r="HQ158" s="1269"/>
      <c r="HR158" s="1269"/>
      <c r="HS158" s="1269"/>
      <c r="HT158" s="1269"/>
      <c r="HU158" s="1269"/>
      <c r="HV158" s="1269"/>
      <c r="HW158" s="1269"/>
      <c r="HX158" s="1269"/>
      <c r="HY158" s="1269"/>
      <c r="HZ158" s="1269"/>
      <c r="IA158" s="1269"/>
      <c r="IB158" s="1269"/>
      <c r="IC158" s="1269"/>
      <c r="ID158" s="1269"/>
      <c r="IE158" s="1269"/>
      <c r="IF158" s="1269"/>
      <c r="IG158" s="1269"/>
      <c r="IH158" s="1269"/>
      <c r="II158" s="1269"/>
      <c r="IJ158" s="1269"/>
      <c r="IK158" s="1269"/>
      <c r="IL158" s="1269"/>
      <c r="IM158" s="1269"/>
      <c r="IN158" s="1269"/>
      <c r="IO158" s="1269"/>
      <c r="IP158" s="1269"/>
      <c r="IQ158" s="1269"/>
      <c r="IR158" s="1269"/>
      <c r="IS158" s="1269"/>
      <c r="IT158" s="1269"/>
      <c r="IU158" s="1269"/>
      <c r="IV158" s="1269"/>
      <c r="IW158" s="1269"/>
      <c r="IX158" s="1269"/>
      <c r="IY158" s="1269"/>
      <c r="IZ158" s="1269"/>
      <c r="JA158" s="1269"/>
    </row>
    <row r="159" spans="1:261" s="1268" customFormat="1" ht="8.25" customHeight="1">
      <c r="A159" s="133"/>
      <c r="B159" s="133"/>
      <c r="C159" s="133"/>
      <c r="D159" s="133"/>
      <c r="E159" s="133"/>
      <c r="F159" s="133"/>
      <c r="G159" s="133"/>
      <c r="H159" s="133"/>
      <c r="I159" s="133"/>
      <c r="J159" s="133"/>
      <c r="K159" s="133"/>
      <c r="L159" s="133"/>
      <c r="M159" s="133"/>
      <c r="N159" s="133"/>
      <c r="O159" s="133"/>
      <c r="P159" s="133"/>
      <c r="Q159" s="133"/>
      <c r="R159" s="133"/>
      <c r="S159" s="133"/>
      <c r="T159" s="133"/>
      <c r="U159" s="133"/>
      <c r="V159" s="133"/>
      <c r="W159" s="133"/>
      <c r="X159" s="133"/>
      <c r="Y159" s="133"/>
      <c r="Z159" s="133"/>
      <c r="AA159" s="1269"/>
      <c r="AB159" s="1269"/>
      <c r="AC159" s="1269"/>
      <c r="AD159" s="1269"/>
      <c r="AE159" s="1269"/>
      <c r="AF159" s="1269"/>
      <c r="AG159" s="1269"/>
      <c r="AH159" s="1269"/>
      <c r="AI159" s="1269"/>
      <c r="AJ159" s="1269"/>
      <c r="AK159" s="1269"/>
      <c r="AL159" s="1269"/>
      <c r="AM159" s="1269"/>
      <c r="AN159" s="1269"/>
      <c r="AO159" s="1269"/>
      <c r="AP159" s="1269"/>
      <c r="AQ159" s="1269"/>
      <c r="AR159" s="1269"/>
      <c r="AS159" s="1269"/>
      <c r="AT159" s="1269"/>
      <c r="AU159" s="1269"/>
      <c r="AV159" s="1269"/>
      <c r="AW159" s="1269"/>
      <c r="AX159" s="1269"/>
      <c r="AY159" s="1269"/>
      <c r="AZ159" s="1269"/>
      <c r="BA159" s="1269"/>
      <c r="BB159" s="1269"/>
      <c r="BC159" s="1269"/>
      <c r="BD159" s="1269"/>
      <c r="BE159" s="1269"/>
      <c r="BF159" s="1269"/>
      <c r="BG159" s="1269"/>
      <c r="BH159" s="1269"/>
      <c r="BI159" s="1269"/>
      <c r="BJ159" s="1269"/>
      <c r="BK159" s="1269"/>
      <c r="BL159" s="1269"/>
      <c r="BM159" s="1269"/>
      <c r="BN159" s="1269"/>
      <c r="BO159" s="1269"/>
      <c r="BP159" s="1269"/>
      <c r="BQ159" s="1269"/>
      <c r="BR159" s="1269"/>
      <c r="BS159" s="1269"/>
      <c r="BT159" s="1269"/>
      <c r="BU159" s="1269"/>
      <c r="BV159" s="1269"/>
      <c r="BW159" s="1269"/>
      <c r="BX159" s="1269"/>
      <c r="BY159" s="1269"/>
      <c r="BZ159" s="1269"/>
      <c r="CA159" s="1269"/>
      <c r="CB159" s="1269"/>
      <c r="CC159" s="1269"/>
      <c r="CD159" s="1269"/>
      <c r="CE159" s="1269"/>
      <c r="CF159" s="1269"/>
      <c r="CG159" s="1269"/>
      <c r="CH159" s="1269"/>
      <c r="CI159" s="1269"/>
      <c r="CJ159" s="1269"/>
      <c r="CK159" s="1269"/>
      <c r="CL159" s="1269"/>
      <c r="CM159" s="1269"/>
      <c r="CN159" s="1269"/>
      <c r="CO159" s="1269"/>
      <c r="CP159" s="1269"/>
      <c r="CQ159" s="1269"/>
      <c r="CR159" s="1269"/>
      <c r="CS159" s="1269"/>
      <c r="CT159" s="1269"/>
      <c r="CU159" s="1269"/>
      <c r="CV159" s="1269"/>
      <c r="CW159" s="1269"/>
      <c r="CX159" s="1269"/>
      <c r="CY159" s="1269"/>
      <c r="CZ159" s="1269"/>
      <c r="DA159" s="1269"/>
      <c r="DB159" s="1269"/>
      <c r="DC159" s="1269"/>
      <c r="DD159" s="1269"/>
      <c r="DE159" s="1269"/>
      <c r="DF159" s="1269"/>
      <c r="DG159" s="1269"/>
      <c r="DH159" s="1269"/>
      <c r="DI159" s="1269"/>
      <c r="DJ159" s="1269"/>
      <c r="DK159" s="1269"/>
      <c r="DL159" s="1269"/>
      <c r="DM159" s="1269"/>
      <c r="DN159" s="1269"/>
      <c r="DO159" s="1269"/>
      <c r="DP159" s="1269"/>
      <c r="DQ159" s="1269"/>
      <c r="DR159" s="1269"/>
      <c r="DS159" s="1269"/>
      <c r="DT159" s="1269"/>
      <c r="DU159" s="1269"/>
      <c r="DV159" s="1269"/>
      <c r="DW159" s="1269"/>
      <c r="DX159" s="1269"/>
      <c r="DY159" s="1269"/>
      <c r="DZ159" s="1269"/>
      <c r="EA159" s="1269"/>
      <c r="EB159" s="1269"/>
      <c r="EC159" s="1269"/>
      <c r="ED159" s="1269"/>
      <c r="EE159" s="1269"/>
      <c r="EF159" s="1269"/>
      <c r="EG159" s="1269"/>
      <c r="EH159" s="1269"/>
      <c r="EI159" s="1269"/>
      <c r="EJ159" s="1269"/>
      <c r="EK159" s="1269"/>
      <c r="EL159" s="1269"/>
      <c r="EM159" s="1269"/>
      <c r="EN159" s="1269"/>
      <c r="EO159" s="1269"/>
      <c r="EP159" s="1269"/>
      <c r="EQ159" s="1269"/>
      <c r="ER159" s="1269"/>
      <c r="ES159" s="1269"/>
      <c r="ET159" s="1269"/>
      <c r="EU159" s="1269"/>
      <c r="EV159" s="1269"/>
      <c r="EW159" s="1269"/>
      <c r="EX159" s="1269"/>
      <c r="EY159" s="1269"/>
      <c r="EZ159" s="1269"/>
      <c r="FA159" s="1269"/>
      <c r="FB159" s="1269"/>
      <c r="FC159" s="1269"/>
      <c r="FD159" s="1269"/>
      <c r="FE159" s="1269"/>
      <c r="FF159" s="1269"/>
      <c r="FG159" s="1269"/>
      <c r="FH159" s="1269"/>
      <c r="FI159" s="1269"/>
      <c r="FJ159" s="1269"/>
      <c r="FK159" s="1269"/>
      <c r="FL159" s="1269"/>
      <c r="FM159" s="1269"/>
      <c r="FN159" s="1269"/>
      <c r="FO159" s="1269"/>
      <c r="FP159" s="1269"/>
      <c r="FQ159" s="1269"/>
      <c r="FR159" s="1269"/>
      <c r="FS159" s="1269"/>
      <c r="FT159" s="1269"/>
      <c r="FU159" s="1269"/>
      <c r="FV159" s="1269"/>
      <c r="FW159" s="1269"/>
      <c r="FX159" s="1269"/>
      <c r="FY159" s="1269"/>
      <c r="FZ159" s="1269"/>
      <c r="GA159" s="1269"/>
      <c r="GB159" s="1269"/>
      <c r="GC159" s="1269"/>
      <c r="GD159" s="1269"/>
      <c r="GE159" s="1269"/>
      <c r="GF159" s="1269"/>
      <c r="GG159" s="1269"/>
      <c r="GH159" s="1269"/>
      <c r="GI159" s="1269"/>
      <c r="GJ159" s="1269"/>
      <c r="GK159" s="1269"/>
      <c r="GL159" s="1269"/>
      <c r="GM159" s="1269"/>
      <c r="GN159" s="1269"/>
      <c r="GO159" s="1269"/>
      <c r="GP159" s="1269"/>
      <c r="GQ159" s="1269"/>
      <c r="GR159" s="1269"/>
      <c r="GS159" s="1269"/>
      <c r="GT159" s="1269"/>
      <c r="GU159" s="1269"/>
      <c r="GV159" s="1269"/>
      <c r="GW159" s="1269"/>
      <c r="GX159" s="1269"/>
      <c r="GY159" s="1269"/>
      <c r="GZ159" s="1269"/>
      <c r="HA159" s="1269"/>
      <c r="HB159" s="1269"/>
      <c r="HC159" s="1269"/>
      <c r="HD159" s="1269"/>
      <c r="HE159" s="1269"/>
      <c r="HF159" s="1269"/>
      <c r="HG159" s="1269"/>
      <c r="HH159" s="1269"/>
      <c r="HI159" s="1269"/>
      <c r="HJ159" s="1269"/>
      <c r="HK159" s="1269"/>
      <c r="HL159" s="1269"/>
      <c r="HM159" s="1269"/>
      <c r="HN159" s="1269"/>
      <c r="HO159" s="1269"/>
      <c r="HP159" s="1269"/>
      <c r="HQ159" s="1269"/>
      <c r="HR159" s="1269"/>
      <c r="HS159" s="1269"/>
      <c r="HT159" s="1269"/>
      <c r="HU159" s="1269"/>
      <c r="HV159" s="1269"/>
      <c r="HW159" s="1269"/>
      <c r="HX159" s="1269"/>
      <c r="HY159" s="1269"/>
      <c r="HZ159" s="1269"/>
      <c r="IA159" s="1269"/>
      <c r="IB159" s="1269"/>
      <c r="IC159" s="1269"/>
      <c r="ID159" s="1269"/>
      <c r="IE159" s="1269"/>
      <c r="IF159" s="1269"/>
      <c r="IG159" s="1269"/>
      <c r="IH159" s="1269"/>
      <c r="II159" s="1269"/>
      <c r="IJ159" s="1269"/>
      <c r="IK159" s="1269"/>
      <c r="IL159" s="1269"/>
      <c r="IM159" s="1269"/>
      <c r="IN159" s="1269"/>
      <c r="IO159" s="1269"/>
      <c r="IP159" s="1269"/>
      <c r="IQ159" s="1269"/>
      <c r="IR159" s="1269"/>
      <c r="IS159" s="1269"/>
      <c r="IT159" s="1269"/>
      <c r="IU159" s="1269"/>
      <c r="IV159" s="1269"/>
      <c r="IW159" s="1269"/>
      <c r="IX159" s="1269"/>
      <c r="IY159" s="1269"/>
      <c r="IZ159" s="1269"/>
      <c r="JA159" s="1269"/>
    </row>
    <row r="160" spans="1:261" s="1268" customFormat="1" ht="8.25" customHeight="1">
      <c r="A160" s="133"/>
      <c r="B160" s="133"/>
      <c r="C160" s="133"/>
      <c r="D160" s="133"/>
      <c r="E160" s="133"/>
      <c r="F160" s="133"/>
      <c r="G160" s="133"/>
      <c r="H160" s="133"/>
      <c r="I160" s="133"/>
      <c r="J160" s="133"/>
      <c r="K160" s="133"/>
      <c r="L160" s="133"/>
      <c r="M160" s="133"/>
      <c r="N160" s="133"/>
      <c r="O160" s="133"/>
      <c r="P160" s="133"/>
      <c r="Q160" s="133"/>
      <c r="R160" s="133"/>
      <c r="S160" s="133"/>
      <c r="T160" s="133"/>
      <c r="U160" s="133"/>
      <c r="V160" s="133"/>
      <c r="W160" s="133"/>
      <c r="X160" s="133"/>
      <c r="Y160" s="133"/>
      <c r="Z160" s="133"/>
      <c r="AA160" s="1269"/>
      <c r="AB160" s="1269"/>
      <c r="AC160" s="1269"/>
      <c r="AD160" s="1269"/>
      <c r="AE160" s="1269"/>
      <c r="AF160" s="1269"/>
      <c r="AG160" s="1269"/>
      <c r="AH160" s="1269"/>
      <c r="AI160" s="1269"/>
      <c r="AJ160" s="1269"/>
      <c r="AK160" s="1269"/>
      <c r="AL160" s="1269"/>
      <c r="AM160" s="1269"/>
      <c r="AN160" s="1269"/>
      <c r="AO160" s="1269"/>
      <c r="AP160" s="1269"/>
      <c r="AQ160" s="1269"/>
      <c r="AR160" s="1269"/>
      <c r="AS160" s="1269"/>
      <c r="AT160" s="1269"/>
      <c r="AU160" s="1269"/>
      <c r="AV160" s="1269"/>
      <c r="AW160" s="1269"/>
      <c r="AX160" s="1269"/>
      <c r="AY160" s="1269"/>
      <c r="AZ160" s="1269"/>
      <c r="BA160" s="1269"/>
      <c r="BB160" s="1269"/>
      <c r="BC160" s="1269"/>
      <c r="BD160" s="1269"/>
      <c r="BE160" s="1269"/>
      <c r="BF160" s="1269"/>
      <c r="BG160" s="1269"/>
      <c r="BH160" s="1269"/>
      <c r="BI160" s="1269"/>
      <c r="BJ160" s="1269"/>
      <c r="BK160" s="1269"/>
      <c r="BL160" s="1269"/>
      <c r="BM160" s="1269"/>
      <c r="BN160" s="1269"/>
      <c r="BO160" s="1269"/>
      <c r="BP160" s="1269"/>
      <c r="BQ160" s="1269"/>
      <c r="BR160" s="1269"/>
      <c r="BS160" s="1269"/>
      <c r="BT160" s="1269"/>
      <c r="BU160" s="1269"/>
      <c r="BV160" s="1269"/>
      <c r="BW160" s="1269"/>
      <c r="BX160" s="1269"/>
      <c r="BY160" s="1269"/>
      <c r="BZ160" s="1269"/>
      <c r="CA160" s="1269"/>
      <c r="CB160" s="1269"/>
      <c r="CC160" s="1269"/>
      <c r="CD160" s="1269"/>
      <c r="CE160" s="1269"/>
      <c r="CF160" s="1269"/>
      <c r="CG160" s="1269"/>
      <c r="CH160" s="1269"/>
      <c r="CI160" s="1269"/>
      <c r="CJ160" s="1269"/>
      <c r="CK160" s="1269"/>
      <c r="CL160" s="1269"/>
      <c r="CM160" s="1269"/>
      <c r="CN160" s="1269"/>
      <c r="CO160" s="1269"/>
      <c r="CP160" s="1269"/>
      <c r="CQ160" s="1269"/>
      <c r="CR160" s="1269"/>
      <c r="CS160" s="1269"/>
      <c r="CT160" s="1269"/>
      <c r="CU160" s="1269"/>
      <c r="CV160" s="1269"/>
      <c r="CW160" s="1269"/>
      <c r="CX160" s="1269"/>
      <c r="CY160" s="1269"/>
      <c r="CZ160" s="1269"/>
      <c r="DA160" s="1269"/>
      <c r="DB160" s="1269"/>
      <c r="DC160" s="1269"/>
      <c r="DD160" s="1269"/>
      <c r="DE160" s="1269"/>
      <c r="DF160" s="1269"/>
      <c r="DG160" s="1269"/>
      <c r="DH160" s="1269"/>
      <c r="DI160" s="1269"/>
      <c r="DJ160" s="1269"/>
      <c r="DK160" s="1269"/>
      <c r="DL160" s="1269"/>
      <c r="DM160" s="1269"/>
      <c r="DN160" s="1269"/>
      <c r="DO160" s="1269"/>
      <c r="DP160" s="1269"/>
      <c r="DQ160" s="1269"/>
      <c r="DR160" s="1269"/>
      <c r="DS160" s="1269"/>
      <c r="DT160" s="1269"/>
      <c r="DU160" s="1269"/>
      <c r="DV160" s="1269"/>
      <c r="DW160" s="1269"/>
      <c r="DX160" s="1269"/>
      <c r="DY160" s="1269"/>
      <c r="DZ160" s="1269"/>
      <c r="EA160" s="1269"/>
      <c r="EB160" s="1269"/>
      <c r="EC160" s="1269"/>
      <c r="ED160" s="1269"/>
      <c r="EE160" s="1269"/>
      <c r="EF160" s="1269"/>
      <c r="EG160" s="1269"/>
      <c r="EH160" s="1269"/>
      <c r="EI160" s="1269"/>
      <c r="EJ160" s="1269"/>
      <c r="EK160" s="1269"/>
      <c r="EL160" s="1269"/>
      <c r="EM160" s="1269"/>
      <c r="EN160" s="1269"/>
      <c r="EO160" s="1269"/>
      <c r="EP160" s="1269"/>
      <c r="EQ160" s="1269"/>
      <c r="ER160" s="1269"/>
      <c r="ES160" s="1269"/>
      <c r="ET160" s="1269"/>
      <c r="EU160" s="1269"/>
      <c r="EV160" s="1269"/>
      <c r="EW160" s="1269"/>
      <c r="EX160" s="1269"/>
      <c r="EY160" s="1269"/>
      <c r="EZ160" s="1269"/>
      <c r="FA160" s="1269"/>
      <c r="FB160" s="1269"/>
      <c r="FC160" s="1269"/>
      <c r="FD160" s="1269"/>
      <c r="FE160" s="1269"/>
      <c r="FF160" s="1269"/>
      <c r="FG160" s="1269"/>
      <c r="FH160" s="1269"/>
      <c r="FI160" s="1269"/>
      <c r="FJ160" s="1269"/>
      <c r="FK160" s="1269"/>
      <c r="FL160" s="1269"/>
      <c r="FM160" s="1269"/>
      <c r="FN160" s="1269"/>
      <c r="FO160" s="1269"/>
      <c r="FP160" s="1269"/>
      <c r="FQ160" s="1269"/>
      <c r="FR160" s="1269"/>
      <c r="FS160" s="1269"/>
      <c r="FT160" s="1269"/>
      <c r="FU160" s="1269"/>
      <c r="FV160" s="1269"/>
      <c r="FW160" s="1269"/>
      <c r="FX160" s="1269"/>
      <c r="FY160" s="1269"/>
      <c r="FZ160" s="1269"/>
      <c r="GA160" s="1269"/>
      <c r="GB160" s="1269"/>
      <c r="GC160" s="1269"/>
      <c r="GD160" s="1269"/>
      <c r="GE160" s="1269"/>
      <c r="GF160" s="1269"/>
      <c r="GG160" s="1269"/>
      <c r="GH160" s="1269"/>
      <c r="GI160" s="1269"/>
      <c r="GJ160" s="1269"/>
      <c r="GK160" s="1269"/>
      <c r="GL160" s="1269"/>
      <c r="GM160" s="1269"/>
      <c r="GN160" s="1269"/>
      <c r="GO160" s="1269"/>
      <c r="GP160" s="1269"/>
      <c r="GQ160" s="1269"/>
      <c r="GR160" s="1269"/>
      <c r="GS160" s="1269"/>
      <c r="GT160" s="1269"/>
      <c r="GU160" s="1269"/>
      <c r="GV160" s="1269"/>
      <c r="GW160" s="1269"/>
      <c r="GX160" s="1269"/>
      <c r="GY160" s="1269"/>
      <c r="GZ160" s="1269"/>
      <c r="HA160" s="1269"/>
      <c r="HB160" s="1269"/>
      <c r="HC160" s="1269"/>
      <c r="HD160" s="1269"/>
      <c r="HE160" s="1269"/>
      <c r="HF160" s="1269"/>
      <c r="HG160" s="1269"/>
      <c r="HH160" s="1269"/>
      <c r="HI160" s="1269"/>
      <c r="HJ160" s="1269"/>
      <c r="HK160" s="1269"/>
      <c r="HL160" s="1269"/>
      <c r="HM160" s="1269"/>
      <c r="HN160" s="1269"/>
      <c r="HO160" s="1269"/>
      <c r="HP160" s="1269"/>
      <c r="HQ160" s="1269"/>
      <c r="HR160" s="1269"/>
      <c r="HS160" s="1269"/>
      <c r="HT160" s="1269"/>
      <c r="HU160" s="1269"/>
      <c r="HV160" s="1269"/>
      <c r="HW160" s="1269"/>
      <c r="HX160" s="1269"/>
      <c r="HY160" s="1269"/>
      <c r="HZ160" s="1269"/>
      <c r="IA160" s="1269"/>
      <c r="IB160" s="1269"/>
      <c r="IC160" s="1269"/>
      <c r="ID160" s="1269"/>
      <c r="IE160" s="1269"/>
      <c r="IF160" s="1269"/>
      <c r="IG160" s="1269"/>
      <c r="IH160" s="1269"/>
      <c r="II160" s="1269"/>
      <c r="IJ160" s="1269"/>
      <c r="IK160" s="1269"/>
      <c r="IL160" s="1269"/>
      <c r="IM160" s="1269"/>
      <c r="IN160" s="1269"/>
      <c r="IO160" s="1269"/>
      <c r="IP160" s="1269"/>
      <c r="IQ160" s="1269"/>
      <c r="IR160" s="1269"/>
      <c r="IS160" s="1269"/>
      <c r="IT160" s="1269"/>
      <c r="IU160" s="1269"/>
      <c r="IV160" s="1269"/>
      <c r="IW160" s="1269"/>
      <c r="IX160" s="1269"/>
      <c r="IY160" s="1269"/>
      <c r="IZ160" s="1269"/>
      <c r="JA160" s="1269"/>
    </row>
    <row r="161" spans="1:261" s="1268" customFormat="1" ht="8.25" customHeight="1">
      <c r="A161" s="133"/>
      <c r="B161" s="133"/>
      <c r="C161" s="133"/>
      <c r="D161" s="133"/>
      <c r="E161" s="133"/>
      <c r="F161" s="133"/>
      <c r="G161" s="133"/>
      <c r="H161" s="133"/>
      <c r="I161" s="133"/>
      <c r="J161" s="133"/>
      <c r="K161" s="133"/>
      <c r="L161" s="133"/>
      <c r="M161" s="133"/>
      <c r="N161" s="133"/>
      <c r="O161" s="133"/>
      <c r="P161" s="133"/>
      <c r="Q161" s="133"/>
      <c r="R161" s="133"/>
      <c r="S161" s="133"/>
      <c r="T161" s="133"/>
      <c r="U161" s="133"/>
      <c r="V161" s="133"/>
      <c r="W161" s="133"/>
      <c r="X161" s="133"/>
      <c r="Y161" s="133"/>
      <c r="Z161" s="133"/>
      <c r="AA161" s="1269"/>
      <c r="AB161" s="1269"/>
      <c r="AC161" s="1269"/>
      <c r="AD161" s="1269"/>
      <c r="AE161" s="1269"/>
      <c r="AF161" s="1269"/>
      <c r="AG161" s="1269"/>
      <c r="AH161" s="1269"/>
      <c r="AI161" s="1269"/>
      <c r="AJ161" s="1269"/>
      <c r="AK161" s="1269"/>
      <c r="AL161" s="1269"/>
      <c r="AM161" s="1269"/>
      <c r="AN161" s="1269"/>
      <c r="AO161" s="1269"/>
      <c r="AP161" s="1269"/>
      <c r="AQ161" s="1269"/>
      <c r="AR161" s="1269"/>
      <c r="AS161" s="1269"/>
      <c r="AT161" s="1269"/>
      <c r="AU161" s="1269"/>
      <c r="AV161" s="1269"/>
      <c r="AW161" s="1269"/>
      <c r="AX161" s="1269"/>
      <c r="AY161" s="1269"/>
      <c r="AZ161" s="1269"/>
      <c r="BA161" s="1269"/>
      <c r="BB161" s="1269"/>
      <c r="BC161" s="1269"/>
      <c r="BD161" s="1269"/>
      <c r="BE161" s="1269"/>
      <c r="BF161" s="1269"/>
      <c r="BG161" s="1269"/>
      <c r="BH161" s="1269"/>
      <c r="BI161" s="1269"/>
      <c r="BJ161" s="1269"/>
      <c r="BK161" s="1269"/>
      <c r="BL161" s="1269"/>
      <c r="BM161" s="1269"/>
      <c r="BN161" s="1269"/>
      <c r="BO161" s="1269"/>
      <c r="BP161" s="1269"/>
      <c r="BQ161" s="1269"/>
      <c r="BR161" s="1269"/>
      <c r="BS161" s="1269"/>
      <c r="BT161" s="1269"/>
      <c r="BU161" s="1269"/>
      <c r="BV161" s="1269"/>
      <c r="BW161" s="1269"/>
      <c r="BX161" s="1269"/>
      <c r="BY161" s="1269"/>
      <c r="BZ161" s="1269"/>
      <c r="CA161" s="1269"/>
      <c r="CB161" s="1269"/>
      <c r="CC161" s="1269"/>
      <c r="CD161" s="1269"/>
      <c r="CE161" s="1269"/>
      <c r="CF161" s="1269"/>
      <c r="CG161" s="1269"/>
      <c r="CH161" s="1269"/>
      <c r="CI161" s="1269"/>
      <c r="CJ161" s="1269"/>
      <c r="CK161" s="1269"/>
      <c r="CL161" s="1269"/>
      <c r="CM161" s="1269"/>
      <c r="CN161" s="1269"/>
      <c r="CO161" s="1269"/>
      <c r="CP161" s="1269"/>
      <c r="CQ161" s="1269"/>
      <c r="CR161" s="1269"/>
      <c r="CS161" s="1269"/>
      <c r="CT161" s="1269"/>
      <c r="CU161" s="1269"/>
      <c r="CV161" s="1269"/>
      <c r="CW161" s="1269"/>
      <c r="CX161" s="1269"/>
      <c r="CY161" s="1269"/>
      <c r="CZ161" s="1269"/>
      <c r="DA161" s="1269"/>
      <c r="DB161" s="1269"/>
      <c r="DC161" s="1269"/>
      <c r="DD161" s="1269"/>
      <c r="DE161" s="1269"/>
      <c r="DF161" s="1269"/>
      <c r="DG161" s="1269"/>
      <c r="DH161" s="1269"/>
      <c r="DI161" s="1269"/>
      <c r="DJ161" s="1269"/>
      <c r="DK161" s="1269"/>
      <c r="DL161" s="1269"/>
      <c r="DM161" s="1269"/>
      <c r="DN161" s="1269"/>
      <c r="DO161" s="1269"/>
      <c r="DP161" s="1269"/>
      <c r="DQ161" s="1269"/>
      <c r="DR161" s="1269"/>
      <c r="DS161" s="1269"/>
      <c r="DT161" s="1269"/>
      <c r="DU161" s="1269"/>
      <c r="DV161" s="1269"/>
      <c r="DW161" s="1269"/>
      <c r="DX161" s="1269"/>
      <c r="DY161" s="1269"/>
      <c r="DZ161" s="1269"/>
      <c r="EA161" s="1269"/>
      <c r="EB161" s="1269"/>
      <c r="EC161" s="1269"/>
      <c r="ED161" s="1269"/>
      <c r="EE161" s="1269"/>
      <c r="EF161" s="1269"/>
      <c r="EG161" s="1269"/>
      <c r="EH161" s="1269"/>
      <c r="EI161" s="1269"/>
      <c r="EJ161" s="1269"/>
      <c r="EK161" s="1269"/>
      <c r="EL161" s="1269"/>
      <c r="EM161" s="1269"/>
      <c r="EN161" s="1269"/>
      <c r="EO161" s="1269"/>
      <c r="EP161" s="1269"/>
      <c r="EQ161" s="1269"/>
      <c r="ER161" s="1269"/>
      <c r="ES161" s="1269"/>
      <c r="ET161" s="1269"/>
      <c r="EU161" s="1269"/>
      <c r="EV161" s="1269"/>
      <c r="EW161" s="1269"/>
      <c r="EX161" s="1269"/>
      <c r="EY161" s="1269"/>
      <c r="EZ161" s="1269"/>
      <c r="FA161" s="1269"/>
      <c r="FB161" s="1269"/>
      <c r="FC161" s="1269"/>
      <c r="FD161" s="1269"/>
      <c r="FE161" s="1269"/>
      <c r="FF161" s="1269"/>
      <c r="FG161" s="1269"/>
      <c r="FH161" s="1269"/>
      <c r="FI161" s="1269"/>
      <c r="FJ161" s="1269"/>
      <c r="FK161" s="1269"/>
      <c r="FL161" s="1269"/>
      <c r="FM161" s="1269"/>
      <c r="FN161" s="1269"/>
      <c r="FO161" s="1269"/>
      <c r="FP161" s="1269"/>
      <c r="FQ161" s="1269"/>
      <c r="FR161" s="1269"/>
      <c r="FS161" s="1269"/>
      <c r="FT161" s="1269"/>
      <c r="FU161" s="1269"/>
      <c r="FV161" s="1269"/>
      <c r="FW161" s="1269"/>
      <c r="FX161" s="1269"/>
      <c r="FY161" s="1269"/>
      <c r="FZ161" s="1269"/>
      <c r="GA161" s="1269"/>
      <c r="GB161" s="1269"/>
      <c r="GC161" s="1269"/>
      <c r="GD161" s="1269"/>
      <c r="GE161" s="1269"/>
      <c r="GF161" s="1269"/>
      <c r="GG161" s="1269"/>
      <c r="GH161" s="1269"/>
      <c r="GI161" s="1269"/>
      <c r="GJ161" s="1269"/>
      <c r="GK161" s="1269"/>
      <c r="GL161" s="1269"/>
      <c r="GM161" s="1269"/>
      <c r="GN161" s="1269"/>
      <c r="GO161" s="1269"/>
      <c r="GP161" s="1269"/>
      <c r="GQ161" s="1269"/>
      <c r="GR161" s="1269"/>
      <c r="GS161" s="1269"/>
      <c r="GT161" s="1269"/>
      <c r="GU161" s="1269"/>
      <c r="GV161" s="1269"/>
      <c r="GW161" s="1269"/>
      <c r="GX161" s="1269"/>
      <c r="GY161" s="1269"/>
      <c r="GZ161" s="1269"/>
      <c r="HA161" s="1269"/>
      <c r="HB161" s="1269"/>
      <c r="HC161" s="1269"/>
      <c r="HD161" s="1269"/>
      <c r="HE161" s="1269"/>
      <c r="HF161" s="1269"/>
      <c r="HG161" s="1269"/>
      <c r="HH161" s="1269"/>
      <c r="HI161" s="1269"/>
      <c r="HJ161" s="1269"/>
      <c r="HK161" s="1269"/>
      <c r="HL161" s="1269"/>
      <c r="HM161" s="1269"/>
      <c r="HN161" s="1269"/>
      <c r="HO161" s="1269"/>
      <c r="HP161" s="1269"/>
      <c r="HQ161" s="1269"/>
      <c r="HR161" s="1269"/>
      <c r="HS161" s="1269"/>
      <c r="HT161" s="1269"/>
      <c r="HU161" s="1269"/>
      <c r="HV161" s="1269"/>
      <c r="HW161" s="1269"/>
      <c r="HX161" s="1269"/>
      <c r="HY161" s="1269"/>
      <c r="HZ161" s="1269"/>
      <c r="IA161" s="1269"/>
      <c r="IB161" s="1269"/>
      <c r="IC161" s="1269"/>
      <c r="ID161" s="1269"/>
      <c r="IE161" s="1269"/>
      <c r="IF161" s="1269"/>
      <c r="IG161" s="1269"/>
      <c r="IH161" s="1269"/>
      <c r="II161" s="1269"/>
      <c r="IJ161" s="1269"/>
      <c r="IK161" s="1269"/>
      <c r="IL161" s="1269"/>
      <c r="IM161" s="1269"/>
      <c r="IN161" s="1269"/>
      <c r="IO161" s="1269"/>
      <c r="IP161" s="1269"/>
      <c r="IQ161" s="1269"/>
      <c r="IR161" s="1269"/>
      <c r="IS161" s="1269"/>
      <c r="IT161" s="1269"/>
      <c r="IU161" s="1269"/>
      <c r="IV161" s="1269"/>
      <c r="IW161" s="1269"/>
      <c r="IX161" s="1269"/>
      <c r="IY161" s="1269"/>
      <c r="IZ161" s="1269"/>
      <c r="JA161" s="1269"/>
    </row>
    <row r="162" spans="1:261" s="1268" customFormat="1" ht="8.25" customHeight="1">
      <c r="A162" s="133"/>
      <c r="B162" s="133"/>
      <c r="C162" s="133"/>
      <c r="D162" s="133"/>
      <c r="E162" s="133"/>
      <c r="F162" s="133"/>
      <c r="G162" s="133"/>
      <c r="H162" s="133"/>
      <c r="I162" s="133"/>
      <c r="J162" s="133"/>
      <c r="K162" s="133"/>
      <c r="L162" s="133"/>
      <c r="M162" s="133"/>
      <c r="N162" s="133"/>
      <c r="O162" s="133"/>
      <c r="P162" s="133"/>
      <c r="Q162" s="133"/>
      <c r="R162" s="133"/>
      <c r="S162" s="133"/>
      <c r="T162" s="133"/>
      <c r="U162" s="133"/>
      <c r="V162" s="133"/>
      <c r="W162" s="133"/>
      <c r="X162" s="133"/>
      <c r="Y162" s="133"/>
      <c r="Z162" s="133"/>
      <c r="AA162" s="1269"/>
      <c r="AB162" s="1269"/>
      <c r="AC162" s="1269"/>
      <c r="AD162" s="1269"/>
      <c r="AE162" s="1269"/>
      <c r="AF162" s="1269"/>
      <c r="AG162" s="1269"/>
      <c r="AH162" s="1269"/>
      <c r="AI162" s="1269"/>
      <c r="AJ162" s="1269"/>
      <c r="AK162" s="1269"/>
      <c r="AL162" s="1269"/>
      <c r="AM162" s="1269"/>
      <c r="AN162" s="1269"/>
      <c r="AO162" s="1269"/>
      <c r="AP162" s="1269"/>
      <c r="AQ162" s="1269"/>
      <c r="AR162" s="1269"/>
      <c r="AS162" s="1269"/>
      <c r="AT162" s="1269"/>
      <c r="AU162" s="1269"/>
      <c r="AV162" s="1269"/>
      <c r="AW162" s="1269"/>
      <c r="AX162" s="1269"/>
      <c r="AY162" s="1269"/>
      <c r="AZ162" s="1269"/>
      <c r="BA162" s="1269"/>
      <c r="BB162" s="1269"/>
      <c r="BC162" s="1269"/>
      <c r="BD162" s="1269"/>
      <c r="BE162" s="1269"/>
      <c r="BF162" s="1269"/>
      <c r="BG162" s="1269"/>
      <c r="BH162" s="1269"/>
      <c r="BI162" s="1269"/>
      <c r="BJ162" s="1269"/>
      <c r="BK162" s="1269"/>
      <c r="BL162" s="1269"/>
      <c r="BM162" s="1269"/>
      <c r="BN162" s="1269"/>
      <c r="BO162" s="1269"/>
      <c r="BP162" s="1269"/>
      <c r="BQ162" s="1269"/>
      <c r="BR162" s="1269"/>
      <c r="BS162" s="1269"/>
      <c r="BT162" s="1269"/>
      <c r="BU162" s="1269"/>
      <c r="BV162" s="1269"/>
      <c r="BW162" s="1269"/>
      <c r="BX162" s="1269"/>
      <c r="BY162" s="1269"/>
      <c r="BZ162" s="1269"/>
      <c r="CA162" s="1269"/>
      <c r="CB162" s="1269"/>
      <c r="CC162" s="1269"/>
      <c r="CD162" s="1269"/>
      <c r="CE162" s="1269"/>
      <c r="CF162" s="1269"/>
      <c r="CG162" s="1269"/>
      <c r="CH162" s="1269"/>
      <c r="CI162" s="1269"/>
      <c r="CJ162" s="1269"/>
      <c r="CK162" s="1269"/>
      <c r="CL162" s="1269"/>
      <c r="CM162" s="1269"/>
      <c r="CN162" s="1269"/>
      <c r="CO162" s="1269"/>
      <c r="CP162" s="1269"/>
      <c r="CQ162" s="1269"/>
      <c r="CR162" s="1269"/>
      <c r="CS162" s="1269"/>
      <c r="CT162" s="1269"/>
      <c r="CU162" s="1269"/>
      <c r="CV162" s="1269"/>
      <c r="CW162" s="1269"/>
      <c r="CX162" s="1269"/>
      <c r="CY162" s="1269"/>
      <c r="CZ162" s="1269"/>
      <c r="DA162" s="1269"/>
      <c r="DB162" s="1269"/>
      <c r="DC162" s="1269"/>
      <c r="DD162" s="1269"/>
      <c r="DE162" s="1269"/>
      <c r="DF162" s="1269"/>
      <c r="DG162" s="1269"/>
      <c r="DH162" s="1269"/>
      <c r="DI162" s="1269"/>
      <c r="DJ162" s="1269"/>
      <c r="DK162" s="1269"/>
      <c r="DL162" s="1269"/>
      <c r="DM162" s="1269"/>
      <c r="DN162" s="1269"/>
      <c r="DO162" s="1269"/>
      <c r="DP162" s="1269"/>
      <c r="DQ162" s="1269"/>
      <c r="DR162" s="1269"/>
      <c r="DS162" s="1269"/>
      <c r="DT162" s="1269"/>
      <c r="DU162" s="1269"/>
      <c r="DV162" s="1269"/>
      <c r="DW162" s="1269"/>
      <c r="DX162" s="1269"/>
      <c r="DY162" s="1269"/>
      <c r="DZ162" s="1269"/>
      <c r="EA162" s="1269"/>
      <c r="EB162" s="1269"/>
      <c r="EC162" s="1269"/>
      <c r="ED162" s="1269"/>
      <c r="EE162" s="1269"/>
      <c r="EF162" s="1269"/>
      <c r="EG162" s="1269"/>
      <c r="EH162" s="1269"/>
      <c r="EI162" s="1269"/>
      <c r="EJ162" s="1269"/>
      <c r="EK162" s="1269"/>
      <c r="EL162" s="1269"/>
      <c r="EM162" s="1269"/>
      <c r="EN162" s="1269"/>
      <c r="EO162" s="1269"/>
      <c r="EP162" s="1269"/>
      <c r="EQ162" s="1269"/>
      <c r="ER162" s="1269"/>
      <c r="ES162" s="1269"/>
      <c r="ET162" s="1269"/>
      <c r="EU162" s="1269"/>
      <c r="EV162" s="1269"/>
      <c r="EW162" s="1269"/>
      <c r="EX162" s="1269"/>
      <c r="EY162" s="1269"/>
      <c r="EZ162" s="1269"/>
      <c r="FA162" s="1269"/>
      <c r="FB162" s="1269"/>
      <c r="FC162" s="1269"/>
      <c r="FD162" s="1269"/>
      <c r="FE162" s="1269"/>
      <c r="FF162" s="1269"/>
      <c r="FG162" s="1269"/>
      <c r="FH162" s="1269"/>
      <c r="FI162" s="1269"/>
      <c r="FJ162" s="1269"/>
      <c r="FK162" s="1269"/>
      <c r="FL162" s="1269"/>
      <c r="FM162" s="1269"/>
      <c r="FN162" s="1269"/>
      <c r="FO162" s="1269"/>
      <c r="FP162" s="1269"/>
      <c r="FQ162" s="1269"/>
      <c r="FR162" s="1269"/>
      <c r="FS162" s="1269"/>
      <c r="FT162" s="1269"/>
      <c r="FU162" s="1269"/>
      <c r="FV162" s="1269"/>
      <c r="FW162" s="1269"/>
      <c r="FX162" s="1269"/>
      <c r="FY162" s="1269"/>
      <c r="FZ162" s="1269"/>
      <c r="GA162" s="1269"/>
      <c r="GB162" s="1269"/>
      <c r="GC162" s="1269"/>
      <c r="GD162" s="1269"/>
      <c r="GE162" s="1269"/>
      <c r="GF162" s="1269"/>
      <c r="GG162" s="1269"/>
      <c r="GH162" s="1269"/>
      <c r="GI162" s="1269"/>
      <c r="GJ162" s="1269"/>
      <c r="GK162" s="1269"/>
      <c r="GL162" s="1269"/>
      <c r="GM162" s="1269"/>
      <c r="GN162" s="1269"/>
      <c r="GO162" s="1269"/>
      <c r="GP162" s="1269"/>
      <c r="GQ162" s="1269"/>
      <c r="GR162" s="1269"/>
      <c r="GS162" s="1269"/>
      <c r="GT162" s="1269"/>
      <c r="GU162" s="1269"/>
      <c r="GV162" s="1269"/>
      <c r="GW162" s="1269"/>
      <c r="GX162" s="1269"/>
      <c r="GY162" s="1269"/>
      <c r="GZ162" s="1269"/>
      <c r="HA162" s="1269"/>
      <c r="HB162" s="1269"/>
      <c r="HC162" s="1269"/>
      <c r="HD162" s="1269"/>
      <c r="HE162" s="1269"/>
      <c r="HF162" s="1269"/>
      <c r="HG162" s="1269"/>
      <c r="HH162" s="1269"/>
      <c r="HI162" s="1269"/>
      <c r="HJ162" s="1269"/>
      <c r="HK162" s="1269"/>
      <c r="HL162" s="1269"/>
      <c r="HM162" s="1269"/>
      <c r="HN162" s="1269"/>
      <c r="HO162" s="1269"/>
      <c r="HP162" s="1269"/>
      <c r="HQ162" s="1269"/>
      <c r="HR162" s="1269"/>
      <c r="HS162" s="1269"/>
      <c r="HT162" s="1269"/>
      <c r="HU162" s="1269"/>
      <c r="HV162" s="1269"/>
      <c r="HW162" s="1269"/>
      <c r="HX162" s="1269"/>
      <c r="HY162" s="1269"/>
      <c r="HZ162" s="1269"/>
      <c r="IA162" s="1269"/>
      <c r="IB162" s="1269"/>
      <c r="IC162" s="1269"/>
      <c r="ID162" s="1269"/>
      <c r="IE162" s="1269"/>
      <c r="IF162" s="1269"/>
      <c r="IG162" s="1269"/>
      <c r="IH162" s="1269"/>
      <c r="II162" s="1269"/>
      <c r="IJ162" s="1269"/>
      <c r="IK162" s="1269"/>
      <c r="IL162" s="1269"/>
      <c r="IM162" s="1269"/>
      <c r="IN162" s="1269"/>
      <c r="IO162" s="1269"/>
      <c r="IP162" s="1269"/>
      <c r="IQ162" s="1269"/>
      <c r="IR162" s="1269"/>
      <c r="IS162" s="1269"/>
      <c r="IT162" s="1269"/>
      <c r="IU162" s="1269"/>
      <c r="IV162" s="1269"/>
      <c r="IW162" s="1269"/>
      <c r="IX162" s="1269"/>
      <c r="IY162" s="1269"/>
      <c r="IZ162" s="1269"/>
      <c r="JA162" s="1269"/>
    </row>
    <row r="163" spans="1:261" s="1268" customFormat="1" ht="8.25" customHeight="1">
      <c r="A163" s="133"/>
      <c r="B163" s="133"/>
      <c r="C163" s="133"/>
      <c r="D163" s="133"/>
      <c r="E163" s="133"/>
      <c r="F163" s="133"/>
      <c r="G163" s="133"/>
      <c r="H163" s="133"/>
      <c r="I163" s="133"/>
      <c r="J163" s="133"/>
      <c r="K163" s="133"/>
      <c r="L163" s="133"/>
      <c r="M163" s="133"/>
      <c r="N163" s="133"/>
      <c r="O163" s="133"/>
      <c r="P163" s="133"/>
      <c r="Q163" s="133"/>
      <c r="R163" s="133"/>
      <c r="S163" s="133"/>
      <c r="T163" s="133"/>
      <c r="U163" s="133"/>
      <c r="V163" s="133"/>
      <c r="W163" s="133"/>
      <c r="X163" s="133"/>
      <c r="Y163" s="133"/>
      <c r="Z163" s="133"/>
      <c r="AA163" s="1269"/>
      <c r="AB163" s="1269"/>
      <c r="AC163" s="1269"/>
      <c r="AD163" s="1269"/>
      <c r="AE163" s="1269"/>
      <c r="AF163" s="1269"/>
      <c r="AG163" s="1269"/>
      <c r="AH163" s="1269"/>
      <c r="AI163" s="1269"/>
      <c r="AJ163" s="1269"/>
      <c r="AK163" s="1269"/>
      <c r="AL163" s="1269"/>
      <c r="AM163" s="1269"/>
      <c r="AN163" s="1269"/>
      <c r="AO163" s="1269"/>
      <c r="AP163" s="1269"/>
      <c r="AQ163" s="1269"/>
      <c r="AR163" s="1269"/>
      <c r="AS163" s="1269"/>
      <c r="AT163" s="1269"/>
      <c r="AU163" s="1269"/>
      <c r="AV163" s="1269"/>
      <c r="AW163" s="1269"/>
      <c r="AX163" s="1269"/>
      <c r="AY163" s="1269"/>
      <c r="AZ163" s="1269"/>
      <c r="BA163" s="1269"/>
      <c r="BB163" s="1269"/>
      <c r="BC163" s="1269"/>
      <c r="BD163" s="1269"/>
      <c r="BE163" s="1269"/>
      <c r="BF163" s="1269"/>
      <c r="BG163" s="1269"/>
      <c r="BH163" s="1269"/>
      <c r="BI163" s="1269"/>
      <c r="BJ163" s="1269"/>
      <c r="BK163" s="1269"/>
      <c r="BL163" s="1269"/>
      <c r="BM163" s="1269"/>
      <c r="BN163" s="1269"/>
      <c r="BO163" s="1269"/>
      <c r="BP163" s="1269"/>
      <c r="BQ163" s="1269"/>
      <c r="BR163" s="1269"/>
      <c r="BS163" s="1269"/>
      <c r="BT163" s="1269"/>
      <c r="BU163" s="1269"/>
      <c r="BV163" s="1269"/>
      <c r="BW163" s="1269"/>
      <c r="BX163" s="1269"/>
      <c r="BY163" s="1269"/>
      <c r="BZ163" s="1269"/>
      <c r="CA163" s="1269"/>
      <c r="CB163" s="1269"/>
      <c r="CC163" s="1269"/>
      <c r="CD163" s="1269"/>
      <c r="CE163" s="1269"/>
      <c r="CF163" s="1269"/>
      <c r="CG163" s="1269"/>
      <c r="CH163" s="1269"/>
      <c r="CI163" s="1269"/>
      <c r="CJ163" s="1269"/>
      <c r="CK163" s="1269"/>
      <c r="CL163" s="1269"/>
      <c r="CM163" s="1269"/>
      <c r="CN163" s="1269"/>
      <c r="CO163" s="1269"/>
      <c r="CP163" s="1269"/>
      <c r="CQ163" s="1269"/>
      <c r="CR163" s="1269"/>
      <c r="CS163" s="1269"/>
      <c r="CT163" s="1269"/>
      <c r="CU163" s="1269"/>
      <c r="CV163" s="1269"/>
      <c r="CW163" s="1269"/>
      <c r="CX163" s="1269"/>
      <c r="CY163" s="1269"/>
      <c r="CZ163" s="1269"/>
      <c r="DA163" s="1269"/>
      <c r="DB163" s="1269"/>
      <c r="DC163" s="1269"/>
      <c r="DD163" s="1269"/>
      <c r="DE163" s="1269"/>
      <c r="DF163" s="1269"/>
      <c r="DG163" s="1269"/>
      <c r="DH163" s="1269"/>
      <c r="DI163" s="1269"/>
      <c r="DJ163" s="1269"/>
      <c r="DK163" s="1269"/>
      <c r="DL163" s="1269"/>
      <c r="DM163" s="1269"/>
      <c r="DN163" s="1269"/>
      <c r="DO163" s="1269"/>
      <c r="DP163" s="1269"/>
      <c r="DQ163" s="1269"/>
      <c r="DR163" s="1269"/>
      <c r="DS163" s="1269"/>
      <c r="DT163" s="1269"/>
      <c r="DU163" s="1269"/>
      <c r="DV163" s="1269"/>
      <c r="DW163" s="1269"/>
      <c r="DX163" s="1269"/>
      <c r="DY163" s="1269"/>
      <c r="DZ163" s="1269"/>
      <c r="EA163" s="1269"/>
      <c r="EB163" s="1269"/>
      <c r="EC163" s="1269"/>
      <c r="ED163" s="1269"/>
      <c r="EE163" s="1269"/>
      <c r="EF163" s="1269"/>
      <c r="EG163" s="1269"/>
      <c r="EH163" s="1269"/>
      <c r="EI163" s="1269"/>
      <c r="EJ163" s="1269"/>
      <c r="EK163" s="1269"/>
      <c r="EL163" s="1269"/>
      <c r="EM163" s="1269"/>
      <c r="EN163" s="1269"/>
      <c r="EO163" s="1269"/>
      <c r="EP163" s="1269"/>
      <c r="EQ163" s="1269"/>
      <c r="ER163" s="1269"/>
      <c r="ES163" s="1269"/>
      <c r="ET163" s="1269"/>
      <c r="EU163" s="1269"/>
      <c r="EV163" s="1269"/>
      <c r="EW163" s="1269"/>
      <c r="EX163" s="1269"/>
      <c r="EY163" s="1269"/>
      <c r="EZ163" s="1269"/>
      <c r="FA163" s="1269"/>
      <c r="FB163" s="1269"/>
      <c r="FC163" s="1269"/>
      <c r="FD163" s="1269"/>
      <c r="FE163" s="1269"/>
      <c r="FF163" s="1269"/>
      <c r="FG163" s="1269"/>
      <c r="FH163" s="1269"/>
      <c r="FI163" s="1269"/>
      <c r="FJ163" s="1269"/>
      <c r="FK163" s="1269"/>
      <c r="FL163" s="1269"/>
      <c r="FM163" s="1269"/>
      <c r="FN163" s="1269"/>
      <c r="FO163" s="1269"/>
      <c r="FP163" s="1269"/>
      <c r="FQ163" s="1269"/>
      <c r="FR163" s="1269"/>
      <c r="FS163" s="1269"/>
      <c r="FT163" s="1269"/>
      <c r="FU163" s="1269"/>
      <c r="FV163" s="1269"/>
      <c r="FW163" s="1269"/>
      <c r="FX163" s="1269"/>
      <c r="FY163" s="1269"/>
      <c r="FZ163" s="1269"/>
      <c r="GA163" s="1269"/>
      <c r="GB163" s="1269"/>
      <c r="GC163" s="1269"/>
      <c r="GD163" s="1269"/>
      <c r="GE163" s="1269"/>
      <c r="GF163" s="1269"/>
      <c r="GG163" s="1269"/>
      <c r="GH163" s="1269"/>
      <c r="GI163" s="1269"/>
      <c r="GJ163" s="1269"/>
      <c r="GK163" s="1269"/>
      <c r="GL163" s="1269"/>
      <c r="GM163" s="1269"/>
      <c r="GN163" s="1269"/>
      <c r="GO163" s="1269"/>
      <c r="GP163" s="1269"/>
      <c r="GQ163" s="1269"/>
      <c r="GR163" s="1269"/>
      <c r="GS163" s="1269"/>
      <c r="GT163" s="1269"/>
      <c r="GU163" s="1269"/>
      <c r="GV163" s="1269"/>
      <c r="GW163" s="1269"/>
      <c r="GX163" s="1269"/>
      <c r="GY163" s="1269"/>
      <c r="GZ163" s="1269"/>
      <c r="HA163" s="1269"/>
      <c r="HB163" s="1269"/>
      <c r="HC163" s="1269"/>
      <c r="HD163" s="1269"/>
      <c r="HE163" s="1269"/>
      <c r="HF163" s="1269"/>
      <c r="HG163" s="1269"/>
      <c r="HH163" s="1269"/>
      <c r="HI163" s="1269"/>
      <c r="HJ163" s="1269"/>
      <c r="HK163" s="1269"/>
      <c r="HL163" s="1269"/>
      <c r="HM163" s="1269"/>
      <c r="HN163" s="1269"/>
      <c r="HO163" s="1269"/>
      <c r="HP163" s="1269"/>
      <c r="HQ163" s="1269"/>
      <c r="HR163" s="1269"/>
      <c r="HS163" s="1269"/>
      <c r="HT163" s="1269"/>
      <c r="HU163" s="1269"/>
      <c r="HV163" s="1269"/>
      <c r="HW163" s="1269"/>
      <c r="HX163" s="1269"/>
      <c r="HY163" s="1269"/>
      <c r="HZ163" s="1269"/>
      <c r="IA163" s="1269"/>
      <c r="IB163" s="1269"/>
      <c r="IC163" s="1269"/>
      <c r="ID163" s="1269"/>
      <c r="IE163" s="1269"/>
      <c r="IF163" s="1269"/>
      <c r="IG163" s="1269"/>
      <c r="IH163" s="1269"/>
      <c r="II163" s="1269"/>
      <c r="IJ163" s="1269"/>
      <c r="IK163" s="1269"/>
      <c r="IL163" s="1269"/>
      <c r="IM163" s="1269"/>
      <c r="IN163" s="1269"/>
      <c r="IO163" s="1269"/>
      <c r="IP163" s="1269"/>
      <c r="IQ163" s="1269"/>
      <c r="IR163" s="1269"/>
      <c r="IS163" s="1269"/>
      <c r="IT163" s="1269"/>
      <c r="IU163" s="1269"/>
      <c r="IV163" s="1269"/>
      <c r="IW163" s="1269"/>
      <c r="IX163" s="1269"/>
      <c r="IY163" s="1269"/>
      <c r="IZ163" s="1269"/>
      <c r="JA163" s="1269"/>
    </row>
    <row r="164" spans="1:261" s="1268" customFormat="1" ht="8.25" customHeight="1">
      <c r="A164" s="133"/>
      <c r="B164" s="133"/>
      <c r="C164" s="133"/>
      <c r="D164" s="133"/>
      <c r="E164" s="133"/>
      <c r="F164" s="133"/>
      <c r="G164" s="133"/>
      <c r="H164" s="133"/>
      <c r="I164" s="133"/>
      <c r="J164" s="133"/>
      <c r="K164" s="133"/>
      <c r="L164" s="133"/>
      <c r="M164" s="133"/>
      <c r="N164" s="133"/>
      <c r="O164" s="133"/>
      <c r="P164" s="133"/>
      <c r="Q164" s="133"/>
      <c r="R164" s="133"/>
      <c r="S164" s="133"/>
      <c r="T164" s="133"/>
      <c r="U164" s="133"/>
      <c r="V164" s="133"/>
      <c r="W164" s="133"/>
      <c r="X164" s="133"/>
      <c r="Y164" s="133"/>
      <c r="Z164" s="133"/>
      <c r="AA164" s="1269"/>
      <c r="AB164" s="1269"/>
      <c r="AC164" s="1269"/>
      <c r="AD164" s="1269"/>
      <c r="AE164" s="1269"/>
      <c r="AF164" s="1269"/>
      <c r="AG164" s="1269"/>
      <c r="AH164" s="1269"/>
      <c r="AI164" s="1269"/>
      <c r="AJ164" s="1269"/>
      <c r="AK164" s="1269"/>
      <c r="AL164" s="1269"/>
      <c r="AM164" s="1269"/>
      <c r="AN164" s="1269"/>
      <c r="AO164" s="1269"/>
      <c r="AP164" s="1269"/>
      <c r="AQ164" s="1269"/>
      <c r="AR164" s="1269"/>
      <c r="AS164" s="1269"/>
      <c r="AT164" s="1269"/>
      <c r="AU164" s="1269"/>
      <c r="AV164" s="1269"/>
      <c r="AW164" s="1269"/>
      <c r="AX164" s="1269"/>
      <c r="AY164" s="1269"/>
      <c r="AZ164" s="1269"/>
      <c r="BA164" s="1269"/>
      <c r="BB164" s="1269"/>
      <c r="BC164" s="1269"/>
      <c r="BD164" s="1269"/>
      <c r="BE164" s="1269"/>
      <c r="BF164" s="1269"/>
      <c r="BG164" s="1269"/>
      <c r="BH164" s="1269"/>
      <c r="BI164" s="1269"/>
      <c r="BJ164" s="1269"/>
      <c r="BK164" s="1269"/>
      <c r="BL164" s="1269"/>
      <c r="BM164" s="1269"/>
      <c r="BN164" s="1269"/>
      <c r="BO164" s="1269"/>
      <c r="BP164" s="1269"/>
      <c r="BQ164" s="1269"/>
      <c r="BR164" s="1269"/>
      <c r="BS164" s="1269"/>
      <c r="BT164" s="1269"/>
      <c r="BU164" s="1269"/>
      <c r="BV164" s="1269"/>
      <c r="BW164" s="1269"/>
      <c r="BX164" s="1269"/>
      <c r="BY164" s="1269"/>
      <c r="BZ164" s="1269"/>
      <c r="CA164" s="1269"/>
      <c r="CB164" s="1269"/>
      <c r="CC164" s="1269"/>
      <c r="CD164" s="1269"/>
      <c r="CE164" s="1269"/>
      <c r="CF164" s="1269"/>
      <c r="CG164" s="1269"/>
      <c r="CH164" s="1269"/>
      <c r="CI164" s="1269"/>
      <c r="CJ164" s="1269"/>
      <c r="CK164" s="1269"/>
      <c r="CL164" s="1269"/>
      <c r="CM164" s="1269"/>
      <c r="CN164" s="1269"/>
      <c r="CO164" s="1269"/>
      <c r="CP164" s="1269"/>
      <c r="CQ164" s="1269"/>
      <c r="CR164" s="1269"/>
      <c r="CS164" s="1269"/>
      <c r="CT164" s="1269"/>
      <c r="CU164" s="1269"/>
      <c r="CV164" s="1269"/>
      <c r="CW164" s="1269"/>
      <c r="CX164" s="1269"/>
      <c r="CY164" s="1269"/>
      <c r="CZ164" s="1269"/>
      <c r="DA164" s="1269"/>
      <c r="DB164" s="1269"/>
      <c r="DC164" s="1269"/>
      <c r="DD164" s="1269"/>
      <c r="DE164" s="1269"/>
      <c r="DF164" s="1269"/>
      <c r="DG164" s="1269"/>
      <c r="DH164" s="1269"/>
      <c r="DI164" s="1269"/>
      <c r="DJ164" s="1269"/>
      <c r="DK164" s="1269"/>
      <c r="DL164" s="1269"/>
      <c r="DM164" s="1269"/>
      <c r="DN164" s="1269"/>
      <c r="DO164" s="1269"/>
      <c r="DP164" s="1269"/>
      <c r="DQ164" s="1269"/>
      <c r="DR164" s="1269"/>
      <c r="DS164" s="1269"/>
      <c r="DT164" s="1269"/>
      <c r="DU164" s="1269"/>
      <c r="DV164" s="1269"/>
      <c r="DW164" s="1269"/>
      <c r="DX164" s="1269"/>
      <c r="DY164" s="1269"/>
      <c r="DZ164" s="1269"/>
      <c r="EA164" s="1269"/>
      <c r="EB164" s="1269"/>
      <c r="EC164" s="1269"/>
      <c r="ED164" s="1269"/>
      <c r="EE164" s="1269"/>
      <c r="EF164" s="1269"/>
      <c r="EG164" s="1269"/>
      <c r="EH164" s="1269"/>
      <c r="EI164" s="1269"/>
      <c r="EJ164" s="1269"/>
      <c r="EK164" s="1269"/>
      <c r="EL164" s="1269"/>
      <c r="EM164" s="1269"/>
      <c r="EN164" s="1269"/>
      <c r="EO164" s="1269"/>
      <c r="EP164" s="1269"/>
      <c r="EQ164" s="1269"/>
      <c r="ER164" s="1269"/>
      <c r="ES164" s="1269"/>
      <c r="ET164" s="1269"/>
      <c r="EU164" s="1269"/>
      <c r="EV164" s="1269"/>
      <c r="EW164" s="1269"/>
      <c r="EX164" s="1269"/>
      <c r="EY164" s="1269"/>
      <c r="EZ164" s="1269"/>
      <c r="FA164" s="1269"/>
      <c r="FB164" s="1269"/>
      <c r="FC164" s="1269"/>
      <c r="FD164" s="1269"/>
      <c r="FE164" s="1269"/>
      <c r="FF164" s="1269"/>
      <c r="FG164" s="1269"/>
      <c r="FH164" s="1269"/>
      <c r="FI164" s="1269"/>
      <c r="FJ164" s="1269"/>
      <c r="FK164" s="1269"/>
      <c r="FL164" s="1269"/>
      <c r="FM164" s="1269"/>
      <c r="FN164" s="1269"/>
      <c r="FO164" s="1269"/>
      <c r="FP164" s="1269"/>
      <c r="FQ164" s="1269"/>
      <c r="FR164" s="1269"/>
      <c r="FS164" s="1269"/>
      <c r="FT164" s="1269"/>
      <c r="FU164" s="1269"/>
      <c r="FV164" s="1269"/>
      <c r="FW164" s="1269"/>
      <c r="FX164" s="1269"/>
      <c r="FY164" s="1269"/>
      <c r="FZ164" s="1269"/>
      <c r="GA164" s="1269"/>
      <c r="GB164" s="1269"/>
      <c r="GC164" s="1269"/>
      <c r="GD164" s="1269"/>
      <c r="GE164" s="1269"/>
      <c r="GF164" s="1269"/>
      <c r="GG164" s="1269"/>
      <c r="GH164" s="1269"/>
      <c r="GI164" s="1269"/>
      <c r="GJ164" s="1269"/>
      <c r="GK164" s="1269"/>
      <c r="GL164" s="1269"/>
      <c r="GM164" s="1269"/>
      <c r="GN164" s="1269"/>
      <c r="GO164" s="1269"/>
      <c r="GP164" s="1269"/>
      <c r="GQ164" s="1269"/>
      <c r="GR164" s="1269"/>
      <c r="GS164" s="1269"/>
      <c r="GT164" s="1269"/>
      <c r="GU164" s="1269"/>
      <c r="GV164" s="1269"/>
      <c r="GW164" s="1269"/>
      <c r="GX164" s="1269"/>
      <c r="GY164" s="1269"/>
      <c r="GZ164" s="1269"/>
      <c r="HA164" s="1269"/>
      <c r="HB164" s="1269"/>
      <c r="HC164" s="1269"/>
      <c r="HD164" s="1269"/>
      <c r="HE164" s="1269"/>
      <c r="HF164" s="1269"/>
      <c r="HG164" s="1269"/>
      <c r="HH164" s="1269"/>
      <c r="HI164" s="1269"/>
      <c r="HJ164" s="1269"/>
      <c r="HK164" s="1269"/>
      <c r="HL164" s="1269"/>
      <c r="HM164" s="1269"/>
      <c r="HN164" s="1269"/>
      <c r="HO164" s="1269"/>
      <c r="HP164" s="1269"/>
      <c r="HQ164" s="1269"/>
      <c r="HR164" s="1269"/>
      <c r="HS164" s="1269"/>
      <c r="HT164" s="1269"/>
      <c r="HU164" s="1269"/>
      <c r="HV164" s="1269"/>
      <c r="HW164" s="1269"/>
      <c r="HX164" s="1269"/>
      <c r="HY164" s="1269"/>
      <c r="HZ164" s="1269"/>
      <c r="IA164" s="1269"/>
      <c r="IB164" s="1269"/>
      <c r="IC164" s="1269"/>
      <c r="ID164" s="1269"/>
      <c r="IE164" s="1269"/>
      <c r="IF164" s="1269"/>
      <c r="IG164" s="1269"/>
      <c r="IH164" s="1269"/>
      <c r="II164" s="1269"/>
      <c r="IJ164" s="1269"/>
      <c r="IK164" s="1269"/>
      <c r="IL164" s="1269"/>
      <c r="IM164" s="1269"/>
      <c r="IN164" s="1269"/>
      <c r="IO164" s="1269"/>
      <c r="IP164" s="1269"/>
      <c r="IQ164" s="1269"/>
      <c r="IR164" s="1269"/>
      <c r="IS164" s="1269"/>
      <c r="IT164" s="1269"/>
      <c r="IU164" s="1269"/>
      <c r="IV164" s="1269"/>
      <c r="IW164" s="1269"/>
      <c r="IX164" s="1269"/>
      <c r="IY164" s="1269"/>
      <c r="IZ164" s="1269"/>
      <c r="JA164" s="1269"/>
    </row>
    <row r="165" spans="1:261" s="1268" customFormat="1" ht="8.25" customHeight="1">
      <c r="A165" s="133"/>
      <c r="B165" s="133"/>
      <c r="C165" s="133"/>
      <c r="D165" s="133"/>
      <c r="E165" s="133"/>
      <c r="F165" s="133"/>
      <c r="G165" s="133"/>
      <c r="H165" s="133"/>
      <c r="I165" s="133"/>
      <c r="J165" s="133"/>
      <c r="K165" s="133"/>
      <c r="L165" s="133"/>
      <c r="M165" s="133"/>
      <c r="N165" s="133"/>
      <c r="O165" s="133"/>
      <c r="P165" s="133"/>
      <c r="Q165" s="133"/>
      <c r="R165" s="133"/>
      <c r="S165" s="133"/>
      <c r="T165" s="133"/>
      <c r="U165" s="133"/>
      <c r="V165" s="133"/>
      <c r="W165" s="133"/>
      <c r="X165" s="133"/>
      <c r="Y165" s="133"/>
      <c r="Z165" s="133"/>
      <c r="AA165" s="1269"/>
      <c r="AB165" s="1269"/>
      <c r="AC165" s="1269"/>
      <c r="AD165" s="1269"/>
      <c r="AE165" s="1269"/>
      <c r="AF165" s="1269"/>
      <c r="AG165" s="1269"/>
      <c r="AH165" s="1269"/>
      <c r="AI165" s="1269"/>
      <c r="AJ165" s="1269"/>
      <c r="AK165" s="1269"/>
      <c r="AL165" s="1269"/>
      <c r="AM165" s="1269"/>
      <c r="AN165" s="1269"/>
      <c r="AO165" s="1269"/>
      <c r="AP165" s="1269"/>
      <c r="AQ165" s="1269"/>
      <c r="AR165" s="1269"/>
      <c r="AS165" s="1269"/>
      <c r="AT165" s="1269"/>
      <c r="AU165" s="1269"/>
      <c r="AV165" s="1269"/>
      <c r="AW165" s="1269"/>
      <c r="AX165" s="1269"/>
      <c r="AY165" s="1269"/>
      <c r="AZ165" s="1269"/>
      <c r="BA165" s="1269"/>
      <c r="BB165" s="1269"/>
      <c r="BC165" s="1269"/>
      <c r="BD165" s="1269"/>
      <c r="BE165" s="1269"/>
      <c r="BF165" s="1269"/>
      <c r="BG165" s="1269"/>
      <c r="BH165" s="1269"/>
      <c r="BI165" s="1269"/>
      <c r="BJ165" s="1269"/>
      <c r="BK165" s="1269"/>
      <c r="BL165" s="1269"/>
      <c r="BM165" s="1269"/>
      <c r="BN165" s="1269"/>
      <c r="BO165" s="1269"/>
      <c r="BP165" s="1269"/>
      <c r="BQ165" s="1269"/>
      <c r="BR165" s="1269"/>
      <c r="BS165" s="1269"/>
      <c r="BT165" s="1269"/>
      <c r="BU165" s="1269"/>
      <c r="BV165" s="1269"/>
      <c r="BW165" s="1269"/>
      <c r="BX165" s="1269"/>
      <c r="BY165" s="1269"/>
      <c r="BZ165" s="1269"/>
      <c r="CA165" s="1269"/>
      <c r="CB165" s="1269"/>
      <c r="CC165" s="1269"/>
      <c r="CD165" s="1269"/>
      <c r="CE165" s="1269"/>
      <c r="CF165" s="1269"/>
      <c r="CG165" s="1269"/>
      <c r="CH165" s="1269"/>
      <c r="CI165" s="1269"/>
      <c r="CJ165" s="1269"/>
      <c r="CK165" s="1269"/>
      <c r="CL165" s="1269"/>
      <c r="CM165" s="1269"/>
      <c r="CN165" s="1269"/>
      <c r="CO165" s="1269"/>
      <c r="CP165" s="1269"/>
      <c r="CQ165" s="1269"/>
      <c r="CR165" s="1269"/>
      <c r="CS165" s="1269"/>
      <c r="CT165" s="1269"/>
      <c r="CU165" s="1269"/>
      <c r="CV165" s="1269"/>
      <c r="CW165" s="1269"/>
      <c r="CX165" s="1269"/>
      <c r="CY165" s="1269"/>
      <c r="CZ165" s="1269"/>
      <c r="DA165" s="1269"/>
      <c r="DB165" s="1269"/>
      <c r="DC165" s="1269"/>
      <c r="DD165" s="1269"/>
      <c r="DE165" s="1269"/>
      <c r="DF165" s="1269"/>
      <c r="DG165" s="1269"/>
      <c r="DH165" s="1269"/>
      <c r="DI165" s="1269"/>
      <c r="DJ165" s="1269"/>
      <c r="DK165" s="1269"/>
      <c r="DL165" s="1269"/>
      <c r="DM165" s="1269"/>
      <c r="DN165" s="1269"/>
      <c r="DO165" s="1269"/>
      <c r="DP165" s="1269"/>
      <c r="DQ165" s="1269"/>
      <c r="DR165" s="1269"/>
      <c r="DS165" s="1269"/>
      <c r="DT165" s="1269"/>
      <c r="DU165" s="1269"/>
      <c r="DV165" s="1269"/>
      <c r="DW165" s="1269"/>
      <c r="DX165" s="1269"/>
      <c r="DY165" s="1269"/>
      <c r="DZ165" s="1269"/>
      <c r="EA165" s="1269"/>
      <c r="EB165" s="1269"/>
      <c r="EC165" s="1269"/>
      <c r="ED165" s="1269"/>
      <c r="EE165" s="1269"/>
      <c r="EF165" s="1269"/>
      <c r="EG165" s="1269"/>
      <c r="EH165" s="1269"/>
      <c r="EI165" s="1269"/>
      <c r="EJ165" s="1269"/>
      <c r="EK165" s="1269"/>
      <c r="EL165" s="1269"/>
      <c r="EM165" s="1269"/>
      <c r="EN165" s="1269"/>
      <c r="EO165" s="1269"/>
      <c r="EP165" s="1269"/>
      <c r="EQ165" s="1269"/>
      <c r="ER165" s="1269"/>
      <c r="ES165" s="1269"/>
      <c r="ET165" s="1269"/>
      <c r="EU165" s="1269"/>
      <c r="EV165" s="1269"/>
      <c r="EW165" s="1269"/>
      <c r="EX165" s="1269"/>
      <c r="EY165" s="1269"/>
      <c r="EZ165" s="1269"/>
      <c r="FA165" s="1269"/>
      <c r="FB165" s="1269"/>
      <c r="FC165" s="1269"/>
      <c r="FD165" s="1269"/>
      <c r="FE165" s="1269"/>
      <c r="FF165" s="1269"/>
      <c r="FG165" s="1269"/>
      <c r="FH165" s="1269"/>
      <c r="FI165" s="1269"/>
      <c r="FJ165" s="1269"/>
      <c r="FK165" s="1269"/>
      <c r="FL165" s="1269"/>
      <c r="FM165" s="1269"/>
      <c r="FN165" s="1269"/>
      <c r="FO165" s="1269"/>
      <c r="FP165" s="1269"/>
      <c r="FQ165" s="1269"/>
      <c r="FR165" s="1269"/>
      <c r="FS165" s="1269"/>
      <c r="FT165" s="1269"/>
      <c r="FU165" s="1269"/>
      <c r="FV165" s="1269"/>
      <c r="FW165" s="1269"/>
      <c r="FX165" s="1269"/>
      <c r="FY165" s="1269"/>
      <c r="FZ165" s="1269"/>
      <c r="GA165" s="1269"/>
      <c r="GB165" s="1269"/>
      <c r="GC165" s="1269"/>
      <c r="GD165" s="1269"/>
      <c r="GE165" s="1269"/>
      <c r="GF165" s="1269"/>
      <c r="GG165" s="1269"/>
      <c r="GH165" s="1269"/>
      <c r="GI165" s="1269"/>
      <c r="GJ165" s="1269"/>
      <c r="GK165" s="1269"/>
      <c r="GL165" s="1269"/>
      <c r="GM165" s="1269"/>
      <c r="GN165" s="1269"/>
      <c r="GO165" s="1269"/>
      <c r="GP165" s="1269"/>
      <c r="GQ165" s="1269"/>
      <c r="GR165" s="1269"/>
      <c r="GS165" s="1269"/>
      <c r="GT165" s="1269"/>
      <c r="GU165" s="1269"/>
      <c r="GV165" s="1269"/>
      <c r="GW165" s="1269"/>
      <c r="GX165" s="1269"/>
      <c r="GY165" s="1269"/>
      <c r="GZ165" s="1269"/>
      <c r="HA165" s="1269"/>
      <c r="HB165" s="1269"/>
      <c r="HC165" s="1269"/>
      <c r="HD165" s="1269"/>
      <c r="HE165" s="1269"/>
      <c r="HF165" s="1269"/>
      <c r="HG165" s="1269"/>
      <c r="HH165" s="1269"/>
      <c r="HI165" s="1269"/>
      <c r="HJ165" s="1269"/>
      <c r="HK165" s="1269"/>
      <c r="HL165" s="1269"/>
      <c r="HM165" s="1269"/>
      <c r="HN165" s="1269"/>
      <c r="HO165" s="1269"/>
      <c r="HP165" s="1269"/>
      <c r="HQ165" s="1269"/>
      <c r="HR165" s="1269"/>
      <c r="HS165" s="1269"/>
      <c r="HT165" s="1269"/>
      <c r="HU165" s="1269"/>
      <c r="HV165" s="1269"/>
      <c r="HW165" s="1269"/>
      <c r="HX165" s="1269"/>
      <c r="HY165" s="1269"/>
      <c r="HZ165" s="1269"/>
      <c r="IA165" s="1269"/>
      <c r="IB165" s="1269"/>
      <c r="IC165" s="1269"/>
      <c r="ID165" s="1269"/>
      <c r="IE165" s="1269"/>
      <c r="IF165" s="1269"/>
      <c r="IG165" s="1269"/>
      <c r="IH165" s="1269"/>
      <c r="II165" s="1269"/>
      <c r="IJ165" s="1269"/>
      <c r="IK165" s="1269"/>
      <c r="IL165" s="1269"/>
      <c r="IM165" s="1269"/>
      <c r="IN165" s="1269"/>
      <c r="IO165" s="1269"/>
      <c r="IP165" s="1269"/>
      <c r="IQ165" s="1269"/>
      <c r="IR165" s="1269"/>
      <c r="IS165" s="1269"/>
      <c r="IT165" s="1269"/>
      <c r="IU165" s="1269"/>
      <c r="IV165" s="1269"/>
      <c r="IW165" s="1269"/>
      <c r="IX165" s="1269"/>
      <c r="IY165" s="1269"/>
      <c r="IZ165" s="1269"/>
      <c r="JA165" s="1269"/>
    </row>
    <row r="166" spans="1:261" s="1268" customFormat="1" ht="8.25" customHeight="1">
      <c r="A166" s="133"/>
      <c r="B166" s="133"/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3"/>
      <c r="P166" s="133"/>
      <c r="Q166" s="133"/>
      <c r="R166" s="133"/>
      <c r="S166" s="133"/>
      <c r="T166" s="133"/>
      <c r="U166" s="133"/>
      <c r="V166" s="133"/>
      <c r="W166" s="133"/>
      <c r="X166" s="133"/>
      <c r="Y166" s="133"/>
      <c r="Z166" s="133"/>
      <c r="AA166" s="1269"/>
      <c r="AB166" s="1269"/>
      <c r="AC166" s="1269"/>
      <c r="AD166" s="1269"/>
      <c r="AE166" s="1269"/>
      <c r="AF166" s="1269"/>
      <c r="AG166" s="1269"/>
      <c r="AH166" s="1269"/>
      <c r="AI166" s="1269"/>
      <c r="AJ166" s="1269"/>
      <c r="AK166" s="1269"/>
      <c r="AL166" s="1269"/>
      <c r="AM166" s="1269"/>
      <c r="AN166" s="1269"/>
      <c r="AO166" s="1269"/>
      <c r="AP166" s="1269"/>
      <c r="AQ166" s="1269"/>
      <c r="AR166" s="1269"/>
      <c r="AS166" s="1269"/>
      <c r="AT166" s="1269"/>
      <c r="AU166" s="1269"/>
      <c r="AV166" s="1269"/>
      <c r="AW166" s="1269"/>
      <c r="AX166" s="1269"/>
      <c r="AY166" s="1269"/>
      <c r="AZ166" s="1269"/>
      <c r="BA166" s="1269"/>
      <c r="BB166" s="1269"/>
      <c r="BC166" s="1269"/>
      <c r="BD166" s="1269"/>
      <c r="BE166" s="1269"/>
      <c r="BF166" s="1269"/>
      <c r="BG166" s="1269"/>
      <c r="BH166" s="1269"/>
      <c r="BI166" s="1269"/>
      <c r="BJ166" s="1269"/>
      <c r="BK166" s="1269"/>
      <c r="BL166" s="1269"/>
      <c r="BM166" s="1269"/>
      <c r="BN166" s="1269"/>
      <c r="BO166" s="1269"/>
      <c r="BP166" s="1269"/>
      <c r="BQ166" s="1269"/>
      <c r="BR166" s="1269"/>
      <c r="BS166" s="1269"/>
      <c r="BT166" s="1269"/>
      <c r="BU166" s="1269"/>
      <c r="BV166" s="1269"/>
      <c r="BW166" s="1269"/>
      <c r="BX166" s="1269"/>
      <c r="BY166" s="1269"/>
      <c r="BZ166" s="1269"/>
      <c r="CA166" s="1269"/>
      <c r="CB166" s="1269"/>
      <c r="CC166" s="1269"/>
      <c r="CD166" s="1269"/>
      <c r="CE166" s="1269"/>
      <c r="CF166" s="1269"/>
      <c r="CG166" s="1269"/>
      <c r="CH166" s="1269"/>
      <c r="CI166" s="1269"/>
      <c r="CJ166" s="1269"/>
      <c r="CK166" s="1269"/>
      <c r="CL166" s="1269"/>
      <c r="CM166" s="1269"/>
      <c r="CN166" s="1269"/>
      <c r="CO166" s="1269"/>
      <c r="CP166" s="1269"/>
      <c r="CQ166" s="1269"/>
      <c r="CR166" s="1269"/>
      <c r="CS166" s="1269"/>
      <c r="CT166" s="1269"/>
      <c r="CU166" s="1269"/>
      <c r="CV166" s="1269"/>
      <c r="CW166" s="1269"/>
      <c r="CX166" s="1269"/>
      <c r="CY166" s="1269"/>
      <c r="CZ166" s="1269"/>
      <c r="DA166" s="1269"/>
      <c r="DB166" s="1269"/>
      <c r="DC166" s="1269"/>
      <c r="DD166" s="1269"/>
      <c r="DE166" s="1269"/>
      <c r="DF166" s="1269"/>
      <c r="DG166" s="1269"/>
      <c r="DH166" s="1269"/>
      <c r="DI166" s="1269"/>
      <c r="DJ166" s="1269"/>
      <c r="DK166" s="1269"/>
      <c r="DL166" s="1269"/>
      <c r="DM166" s="1269"/>
      <c r="DN166" s="1269"/>
      <c r="DO166" s="1269"/>
      <c r="DP166" s="1269"/>
      <c r="DQ166" s="1269"/>
      <c r="DR166" s="1269"/>
      <c r="DS166" s="1269"/>
      <c r="DT166" s="1269"/>
      <c r="DU166" s="1269"/>
      <c r="DV166" s="1269"/>
      <c r="DW166" s="1269"/>
      <c r="DX166" s="1269"/>
      <c r="DY166" s="1269"/>
      <c r="DZ166" s="1269"/>
      <c r="EA166" s="1269"/>
      <c r="EB166" s="1269"/>
      <c r="EC166" s="1269"/>
      <c r="ED166" s="1269"/>
      <c r="EE166" s="1269"/>
      <c r="EF166" s="1269"/>
      <c r="EG166" s="1269"/>
      <c r="EH166" s="1269"/>
      <c r="EI166" s="1269"/>
      <c r="EJ166" s="1269"/>
      <c r="EK166" s="1269"/>
      <c r="EL166" s="1269"/>
      <c r="EM166" s="1269"/>
      <c r="EN166" s="1269"/>
      <c r="EO166" s="1269"/>
      <c r="EP166" s="1269"/>
      <c r="EQ166" s="1269"/>
      <c r="ER166" s="1269"/>
      <c r="ES166" s="1269"/>
      <c r="ET166" s="1269"/>
      <c r="EU166" s="1269"/>
      <c r="EV166" s="1269"/>
      <c r="EW166" s="1269"/>
      <c r="EX166" s="1269"/>
      <c r="EY166" s="1269"/>
      <c r="EZ166" s="1269"/>
      <c r="FA166" s="1269"/>
      <c r="FB166" s="1269"/>
      <c r="FC166" s="1269"/>
      <c r="FD166" s="1269"/>
      <c r="FE166" s="1269"/>
      <c r="FF166" s="1269"/>
      <c r="FG166" s="1269"/>
      <c r="FH166" s="1269"/>
      <c r="FI166" s="1269"/>
      <c r="FJ166" s="1269"/>
      <c r="FK166" s="1269"/>
      <c r="FL166" s="1269"/>
      <c r="FM166" s="1269"/>
      <c r="FN166" s="1269"/>
      <c r="FO166" s="1269"/>
      <c r="FP166" s="1269"/>
      <c r="FQ166" s="1269"/>
      <c r="FR166" s="1269"/>
      <c r="FS166" s="1269"/>
      <c r="FT166" s="1269"/>
      <c r="FU166" s="1269"/>
      <c r="FV166" s="1269"/>
      <c r="FW166" s="1269"/>
      <c r="FX166" s="1269"/>
      <c r="FY166" s="1269"/>
      <c r="FZ166" s="1269"/>
      <c r="GA166" s="1269"/>
      <c r="GB166" s="1269"/>
      <c r="GC166" s="1269"/>
      <c r="GD166" s="1269"/>
      <c r="GE166" s="1269"/>
      <c r="GF166" s="1269"/>
      <c r="GG166" s="1269"/>
      <c r="GH166" s="1269"/>
      <c r="GI166" s="1269"/>
      <c r="GJ166" s="1269"/>
      <c r="GK166" s="1269"/>
      <c r="GL166" s="1269"/>
      <c r="GM166" s="1269"/>
      <c r="GN166" s="1269"/>
      <c r="GO166" s="1269"/>
      <c r="GP166" s="1269"/>
      <c r="GQ166" s="1269"/>
      <c r="GR166" s="1269"/>
      <c r="GS166" s="1269"/>
      <c r="GT166" s="1269"/>
      <c r="GU166" s="1269"/>
      <c r="GV166" s="1269"/>
      <c r="GW166" s="1269"/>
      <c r="GX166" s="1269"/>
      <c r="GY166" s="1269"/>
      <c r="GZ166" s="1269"/>
      <c r="HA166" s="1269"/>
      <c r="HB166" s="1269"/>
      <c r="HC166" s="1269"/>
      <c r="HD166" s="1269"/>
      <c r="HE166" s="1269"/>
      <c r="HF166" s="1269"/>
      <c r="HG166" s="1269"/>
      <c r="HH166" s="1269"/>
      <c r="HI166" s="1269"/>
      <c r="HJ166" s="1269"/>
      <c r="HK166" s="1269"/>
      <c r="HL166" s="1269"/>
      <c r="HM166" s="1269"/>
      <c r="HN166" s="1269"/>
      <c r="HO166" s="1269"/>
      <c r="HP166" s="1269"/>
      <c r="HQ166" s="1269"/>
      <c r="HR166" s="1269"/>
      <c r="HS166" s="1269"/>
      <c r="HT166" s="1269"/>
      <c r="HU166" s="1269"/>
      <c r="HV166" s="1269"/>
      <c r="HW166" s="1269"/>
      <c r="HX166" s="1269"/>
      <c r="HY166" s="1269"/>
      <c r="HZ166" s="1269"/>
      <c r="IA166" s="1269"/>
      <c r="IB166" s="1269"/>
      <c r="IC166" s="1269"/>
      <c r="ID166" s="1269"/>
      <c r="IE166" s="1269"/>
      <c r="IF166" s="1269"/>
      <c r="IG166" s="1269"/>
      <c r="IH166" s="1269"/>
      <c r="II166" s="1269"/>
      <c r="IJ166" s="1269"/>
      <c r="IK166" s="1269"/>
      <c r="IL166" s="1269"/>
      <c r="IM166" s="1269"/>
      <c r="IN166" s="1269"/>
      <c r="IO166" s="1269"/>
      <c r="IP166" s="1269"/>
      <c r="IQ166" s="1269"/>
      <c r="IR166" s="1269"/>
      <c r="IS166" s="1269"/>
      <c r="IT166" s="1269"/>
      <c r="IU166" s="1269"/>
      <c r="IV166" s="1269"/>
      <c r="IW166" s="1269"/>
      <c r="IX166" s="1269"/>
      <c r="IY166" s="1269"/>
      <c r="IZ166" s="1269"/>
      <c r="JA166" s="1269"/>
    </row>
    <row r="167" spans="1:261" s="1268" customFormat="1" ht="8.25" customHeight="1">
      <c r="A167" s="133"/>
      <c r="B167" s="133"/>
      <c r="C167" s="133"/>
      <c r="D167" s="133"/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3"/>
      <c r="P167" s="133"/>
      <c r="Q167" s="133"/>
      <c r="R167" s="133"/>
      <c r="S167" s="133"/>
      <c r="T167" s="133"/>
      <c r="U167" s="133"/>
      <c r="V167" s="133"/>
      <c r="W167" s="133"/>
      <c r="X167" s="133"/>
      <c r="Y167" s="133"/>
      <c r="Z167" s="133"/>
      <c r="AA167" s="1269"/>
      <c r="AB167" s="1269"/>
      <c r="AC167" s="1269"/>
      <c r="AD167" s="1269"/>
      <c r="AE167" s="1269"/>
      <c r="AF167" s="1269"/>
      <c r="AG167" s="1269"/>
      <c r="AH167" s="1269"/>
      <c r="AI167" s="1269"/>
      <c r="AJ167" s="1269"/>
      <c r="AK167" s="1269"/>
      <c r="AL167" s="1269"/>
      <c r="AM167" s="1269"/>
      <c r="AN167" s="1269"/>
      <c r="AO167" s="1269"/>
      <c r="AP167" s="1269"/>
      <c r="AQ167" s="1269"/>
      <c r="AR167" s="1269"/>
      <c r="AS167" s="1269"/>
      <c r="AT167" s="1269"/>
      <c r="AU167" s="1269"/>
      <c r="AV167" s="1269"/>
      <c r="AW167" s="1269"/>
      <c r="AX167" s="1269"/>
      <c r="AY167" s="1269"/>
      <c r="AZ167" s="1269"/>
      <c r="BA167" s="1269"/>
      <c r="BB167" s="1269"/>
      <c r="BC167" s="1269"/>
      <c r="BD167" s="1269"/>
      <c r="BE167" s="1269"/>
      <c r="BF167" s="1269"/>
      <c r="BG167" s="1269"/>
      <c r="BH167" s="1269"/>
      <c r="BI167" s="1269"/>
      <c r="BJ167" s="1269"/>
      <c r="BK167" s="1269"/>
      <c r="BL167" s="1269"/>
      <c r="BM167" s="1269"/>
      <c r="BN167" s="1269"/>
      <c r="BO167" s="1269"/>
      <c r="BP167" s="1269"/>
      <c r="BQ167" s="1269"/>
      <c r="BR167" s="1269"/>
      <c r="BS167" s="1269"/>
      <c r="BT167" s="1269"/>
      <c r="BU167" s="1269"/>
      <c r="BV167" s="1269"/>
      <c r="BW167" s="1269"/>
      <c r="BX167" s="1269"/>
      <c r="BY167" s="1269"/>
      <c r="BZ167" s="1269"/>
      <c r="CA167" s="1269"/>
      <c r="CB167" s="1269"/>
      <c r="CC167" s="1269"/>
      <c r="CD167" s="1269"/>
      <c r="CE167" s="1269"/>
      <c r="CF167" s="1269"/>
      <c r="CG167" s="1269"/>
      <c r="CH167" s="1269"/>
      <c r="CI167" s="1269"/>
      <c r="CJ167" s="1269"/>
      <c r="CK167" s="1269"/>
      <c r="CL167" s="1269"/>
      <c r="CM167" s="1269"/>
      <c r="CN167" s="1269"/>
      <c r="CO167" s="1269"/>
      <c r="CP167" s="1269"/>
      <c r="CQ167" s="1269"/>
      <c r="CR167" s="1269"/>
      <c r="CS167" s="1269"/>
      <c r="CT167" s="1269"/>
      <c r="CU167" s="1269"/>
      <c r="CV167" s="1269"/>
      <c r="CW167" s="1269"/>
      <c r="CX167" s="1269"/>
      <c r="CY167" s="1269"/>
      <c r="CZ167" s="1269"/>
      <c r="DA167" s="1269"/>
      <c r="DB167" s="1269"/>
      <c r="DC167" s="1269"/>
      <c r="DD167" s="1269"/>
      <c r="DE167" s="1269"/>
      <c r="DF167" s="1269"/>
      <c r="DG167" s="1269"/>
      <c r="DH167" s="1269"/>
      <c r="DI167" s="1269"/>
      <c r="DJ167" s="1269"/>
      <c r="DK167" s="1269"/>
      <c r="DL167" s="1269"/>
      <c r="DM167" s="1269"/>
      <c r="DN167" s="1269"/>
      <c r="DO167" s="1269"/>
      <c r="DP167" s="1269"/>
      <c r="DQ167" s="1269"/>
      <c r="DR167" s="1269"/>
      <c r="DS167" s="1269"/>
      <c r="DT167" s="1269"/>
      <c r="DU167" s="1269"/>
      <c r="DV167" s="1269"/>
      <c r="DW167" s="1269"/>
      <c r="DX167" s="1269"/>
      <c r="DY167" s="1269"/>
      <c r="DZ167" s="1269"/>
      <c r="EA167" s="1269"/>
      <c r="EB167" s="1269"/>
      <c r="EC167" s="1269"/>
      <c r="ED167" s="1269"/>
      <c r="EE167" s="1269"/>
      <c r="EF167" s="1269"/>
      <c r="EG167" s="1269"/>
      <c r="EH167" s="1269"/>
      <c r="EI167" s="1269"/>
      <c r="EJ167" s="1269"/>
      <c r="EK167" s="1269"/>
      <c r="EL167" s="1269"/>
      <c r="EM167" s="1269"/>
      <c r="EN167" s="1269"/>
      <c r="EO167" s="1269"/>
      <c r="EP167" s="1269"/>
      <c r="EQ167" s="1269"/>
      <c r="ER167" s="1269"/>
      <c r="ES167" s="1269"/>
      <c r="ET167" s="1269"/>
      <c r="EU167" s="1269"/>
      <c r="EV167" s="1269"/>
      <c r="EW167" s="1269"/>
      <c r="EX167" s="1269"/>
      <c r="EY167" s="1269"/>
      <c r="EZ167" s="1269"/>
      <c r="FA167" s="1269"/>
      <c r="FB167" s="1269"/>
      <c r="FC167" s="1269"/>
      <c r="FD167" s="1269"/>
      <c r="FE167" s="1269"/>
      <c r="FF167" s="1269"/>
      <c r="FG167" s="1269"/>
      <c r="FH167" s="1269"/>
      <c r="FI167" s="1269"/>
      <c r="FJ167" s="1269"/>
      <c r="FK167" s="1269"/>
      <c r="FL167" s="1269"/>
      <c r="FM167" s="1269"/>
      <c r="FN167" s="1269"/>
      <c r="FO167" s="1269"/>
      <c r="FP167" s="1269"/>
      <c r="FQ167" s="1269"/>
      <c r="FR167" s="1269"/>
      <c r="FS167" s="1269"/>
      <c r="FT167" s="1269"/>
      <c r="FU167" s="1269"/>
      <c r="FV167" s="1269"/>
      <c r="FW167" s="1269"/>
      <c r="FX167" s="1269"/>
      <c r="FY167" s="1269"/>
      <c r="FZ167" s="1269"/>
      <c r="GA167" s="1269"/>
      <c r="GB167" s="1269"/>
      <c r="GC167" s="1269"/>
      <c r="GD167" s="1269"/>
      <c r="GE167" s="1269"/>
      <c r="GF167" s="1269"/>
      <c r="GG167" s="1269"/>
      <c r="GH167" s="1269"/>
      <c r="GI167" s="1269"/>
      <c r="GJ167" s="1269"/>
      <c r="GK167" s="1269"/>
      <c r="GL167" s="1269"/>
      <c r="GM167" s="1269"/>
      <c r="GN167" s="1269"/>
      <c r="GO167" s="1269"/>
      <c r="GP167" s="1269"/>
      <c r="GQ167" s="1269"/>
      <c r="GR167" s="1269"/>
      <c r="GS167" s="1269"/>
      <c r="GT167" s="1269"/>
      <c r="GU167" s="1269"/>
      <c r="GV167" s="1269"/>
      <c r="GW167" s="1269"/>
      <c r="GX167" s="1269"/>
      <c r="GY167" s="1269"/>
      <c r="GZ167" s="1269"/>
      <c r="HA167" s="1269"/>
      <c r="HB167" s="1269"/>
      <c r="HC167" s="1269"/>
      <c r="HD167" s="1269"/>
      <c r="HE167" s="1269"/>
      <c r="HF167" s="1269"/>
      <c r="HG167" s="1269"/>
      <c r="HH167" s="1269"/>
      <c r="HI167" s="1269"/>
      <c r="HJ167" s="1269"/>
      <c r="HK167" s="1269"/>
      <c r="HL167" s="1269"/>
      <c r="HM167" s="1269"/>
      <c r="HN167" s="1269"/>
      <c r="HO167" s="1269"/>
      <c r="HP167" s="1269"/>
      <c r="HQ167" s="1269"/>
      <c r="HR167" s="1269"/>
      <c r="HS167" s="1269"/>
      <c r="HT167" s="1269"/>
      <c r="HU167" s="1269"/>
      <c r="HV167" s="1269"/>
      <c r="HW167" s="1269"/>
      <c r="HX167" s="1269"/>
      <c r="HY167" s="1269"/>
      <c r="HZ167" s="1269"/>
      <c r="IA167" s="1269"/>
      <c r="IB167" s="1269"/>
      <c r="IC167" s="1269"/>
      <c r="ID167" s="1269"/>
      <c r="IE167" s="1269"/>
      <c r="IF167" s="1269"/>
      <c r="IG167" s="1269"/>
      <c r="IH167" s="1269"/>
      <c r="II167" s="1269"/>
      <c r="IJ167" s="1269"/>
      <c r="IK167" s="1269"/>
      <c r="IL167" s="1269"/>
      <c r="IM167" s="1269"/>
      <c r="IN167" s="1269"/>
      <c r="IO167" s="1269"/>
      <c r="IP167" s="1269"/>
      <c r="IQ167" s="1269"/>
      <c r="IR167" s="1269"/>
      <c r="IS167" s="1269"/>
      <c r="IT167" s="1269"/>
      <c r="IU167" s="1269"/>
      <c r="IV167" s="1269"/>
      <c r="IW167" s="1269"/>
      <c r="IX167" s="1269"/>
      <c r="IY167" s="1269"/>
      <c r="IZ167" s="1269"/>
      <c r="JA167" s="1269"/>
    </row>
    <row r="168" spans="1:261" s="1268" customFormat="1" ht="8.25" customHeight="1">
      <c r="A168" s="133"/>
      <c r="B168" s="133"/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33"/>
      <c r="Z168" s="133"/>
      <c r="AA168" s="1269"/>
      <c r="AB168" s="1269"/>
      <c r="AC168" s="1269"/>
      <c r="AD168" s="1269"/>
      <c r="AE168" s="1269"/>
      <c r="AF168" s="1269"/>
      <c r="AG168" s="1269"/>
      <c r="AH168" s="1269"/>
      <c r="AI168" s="1269"/>
      <c r="AJ168" s="1269"/>
      <c r="AK168" s="1269"/>
      <c r="AL168" s="1269"/>
      <c r="AM168" s="1269"/>
      <c r="AN168" s="1269"/>
      <c r="AO168" s="1269"/>
      <c r="AP168" s="1269"/>
      <c r="AQ168" s="1269"/>
      <c r="AR168" s="1269"/>
      <c r="AS168" s="1269"/>
      <c r="AT168" s="1269"/>
      <c r="AU168" s="1269"/>
      <c r="AV168" s="1269"/>
      <c r="AW168" s="1269"/>
      <c r="AX168" s="1269"/>
      <c r="AY168" s="1269"/>
      <c r="AZ168" s="1269"/>
      <c r="BA168" s="1269"/>
      <c r="BB168" s="1269"/>
      <c r="BC168" s="1269"/>
      <c r="BD168" s="1269"/>
      <c r="BE168" s="1269"/>
      <c r="BF168" s="1269"/>
      <c r="BG168" s="1269"/>
      <c r="BH168" s="1269"/>
      <c r="BI168" s="1269"/>
      <c r="BJ168" s="1269"/>
      <c r="BK168" s="1269"/>
      <c r="BL168" s="1269"/>
      <c r="BM168" s="1269"/>
      <c r="BN168" s="1269"/>
      <c r="BO168" s="1269"/>
      <c r="BP168" s="1269"/>
      <c r="BQ168" s="1269"/>
      <c r="BR168" s="1269"/>
      <c r="BS168" s="1269"/>
      <c r="BT168" s="1269"/>
      <c r="BU168" s="1269"/>
      <c r="BV168" s="1269"/>
      <c r="BW168" s="1269"/>
      <c r="BX168" s="1269"/>
      <c r="BY168" s="1269"/>
      <c r="BZ168" s="1269"/>
      <c r="CA168" s="1269"/>
      <c r="CB168" s="1269"/>
      <c r="CC168" s="1269"/>
      <c r="CD168" s="1269"/>
      <c r="CE168" s="1269"/>
      <c r="CF168" s="1269"/>
      <c r="CG168" s="1269"/>
      <c r="CH168" s="1269"/>
      <c r="CI168" s="1269"/>
      <c r="CJ168" s="1269"/>
      <c r="CK168" s="1269"/>
      <c r="CL168" s="1269"/>
      <c r="CM168" s="1269"/>
      <c r="CN168" s="1269"/>
      <c r="CO168" s="1269"/>
      <c r="CP168" s="1269"/>
      <c r="CQ168" s="1269"/>
      <c r="CR168" s="1269"/>
      <c r="CS168" s="1269"/>
      <c r="CT168" s="1269"/>
      <c r="CU168" s="1269"/>
      <c r="CV168" s="1269"/>
      <c r="CW168" s="1269"/>
      <c r="CX168" s="1269"/>
      <c r="CY168" s="1269"/>
      <c r="CZ168" s="1269"/>
      <c r="DA168" s="1269"/>
      <c r="DB168" s="1269"/>
      <c r="DC168" s="1269"/>
      <c r="DD168" s="1269"/>
      <c r="DE168" s="1269"/>
      <c r="DF168" s="1269"/>
      <c r="DG168" s="1269"/>
      <c r="DH168" s="1269"/>
      <c r="DI168" s="1269"/>
      <c r="DJ168" s="1269"/>
      <c r="DK168" s="1269"/>
      <c r="DL168" s="1269"/>
      <c r="DM168" s="1269"/>
      <c r="DN168" s="1269"/>
      <c r="DO168" s="1269"/>
      <c r="DP168" s="1269"/>
      <c r="DQ168" s="1269"/>
      <c r="DR168" s="1269"/>
      <c r="DS168" s="1269"/>
      <c r="DT168" s="1269"/>
      <c r="DU168" s="1269"/>
      <c r="DV168" s="1269"/>
      <c r="DW168" s="1269"/>
      <c r="DX168" s="1269"/>
      <c r="DY168" s="1269"/>
      <c r="DZ168" s="1269"/>
      <c r="EA168" s="1269"/>
      <c r="EB168" s="1269"/>
      <c r="EC168" s="1269"/>
      <c r="ED168" s="1269"/>
      <c r="EE168" s="1269"/>
      <c r="EF168" s="1269"/>
      <c r="EG168" s="1269"/>
      <c r="EH168" s="1269"/>
      <c r="EI168" s="1269"/>
      <c r="EJ168" s="1269"/>
      <c r="EK168" s="1269"/>
      <c r="EL168" s="1269"/>
      <c r="EM168" s="1269"/>
      <c r="EN168" s="1269"/>
      <c r="EO168" s="1269"/>
      <c r="EP168" s="1269"/>
      <c r="EQ168" s="1269"/>
      <c r="ER168" s="1269"/>
      <c r="ES168" s="1269"/>
      <c r="ET168" s="1269"/>
      <c r="EU168" s="1269"/>
      <c r="EV168" s="1269"/>
      <c r="EW168" s="1269"/>
      <c r="EX168" s="1269"/>
      <c r="EY168" s="1269"/>
      <c r="EZ168" s="1269"/>
      <c r="FA168" s="1269"/>
      <c r="FB168" s="1269"/>
      <c r="FC168" s="1269"/>
      <c r="FD168" s="1269"/>
      <c r="FE168" s="1269"/>
      <c r="FF168" s="1269"/>
      <c r="FG168" s="1269"/>
      <c r="FH168" s="1269"/>
      <c r="FI168" s="1269"/>
      <c r="FJ168" s="1269"/>
      <c r="FK168" s="1269"/>
      <c r="FL168" s="1269"/>
      <c r="FM168" s="1269"/>
      <c r="FN168" s="1269"/>
      <c r="FO168" s="1269"/>
      <c r="FP168" s="1269"/>
      <c r="FQ168" s="1269"/>
      <c r="FR168" s="1269"/>
      <c r="FS168" s="1269"/>
      <c r="FT168" s="1269"/>
      <c r="FU168" s="1269"/>
      <c r="FV168" s="1269"/>
      <c r="FW168" s="1269"/>
      <c r="FX168" s="1269"/>
      <c r="FY168" s="1269"/>
      <c r="FZ168" s="1269"/>
      <c r="GA168" s="1269"/>
      <c r="GB168" s="1269"/>
      <c r="GC168" s="1269"/>
      <c r="GD168" s="1269"/>
      <c r="GE168" s="1269"/>
      <c r="GF168" s="1269"/>
      <c r="GG168" s="1269"/>
      <c r="GH168" s="1269"/>
      <c r="GI168" s="1269"/>
      <c r="GJ168" s="1269"/>
      <c r="GK168" s="1269"/>
      <c r="GL168" s="1269"/>
      <c r="GM168" s="1269"/>
      <c r="GN168" s="1269"/>
      <c r="GO168" s="1269"/>
      <c r="GP168" s="1269"/>
      <c r="GQ168" s="1269"/>
      <c r="GR168" s="1269"/>
      <c r="GS168" s="1269"/>
      <c r="GT168" s="1269"/>
      <c r="GU168" s="1269"/>
      <c r="GV168" s="1269"/>
      <c r="GW168" s="1269"/>
      <c r="GX168" s="1269"/>
      <c r="GY168" s="1269"/>
      <c r="GZ168" s="1269"/>
      <c r="HA168" s="1269"/>
      <c r="HB168" s="1269"/>
      <c r="HC168" s="1269"/>
      <c r="HD168" s="1269"/>
      <c r="HE168" s="1269"/>
      <c r="HF168" s="1269"/>
      <c r="HG168" s="1269"/>
      <c r="HH168" s="1269"/>
      <c r="HI168" s="1269"/>
      <c r="HJ168" s="1269"/>
      <c r="HK168" s="1269"/>
      <c r="HL168" s="1269"/>
      <c r="HM168" s="1269"/>
      <c r="HN168" s="1269"/>
      <c r="HO168" s="1269"/>
      <c r="HP168" s="1269"/>
      <c r="HQ168" s="1269"/>
      <c r="HR168" s="1269"/>
      <c r="HS168" s="1269"/>
      <c r="HT168" s="1269"/>
      <c r="HU168" s="1269"/>
      <c r="HV168" s="1269"/>
      <c r="HW168" s="1269"/>
      <c r="HX168" s="1269"/>
      <c r="HY168" s="1269"/>
      <c r="HZ168" s="1269"/>
      <c r="IA168" s="1269"/>
      <c r="IB168" s="1269"/>
      <c r="IC168" s="1269"/>
      <c r="ID168" s="1269"/>
      <c r="IE168" s="1269"/>
      <c r="IF168" s="1269"/>
      <c r="IG168" s="1269"/>
      <c r="IH168" s="1269"/>
      <c r="II168" s="1269"/>
      <c r="IJ168" s="1269"/>
      <c r="IK168" s="1269"/>
      <c r="IL168" s="1269"/>
      <c r="IM168" s="1269"/>
      <c r="IN168" s="1269"/>
      <c r="IO168" s="1269"/>
      <c r="IP168" s="1269"/>
      <c r="IQ168" s="1269"/>
      <c r="IR168" s="1269"/>
      <c r="IS168" s="1269"/>
      <c r="IT168" s="1269"/>
      <c r="IU168" s="1269"/>
      <c r="IV168" s="1269"/>
      <c r="IW168" s="1269"/>
      <c r="IX168" s="1269"/>
      <c r="IY168" s="1269"/>
      <c r="IZ168" s="1269"/>
      <c r="JA168" s="1269"/>
    </row>
    <row r="169" spans="1:261" s="1268" customFormat="1" ht="8.25" customHeight="1">
      <c r="A169" s="133"/>
      <c r="B169" s="133"/>
      <c r="C169" s="133"/>
      <c r="D169" s="133"/>
      <c r="E169" s="133"/>
      <c r="F169" s="133"/>
      <c r="G169" s="133"/>
      <c r="H169" s="133"/>
      <c r="I169" s="133"/>
      <c r="J169" s="133"/>
      <c r="K169" s="133"/>
      <c r="L169" s="133"/>
      <c r="M169" s="133"/>
      <c r="N169" s="133"/>
      <c r="O169" s="133"/>
      <c r="P169" s="133"/>
      <c r="Q169" s="133"/>
      <c r="R169" s="133"/>
      <c r="S169" s="133"/>
      <c r="T169" s="133"/>
      <c r="U169" s="133"/>
      <c r="V169" s="133"/>
      <c r="W169" s="133"/>
      <c r="X169" s="133"/>
      <c r="Y169" s="133"/>
      <c r="Z169" s="133"/>
      <c r="AA169" s="1269"/>
      <c r="AB169" s="1269"/>
      <c r="AC169" s="1269"/>
      <c r="AD169" s="1269"/>
      <c r="AE169" s="1269"/>
      <c r="AF169" s="1269"/>
      <c r="AG169" s="1269"/>
      <c r="AH169" s="1269"/>
      <c r="AI169" s="1269"/>
      <c r="AJ169" s="1269"/>
      <c r="AK169" s="1269"/>
      <c r="AL169" s="1269"/>
      <c r="AM169" s="1269"/>
      <c r="AN169" s="1269"/>
      <c r="AO169" s="1269"/>
      <c r="AP169" s="1269"/>
      <c r="AQ169" s="1269"/>
      <c r="AR169" s="1269"/>
      <c r="AS169" s="1269"/>
      <c r="AT169" s="1269"/>
      <c r="AU169" s="1269"/>
      <c r="AV169" s="1269"/>
      <c r="AW169" s="1269"/>
      <c r="AX169" s="1269"/>
      <c r="AY169" s="1269"/>
      <c r="AZ169" s="1269"/>
      <c r="BA169" s="1269"/>
      <c r="BB169" s="1269"/>
      <c r="BC169" s="1269"/>
      <c r="BD169" s="1269"/>
      <c r="BE169" s="1269"/>
      <c r="BF169" s="1269"/>
      <c r="BG169" s="1269"/>
      <c r="BH169" s="1269"/>
      <c r="BI169" s="1269"/>
      <c r="BJ169" s="1269"/>
      <c r="BK169" s="1269"/>
      <c r="BL169" s="1269"/>
      <c r="BM169" s="1269"/>
      <c r="BN169" s="1269"/>
      <c r="BO169" s="1269"/>
      <c r="BP169" s="1269"/>
      <c r="BQ169" s="1269"/>
      <c r="BR169" s="1269"/>
      <c r="BS169" s="1269"/>
      <c r="BT169" s="1269"/>
      <c r="BU169" s="1269"/>
      <c r="BV169" s="1269"/>
      <c r="BW169" s="1269"/>
      <c r="BX169" s="1269"/>
      <c r="BY169" s="1269"/>
      <c r="BZ169" s="1269"/>
      <c r="CA169" s="1269"/>
      <c r="CB169" s="1269"/>
      <c r="CC169" s="1269"/>
      <c r="CD169" s="1269"/>
      <c r="CE169" s="1269"/>
      <c r="CF169" s="1269"/>
      <c r="CG169" s="1269"/>
      <c r="CH169" s="1269"/>
      <c r="CI169" s="1269"/>
      <c r="CJ169" s="1269"/>
      <c r="CK169" s="1269"/>
      <c r="CL169" s="1269"/>
      <c r="CM169" s="1269"/>
      <c r="CN169" s="1269"/>
      <c r="CO169" s="1269"/>
      <c r="CP169" s="1269"/>
      <c r="CQ169" s="1269"/>
      <c r="CR169" s="1269"/>
      <c r="CS169" s="1269"/>
      <c r="CT169" s="1269"/>
      <c r="CU169" s="1269"/>
      <c r="CV169" s="1269"/>
      <c r="CW169" s="1269"/>
      <c r="CX169" s="1269"/>
      <c r="CY169" s="1269"/>
      <c r="CZ169" s="1269"/>
      <c r="DA169" s="1269"/>
      <c r="DB169" s="1269"/>
      <c r="DC169" s="1269"/>
      <c r="DD169" s="1269"/>
      <c r="DE169" s="1269"/>
      <c r="DF169" s="1269"/>
      <c r="DG169" s="1269"/>
      <c r="DH169" s="1269"/>
      <c r="DI169" s="1269"/>
      <c r="DJ169" s="1269"/>
      <c r="DK169" s="1269"/>
      <c r="DL169" s="1269"/>
      <c r="DM169" s="1269"/>
      <c r="DN169" s="1269"/>
      <c r="DO169" s="1269"/>
      <c r="DP169" s="1269"/>
      <c r="DQ169" s="1269"/>
      <c r="DR169" s="1269"/>
      <c r="DS169" s="1269"/>
      <c r="DT169" s="1269"/>
      <c r="DU169" s="1269"/>
      <c r="DV169" s="1269"/>
      <c r="DW169" s="1269"/>
      <c r="DX169" s="1269"/>
      <c r="DY169" s="1269"/>
      <c r="DZ169" s="1269"/>
      <c r="EA169" s="1269"/>
      <c r="EB169" s="1269"/>
      <c r="EC169" s="1269"/>
      <c r="ED169" s="1269"/>
      <c r="EE169" s="1269"/>
      <c r="EF169" s="1269"/>
      <c r="EG169" s="1269"/>
      <c r="EH169" s="1269"/>
      <c r="EI169" s="1269"/>
      <c r="EJ169" s="1269"/>
      <c r="EK169" s="1269"/>
      <c r="EL169" s="1269"/>
      <c r="EM169" s="1269"/>
      <c r="EN169" s="1269"/>
      <c r="EO169" s="1269"/>
      <c r="EP169" s="1269"/>
      <c r="EQ169" s="1269"/>
      <c r="ER169" s="1269"/>
      <c r="ES169" s="1269"/>
      <c r="ET169" s="1269"/>
      <c r="EU169" s="1269"/>
      <c r="EV169" s="1269"/>
      <c r="EW169" s="1269"/>
      <c r="EX169" s="1269"/>
      <c r="EY169" s="1269"/>
      <c r="EZ169" s="1269"/>
      <c r="FA169" s="1269"/>
      <c r="FB169" s="1269"/>
      <c r="FC169" s="1269"/>
      <c r="FD169" s="1269"/>
      <c r="FE169" s="1269"/>
      <c r="FF169" s="1269"/>
      <c r="FG169" s="1269"/>
      <c r="FH169" s="1269"/>
      <c r="FI169" s="1269"/>
      <c r="FJ169" s="1269"/>
      <c r="FK169" s="1269"/>
      <c r="FL169" s="1269"/>
      <c r="FM169" s="1269"/>
      <c r="FN169" s="1269"/>
      <c r="FO169" s="1269"/>
      <c r="FP169" s="1269"/>
      <c r="FQ169" s="1269"/>
      <c r="FR169" s="1269"/>
      <c r="FS169" s="1269"/>
      <c r="FT169" s="1269"/>
      <c r="FU169" s="1269"/>
      <c r="FV169" s="1269"/>
      <c r="FW169" s="1269"/>
      <c r="FX169" s="1269"/>
      <c r="FY169" s="1269"/>
      <c r="FZ169" s="1269"/>
      <c r="GA169" s="1269"/>
      <c r="GB169" s="1269"/>
      <c r="GC169" s="1269"/>
      <c r="GD169" s="1269"/>
      <c r="GE169" s="1269"/>
      <c r="GF169" s="1269"/>
      <c r="GG169" s="1269"/>
      <c r="GH169" s="1269"/>
      <c r="GI169" s="1269"/>
      <c r="GJ169" s="1269"/>
      <c r="GK169" s="1269"/>
      <c r="GL169" s="1269"/>
      <c r="GM169" s="1269"/>
      <c r="GN169" s="1269"/>
      <c r="GO169" s="1269"/>
      <c r="GP169" s="1269"/>
      <c r="GQ169" s="1269"/>
      <c r="GR169" s="1269"/>
      <c r="GS169" s="1269"/>
      <c r="GT169" s="1269"/>
      <c r="GU169" s="1269"/>
      <c r="GV169" s="1269"/>
      <c r="GW169" s="1269"/>
      <c r="GX169" s="1269"/>
      <c r="GY169" s="1269"/>
      <c r="GZ169" s="1269"/>
      <c r="HA169" s="1269"/>
      <c r="HB169" s="1269"/>
      <c r="HC169" s="1269"/>
      <c r="HD169" s="1269"/>
      <c r="HE169" s="1269"/>
      <c r="HF169" s="1269"/>
      <c r="HG169" s="1269"/>
      <c r="HH169" s="1269"/>
      <c r="HI169" s="1269"/>
      <c r="HJ169" s="1269"/>
      <c r="HK169" s="1269"/>
      <c r="HL169" s="1269"/>
      <c r="HM169" s="1269"/>
      <c r="HN169" s="1269"/>
      <c r="HO169" s="1269"/>
      <c r="HP169" s="1269"/>
      <c r="HQ169" s="1269"/>
      <c r="HR169" s="1269"/>
      <c r="HS169" s="1269"/>
      <c r="HT169" s="1269"/>
      <c r="HU169" s="1269"/>
      <c r="HV169" s="1269"/>
      <c r="HW169" s="1269"/>
      <c r="HX169" s="1269"/>
      <c r="HY169" s="1269"/>
      <c r="HZ169" s="1269"/>
      <c r="IA169" s="1269"/>
      <c r="IB169" s="1269"/>
      <c r="IC169" s="1269"/>
      <c r="ID169" s="1269"/>
      <c r="IE169" s="1269"/>
      <c r="IF169" s="1269"/>
      <c r="IG169" s="1269"/>
      <c r="IH169" s="1269"/>
      <c r="II169" s="1269"/>
      <c r="IJ169" s="1269"/>
      <c r="IK169" s="1269"/>
      <c r="IL169" s="1269"/>
      <c r="IM169" s="1269"/>
      <c r="IN169" s="1269"/>
      <c r="IO169" s="1269"/>
      <c r="IP169" s="1269"/>
      <c r="IQ169" s="1269"/>
      <c r="IR169" s="1269"/>
      <c r="IS169" s="1269"/>
      <c r="IT169" s="1269"/>
      <c r="IU169" s="1269"/>
      <c r="IV169" s="1269"/>
      <c r="IW169" s="1269"/>
      <c r="IX169" s="1269"/>
      <c r="IY169" s="1269"/>
      <c r="IZ169" s="1269"/>
      <c r="JA169" s="1269"/>
    </row>
    <row r="170" spans="1:261" s="1268" customFormat="1" ht="8.25" customHeight="1">
      <c r="A170" s="133"/>
      <c r="B170" s="133"/>
      <c r="C170" s="133"/>
      <c r="D170" s="133"/>
      <c r="E170" s="133"/>
      <c r="F170" s="133"/>
      <c r="G170" s="133"/>
      <c r="H170" s="133"/>
      <c r="I170" s="133"/>
      <c r="J170" s="133"/>
      <c r="K170" s="133"/>
      <c r="L170" s="133"/>
      <c r="M170" s="133"/>
      <c r="N170" s="133"/>
      <c r="O170" s="133"/>
      <c r="P170" s="133"/>
      <c r="Q170" s="133"/>
      <c r="R170" s="133"/>
      <c r="S170" s="133"/>
      <c r="T170" s="133"/>
      <c r="U170" s="133"/>
      <c r="V170" s="133"/>
      <c r="W170" s="133"/>
      <c r="X170" s="133"/>
      <c r="Y170" s="133"/>
      <c r="Z170" s="133"/>
      <c r="AA170" s="1269"/>
      <c r="AB170" s="1269"/>
      <c r="AC170" s="1269"/>
      <c r="AD170" s="1269"/>
      <c r="AE170" s="1269"/>
      <c r="AF170" s="1269"/>
      <c r="AG170" s="1269"/>
      <c r="AH170" s="1269"/>
      <c r="AI170" s="1269"/>
      <c r="AJ170" s="1269"/>
      <c r="AK170" s="1269"/>
      <c r="AL170" s="1269"/>
      <c r="AM170" s="1269"/>
      <c r="AN170" s="1269"/>
      <c r="AO170" s="1269"/>
      <c r="AP170" s="1269"/>
      <c r="AQ170" s="1269"/>
      <c r="AR170" s="1269"/>
      <c r="AS170" s="1269"/>
      <c r="AT170" s="1269"/>
      <c r="AU170" s="1269"/>
      <c r="AV170" s="1269"/>
      <c r="AW170" s="1269"/>
      <c r="AX170" s="1269"/>
      <c r="AY170" s="1269"/>
      <c r="AZ170" s="1269"/>
      <c r="BA170" s="1269"/>
      <c r="BB170" s="1269"/>
      <c r="BC170" s="1269"/>
      <c r="BD170" s="1269"/>
      <c r="BE170" s="1269"/>
      <c r="BF170" s="1269"/>
      <c r="BG170" s="1269"/>
      <c r="BH170" s="1269"/>
      <c r="BI170" s="1269"/>
      <c r="BJ170" s="1269"/>
      <c r="BK170" s="1269"/>
      <c r="BL170" s="1269"/>
      <c r="BM170" s="1269"/>
      <c r="BN170" s="1269"/>
      <c r="BO170" s="1269"/>
      <c r="BP170" s="1269"/>
      <c r="BQ170" s="1269"/>
      <c r="BR170" s="1269"/>
      <c r="BS170" s="1269"/>
      <c r="BT170" s="1269"/>
      <c r="BU170" s="1269"/>
      <c r="BV170" s="1269"/>
      <c r="BW170" s="1269"/>
      <c r="BX170" s="1269"/>
      <c r="BY170" s="1269"/>
      <c r="BZ170" s="1269"/>
      <c r="CA170" s="1269"/>
      <c r="CB170" s="1269"/>
      <c r="CC170" s="1269"/>
      <c r="CD170" s="1269"/>
      <c r="CE170" s="1269"/>
      <c r="CF170" s="1269"/>
      <c r="CG170" s="1269"/>
      <c r="CH170" s="1269"/>
      <c r="CI170" s="1269"/>
      <c r="CJ170" s="1269"/>
      <c r="CK170" s="1269"/>
      <c r="CL170" s="1269"/>
      <c r="CM170" s="1269"/>
      <c r="CN170" s="1269"/>
      <c r="CO170" s="1269"/>
      <c r="CP170" s="1269"/>
      <c r="CQ170" s="1269"/>
      <c r="CR170" s="1269"/>
      <c r="CS170" s="1269"/>
      <c r="CT170" s="1269"/>
      <c r="CU170" s="1269"/>
      <c r="CV170" s="1269"/>
      <c r="CW170" s="1269"/>
      <c r="CX170" s="1269"/>
      <c r="CY170" s="1269"/>
      <c r="CZ170" s="1269"/>
      <c r="DA170" s="1269"/>
      <c r="DB170" s="1269"/>
      <c r="DC170" s="1269"/>
      <c r="DD170" s="1269"/>
      <c r="DE170" s="1269"/>
      <c r="DF170" s="1269"/>
      <c r="DG170" s="1269"/>
      <c r="DH170" s="1269"/>
      <c r="DI170" s="1269"/>
      <c r="DJ170" s="1269"/>
      <c r="DK170" s="1269"/>
      <c r="DL170" s="1269"/>
      <c r="DM170" s="1269"/>
      <c r="DN170" s="1269"/>
      <c r="DO170" s="1269"/>
      <c r="DP170" s="1269"/>
      <c r="DQ170" s="1269"/>
      <c r="DR170" s="1269"/>
      <c r="DS170" s="1269"/>
      <c r="DT170" s="1269"/>
      <c r="DU170" s="1269"/>
      <c r="DV170" s="1269"/>
      <c r="DW170" s="1269"/>
      <c r="DX170" s="1269"/>
      <c r="DY170" s="1269"/>
      <c r="DZ170" s="1269"/>
      <c r="EA170" s="1269"/>
      <c r="EB170" s="1269"/>
      <c r="EC170" s="1269"/>
      <c r="ED170" s="1269"/>
      <c r="EE170" s="1269"/>
      <c r="EF170" s="1269"/>
      <c r="EG170" s="1269"/>
      <c r="EH170" s="1269"/>
      <c r="EI170" s="1269"/>
      <c r="EJ170" s="1269"/>
      <c r="EK170" s="1269"/>
      <c r="EL170" s="1269"/>
      <c r="EM170" s="1269"/>
      <c r="EN170" s="1269"/>
      <c r="EO170" s="1269"/>
      <c r="EP170" s="1269"/>
      <c r="EQ170" s="1269"/>
      <c r="ER170" s="1269"/>
      <c r="ES170" s="1269"/>
      <c r="ET170" s="1269"/>
      <c r="EU170" s="1269"/>
      <c r="EV170" s="1269"/>
      <c r="EW170" s="1269"/>
      <c r="EX170" s="1269"/>
      <c r="EY170" s="1269"/>
      <c r="EZ170" s="1269"/>
      <c r="FA170" s="1269"/>
      <c r="FB170" s="1269"/>
      <c r="FC170" s="1269"/>
      <c r="FD170" s="1269"/>
      <c r="FE170" s="1269"/>
      <c r="FF170" s="1269"/>
      <c r="FG170" s="1269"/>
      <c r="FH170" s="1269"/>
      <c r="FI170" s="1269"/>
      <c r="FJ170" s="1269"/>
      <c r="FK170" s="1269"/>
      <c r="FL170" s="1269"/>
      <c r="FM170" s="1269"/>
      <c r="FN170" s="1269"/>
      <c r="FO170" s="1269"/>
      <c r="FP170" s="1269"/>
      <c r="FQ170" s="1269"/>
      <c r="FR170" s="1269"/>
      <c r="FS170" s="1269"/>
      <c r="FT170" s="1269"/>
      <c r="FU170" s="1269"/>
      <c r="FV170" s="1269"/>
      <c r="FW170" s="1269"/>
      <c r="FX170" s="1269"/>
      <c r="FY170" s="1269"/>
      <c r="FZ170" s="1269"/>
      <c r="GA170" s="1269"/>
      <c r="GB170" s="1269"/>
      <c r="GC170" s="1269"/>
      <c r="GD170" s="1269"/>
      <c r="GE170" s="1269"/>
      <c r="GF170" s="1269"/>
      <c r="GG170" s="1269"/>
      <c r="GH170" s="1269"/>
      <c r="GI170" s="1269"/>
      <c r="GJ170" s="1269"/>
      <c r="GK170" s="1269"/>
      <c r="GL170" s="1269"/>
      <c r="GM170" s="1269"/>
      <c r="GN170" s="1269"/>
      <c r="GO170" s="1269"/>
      <c r="GP170" s="1269"/>
      <c r="GQ170" s="1269"/>
      <c r="GR170" s="1269"/>
      <c r="GS170" s="1269"/>
      <c r="GT170" s="1269"/>
      <c r="GU170" s="1269"/>
      <c r="GV170" s="1269"/>
      <c r="GW170" s="1269"/>
      <c r="GX170" s="1269"/>
      <c r="GY170" s="1269"/>
      <c r="GZ170" s="1269"/>
      <c r="HA170" s="1269"/>
      <c r="HB170" s="1269"/>
      <c r="HC170" s="1269"/>
      <c r="HD170" s="1269"/>
      <c r="HE170" s="1269"/>
      <c r="HF170" s="1269"/>
      <c r="HG170" s="1269"/>
      <c r="HH170" s="1269"/>
      <c r="HI170" s="1269"/>
      <c r="HJ170" s="1269"/>
      <c r="HK170" s="1269"/>
      <c r="HL170" s="1269"/>
      <c r="HM170" s="1269"/>
      <c r="HN170" s="1269"/>
      <c r="HO170" s="1269"/>
      <c r="HP170" s="1269"/>
      <c r="HQ170" s="1269"/>
      <c r="HR170" s="1269"/>
      <c r="HS170" s="1269"/>
      <c r="HT170" s="1269"/>
      <c r="HU170" s="1269"/>
      <c r="HV170" s="1269"/>
      <c r="HW170" s="1269"/>
      <c r="HX170" s="1269"/>
      <c r="HY170" s="1269"/>
      <c r="HZ170" s="1269"/>
      <c r="IA170" s="1269"/>
      <c r="IB170" s="1269"/>
      <c r="IC170" s="1269"/>
      <c r="ID170" s="1269"/>
      <c r="IE170" s="1269"/>
      <c r="IF170" s="1269"/>
      <c r="IG170" s="1269"/>
      <c r="IH170" s="1269"/>
      <c r="II170" s="1269"/>
      <c r="IJ170" s="1269"/>
      <c r="IK170" s="1269"/>
      <c r="IL170" s="1269"/>
      <c r="IM170" s="1269"/>
      <c r="IN170" s="1269"/>
      <c r="IO170" s="1269"/>
      <c r="IP170" s="1269"/>
      <c r="IQ170" s="1269"/>
      <c r="IR170" s="1269"/>
      <c r="IS170" s="1269"/>
      <c r="IT170" s="1269"/>
      <c r="IU170" s="1269"/>
      <c r="IV170" s="1269"/>
      <c r="IW170" s="1269"/>
      <c r="IX170" s="1269"/>
      <c r="IY170" s="1269"/>
      <c r="IZ170" s="1269"/>
      <c r="JA170" s="1269"/>
    </row>
    <row r="171" spans="1:261" s="1268" customFormat="1" ht="8.25" customHeight="1">
      <c r="A171" s="133"/>
      <c r="B171" s="133"/>
      <c r="C171" s="133"/>
      <c r="D171" s="133"/>
      <c r="E171" s="133"/>
      <c r="F171" s="133"/>
      <c r="G171" s="133"/>
      <c r="H171" s="133"/>
      <c r="I171" s="133"/>
      <c r="J171" s="133"/>
      <c r="K171" s="133"/>
      <c r="L171" s="133"/>
      <c r="M171" s="133"/>
      <c r="N171" s="133"/>
      <c r="O171" s="133"/>
      <c r="P171" s="133"/>
      <c r="Q171" s="133"/>
      <c r="R171" s="133"/>
      <c r="S171" s="133"/>
      <c r="T171" s="133"/>
      <c r="U171" s="133"/>
      <c r="V171" s="133"/>
      <c r="W171" s="133"/>
      <c r="X171" s="133"/>
      <c r="Y171" s="133"/>
      <c r="Z171" s="133"/>
      <c r="AA171" s="1269"/>
      <c r="AB171" s="1269"/>
      <c r="AC171" s="1269"/>
      <c r="AD171" s="1269"/>
      <c r="AE171" s="1269"/>
      <c r="AF171" s="1269"/>
      <c r="AG171" s="1269"/>
      <c r="AH171" s="1269"/>
      <c r="AI171" s="1269"/>
      <c r="AJ171" s="1269"/>
      <c r="AK171" s="1269"/>
      <c r="AL171" s="1269"/>
      <c r="AM171" s="1269"/>
      <c r="AN171" s="1269"/>
      <c r="AO171" s="1269"/>
      <c r="AP171" s="1269"/>
      <c r="AQ171" s="1269"/>
      <c r="AR171" s="1269"/>
      <c r="AS171" s="1269"/>
      <c r="AT171" s="1269"/>
      <c r="AU171" s="1269"/>
      <c r="AV171" s="1269"/>
      <c r="AW171" s="1269"/>
      <c r="AX171" s="1269"/>
      <c r="AY171" s="1269"/>
      <c r="AZ171" s="1269"/>
      <c r="BA171" s="1269"/>
      <c r="BB171" s="1269"/>
      <c r="BC171" s="1269"/>
      <c r="BD171" s="1269"/>
      <c r="BE171" s="1269"/>
      <c r="BF171" s="1269"/>
      <c r="BG171" s="1269"/>
      <c r="BH171" s="1269"/>
      <c r="BI171" s="1269"/>
      <c r="BJ171" s="1269"/>
      <c r="BK171" s="1269"/>
      <c r="BL171" s="1269"/>
      <c r="BM171" s="1269"/>
      <c r="BN171" s="1269"/>
      <c r="BO171" s="1269"/>
      <c r="BP171" s="1269"/>
      <c r="BQ171" s="1269"/>
      <c r="BR171" s="1269"/>
      <c r="BS171" s="1269"/>
      <c r="BT171" s="1269"/>
      <c r="BU171" s="1269"/>
      <c r="BV171" s="1269"/>
      <c r="BW171" s="1269"/>
      <c r="BX171" s="1269"/>
      <c r="BY171" s="1269"/>
      <c r="BZ171" s="1269"/>
      <c r="CA171" s="1269"/>
      <c r="CB171" s="1269"/>
      <c r="CC171" s="1269"/>
      <c r="CD171" s="1269"/>
      <c r="CE171" s="1269"/>
      <c r="CF171" s="1269"/>
      <c r="CG171" s="1269"/>
      <c r="CH171" s="1269"/>
      <c r="CI171" s="1269"/>
      <c r="CJ171" s="1269"/>
      <c r="CK171" s="1269"/>
      <c r="CL171" s="1269"/>
      <c r="CM171" s="1269"/>
      <c r="CN171" s="1269"/>
      <c r="CO171" s="1269"/>
      <c r="CP171" s="1269"/>
      <c r="CQ171" s="1269"/>
      <c r="CR171" s="1269"/>
      <c r="CS171" s="1269"/>
      <c r="CT171" s="1269"/>
      <c r="CU171" s="1269"/>
      <c r="CV171" s="1269"/>
      <c r="CW171" s="1269"/>
      <c r="CX171" s="1269"/>
      <c r="CY171" s="1269"/>
      <c r="CZ171" s="1269"/>
      <c r="DA171" s="1269"/>
      <c r="DB171" s="1269"/>
      <c r="DC171" s="1269"/>
      <c r="DD171" s="1269"/>
      <c r="DE171" s="1269"/>
      <c r="DF171" s="1269"/>
      <c r="DG171" s="1269"/>
      <c r="DH171" s="1269"/>
      <c r="DI171" s="1269"/>
      <c r="DJ171" s="1269"/>
      <c r="DK171" s="1269"/>
      <c r="DL171" s="1269"/>
      <c r="DM171" s="1269"/>
      <c r="DN171" s="1269"/>
      <c r="DO171" s="1269"/>
      <c r="DP171" s="1269"/>
      <c r="DQ171" s="1269"/>
      <c r="DR171" s="1269"/>
      <c r="DS171" s="1269"/>
      <c r="DT171" s="1269"/>
      <c r="DU171" s="1269"/>
      <c r="DV171" s="1269"/>
      <c r="DW171" s="1269"/>
      <c r="DX171" s="1269"/>
      <c r="DY171" s="1269"/>
      <c r="DZ171" s="1269"/>
      <c r="EA171" s="1269"/>
      <c r="EB171" s="1269"/>
      <c r="EC171" s="1269"/>
      <c r="ED171" s="1269"/>
      <c r="EE171" s="1269"/>
      <c r="EF171" s="1269"/>
      <c r="EG171" s="1269"/>
      <c r="EH171" s="1269"/>
      <c r="EI171" s="1269"/>
      <c r="EJ171" s="1269"/>
      <c r="EK171" s="1269"/>
      <c r="EL171" s="1269"/>
      <c r="EM171" s="1269"/>
      <c r="EN171" s="1269"/>
      <c r="EO171" s="1269"/>
      <c r="EP171" s="1269"/>
      <c r="EQ171" s="1269"/>
      <c r="ER171" s="1269"/>
      <c r="ES171" s="1269"/>
      <c r="ET171" s="1269"/>
      <c r="EU171" s="1269"/>
      <c r="EV171" s="1269"/>
      <c r="EW171" s="1269"/>
      <c r="EX171" s="1269"/>
      <c r="EY171" s="1269"/>
      <c r="EZ171" s="1269"/>
      <c r="FA171" s="1269"/>
      <c r="FB171" s="1269"/>
      <c r="FC171" s="1269"/>
      <c r="FD171" s="1269"/>
      <c r="FE171" s="1269"/>
      <c r="FF171" s="1269"/>
      <c r="FG171" s="1269"/>
      <c r="FH171" s="1269"/>
      <c r="FI171" s="1269"/>
      <c r="FJ171" s="1269"/>
      <c r="FK171" s="1269"/>
      <c r="FL171" s="1269"/>
      <c r="FM171" s="1269"/>
      <c r="FN171" s="1269"/>
      <c r="FO171" s="1269"/>
      <c r="FP171" s="1269"/>
      <c r="FQ171" s="1269"/>
      <c r="FR171" s="1269"/>
      <c r="FS171" s="1269"/>
      <c r="FT171" s="1269"/>
      <c r="FU171" s="1269"/>
      <c r="FV171" s="1269"/>
      <c r="FW171" s="1269"/>
      <c r="FX171" s="1269"/>
      <c r="FY171" s="1269"/>
      <c r="FZ171" s="1269"/>
      <c r="GA171" s="1269"/>
      <c r="GB171" s="1269"/>
      <c r="GC171" s="1269"/>
      <c r="GD171" s="1269"/>
      <c r="GE171" s="1269"/>
      <c r="GF171" s="1269"/>
      <c r="GG171" s="1269"/>
      <c r="GH171" s="1269"/>
      <c r="GI171" s="1269"/>
      <c r="GJ171" s="1269"/>
      <c r="GK171" s="1269"/>
      <c r="GL171" s="1269"/>
      <c r="GM171" s="1269"/>
      <c r="GN171" s="1269"/>
      <c r="GO171" s="1269"/>
      <c r="GP171" s="1269"/>
      <c r="GQ171" s="1269"/>
      <c r="GR171" s="1269"/>
      <c r="GS171" s="1269"/>
      <c r="GT171" s="1269"/>
      <c r="GU171" s="1269"/>
      <c r="GV171" s="1269"/>
      <c r="GW171" s="1269"/>
      <c r="GX171" s="1269"/>
      <c r="GY171" s="1269"/>
      <c r="GZ171" s="1269"/>
      <c r="HA171" s="1269"/>
      <c r="HB171" s="1269"/>
      <c r="HC171" s="1269"/>
      <c r="HD171" s="1269"/>
      <c r="HE171" s="1269"/>
      <c r="HF171" s="1269"/>
      <c r="HG171" s="1269"/>
      <c r="HH171" s="1269"/>
      <c r="HI171" s="1269"/>
      <c r="HJ171" s="1269"/>
      <c r="HK171" s="1269"/>
      <c r="HL171" s="1269"/>
      <c r="HM171" s="1269"/>
      <c r="HN171" s="1269"/>
      <c r="HO171" s="1269"/>
      <c r="HP171" s="1269"/>
      <c r="HQ171" s="1269"/>
      <c r="HR171" s="1269"/>
      <c r="HS171" s="1269"/>
      <c r="HT171" s="1269"/>
      <c r="HU171" s="1269"/>
      <c r="HV171" s="1269"/>
      <c r="HW171" s="1269"/>
      <c r="HX171" s="1269"/>
      <c r="HY171" s="1269"/>
      <c r="HZ171" s="1269"/>
      <c r="IA171" s="1269"/>
      <c r="IB171" s="1269"/>
      <c r="IC171" s="1269"/>
      <c r="ID171" s="1269"/>
      <c r="IE171" s="1269"/>
      <c r="IF171" s="1269"/>
      <c r="IG171" s="1269"/>
      <c r="IH171" s="1269"/>
      <c r="II171" s="1269"/>
      <c r="IJ171" s="1269"/>
      <c r="IK171" s="1269"/>
      <c r="IL171" s="1269"/>
      <c r="IM171" s="1269"/>
      <c r="IN171" s="1269"/>
      <c r="IO171" s="1269"/>
      <c r="IP171" s="1269"/>
      <c r="IQ171" s="1269"/>
      <c r="IR171" s="1269"/>
      <c r="IS171" s="1269"/>
      <c r="IT171" s="1269"/>
      <c r="IU171" s="1269"/>
      <c r="IV171" s="1269"/>
      <c r="IW171" s="1269"/>
      <c r="IX171" s="1269"/>
      <c r="IY171" s="1269"/>
      <c r="IZ171" s="1269"/>
      <c r="JA171" s="1269"/>
    </row>
    <row r="172" spans="1:261" s="1268" customFormat="1" ht="8.25" customHeight="1">
      <c r="A172" s="133"/>
      <c r="B172" s="133"/>
      <c r="C172" s="133"/>
      <c r="D172" s="133"/>
      <c r="E172" s="133"/>
      <c r="F172" s="133"/>
      <c r="G172" s="133"/>
      <c r="H172" s="133"/>
      <c r="I172" s="133"/>
      <c r="J172" s="133"/>
      <c r="K172" s="133"/>
      <c r="L172" s="133"/>
      <c r="M172" s="133"/>
      <c r="N172" s="133"/>
      <c r="O172" s="133"/>
      <c r="P172" s="133"/>
      <c r="Q172" s="133"/>
      <c r="R172" s="133"/>
      <c r="S172" s="133"/>
      <c r="T172" s="133"/>
      <c r="U172" s="133"/>
      <c r="V172" s="133"/>
      <c r="W172" s="133"/>
      <c r="X172" s="133"/>
      <c r="Y172" s="133"/>
      <c r="Z172" s="133"/>
      <c r="AA172" s="1269"/>
      <c r="AB172" s="1269"/>
      <c r="AC172" s="1269"/>
      <c r="AD172" s="1269"/>
      <c r="AE172" s="1269"/>
      <c r="AF172" s="1269"/>
      <c r="AG172" s="1269"/>
      <c r="AH172" s="1269"/>
      <c r="AI172" s="1269"/>
      <c r="AJ172" s="1269"/>
      <c r="AK172" s="1269"/>
      <c r="AL172" s="1269"/>
      <c r="AM172" s="1269"/>
      <c r="AN172" s="1269"/>
      <c r="AO172" s="1269"/>
      <c r="AP172" s="1269"/>
      <c r="AQ172" s="1269"/>
      <c r="AR172" s="1269"/>
      <c r="AS172" s="1269"/>
      <c r="AT172" s="1269"/>
      <c r="AU172" s="1269"/>
      <c r="AV172" s="1269"/>
      <c r="AW172" s="1269"/>
      <c r="AX172" s="1269"/>
      <c r="AY172" s="1269"/>
      <c r="AZ172" s="1269"/>
      <c r="BA172" s="1269"/>
      <c r="BB172" s="1269"/>
      <c r="BC172" s="1269"/>
      <c r="BD172" s="1269"/>
      <c r="BE172" s="1269"/>
      <c r="BF172" s="1269"/>
      <c r="BG172" s="1269"/>
      <c r="BH172" s="1269"/>
      <c r="BI172" s="1269"/>
      <c r="BJ172" s="1269"/>
      <c r="BK172" s="1269"/>
      <c r="BL172" s="1269"/>
      <c r="BM172" s="1269"/>
      <c r="BN172" s="1269"/>
      <c r="BO172" s="1269"/>
      <c r="BP172" s="1269"/>
      <c r="BQ172" s="1269"/>
      <c r="BR172" s="1269"/>
      <c r="BS172" s="1269"/>
      <c r="BT172" s="1269"/>
      <c r="BU172" s="1269"/>
      <c r="BV172" s="1269"/>
      <c r="BW172" s="1269"/>
      <c r="BX172" s="1269"/>
      <c r="BY172" s="1269"/>
      <c r="BZ172" s="1269"/>
      <c r="CA172" s="1269"/>
      <c r="CB172" s="1269"/>
      <c r="CC172" s="1269"/>
      <c r="CD172" s="1269"/>
      <c r="CE172" s="1269"/>
      <c r="CF172" s="1269"/>
      <c r="CG172" s="1269"/>
      <c r="CH172" s="1269"/>
      <c r="CI172" s="1269"/>
      <c r="CJ172" s="1269"/>
      <c r="CK172" s="1269"/>
      <c r="CL172" s="1269"/>
      <c r="CM172" s="1269"/>
      <c r="CN172" s="1269"/>
      <c r="CO172" s="1269"/>
      <c r="CP172" s="1269"/>
      <c r="CQ172" s="1269"/>
      <c r="CR172" s="1269"/>
      <c r="CS172" s="1269"/>
      <c r="CT172" s="1269"/>
      <c r="CU172" s="1269"/>
      <c r="CV172" s="1269"/>
      <c r="CW172" s="1269"/>
      <c r="CX172" s="1269"/>
      <c r="CY172" s="1269"/>
      <c r="CZ172" s="1269"/>
      <c r="DA172" s="1269"/>
      <c r="DB172" s="1269"/>
      <c r="DC172" s="1269"/>
      <c r="DD172" s="1269"/>
      <c r="DE172" s="1269"/>
      <c r="DF172" s="1269"/>
      <c r="DG172" s="1269"/>
      <c r="DH172" s="1269"/>
      <c r="DI172" s="1269"/>
      <c r="DJ172" s="1269"/>
      <c r="DK172" s="1269"/>
      <c r="DL172" s="1269"/>
      <c r="DM172" s="1269"/>
      <c r="DN172" s="1269"/>
      <c r="DO172" s="1269"/>
      <c r="DP172" s="1269"/>
      <c r="DQ172" s="1269"/>
      <c r="DR172" s="1269"/>
      <c r="DS172" s="1269"/>
      <c r="DT172" s="1269"/>
      <c r="DU172" s="1269"/>
      <c r="DV172" s="1269"/>
      <c r="DW172" s="1269"/>
      <c r="DX172" s="1269"/>
      <c r="DY172" s="1269"/>
      <c r="DZ172" s="1269"/>
      <c r="EA172" s="1269"/>
      <c r="EB172" s="1269"/>
      <c r="EC172" s="1269"/>
      <c r="ED172" s="1269"/>
      <c r="EE172" s="1269"/>
      <c r="EF172" s="1269"/>
      <c r="EG172" s="1269"/>
      <c r="EH172" s="1269"/>
      <c r="EI172" s="1269"/>
      <c r="EJ172" s="1269"/>
      <c r="EK172" s="1269"/>
      <c r="EL172" s="1269"/>
      <c r="EM172" s="1269"/>
      <c r="EN172" s="1269"/>
      <c r="EO172" s="1269"/>
      <c r="EP172" s="1269"/>
      <c r="EQ172" s="1269"/>
      <c r="ER172" s="1269"/>
      <c r="ES172" s="1269"/>
      <c r="ET172" s="1269"/>
      <c r="EU172" s="1269"/>
      <c r="EV172" s="1269"/>
      <c r="EW172" s="1269"/>
      <c r="EX172" s="1269"/>
      <c r="EY172" s="1269"/>
      <c r="EZ172" s="1269"/>
      <c r="FA172" s="1269"/>
      <c r="FB172" s="1269"/>
      <c r="FC172" s="1269"/>
      <c r="FD172" s="1269"/>
      <c r="FE172" s="1269"/>
      <c r="FF172" s="1269"/>
      <c r="FG172" s="1269"/>
      <c r="FH172" s="1269"/>
      <c r="FI172" s="1269"/>
      <c r="FJ172" s="1269"/>
      <c r="FK172" s="1269"/>
      <c r="FL172" s="1269"/>
      <c r="FM172" s="1269"/>
      <c r="FN172" s="1269"/>
      <c r="FO172" s="1269"/>
      <c r="FP172" s="1269"/>
      <c r="FQ172" s="1269"/>
      <c r="FR172" s="1269"/>
      <c r="FS172" s="1269"/>
      <c r="FT172" s="1269"/>
      <c r="FU172" s="1269"/>
      <c r="FV172" s="1269"/>
      <c r="FW172" s="1269"/>
      <c r="FX172" s="1269"/>
      <c r="FY172" s="1269"/>
      <c r="FZ172" s="1269"/>
      <c r="GA172" s="1269"/>
      <c r="GB172" s="1269"/>
      <c r="GC172" s="1269"/>
      <c r="GD172" s="1269"/>
      <c r="GE172" s="1269"/>
      <c r="GF172" s="1269"/>
      <c r="GG172" s="1269"/>
      <c r="GH172" s="1269"/>
      <c r="GI172" s="1269"/>
      <c r="GJ172" s="1269"/>
      <c r="GK172" s="1269"/>
      <c r="GL172" s="1269"/>
      <c r="GM172" s="1269"/>
      <c r="GN172" s="1269"/>
      <c r="GO172" s="1269"/>
      <c r="GP172" s="1269"/>
      <c r="GQ172" s="1269"/>
      <c r="GR172" s="1269"/>
      <c r="GS172" s="1269"/>
      <c r="GT172" s="1269"/>
      <c r="GU172" s="1269"/>
      <c r="GV172" s="1269"/>
      <c r="GW172" s="1269"/>
      <c r="GX172" s="1269"/>
      <c r="GY172" s="1269"/>
      <c r="GZ172" s="1269"/>
      <c r="HA172" s="1269"/>
      <c r="HB172" s="1269"/>
      <c r="HC172" s="1269"/>
      <c r="HD172" s="1269"/>
      <c r="HE172" s="1269"/>
      <c r="HF172" s="1269"/>
      <c r="HG172" s="1269"/>
      <c r="HH172" s="1269"/>
      <c r="HI172" s="1269"/>
      <c r="HJ172" s="1269"/>
      <c r="HK172" s="1269"/>
      <c r="HL172" s="1269"/>
      <c r="HM172" s="1269"/>
      <c r="HN172" s="1269"/>
      <c r="HO172" s="1269"/>
      <c r="HP172" s="1269"/>
      <c r="HQ172" s="1269"/>
      <c r="HR172" s="1269"/>
      <c r="HS172" s="1269"/>
      <c r="HT172" s="1269"/>
      <c r="HU172" s="1269"/>
      <c r="HV172" s="1269"/>
      <c r="HW172" s="1269"/>
      <c r="HX172" s="1269"/>
      <c r="HY172" s="1269"/>
      <c r="HZ172" s="1269"/>
      <c r="IA172" s="1269"/>
      <c r="IB172" s="1269"/>
      <c r="IC172" s="1269"/>
      <c r="ID172" s="1269"/>
      <c r="IE172" s="1269"/>
      <c r="IF172" s="1269"/>
      <c r="IG172" s="1269"/>
      <c r="IH172" s="1269"/>
      <c r="II172" s="1269"/>
      <c r="IJ172" s="1269"/>
      <c r="IK172" s="1269"/>
      <c r="IL172" s="1269"/>
      <c r="IM172" s="1269"/>
      <c r="IN172" s="1269"/>
      <c r="IO172" s="1269"/>
      <c r="IP172" s="1269"/>
      <c r="IQ172" s="1269"/>
      <c r="IR172" s="1269"/>
      <c r="IS172" s="1269"/>
      <c r="IT172" s="1269"/>
      <c r="IU172" s="1269"/>
      <c r="IV172" s="1269"/>
      <c r="IW172" s="1269"/>
      <c r="IX172" s="1269"/>
      <c r="IY172" s="1269"/>
      <c r="IZ172" s="1269"/>
      <c r="JA172" s="1269"/>
    </row>
    <row r="173" spans="1:261" s="1268" customFormat="1" ht="8.25" customHeight="1">
      <c r="A173" s="133"/>
      <c r="B173" s="133"/>
      <c r="C173" s="133"/>
      <c r="D173" s="133"/>
      <c r="E173" s="133"/>
      <c r="F173" s="133"/>
      <c r="G173" s="133"/>
      <c r="H173" s="133"/>
      <c r="I173" s="133"/>
      <c r="J173" s="133"/>
      <c r="K173" s="133"/>
      <c r="L173" s="133"/>
      <c r="M173" s="133"/>
      <c r="N173" s="133"/>
      <c r="O173" s="133"/>
      <c r="P173" s="133"/>
      <c r="Q173" s="133"/>
      <c r="R173" s="133"/>
      <c r="S173" s="133"/>
      <c r="T173" s="133"/>
      <c r="U173" s="133"/>
      <c r="V173" s="133"/>
      <c r="W173" s="133"/>
      <c r="X173" s="133"/>
      <c r="Y173" s="133"/>
      <c r="Z173" s="133"/>
      <c r="AA173" s="1269"/>
      <c r="AB173" s="1269"/>
      <c r="AC173" s="1269"/>
      <c r="AD173" s="1269"/>
      <c r="AE173" s="1269"/>
      <c r="AF173" s="1269"/>
      <c r="AG173" s="1269"/>
      <c r="AH173" s="1269"/>
      <c r="AI173" s="1269"/>
      <c r="AJ173" s="1269"/>
      <c r="AK173" s="1269"/>
      <c r="AL173" s="1269"/>
      <c r="AM173" s="1269"/>
      <c r="AN173" s="1269"/>
      <c r="AO173" s="1269"/>
      <c r="AP173" s="1269"/>
      <c r="AQ173" s="1269"/>
      <c r="AR173" s="1269"/>
      <c r="AS173" s="1269"/>
      <c r="AT173" s="1269"/>
      <c r="AU173" s="1269"/>
      <c r="AV173" s="1269"/>
      <c r="AW173" s="1269"/>
      <c r="AX173" s="1269"/>
      <c r="AY173" s="1269"/>
      <c r="AZ173" s="1269"/>
      <c r="BA173" s="1269"/>
      <c r="BB173" s="1269"/>
      <c r="BC173" s="1269"/>
      <c r="BD173" s="1269"/>
      <c r="BE173" s="1269"/>
      <c r="BF173" s="1269"/>
      <c r="BG173" s="1269"/>
      <c r="BH173" s="1269"/>
      <c r="BI173" s="1269"/>
      <c r="BJ173" s="1269"/>
      <c r="BK173" s="1269"/>
      <c r="BL173" s="1269"/>
      <c r="BM173" s="1269"/>
      <c r="BN173" s="1269"/>
      <c r="BO173" s="1269"/>
      <c r="BP173" s="1269"/>
      <c r="BQ173" s="1269"/>
      <c r="BR173" s="1269"/>
      <c r="BS173" s="1269"/>
      <c r="BT173" s="1269"/>
      <c r="BU173" s="1269"/>
      <c r="BV173" s="1269"/>
      <c r="BW173" s="1269"/>
      <c r="BX173" s="1269"/>
      <c r="BY173" s="1269"/>
      <c r="BZ173" s="1269"/>
      <c r="CA173" s="1269"/>
      <c r="CB173" s="1269"/>
      <c r="CC173" s="1269"/>
      <c r="CD173" s="1269"/>
      <c r="CE173" s="1269"/>
      <c r="CF173" s="1269"/>
      <c r="CG173" s="1269"/>
      <c r="CH173" s="1269"/>
      <c r="CI173" s="1269"/>
      <c r="CJ173" s="1269"/>
      <c r="CK173" s="1269"/>
      <c r="CL173" s="1269"/>
      <c r="CM173" s="1269"/>
      <c r="CN173" s="1269"/>
      <c r="CO173" s="1269"/>
      <c r="CP173" s="1269"/>
      <c r="CQ173" s="1269"/>
      <c r="CR173" s="1269"/>
      <c r="CS173" s="1269"/>
      <c r="CT173" s="1269"/>
      <c r="CU173" s="1269"/>
      <c r="CV173" s="1269"/>
      <c r="CW173" s="1269"/>
      <c r="CX173" s="1269"/>
      <c r="CY173" s="1269"/>
      <c r="CZ173" s="1269"/>
      <c r="DA173" s="1269"/>
      <c r="DB173" s="1269"/>
      <c r="DC173" s="1269"/>
      <c r="DD173" s="1269"/>
      <c r="DE173" s="1269"/>
      <c r="DF173" s="1269"/>
      <c r="DG173" s="1269"/>
      <c r="DH173" s="1269"/>
      <c r="DI173" s="1269"/>
      <c r="DJ173" s="1269"/>
      <c r="DK173" s="1269"/>
      <c r="DL173" s="1269"/>
      <c r="DM173" s="1269"/>
      <c r="DN173" s="1269"/>
      <c r="DO173" s="1269"/>
      <c r="DP173" s="1269"/>
      <c r="DQ173" s="1269"/>
      <c r="DR173" s="1269"/>
      <c r="DS173" s="1269"/>
      <c r="DT173" s="1269"/>
      <c r="DU173" s="1269"/>
      <c r="DV173" s="1269"/>
      <c r="DW173" s="1269"/>
      <c r="DX173" s="1269"/>
      <c r="DY173" s="1269"/>
      <c r="DZ173" s="1269"/>
      <c r="EA173" s="1269"/>
      <c r="EB173" s="1269"/>
      <c r="EC173" s="1269"/>
      <c r="ED173" s="1269"/>
      <c r="EE173" s="1269"/>
      <c r="EF173" s="1269"/>
      <c r="EG173" s="1269"/>
      <c r="EH173" s="1269"/>
      <c r="EI173" s="1269"/>
      <c r="EJ173" s="1269"/>
      <c r="EK173" s="1269"/>
      <c r="EL173" s="1269"/>
      <c r="EM173" s="1269"/>
      <c r="EN173" s="1269"/>
      <c r="EO173" s="1269"/>
      <c r="EP173" s="1269"/>
      <c r="EQ173" s="1269"/>
      <c r="ER173" s="1269"/>
      <c r="ES173" s="1269"/>
      <c r="ET173" s="1269"/>
      <c r="EU173" s="1269"/>
      <c r="EV173" s="1269"/>
      <c r="EW173" s="1269"/>
      <c r="EX173" s="1269"/>
      <c r="EY173" s="1269"/>
      <c r="EZ173" s="1269"/>
      <c r="FA173" s="1269"/>
      <c r="FB173" s="1269"/>
      <c r="FC173" s="1269"/>
      <c r="FD173" s="1269"/>
      <c r="FE173" s="1269"/>
      <c r="FF173" s="1269"/>
      <c r="FG173" s="1269"/>
      <c r="FH173" s="1269"/>
      <c r="FI173" s="1269"/>
      <c r="FJ173" s="1269"/>
      <c r="FK173" s="1269"/>
      <c r="FL173" s="1269"/>
      <c r="FM173" s="1269"/>
      <c r="FN173" s="1269"/>
      <c r="FO173" s="1269"/>
      <c r="FP173" s="1269"/>
      <c r="FQ173" s="1269"/>
      <c r="FR173" s="1269"/>
      <c r="FS173" s="1269"/>
      <c r="FT173" s="1269"/>
      <c r="FU173" s="1269"/>
      <c r="FV173" s="1269"/>
      <c r="FW173" s="1269"/>
      <c r="FX173" s="1269"/>
      <c r="FY173" s="1269"/>
      <c r="FZ173" s="1269"/>
      <c r="GA173" s="1269"/>
      <c r="GB173" s="1269"/>
      <c r="GC173" s="1269"/>
      <c r="GD173" s="1269"/>
      <c r="GE173" s="1269"/>
      <c r="GF173" s="1269"/>
      <c r="GG173" s="1269"/>
      <c r="GH173" s="1269"/>
      <c r="GI173" s="1269"/>
      <c r="GJ173" s="1269"/>
      <c r="GK173" s="1269"/>
      <c r="GL173" s="1269"/>
      <c r="GM173" s="1269"/>
      <c r="GN173" s="1269"/>
      <c r="GO173" s="1269"/>
      <c r="GP173" s="1269"/>
      <c r="GQ173" s="1269"/>
      <c r="GR173" s="1269"/>
      <c r="GS173" s="1269"/>
      <c r="GT173" s="1269"/>
      <c r="GU173" s="1269"/>
      <c r="GV173" s="1269"/>
      <c r="GW173" s="1269"/>
      <c r="GX173" s="1269"/>
      <c r="GY173" s="1269"/>
      <c r="GZ173" s="1269"/>
      <c r="HA173" s="1269"/>
      <c r="HB173" s="1269"/>
      <c r="HC173" s="1269"/>
      <c r="HD173" s="1269"/>
      <c r="HE173" s="1269"/>
      <c r="HF173" s="1269"/>
      <c r="HG173" s="1269"/>
      <c r="HH173" s="1269"/>
      <c r="HI173" s="1269"/>
      <c r="HJ173" s="1269"/>
      <c r="HK173" s="1269"/>
      <c r="HL173" s="1269"/>
      <c r="HM173" s="1269"/>
      <c r="HN173" s="1269"/>
      <c r="HO173" s="1269"/>
      <c r="HP173" s="1269"/>
      <c r="HQ173" s="1269"/>
      <c r="HR173" s="1269"/>
      <c r="HS173" s="1269"/>
      <c r="HT173" s="1269"/>
      <c r="HU173" s="1269"/>
      <c r="HV173" s="1269"/>
      <c r="HW173" s="1269"/>
      <c r="HX173" s="1269"/>
      <c r="HY173" s="1269"/>
      <c r="HZ173" s="1269"/>
      <c r="IA173" s="1269"/>
      <c r="IB173" s="1269"/>
      <c r="IC173" s="1269"/>
      <c r="ID173" s="1269"/>
      <c r="IE173" s="1269"/>
      <c r="IF173" s="1269"/>
      <c r="IG173" s="1269"/>
      <c r="IH173" s="1269"/>
      <c r="II173" s="1269"/>
      <c r="IJ173" s="1269"/>
      <c r="IK173" s="1269"/>
      <c r="IL173" s="1269"/>
      <c r="IM173" s="1269"/>
      <c r="IN173" s="1269"/>
      <c r="IO173" s="1269"/>
      <c r="IP173" s="1269"/>
      <c r="IQ173" s="1269"/>
      <c r="IR173" s="1269"/>
      <c r="IS173" s="1269"/>
      <c r="IT173" s="1269"/>
      <c r="IU173" s="1269"/>
      <c r="IV173" s="1269"/>
      <c r="IW173" s="1269"/>
      <c r="IX173" s="1269"/>
      <c r="IY173" s="1269"/>
      <c r="IZ173" s="1269"/>
      <c r="JA173" s="1269"/>
    </row>
    <row r="174" spans="1:261" s="1268" customFormat="1" ht="8.25" customHeight="1">
      <c r="A174" s="133"/>
      <c r="B174" s="133"/>
      <c r="C174" s="133"/>
      <c r="D174" s="133"/>
      <c r="E174" s="133"/>
      <c r="F174" s="133"/>
      <c r="G174" s="133"/>
      <c r="H174" s="133"/>
      <c r="I174" s="133"/>
      <c r="J174" s="133"/>
      <c r="K174" s="133"/>
      <c r="L174" s="133"/>
      <c r="M174" s="133"/>
      <c r="N174" s="133"/>
      <c r="O174" s="133"/>
      <c r="P174" s="133"/>
      <c r="Q174" s="133"/>
      <c r="R174" s="133"/>
      <c r="S174" s="133"/>
      <c r="T174" s="133"/>
      <c r="U174" s="133"/>
      <c r="V174" s="133"/>
      <c r="W174" s="133"/>
      <c r="X174" s="133"/>
      <c r="Y174" s="133"/>
      <c r="Z174" s="133"/>
      <c r="AA174" s="1269"/>
      <c r="AB174" s="1269"/>
      <c r="AC174" s="1269"/>
      <c r="AD174" s="1269"/>
      <c r="AE174" s="1269"/>
      <c r="AF174" s="1269"/>
      <c r="AG174" s="1269"/>
      <c r="AH174" s="1269"/>
      <c r="AI174" s="1269"/>
      <c r="AJ174" s="1269"/>
      <c r="AK174" s="1269"/>
      <c r="AL174" s="1269"/>
      <c r="AM174" s="1269"/>
      <c r="AN174" s="1269"/>
      <c r="AO174" s="1269"/>
      <c r="AP174" s="1269"/>
      <c r="AQ174" s="1269"/>
      <c r="AR174" s="1269"/>
      <c r="AS174" s="1269"/>
      <c r="AT174" s="1269"/>
      <c r="AU174" s="1269"/>
      <c r="AV174" s="1269"/>
      <c r="AW174" s="1269"/>
      <c r="AX174" s="1269"/>
      <c r="AY174" s="1269"/>
      <c r="AZ174" s="1269"/>
      <c r="BA174" s="1269"/>
      <c r="BB174" s="1269"/>
      <c r="BC174" s="1269"/>
      <c r="BD174" s="1269"/>
      <c r="BE174" s="1269"/>
      <c r="BF174" s="1269"/>
      <c r="BG174" s="1269"/>
      <c r="BH174" s="1269"/>
      <c r="BI174" s="1269"/>
      <c r="BJ174" s="1269"/>
      <c r="BK174" s="1269"/>
      <c r="BL174" s="1269"/>
      <c r="BM174" s="1269"/>
      <c r="BN174" s="1269"/>
      <c r="BO174" s="1269"/>
      <c r="BP174" s="1269"/>
      <c r="BQ174" s="1269"/>
      <c r="BR174" s="1269"/>
      <c r="BS174" s="1269"/>
      <c r="BT174" s="1269"/>
      <c r="BU174" s="1269"/>
      <c r="BV174" s="1269"/>
      <c r="BW174" s="1269"/>
      <c r="BX174" s="1269"/>
      <c r="BY174" s="1269"/>
      <c r="BZ174" s="1269"/>
      <c r="CA174" s="1269"/>
      <c r="CB174" s="1269"/>
      <c r="CC174" s="1269"/>
      <c r="CD174" s="1269"/>
      <c r="CE174" s="1269"/>
      <c r="CF174" s="1269"/>
      <c r="CG174" s="1269"/>
      <c r="CH174" s="1269"/>
      <c r="CI174" s="1269"/>
      <c r="CJ174" s="1269"/>
      <c r="CK174" s="1269"/>
      <c r="CL174" s="1269"/>
      <c r="CM174" s="1269"/>
      <c r="CN174" s="1269"/>
      <c r="CO174" s="1269"/>
      <c r="CP174" s="1269"/>
      <c r="CQ174" s="1269"/>
      <c r="CR174" s="1269"/>
      <c r="CS174" s="1269"/>
      <c r="CT174" s="1269"/>
      <c r="CU174" s="1269"/>
      <c r="CV174" s="1269"/>
      <c r="CW174" s="1269"/>
      <c r="CX174" s="1269"/>
      <c r="CY174" s="1269"/>
      <c r="CZ174" s="1269"/>
      <c r="DA174" s="1269"/>
      <c r="DB174" s="1269"/>
      <c r="DC174" s="1269"/>
      <c r="DD174" s="1269"/>
      <c r="DE174" s="1269"/>
      <c r="DF174" s="1269"/>
      <c r="DG174" s="1269"/>
      <c r="DH174" s="1269"/>
      <c r="DI174" s="1269"/>
      <c r="DJ174" s="1269"/>
      <c r="DK174" s="1269"/>
      <c r="DL174" s="1269"/>
      <c r="DM174" s="1269"/>
      <c r="DN174" s="1269"/>
      <c r="DO174" s="1269"/>
      <c r="DP174" s="1269"/>
      <c r="DQ174" s="1269"/>
      <c r="DR174" s="1269"/>
      <c r="DS174" s="1269"/>
      <c r="DT174" s="1269"/>
      <c r="DU174" s="1269"/>
      <c r="DV174" s="1269"/>
      <c r="DW174" s="1269"/>
      <c r="DX174" s="1269"/>
      <c r="DY174" s="1269"/>
      <c r="DZ174" s="1269"/>
      <c r="EA174" s="1269"/>
      <c r="EB174" s="1269"/>
      <c r="EC174" s="1269"/>
      <c r="ED174" s="1269"/>
      <c r="EE174" s="1269"/>
      <c r="EF174" s="1269"/>
      <c r="EG174" s="1269"/>
      <c r="EH174" s="1269"/>
      <c r="EI174" s="1269"/>
      <c r="EJ174" s="1269"/>
      <c r="EK174" s="1269"/>
      <c r="EL174" s="1269"/>
      <c r="EM174" s="1269"/>
      <c r="EN174" s="1269"/>
      <c r="EO174" s="1269"/>
      <c r="EP174" s="1269"/>
      <c r="EQ174" s="1269"/>
      <c r="ER174" s="1269"/>
      <c r="ES174" s="1269"/>
      <c r="ET174" s="1269"/>
      <c r="EU174" s="1269"/>
      <c r="EV174" s="1269"/>
      <c r="EW174" s="1269"/>
      <c r="EX174" s="1269"/>
      <c r="EY174" s="1269"/>
      <c r="EZ174" s="1269"/>
      <c r="FA174" s="1269"/>
      <c r="FB174" s="1269"/>
      <c r="FC174" s="1269"/>
      <c r="FD174" s="1269"/>
      <c r="FE174" s="1269"/>
      <c r="FF174" s="1269"/>
      <c r="FG174" s="1269"/>
      <c r="FH174" s="1269"/>
      <c r="FI174" s="1269"/>
      <c r="FJ174" s="1269"/>
      <c r="FK174" s="1269"/>
      <c r="FL174" s="1269"/>
      <c r="FM174" s="1269"/>
      <c r="FN174" s="1269"/>
      <c r="FO174" s="1269"/>
      <c r="FP174" s="1269"/>
      <c r="FQ174" s="1269"/>
      <c r="FR174" s="1269"/>
      <c r="FS174" s="1269"/>
      <c r="FT174" s="1269"/>
      <c r="FU174" s="1269"/>
      <c r="FV174" s="1269"/>
      <c r="FW174" s="1269"/>
      <c r="FX174" s="1269"/>
      <c r="FY174" s="1269"/>
      <c r="FZ174" s="1269"/>
      <c r="GA174" s="1269"/>
      <c r="GB174" s="1269"/>
      <c r="GC174" s="1269"/>
      <c r="GD174" s="1269"/>
      <c r="GE174" s="1269"/>
      <c r="GF174" s="1269"/>
      <c r="GG174" s="1269"/>
      <c r="GH174" s="1269"/>
      <c r="GI174" s="1269"/>
      <c r="GJ174" s="1269"/>
      <c r="GK174" s="1269"/>
      <c r="GL174" s="1269"/>
      <c r="GM174" s="1269"/>
      <c r="GN174" s="1269"/>
      <c r="GO174" s="1269"/>
      <c r="GP174" s="1269"/>
      <c r="GQ174" s="1269"/>
      <c r="GR174" s="1269"/>
      <c r="GS174" s="1269"/>
      <c r="GT174" s="1269"/>
      <c r="GU174" s="1269"/>
      <c r="GV174" s="1269"/>
      <c r="GW174" s="1269"/>
      <c r="GX174" s="1269"/>
      <c r="GY174" s="1269"/>
      <c r="GZ174" s="1269"/>
      <c r="HA174" s="1269"/>
      <c r="HB174" s="1269"/>
      <c r="HC174" s="1269"/>
      <c r="HD174" s="1269"/>
      <c r="HE174" s="1269"/>
      <c r="HF174" s="1269"/>
      <c r="HG174" s="1269"/>
      <c r="HH174" s="1269"/>
      <c r="HI174" s="1269"/>
      <c r="HJ174" s="1269"/>
      <c r="HK174" s="1269"/>
      <c r="HL174" s="1269"/>
      <c r="HM174" s="1269"/>
      <c r="HN174" s="1269"/>
      <c r="HO174" s="1269"/>
      <c r="HP174" s="1269"/>
      <c r="HQ174" s="1269"/>
      <c r="HR174" s="1269"/>
      <c r="HS174" s="1269"/>
      <c r="HT174" s="1269"/>
      <c r="HU174" s="1269"/>
      <c r="HV174" s="1269"/>
      <c r="HW174" s="1269"/>
      <c r="HX174" s="1269"/>
      <c r="HY174" s="1269"/>
      <c r="HZ174" s="1269"/>
      <c r="IA174" s="1269"/>
      <c r="IB174" s="1269"/>
      <c r="IC174" s="1269"/>
      <c r="ID174" s="1269"/>
      <c r="IE174" s="1269"/>
      <c r="IF174" s="1269"/>
      <c r="IG174" s="1269"/>
      <c r="IH174" s="1269"/>
      <c r="II174" s="1269"/>
      <c r="IJ174" s="1269"/>
      <c r="IK174" s="1269"/>
      <c r="IL174" s="1269"/>
      <c r="IM174" s="1269"/>
      <c r="IN174" s="1269"/>
      <c r="IO174" s="1269"/>
      <c r="IP174" s="1269"/>
      <c r="IQ174" s="1269"/>
      <c r="IR174" s="1269"/>
      <c r="IS174" s="1269"/>
      <c r="IT174" s="1269"/>
      <c r="IU174" s="1269"/>
      <c r="IV174" s="1269"/>
      <c r="IW174" s="1269"/>
      <c r="IX174" s="1269"/>
      <c r="IY174" s="1269"/>
      <c r="IZ174" s="1269"/>
      <c r="JA174" s="1269"/>
    </row>
    <row r="175" spans="1:261" s="1268" customFormat="1" ht="8.25" customHeight="1">
      <c r="A175" s="133"/>
      <c r="B175" s="133"/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133"/>
      <c r="Z175" s="133"/>
      <c r="AA175" s="1269"/>
      <c r="AB175" s="1269"/>
      <c r="AC175" s="1269"/>
      <c r="AD175" s="1269"/>
      <c r="AE175" s="1269"/>
      <c r="AF175" s="1269"/>
      <c r="AG175" s="1269"/>
      <c r="AH175" s="1269"/>
      <c r="AI175" s="1269"/>
      <c r="AJ175" s="1269"/>
      <c r="AK175" s="1269"/>
      <c r="AL175" s="1269"/>
      <c r="AM175" s="1269"/>
      <c r="AN175" s="1269"/>
      <c r="AO175" s="1269"/>
      <c r="AP175" s="1269"/>
      <c r="AQ175" s="1269"/>
      <c r="AR175" s="1269"/>
      <c r="AS175" s="1269"/>
      <c r="AT175" s="1269"/>
      <c r="AU175" s="1269"/>
      <c r="AV175" s="1269"/>
      <c r="AW175" s="1269"/>
      <c r="AX175" s="1269"/>
      <c r="AY175" s="1269"/>
      <c r="AZ175" s="1269"/>
      <c r="BA175" s="1269"/>
      <c r="BB175" s="1269"/>
      <c r="BC175" s="1269"/>
      <c r="BD175" s="1269"/>
      <c r="BE175" s="1269"/>
      <c r="BF175" s="1269"/>
      <c r="BG175" s="1269"/>
      <c r="BH175" s="1269"/>
      <c r="BI175" s="1269"/>
      <c r="BJ175" s="1269"/>
      <c r="BK175" s="1269"/>
      <c r="BL175" s="1269"/>
      <c r="BM175" s="1269"/>
      <c r="BN175" s="1269"/>
      <c r="BO175" s="1269"/>
      <c r="BP175" s="1269"/>
      <c r="BQ175" s="1269"/>
      <c r="BR175" s="1269"/>
      <c r="BS175" s="1269"/>
      <c r="BT175" s="1269"/>
      <c r="BU175" s="1269"/>
      <c r="BV175" s="1269"/>
      <c r="BW175" s="1269"/>
      <c r="BX175" s="1269"/>
      <c r="BY175" s="1269"/>
      <c r="BZ175" s="1269"/>
      <c r="CA175" s="1269"/>
      <c r="CB175" s="1269"/>
      <c r="CC175" s="1269"/>
      <c r="CD175" s="1269"/>
      <c r="CE175" s="1269"/>
      <c r="CF175" s="1269"/>
      <c r="CG175" s="1269"/>
      <c r="CH175" s="1269"/>
      <c r="CI175" s="1269"/>
      <c r="CJ175" s="1269"/>
      <c r="CK175" s="1269"/>
      <c r="CL175" s="1269"/>
      <c r="CM175" s="1269"/>
      <c r="CN175" s="1269"/>
      <c r="CO175" s="1269"/>
      <c r="CP175" s="1269"/>
      <c r="CQ175" s="1269"/>
      <c r="CR175" s="1269"/>
      <c r="CS175" s="1269"/>
      <c r="CT175" s="1269"/>
      <c r="CU175" s="1269"/>
      <c r="CV175" s="1269"/>
      <c r="CW175" s="1269"/>
      <c r="CX175" s="1269"/>
      <c r="CY175" s="1269"/>
      <c r="CZ175" s="1269"/>
      <c r="DA175" s="1269"/>
      <c r="DB175" s="1269"/>
      <c r="DC175" s="1269"/>
      <c r="DD175" s="1269"/>
      <c r="DE175" s="1269"/>
      <c r="DF175" s="1269"/>
      <c r="DG175" s="1269"/>
      <c r="DH175" s="1269"/>
      <c r="DI175" s="1269"/>
      <c r="DJ175" s="1269"/>
      <c r="DK175" s="1269"/>
      <c r="DL175" s="1269"/>
      <c r="DM175" s="1269"/>
      <c r="DN175" s="1269"/>
      <c r="DO175" s="1269"/>
      <c r="DP175" s="1269"/>
      <c r="DQ175" s="1269"/>
      <c r="DR175" s="1269"/>
      <c r="DS175" s="1269"/>
      <c r="DT175" s="1269"/>
      <c r="DU175" s="1269"/>
      <c r="DV175" s="1269"/>
      <c r="DW175" s="1269"/>
      <c r="DX175" s="1269"/>
      <c r="DY175" s="1269"/>
      <c r="DZ175" s="1269"/>
      <c r="EA175" s="1269"/>
      <c r="EB175" s="1269"/>
      <c r="EC175" s="1269"/>
      <c r="ED175" s="1269"/>
      <c r="EE175" s="1269"/>
      <c r="EF175" s="1269"/>
      <c r="EG175" s="1269"/>
      <c r="EH175" s="1269"/>
      <c r="EI175" s="1269"/>
      <c r="EJ175" s="1269"/>
      <c r="EK175" s="1269"/>
      <c r="EL175" s="1269"/>
      <c r="EM175" s="1269"/>
      <c r="EN175" s="1269"/>
      <c r="EO175" s="1269"/>
      <c r="EP175" s="1269"/>
      <c r="EQ175" s="1269"/>
      <c r="ER175" s="1269"/>
      <c r="ES175" s="1269"/>
      <c r="ET175" s="1269"/>
      <c r="EU175" s="1269"/>
      <c r="EV175" s="1269"/>
      <c r="EW175" s="1269"/>
      <c r="EX175" s="1269"/>
      <c r="EY175" s="1269"/>
      <c r="EZ175" s="1269"/>
      <c r="FA175" s="1269"/>
      <c r="FB175" s="1269"/>
      <c r="FC175" s="1269"/>
      <c r="FD175" s="1269"/>
      <c r="FE175" s="1269"/>
      <c r="FF175" s="1269"/>
      <c r="FG175" s="1269"/>
      <c r="FH175" s="1269"/>
      <c r="FI175" s="1269"/>
      <c r="FJ175" s="1269"/>
      <c r="FK175" s="1269"/>
      <c r="FL175" s="1269"/>
      <c r="FM175" s="1269"/>
      <c r="FN175" s="1269"/>
      <c r="FO175" s="1269"/>
      <c r="FP175" s="1269"/>
      <c r="FQ175" s="1269"/>
      <c r="FR175" s="1269"/>
      <c r="FS175" s="1269"/>
      <c r="FT175" s="1269"/>
      <c r="FU175" s="1269"/>
      <c r="FV175" s="1269"/>
      <c r="FW175" s="1269"/>
      <c r="FX175" s="1269"/>
      <c r="FY175" s="1269"/>
      <c r="FZ175" s="1269"/>
      <c r="GA175" s="1269"/>
      <c r="GB175" s="1269"/>
      <c r="GC175" s="1269"/>
      <c r="GD175" s="1269"/>
      <c r="GE175" s="1269"/>
      <c r="GF175" s="1269"/>
      <c r="GG175" s="1269"/>
      <c r="GH175" s="1269"/>
      <c r="GI175" s="1269"/>
      <c r="GJ175" s="1269"/>
      <c r="GK175" s="1269"/>
      <c r="GL175" s="1269"/>
      <c r="GM175" s="1269"/>
      <c r="GN175" s="1269"/>
      <c r="GO175" s="1269"/>
      <c r="GP175" s="1269"/>
      <c r="GQ175" s="1269"/>
      <c r="GR175" s="1269"/>
      <c r="GS175" s="1269"/>
      <c r="GT175" s="1269"/>
      <c r="GU175" s="1269"/>
      <c r="GV175" s="1269"/>
      <c r="GW175" s="1269"/>
      <c r="GX175" s="1269"/>
      <c r="GY175" s="1269"/>
      <c r="GZ175" s="1269"/>
      <c r="HA175" s="1269"/>
      <c r="HB175" s="1269"/>
      <c r="HC175" s="1269"/>
      <c r="HD175" s="1269"/>
      <c r="HE175" s="1269"/>
      <c r="HF175" s="1269"/>
      <c r="HG175" s="1269"/>
      <c r="HH175" s="1269"/>
      <c r="HI175" s="1269"/>
      <c r="HJ175" s="1269"/>
      <c r="HK175" s="1269"/>
      <c r="HL175" s="1269"/>
      <c r="HM175" s="1269"/>
      <c r="HN175" s="1269"/>
      <c r="HO175" s="1269"/>
      <c r="HP175" s="1269"/>
      <c r="HQ175" s="1269"/>
      <c r="HR175" s="1269"/>
      <c r="HS175" s="1269"/>
      <c r="HT175" s="1269"/>
      <c r="HU175" s="1269"/>
      <c r="HV175" s="1269"/>
      <c r="HW175" s="1269"/>
      <c r="HX175" s="1269"/>
      <c r="HY175" s="1269"/>
      <c r="HZ175" s="1269"/>
      <c r="IA175" s="1269"/>
      <c r="IB175" s="1269"/>
      <c r="IC175" s="1269"/>
      <c r="ID175" s="1269"/>
      <c r="IE175" s="1269"/>
      <c r="IF175" s="1269"/>
      <c r="IG175" s="1269"/>
      <c r="IH175" s="1269"/>
      <c r="II175" s="1269"/>
      <c r="IJ175" s="1269"/>
      <c r="IK175" s="1269"/>
      <c r="IL175" s="1269"/>
      <c r="IM175" s="1269"/>
      <c r="IN175" s="1269"/>
      <c r="IO175" s="1269"/>
      <c r="IP175" s="1269"/>
      <c r="IQ175" s="1269"/>
      <c r="IR175" s="1269"/>
      <c r="IS175" s="1269"/>
      <c r="IT175" s="1269"/>
      <c r="IU175" s="1269"/>
      <c r="IV175" s="1269"/>
      <c r="IW175" s="1269"/>
      <c r="IX175" s="1269"/>
      <c r="IY175" s="1269"/>
      <c r="IZ175" s="1269"/>
      <c r="JA175" s="1269"/>
    </row>
    <row r="176" spans="1:261" s="1268" customFormat="1" ht="8.25" customHeight="1">
      <c r="A176" s="133"/>
      <c r="B176" s="133"/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133"/>
      <c r="AA176" s="1269"/>
      <c r="AB176" s="1269"/>
      <c r="AC176" s="1269"/>
      <c r="AD176" s="1269"/>
      <c r="AE176" s="1269"/>
      <c r="AF176" s="1269"/>
      <c r="AG176" s="1269"/>
      <c r="AH176" s="1269"/>
      <c r="AI176" s="1269"/>
      <c r="AJ176" s="1269"/>
      <c r="AK176" s="1269"/>
      <c r="AL176" s="1269"/>
      <c r="AM176" s="1269"/>
      <c r="AN176" s="1269"/>
      <c r="AO176" s="1269"/>
      <c r="AP176" s="1269"/>
      <c r="AQ176" s="1269"/>
      <c r="AR176" s="1269"/>
      <c r="AS176" s="1269"/>
      <c r="AT176" s="1269"/>
      <c r="AU176" s="1269"/>
      <c r="AV176" s="1269"/>
      <c r="AW176" s="1269"/>
      <c r="AX176" s="1269"/>
      <c r="AY176" s="1269"/>
      <c r="AZ176" s="1269"/>
      <c r="BA176" s="1269"/>
      <c r="BB176" s="1269"/>
      <c r="BC176" s="1269"/>
      <c r="BD176" s="1269"/>
      <c r="BE176" s="1269"/>
      <c r="BF176" s="1269"/>
      <c r="BG176" s="1269"/>
      <c r="BH176" s="1269"/>
      <c r="BI176" s="1269"/>
      <c r="BJ176" s="1269"/>
      <c r="BK176" s="1269"/>
      <c r="BL176" s="1269"/>
      <c r="BM176" s="1269"/>
      <c r="BN176" s="1269"/>
      <c r="BO176" s="1269"/>
      <c r="BP176" s="1269"/>
      <c r="BQ176" s="1269"/>
      <c r="BR176" s="1269"/>
      <c r="BS176" s="1269"/>
      <c r="BT176" s="1269"/>
      <c r="BU176" s="1269"/>
      <c r="BV176" s="1269"/>
      <c r="BW176" s="1269"/>
      <c r="BX176" s="1269"/>
      <c r="BY176" s="1269"/>
      <c r="BZ176" s="1269"/>
      <c r="CA176" s="1269"/>
      <c r="CB176" s="1269"/>
      <c r="CC176" s="1269"/>
      <c r="CD176" s="1269"/>
      <c r="CE176" s="1269"/>
      <c r="CF176" s="1269"/>
      <c r="CG176" s="1269"/>
      <c r="CH176" s="1269"/>
      <c r="CI176" s="1269"/>
      <c r="CJ176" s="1269"/>
      <c r="CK176" s="1269"/>
      <c r="CL176" s="1269"/>
      <c r="CM176" s="1269"/>
      <c r="CN176" s="1269"/>
      <c r="CO176" s="1269"/>
      <c r="CP176" s="1269"/>
      <c r="CQ176" s="1269"/>
      <c r="CR176" s="1269"/>
      <c r="CS176" s="1269"/>
      <c r="CT176" s="1269"/>
      <c r="CU176" s="1269"/>
      <c r="CV176" s="1269"/>
      <c r="CW176" s="1269"/>
      <c r="CX176" s="1269"/>
      <c r="CY176" s="1269"/>
      <c r="CZ176" s="1269"/>
      <c r="DA176" s="1269"/>
      <c r="DB176" s="1269"/>
      <c r="DC176" s="1269"/>
      <c r="DD176" s="1269"/>
      <c r="DE176" s="1269"/>
      <c r="DF176" s="1269"/>
      <c r="DG176" s="1269"/>
      <c r="DH176" s="1269"/>
      <c r="DI176" s="1269"/>
      <c r="DJ176" s="1269"/>
      <c r="DK176" s="1269"/>
      <c r="DL176" s="1269"/>
      <c r="DM176" s="1269"/>
      <c r="DN176" s="1269"/>
      <c r="DO176" s="1269"/>
      <c r="DP176" s="1269"/>
      <c r="DQ176" s="1269"/>
      <c r="DR176" s="1269"/>
      <c r="DS176" s="1269"/>
      <c r="DT176" s="1269"/>
      <c r="DU176" s="1269"/>
      <c r="DV176" s="1269"/>
      <c r="DW176" s="1269"/>
      <c r="DX176" s="1269"/>
      <c r="DY176" s="1269"/>
      <c r="DZ176" s="1269"/>
      <c r="EA176" s="1269"/>
      <c r="EB176" s="1269"/>
      <c r="EC176" s="1269"/>
      <c r="ED176" s="1269"/>
      <c r="EE176" s="1269"/>
      <c r="EF176" s="1269"/>
      <c r="EG176" s="1269"/>
      <c r="EH176" s="1269"/>
      <c r="EI176" s="1269"/>
      <c r="EJ176" s="1269"/>
      <c r="EK176" s="1269"/>
      <c r="EL176" s="1269"/>
      <c r="EM176" s="1269"/>
      <c r="EN176" s="1269"/>
      <c r="EO176" s="1269"/>
      <c r="EP176" s="1269"/>
      <c r="EQ176" s="1269"/>
      <c r="ER176" s="1269"/>
      <c r="ES176" s="1269"/>
      <c r="ET176" s="1269"/>
      <c r="EU176" s="1269"/>
      <c r="EV176" s="1269"/>
      <c r="EW176" s="1269"/>
      <c r="EX176" s="1269"/>
      <c r="EY176" s="1269"/>
      <c r="EZ176" s="1269"/>
      <c r="FA176" s="1269"/>
      <c r="FB176" s="1269"/>
      <c r="FC176" s="1269"/>
      <c r="FD176" s="1269"/>
      <c r="FE176" s="1269"/>
      <c r="FF176" s="1269"/>
      <c r="FG176" s="1269"/>
      <c r="FH176" s="1269"/>
      <c r="FI176" s="1269"/>
      <c r="FJ176" s="1269"/>
      <c r="FK176" s="1269"/>
      <c r="FL176" s="1269"/>
      <c r="FM176" s="1269"/>
      <c r="FN176" s="1269"/>
      <c r="FO176" s="1269"/>
      <c r="FP176" s="1269"/>
      <c r="FQ176" s="1269"/>
      <c r="FR176" s="1269"/>
      <c r="FS176" s="1269"/>
      <c r="FT176" s="1269"/>
      <c r="FU176" s="1269"/>
      <c r="FV176" s="1269"/>
      <c r="FW176" s="1269"/>
      <c r="FX176" s="1269"/>
      <c r="FY176" s="1269"/>
      <c r="FZ176" s="1269"/>
      <c r="GA176" s="1269"/>
      <c r="GB176" s="1269"/>
      <c r="GC176" s="1269"/>
      <c r="GD176" s="1269"/>
      <c r="GE176" s="1269"/>
      <c r="GF176" s="1269"/>
      <c r="GG176" s="1269"/>
      <c r="GH176" s="1269"/>
      <c r="GI176" s="1269"/>
      <c r="GJ176" s="1269"/>
      <c r="GK176" s="1269"/>
      <c r="GL176" s="1269"/>
      <c r="GM176" s="1269"/>
      <c r="GN176" s="1269"/>
      <c r="GO176" s="1269"/>
      <c r="GP176" s="1269"/>
      <c r="GQ176" s="1269"/>
      <c r="GR176" s="1269"/>
      <c r="GS176" s="1269"/>
      <c r="GT176" s="1269"/>
      <c r="GU176" s="1269"/>
      <c r="GV176" s="1269"/>
      <c r="GW176" s="1269"/>
      <c r="GX176" s="1269"/>
      <c r="GY176" s="1269"/>
      <c r="GZ176" s="1269"/>
      <c r="HA176" s="1269"/>
      <c r="HB176" s="1269"/>
      <c r="HC176" s="1269"/>
      <c r="HD176" s="1269"/>
      <c r="HE176" s="1269"/>
      <c r="HF176" s="1269"/>
      <c r="HG176" s="1269"/>
      <c r="HH176" s="1269"/>
      <c r="HI176" s="1269"/>
      <c r="HJ176" s="1269"/>
      <c r="HK176" s="1269"/>
      <c r="HL176" s="1269"/>
      <c r="HM176" s="1269"/>
      <c r="HN176" s="1269"/>
      <c r="HO176" s="1269"/>
      <c r="HP176" s="1269"/>
      <c r="HQ176" s="1269"/>
      <c r="HR176" s="1269"/>
      <c r="HS176" s="1269"/>
      <c r="HT176" s="1269"/>
      <c r="HU176" s="1269"/>
      <c r="HV176" s="1269"/>
      <c r="HW176" s="1269"/>
      <c r="HX176" s="1269"/>
      <c r="HY176" s="1269"/>
      <c r="HZ176" s="1269"/>
      <c r="IA176" s="1269"/>
      <c r="IB176" s="1269"/>
      <c r="IC176" s="1269"/>
      <c r="ID176" s="1269"/>
      <c r="IE176" s="1269"/>
      <c r="IF176" s="1269"/>
      <c r="IG176" s="1269"/>
      <c r="IH176" s="1269"/>
      <c r="II176" s="1269"/>
      <c r="IJ176" s="1269"/>
      <c r="IK176" s="1269"/>
      <c r="IL176" s="1269"/>
      <c r="IM176" s="1269"/>
      <c r="IN176" s="1269"/>
      <c r="IO176" s="1269"/>
      <c r="IP176" s="1269"/>
      <c r="IQ176" s="1269"/>
      <c r="IR176" s="1269"/>
      <c r="IS176" s="1269"/>
      <c r="IT176" s="1269"/>
      <c r="IU176" s="1269"/>
      <c r="IV176" s="1269"/>
      <c r="IW176" s="1269"/>
      <c r="IX176" s="1269"/>
      <c r="IY176" s="1269"/>
      <c r="IZ176" s="1269"/>
      <c r="JA176" s="1269"/>
    </row>
    <row r="177" spans="1:261" s="1268" customFormat="1" ht="8.25" customHeight="1">
      <c r="A177" s="133"/>
      <c r="B177" s="133"/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133"/>
      <c r="AA177" s="1269"/>
      <c r="AB177" s="1269"/>
      <c r="AC177" s="1269"/>
      <c r="AD177" s="1269"/>
      <c r="AE177" s="1269"/>
      <c r="AF177" s="1269"/>
      <c r="AG177" s="1269"/>
      <c r="AH177" s="1269"/>
      <c r="AI177" s="1269"/>
      <c r="AJ177" s="1269"/>
      <c r="AK177" s="1269"/>
      <c r="AL177" s="1269"/>
      <c r="AM177" s="1269"/>
      <c r="AN177" s="1269"/>
      <c r="AO177" s="1269"/>
      <c r="AP177" s="1269"/>
      <c r="AQ177" s="1269"/>
      <c r="AR177" s="1269"/>
      <c r="AS177" s="1269"/>
      <c r="AT177" s="1269"/>
      <c r="AU177" s="1269"/>
      <c r="AV177" s="1269"/>
      <c r="AW177" s="1269"/>
      <c r="AX177" s="1269"/>
      <c r="AY177" s="1269"/>
      <c r="AZ177" s="1269"/>
      <c r="BA177" s="1269"/>
      <c r="BB177" s="1269"/>
      <c r="BC177" s="1269"/>
      <c r="BD177" s="1269"/>
      <c r="BE177" s="1269"/>
      <c r="BF177" s="1269"/>
      <c r="BG177" s="1269"/>
      <c r="BH177" s="1269"/>
      <c r="BI177" s="1269"/>
      <c r="BJ177" s="1269"/>
      <c r="BK177" s="1269"/>
      <c r="BL177" s="1269"/>
      <c r="BM177" s="1269"/>
      <c r="BN177" s="1269"/>
      <c r="BO177" s="1269"/>
      <c r="BP177" s="1269"/>
      <c r="BQ177" s="1269"/>
      <c r="BR177" s="1269"/>
      <c r="BS177" s="1269"/>
      <c r="BT177" s="1269"/>
      <c r="BU177" s="1269"/>
      <c r="BV177" s="1269"/>
      <c r="BW177" s="1269"/>
      <c r="BX177" s="1269"/>
      <c r="BY177" s="1269"/>
      <c r="BZ177" s="1269"/>
      <c r="CA177" s="1269"/>
      <c r="CB177" s="1269"/>
      <c r="CC177" s="1269"/>
      <c r="CD177" s="1269"/>
      <c r="CE177" s="1269"/>
      <c r="CF177" s="1269"/>
      <c r="CG177" s="1269"/>
      <c r="CH177" s="1269"/>
      <c r="CI177" s="1269"/>
      <c r="CJ177" s="1269"/>
      <c r="CK177" s="1269"/>
      <c r="CL177" s="1269"/>
      <c r="CM177" s="1269"/>
      <c r="CN177" s="1269"/>
      <c r="CO177" s="1269"/>
      <c r="CP177" s="1269"/>
      <c r="CQ177" s="1269"/>
      <c r="CR177" s="1269"/>
      <c r="CS177" s="1269"/>
      <c r="CT177" s="1269"/>
      <c r="CU177" s="1269"/>
      <c r="CV177" s="1269"/>
      <c r="CW177" s="1269"/>
      <c r="CX177" s="1269"/>
      <c r="CY177" s="1269"/>
      <c r="CZ177" s="1269"/>
      <c r="DA177" s="1269"/>
      <c r="DB177" s="1269"/>
      <c r="DC177" s="1269"/>
      <c r="DD177" s="1269"/>
      <c r="DE177" s="1269"/>
      <c r="DF177" s="1269"/>
      <c r="DG177" s="1269"/>
      <c r="DH177" s="1269"/>
      <c r="DI177" s="1269"/>
      <c r="DJ177" s="1269"/>
      <c r="DK177" s="1269"/>
      <c r="DL177" s="1269"/>
      <c r="DM177" s="1269"/>
      <c r="DN177" s="1269"/>
      <c r="DO177" s="1269"/>
      <c r="DP177" s="1269"/>
      <c r="DQ177" s="1269"/>
      <c r="DR177" s="1269"/>
      <c r="DS177" s="1269"/>
      <c r="DT177" s="1269"/>
      <c r="DU177" s="1269"/>
      <c r="DV177" s="1269"/>
      <c r="DW177" s="1269"/>
      <c r="DX177" s="1269"/>
      <c r="DY177" s="1269"/>
      <c r="DZ177" s="1269"/>
      <c r="EA177" s="1269"/>
      <c r="EB177" s="1269"/>
      <c r="EC177" s="1269"/>
      <c r="ED177" s="1269"/>
      <c r="EE177" s="1269"/>
      <c r="EF177" s="1269"/>
      <c r="EG177" s="1269"/>
      <c r="EH177" s="1269"/>
      <c r="EI177" s="1269"/>
      <c r="EJ177" s="1269"/>
      <c r="EK177" s="1269"/>
      <c r="EL177" s="1269"/>
      <c r="EM177" s="1269"/>
      <c r="EN177" s="1269"/>
      <c r="EO177" s="1269"/>
      <c r="EP177" s="1269"/>
      <c r="EQ177" s="1269"/>
      <c r="ER177" s="1269"/>
      <c r="ES177" s="1269"/>
      <c r="ET177" s="1269"/>
      <c r="EU177" s="1269"/>
      <c r="EV177" s="1269"/>
      <c r="EW177" s="1269"/>
      <c r="EX177" s="1269"/>
      <c r="EY177" s="1269"/>
      <c r="EZ177" s="1269"/>
      <c r="FA177" s="1269"/>
      <c r="FB177" s="1269"/>
      <c r="FC177" s="1269"/>
      <c r="FD177" s="1269"/>
      <c r="FE177" s="1269"/>
      <c r="FF177" s="1269"/>
      <c r="FG177" s="1269"/>
      <c r="FH177" s="1269"/>
      <c r="FI177" s="1269"/>
      <c r="FJ177" s="1269"/>
      <c r="FK177" s="1269"/>
      <c r="FL177" s="1269"/>
      <c r="FM177" s="1269"/>
      <c r="FN177" s="1269"/>
      <c r="FO177" s="1269"/>
      <c r="FP177" s="1269"/>
      <c r="FQ177" s="1269"/>
      <c r="FR177" s="1269"/>
      <c r="FS177" s="1269"/>
      <c r="FT177" s="1269"/>
      <c r="FU177" s="1269"/>
      <c r="FV177" s="1269"/>
      <c r="FW177" s="1269"/>
      <c r="FX177" s="1269"/>
      <c r="FY177" s="1269"/>
      <c r="FZ177" s="1269"/>
      <c r="GA177" s="1269"/>
      <c r="GB177" s="1269"/>
      <c r="GC177" s="1269"/>
      <c r="GD177" s="1269"/>
      <c r="GE177" s="1269"/>
      <c r="GF177" s="1269"/>
      <c r="GG177" s="1269"/>
      <c r="GH177" s="1269"/>
      <c r="GI177" s="1269"/>
      <c r="GJ177" s="1269"/>
      <c r="GK177" s="1269"/>
      <c r="GL177" s="1269"/>
      <c r="GM177" s="1269"/>
      <c r="GN177" s="1269"/>
      <c r="GO177" s="1269"/>
      <c r="GP177" s="1269"/>
      <c r="GQ177" s="1269"/>
      <c r="GR177" s="1269"/>
      <c r="GS177" s="1269"/>
      <c r="GT177" s="1269"/>
      <c r="GU177" s="1269"/>
      <c r="GV177" s="1269"/>
      <c r="GW177" s="1269"/>
      <c r="GX177" s="1269"/>
      <c r="GY177" s="1269"/>
      <c r="GZ177" s="1269"/>
      <c r="HA177" s="1269"/>
      <c r="HB177" s="1269"/>
      <c r="HC177" s="1269"/>
      <c r="HD177" s="1269"/>
      <c r="HE177" s="1269"/>
      <c r="HF177" s="1269"/>
      <c r="HG177" s="1269"/>
      <c r="HH177" s="1269"/>
      <c r="HI177" s="1269"/>
      <c r="HJ177" s="1269"/>
      <c r="HK177" s="1269"/>
      <c r="HL177" s="1269"/>
      <c r="HM177" s="1269"/>
      <c r="HN177" s="1269"/>
      <c r="HO177" s="1269"/>
      <c r="HP177" s="1269"/>
      <c r="HQ177" s="1269"/>
      <c r="HR177" s="1269"/>
      <c r="HS177" s="1269"/>
      <c r="HT177" s="1269"/>
      <c r="HU177" s="1269"/>
      <c r="HV177" s="1269"/>
      <c r="HW177" s="1269"/>
      <c r="HX177" s="1269"/>
      <c r="HY177" s="1269"/>
      <c r="HZ177" s="1269"/>
      <c r="IA177" s="1269"/>
      <c r="IB177" s="1269"/>
      <c r="IC177" s="1269"/>
      <c r="ID177" s="1269"/>
      <c r="IE177" s="1269"/>
      <c r="IF177" s="1269"/>
      <c r="IG177" s="1269"/>
      <c r="IH177" s="1269"/>
      <c r="II177" s="1269"/>
      <c r="IJ177" s="1269"/>
      <c r="IK177" s="1269"/>
      <c r="IL177" s="1269"/>
      <c r="IM177" s="1269"/>
      <c r="IN177" s="1269"/>
      <c r="IO177" s="1269"/>
      <c r="IP177" s="1269"/>
      <c r="IQ177" s="1269"/>
      <c r="IR177" s="1269"/>
      <c r="IS177" s="1269"/>
      <c r="IT177" s="1269"/>
      <c r="IU177" s="1269"/>
      <c r="IV177" s="1269"/>
      <c r="IW177" s="1269"/>
      <c r="IX177" s="1269"/>
      <c r="IY177" s="1269"/>
      <c r="IZ177" s="1269"/>
      <c r="JA177" s="1269"/>
    </row>
    <row r="178" spans="1:261" s="1268" customFormat="1" ht="8.25" customHeight="1">
      <c r="A178" s="133"/>
      <c r="B178" s="133"/>
      <c r="C178" s="133"/>
      <c r="D178" s="133"/>
      <c r="E178" s="133"/>
      <c r="F178" s="133"/>
      <c r="G178" s="133"/>
      <c r="H178" s="133"/>
      <c r="I178" s="133"/>
      <c r="J178" s="133"/>
      <c r="K178" s="133"/>
      <c r="L178" s="133"/>
      <c r="M178" s="133"/>
      <c r="N178" s="133"/>
      <c r="O178" s="133"/>
      <c r="P178" s="133"/>
      <c r="Q178" s="133"/>
      <c r="R178" s="133"/>
      <c r="S178" s="133"/>
      <c r="T178" s="133"/>
      <c r="U178" s="133"/>
      <c r="V178" s="133"/>
      <c r="W178" s="133"/>
      <c r="X178" s="133"/>
      <c r="Y178" s="133"/>
      <c r="Z178" s="133"/>
      <c r="AA178" s="1269"/>
      <c r="AB178" s="1269"/>
      <c r="AC178" s="1269"/>
      <c r="AD178" s="1269"/>
      <c r="AE178" s="1269"/>
      <c r="AF178" s="1269"/>
      <c r="AG178" s="1269"/>
      <c r="AH178" s="1269"/>
      <c r="AI178" s="1269"/>
      <c r="AJ178" s="1269"/>
      <c r="AK178" s="1269"/>
      <c r="AL178" s="1269"/>
      <c r="AM178" s="1269"/>
      <c r="AN178" s="1269"/>
      <c r="AO178" s="1269"/>
      <c r="AP178" s="1269"/>
      <c r="AQ178" s="1269"/>
      <c r="AR178" s="1269"/>
      <c r="AS178" s="1269"/>
      <c r="AT178" s="1269"/>
      <c r="AU178" s="1269"/>
      <c r="AV178" s="1269"/>
      <c r="AW178" s="1269"/>
      <c r="AX178" s="1269"/>
      <c r="AY178" s="1269"/>
      <c r="AZ178" s="1269"/>
      <c r="BA178" s="1269"/>
      <c r="BB178" s="1269"/>
      <c r="BC178" s="1269"/>
      <c r="BD178" s="1269"/>
      <c r="BE178" s="1269"/>
      <c r="BF178" s="1269"/>
      <c r="BG178" s="1269"/>
      <c r="BH178" s="1269"/>
      <c r="BI178" s="1269"/>
      <c r="BJ178" s="1269"/>
      <c r="BK178" s="1269"/>
      <c r="BL178" s="1269"/>
      <c r="BM178" s="1269"/>
      <c r="BN178" s="1269"/>
      <c r="BO178" s="1269"/>
      <c r="BP178" s="1269"/>
      <c r="BQ178" s="1269"/>
      <c r="BR178" s="1269"/>
      <c r="BS178" s="1269"/>
      <c r="BT178" s="1269"/>
      <c r="BU178" s="1269"/>
      <c r="BV178" s="1269"/>
      <c r="BW178" s="1269"/>
      <c r="BX178" s="1269"/>
      <c r="BY178" s="1269"/>
      <c r="BZ178" s="1269"/>
      <c r="CA178" s="1269"/>
      <c r="CB178" s="1269"/>
      <c r="CC178" s="1269"/>
      <c r="CD178" s="1269"/>
      <c r="CE178" s="1269"/>
      <c r="CF178" s="1269"/>
      <c r="CG178" s="1269"/>
      <c r="CH178" s="1269"/>
      <c r="CI178" s="1269"/>
      <c r="CJ178" s="1269"/>
      <c r="CK178" s="1269"/>
      <c r="CL178" s="1269"/>
      <c r="CM178" s="1269"/>
      <c r="CN178" s="1269"/>
      <c r="CO178" s="1269"/>
      <c r="CP178" s="1269"/>
      <c r="CQ178" s="1269"/>
      <c r="CR178" s="1269"/>
      <c r="CS178" s="1269"/>
      <c r="CT178" s="1269"/>
      <c r="CU178" s="1269"/>
      <c r="CV178" s="1269"/>
      <c r="CW178" s="1269"/>
      <c r="CX178" s="1269"/>
      <c r="CY178" s="1269"/>
      <c r="CZ178" s="1269"/>
      <c r="DA178" s="1269"/>
      <c r="DB178" s="1269"/>
      <c r="DC178" s="1269"/>
      <c r="DD178" s="1269"/>
      <c r="DE178" s="1269"/>
      <c r="DF178" s="1269"/>
      <c r="DG178" s="1269"/>
      <c r="DH178" s="1269"/>
      <c r="DI178" s="1269"/>
      <c r="DJ178" s="1269"/>
      <c r="DK178" s="1269"/>
      <c r="DL178" s="1269"/>
      <c r="DM178" s="1269"/>
      <c r="DN178" s="1269"/>
      <c r="DO178" s="1269"/>
      <c r="DP178" s="1269"/>
      <c r="DQ178" s="1269"/>
      <c r="DR178" s="1269"/>
      <c r="DS178" s="1269"/>
      <c r="DT178" s="1269"/>
      <c r="DU178" s="1269"/>
      <c r="DV178" s="1269"/>
      <c r="DW178" s="1269"/>
      <c r="DX178" s="1269"/>
      <c r="DY178" s="1269"/>
      <c r="DZ178" s="1269"/>
      <c r="EA178" s="1269"/>
      <c r="EB178" s="1269"/>
      <c r="EC178" s="1269"/>
      <c r="ED178" s="1269"/>
      <c r="EE178" s="1269"/>
      <c r="EF178" s="1269"/>
      <c r="EG178" s="1269"/>
      <c r="EH178" s="1269"/>
      <c r="EI178" s="1269"/>
      <c r="EJ178" s="1269"/>
      <c r="EK178" s="1269"/>
      <c r="EL178" s="1269"/>
      <c r="EM178" s="1269"/>
      <c r="EN178" s="1269"/>
      <c r="EO178" s="1269"/>
      <c r="EP178" s="1269"/>
      <c r="EQ178" s="1269"/>
      <c r="ER178" s="1269"/>
      <c r="ES178" s="1269"/>
      <c r="ET178" s="1269"/>
      <c r="EU178" s="1269"/>
      <c r="EV178" s="1269"/>
      <c r="EW178" s="1269"/>
      <c r="EX178" s="1269"/>
      <c r="EY178" s="1269"/>
      <c r="EZ178" s="1269"/>
      <c r="FA178" s="1269"/>
      <c r="FB178" s="1269"/>
      <c r="FC178" s="1269"/>
      <c r="FD178" s="1269"/>
      <c r="FE178" s="1269"/>
      <c r="FF178" s="1269"/>
      <c r="FG178" s="1269"/>
      <c r="FH178" s="1269"/>
      <c r="FI178" s="1269"/>
      <c r="FJ178" s="1269"/>
      <c r="FK178" s="1269"/>
      <c r="FL178" s="1269"/>
      <c r="FM178" s="1269"/>
      <c r="FN178" s="1269"/>
      <c r="FO178" s="1269"/>
      <c r="FP178" s="1269"/>
      <c r="FQ178" s="1269"/>
      <c r="FR178" s="1269"/>
      <c r="FS178" s="1269"/>
      <c r="FT178" s="1269"/>
      <c r="FU178" s="1269"/>
      <c r="FV178" s="1269"/>
      <c r="FW178" s="1269"/>
      <c r="FX178" s="1269"/>
      <c r="FY178" s="1269"/>
      <c r="FZ178" s="1269"/>
      <c r="GA178" s="1269"/>
      <c r="GB178" s="1269"/>
      <c r="GC178" s="1269"/>
      <c r="GD178" s="1269"/>
      <c r="GE178" s="1269"/>
      <c r="GF178" s="1269"/>
      <c r="GG178" s="1269"/>
      <c r="GH178" s="1269"/>
      <c r="GI178" s="1269"/>
      <c r="GJ178" s="1269"/>
      <c r="GK178" s="1269"/>
      <c r="GL178" s="1269"/>
      <c r="GM178" s="1269"/>
      <c r="GN178" s="1269"/>
      <c r="GO178" s="1269"/>
      <c r="GP178" s="1269"/>
      <c r="GQ178" s="1269"/>
      <c r="GR178" s="1269"/>
      <c r="GS178" s="1269"/>
      <c r="GT178" s="1269"/>
      <c r="GU178" s="1269"/>
      <c r="GV178" s="1269"/>
      <c r="GW178" s="1269"/>
      <c r="GX178" s="1269"/>
      <c r="GY178" s="1269"/>
      <c r="GZ178" s="1269"/>
      <c r="HA178" s="1269"/>
      <c r="HB178" s="1269"/>
      <c r="HC178" s="1269"/>
      <c r="HD178" s="1269"/>
      <c r="HE178" s="1269"/>
      <c r="HF178" s="1269"/>
      <c r="HG178" s="1269"/>
      <c r="HH178" s="1269"/>
      <c r="HI178" s="1269"/>
      <c r="HJ178" s="1269"/>
      <c r="HK178" s="1269"/>
      <c r="HL178" s="1269"/>
      <c r="HM178" s="1269"/>
      <c r="HN178" s="1269"/>
      <c r="HO178" s="1269"/>
      <c r="HP178" s="1269"/>
      <c r="HQ178" s="1269"/>
      <c r="HR178" s="1269"/>
      <c r="HS178" s="1269"/>
      <c r="HT178" s="1269"/>
      <c r="HU178" s="1269"/>
      <c r="HV178" s="1269"/>
      <c r="HW178" s="1269"/>
      <c r="HX178" s="1269"/>
      <c r="HY178" s="1269"/>
      <c r="HZ178" s="1269"/>
      <c r="IA178" s="1269"/>
      <c r="IB178" s="1269"/>
      <c r="IC178" s="1269"/>
      <c r="ID178" s="1269"/>
      <c r="IE178" s="1269"/>
      <c r="IF178" s="1269"/>
      <c r="IG178" s="1269"/>
      <c r="IH178" s="1269"/>
      <c r="II178" s="1269"/>
      <c r="IJ178" s="1269"/>
      <c r="IK178" s="1269"/>
      <c r="IL178" s="1269"/>
      <c r="IM178" s="1269"/>
      <c r="IN178" s="1269"/>
      <c r="IO178" s="1269"/>
      <c r="IP178" s="1269"/>
      <c r="IQ178" s="1269"/>
      <c r="IR178" s="1269"/>
      <c r="IS178" s="1269"/>
      <c r="IT178" s="1269"/>
      <c r="IU178" s="1269"/>
      <c r="IV178" s="1269"/>
      <c r="IW178" s="1269"/>
      <c r="IX178" s="1269"/>
      <c r="IY178" s="1269"/>
      <c r="IZ178" s="1269"/>
      <c r="JA178" s="1269"/>
    </row>
    <row r="179" spans="1:261" s="1268" customFormat="1" ht="8.25" customHeight="1">
      <c r="A179" s="133"/>
      <c r="B179" s="133"/>
      <c r="C179" s="133"/>
      <c r="D179" s="133"/>
      <c r="E179" s="133"/>
      <c r="F179" s="133"/>
      <c r="G179" s="133"/>
      <c r="H179" s="133"/>
      <c r="I179" s="133"/>
      <c r="J179" s="133"/>
      <c r="K179" s="133"/>
      <c r="L179" s="133"/>
      <c r="M179" s="133"/>
      <c r="N179" s="133"/>
      <c r="O179" s="133"/>
      <c r="P179" s="133"/>
      <c r="Q179" s="133"/>
      <c r="R179" s="133"/>
      <c r="S179" s="133"/>
      <c r="T179" s="133"/>
      <c r="U179" s="133"/>
      <c r="V179" s="133"/>
      <c r="W179" s="133"/>
      <c r="X179" s="133"/>
      <c r="Y179" s="133"/>
      <c r="Z179" s="133"/>
      <c r="AA179" s="1269"/>
      <c r="AB179" s="1269"/>
      <c r="AC179" s="1269"/>
      <c r="AD179" s="1269"/>
      <c r="AE179" s="1269"/>
      <c r="AF179" s="1269"/>
      <c r="AG179" s="1269"/>
      <c r="AH179" s="1269"/>
      <c r="AI179" s="1269"/>
      <c r="AJ179" s="1269"/>
      <c r="AK179" s="1269"/>
      <c r="AL179" s="1269"/>
      <c r="AM179" s="1269"/>
      <c r="AN179" s="1269"/>
      <c r="AO179" s="1269"/>
      <c r="AP179" s="1269"/>
      <c r="AQ179" s="1269"/>
      <c r="AR179" s="1269"/>
      <c r="AS179" s="1269"/>
      <c r="AT179" s="1269"/>
      <c r="AU179" s="1269"/>
      <c r="AV179" s="1269"/>
      <c r="AW179" s="1269"/>
      <c r="AX179" s="1269"/>
      <c r="AY179" s="1269"/>
      <c r="AZ179" s="1269"/>
      <c r="BA179" s="1269"/>
      <c r="BB179" s="1269"/>
      <c r="BC179" s="1269"/>
      <c r="BD179" s="1269"/>
      <c r="BE179" s="1269"/>
      <c r="BF179" s="1269"/>
      <c r="BG179" s="1269"/>
      <c r="BH179" s="1269"/>
      <c r="BI179" s="1269"/>
      <c r="BJ179" s="1269"/>
      <c r="BK179" s="1269"/>
      <c r="BL179" s="1269"/>
      <c r="BM179" s="1269"/>
      <c r="BN179" s="1269"/>
      <c r="BO179" s="1269"/>
      <c r="BP179" s="1269"/>
      <c r="BQ179" s="1269"/>
      <c r="BR179" s="1269"/>
      <c r="BS179" s="1269"/>
      <c r="BT179" s="1269"/>
      <c r="BU179" s="1269"/>
      <c r="BV179" s="1269"/>
      <c r="BW179" s="1269"/>
      <c r="BX179" s="1269"/>
      <c r="BY179" s="1269"/>
      <c r="BZ179" s="1269"/>
      <c r="CA179" s="1269"/>
      <c r="CB179" s="1269"/>
      <c r="CC179" s="1269"/>
      <c r="CD179" s="1269"/>
      <c r="CE179" s="1269"/>
      <c r="CF179" s="1269"/>
      <c r="CG179" s="1269"/>
      <c r="CH179" s="1269"/>
      <c r="CI179" s="1269"/>
      <c r="CJ179" s="1269"/>
      <c r="CK179" s="1269"/>
      <c r="CL179" s="1269"/>
      <c r="CM179" s="1269"/>
      <c r="CN179" s="1269"/>
      <c r="CO179" s="1269"/>
      <c r="CP179" s="1269"/>
      <c r="CQ179" s="1269"/>
      <c r="CR179" s="1269"/>
      <c r="CS179" s="1269"/>
      <c r="CT179" s="1269"/>
      <c r="CU179" s="1269"/>
      <c r="CV179" s="1269"/>
      <c r="CW179" s="1269"/>
      <c r="CX179" s="1269"/>
      <c r="CY179" s="1269"/>
      <c r="CZ179" s="1269"/>
      <c r="DA179" s="1269"/>
      <c r="DB179" s="1269"/>
      <c r="DC179" s="1269"/>
      <c r="DD179" s="1269"/>
      <c r="DE179" s="1269"/>
      <c r="DF179" s="1269"/>
      <c r="DG179" s="1269"/>
      <c r="DH179" s="1269"/>
      <c r="DI179" s="1269"/>
      <c r="DJ179" s="1269"/>
      <c r="DK179" s="1269"/>
      <c r="DL179" s="1269"/>
      <c r="DM179" s="1269"/>
      <c r="DN179" s="1269"/>
      <c r="DO179" s="1269"/>
      <c r="DP179" s="1269"/>
      <c r="DQ179" s="1269"/>
      <c r="DR179" s="1269"/>
      <c r="DS179" s="1269"/>
      <c r="DT179" s="1269"/>
      <c r="DU179" s="1269"/>
      <c r="DV179" s="1269"/>
      <c r="DW179" s="1269"/>
      <c r="DX179" s="1269"/>
      <c r="DY179" s="1269"/>
      <c r="DZ179" s="1269"/>
      <c r="EA179" s="1269"/>
      <c r="EB179" s="1269"/>
      <c r="EC179" s="1269"/>
      <c r="ED179" s="1269"/>
      <c r="EE179" s="1269"/>
      <c r="EF179" s="1269"/>
      <c r="EG179" s="1269"/>
      <c r="EH179" s="1269"/>
      <c r="EI179" s="1269"/>
      <c r="EJ179" s="1269"/>
      <c r="EK179" s="1269"/>
      <c r="EL179" s="1269"/>
      <c r="EM179" s="1269"/>
      <c r="EN179" s="1269"/>
      <c r="EO179" s="1269"/>
      <c r="EP179" s="1269"/>
      <c r="EQ179" s="1269"/>
      <c r="ER179" s="1269"/>
      <c r="ES179" s="1269"/>
      <c r="ET179" s="1269"/>
      <c r="EU179" s="1269"/>
      <c r="EV179" s="1269"/>
      <c r="EW179" s="1269"/>
      <c r="EX179" s="1269"/>
      <c r="EY179" s="1269"/>
      <c r="EZ179" s="1269"/>
      <c r="FA179" s="1269"/>
      <c r="FB179" s="1269"/>
      <c r="FC179" s="1269"/>
      <c r="FD179" s="1269"/>
      <c r="FE179" s="1269"/>
      <c r="FF179" s="1269"/>
      <c r="FG179" s="1269"/>
      <c r="FH179" s="1269"/>
      <c r="FI179" s="1269"/>
      <c r="FJ179" s="1269"/>
      <c r="FK179" s="1269"/>
      <c r="FL179" s="1269"/>
      <c r="FM179" s="1269"/>
      <c r="FN179" s="1269"/>
      <c r="FO179" s="1269"/>
      <c r="FP179" s="1269"/>
      <c r="FQ179" s="1269"/>
      <c r="FR179" s="1269"/>
      <c r="FS179" s="1269"/>
      <c r="FT179" s="1269"/>
      <c r="FU179" s="1269"/>
      <c r="FV179" s="1269"/>
      <c r="FW179" s="1269"/>
      <c r="FX179" s="1269"/>
      <c r="FY179" s="1269"/>
      <c r="FZ179" s="1269"/>
      <c r="GA179" s="1269"/>
      <c r="GB179" s="1269"/>
      <c r="GC179" s="1269"/>
      <c r="GD179" s="1269"/>
      <c r="GE179" s="1269"/>
      <c r="GF179" s="1269"/>
      <c r="GG179" s="1269"/>
      <c r="GH179" s="1269"/>
      <c r="GI179" s="1269"/>
      <c r="GJ179" s="1269"/>
      <c r="GK179" s="1269"/>
      <c r="GL179" s="1269"/>
      <c r="GM179" s="1269"/>
      <c r="GN179" s="1269"/>
      <c r="GO179" s="1269"/>
      <c r="GP179" s="1269"/>
      <c r="GQ179" s="1269"/>
      <c r="GR179" s="1269"/>
      <c r="GS179" s="1269"/>
      <c r="GT179" s="1269"/>
      <c r="GU179" s="1269"/>
      <c r="GV179" s="1269"/>
      <c r="GW179" s="1269"/>
      <c r="GX179" s="1269"/>
      <c r="GY179" s="1269"/>
      <c r="GZ179" s="1269"/>
      <c r="HA179" s="1269"/>
      <c r="HB179" s="1269"/>
      <c r="HC179" s="1269"/>
      <c r="HD179" s="1269"/>
      <c r="HE179" s="1269"/>
      <c r="HF179" s="1269"/>
      <c r="HG179" s="1269"/>
      <c r="HH179" s="1269"/>
      <c r="HI179" s="1269"/>
      <c r="HJ179" s="1269"/>
      <c r="HK179" s="1269"/>
      <c r="HL179" s="1269"/>
      <c r="HM179" s="1269"/>
      <c r="HN179" s="1269"/>
      <c r="HO179" s="1269"/>
      <c r="HP179" s="1269"/>
      <c r="HQ179" s="1269"/>
      <c r="HR179" s="1269"/>
      <c r="HS179" s="1269"/>
      <c r="HT179" s="1269"/>
      <c r="HU179" s="1269"/>
      <c r="HV179" s="1269"/>
      <c r="HW179" s="1269"/>
      <c r="HX179" s="1269"/>
      <c r="HY179" s="1269"/>
      <c r="HZ179" s="1269"/>
      <c r="IA179" s="1269"/>
      <c r="IB179" s="1269"/>
      <c r="IC179" s="1269"/>
      <c r="ID179" s="1269"/>
      <c r="IE179" s="1269"/>
      <c r="IF179" s="1269"/>
      <c r="IG179" s="1269"/>
      <c r="IH179" s="1269"/>
      <c r="II179" s="1269"/>
      <c r="IJ179" s="1269"/>
      <c r="IK179" s="1269"/>
      <c r="IL179" s="1269"/>
      <c r="IM179" s="1269"/>
      <c r="IN179" s="1269"/>
      <c r="IO179" s="1269"/>
      <c r="IP179" s="1269"/>
      <c r="IQ179" s="1269"/>
      <c r="IR179" s="1269"/>
      <c r="IS179" s="1269"/>
      <c r="IT179" s="1269"/>
      <c r="IU179" s="1269"/>
      <c r="IV179" s="1269"/>
      <c r="IW179" s="1269"/>
      <c r="IX179" s="1269"/>
      <c r="IY179" s="1269"/>
      <c r="IZ179" s="1269"/>
      <c r="JA179" s="1269"/>
    </row>
    <row r="180" spans="1:261" s="1268" customFormat="1" ht="8.25" customHeight="1">
      <c r="A180" s="133"/>
      <c r="B180" s="133"/>
      <c r="C180" s="133"/>
      <c r="D180" s="133"/>
      <c r="E180" s="133"/>
      <c r="F180" s="133"/>
      <c r="G180" s="133"/>
      <c r="H180" s="133"/>
      <c r="I180" s="133"/>
      <c r="J180" s="133"/>
      <c r="K180" s="133"/>
      <c r="L180" s="133"/>
      <c r="M180" s="133"/>
      <c r="N180" s="133"/>
      <c r="O180" s="133"/>
      <c r="P180" s="133"/>
      <c r="Q180" s="133"/>
      <c r="R180" s="133"/>
      <c r="S180" s="133"/>
      <c r="T180" s="133"/>
      <c r="U180" s="133"/>
      <c r="V180" s="133"/>
      <c r="W180" s="133"/>
      <c r="X180" s="133"/>
      <c r="Y180" s="133"/>
      <c r="Z180" s="133"/>
      <c r="AA180" s="1269"/>
      <c r="AB180" s="1269"/>
      <c r="AC180" s="1269"/>
      <c r="AD180" s="1269"/>
      <c r="AE180" s="1269"/>
      <c r="AF180" s="1269"/>
      <c r="AG180" s="1269"/>
      <c r="AH180" s="1269"/>
      <c r="AI180" s="1269"/>
      <c r="AJ180" s="1269"/>
      <c r="AK180" s="1269"/>
      <c r="AL180" s="1269"/>
      <c r="AM180" s="1269"/>
      <c r="AN180" s="1269"/>
      <c r="AO180" s="1269"/>
      <c r="AP180" s="1269"/>
      <c r="AQ180" s="1269"/>
      <c r="AR180" s="1269"/>
      <c r="AS180" s="1269"/>
      <c r="AT180" s="1269"/>
      <c r="AU180" s="1269"/>
      <c r="AV180" s="1269"/>
      <c r="AW180" s="1269"/>
      <c r="AX180" s="1269"/>
      <c r="AY180" s="1269"/>
      <c r="AZ180" s="1269"/>
      <c r="BA180" s="1269"/>
      <c r="BB180" s="1269"/>
      <c r="BC180" s="1269"/>
      <c r="BD180" s="1269"/>
      <c r="BE180" s="1269"/>
      <c r="BF180" s="1269"/>
      <c r="BG180" s="1269"/>
      <c r="BH180" s="1269"/>
      <c r="BI180" s="1269"/>
      <c r="BJ180" s="1269"/>
      <c r="BK180" s="1269"/>
      <c r="BL180" s="1269"/>
      <c r="BM180" s="1269"/>
      <c r="BN180" s="1269"/>
      <c r="BO180" s="1269"/>
      <c r="BP180" s="1269"/>
      <c r="BQ180" s="1269"/>
      <c r="BR180" s="1269"/>
      <c r="BS180" s="1269"/>
      <c r="BT180" s="1269"/>
      <c r="BU180" s="1269"/>
      <c r="BV180" s="1269"/>
      <c r="BW180" s="1269"/>
      <c r="BX180" s="1269"/>
      <c r="BY180" s="1269"/>
      <c r="BZ180" s="1269"/>
      <c r="CA180" s="1269"/>
      <c r="CB180" s="1269"/>
      <c r="CC180" s="1269"/>
      <c r="CD180" s="1269"/>
      <c r="CE180" s="1269"/>
      <c r="CF180" s="1269"/>
      <c r="CG180" s="1269"/>
      <c r="CH180" s="1269"/>
      <c r="CI180" s="1269"/>
      <c r="CJ180" s="1269"/>
      <c r="CK180" s="1269"/>
      <c r="CL180" s="1269"/>
      <c r="CM180" s="1269"/>
      <c r="CN180" s="1269"/>
      <c r="CO180" s="1269"/>
      <c r="CP180" s="1269"/>
      <c r="CQ180" s="1269"/>
      <c r="CR180" s="1269"/>
      <c r="CS180" s="1269"/>
      <c r="CT180" s="1269"/>
      <c r="CU180" s="1269"/>
      <c r="CV180" s="1269"/>
      <c r="CW180" s="1269"/>
      <c r="CX180" s="1269"/>
      <c r="CY180" s="1269"/>
      <c r="CZ180" s="1269"/>
      <c r="DA180" s="1269"/>
      <c r="DB180" s="1269"/>
      <c r="DC180" s="1269"/>
      <c r="DD180" s="1269"/>
      <c r="DE180" s="1269"/>
      <c r="DF180" s="1269"/>
      <c r="DG180" s="1269"/>
      <c r="DH180" s="1269"/>
      <c r="DI180" s="1269"/>
      <c r="DJ180" s="1269"/>
      <c r="DK180" s="1269"/>
      <c r="DL180" s="1269"/>
      <c r="DM180" s="1269"/>
      <c r="DN180" s="1269"/>
      <c r="DO180" s="1269"/>
      <c r="DP180" s="1269"/>
      <c r="DQ180" s="1269"/>
      <c r="DR180" s="1269"/>
      <c r="DS180" s="1269"/>
      <c r="DT180" s="1269"/>
      <c r="DU180" s="1269"/>
      <c r="DV180" s="1269"/>
      <c r="DW180" s="1269"/>
      <c r="DX180" s="1269"/>
      <c r="DY180" s="1269"/>
      <c r="DZ180" s="1269"/>
      <c r="EA180" s="1269"/>
      <c r="EB180" s="1269"/>
      <c r="EC180" s="1269"/>
      <c r="ED180" s="1269"/>
      <c r="EE180" s="1269"/>
      <c r="EF180" s="1269"/>
      <c r="EG180" s="1269"/>
      <c r="EH180" s="1269"/>
      <c r="EI180" s="1269"/>
      <c r="EJ180" s="1269"/>
      <c r="EK180" s="1269"/>
      <c r="EL180" s="1269"/>
      <c r="EM180" s="1269"/>
      <c r="EN180" s="1269"/>
      <c r="EO180" s="1269"/>
      <c r="EP180" s="1269"/>
      <c r="EQ180" s="1269"/>
      <c r="ER180" s="1269"/>
      <c r="ES180" s="1269"/>
      <c r="ET180" s="1269"/>
      <c r="EU180" s="1269"/>
      <c r="EV180" s="1269"/>
      <c r="EW180" s="1269"/>
      <c r="EX180" s="1269"/>
      <c r="EY180" s="1269"/>
      <c r="EZ180" s="1269"/>
      <c r="FA180" s="1269"/>
      <c r="FB180" s="1269"/>
      <c r="FC180" s="1269"/>
      <c r="FD180" s="1269"/>
      <c r="FE180" s="1269"/>
      <c r="FF180" s="1269"/>
      <c r="FG180" s="1269"/>
      <c r="FH180" s="1269"/>
      <c r="FI180" s="1269"/>
      <c r="FJ180" s="1269"/>
      <c r="FK180" s="1269"/>
      <c r="FL180" s="1269"/>
      <c r="FM180" s="1269"/>
      <c r="FN180" s="1269"/>
      <c r="FO180" s="1269"/>
      <c r="FP180" s="1269"/>
      <c r="FQ180" s="1269"/>
      <c r="FR180" s="1269"/>
      <c r="FS180" s="1269"/>
      <c r="FT180" s="1269"/>
      <c r="FU180" s="1269"/>
      <c r="FV180" s="1269"/>
      <c r="FW180" s="1269"/>
      <c r="FX180" s="1269"/>
      <c r="FY180" s="1269"/>
      <c r="FZ180" s="1269"/>
      <c r="GA180" s="1269"/>
      <c r="GB180" s="1269"/>
      <c r="GC180" s="1269"/>
      <c r="GD180" s="1269"/>
      <c r="GE180" s="1269"/>
      <c r="GF180" s="1269"/>
      <c r="GG180" s="1269"/>
      <c r="GH180" s="1269"/>
      <c r="GI180" s="1269"/>
      <c r="GJ180" s="1269"/>
      <c r="GK180" s="1269"/>
      <c r="GL180" s="1269"/>
      <c r="GM180" s="1269"/>
      <c r="GN180" s="1269"/>
      <c r="GO180" s="1269"/>
      <c r="GP180" s="1269"/>
      <c r="GQ180" s="1269"/>
      <c r="GR180" s="1269"/>
      <c r="GS180" s="1269"/>
      <c r="GT180" s="1269"/>
      <c r="GU180" s="1269"/>
      <c r="GV180" s="1269"/>
      <c r="GW180" s="1269"/>
      <c r="GX180" s="1269"/>
      <c r="GY180" s="1269"/>
      <c r="GZ180" s="1269"/>
      <c r="HA180" s="1269"/>
      <c r="HB180" s="1269"/>
      <c r="HC180" s="1269"/>
      <c r="HD180" s="1269"/>
      <c r="HE180" s="1269"/>
      <c r="HF180" s="1269"/>
      <c r="HG180" s="1269"/>
      <c r="HH180" s="1269"/>
      <c r="HI180" s="1269"/>
      <c r="HJ180" s="1269"/>
      <c r="HK180" s="1269"/>
      <c r="HL180" s="1269"/>
      <c r="HM180" s="1269"/>
      <c r="HN180" s="1269"/>
      <c r="HO180" s="1269"/>
      <c r="HP180" s="1269"/>
      <c r="HQ180" s="1269"/>
      <c r="HR180" s="1269"/>
      <c r="HS180" s="1269"/>
      <c r="HT180" s="1269"/>
      <c r="HU180" s="1269"/>
      <c r="HV180" s="1269"/>
      <c r="HW180" s="1269"/>
      <c r="HX180" s="1269"/>
      <c r="HY180" s="1269"/>
      <c r="HZ180" s="1269"/>
      <c r="IA180" s="1269"/>
      <c r="IB180" s="1269"/>
      <c r="IC180" s="1269"/>
      <c r="ID180" s="1269"/>
      <c r="IE180" s="1269"/>
      <c r="IF180" s="1269"/>
      <c r="IG180" s="1269"/>
      <c r="IH180" s="1269"/>
      <c r="II180" s="1269"/>
      <c r="IJ180" s="1269"/>
      <c r="IK180" s="1269"/>
      <c r="IL180" s="1269"/>
      <c r="IM180" s="1269"/>
      <c r="IN180" s="1269"/>
      <c r="IO180" s="1269"/>
      <c r="IP180" s="1269"/>
      <c r="IQ180" s="1269"/>
      <c r="IR180" s="1269"/>
      <c r="IS180" s="1269"/>
      <c r="IT180" s="1269"/>
      <c r="IU180" s="1269"/>
      <c r="IV180" s="1269"/>
      <c r="IW180" s="1269"/>
      <c r="IX180" s="1269"/>
      <c r="IY180" s="1269"/>
      <c r="IZ180" s="1269"/>
      <c r="JA180" s="1269"/>
    </row>
    <row r="181" spans="1:261" s="1268" customFormat="1" ht="8.25" customHeight="1">
      <c r="A181" s="133"/>
      <c r="B181" s="133"/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133"/>
      <c r="U181" s="133"/>
      <c r="V181" s="133"/>
      <c r="W181" s="133"/>
      <c r="X181" s="133"/>
      <c r="Y181" s="133"/>
      <c r="Z181" s="133"/>
      <c r="AA181" s="1269"/>
      <c r="AB181" s="1269"/>
      <c r="AC181" s="1269"/>
      <c r="AD181" s="1269"/>
      <c r="AE181" s="1269"/>
      <c r="AF181" s="1269"/>
      <c r="AG181" s="1269"/>
      <c r="AH181" s="1269"/>
      <c r="AI181" s="1269"/>
      <c r="AJ181" s="1269"/>
      <c r="AK181" s="1269"/>
      <c r="AL181" s="1269"/>
      <c r="AM181" s="1269"/>
      <c r="AN181" s="1269"/>
      <c r="AO181" s="1269"/>
      <c r="AP181" s="1269"/>
      <c r="AQ181" s="1269"/>
      <c r="AR181" s="1269"/>
      <c r="AS181" s="1269"/>
      <c r="AT181" s="1269"/>
      <c r="AU181" s="1269"/>
      <c r="AV181" s="1269"/>
      <c r="AW181" s="1269"/>
      <c r="AX181" s="1269"/>
      <c r="AY181" s="1269"/>
      <c r="AZ181" s="1269"/>
      <c r="BA181" s="1269"/>
      <c r="BB181" s="1269"/>
      <c r="BC181" s="1269"/>
      <c r="BD181" s="1269"/>
      <c r="BE181" s="1269"/>
      <c r="BF181" s="1269"/>
      <c r="BG181" s="1269"/>
      <c r="BH181" s="1269"/>
      <c r="BI181" s="1269"/>
      <c r="BJ181" s="1269"/>
      <c r="BK181" s="1269"/>
      <c r="BL181" s="1269"/>
      <c r="BM181" s="1269"/>
      <c r="BN181" s="1269"/>
      <c r="BO181" s="1269"/>
      <c r="BP181" s="1269"/>
      <c r="BQ181" s="1269"/>
      <c r="BR181" s="1269"/>
      <c r="BS181" s="1269"/>
      <c r="BT181" s="1269"/>
      <c r="BU181" s="1269"/>
      <c r="BV181" s="1269"/>
      <c r="BW181" s="1269"/>
      <c r="BX181" s="1269"/>
      <c r="BY181" s="1269"/>
      <c r="BZ181" s="1269"/>
      <c r="CA181" s="1269"/>
      <c r="CB181" s="1269"/>
      <c r="CC181" s="1269"/>
      <c r="CD181" s="1269"/>
      <c r="CE181" s="1269"/>
      <c r="CF181" s="1269"/>
      <c r="CG181" s="1269"/>
      <c r="CH181" s="1269"/>
      <c r="CI181" s="1269"/>
      <c r="CJ181" s="1269"/>
      <c r="CK181" s="1269"/>
      <c r="CL181" s="1269"/>
      <c r="CM181" s="1269"/>
      <c r="CN181" s="1269"/>
      <c r="CO181" s="1269"/>
      <c r="CP181" s="1269"/>
      <c r="CQ181" s="1269"/>
      <c r="CR181" s="1269"/>
      <c r="CS181" s="1269"/>
      <c r="CT181" s="1269"/>
      <c r="CU181" s="1269"/>
      <c r="CV181" s="1269"/>
      <c r="CW181" s="1269"/>
      <c r="CX181" s="1269"/>
      <c r="CY181" s="1269"/>
      <c r="CZ181" s="1269"/>
      <c r="DA181" s="1269"/>
      <c r="DB181" s="1269"/>
      <c r="DC181" s="1269"/>
      <c r="DD181" s="1269"/>
      <c r="DE181" s="1269"/>
      <c r="DF181" s="1269"/>
      <c r="DG181" s="1269"/>
      <c r="DH181" s="1269"/>
      <c r="DI181" s="1269"/>
      <c r="DJ181" s="1269"/>
      <c r="DK181" s="1269"/>
      <c r="DL181" s="1269"/>
      <c r="DM181" s="1269"/>
      <c r="DN181" s="1269"/>
      <c r="DO181" s="1269"/>
      <c r="DP181" s="1269"/>
      <c r="DQ181" s="1269"/>
      <c r="DR181" s="1269"/>
      <c r="DS181" s="1269"/>
      <c r="DT181" s="1269"/>
      <c r="DU181" s="1269"/>
      <c r="DV181" s="1269"/>
      <c r="DW181" s="1269"/>
      <c r="DX181" s="1269"/>
      <c r="DY181" s="1269"/>
      <c r="DZ181" s="1269"/>
      <c r="EA181" s="1269"/>
      <c r="EB181" s="1269"/>
      <c r="EC181" s="1269"/>
      <c r="ED181" s="1269"/>
      <c r="EE181" s="1269"/>
      <c r="EF181" s="1269"/>
      <c r="EG181" s="1269"/>
      <c r="EH181" s="1269"/>
      <c r="EI181" s="1269"/>
      <c r="EJ181" s="1269"/>
      <c r="EK181" s="1269"/>
      <c r="EL181" s="1269"/>
      <c r="EM181" s="1269"/>
      <c r="EN181" s="1269"/>
      <c r="EO181" s="1269"/>
      <c r="EP181" s="1269"/>
      <c r="EQ181" s="1269"/>
      <c r="ER181" s="1269"/>
      <c r="ES181" s="1269"/>
      <c r="ET181" s="1269"/>
      <c r="EU181" s="1269"/>
      <c r="EV181" s="1269"/>
      <c r="EW181" s="1269"/>
      <c r="EX181" s="1269"/>
      <c r="EY181" s="1269"/>
      <c r="EZ181" s="1269"/>
      <c r="FA181" s="1269"/>
      <c r="FB181" s="1269"/>
      <c r="FC181" s="1269"/>
      <c r="FD181" s="1269"/>
      <c r="FE181" s="1269"/>
      <c r="FF181" s="1269"/>
      <c r="FG181" s="1269"/>
      <c r="FH181" s="1269"/>
      <c r="FI181" s="1269"/>
      <c r="FJ181" s="1269"/>
      <c r="FK181" s="1269"/>
      <c r="FL181" s="1269"/>
      <c r="FM181" s="1269"/>
      <c r="FN181" s="1269"/>
      <c r="FO181" s="1269"/>
      <c r="FP181" s="1269"/>
      <c r="FQ181" s="1269"/>
      <c r="FR181" s="1269"/>
      <c r="FS181" s="1269"/>
      <c r="FT181" s="1269"/>
      <c r="FU181" s="1269"/>
      <c r="FV181" s="1269"/>
      <c r="FW181" s="1269"/>
      <c r="FX181" s="1269"/>
      <c r="FY181" s="1269"/>
      <c r="FZ181" s="1269"/>
      <c r="GA181" s="1269"/>
      <c r="GB181" s="1269"/>
      <c r="GC181" s="1269"/>
      <c r="GD181" s="1269"/>
      <c r="GE181" s="1269"/>
      <c r="GF181" s="1269"/>
      <c r="GG181" s="1269"/>
      <c r="GH181" s="1269"/>
      <c r="GI181" s="1269"/>
      <c r="GJ181" s="1269"/>
      <c r="GK181" s="1269"/>
      <c r="GL181" s="1269"/>
      <c r="GM181" s="1269"/>
      <c r="GN181" s="1269"/>
      <c r="GO181" s="1269"/>
      <c r="GP181" s="1269"/>
      <c r="GQ181" s="1269"/>
      <c r="GR181" s="1269"/>
      <c r="GS181" s="1269"/>
      <c r="GT181" s="1269"/>
      <c r="GU181" s="1269"/>
      <c r="GV181" s="1269"/>
      <c r="GW181" s="1269"/>
      <c r="GX181" s="1269"/>
      <c r="GY181" s="1269"/>
      <c r="GZ181" s="1269"/>
      <c r="HA181" s="1269"/>
      <c r="HB181" s="1269"/>
      <c r="HC181" s="1269"/>
      <c r="HD181" s="1269"/>
      <c r="HE181" s="1269"/>
      <c r="HF181" s="1269"/>
      <c r="HG181" s="1269"/>
      <c r="HH181" s="1269"/>
      <c r="HI181" s="1269"/>
      <c r="HJ181" s="1269"/>
      <c r="HK181" s="1269"/>
      <c r="HL181" s="1269"/>
      <c r="HM181" s="1269"/>
      <c r="HN181" s="1269"/>
      <c r="HO181" s="1269"/>
      <c r="HP181" s="1269"/>
      <c r="HQ181" s="1269"/>
      <c r="HR181" s="1269"/>
      <c r="HS181" s="1269"/>
      <c r="HT181" s="1269"/>
      <c r="HU181" s="1269"/>
      <c r="HV181" s="1269"/>
      <c r="HW181" s="1269"/>
      <c r="HX181" s="1269"/>
      <c r="HY181" s="1269"/>
      <c r="HZ181" s="1269"/>
      <c r="IA181" s="1269"/>
      <c r="IB181" s="1269"/>
      <c r="IC181" s="1269"/>
      <c r="ID181" s="1269"/>
      <c r="IE181" s="1269"/>
      <c r="IF181" s="1269"/>
      <c r="IG181" s="1269"/>
      <c r="IH181" s="1269"/>
      <c r="II181" s="1269"/>
      <c r="IJ181" s="1269"/>
      <c r="IK181" s="1269"/>
      <c r="IL181" s="1269"/>
      <c r="IM181" s="1269"/>
      <c r="IN181" s="1269"/>
      <c r="IO181" s="1269"/>
      <c r="IP181" s="1269"/>
      <c r="IQ181" s="1269"/>
      <c r="IR181" s="1269"/>
      <c r="IS181" s="1269"/>
      <c r="IT181" s="1269"/>
      <c r="IU181" s="1269"/>
      <c r="IV181" s="1269"/>
      <c r="IW181" s="1269"/>
      <c r="IX181" s="1269"/>
      <c r="IY181" s="1269"/>
      <c r="IZ181" s="1269"/>
      <c r="JA181" s="1269"/>
    </row>
    <row r="182" spans="1:261" s="1268" customFormat="1" ht="8.25" customHeight="1">
      <c r="A182" s="133"/>
      <c r="B182" s="133"/>
      <c r="C182" s="133"/>
      <c r="D182" s="133"/>
      <c r="E182" s="133"/>
      <c r="F182" s="133"/>
      <c r="G182" s="133"/>
      <c r="H182" s="133"/>
      <c r="I182" s="133"/>
      <c r="J182" s="133"/>
      <c r="K182" s="133"/>
      <c r="L182" s="133"/>
      <c r="M182" s="133"/>
      <c r="N182" s="133"/>
      <c r="O182" s="133"/>
      <c r="P182" s="133"/>
      <c r="Q182" s="133"/>
      <c r="R182" s="133"/>
      <c r="S182" s="133"/>
      <c r="T182" s="133"/>
      <c r="U182" s="133"/>
      <c r="V182" s="133"/>
      <c r="W182" s="133"/>
      <c r="X182" s="133"/>
      <c r="Y182" s="133"/>
      <c r="Z182" s="133"/>
      <c r="AA182" s="1269"/>
      <c r="AB182" s="1269"/>
      <c r="AC182" s="1269"/>
      <c r="AD182" s="1269"/>
      <c r="AE182" s="1269"/>
      <c r="AF182" s="1269"/>
      <c r="AG182" s="1269"/>
      <c r="AH182" s="1269"/>
      <c r="AI182" s="1269"/>
      <c r="AJ182" s="1269"/>
      <c r="AK182" s="1269"/>
      <c r="AL182" s="1269"/>
      <c r="AM182" s="1269"/>
      <c r="AN182" s="1269"/>
      <c r="AO182" s="1269"/>
      <c r="AP182" s="1269"/>
      <c r="AQ182" s="1269"/>
      <c r="AR182" s="1269"/>
      <c r="AS182" s="1269"/>
      <c r="AT182" s="1269"/>
      <c r="AU182" s="1269"/>
      <c r="AV182" s="1269"/>
      <c r="AW182" s="1269"/>
      <c r="AX182" s="1269"/>
      <c r="AY182" s="1269"/>
      <c r="AZ182" s="1269"/>
      <c r="BA182" s="1269"/>
      <c r="BB182" s="1269"/>
      <c r="BC182" s="1269"/>
      <c r="BD182" s="1269"/>
      <c r="BE182" s="1269"/>
      <c r="BF182" s="1269"/>
      <c r="BG182" s="1269"/>
      <c r="BH182" s="1269"/>
      <c r="BI182" s="1269"/>
      <c r="BJ182" s="1269"/>
      <c r="BK182" s="1269"/>
      <c r="BL182" s="1269"/>
      <c r="BM182" s="1269"/>
      <c r="BN182" s="1269"/>
      <c r="BO182" s="1269"/>
      <c r="BP182" s="1269"/>
      <c r="BQ182" s="1269"/>
      <c r="BR182" s="1269"/>
      <c r="BS182" s="1269"/>
      <c r="BT182" s="1269"/>
      <c r="BU182" s="1269"/>
      <c r="BV182" s="1269"/>
      <c r="BW182" s="1269"/>
      <c r="BX182" s="1269"/>
      <c r="BY182" s="1269"/>
      <c r="BZ182" s="1269"/>
      <c r="CA182" s="1269"/>
      <c r="CB182" s="1269"/>
      <c r="CC182" s="1269"/>
      <c r="CD182" s="1269"/>
      <c r="CE182" s="1269"/>
      <c r="CF182" s="1269"/>
      <c r="CG182" s="1269"/>
      <c r="CH182" s="1269"/>
      <c r="CI182" s="1269"/>
      <c r="CJ182" s="1269"/>
      <c r="CK182" s="1269"/>
      <c r="CL182" s="1269"/>
      <c r="CM182" s="1269"/>
      <c r="CN182" s="1269"/>
      <c r="CO182" s="1269"/>
      <c r="CP182" s="1269"/>
      <c r="CQ182" s="1269"/>
      <c r="CR182" s="1269"/>
      <c r="CS182" s="1269"/>
      <c r="CT182" s="1269"/>
      <c r="CU182" s="1269"/>
      <c r="CV182" s="1269"/>
      <c r="CW182" s="1269"/>
      <c r="CX182" s="1269"/>
      <c r="CY182" s="1269"/>
      <c r="CZ182" s="1269"/>
      <c r="DA182" s="1269"/>
      <c r="DB182" s="1269"/>
      <c r="DC182" s="1269"/>
      <c r="DD182" s="1269"/>
      <c r="DE182" s="1269"/>
      <c r="DF182" s="1269"/>
      <c r="DG182" s="1269"/>
      <c r="DH182" s="1269"/>
      <c r="DI182" s="1269"/>
      <c r="DJ182" s="1269"/>
      <c r="DK182" s="1269"/>
      <c r="DL182" s="1269"/>
      <c r="DM182" s="1269"/>
      <c r="DN182" s="1269"/>
      <c r="DO182" s="1269"/>
      <c r="DP182" s="1269"/>
      <c r="DQ182" s="1269"/>
      <c r="DR182" s="1269"/>
      <c r="DS182" s="1269"/>
      <c r="DT182" s="1269"/>
      <c r="DU182" s="1269"/>
      <c r="DV182" s="1269"/>
      <c r="DW182" s="1269"/>
      <c r="DX182" s="1269"/>
      <c r="DY182" s="1269"/>
      <c r="DZ182" s="1269"/>
      <c r="EA182" s="1269"/>
      <c r="EB182" s="1269"/>
      <c r="EC182" s="1269"/>
      <c r="ED182" s="1269"/>
      <c r="EE182" s="1269"/>
      <c r="EF182" s="1269"/>
      <c r="EG182" s="1269"/>
      <c r="EH182" s="1269"/>
      <c r="EI182" s="1269"/>
      <c r="EJ182" s="1269"/>
      <c r="EK182" s="1269"/>
      <c r="EL182" s="1269"/>
      <c r="EM182" s="1269"/>
      <c r="EN182" s="1269"/>
      <c r="EO182" s="1269"/>
      <c r="EP182" s="1269"/>
      <c r="EQ182" s="1269"/>
      <c r="ER182" s="1269"/>
      <c r="ES182" s="1269"/>
      <c r="ET182" s="1269"/>
      <c r="EU182" s="1269"/>
      <c r="EV182" s="1269"/>
      <c r="EW182" s="1269"/>
      <c r="EX182" s="1269"/>
      <c r="EY182" s="1269"/>
      <c r="EZ182" s="1269"/>
      <c r="FA182" s="1269"/>
      <c r="FB182" s="1269"/>
      <c r="FC182" s="1269"/>
      <c r="FD182" s="1269"/>
      <c r="FE182" s="1269"/>
      <c r="FF182" s="1269"/>
      <c r="FG182" s="1269"/>
      <c r="FH182" s="1269"/>
      <c r="FI182" s="1269"/>
      <c r="FJ182" s="1269"/>
      <c r="FK182" s="1269"/>
      <c r="FL182" s="1269"/>
      <c r="FM182" s="1269"/>
      <c r="FN182" s="1269"/>
      <c r="FO182" s="1269"/>
      <c r="FP182" s="1269"/>
      <c r="FQ182" s="1269"/>
      <c r="FR182" s="1269"/>
      <c r="FS182" s="1269"/>
      <c r="FT182" s="1269"/>
      <c r="FU182" s="1269"/>
      <c r="FV182" s="1269"/>
      <c r="FW182" s="1269"/>
      <c r="FX182" s="1269"/>
      <c r="FY182" s="1269"/>
      <c r="FZ182" s="1269"/>
      <c r="GA182" s="1269"/>
      <c r="GB182" s="1269"/>
      <c r="GC182" s="1269"/>
      <c r="GD182" s="1269"/>
      <c r="GE182" s="1269"/>
      <c r="GF182" s="1269"/>
      <c r="GG182" s="1269"/>
      <c r="GH182" s="1269"/>
      <c r="GI182" s="1269"/>
      <c r="GJ182" s="1269"/>
      <c r="GK182" s="1269"/>
      <c r="GL182" s="1269"/>
      <c r="GM182" s="1269"/>
      <c r="GN182" s="1269"/>
      <c r="GO182" s="1269"/>
      <c r="GP182" s="1269"/>
      <c r="GQ182" s="1269"/>
      <c r="GR182" s="1269"/>
      <c r="GS182" s="1269"/>
      <c r="GT182" s="1269"/>
      <c r="GU182" s="1269"/>
      <c r="GV182" s="1269"/>
      <c r="GW182" s="1269"/>
      <c r="GX182" s="1269"/>
      <c r="GY182" s="1269"/>
      <c r="GZ182" s="1269"/>
      <c r="HA182" s="1269"/>
      <c r="HB182" s="1269"/>
      <c r="HC182" s="1269"/>
      <c r="HD182" s="1269"/>
      <c r="HE182" s="1269"/>
      <c r="HF182" s="1269"/>
      <c r="HG182" s="1269"/>
      <c r="HH182" s="1269"/>
      <c r="HI182" s="1269"/>
      <c r="HJ182" s="1269"/>
      <c r="HK182" s="1269"/>
      <c r="HL182" s="1269"/>
      <c r="HM182" s="1269"/>
      <c r="HN182" s="1269"/>
      <c r="HO182" s="1269"/>
      <c r="HP182" s="1269"/>
      <c r="HQ182" s="1269"/>
      <c r="HR182" s="1269"/>
      <c r="HS182" s="1269"/>
      <c r="HT182" s="1269"/>
      <c r="HU182" s="1269"/>
      <c r="HV182" s="1269"/>
      <c r="HW182" s="1269"/>
      <c r="HX182" s="1269"/>
      <c r="HY182" s="1269"/>
      <c r="HZ182" s="1269"/>
      <c r="IA182" s="1269"/>
      <c r="IB182" s="1269"/>
      <c r="IC182" s="1269"/>
      <c r="ID182" s="1269"/>
      <c r="IE182" s="1269"/>
      <c r="IF182" s="1269"/>
      <c r="IG182" s="1269"/>
      <c r="IH182" s="1269"/>
      <c r="II182" s="1269"/>
      <c r="IJ182" s="1269"/>
      <c r="IK182" s="1269"/>
      <c r="IL182" s="1269"/>
      <c r="IM182" s="1269"/>
      <c r="IN182" s="1269"/>
      <c r="IO182" s="1269"/>
      <c r="IP182" s="1269"/>
      <c r="IQ182" s="1269"/>
      <c r="IR182" s="1269"/>
      <c r="IS182" s="1269"/>
      <c r="IT182" s="1269"/>
      <c r="IU182" s="1269"/>
      <c r="IV182" s="1269"/>
      <c r="IW182" s="1269"/>
      <c r="IX182" s="1269"/>
      <c r="IY182" s="1269"/>
      <c r="IZ182" s="1269"/>
      <c r="JA182" s="1269"/>
    </row>
    <row r="183" spans="1:261" s="1268" customFormat="1" ht="8.25" customHeight="1">
      <c r="A183" s="133"/>
      <c r="B183" s="133"/>
      <c r="C183" s="133"/>
      <c r="D183" s="133"/>
      <c r="E183" s="133"/>
      <c r="F183" s="133"/>
      <c r="G183" s="133"/>
      <c r="H183" s="133"/>
      <c r="I183" s="133"/>
      <c r="J183" s="133"/>
      <c r="K183" s="133"/>
      <c r="L183" s="133"/>
      <c r="M183" s="133"/>
      <c r="N183" s="133"/>
      <c r="O183" s="133"/>
      <c r="P183" s="133"/>
      <c r="Q183" s="133"/>
      <c r="R183" s="133"/>
      <c r="S183" s="133"/>
      <c r="T183" s="133"/>
      <c r="U183" s="133"/>
      <c r="V183" s="133"/>
      <c r="W183" s="133"/>
      <c r="X183" s="133"/>
      <c r="Y183" s="133"/>
      <c r="Z183" s="133"/>
      <c r="AA183" s="1269"/>
      <c r="AB183" s="1269"/>
      <c r="AC183" s="1269"/>
      <c r="AD183" s="1269"/>
      <c r="AE183" s="1269"/>
      <c r="AF183" s="1269"/>
      <c r="AG183" s="1269"/>
      <c r="AH183" s="1269"/>
      <c r="AI183" s="1269"/>
      <c r="AJ183" s="1269"/>
      <c r="AK183" s="1269"/>
      <c r="AL183" s="1269"/>
      <c r="AM183" s="1269"/>
      <c r="AN183" s="1269"/>
      <c r="AO183" s="1269"/>
      <c r="AP183" s="1269"/>
      <c r="AQ183" s="1269"/>
      <c r="AR183" s="1269"/>
      <c r="AS183" s="1269"/>
      <c r="AT183" s="1269"/>
      <c r="AU183" s="1269"/>
      <c r="AV183" s="1269"/>
      <c r="AW183" s="1269"/>
      <c r="AX183" s="1269"/>
      <c r="AY183" s="1269"/>
      <c r="AZ183" s="1269"/>
      <c r="BA183" s="1269"/>
      <c r="BB183" s="1269"/>
      <c r="BC183" s="1269"/>
      <c r="BD183" s="1269"/>
      <c r="BE183" s="1269"/>
      <c r="BF183" s="1269"/>
      <c r="BG183" s="1269"/>
      <c r="BH183" s="1269"/>
      <c r="BI183" s="1269"/>
      <c r="BJ183" s="1269"/>
      <c r="BK183" s="1269"/>
      <c r="BL183" s="1269"/>
      <c r="BM183" s="1269"/>
      <c r="BN183" s="1269"/>
      <c r="BO183" s="1269"/>
      <c r="BP183" s="1269"/>
      <c r="BQ183" s="1269"/>
      <c r="BR183" s="1269"/>
      <c r="BS183" s="1269"/>
      <c r="BT183" s="1269"/>
      <c r="BU183" s="1269"/>
      <c r="BV183" s="1269"/>
      <c r="BW183" s="1269"/>
      <c r="BX183" s="1269"/>
      <c r="BY183" s="1269"/>
      <c r="BZ183" s="1269"/>
      <c r="CA183" s="1269"/>
      <c r="CB183" s="1269"/>
      <c r="CC183" s="1269"/>
      <c r="CD183" s="1269"/>
      <c r="CE183" s="1269"/>
      <c r="CF183" s="1269"/>
      <c r="CG183" s="1269"/>
      <c r="CH183" s="1269"/>
      <c r="CI183" s="1269"/>
      <c r="CJ183" s="1269"/>
      <c r="CK183" s="1269"/>
      <c r="CL183" s="1269"/>
      <c r="CM183" s="1269"/>
      <c r="CN183" s="1269"/>
      <c r="CO183" s="1269"/>
      <c r="CP183" s="1269"/>
      <c r="CQ183" s="1269"/>
      <c r="CR183" s="1269"/>
      <c r="CS183" s="1269"/>
      <c r="CT183" s="1269"/>
      <c r="CU183" s="1269"/>
      <c r="CV183" s="1269"/>
      <c r="CW183" s="1269"/>
      <c r="CX183" s="1269"/>
      <c r="CY183" s="1269"/>
      <c r="CZ183" s="1269"/>
      <c r="DA183" s="1269"/>
      <c r="DB183" s="1269"/>
      <c r="DC183" s="1269"/>
      <c r="DD183" s="1269"/>
      <c r="DE183" s="1269"/>
      <c r="DF183" s="1269"/>
      <c r="DG183" s="1269"/>
      <c r="DH183" s="1269"/>
      <c r="DI183" s="1269"/>
      <c r="DJ183" s="1269"/>
      <c r="DK183" s="1269"/>
      <c r="DL183" s="1269"/>
      <c r="DM183" s="1269"/>
      <c r="DN183" s="1269"/>
      <c r="DO183" s="1269"/>
      <c r="DP183" s="1269"/>
      <c r="DQ183" s="1269"/>
      <c r="DR183" s="1269"/>
      <c r="DS183" s="1269"/>
      <c r="DT183" s="1269"/>
      <c r="DU183" s="1269"/>
      <c r="DV183" s="1269"/>
      <c r="DW183" s="1269"/>
      <c r="DX183" s="1269"/>
      <c r="DY183" s="1269"/>
      <c r="DZ183" s="1269"/>
      <c r="EA183" s="1269"/>
      <c r="EB183" s="1269"/>
      <c r="EC183" s="1269"/>
      <c r="ED183" s="1269"/>
      <c r="EE183" s="1269"/>
      <c r="EF183" s="1269"/>
      <c r="EG183" s="1269"/>
      <c r="EH183" s="1269"/>
      <c r="EI183" s="1269"/>
      <c r="EJ183" s="1269"/>
      <c r="EK183" s="1269"/>
      <c r="EL183" s="1269"/>
      <c r="EM183" s="1269"/>
      <c r="EN183" s="1269"/>
      <c r="EO183" s="1269"/>
      <c r="EP183" s="1269"/>
      <c r="EQ183" s="1269"/>
      <c r="ER183" s="1269"/>
      <c r="ES183" s="1269"/>
      <c r="ET183" s="1269"/>
      <c r="EU183" s="1269"/>
      <c r="EV183" s="1269"/>
      <c r="EW183" s="1269"/>
      <c r="EX183" s="1269"/>
      <c r="EY183" s="1269"/>
      <c r="EZ183" s="1269"/>
      <c r="FA183" s="1269"/>
      <c r="FB183" s="1269"/>
      <c r="FC183" s="1269"/>
      <c r="FD183" s="1269"/>
      <c r="FE183" s="1269"/>
      <c r="FF183" s="1269"/>
      <c r="FG183" s="1269"/>
      <c r="FH183" s="1269"/>
      <c r="FI183" s="1269"/>
      <c r="FJ183" s="1269"/>
      <c r="FK183" s="1269"/>
      <c r="FL183" s="1269"/>
      <c r="FM183" s="1269"/>
      <c r="FN183" s="1269"/>
      <c r="FO183" s="1269"/>
      <c r="FP183" s="1269"/>
      <c r="FQ183" s="1269"/>
      <c r="FR183" s="1269"/>
      <c r="FS183" s="1269"/>
      <c r="FT183" s="1269"/>
      <c r="FU183" s="1269"/>
      <c r="FV183" s="1269"/>
      <c r="FW183" s="1269"/>
      <c r="FX183" s="1269"/>
      <c r="FY183" s="1269"/>
      <c r="FZ183" s="1269"/>
      <c r="GA183" s="1269"/>
      <c r="GB183" s="1269"/>
      <c r="GC183" s="1269"/>
      <c r="GD183" s="1269"/>
      <c r="GE183" s="1269"/>
      <c r="GF183" s="1269"/>
      <c r="GG183" s="1269"/>
      <c r="GH183" s="1269"/>
      <c r="GI183" s="1269"/>
      <c r="GJ183" s="1269"/>
      <c r="GK183" s="1269"/>
      <c r="GL183" s="1269"/>
      <c r="GM183" s="1269"/>
      <c r="GN183" s="1269"/>
      <c r="GO183" s="1269"/>
      <c r="GP183" s="1269"/>
      <c r="GQ183" s="1269"/>
      <c r="GR183" s="1269"/>
      <c r="GS183" s="1269"/>
      <c r="GT183" s="1269"/>
      <c r="GU183" s="1269"/>
      <c r="GV183" s="1269"/>
      <c r="GW183" s="1269"/>
      <c r="GX183" s="1269"/>
      <c r="GY183" s="1269"/>
      <c r="GZ183" s="1269"/>
      <c r="HA183" s="1269"/>
      <c r="HB183" s="1269"/>
      <c r="HC183" s="1269"/>
      <c r="HD183" s="1269"/>
      <c r="HE183" s="1269"/>
      <c r="HF183" s="1269"/>
      <c r="HG183" s="1269"/>
      <c r="HH183" s="1269"/>
      <c r="HI183" s="1269"/>
      <c r="HJ183" s="1269"/>
      <c r="HK183" s="1269"/>
      <c r="HL183" s="1269"/>
      <c r="HM183" s="1269"/>
      <c r="HN183" s="1269"/>
      <c r="HO183" s="1269"/>
      <c r="HP183" s="1269"/>
      <c r="HQ183" s="1269"/>
      <c r="HR183" s="1269"/>
      <c r="HS183" s="1269"/>
      <c r="HT183" s="1269"/>
      <c r="HU183" s="1269"/>
      <c r="HV183" s="1269"/>
      <c r="HW183" s="1269"/>
      <c r="HX183" s="1269"/>
      <c r="HY183" s="1269"/>
      <c r="HZ183" s="1269"/>
      <c r="IA183" s="1269"/>
      <c r="IB183" s="1269"/>
      <c r="IC183" s="1269"/>
      <c r="ID183" s="1269"/>
      <c r="IE183" s="1269"/>
      <c r="IF183" s="1269"/>
      <c r="IG183" s="1269"/>
      <c r="IH183" s="1269"/>
      <c r="II183" s="1269"/>
      <c r="IJ183" s="1269"/>
      <c r="IK183" s="1269"/>
      <c r="IL183" s="1269"/>
      <c r="IM183" s="1269"/>
      <c r="IN183" s="1269"/>
      <c r="IO183" s="1269"/>
      <c r="IP183" s="1269"/>
      <c r="IQ183" s="1269"/>
      <c r="IR183" s="1269"/>
      <c r="IS183" s="1269"/>
      <c r="IT183" s="1269"/>
      <c r="IU183" s="1269"/>
      <c r="IV183" s="1269"/>
      <c r="IW183" s="1269"/>
      <c r="IX183" s="1269"/>
      <c r="IY183" s="1269"/>
      <c r="IZ183" s="1269"/>
      <c r="JA183" s="1269"/>
    </row>
    <row r="184" spans="1:261" s="1268" customFormat="1" ht="8.25" customHeight="1">
      <c r="A184" s="133"/>
      <c r="B184" s="133"/>
      <c r="C184" s="133"/>
      <c r="D184" s="133"/>
      <c r="E184" s="133"/>
      <c r="F184" s="133"/>
      <c r="G184" s="133"/>
      <c r="H184" s="133"/>
      <c r="I184" s="133"/>
      <c r="J184" s="133"/>
      <c r="K184" s="133"/>
      <c r="L184" s="133"/>
      <c r="M184" s="133"/>
      <c r="N184" s="133"/>
      <c r="O184" s="133"/>
      <c r="P184" s="133"/>
      <c r="Q184" s="133"/>
      <c r="R184" s="133"/>
      <c r="S184" s="133"/>
      <c r="T184" s="133"/>
      <c r="U184" s="133"/>
      <c r="V184" s="133"/>
      <c r="W184" s="133"/>
      <c r="X184" s="133"/>
      <c r="Y184" s="133"/>
      <c r="Z184" s="133"/>
      <c r="AA184" s="1269"/>
      <c r="AB184" s="1269"/>
      <c r="AC184" s="1269"/>
      <c r="AD184" s="1269"/>
      <c r="AE184" s="1269"/>
      <c r="AF184" s="1269"/>
      <c r="AG184" s="1269"/>
      <c r="AH184" s="1269"/>
      <c r="AI184" s="1269"/>
      <c r="AJ184" s="1269"/>
      <c r="AK184" s="1269"/>
      <c r="AL184" s="1269"/>
      <c r="AM184" s="1269"/>
      <c r="AN184" s="1269"/>
      <c r="AO184" s="1269"/>
      <c r="AP184" s="1269"/>
      <c r="AQ184" s="1269"/>
      <c r="AR184" s="1269"/>
      <c r="AS184" s="1269"/>
      <c r="AT184" s="1269"/>
      <c r="AU184" s="1269"/>
      <c r="AV184" s="1269"/>
      <c r="AW184" s="1269"/>
      <c r="AX184" s="1269"/>
      <c r="AY184" s="1269"/>
      <c r="AZ184" s="1269"/>
      <c r="BA184" s="1269"/>
      <c r="BB184" s="1269"/>
      <c r="BC184" s="1269"/>
      <c r="BD184" s="1269"/>
      <c r="BE184" s="1269"/>
      <c r="BF184" s="1269"/>
      <c r="BG184" s="1269"/>
      <c r="BH184" s="1269"/>
      <c r="BI184" s="1269"/>
      <c r="BJ184" s="1269"/>
      <c r="BK184" s="1269"/>
      <c r="BL184" s="1269"/>
      <c r="BM184" s="1269"/>
      <c r="BN184" s="1269"/>
      <c r="BO184" s="1269"/>
      <c r="BP184" s="1269"/>
      <c r="BQ184" s="1269"/>
      <c r="BR184" s="1269"/>
      <c r="BS184" s="1269"/>
      <c r="BT184" s="1269"/>
      <c r="BU184" s="1269"/>
      <c r="BV184" s="1269"/>
      <c r="BW184" s="1269"/>
      <c r="BX184" s="1269"/>
      <c r="BY184" s="1269"/>
      <c r="BZ184" s="1269"/>
      <c r="CA184" s="1269"/>
      <c r="CB184" s="1269"/>
      <c r="CC184" s="1269"/>
      <c r="CD184" s="1269"/>
      <c r="CE184" s="1269"/>
      <c r="CF184" s="1269"/>
      <c r="CG184" s="1269"/>
      <c r="CH184" s="1269"/>
      <c r="CI184" s="1269"/>
      <c r="CJ184" s="1269"/>
      <c r="CK184" s="1269"/>
      <c r="CL184" s="1269"/>
      <c r="CM184" s="1269"/>
      <c r="CN184" s="1269"/>
      <c r="CO184" s="1269"/>
      <c r="CP184" s="1269"/>
      <c r="CQ184" s="1269"/>
      <c r="CR184" s="1269"/>
      <c r="CS184" s="1269"/>
      <c r="CT184" s="1269"/>
      <c r="CU184" s="1269"/>
      <c r="CV184" s="1269"/>
      <c r="CW184" s="1269"/>
      <c r="CX184" s="1269"/>
      <c r="CY184" s="1269"/>
      <c r="CZ184" s="1269"/>
      <c r="DA184" s="1269"/>
      <c r="DB184" s="1269"/>
      <c r="DC184" s="1269"/>
      <c r="DD184" s="1269"/>
      <c r="DE184" s="1269"/>
      <c r="DF184" s="1269"/>
      <c r="DG184" s="1269"/>
      <c r="DH184" s="1269"/>
      <c r="DI184" s="1269"/>
      <c r="DJ184" s="1269"/>
      <c r="DK184" s="1269"/>
      <c r="DL184" s="1269"/>
      <c r="DM184" s="1269"/>
      <c r="DN184" s="1269"/>
      <c r="DO184" s="1269"/>
      <c r="DP184" s="1269"/>
      <c r="DQ184" s="1269"/>
      <c r="DR184" s="1269"/>
      <c r="DS184" s="1269"/>
      <c r="DT184" s="1269"/>
      <c r="DU184" s="1269"/>
      <c r="DV184" s="1269"/>
      <c r="DW184" s="1269"/>
      <c r="DX184" s="1269"/>
      <c r="DY184" s="1269"/>
      <c r="DZ184" s="1269"/>
      <c r="EA184" s="1269"/>
      <c r="EB184" s="1269"/>
      <c r="EC184" s="1269"/>
      <c r="ED184" s="1269"/>
      <c r="EE184" s="1269"/>
      <c r="EF184" s="1269"/>
      <c r="EG184" s="1269"/>
      <c r="EH184" s="1269"/>
      <c r="EI184" s="1269"/>
      <c r="EJ184" s="1269"/>
      <c r="EK184" s="1269"/>
      <c r="EL184" s="1269"/>
      <c r="EM184" s="1269"/>
      <c r="EN184" s="1269"/>
      <c r="EO184" s="1269"/>
      <c r="EP184" s="1269"/>
      <c r="EQ184" s="1269"/>
      <c r="ER184" s="1269"/>
      <c r="ES184" s="1269"/>
      <c r="ET184" s="1269"/>
      <c r="EU184" s="1269"/>
      <c r="EV184" s="1269"/>
      <c r="EW184" s="1269"/>
      <c r="EX184" s="1269"/>
      <c r="EY184" s="1269"/>
      <c r="EZ184" s="1269"/>
      <c r="FA184" s="1269"/>
      <c r="FB184" s="1269"/>
      <c r="FC184" s="1269"/>
      <c r="FD184" s="1269"/>
      <c r="FE184" s="1269"/>
      <c r="FF184" s="1269"/>
      <c r="FG184" s="1269"/>
      <c r="FH184" s="1269"/>
      <c r="FI184" s="1269"/>
      <c r="FJ184" s="1269"/>
      <c r="FK184" s="1269"/>
      <c r="FL184" s="1269"/>
      <c r="FM184" s="1269"/>
      <c r="FN184" s="1269"/>
      <c r="FO184" s="1269"/>
      <c r="FP184" s="1269"/>
      <c r="FQ184" s="1269"/>
      <c r="FR184" s="1269"/>
      <c r="FS184" s="1269"/>
      <c r="FT184" s="1269"/>
      <c r="FU184" s="1269"/>
      <c r="FV184" s="1269"/>
      <c r="FW184" s="1269"/>
      <c r="FX184" s="1269"/>
      <c r="FY184" s="1269"/>
      <c r="FZ184" s="1269"/>
      <c r="GA184" s="1269"/>
      <c r="GB184" s="1269"/>
      <c r="GC184" s="1269"/>
      <c r="GD184" s="1269"/>
      <c r="GE184" s="1269"/>
      <c r="GF184" s="1269"/>
      <c r="GG184" s="1269"/>
      <c r="GH184" s="1269"/>
      <c r="GI184" s="1269"/>
      <c r="GJ184" s="1269"/>
      <c r="GK184" s="1269"/>
      <c r="GL184" s="1269"/>
      <c r="GM184" s="1269"/>
      <c r="GN184" s="1269"/>
      <c r="GO184" s="1269"/>
      <c r="GP184" s="1269"/>
      <c r="GQ184" s="1269"/>
      <c r="GR184" s="1269"/>
      <c r="GS184" s="1269"/>
      <c r="GT184" s="1269"/>
      <c r="GU184" s="1269"/>
      <c r="GV184" s="1269"/>
      <c r="GW184" s="1269"/>
      <c r="GX184" s="1269"/>
      <c r="GY184" s="1269"/>
      <c r="GZ184" s="1269"/>
      <c r="HA184" s="1269"/>
      <c r="HB184" s="1269"/>
      <c r="HC184" s="1269"/>
      <c r="HD184" s="1269"/>
      <c r="HE184" s="1269"/>
      <c r="HF184" s="1269"/>
      <c r="HG184" s="1269"/>
      <c r="HH184" s="1269"/>
      <c r="HI184" s="1269"/>
      <c r="HJ184" s="1269"/>
      <c r="HK184" s="1269"/>
      <c r="HL184" s="1269"/>
      <c r="HM184" s="1269"/>
      <c r="HN184" s="1269"/>
      <c r="HO184" s="1269"/>
      <c r="HP184" s="1269"/>
      <c r="HQ184" s="1269"/>
      <c r="HR184" s="1269"/>
      <c r="HS184" s="1269"/>
      <c r="HT184" s="1269"/>
      <c r="HU184" s="1269"/>
      <c r="HV184" s="1269"/>
      <c r="HW184" s="1269"/>
      <c r="HX184" s="1269"/>
      <c r="HY184" s="1269"/>
      <c r="HZ184" s="1269"/>
      <c r="IA184" s="1269"/>
      <c r="IB184" s="1269"/>
      <c r="IC184" s="1269"/>
      <c r="ID184" s="1269"/>
      <c r="IE184" s="1269"/>
      <c r="IF184" s="1269"/>
      <c r="IG184" s="1269"/>
      <c r="IH184" s="1269"/>
      <c r="II184" s="1269"/>
      <c r="IJ184" s="1269"/>
      <c r="IK184" s="1269"/>
      <c r="IL184" s="1269"/>
      <c r="IM184" s="1269"/>
      <c r="IN184" s="1269"/>
      <c r="IO184" s="1269"/>
      <c r="IP184" s="1269"/>
      <c r="IQ184" s="1269"/>
      <c r="IR184" s="1269"/>
      <c r="IS184" s="1269"/>
      <c r="IT184" s="1269"/>
      <c r="IU184" s="1269"/>
      <c r="IV184" s="1269"/>
      <c r="IW184" s="1269"/>
      <c r="IX184" s="1269"/>
      <c r="IY184" s="1269"/>
      <c r="IZ184" s="1269"/>
      <c r="JA184" s="1269"/>
    </row>
    <row r="185" spans="1:261" s="1268" customFormat="1" ht="8.25" customHeight="1">
      <c r="A185" s="133"/>
      <c r="B185" s="133"/>
      <c r="C185" s="133"/>
      <c r="D185" s="133"/>
      <c r="E185" s="133"/>
      <c r="F185" s="133"/>
      <c r="G185" s="133"/>
      <c r="H185" s="133"/>
      <c r="I185" s="133"/>
      <c r="J185" s="133"/>
      <c r="K185" s="133"/>
      <c r="L185" s="133"/>
      <c r="M185" s="133"/>
      <c r="N185" s="133"/>
      <c r="O185" s="133"/>
      <c r="P185" s="133"/>
      <c r="Q185" s="133"/>
      <c r="R185" s="133"/>
      <c r="S185" s="133"/>
      <c r="T185" s="133"/>
      <c r="U185" s="133"/>
      <c r="V185" s="133"/>
      <c r="W185" s="133"/>
      <c r="X185" s="133"/>
      <c r="Y185" s="133"/>
      <c r="Z185" s="133"/>
      <c r="AA185" s="1269"/>
      <c r="AB185" s="1269"/>
      <c r="AC185" s="1269"/>
      <c r="AD185" s="1269"/>
      <c r="AE185" s="1269"/>
      <c r="AF185" s="1269"/>
      <c r="AG185" s="1269"/>
      <c r="AH185" s="1269"/>
      <c r="AI185" s="1269"/>
      <c r="AJ185" s="1269"/>
      <c r="AK185" s="1269"/>
      <c r="AL185" s="1269"/>
      <c r="AM185" s="1269"/>
      <c r="AN185" s="1269"/>
      <c r="AO185" s="1269"/>
      <c r="AP185" s="1269"/>
      <c r="AQ185" s="1269"/>
      <c r="AR185" s="1269"/>
      <c r="AS185" s="1269"/>
      <c r="AT185" s="1269"/>
      <c r="AU185" s="1269"/>
      <c r="AV185" s="1269"/>
      <c r="AW185" s="1269"/>
      <c r="AX185" s="1269"/>
      <c r="AY185" s="1269"/>
      <c r="AZ185" s="1269"/>
      <c r="BA185" s="1269"/>
      <c r="BB185" s="1269"/>
      <c r="BC185" s="1269"/>
      <c r="BD185" s="1269"/>
      <c r="BE185" s="1269"/>
      <c r="BF185" s="1269"/>
      <c r="BG185" s="1269"/>
      <c r="BH185" s="1269"/>
      <c r="BI185" s="1269"/>
      <c r="BJ185" s="1269"/>
      <c r="BK185" s="1269"/>
      <c r="BL185" s="1269"/>
      <c r="BM185" s="1269"/>
      <c r="BN185" s="1269"/>
      <c r="BO185" s="1269"/>
      <c r="BP185" s="1269"/>
      <c r="BQ185" s="1269"/>
      <c r="BR185" s="1269"/>
      <c r="BS185" s="1269"/>
      <c r="BT185" s="1269"/>
      <c r="BU185" s="1269"/>
      <c r="BV185" s="1269"/>
      <c r="BW185" s="1269"/>
      <c r="BX185" s="1269"/>
      <c r="BY185" s="1269"/>
      <c r="BZ185" s="1269"/>
      <c r="CA185" s="1269"/>
      <c r="CB185" s="1269"/>
      <c r="CC185" s="1269"/>
      <c r="CD185" s="1269"/>
      <c r="CE185" s="1269"/>
      <c r="CF185" s="1269"/>
      <c r="CG185" s="1269"/>
      <c r="CH185" s="1269"/>
      <c r="CI185" s="1269"/>
      <c r="CJ185" s="1269"/>
      <c r="CK185" s="1269"/>
      <c r="CL185" s="1269"/>
      <c r="CM185" s="1269"/>
      <c r="CN185" s="1269"/>
      <c r="CO185" s="1269"/>
      <c r="CP185" s="1269"/>
      <c r="CQ185" s="1269"/>
      <c r="CR185" s="1269"/>
      <c r="CS185" s="1269"/>
      <c r="CT185" s="1269"/>
      <c r="CU185" s="1269"/>
      <c r="CV185" s="1269"/>
      <c r="CW185" s="1269"/>
      <c r="CX185" s="1269"/>
      <c r="CY185" s="1269"/>
      <c r="CZ185" s="1269"/>
      <c r="DA185" s="1269"/>
      <c r="DB185" s="1269"/>
      <c r="DC185" s="1269"/>
      <c r="DD185" s="1269"/>
      <c r="DE185" s="1269"/>
      <c r="DF185" s="1269"/>
      <c r="DG185" s="1269"/>
      <c r="DH185" s="1269"/>
      <c r="DI185" s="1269"/>
      <c r="DJ185" s="1269"/>
      <c r="DK185" s="1269"/>
      <c r="DL185" s="1269"/>
      <c r="DM185" s="1269"/>
      <c r="DN185" s="1269"/>
      <c r="DO185" s="1269"/>
      <c r="DP185" s="1269"/>
      <c r="DQ185" s="1269"/>
      <c r="DR185" s="1269"/>
      <c r="DS185" s="1269"/>
      <c r="DT185" s="1269"/>
      <c r="DU185" s="1269"/>
      <c r="DV185" s="1269"/>
      <c r="DW185" s="1269"/>
      <c r="DX185" s="1269"/>
      <c r="DY185" s="1269"/>
      <c r="DZ185" s="1269"/>
      <c r="EA185" s="1269"/>
      <c r="EB185" s="1269"/>
      <c r="EC185" s="1269"/>
      <c r="ED185" s="1269"/>
      <c r="EE185" s="1269"/>
      <c r="EF185" s="1269"/>
      <c r="EG185" s="1269"/>
      <c r="EH185" s="1269"/>
      <c r="EI185" s="1269"/>
      <c r="EJ185" s="1269"/>
      <c r="EK185" s="1269"/>
      <c r="EL185" s="1269"/>
      <c r="EM185" s="1269"/>
      <c r="EN185" s="1269"/>
      <c r="EO185" s="1269"/>
      <c r="EP185" s="1269"/>
      <c r="EQ185" s="1269"/>
      <c r="ER185" s="1269"/>
      <c r="ES185" s="1269"/>
      <c r="ET185" s="1269"/>
      <c r="EU185" s="1269"/>
      <c r="EV185" s="1269"/>
      <c r="EW185" s="1269"/>
      <c r="EX185" s="1269"/>
      <c r="EY185" s="1269"/>
      <c r="EZ185" s="1269"/>
      <c r="FA185" s="1269"/>
      <c r="FB185" s="1269"/>
      <c r="FC185" s="1269"/>
      <c r="FD185" s="1269"/>
      <c r="FE185" s="1269"/>
      <c r="FF185" s="1269"/>
      <c r="FG185" s="1269"/>
      <c r="FH185" s="1269"/>
      <c r="FI185" s="1269"/>
      <c r="FJ185" s="1269"/>
      <c r="FK185" s="1269"/>
      <c r="FL185" s="1269"/>
      <c r="FM185" s="1269"/>
      <c r="FN185" s="1269"/>
      <c r="FO185" s="1269"/>
      <c r="FP185" s="1269"/>
      <c r="FQ185" s="1269"/>
      <c r="FR185" s="1269"/>
      <c r="FS185" s="1269"/>
      <c r="FT185" s="1269"/>
      <c r="FU185" s="1269"/>
      <c r="FV185" s="1269"/>
      <c r="FW185" s="1269"/>
      <c r="FX185" s="1269"/>
      <c r="FY185" s="1269"/>
      <c r="FZ185" s="1269"/>
      <c r="GA185" s="1269"/>
      <c r="GB185" s="1269"/>
      <c r="GC185" s="1269"/>
      <c r="GD185" s="1269"/>
      <c r="GE185" s="1269"/>
      <c r="GF185" s="1269"/>
      <c r="GG185" s="1269"/>
      <c r="GH185" s="1269"/>
      <c r="GI185" s="1269"/>
      <c r="GJ185" s="1269"/>
      <c r="GK185" s="1269"/>
      <c r="GL185" s="1269"/>
      <c r="GM185" s="1269"/>
      <c r="GN185" s="1269"/>
      <c r="GO185" s="1269"/>
      <c r="GP185" s="1269"/>
      <c r="GQ185" s="1269"/>
      <c r="GR185" s="1269"/>
      <c r="GS185" s="1269"/>
      <c r="GT185" s="1269"/>
      <c r="GU185" s="1269"/>
      <c r="GV185" s="1269"/>
      <c r="GW185" s="1269"/>
      <c r="GX185" s="1269"/>
      <c r="GY185" s="1269"/>
      <c r="GZ185" s="1269"/>
      <c r="HA185" s="1269"/>
      <c r="HB185" s="1269"/>
      <c r="HC185" s="1269"/>
      <c r="HD185" s="1269"/>
      <c r="HE185" s="1269"/>
      <c r="HF185" s="1269"/>
      <c r="HG185" s="1269"/>
      <c r="HH185" s="1269"/>
      <c r="HI185" s="1269"/>
      <c r="HJ185" s="1269"/>
      <c r="HK185" s="1269"/>
      <c r="HL185" s="1269"/>
      <c r="HM185" s="1269"/>
      <c r="HN185" s="1269"/>
      <c r="HO185" s="1269"/>
      <c r="HP185" s="1269"/>
      <c r="HQ185" s="1269"/>
      <c r="HR185" s="1269"/>
      <c r="HS185" s="1269"/>
      <c r="HT185" s="1269"/>
      <c r="HU185" s="1269"/>
      <c r="HV185" s="1269"/>
      <c r="HW185" s="1269"/>
      <c r="HX185" s="1269"/>
      <c r="HY185" s="1269"/>
      <c r="HZ185" s="1269"/>
      <c r="IA185" s="1269"/>
      <c r="IB185" s="1269"/>
      <c r="IC185" s="1269"/>
      <c r="ID185" s="1269"/>
      <c r="IE185" s="1269"/>
      <c r="IF185" s="1269"/>
      <c r="IG185" s="1269"/>
      <c r="IH185" s="1269"/>
      <c r="II185" s="1269"/>
      <c r="IJ185" s="1269"/>
      <c r="IK185" s="1269"/>
      <c r="IL185" s="1269"/>
      <c r="IM185" s="1269"/>
      <c r="IN185" s="1269"/>
      <c r="IO185" s="1269"/>
      <c r="IP185" s="1269"/>
      <c r="IQ185" s="1269"/>
      <c r="IR185" s="1269"/>
      <c r="IS185" s="1269"/>
      <c r="IT185" s="1269"/>
      <c r="IU185" s="1269"/>
      <c r="IV185" s="1269"/>
      <c r="IW185" s="1269"/>
      <c r="IX185" s="1269"/>
      <c r="IY185" s="1269"/>
      <c r="IZ185" s="1269"/>
      <c r="JA185" s="1269"/>
    </row>
    <row r="186" spans="1:261" s="1268" customFormat="1" ht="8.25" customHeight="1">
      <c r="A186" s="133"/>
      <c r="B186" s="133"/>
      <c r="C186" s="133"/>
      <c r="D186" s="133"/>
      <c r="E186" s="133"/>
      <c r="F186" s="133"/>
      <c r="G186" s="133"/>
      <c r="H186" s="133"/>
      <c r="I186" s="133"/>
      <c r="J186" s="133"/>
      <c r="K186" s="133"/>
      <c r="L186" s="133"/>
      <c r="M186" s="133"/>
      <c r="N186" s="133"/>
      <c r="O186" s="133"/>
      <c r="P186" s="133"/>
      <c r="Q186" s="133"/>
      <c r="R186" s="133"/>
      <c r="S186" s="133"/>
      <c r="T186" s="133"/>
      <c r="U186" s="133"/>
      <c r="V186" s="133"/>
      <c r="W186" s="133"/>
      <c r="X186" s="133"/>
      <c r="Y186" s="133"/>
      <c r="Z186" s="133"/>
      <c r="AA186" s="1269"/>
      <c r="AB186" s="1269"/>
      <c r="AC186" s="1269"/>
      <c r="AD186" s="1269"/>
      <c r="AE186" s="1269"/>
      <c r="AF186" s="1269"/>
      <c r="AG186" s="1269"/>
      <c r="AH186" s="1269"/>
      <c r="AI186" s="1269"/>
      <c r="AJ186" s="1269"/>
      <c r="AK186" s="1269"/>
      <c r="AL186" s="1269"/>
      <c r="AM186" s="1269"/>
      <c r="AN186" s="1269"/>
      <c r="AO186" s="1269"/>
      <c r="AP186" s="1269"/>
      <c r="AQ186" s="1269"/>
      <c r="AR186" s="1269"/>
      <c r="AS186" s="1269"/>
      <c r="AT186" s="1269"/>
      <c r="AU186" s="1269"/>
      <c r="AV186" s="1269"/>
      <c r="AW186" s="1269"/>
      <c r="AX186" s="1269"/>
      <c r="AY186" s="1269"/>
      <c r="AZ186" s="1269"/>
      <c r="BA186" s="1269"/>
      <c r="BB186" s="1269"/>
      <c r="BC186" s="1269"/>
      <c r="BD186" s="1269"/>
      <c r="BE186" s="1269"/>
      <c r="BF186" s="1269"/>
      <c r="BG186" s="1269"/>
      <c r="BH186" s="1269"/>
      <c r="BI186" s="1269"/>
      <c r="BJ186" s="1269"/>
      <c r="BK186" s="1269"/>
      <c r="BL186" s="1269"/>
      <c r="BM186" s="1269"/>
      <c r="BN186" s="1269"/>
      <c r="BO186" s="1269"/>
      <c r="BP186" s="1269"/>
      <c r="BQ186" s="1269"/>
      <c r="BR186" s="1269"/>
      <c r="BS186" s="1269"/>
      <c r="BT186" s="1269"/>
      <c r="BU186" s="1269"/>
      <c r="BV186" s="1269"/>
      <c r="BW186" s="1269"/>
      <c r="BX186" s="1269"/>
      <c r="BY186" s="1269"/>
      <c r="BZ186" s="1269"/>
      <c r="CA186" s="1269"/>
      <c r="CB186" s="1269"/>
      <c r="CC186" s="1269"/>
      <c r="CD186" s="1269"/>
      <c r="CE186" s="1269"/>
      <c r="CF186" s="1269"/>
      <c r="CG186" s="1269"/>
      <c r="CH186" s="1269"/>
      <c r="CI186" s="1269"/>
      <c r="CJ186" s="1269"/>
      <c r="CK186" s="1269"/>
      <c r="CL186" s="1269"/>
      <c r="CM186" s="1269"/>
      <c r="CN186" s="1269"/>
      <c r="CO186" s="1269"/>
      <c r="CP186" s="1269"/>
      <c r="CQ186" s="1269"/>
      <c r="CR186" s="1269"/>
      <c r="CS186" s="1269"/>
      <c r="CT186" s="1269"/>
      <c r="CU186" s="1269"/>
      <c r="CV186" s="1269"/>
      <c r="CW186" s="1269"/>
      <c r="CX186" s="1269"/>
      <c r="CY186" s="1269"/>
      <c r="CZ186" s="1269"/>
      <c r="DA186" s="1269"/>
      <c r="DB186" s="1269"/>
      <c r="DC186" s="1269"/>
      <c r="DD186" s="1269"/>
      <c r="DE186" s="1269"/>
      <c r="DF186" s="1269"/>
      <c r="DG186" s="1269"/>
      <c r="DH186" s="1269"/>
      <c r="DI186" s="1269"/>
      <c r="DJ186" s="1269"/>
      <c r="DK186" s="1269"/>
      <c r="DL186" s="1269"/>
      <c r="DM186" s="1269"/>
      <c r="DN186" s="1269"/>
      <c r="DO186" s="1269"/>
      <c r="DP186" s="1269"/>
      <c r="DQ186" s="1269"/>
      <c r="DR186" s="1269"/>
      <c r="DS186" s="1269"/>
      <c r="DT186" s="1269"/>
      <c r="DU186" s="1269"/>
      <c r="DV186" s="1269"/>
      <c r="DW186" s="1269"/>
      <c r="DX186" s="1269"/>
      <c r="DY186" s="1269"/>
      <c r="DZ186" s="1269"/>
      <c r="EA186" s="1269"/>
      <c r="EB186" s="1269"/>
      <c r="EC186" s="1269"/>
      <c r="ED186" s="1269"/>
      <c r="EE186" s="1269"/>
      <c r="EF186" s="1269"/>
      <c r="EG186" s="1269"/>
      <c r="EH186" s="1269"/>
      <c r="EI186" s="1269"/>
      <c r="EJ186" s="1269"/>
      <c r="EK186" s="1269"/>
      <c r="EL186" s="1269"/>
      <c r="EM186" s="1269"/>
      <c r="EN186" s="1269"/>
      <c r="EO186" s="1269"/>
      <c r="EP186" s="1269"/>
      <c r="EQ186" s="1269"/>
      <c r="ER186" s="1269"/>
      <c r="ES186" s="1269"/>
      <c r="ET186" s="1269"/>
      <c r="EU186" s="1269"/>
      <c r="EV186" s="1269"/>
      <c r="EW186" s="1269"/>
      <c r="EX186" s="1269"/>
      <c r="EY186" s="1269"/>
      <c r="EZ186" s="1269"/>
      <c r="FA186" s="1269"/>
      <c r="FB186" s="1269"/>
      <c r="FC186" s="1269"/>
      <c r="FD186" s="1269"/>
      <c r="FE186" s="1269"/>
      <c r="FF186" s="1269"/>
      <c r="FG186" s="1269"/>
      <c r="FH186" s="1269"/>
      <c r="FI186" s="1269"/>
      <c r="FJ186" s="1269"/>
      <c r="FK186" s="1269"/>
      <c r="FL186" s="1269"/>
      <c r="FM186" s="1269"/>
      <c r="FN186" s="1269"/>
      <c r="FO186" s="1269"/>
      <c r="FP186" s="1269"/>
      <c r="FQ186" s="1269"/>
      <c r="FR186" s="1269"/>
      <c r="FS186" s="1269"/>
      <c r="FT186" s="1269"/>
      <c r="FU186" s="1269"/>
      <c r="FV186" s="1269"/>
      <c r="FW186" s="1269"/>
      <c r="FX186" s="1269"/>
      <c r="FY186" s="1269"/>
      <c r="FZ186" s="1269"/>
      <c r="GA186" s="1269"/>
      <c r="GB186" s="1269"/>
      <c r="GC186" s="1269"/>
      <c r="GD186" s="1269"/>
      <c r="GE186" s="1269"/>
      <c r="GF186" s="1269"/>
      <c r="GG186" s="1269"/>
      <c r="GH186" s="1269"/>
      <c r="GI186" s="1269"/>
      <c r="GJ186" s="1269"/>
      <c r="GK186" s="1269"/>
      <c r="GL186" s="1269"/>
      <c r="GM186" s="1269"/>
      <c r="GN186" s="1269"/>
      <c r="GO186" s="1269"/>
      <c r="GP186" s="1269"/>
      <c r="GQ186" s="1269"/>
      <c r="GR186" s="1269"/>
      <c r="GS186" s="1269"/>
      <c r="GT186" s="1269"/>
      <c r="GU186" s="1269"/>
      <c r="GV186" s="1269"/>
      <c r="GW186" s="1269"/>
      <c r="GX186" s="1269"/>
      <c r="GY186" s="1269"/>
      <c r="GZ186" s="1269"/>
      <c r="HA186" s="1269"/>
      <c r="HB186" s="1269"/>
      <c r="HC186" s="1269"/>
      <c r="HD186" s="1269"/>
      <c r="HE186" s="1269"/>
      <c r="HF186" s="1269"/>
      <c r="HG186" s="1269"/>
      <c r="HH186" s="1269"/>
      <c r="HI186" s="1269"/>
      <c r="HJ186" s="1269"/>
      <c r="HK186" s="1269"/>
      <c r="HL186" s="1269"/>
      <c r="HM186" s="1269"/>
      <c r="HN186" s="1269"/>
      <c r="HO186" s="1269"/>
      <c r="HP186" s="1269"/>
      <c r="HQ186" s="1269"/>
      <c r="HR186" s="1269"/>
      <c r="HS186" s="1269"/>
      <c r="HT186" s="1269"/>
      <c r="HU186" s="1269"/>
      <c r="HV186" s="1269"/>
      <c r="HW186" s="1269"/>
      <c r="HX186" s="1269"/>
      <c r="HY186" s="1269"/>
      <c r="HZ186" s="1269"/>
      <c r="IA186" s="1269"/>
      <c r="IB186" s="1269"/>
      <c r="IC186" s="1269"/>
      <c r="ID186" s="1269"/>
      <c r="IE186" s="1269"/>
      <c r="IF186" s="1269"/>
      <c r="IG186" s="1269"/>
      <c r="IH186" s="1269"/>
      <c r="II186" s="1269"/>
      <c r="IJ186" s="1269"/>
      <c r="IK186" s="1269"/>
      <c r="IL186" s="1269"/>
      <c r="IM186" s="1269"/>
      <c r="IN186" s="1269"/>
      <c r="IO186" s="1269"/>
      <c r="IP186" s="1269"/>
      <c r="IQ186" s="1269"/>
      <c r="IR186" s="1269"/>
      <c r="IS186" s="1269"/>
      <c r="IT186" s="1269"/>
      <c r="IU186" s="1269"/>
      <c r="IV186" s="1269"/>
      <c r="IW186" s="1269"/>
      <c r="IX186" s="1269"/>
      <c r="IY186" s="1269"/>
      <c r="IZ186" s="1269"/>
      <c r="JA186" s="1269"/>
    </row>
    <row r="187" spans="1:261" s="1268" customFormat="1" ht="8.25" customHeight="1">
      <c r="A187" s="133"/>
      <c r="B187" s="133"/>
      <c r="C187" s="133"/>
      <c r="D187" s="133"/>
      <c r="E187" s="133"/>
      <c r="F187" s="133"/>
      <c r="G187" s="133"/>
      <c r="H187" s="133"/>
      <c r="I187" s="133"/>
      <c r="J187" s="133"/>
      <c r="K187" s="133"/>
      <c r="L187" s="133"/>
      <c r="M187" s="133"/>
      <c r="N187" s="133"/>
      <c r="O187" s="133"/>
      <c r="P187" s="133"/>
      <c r="Q187" s="133"/>
      <c r="R187" s="133"/>
      <c r="S187" s="133"/>
      <c r="T187" s="133"/>
      <c r="U187" s="133"/>
      <c r="V187" s="133"/>
      <c r="W187" s="133"/>
      <c r="X187" s="133"/>
      <c r="Y187" s="133"/>
      <c r="Z187" s="133"/>
      <c r="AA187" s="1269"/>
      <c r="AB187" s="1269"/>
      <c r="AC187" s="1269"/>
      <c r="AD187" s="1269"/>
      <c r="AE187" s="1269"/>
      <c r="AF187" s="1269"/>
      <c r="AG187" s="1269"/>
      <c r="AH187" s="1269"/>
      <c r="AI187" s="1269"/>
      <c r="AJ187" s="1269"/>
      <c r="AK187" s="1269"/>
      <c r="AL187" s="1269"/>
      <c r="AM187" s="1269"/>
      <c r="AN187" s="1269"/>
      <c r="AO187" s="1269"/>
      <c r="AP187" s="1269"/>
      <c r="AQ187" s="1269"/>
      <c r="AR187" s="1269"/>
      <c r="AS187" s="1269"/>
      <c r="AT187" s="1269"/>
      <c r="AU187" s="1269"/>
      <c r="AV187" s="1269"/>
      <c r="AW187" s="1269"/>
      <c r="AX187" s="1269"/>
      <c r="AY187" s="1269"/>
      <c r="AZ187" s="1269"/>
      <c r="BA187" s="1269"/>
      <c r="BB187" s="1269"/>
      <c r="BC187" s="1269"/>
      <c r="BD187" s="1269"/>
      <c r="BE187" s="1269"/>
      <c r="BF187" s="1269"/>
      <c r="BG187" s="1269"/>
      <c r="BH187" s="1269"/>
      <c r="BI187" s="1269"/>
      <c r="BJ187" s="1269"/>
      <c r="BK187" s="1269"/>
      <c r="BL187" s="1269"/>
      <c r="BM187" s="1269"/>
      <c r="BN187" s="1269"/>
      <c r="BO187" s="1269"/>
      <c r="BP187" s="1269"/>
      <c r="BQ187" s="1269"/>
      <c r="BR187" s="1269"/>
      <c r="BS187" s="1269"/>
      <c r="BT187" s="1269"/>
      <c r="BU187" s="1269"/>
      <c r="BV187" s="1269"/>
      <c r="BW187" s="1269"/>
      <c r="BX187" s="1269"/>
      <c r="BY187" s="1269"/>
      <c r="BZ187" s="1269"/>
      <c r="CA187" s="1269"/>
      <c r="CB187" s="1269"/>
      <c r="CC187" s="1269"/>
      <c r="CD187" s="1269"/>
      <c r="CE187" s="1269"/>
      <c r="CF187" s="1269"/>
      <c r="CG187" s="1269"/>
      <c r="CH187" s="1269"/>
      <c r="CI187" s="1269"/>
      <c r="CJ187" s="1269"/>
      <c r="CK187" s="1269"/>
      <c r="CL187" s="1269"/>
      <c r="CM187" s="1269"/>
      <c r="CN187" s="1269"/>
      <c r="CO187" s="1269"/>
      <c r="CP187" s="1269"/>
      <c r="CQ187" s="1269"/>
      <c r="CR187" s="1269"/>
      <c r="CS187" s="1269"/>
      <c r="CT187" s="1269"/>
      <c r="CU187" s="1269"/>
      <c r="CV187" s="1269"/>
      <c r="CW187" s="1269"/>
      <c r="CX187" s="1269"/>
      <c r="CY187" s="1269"/>
      <c r="CZ187" s="1269"/>
      <c r="DA187" s="1269"/>
      <c r="DB187" s="1269"/>
      <c r="DC187" s="1269"/>
      <c r="DD187" s="1269"/>
      <c r="DE187" s="1269"/>
      <c r="DF187" s="1269"/>
      <c r="DG187" s="1269"/>
      <c r="DH187" s="1269"/>
      <c r="DI187" s="1269"/>
      <c r="DJ187" s="1269"/>
      <c r="DK187" s="1269"/>
      <c r="DL187" s="1269"/>
      <c r="DM187" s="1269"/>
      <c r="DN187" s="1269"/>
      <c r="DO187" s="1269"/>
      <c r="DP187" s="1269"/>
      <c r="DQ187" s="1269"/>
      <c r="DR187" s="1269"/>
      <c r="DS187" s="1269"/>
      <c r="DT187" s="1269"/>
      <c r="DU187" s="1269"/>
      <c r="DV187" s="1269"/>
      <c r="DW187" s="1269"/>
      <c r="DX187" s="1269"/>
      <c r="DY187" s="1269"/>
      <c r="DZ187" s="1269"/>
      <c r="EA187" s="1269"/>
      <c r="EB187" s="1269"/>
      <c r="EC187" s="1269"/>
      <c r="ED187" s="1269"/>
      <c r="EE187" s="1269"/>
      <c r="EF187" s="1269"/>
      <c r="EG187" s="1269"/>
      <c r="EH187" s="1269"/>
      <c r="EI187" s="1269"/>
      <c r="EJ187" s="1269"/>
      <c r="EK187" s="1269"/>
      <c r="EL187" s="1269"/>
      <c r="EM187" s="1269"/>
      <c r="EN187" s="1269"/>
      <c r="EO187" s="1269"/>
      <c r="EP187" s="1269"/>
      <c r="EQ187" s="1269"/>
      <c r="ER187" s="1269"/>
      <c r="ES187" s="1269"/>
      <c r="ET187" s="1269"/>
      <c r="EU187" s="1269"/>
      <c r="EV187" s="1269"/>
      <c r="EW187" s="1269"/>
      <c r="EX187" s="1269"/>
      <c r="EY187" s="1269"/>
      <c r="EZ187" s="1269"/>
      <c r="FA187" s="1269"/>
      <c r="FB187" s="1269"/>
      <c r="FC187" s="1269"/>
      <c r="FD187" s="1269"/>
      <c r="FE187" s="1269"/>
      <c r="FF187" s="1269"/>
      <c r="FG187" s="1269"/>
      <c r="FH187" s="1269"/>
      <c r="FI187" s="1269"/>
      <c r="FJ187" s="1269"/>
      <c r="FK187" s="1269"/>
      <c r="FL187" s="1269"/>
      <c r="FM187" s="1269"/>
      <c r="FN187" s="1269"/>
      <c r="FO187" s="1269"/>
      <c r="FP187" s="1269"/>
      <c r="FQ187" s="1269"/>
      <c r="FR187" s="1269"/>
      <c r="FS187" s="1269"/>
      <c r="FT187" s="1269"/>
      <c r="FU187" s="1269"/>
      <c r="FV187" s="1269"/>
      <c r="FW187" s="1269"/>
      <c r="FX187" s="1269"/>
      <c r="FY187" s="1269"/>
      <c r="FZ187" s="1269"/>
      <c r="GA187" s="1269"/>
      <c r="GB187" s="1269"/>
      <c r="GC187" s="1269"/>
      <c r="GD187" s="1269"/>
      <c r="GE187" s="1269"/>
      <c r="GF187" s="1269"/>
      <c r="GG187" s="1269"/>
      <c r="GH187" s="1269"/>
      <c r="GI187" s="1269"/>
      <c r="GJ187" s="1269"/>
      <c r="GK187" s="1269"/>
      <c r="GL187" s="1269"/>
      <c r="GM187" s="1269"/>
      <c r="GN187" s="1269"/>
      <c r="GO187" s="1269"/>
      <c r="GP187" s="1269"/>
      <c r="GQ187" s="1269"/>
      <c r="GR187" s="1269"/>
      <c r="GS187" s="1269"/>
      <c r="GT187" s="1269"/>
      <c r="GU187" s="1269"/>
      <c r="GV187" s="1269"/>
      <c r="GW187" s="1269"/>
      <c r="GX187" s="1269"/>
      <c r="GY187" s="1269"/>
      <c r="GZ187" s="1269"/>
      <c r="HA187" s="1269"/>
      <c r="HB187" s="1269"/>
      <c r="HC187" s="1269"/>
      <c r="HD187" s="1269"/>
      <c r="HE187" s="1269"/>
      <c r="HF187" s="1269"/>
      <c r="HG187" s="1269"/>
      <c r="HH187" s="1269"/>
      <c r="HI187" s="1269"/>
      <c r="HJ187" s="1269"/>
      <c r="HK187" s="1269"/>
      <c r="HL187" s="1269"/>
      <c r="HM187" s="1269"/>
      <c r="HN187" s="1269"/>
      <c r="HO187" s="1269"/>
      <c r="HP187" s="1269"/>
      <c r="HQ187" s="1269"/>
      <c r="HR187" s="1269"/>
      <c r="HS187" s="1269"/>
      <c r="HT187" s="1269"/>
      <c r="HU187" s="1269"/>
      <c r="HV187" s="1269"/>
      <c r="HW187" s="1269"/>
      <c r="HX187" s="1269"/>
      <c r="HY187" s="1269"/>
      <c r="HZ187" s="1269"/>
      <c r="IA187" s="1269"/>
      <c r="IB187" s="1269"/>
      <c r="IC187" s="1269"/>
      <c r="ID187" s="1269"/>
      <c r="IE187" s="1269"/>
      <c r="IF187" s="1269"/>
      <c r="IG187" s="1269"/>
      <c r="IH187" s="1269"/>
      <c r="II187" s="1269"/>
      <c r="IJ187" s="1269"/>
      <c r="IK187" s="1269"/>
      <c r="IL187" s="1269"/>
      <c r="IM187" s="1269"/>
      <c r="IN187" s="1269"/>
      <c r="IO187" s="1269"/>
      <c r="IP187" s="1269"/>
      <c r="IQ187" s="1269"/>
      <c r="IR187" s="1269"/>
      <c r="IS187" s="1269"/>
      <c r="IT187" s="1269"/>
      <c r="IU187" s="1269"/>
      <c r="IV187" s="1269"/>
      <c r="IW187" s="1269"/>
      <c r="IX187" s="1269"/>
      <c r="IY187" s="1269"/>
      <c r="IZ187" s="1269"/>
      <c r="JA187" s="1269"/>
    </row>
    <row r="188" spans="1:261" ht="8.25" customHeight="1">
      <c r="A188" s="99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spans="1:261" ht="8.25" customHeight="1">
      <c r="A189" s="99"/>
    </row>
    <row r="190" spans="1:261" ht="8.25" customHeight="1">
      <c r="A190" s="99"/>
    </row>
  </sheetData>
  <mergeCells count="2">
    <mergeCell ref="V5:Y5"/>
    <mergeCell ref="Z5:Z6"/>
  </mergeCells>
  <phoneticPr fontId="0" type="noConversion"/>
  <pageMargins left="0.51181102362204722" right="0.51181102362204722" top="0.98425196850393704" bottom="0" header="0.51181102362204722" footer="0.19685039370078741"/>
  <pageSetup paperSize="9" firstPageNumber="50" orientation="landscape" useFirstPageNumber="1" r:id="rId1"/>
  <headerFooter alignWithMargins="0">
    <oddFooter>&amp;C&amp;"Times New Roman,Bold"&amp;10&amp;P</oddFooter>
  </headerFooter>
  <rowBreaks count="1" manualBreakCount="1">
    <brk id="50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IU123"/>
  <sheetViews>
    <sheetView topLeftCell="E34" zoomScale="115" zoomScaleNormal="115" workbookViewId="0">
      <selection activeCell="S42" sqref="S42"/>
    </sheetView>
  </sheetViews>
  <sheetFormatPr defaultRowHeight="8.25" customHeight="1"/>
  <cols>
    <col min="1" max="1" width="8.6640625" style="133" customWidth="1"/>
    <col min="2" max="2" width="7.5" style="129" customWidth="1"/>
    <col min="3" max="3" width="8" style="129" bestFit="1" customWidth="1"/>
    <col min="4" max="4" width="8.33203125" style="129" customWidth="1"/>
    <col min="5" max="5" width="7.83203125" style="129" customWidth="1"/>
    <col min="6" max="6" width="8" style="129" bestFit="1" customWidth="1"/>
    <col min="7" max="7" width="8.83203125" style="129" bestFit="1" customWidth="1"/>
    <col min="8" max="8" width="7.83203125" style="129" customWidth="1"/>
    <col min="9" max="9" width="7.5" style="129" bestFit="1" customWidth="1"/>
    <col min="10" max="10" width="7.83203125" style="129" customWidth="1"/>
    <col min="11" max="11" width="7.83203125" style="129" bestFit="1" customWidth="1"/>
    <col min="12" max="12" width="7.5" style="129" bestFit="1" customWidth="1"/>
    <col min="13" max="13" width="7.83203125" style="129" customWidth="1"/>
    <col min="14" max="14" width="7.5" style="129" customWidth="1"/>
    <col min="15" max="16" width="8.1640625" style="129" customWidth="1"/>
    <col min="17" max="16384" width="9.33203125" style="2296"/>
  </cols>
  <sheetData>
    <row r="1" spans="1:16" s="469" customFormat="1" ht="14.1" customHeight="1">
      <c r="A1" s="430" t="s">
        <v>2788</v>
      </c>
      <c r="B1" s="459"/>
      <c r="C1" s="459"/>
      <c r="D1" s="459"/>
      <c r="P1" s="471"/>
    </row>
    <row r="2" spans="1:16" s="461" customFormat="1" ht="14.1" customHeight="1">
      <c r="A2" s="428" t="s">
        <v>281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</row>
    <row r="3" spans="1:16" s="461" customFormat="1" ht="14.1" customHeight="1">
      <c r="A3" s="428"/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</row>
    <row r="4" spans="1:16" s="461" customFormat="1" ht="14.1" customHeight="1">
      <c r="A4" s="505"/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1"/>
      <c r="O4" s="471"/>
      <c r="P4" s="471"/>
    </row>
    <row r="5" spans="1:16" s="41" customFormat="1" ht="8.25" customHeight="1">
      <c r="A5" s="75"/>
      <c r="B5" s="437" t="s">
        <v>2198</v>
      </c>
      <c r="C5" s="613"/>
      <c r="D5" s="613"/>
      <c r="E5" s="613"/>
      <c r="F5" s="613"/>
      <c r="G5" s="2115"/>
      <c r="H5" s="437"/>
      <c r="I5" s="613"/>
      <c r="J5" s="613"/>
      <c r="K5" s="437"/>
      <c r="L5" s="613"/>
      <c r="M5" s="613"/>
      <c r="N5" s="1729"/>
      <c r="O5" s="1732"/>
      <c r="P5" s="1730"/>
    </row>
    <row r="6" spans="1:16" s="41" customFormat="1" ht="8.25" customHeight="1">
      <c r="A6" s="2"/>
      <c r="B6" s="437" t="s">
        <v>2200</v>
      </c>
      <c r="C6" s="613"/>
      <c r="D6" s="215"/>
      <c r="E6" s="613" t="s">
        <v>2201</v>
      </c>
      <c r="F6" s="613"/>
      <c r="G6" s="2115"/>
      <c r="H6" s="437" t="s">
        <v>2202</v>
      </c>
      <c r="I6" s="613"/>
      <c r="J6" s="613"/>
      <c r="K6" s="437" t="s">
        <v>2203</v>
      </c>
      <c r="L6" s="613"/>
      <c r="M6" s="613"/>
      <c r="N6" s="1731" t="s">
        <v>1341</v>
      </c>
      <c r="O6" s="212"/>
      <c r="P6" s="427"/>
    </row>
    <row r="7" spans="1:16" s="2116" customFormat="1" ht="24.75" customHeight="1">
      <c r="A7" s="1089" t="s">
        <v>1788</v>
      </c>
      <c r="B7" s="1121" t="s">
        <v>2199</v>
      </c>
      <c r="C7" s="1121" t="s">
        <v>2197</v>
      </c>
      <c r="D7" s="1121" t="s">
        <v>2204</v>
      </c>
      <c r="E7" s="1121" t="s">
        <v>2199</v>
      </c>
      <c r="F7" s="1121" t="s">
        <v>2197</v>
      </c>
      <c r="G7" s="1121" t="s">
        <v>2204</v>
      </c>
      <c r="H7" s="1121" t="s">
        <v>2199</v>
      </c>
      <c r="I7" s="1121" t="s">
        <v>2197</v>
      </c>
      <c r="J7" s="1121" t="s">
        <v>2204</v>
      </c>
      <c r="K7" s="1121" t="s">
        <v>2199</v>
      </c>
      <c r="L7" s="1121" t="s">
        <v>2197</v>
      </c>
      <c r="M7" s="1121" t="s">
        <v>2204</v>
      </c>
      <c r="N7" s="1121" t="s">
        <v>2199</v>
      </c>
      <c r="O7" s="1121" t="s">
        <v>2197</v>
      </c>
      <c r="P7" s="1121" t="s">
        <v>2204</v>
      </c>
    </row>
    <row r="8" spans="1:16" s="41" customFormat="1" ht="9" customHeight="1">
      <c r="A8" s="69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1:16" s="244" customFormat="1" ht="15.95" customHeight="1">
      <c r="A9" s="10"/>
      <c r="B9" s="1072"/>
      <c r="C9" s="1072"/>
      <c r="D9" s="1072"/>
      <c r="E9" s="1072"/>
      <c r="F9" s="1072"/>
      <c r="G9" s="1072"/>
      <c r="H9" s="1072"/>
      <c r="I9" s="1072"/>
      <c r="J9" s="1072"/>
      <c r="K9" s="1072"/>
      <c r="L9" s="1072"/>
      <c r="M9" s="1072"/>
      <c r="N9" s="1072"/>
      <c r="O9" s="1072"/>
      <c r="P9" s="1072"/>
    </row>
    <row r="10" spans="1:16" s="244" customFormat="1" ht="15.95" customHeight="1">
      <c r="A10" s="10" t="s">
        <v>2215</v>
      </c>
      <c r="B10" s="1737">
        <v>32</v>
      </c>
      <c r="C10" s="1733">
        <v>6054105</v>
      </c>
      <c r="D10" s="1733">
        <v>159835.85999999999</v>
      </c>
      <c r="E10" s="1741">
        <v>87</v>
      </c>
      <c r="F10" s="1733">
        <v>1514124</v>
      </c>
      <c r="G10" s="1733">
        <v>38932.42</v>
      </c>
      <c r="H10" s="1741">
        <v>75</v>
      </c>
      <c r="I10" s="1733">
        <v>574375</v>
      </c>
      <c r="J10" s="1733">
        <v>17233.05</v>
      </c>
      <c r="K10" s="1741">
        <v>2</v>
      </c>
      <c r="L10" s="1733">
        <v>175145</v>
      </c>
      <c r="M10" s="1733">
        <v>775.05</v>
      </c>
      <c r="N10" s="1743">
        <v>196</v>
      </c>
      <c r="O10" s="1734">
        <v>8317749</v>
      </c>
      <c r="P10" s="1734">
        <v>216776.37999999995</v>
      </c>
    </row>
    <row r="11" spans="1:16" s="244" customFormat="1" ht="15.95" customHeight="1">
      <c r="A11" s="2"/>
      <c r="B11" s="1738"/>
      <c r="C11" s="1735"/>
      <c r="D11" s="1735"/>
      <c r="E11" s="1742"/>
      <c r="F11" s="1735"/>
      <c r="G11" s="1735"/>
      <c r="H11" s="1742"/>
      <c r="I11" s="1735"/>
      <c r="J11" s="1735"/>
      <c r="K11" s="1742"/>
      <c r="L11" s="1735"/>
      <c r="M11" s="1735"/>
      <c r="N11" s="1743"/>
      <c r="O11" s="1734"/>
      <c r="P11" s="1734"/>
    </row>
    <row r="12" spans="1:16" s="1267" customFormat="1" ht="15.95" customHeight="1">
      <c r="A12" s="2" t="s">
        <v>1593</v>
      </c>
      <c r="B12" s="1738">
        <v>32</v>
      </c>
      <c r="C12" s="1735">
        <v>6493121</v>
      </c>
      <c r="D12" s="1735">
        <v>170023.47</v>
      </c>
      <c r="E12" s="1742">
        <v>88</v>
      </c>
      <c r="F12" s="1735">
        <v>1668699</v>
      </c>
      <c r="G12" s="1735">
        <v>42105.61</v>
      </c>
      <c r="H12" s="1742">
        <v>65</v>
      </c>
      <c r="I12" s="1735">
        <v>697955</v>
      </c>
      <c r="J12" s="1735">
        <v>18256.29</v>
      </c>
      <c r="K12" s="1742">
        <v>2</v>
      </c>
      <c r="L12" s="1735">
        <v>189191</v>
      </c>
      <c r="M12" s="1735">
        <v>894.17</v>
      </c>
      <c r="N12" s="1744">
        <v>187</v>
      </c>
      <c r="O12" s="1736">
        <v>9048966</v>
      </c>
      <c r="P12" s="1736">
        <v>231279.54000000004</v>
      </c>
    </row>
    <row r="13" spans="1:16" s="1268" customFormat="1" ht="15.95" customHeight="1">
      <c r="A13" s="10" t="s">
        <v>84</v>
      </c>
      <c r="B13" s="1737">
        <v>31</v>
      </c>
      <c r="C13" s="1733">
        <v>6661127</v>
      </c>
      <c r="D13" s="1733">
        <v>168155</v>
      </c>
      <c r="E13" s="1741">
        <v>85</v>
      </c>
      <c r="F13" s="1733">
        <v>1973595</v>
      </c>
      <c r="G13" s="1733">
        <v>48967.39</v>
      </c>
      <c r="H13" s="1741">
        <v>58</v>
      </c>
      <c r="I13" s="1733">
        <v>457670</v>
      </c>
      <c r="J13" s="1733">
        <v>14230.91</v>
      </c>
      <c r="K13" s="1741">
        <v>2</v>
      </c>
      <c r="L13" s="1733">
        <v>201962</v>
      </c>
      <c r="M13" s="1733">
        <v>1031.47</v>
      </c>
      <c r="N13" s="1743">
        <v>176</v>
      </c>
      <c r="O13" s="1734">
        <v>9294354</v>
      </c>
      <c r="P13" s="1734">
        <v>232384.77000000002</v>
      </c>
    </row>
    <row r="14" spans="1:16" s="244" customFormat="1" ht="15.95" customHeight="1">
      <c r="A14" s="2"/>
      <c r="B14" s="1738"/>
      <c r="C14" s="1735"/>
      <c r="D14" s="1735"/>
      <c r="E14" s="1742"/>
      <c r="F14" s="1735"/>
      <c r="G14" s="1735"/>
      <c r="H14" s="1742"/>
      <c r="I14" s="1735"/>
      <c r="J14" s="1735"/>
      <c r="K14" s="1742"/>
      <c r="L14" s="1735"/>
      <c r="M14" s="1735"/>
      <c r="N14" s="1743"/>
      <c r="O14" s="1734"/>
      <c r="P14" s="1734"/>
    </row>
    <row r="15" spans="1:16" s="1267" customFormat="1" ht="15.95" customHeight="1">
      <c r="A15" s="2" t="s">
        <v>1834</v>
      </c>
      <c r="B15" s="1738">
        <v>31</v>
      </c>
      <c r="C15" s="1735">
        <v>7390043</v>
      </c>
      <c r="D15" s="1735">
        <v>184424.22</v>
      </c>
      <c r="E15" s="1742">
        <v>86</v>
      </c>
      <c r="F15" s="1735">
        <v>2165322</v>
      </c>
      <c r="G15" s="1735">
        <v>54171.67</v>
      </c>
      <c r="H15" s="1742">
        <v>58</v>
      </c>
      <c r="I15" s="1735">
        <v>478256</v>
      </c>
      <c r="J15" s="1735">
        <v>14568.38</v>
      </c>
      <c r="K15" s="1742">
        <v>2</v>
      </c>
      <c r="L15" s="1735">
        <v>220553</v>
      </c>
      <c r="M15" s="1735">
        <v>1239.23</v>
      </c>
      <c r="N15" s="1744">
        <v>177</v>
      </c>
      <c r="O15" s="1736">
        <v>10254174</v>
      </c>
      <c r="P15" s="1736">
        <v>254403.50000000003</v>
      </c>
    </row>
    <row r="16" spans="1:16" s="1268" customFormat="1" ht="15.95" customHeight="1">
      <c r="A16" s="10" t="s">
        <v>1859</v>
      </c>
      <c r="B16" s="1737">
        <v>30</v>
      </c>
      <c r="C16" s="1733">
        <v>8112088</v>
      </c>
      <c r="D16" s="1733">
        <v>195727.63</v>
      </c>
      <c r="E16" s="1741">
        <v>83</v>
      </c>
      <c r="F16" s="1733">
        <v>2347325</v>
      </c>
      <c r="G16" s="1733">
        <v>58272.02</v>
      </c>
      <c r="H16" s="1741">
        <v>52</v>
      </c>
      <c r="I16" s="1733">
        <v>456547</v>
      </c>
      <c r="J16" s="1733">
        <v>13757.67</v>
      </c>
      <c r="K16" s="1741">
        <v>2</v>
      </c>
      <c r="L16" s="1733">
        <v>252699</v>
      </c>
      <c r="M16" s="1733">
        <v>1408.23</v>
      </c>
      <c r="N16" s="1743">
        <v>167</v>
      </c>
      <c r="O16" s="1734">
        <v>11168659</v>
      </c>
      <c r="P16" s="1734">
        <v>269165.55</v>
      </c>
    </row>
    <row r="17" spans="1:16" s="244" customFormat="1" ht="15.95" customHeight="1">
      <c r="A17" s="2"/>
      <c r="B17" s="1738"/>
      <c r="C17" s="1735"/>
      <c r="D17" s="1735"/>
      <c r="E17" s="1742"/>
      <c r="F17" s="1735"/>
      <c r="G17" s="1735"/>
      <c r="H17" s="1742"/>
      <c r="I17" s="1735"/>
      <c r="J17" s="1735"/>
      <c r="K17" s="1742"/>
      <c r="L17" s="1735"/>
      <c r="M17" s="1735"/>
      <c r="N17" s="1743"/>
      <c r="O17" s="1734"/>
      <c r="P17" s="1734"/>
    </row>
    <row r="18" spans="1:16" s="1267" customFormat="1" ht="15.95" customHeight="1">
      <c r="A18" s="2" t="s">
        <v>1937</v>
      </c>
      <c r="B18" s="1738">
        <v>30</v>
      </c>
      <c r="C18" s="1735">
        <v>8969901</v>
      </c>
      <c r="D18" s="1735">
        <v>212792.38</v>
      </c>
      <c r="E18" s="1742">
        <v>81</v>
      </c>
      <c r="F18" s="1735">
        <v>2207564</v>
      </c>
      <c r="G18" s="1735">
        <v>56233.62</v>
      </c>
      <c r="H18" s="1742">
        <v>51</v>
      </c>
      <c r="I18" s="1735">
        <v>440172</v>
      </c>
      <c r="J18" s="1735">
        <v>13589.68</v>
      </c>
      <c r="K18" s="1742">
        <v>2</v>
      </c>
      <c r="L18" s="1735">
        <v>287645</v>
      </c>
      <c r="M18" s="1735">
        <v>1629.17</v>
      </c>
      <c r="N18" s="1744">
        <v>164</v>
      </c>
      <c r="O18" s="1736">
        <v>11905282</v>
      </c>
      <c r="P18" s="1736">
        <v>284244.84999999998</v>
      </c>
    </row>
    <row r="19" spans="1:16" s="1268" customFormat="1" ht="15.95" customHeight="1">
      <c r="A19" s="10" t="s">
        <v>1979</v>
      </c>
      <c r="B19" s="1737">
        <v>30</v>
      </c>
      <c r="C19" s="1733">
        <v>9541983</v>
      </c>
      <c r="D19" s="1733">
        <v>223604.67</v>
      </c>
      <c r="E19" s="1741">
        <v>76</v>
      </c>
      <c r="F19" s="1733">
        <v>2624702</v>
      </c>
      <c r="G19" s="1733">
        <v>60720.77</v>
      </c>
      <c r="H19" s="1741">
        <v>47</v>
      </c>
      <c r="I19" s="1733">
        <v>445786</v>
      </c>
      <c r="J19" s="1733">
        <v>12720.8</v>
      </c>
      <c r="K19" s="1741">
        <v>2</v>
      </c>
      <c r="L19" s="1733">
        <v>381965</v>
      </c>
      <c r="M19" s="1733">
        <v>1958.27</v>
      </c>
      <c r="N19" s="1743">
        <v>155</v>
      </c>
      <c r="O19" s="1734">
        <v>12994436</v>
      </c>
      <c r="P19" s="1734">
        <v>299004.51</v>
      </c>
    </row>
    <row r="20" spans="1:16" s="244" customFormat="1" ht="15.95" customHeight="1">
      <c r="A20" s="2"/>
      <c r="B20" s="1738"/>
      <c r="C20" s="1735"/>
      <c r="D20" s="1735"/>
      <c r="E20" s="1742"/>
      <c r="F20" s="1735"/>
      <c r="G20" s="1735"/>
      <c r="H20" s="1742"/>
      <c r="I20" s="1735"/>
      <c r="J20" s="1735"/>
      <c r="K20" s="1742"/>
      <c r="L20" s="1735"/>
      <c r="M20" s="1735"/>
      <c r="N20" s="1743"/>
      <c r="O20" s="1734"/>
      <c r="P20" s="1734"/>
    </row>
    <row r="21" spans="1:16" s="1267" customFormat="1" ht="15.95" customHeight="1">
      <c r="A21" s="2" t="s">
        <v>2084</v>
      </c>
      <c r="B21" s="1738">
        <v>30</v>
      </c>
      <c r="C21" s="1735">
        <v>10186484</v>
      </c>
      <c r="D21" s="1735">
        <v>244322.34</v>
      </c>
      <c r="E21" s="1742">
        <v>73</v>
      </c>
      <c r="F21" s="1735">
        <v>2451791</v>
      </c>
      <c r="G21" s="1735">
        <v>60194.59</v>
      </c>
      <c r="H21" s="1742">
        <v>45</v>
      </c>
      <c r="I21" s="1735">
        <v>636108</v>
      </c>
      <c r="J21" s="1735">
        <v>12688.18</v>
      </c>
      <c r="K21" s="1742">
        <v>2</v>
      </c>
      <c r="L21" s="1735">
        <v>332100</v>
      </c>
      <c r="M21" s="1735">
        <v>2241.1999999999998</v>
      </c>
      <c r="N21" s="1744">
        <v>150</v>
      </c>
      <c r="O21" s="1736">
        <v>13606483</v>
      </c>
      <c r="P21" s="1736">
        <v>319446.31</v>
      </c>
    </row>
    <row r="22" spans="1:16" s="1268" customFormat="1" ht="15.95" customHeight="1">
      <c r="A22" s="10" t="s">
        <v>2157</v>
      </c>
      <c r="B22" s="1739">
        <v>28</v>
      </c>
      <c r="C22" s="1734">
        <v>10797802</v>
      </c>
      <c r="D22" s="1734">
        <v>263819.18</v>
      </c>
      <c r="E22" s="1743">
        <v>67</v>
      </c>
      <c r="F22" s="1734">
        <v>2628830</v>
      </c>
      <c r="G22" s="1734">
        <v>64222.14</v>
      </c>
      <c r="H22" s="1743">
        <v>39</v>
      </c>
      <c r="I22" s="1734">
        <v>422876</v>
      </c>
      <c r="J22" s="1734">
        <v>10428.17</v>
      </c>
      <c r="K22" s="1743">
        <v>2</v>
      </c>
      <c r="L22" s="1734">
        <v>35796</v>
      </c>
      <c r="M22" s="1734">
        <v>567.95000000000005</v>
      </c>
      <c r="N22" s="1743">
        <v>136</v>
      </c>
      <c r="O22" s="1734">
        <v>13885304</v>
      </c>
      <c r="P22" s="1734">
        <v>339037.44</v>
      </c>
    </row>
    <row r="23" spans="1:16" s="1270" customFormat="1" ht="15.95" customHeight="1">
      <c r="A23" s="2"/>
      <c r="B23" s="1740"/>
      <c r="C23" s="1736"/>
      <c r="D23" s="1736"/>
      <c r="E23" s="1744"/>
      <c r="F23" s="1736"/>
      <c r="G23" s="1736"/>
      <c r="H23" s="1744"/>
      <c r="I23" s="1736"/>
      <c r="J23" s="1736"/>
      <c r="K23" s="1744"/>
      <c r="L23" s="1736"/>
      <c r="M23" s="1736"/>
      <c r="N23" s="1743"/>
      <c r="O23" s="1734"/>
      <c r="P23" s="1734"/>
    </row>
    <row r="24" spans="1:16" s="1270" customFormat="1" ht="15.95" customHeight="1">
      <c r="A24" s="2" t="s">
        <v>2206</v>
      </c>
      <c r="B24" s="1740">
        <v>28</v>
      </c>
      <c r="C24" s="1736">
        <v>11952443</v>
      </c>
      <c r="D24" s="1736">
        <v>292055.8</v>
      </c>
      <c r="E24" s="1744">
        <v>55</v>
      </c>
      <c r="F24" s="1736">
        <v>2774377</v>
      </c>
      <c r="G24" s="1736">
        <v>63888.27</v>
      </c>
      <c r="H24" s="1744">
        <v>35</v>
      </c>
      <c r="I24" s="1736">
        <v>372402</v>
      </c>
      <c r="J24" s="1736">
        <v>8941.91</v>
      </c>
      <c r="K24" s="1744">
        <v>2</v>
      </c>
      <c r="L24" s="1736">
        <v>37605</v>
      </c>
      <c r="M24" s="1736">
        <v>607.54999999999995</v>
      </c>
      <c r="N24" s="1744">
        <v>120</v>
      </c>
      <c r="O24" s="1736">
        <v>15136827</v>
      </c>
      <c r="P24" s="1736">
        <v>365493.52999999997</v>
      </c>
    </row>
    <row r="25" spans="1:16" s="1270" customFormat="1" ht="15.95" customHeight="1">
      <c r="A25" s="2" t="s">
        <v>2216</v>
      </c>
      <c r="B25" s="1740">
        <v>28</v>
      </c>
      <c r="C25" s="1736">
        <v>12035657</v>
      </c>
      <c r="D25" s="1736">
        <v>292030.5</v>
      </c>
      <c r="E25" s="1744">
        <v>55</v>
      </c>
      <c r="F25" s="1736">
        <v>2775022</v>
      </c>
      <c r="G25" s="1736">
        <v>63841.599999999999</v>
      </c>
      <c r="H25" s="1744">
        <v>35</v>
      </c>
      <c r="I25" s="1736">
        <v>372402</v>
      </c>
      <c r="J25" s="1736">
        <v>8941.9</v>
      </c>
      <c r="K25" s="1744">
        <v>2</v>
      </c>
      <c r="L25" s="1736">
        <v>37605</v>
      </c>
      <c r="M25" s="1736">
        <v>607.6</v>
      </c>
      <c r="N25" s="1744">
        <v>120</v>
      </c>
      <c r="O25" s="1736">
        <v>15220686</v>
      </c>
      <c r="P25" s="1736">
        <v>365421.6</v>
      </c>
    </row>
    <row r="26" spans="1:16" s="1268" customFormat="1" ht="15.95" customHeight="1">
      <c r="A26" s="10" t="s">
        <v>2263</v>
      </c>
      <c r="B26" s="1739">
        <v>28</v>
      </c>
      <c r="C26" s="1734">
        <v>12143208</v>
      </c>
      <c r="D26" s="1734">
        <v>304029.2</v>
      </c>
      <c r="E26" s="1743">
        <v>53</v>
      </c>
      <c r="F26" s="1734">
        <v>2753624</v>
      </c>
      <c r="G26" s="1734">
        <v>67933.7</v>
      </c>
      <c r="H26" s="1743">
        <v>32</v>
      </c>
      <c r="I26" s="1734">
        <v>383257</v>
      </c>
      <c r="J26" s="1734">
        <v>9192.1</v>
      </c>
      <c r="K26" s="1743">
        <v>2</v>
      </c>
      <c r="L26" s="1734">
        <v>38726</v>
      </c>
      <c r="M26" s="1734">
        <v>727.1</v>
      </c>
      <c r="N26" s="1743">
        <v>115</v>
      </c>
      <c r="O26" s="1734">
        <v>15318815</v>
      </c>
      <c r="P26" s="1734">
        <v>381882.1</v>
      </c>
    </row>
    <row r="27" spans="1:16" s="1270" customFormat="1" ht="15.95" customHeight="1">
      <c r="A27" s="2"/>
      <c r="B27" s="1740">
        <v>28</v>
      </c>
      <c r="C27" s="1736">
        <v>13990073</v>
      </c>
      <c r="D27" s="1736">
        <v>319656.8</v>
      </c>
      <c r="E27" s="1744">
        <v>39</v>
      </c>
      <c r="F27" s="1736">
        <v>2617765</v>
      </c>
      <c r="G27" s="1736">
        <v>53052.4</v>
      </c>
      <c r="H27" s="1744">
        <v>27</v>
      </c>
      <c r="I27" s="1736">
        <v>371144</v>
      </c>
      <c r="J27" s="1736">
        <v>7671.4</v>
      </c>
      <c r="K27" s="1744">
        <v>2</v>
      </c>
      <c r="L27" s="1736">
        <v>36070</v>
      </c>
      <c r="M27" s="1736">
        <v>678.1</v>
      </c>
      <c r="N27" s="1743">
        <v>96</v>
      </c>
      <c r="O27" s="1734">
        <v>17015052</v>
      </c>
      <c r="P27" s="1734">
        <v>381058.7</v>
      </c>
    </row>
    <row r="28" spans="1:16" s="1270" customFormat="1" ht="15.95" customHeight="1">
      <c r="A28" s="2" t="s">
        <v>2294</v>
      </c>
      <c r="B28" s="1740"/>
      <c r="C28" s="1736"/>
      <c r="D28" s="1736"/>
      <c r="E28" s="1744"/>
      <c r="F28" s="1736"/>
      <c r="G28" s="1736"/>
      <c r="H28" s="1744"/>
      <c r="I28" s="1736"/>
      <c r="J28" s="1736"/>
      <c r="K28" s="1744"/>
      <c r="L28" s="1736"/>
      <c r="M28" s="1736"/>
      <c r="N28" s="1744"/>
      <c r="O28" s="1736"/>
      <c r="P28" s="1736"/>
    </row>
    <row r="29" spans="1:16" s="1270" customFormat="1" ht="15.95" customHeight="1">
      <c r="A29" s="2" t="s">
        <v>2498</v>
      </c>
      <c r="B29" s="1740">
        <v>28</v>
      </c>
      <c r="C29" s="1736">
        <v>13859239</v>
      </c>
      <c r="D29" s="1736">
        <v>335172.8</v>
      </c>
      <c r="E29" s="1744">
        <v>38</v>
      </c>
      <c r="F29" s="1736">
        <v>2731071</v>
      </c>
      <c r="G29" s="1736">
        <v>59084</v>
      </c>
      <c r="H29" s="1744">
        <v>26</v>
      </c>
      <c r="I29" s="1736">
        <v>413959</v>
      </c>
      <c r="J29" s="1736">
        <v>7822.3</v>
      </c>
      <c r="K29" s="1744">
        <v>2</v>
      </c>
      <c r="L29" s="1736">
        <v>40279</v>
      </c>
      <c r="M29" s="1736">
        <v>733.4</v>
      </c>
      <c r="N29" s="1744">
        <v>94</v>
      </c>
      <c r="O29" s="1736">
        <v>17044548</v>
      </c>
      <c r="P29" s="1736">
        <v>402812.5</v>
      </c>
    </row>
    <row r="30" spans="1:16" s="1270" customFormat="1" ht="15.95" customHeight="1">
      <c r="A30" s="2" t="s">
        <v>2533</v>
      </c>
      <c r="B30" s="1740">
        <v>28</v>
      </c>
      <c r="C30" s="1736">
        <v>14656540</v>
      </c>
      <c r="D30" s="1736">
        <v>342487.3</v>
      </c>
      <c r="E30" s="1744">
        <v>35</v>
      </c>
      <c r="F30" s="1736">
        <v>2878441</v>
      </c>
      <c r="G30" s="1736">
        <v>59833.599999999999</v>
      </c>
      <c r="H30" s="1744">
        <v>24</v>
      </c>
      <c r="I30" s="1736">
        <v>407053</v>
      </c>
      <c r="J30" s="1736">
        <v>7891.5</v>
      </c>
      <c r="K30" s="1744">
        <v>2</v>
      </c>
      <c r="L30" s="1736">
        <v>40347</v>
      </c>
      <c r="M30" s="1736">
        <v>745.5</v>
      </c>
      <c r="N30" s="1744">
        <v>89</v>
      </c>
      <c r="O30" s="1736">
        <v>17982381</v>
      </c>
      <c r="P30" s="1736">
        <v>410957.89999999997</v>
      </c>
    </row>
    <row r="31" spans="1:16" s="1268" customFormat="1" ht="15.95" customHeight="1">
      <c r="A31" s="10" t="s">
        <v>2575</v>
      </c>
      <c r="B31" s="1739">
        <v>28</v>
      </c>
      <c r="C31" s="1734">
        <v>15900163</v>
      </c>
      <c r="D31" s="1734">
        <v>358386.9</v>
      </c>
      <c r="E31" s="1743">
        <v>35</v>
      </c>
      <c r="F31" s="1734">
        <v>2983400</v>
      </c>
      <c r="G31" s="1734">
        <v>63219.4</v>
      </c>
      <c r="H31" s="1743">
        <v>24</v>
      </c>
      <c r="I31" s="1734">
        <v>441896</v>
      </c>
      <c r="J31" s="1734">
        <v>8332.6</v>
      </c>
      <c r="K31" s="1743">
        <v>2</v>
      </c>
      <c r="L31" s="1734">
        <v>43642</v>
      </c>
      <c r="M31" s="1734">
        <v>800.2</v>
      </c>
      <c r="N31" s="1743">
        <v>89</v>
      </c>
      <c r="O31" s="1734">
        <v>19369101</v>
      </c>
      <c r="P31" s="1734">
        <v>430739.10000000003</v>
      </c>
    </row>
    <row r="32" spans="1:16" s="1270" customFormat="1" ht="15.95" customHeight="1">
      <c r="A32" s="2"/>
      <c r="B32" s="1740"/>
      <c r="C32" s="1736"/>
      <c r="D32" s="1736"/>
      <c r="E32" s="1744"/>
      <c r="F32" s="1736"/>
      <c r="G32" s="1736"/>
      <c r="H32" s="1744"/>
      <c r="I32" s="1736"/>
      <c r="J32" s="1736"/>
      <c r="K32" s="1744"/>
      <c r="L32" s="1736"/>
      <c r="M32" s="1736"/>
      <c r="N32" s="1743"/>
      <c r="O32" s="1734"/>
      <c r="P32" s="1734"/>
    </row>
    <row r="33" spans="1:255" s="1270" customFormat="1" ht="15.95" customHeight="1">
      <c r="A33" s="2" t="s">
        <v>2634</v>
      </c>
      <c r="B33" s="1740">
        <v>28</v>
      </c>
      <c r="C33" s="1736">
        <v>16406950</v>
      </c>
      <c r="D33" s="1736">
        <v>455390.6</v>
      </c>
      <c r="E33" s="1744">
        <v>32</v>
      </c>
      <c r="F33" s="1736">
        <v>4617561</v>
      </c>
      <c r="G33" s="1736">
        <v>77532.899999999994</v>
      </c>
      <c r="H33" s="1744">
        <v>24</v>
      </c>
      <c r="I33" s="1736">
        <v>466501</v>
      </c>
      <c r="J33" s="1736">
        <v>10970.5</v>
      </c>
      <c r="K33" s="1744">
        <v>2</v>
      </c>
      <c r="L33" s="1736">
        <v>46585</v>
      </c>
      <c r="M33" s="1736">
        <v>941.6</v>
      </c>
      <c r="N33" s="1744">
        <v>86</v>
      </c>
      <c r="O33" s="1736">
        <v>21537597</v>
      </c>
      <c r="P33" s="1736">
        <v>544835.6</v>
      </c>
    </row>
    <row r="34" spans="1:255" s="1270" customFormat="1" ht="15.95" customHeight="1">
      <c r="A34" s="2" t="s">
        <v>2672</v>
      </c>
      <c r="B34" s="1740">
        <v>28</v>
      </c>
      <c r="C34" s="1736">
        <v>18913989</v>
      </c>
      <c r="D34" s="1736">
        <v>481966</v>
      </c>
      <c r="E34" s="1744">
        <v>32</v>
      </c>
      <c r="F34" s="1736">
        <v>2919628</v>
      </c>
      <c r="G34" s="1736">
        <v>85382.7</v>
      </c>
      <c r="H34" s="1744">
        <v>23</v>
      </c>
      <c r="I34" s="1736">
        <v>410057</v>
      </c>
      <c r="J34" s="1736">
        <v>11677</v>
      </c>
      <c r="K34" s="1744">
        <v>2</v>
      </c>
      <c r="L34" s="1736">
        <v>46932</v>
      </c>
      <c r="M34" s="1736">
        <v>949.2</v>
      </c>
      <c r="N34" s="1744">
        <v>85</v>
      </c>
      <c r="O34" s="1736">
        <v>22290606</v>
      </c>
      <c r="P34" s="1736">
        <v>579974.89999999991</v>
      </c>
    </row>
    <row r="35" spans="1:255" s="1270" customFormat="1" ht="15.95" customHeight="1">
      <c r="A35" s="2" t="s">
        <v>2681</v>
      </c>
      <c r="B35" s="1740">
        <v>28</v>
      </c>
      <c r="C35" s="1736">
        <v>17819299</v>
      </c>
      <c r="D35" s="1736">
        <v>502508.3</v>
      </c>
      <c r="E35" s="1744">
        <v>32</v>
      </c>
      <c r="F35" s="1736">
        <v>3692878</v>
      </c>
      <c r="G35" s="1736">
        <v>88054.5</v>
      </c>
      <c r="H35" s="1744">
        <v>23</v>
      </c>
      <c r="I35" s="1736">
        <v>474596</v>
      </c>
      <c r="J35" s="1736">
        <v>12134.8</v>
      </c>
      <c r="K35" s="1744">
        <v>2</v>
      </c>
      <c r="L35" s="1736">
        <v>50170</v>
      </c>
      <c r="M35" s="1736">
        <v>940.2</v>
      </c>
      <c r="N35" s="1744">
        <v>85</v>
      </c>
      <c r="O35" s="1736">
        <v>22036943</v>
      </c>
      <c r="P35" s="1736">
        <v>603637.80000000005</v>
      </c>
    </row>
    <row r="36" spans="1:255" s="2091" customFormat="1" ht="15.95" customHeight="1">
      <c r="A36" s="305" t="s">
        <v>2694</v>
      </c>
      <c r="B36" s="2092">
        <v>28</v>
      </c>
      <c r="C36" s="2093">
        <v>18045519</v>
      </c>
      <c r="D36" s="2093">
        <v>499164.4</v>
      </c>
      <c r="E36" s="2094">
        <v>32</v>
      </c>
      <c r="F36" s="2093">
        <v>3585909</v>
      </c>
      <c r="G36" s="2093">
        <v>90789.3</v>
      </c>
      <c r="H36" s="2094">
        <v>23</v>
      </c>
      <c r="I36" s="2093">
        <v>500266</v>
      </c>
      <c r="J36" s="2093">
        <v>12480.5</v>
      </c>
      <c r="K36" s="2094">
        <v>2</v>
      </c>
      <c r="L36" s="2093">
        <v>48322</v>
      </c>
      <c r="M36" s="2093">
        <v>953</v>
      </c>
      <c r="N36" s="2094">
        <v>85</v>
      </c>
      <c r="O36" s="2093">
        <v>22180016</v>
      </c>
      <c r="P36" s="2093">
        <v>603387.20000000007</v>
      </c>
    </row>
    <row r="37" spans="1:255" s="1270" customFormat="1" ht="15.95" customHeight="1">
      <c r="A37" s="2"/>
      <c r="B37" s="1740"/>
      <c r="C37" s="1736"/>
      <c r="D37" s="1736"/>
      <c r="E37" s="1744"/>
      <c r="F37" s="1736"/>
      <c r="G37" s="1736"/>
      <c r="H37" s="1744"/>
      <c r="I37" s="1736"/>
      <c r="J37" s="1736"/>
      <c r="K37" s="1744"/>
      <c r="L37" s="1736"/>
      <c r="M37" s="1736"/>
      <c r="N37" s="1743"/>
      <c r="O37" s="1734"/>
      <c r="P37" s="1734"/>
    </row>
    <row r="38" spans="1:255" s="1270" customFormat="1" ht="15.95" customHeight="1">
      <c r="A38" s="2" t="s">
        <v>2733</v>
      </c>
      <c r="B38" s="1740">
        <v>28</v>
      </c>
      <c r="C38" s="1736">
        <v>19666715</v>
      </c>
      <c r="D38" s="1736">
        <v>519228.94500000001</v>
      </c>
      <c r="E38" s="1744">
        <v>29</v>
      </c>
      <c r="F38" s="1736">
        <v>3286778</v>
      </c>
      <c r="G38" s="1736">
        <v>95344</v>
      </c>
      <c r="H38" s="1744">
        <v>22</v>
      </c>
      <c r="I38" s="1736">
        <v>516509</v>
      </c>
      <c r="J38" s="1736">
        <v>12542.227999999999</v>
      </c>
      <c r="K38" s="1744">
        <v>2</v>
      </c>
      <c r="L38" s="1736">
        <v>41518</v>
      </c>
      <c r="M38" s="1736">
        <v>939.82900000000006</v>
      </c>
      <c r="N38" s="1744">
        <v>81</v>
      </c>
      <c r="O38" s="1736">
        <v>23511520</v>
      </c>
      <c r="P38" s="1736">
        <v>628055.00200000009</v>
      </c>
    </row>
    <row r="39" spans="1:255" s="1270" customFormat="1" ht="15.95" customHeight="1">
      <c r="A39" s="2149" t="s">
        <v>2797</v>
      </c>
      <c r="B39" s="1740">
        <v>28</v>
      </c>
      <c r="C39" s="1736">
        <v>20927874</v>
      </c>
      <c r="D39" s="1736">
        <v>552737.86199999996</v>
      </c>
      <c r="E39" s="1744">
        <v>25</v>
      </c>
      <c r="F39" s="1736">
        <v>3808145</v>
      </c>
      <c r="G39" s="1736">
        <v>93251.888000000006</v>
      </c>
      <c r="H39" s="1744">
        <v>21</v>
      </c>
      <c r="I39" s="1736">
        <v>530035</v>
      </c>
      <c r="J39" s="1736">
        <v>13130.263999999999</v>
      </c>
      <c r="K39" s="1744">
        <v>2</v>
      </c>
      <c r="L39" s="1736">
        <v>47870</v>
      </c>
      <c r="M39" s="1736">
        <v>939.05</v>
      </c>
      <c r="N39" s="1744">
        <v>76</v>
      </c>
      <c r="O39" s="1736">
        <v>25313924</v>
      </c>
      <c r="P39" s="1736">
        <v>660059.06400000001</v>
      </c>
    </row>
    <row r="40" spans="1:255" s="1270" customFormat="1" ht="15.95" customHeight="1">
      <c r="A40" s="2149" t="s">
        <v>2811</v>
      </c>
      <c r="B40" s="1740">
        <v>27</v>
      </c>
      <c r="C40" s="1736">
        <v>21433002</v>
      </c>
      <c r="D40" s="1736">
        <v>560382.51500000001</v>
      </c>
      <c r="E40" s="1744">
        <v>24</v>
      </c>
      <c r="F40" s="1736">
        <v>3904583</v>
      </c>
      <c r="G40" s="1736">
        <v>96603.031000000003</v>
      </c>
      <c r="H40" s="1744">
        <v>21</v>
      </c>
      <c r="I40" s="1736">
        <v>545641</v>
      </c>
      <c r="J40" s="1736">
        <v>13604.004000000001</v>
      </c>
      <c r="K40" s="1744">
        <v>2</v>
      </c>
      <c r="L40" s="1736">
        <v>48244</v>
      </c>
      <c r="M40" s="1736">
        <v>992.76</v>
      </c>
      <c r="N40" s="1744">
        <v>74</v>
      </c>
      <c r="O40" s="1736">
        <v>25931470</v>
      </c>
      <c r="P40" s="1736">
        <v>671582.30999999994</v>
      </c>
    </row>
    <row r="41" spans="1:255" s="2091" customFormat="1" ht="15.95" customHeight="1">
      <c r="A41" s="305" t="s">
        <v>2854</v>
      </c>
      <c r="B41" s="2092">
        <v>27</v>
      </c>
      <c r="C41" s="2093">
        <v>21631747</v>
      </c>
      <c r="D41" s="2093">
        <v>580909.83299999998</v>
      </c>
      <c r="E41" s="2094">
        <v>23</v>
      </c>
      <c r="F41" s="2093">
        <v>3777163</v>
      </c>
      <c r="G41" s="2093">
        <v>93685.687999999995</v>
      </c>
      <c r="H41" s="2094">
        <v>21</v>
      </c>
      <c r="I41" s="2093">
        <v>567793</v>
      </c>
      <c r="J41" s="2093">
        <v>13877.901000000002</v>
      </c>
      <c r="K41" s="2094">
        <v>2</v>
      </c>
      <c r="L41" s="2093">
        <v>49739</v>
      </c>
      <c r="M41" s="2093">
        <v>1016.184</v>
      </c>
      <c r="N41" s="2094">
        <v>73</v>
      </c>
      <c r="O41" s="2093">
        <v>26026442</v>
      </c>
      <c r="P41" s="2093">
        <v>689489.60599999991</v>
      </c>
    </row>
    <row r="42" spans="1:255" s="1270" customFormat="1" ht="15.95" customHeight="1">
      <c r="A42" s="2"/>
      <c r="B42" s="1740"/>
      <c r="C42" s="1736"/>
      <c r="D42" s="1736"/>
      <c r="E42" s="1744"/>
      <c r="F42" s="1736"/>
      <c r="G42" s="1736"/>
      <c r="H42" s="1744"/>
      <c r="I42" s="1736"/>
      <c r="J42" s="1736"/>
      <c r="K42" s="1744"/>
      <c r="L42" s="1736"/>
      <c r="M42" s="1736"/>
      <c r="N42" s="1743"/>
      <c r="O42" s="1734"/>
      <c r="P42" s="1734"/>
    </row>
    <row r="43" spans="1:255" s="1270" customFormat="1" ht="15.95" customHeight="1">
      <c r="A43" s="1915" t="s">
        <v>2888</v>
      </c>
      <c r="B43" s="2213">
        <v>27</v>
      </c>
      <c r="C43" s="2214">
        <v>22765772</v>
      </c>
      <c r="D43" s="2214">
        <v>619529.71900000004</v>
      </c>
      <c r="E43" s="2215">
        <v>20</v>
      </c>
      <c r="F43" s="2214">
        <v>3280440</v>
      </c>
      <c r="G43" s="2214">
        <v>81702.595000000001</v>
      </c>
      <c r="H43" s="2215">
        <v>21</v>
      </c>
      <c r="I43" s="2214">
        <v>583864</v>
      </c>
      <c r="J43" s="2214">
        <v>14176.619000000001</v>
      </c>
      <c r="K43" s="2215">
        <v>2</v>
      </c>
      <c r="L43" s="2214">
        <v>49799</v>
      </c>
      <c r="M43" s="2214">
        <v>1025.5509999999999</v>
      </c>
      <c r="N43" s="2215">
        <v>70</v>
      </c>
      <c r="O43" s="2214">
        <v>26679875</v>
      </c>
      <c r="P43" s="2214">
        <v>716434.48399999994</v>
      </c>
    </row>
    <row r="44" spans="1:255" s="1270" customFormat="1" ht="8.25" customHeight="1">
      <c r="A44" s="4" t="s">
        <v>2793</v>
      </c>
      <c r="B44" s="106"/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spans="1:255" s="1268" customFormat="1" ht="8.25" customHeight="1">
      <c r="A45" s="120"/>
      <c r="B45" s="1265"/>
      <c r="C45" s="1265"/>
      <c r="D45" s="1265"/>
      <c r="E45" s="1265"/>
      <c r="F45" s="1265"/>
      <c r="G45" s="1265"/>
      <c r="H45" s="1265"/>
      <c r="I45" s="1265"/>
      <c r="J45" s="1265"/>
      <c r="K45" s="1265"/>
      <c r="L45" s="1265"/>
      <c r="M45" s="1265"/>
      <c r="N45" s="1265"/>
      <c r="O45" s="1265"/>
      <c r="P45" s="1265"/>
    </row>
    <row r="46" spans="1:255" s="1268" customFormat="1" ht="8.25" customHeight="1">
      <c r="A46" s="1269"/>
      <c r="B46" s="1269"/>
      <c r="C46" s="1269"/>
      <c r="D46" s="1269"/>
      <c r="E46" s="1269"/>
      <c r="F46" s="1269"/>
      <c r="G46" s="1269"/>
      <c r="H46" s="1269"/>
      <c r="I46" s="1269"/>
      <c r="J46" s="1269"/>
      <c r="K46" s="1269"/>
      <c r="L46" s="1269"/>
      <c r="M46" s="1269"/>
      <c r="N46" s="1269"/>
      <c r="O46" s="1269"/>
      <c r="P46" s="1269"/>
      <c r="Q46" s="1269"/>
      <c r="R46" s="1269"/>
      <c r="S46" s="1269"/>
      <c r="T46" s="1269"/>
      <c r="U46" s="1269"/>
      <c r="V46" s="1269"/>
      <c r="W46" s="1269"/>
      <c r="X46" s="1269"/>
      <c r="Y46" s="1269"/>
      <c r="Z46" s="1269"/>
      <c r="AA46" s="1269"/>
      <c r="AB46" s="1269"/>
      <c r="AC46" s="1269"/>
      <c r="AD46" s="1269"/>
      <c r="AE46" s="1269"/>
      <c r="AF46" s="1269"/>
      <c r="AG46" s="1269"/>
      <c r="AH46" s="1269"/>
      <c r="AI46" s="1269"/>
      <c r="AJ46" s="1269"/>
      <c r="AK46" s="1269"/>
      <c r="AL46" s="1269"/>
      <c r="AM46" s="1269"/>
      <c r="AN46" s="1269"/>
      <c r="AO46" s="1269"/>
      <c r="AP46" s="1269"/>
      <c r="AQ46" s="1269"/>
      <c r="AR46" s="1269"/>
      <c r="AS46" s="1269"/>
      <c r="AT46" s="1269"/>
      <c r="AU46" s="1269"/>
      <c r="AV46" s="1269"/>
      <c r="AW46" s="1269"/>
      <c r="AX46" s="1269"/>
      <c r="AY46" s="1269"/>
      <c r="AZ46" s="1269"/>
      <c r="BA46" s="1269"/>
      <c r="BB46" s="1269"/>
      <c r="BC46" s="1269"/>
      <c r="BD46" s="1269"/>
      <c r="BE46" s="1269"/>
      <c r="BF46" s="1269"/>
      <c r="BG46" s="1269"/>
      <c r="BH46" s="1269"/>
      <c r="BI46" s="1269"/>
      <c r="BJ46" s="1269"/>
      <c r="BK46" s="1269"/>
      <c r="BL46" s="1269"/>
      <c r="BM46" s="1269"/>
      <c r="BN46" s="1269"/>
      <c r="BO46" s="1269"/>
      <c r="BP46" s="1269"/>
      <c r="BQ46" s="1269"/>
      <c r="BR46" s="1269"/>
      <c r="BS46" s="1269"/>
      <c r="BT46" s="1269"/>
      <c r="BU46" s="1269"/>
      <c r="BV46" s="1269"/>
      <c r="BW46" s="1269"/>
      <c r="BX46" s="1269"/>
      <c r="BY46" s="1269"/>
      <c r="BZ46" s="1269"/>
      <c r="CA46" s="1269"/>
      <c r="CB46" s="1269"/>
      <c r="CC46" s="1269"/>
      <c r="CD46" s="1269"/>
      <c r="CE46" s="1269"/>
      <c r="CF46" s="1269"/>
      <c r="CG46" s="1269"/>
      <c r="CH46" s="1269"/>
      <c r="CI46" s="1269"/>
      <c r="CJ46" s="1269"/>
      <c r="CK46" s="1269"/>
      <c r="CL46" s="1269"/>
      <c r="CM46" s="1269"/>
      <c r="CN46" s="1269"/>
      <c r="CO46" s="1269"/>
      <c r="CP46" s="1269"/>
      <c r="CQ46" s="1269"/>
      <c r="CR46" s="1269"/>
      <c r="CS46" s="1269"/>
      <c r="CT46" s="1269"/>
      <c r="CU46" s="1269"/>
      <c r="CV46" s="1269"/>
      <c r="CW46" s="1269"/>
      <c r="CX46" s="1269"/>
      <c r="CY46" s="1269"/>
      <c r="CZ46" s="1269"/>
      <c r="DA46" s="1269"/>
      <c r="DB46" s="1269"/>
      <c r="DC46" s="1269"/>
      <c r="DD46" s="1269"/>
      <c r="DE46" s="1269"/>
      <c r="DF46" s="1269"/>
      <c r="DG46" s="1269"/>
      <c r="DH46" s="1269"/>
      <c r="DI46" s="1269"/>
      <c r="DJ46" s="1269"/>
      <c r="DK46" s="1269"/>
      <c r="DL46" s="1269"/>
      <c r="DM46" s="1269"/>
      <c r="DN46" s="1269"/>
      <c r="DO46" s="1269"/>
      <c r="DP46" s="1269"/>
      <c r="DQ46" s="1269"/>
      <c r="DR46" s="1269"/>
      <c r="DS46" s="1269"/>
      <c r="DT46" s="1269"/>
      <c r="DU46" s="1269"/>
      <c r="DV46" s="1269"/>
      <c r="DW46" s="1269"/>
      <c r="DX46" s="1269"/>
      <c r="DY46" s="1269"/>
      <c r="DZ46" s="1269"/>
      <c r="EA46" s="1269"/>
      <c r="EB46" s="1269"/>
      <c r="EC46" s="1269"/>
      <c r="ED46" s="1269"/>
      <c r="EE46" s="1269"/>
      <c r="EF46" s="1269"/>
      <c r="EG46" s="1269"/>
      <c r="EH46" s="1269"/>
      <c r="EI46" s="1269"/>
      <c r="EJ46" s="1269"/>
      <c r="EK46" s="1269"/>
      <c r="EL46" s="1269"/>
      <c r="EM46" s="1269"/>
      <c r="EN46" s="1269"/>
      <c r="EO46" s="1269"/>
      <c r="EP46" s="1269"/>
      <c r="EQ46" s="1269"/>
      <c r="ER46" s="1269"/>
      <c r="ES46" s="1269"/>
      <c r="ET46" s="1269"/>
      <c r="EU46" s="1269"/>
      <c r="EV46" s="1269"/>
      <c r="EW46" s="1269"/>
      <c r="EX46" s="1269"/>
      <c r="EY46" s="1269"/>
      <c r="EZ46" s="1269"/>
      <c r="FA46" s="1269"/>
      <c r="FB46" s="1269"/>
      <c r="FC46" s="1269"/>
      <c r="FD46" s="1269"/>
      <c r="FE46" s="1269"/>
      <c r="FF46" s="1269"/>
      <c r="FG46" s="1269"/>
      <c r="FH46" s="1269"/>
      <c r="FI46" s="1269"/>
      <c r="FJ46" s="1269"/>
      <c r="FK46" s="1269"/>
      <c r="FL46" s="1269"/>
      <c r="FM46" s="1269"/>
      <c r="FN46" s="1269"/>
      <c r="FO46" s="1269"/>
      <c r="FP46" s="1269"/>
      <c r="FQ46" s="1269"/>
      <c r="FR46" s="1269"/>
      <c r="FS46" s="1269"/>
      <c r="FT46" s="1269"/>
      <c r="FU46" s="1269"/>
      <c r="FV46" s="1269"/>
      <c r="FW46" s="1269"/>
      <c r="FX46" s="1269"/>
      <c r="FY46" s="1269"/>
      <c r="FZ46" s="1269"/>
      <c r="GA46" s="1269"/>
      <c r="GB46" s="1269"/>
      <c r="GC46" s="1269"/>
      <c r="GD46" s="1269"/>
      <c r="GE46" s="1269"/>
      <c r="GF46" s="1269"/>
      <c r="GG46" s="1269"/>
      <c r="GH46" s="1269"/>
      <c r="GI46" s="1269"/>
      <c r="GJ46" s="1269"/>
      <c r="GK46" s="1269"/>
      <c r="GL46" s="1269"/>
      <c r="GM46" s="1269"/>
      <c r="GN46" s="1269"/>
      <c r="GO46" s="1269"/>
      <c r="GP46" s="1269"/>
      <c r="GQ46" s="1269"/>
      <c r="GR46" s="1269"/>
      <c r="GS46" s="1269"/>
      <c r="GT46" s="1269"/>
      <c r="GU46" s="1269"/>
      <c r="GV46" s="1269"/>
      <c r="GW46" s="1269"/>
      <c r="GX46" s="1269"/>
      <c r="GY46" s="1269"/>
      <c r="GZ46" s="1269"/>
      <c r="HA46" s="1269"/>
      <c r="HB46" s="1269"/>
      <c r="HC46" s="1269"/>
      <c r="HD46" s="1269"/>
      <c r="HE46" s="1269"/>
      <c r="HF46" s="1269"/>
      <c r="HG46" s="1269"/>
      <c r="HH46" s="1269"/>
      <c r="HI46" s="1269"/>
      <c r="HJ46" s="1269"/>
      <c r="HK46" s="1269"/>
      <c r="HL46" s="1269"/>
      <c r="HM46" s="1269"/>
      <c r="HN46" s="1269"/>
      <c r="HO46" s="1269"/>
      <c r="HP46" s="1269"/>
      <c r="HQ46" s="1269"/>
      <c r="HR46" s="1269"/>
      <c r="HS46" s="1269"/>
      <c r="HT46" s="1269"/>
      <c r="HU46" s="1269"/>
      <c r="HV46" s="1269"/>
      <c r="HW46" s="1269"/>
      <c r="HX46" s="1269"/>
      <c r="HY46" s="1269"/>
      <c r="HZ46" s="1269"/>
      <c r="IA46" s="1269"/>
      <c r="IB46" s="1269"/>
      <c r="IC46" s="1269"/>
      <c r="ID46" s="1269"/>
      <c r="IE46" s="1269"/>
      <c r="IF46" s="1269"/>
      <c r="IG46" s="1269"/>
      <c r="IH46" s="1269"/>
      <c r="II46" s="1269"/>
      <c r="IJ46" s="1269"/>
      <c r="IK46" s="1269"/>
      <c r="IL46" s="1269"/>
      <c r="IM46" s="1269"/>
      <c r="IN46" s="1269"/>
      <c r="IO46" s="1269"/>
      <c r="IP46" s="1269"/>
      <c r="IQ46" s="1269"/>
      <c r="IR46" s="1269"/>
      <c r="IS46" s="1269"/>
      <c r="IT46" s="1269"/>
      <c r="IU46" s="1269"/>
    </row>
    <row r="47" spans="1:255" s="1268" customFormat="1" ht="8.25" customHeight="1">
      <c r="A47" s="1269"/>
      <c r="B47" s="1269"/>
      <c r="C47" s="1269"/>
      <c r="D47" s="1269"/>
      <c r="E47" s="1269"/>
      <c r="F47" s="1269"/>
      <c r="G47" s="1269"/>
      <c r="H47" s="1269"/>
      <c r="I47" s="1269"/>
      <c r="J47" s="1269"/>
      <c r="K47" s="1269"/>
      <c r="L47" s="1269"/>
      <c r="M47" s="1269"/>
      <c r="N47" s="1269"/>
      <c r="O47" s="1269"/>
      <c r="P47" s="1269"/>
      <c r="Q47" s="1269"/>
      <c r="R47" s="1269"/>
      <c r="S47" s="1269"/>
      <c r="T47" s="1269"/>
      <c r="U47" s="1269"/>
      <c r="V47" s="1269"/>
      <c r="W47" s="1269"/>
      <c r="X47" s="1269"/>
      <c r="Y47" s="1269"/>
      <c r="Z47" s="1269"/>
      <c r="AA47" s="1269"/>
      <c r="AB47" s="1269"/>
      <c r="AC47" s="1269"/>
      <c r="AD47" s="1269"/>
      <c r="AE47" s="1269"/>
      <c r="AF47" s="1269"/>
      <c r="AG47" s="1269"/>
      <c r="AH47" s="1269"/>
      <c r="AI47" s="1269"/>
      <c r="AJ47" s="1269"/>
      <c r="AK47" s="1269"/>
      <c r="AL47" s="1269"/>
      <c r="AM47" s="1269"/>
      <c r="AN47" s="1269"/>
      <c r="AO47" s="1269"/>
      <c r="AP47" s="1269"/>
      <c r="AQ47" s="1269"/>
      <c r="AR47" s="1269"/>
      <c r="AS47" s="1269"/>
      <c r="AT47" s="1269"/>
      <c r="AU47" s="1269"/>
      <c r="AV47" s="1269"/>
      <c r="AW47" s="1269"/>
      <c r="AX47" s="1269"/>
      <c r="AY47" s="1269"/>
      <c r="AZ47" s="1269"/>
      <c r="BA47" s="1269"/>
      <c r="BB47" s="1269"/>
      <c r="BC47" s="1269"/>
      <c r="BD47" s="1269"/>
      <c r="BE47" s="1269"/>
      <c r="BF47" s="1269"/>
      <c r="BG47" s="1269"/>
      <c r="BH47" s="1269"/>
      <c r="BI47" s="1269"/>
      <c r="BJ47" s="1269"/>
      <c r="BK47" s="1269"/>
      <c r="BL47" s="1269"/>
      <c r="BM47" s="1269"/>
      <c r="BN47" s="1269"/>
      <c r="BO47" s="1269"/>
      <c r="BP47" s="1269"/>
      <c r="BQ47" s="1269"/>
      <c r="BR47" s="1269"/>
      <c r="BS47" s="1269"/>
      <c r="BT47" s="1269"/>
      <c r="BU47" s="1269"/>
      <c r="BV47" s="1269"/>
      <c r="BW47" s="1269"/>
      <c r="BX47" s="1269"/>
      <c r="BY47" s="1269"/>
      <c r="BZ47" s="1269"/>
      <c r="CA47" s="1269"/>
      <c r="CB47" s="1269"/>
      <c r="CC47" s="1269"/>
      <c r="CD47" s="1269"/>
      <c r="CE47" s="1269"/>
      <c r="CF47" s="1269"/>
      <c r="CG47" s="1269"/>
      <c r="CH47" s="1269"/>
      <c r="CI47" s="1269"/>
      <c r="CJ47" s="1269"/>
      <c r="CK47" s="1269"/>
      <c r="CL47" s="1269"/>
      <c r="CM47" s="1269"/>
      <c r="CN47" s="1269"/>
      <c r="CO47" s="1269"/>
      <c r="CP47" s="1269"/>
      <c r="CQ47" s="1269"/>
      <c r="CR47" s="1269"/>
      <c r="CS47" s="1269"/>
      <c r="CT47" s="1269"/>
      <c r="CU47" s="1269"/>
      <c r="CV47" s="1269"/>
      <c r="CW47" s="1269"/>
      <c r="CX47" s="1269"/>
      <c r="CY47" s="1269"/>
      <c r="CZ47" s="1269"/>
      <c r="DA47" s="1269"/>
      <c r="DB47" s="1269"/>
      <c r="DC47" s="1269"/>
      <c r="DD47" s="1269"/>
      <c r="DE47" s="1269"/>
      <c r="DF47" s="1269"/>
      <c r="DG47" s="1269"/>
      <c r="DH47" s="1269"/>
      <c r="DI47" s="1269"/>
      <c r="DJ47" s="1269"/>
      <c r="DK47" s="1269"/>
      <c r="DL47" s="1269"/>
      <c r="DM47" s="1269"/>
      <c r="DN47" s="1269"/>
      <c r="DO47" s="1269"/>
      <c r="DP47" s="1269"/>
      <c r="DQ47" s="1269"/>
      <c r="DR47" s="1269"/>
      <c r="DS47" s="1269"/>
      <c r="DT47" s="1269"/>
      <c r="DU47" s="1269"/>
      <c r="DV47" s="1269"/>
      <c r="DW47" s="1269"/>
      <c r="DX47" s="1269"/>
      <c r="DY47" s="1269"/>
      <c r="DZ47" s="1269"/>
      <c r="EA47" s="1269"/>
      <c r="EB47" s="1269"/>
      <c r="EC47" s="1269"/>
      <c r="ED47" s="1269"/>
      <c r="EE47" s="1269"/>
      <c r="EF47" s="1269"/>
      <c r="EG47" s="1269"/>
      <c r="EH47" s="1269"/>
      <c r="EI47" s="1269"/>
      <c r="EJ47" s="1269"/>
      <c r="EK47" s="1269"/>
      <c r="EL47" s="1269"/>
      <c r="EM47" s="1269"/>
      <c r="EN47" s="1269"/>
      <c r="EO47" s="1269"/>
      <c r="EP47" s="1269"/>
      <c r="EQ47" s="1269"/>
      <c r="ER47" s="1269"/>
      <c r="ES47" s="1269"/>
      <c r="ET47" s="1269"/>
      <c r="EU47" s="1269"/>
      <c r="EV47" s="1269"/>
      <c r="EW47" s="1269"/>
      <c r="EX47" s="1269"/>
      <c r="EY47" s="1269"/>
      <c r="EZ47" s="1269"/>
      <c r="FA47" s="1269"/>
      <c r="FB47" s="1269"/>
      <c r="FC47" s="1269"/>
      <c r="FD47" s="1269"/>
      <c r="FE47" s="1269"/>
      <c r="FF47" s="1269"/>
      <c r="FG47" s="1269"/>
      <c r="FH47" s="1269"/>
      <c r="FI47" s="1269"/>
      <c r="FJ47" s="1269"/>
      <c r="FK47" s="1269"/>
      <c r="FL47" s="1269"/>
      <c r="FM47" s="1269"/>
      <c r="FN47" s="1269"/>
      <c r="FO47" s="1269"/>
      <c r="FP47" s="1269"/>
      <c r="FQ47" s="1269"/>
      <c r="FR47" s="1269"/>
      <c r="FS47" s="1269"/>
      <c r="FT47" s="1269"/>
      <c r="FU47" s="1269"/>
      <c r="FV47" s="1269"/>
      <c r="FW47" s="1269"/>
      <c r="FX47" s="1269"/>
      <c r="FY47" s="1269"/>
      <c r="FZ47" s="1269"/>
      <c r="GA47" s="1269"/>
      <c r="GB47" s="1269"/>
      <c r="GC47" s="1269"/>
      <c r="GD47" s="1269"/>
      <c r="GE47" s="1269"/>
      <c r="GF47" s="1269"/>
      <c r="GG47" s="1269"/>
      <c r="GH47" s="1269"/>
      <c r="GI47" s="1269"/>
      <c r="GJ47" s="1269"/>
      <c r="GK47" s="1269"/>
      <c r="GL47" s="1269"/>
      <c r="GM47" s="1269"/>
      <c r="GN47" s="1269"/>
      <c r="GO47" s="1269"/>
      <c r="GP47" s="1269"/>
      <c r="GQ47" s="1269"/>
      <c r="GR47" s="1269"/>
      <c r="GS47" s="1269"/>
      <c r="GT47" s="1269"/>
      <c r="GU47" s="1269"/>
      <c r="GV47" s="1269"/>
      <c r="GW47" s="1269"/>
      <c r="GX47" s="1269"/>
      <c r="GY47" s="1269"/>
      <c r="GZ47" s="1269"/>
      <c r="HA47" s="1269"/>
      <c r="HB47" s="1269"/>
      <c r="HC47" s="1269"/>
      <c r="HD47" s="1269"/>
      <c r="HE47" s="1269"/>
      <c r="HF47" s="1269"/>
      <c r="HG47" s="1269"/>
      <c r="HH47" s="1269"/>
      <c r="HI47" s="1269"/>
      <c r="HJ47" s="1269"/>
      <c r="HK47" s="1269"/>
      <c r="HL47" s="1269"/>
      <c r="HM47" s="1269"/>
      <c r="HN47" s="1269"/>
      <c r="HO47" s="1269"/>
      <c r="HP47" s="1269"/>
      <c r="HQ47" s="1269"/>
      <c r="HR47" s="1269"/>
      <c r="HS47" s="1269"/>
      <c r="HT47" s="1269"/>
      <c r="HU47" s="1269"/>
      <c r="HV47" s="1269"/>
      <c r="HW47" s="1269"/>
      <c r="HX47" s="1269"/>
      <c r="HY47" s="1269"/>
      <c r="HZ47" s="1269"/>
      <c r="IA47" s="1269"/>
      <c r="IB47" s="1269"/>
      <c r="IC47" s="1269"/>
      <c r="ID47" s="1269"/>
      <c r="IE47" s="1269"/>
      <c r="IF47" s="1269"/>
      <c r="IG47" s="1269"/>
      <c r="IH47" s="1269"/>
      <c r="II47" s="1269"/>
      <c r="IJ47" s="1269"/>
      <c r="IK47" s="1269"/>
      <c r="IL47" s="1269"/>
      <c r="IM47" s="1269"/>
      <c r="IN47" s="1269"/>
      <c r="IO47" s="1269"/>
      <c r="IP47" s="1269"/>
      <c r="IQ47" s="1269"/>
      <c r="IR47" s="1269"/>
      <c r="IS47" s="1269"/>
      <c r="IT47" s="1269"/>
      <c r="IU47" s="1269"/>
    </row>
    <row r="48" spans="1:255" s="1268" customFormat="1" ht="8.25" customHeight="1">
      <c r="A48" s="1269"/>
      <c r="B48" s="1269"/>
      <c r="C48" s="1269"/>
      <c r="D48" s="1269"/>
      <c r="E48" s="1269"/>
      <c r="F48" s="1269"/>
      <c r="G48" s="1269"/>
      <c r="H48" s="1269"/>
      <c r="I48" s="1269"/>
      <c r="J48" s="1269"/>
      <c r="K48" s="1269"/>
      <c r="L48" s="1269"/>
      <c r="M48" s="1269"/>
      <c r="N48" s="1269"/>
      <c r="O48" s="1269"/>
      <c r="P48" s="1269"/>
      <c r="Q48" s="1269"/>
      <c r="R48" s="1269"/>
      <c r="S48" s="1269"/>
      <c r="T48" s="1269"/>
      <c r="U48" s="1269"/>
      <c r="V48" s="1269"/>
      <c r="W48" s="1269"/>
      <c r="X48" s="1269"/>
      <c r="Y48" s="1269"/>
      <c r="Z48" s="1269"/>
      <c r="AA48" s="1269"/>
      <c r="AB48" s="1269"/>
      <c r="AC48" s="1269"/>
      <c r="AD48" s="1269"/>
      <c r="AE48" s="1269"/>
      <c r="AF48" s="1269"/>
      <c r="AG48" s="1269"/>
      <c r="AH48" s="1269"/>
      <c r="AI48" s="1269"/>
      <c r="AJ48" s="1269"/>
      <c r="AK48" s="1269"/>
      <c r="AL48" s="1269"/>
      <c r="AM48" s="1269"/>
      <c r="AN48" s="1269"/>
      <c r="AO48" s="1269"/>
      <c r="AP48" s="1269"/>
      <c r="AQ48" s="1269"/>
      <c r="AR48" s="1269"/>
      <c r="AS48" s="1269"/>
      <c r="AT48" s="1269"/>
      <c r="AU48" s="1269"/>
      <c r="AV48" s="1269"/>
      <c r="AW48" s="1269"/>
      <c r="AX48" s="1269"/>
      <c r="AY48" s="1269"/>
      <c r="AZ48" s="1269"/>
      <c r="BA48" s="1269"/>
      <c r="BB48" s="1269"/>
      <c r="BC48" s="1269"/>
      <c r="BD48" s="1269"/>
      <c r="BE48" s="1269"/>
      <c r="BF48" s="1269"/>
      <c r="BG48" s="1269"/>
      <c r="BH48" s="1269"/>
      <c r="BI48" s="1269"/>
      <c r="BJ48" s="1269"/>
      <c r="BK48" s="1269"/>
      <c r="BL48" s="1269"/>
      <c r="BM48" s="1269"/>
      <c r="BN48" s="1269"/>
      <c r="BO48" s="1269"/>
      <c r="BP48" s="1269"/>
      <c r="BQ48" s="1269"/>
      <c r="BR48" s="1269"/>
      <c r="BS48" s="1269"/>
      <c r="BT48" s="1269"/>
      <c r="BU48" s="1269"/>
      <c r="BV48" s="1269"/>
      <c r="BW48" s="1269"/>
      <c r="BX48" s="1269"/>
      <c r="BY48" s="1269"/>
      <c r="BZ48" s="1269"/>
      <c r="CA48" s="1269"/>
      <c r="CB48" s="1269"/>
      <c r="CC48" s="1269"/>
      <c r="CD48" s="1269"/>
      <c r="CE48" s="1269"/>
      <c r="CF48" s="1269"/>
      <c r="CG48" s="1269"/>
      <c r="CH48" s="1269"/>
      <c r="CI48" s="1269"/>
      <c r="CJ48" s="1269"/>
      <c r="CK48" s="1269"/>
      <c r="CL48" s="1269"/>
      <c r="CM48" s="1269"/>
      <c r="CN48" s="1269"/>
      <c r="CO48" s="1269"/>
      <c r="CP48" s="1269"/>
      <c r="CQ48" s="1269"/>
      <c r="CR48" s="1269"/>
      <c r="CS48" s="1269"/>
      <c r="CT48" s="1269"/>
      <c r="CU48" s="1269"/>
      <c r="CV48" s="1269"/>
      <c r="CW48" s="1269"/>
      <c r="CX48" s="1269"/>
      <c r="CY48" s="1269"/>
      <c r="CZ48" s="1269"/>
      <c r="DA48" s="1269"/>
      <c r="DB48" s="1269"/>
      <c r="DC48" s="1269"/>
      <c r="DD48" s="1269"/>
      <c r="DE48" s="1269"/>
      <c r="DF48" s="1269"/>
      <c r="DG48" s="1269"/>
      <c r="DH48" s="1269"/>
      <c r="DI48" s="1269"/>
      <c r="DJ48" s="1269"/>
      <c r="DK48" s="1269"/>
      <c r="DL48" s="1269"/>
      <c r="DM48" s="1269"/>
      <c r="DN48" s="1269"/>
      <c r="DO48" s="1269"/>
      <c r="DP48" s="1269"/>
      <c r="DQ48" s="1269"/>
      <c r="DR48" s="1269"/>
      <c r="DS48" s="1269"/>
      <c r="DT48" s="1269"/>
      <c r="DU48" s="1269"/>
      <c r="DV48" s="1269"/>
      <c r="DW48" s="1269"/>
      <c r="DX48" s="1269"/>
      <c r="DY48" s="1269"/>
      <c r="DZ48" s="1269"/>
      <c r="EA48" s="1269"/>
      <c r="EB48" s="1269"/>
      <c r="EC48" s="1269"/>
      <c r="ED48" s="1269"/>
      <c r="EE48" s="1269"/>
      <c r="EF48" s="1269"/>
      <c r="EG48" s="1269"/>
      <c r="EH48" s="1269"/>
      <c r="EI48" s="1269"/>
      <c r="EJ48" s="1269"/>
      <c r="EK48" s="1269"/>
      <c r="EL48" s="1269"/>
      <c r="EM48" s="1269"/>
      <c r="EN48" s="1269"/>
      <c r="EO48" s="1269"/>
      <c r="EP48" s="1269"/>
      <c r="EQ48" s="1269"/>
      <c r="ER48" s="1269"/>
      <c r="ES48" s="1269"/>
      <c r="ET48" s="1269"/>
      <c r="EU48" s="1269"/>
      <c r="EV48" s="1269"/>
      <c r="EW48" s="1269"/>
      <c r="EX48" s="1269"/>
      <c r="EY48" s="1269"/>
      <c r="EZ48" s="1269"/>
      <c r="FA48" s="1269"/>
      <c r="FB48" s="1269"/>
      <c r="FC48" s="1269"/>
      <c r="FD48" s="1269"/>
      <c r="FE48" s="1269"/>
      <c r="FF48" s="1269"/>
      <c r="FG48" s="1269"/>
      <c r="FH48" s="1269"/>
      <c r="FI48" s="1269"/>
      <c r="FJ48" s="1269"/>
      <c r="FK48" s="1269"/>
      <c r="FL48" s="1269"/>
      <c r="FM48" s="1269"/>
      <c r="FN48" s="1269"/>
      <c r="FO48" s="1269"/>
      <c r="FP48" s="1269"/>
      <c r="FQ48" s="1269"/>
      <c r="FR48" s="1269"/>
      <c r="FS48" s="1269"/>
      <c r="FT48" s="1269"/>
      <c r="FU48" s="1269"/>
      <c r="FV48" s="1269"/>
      <c r="FW48" s="1269"/>
      <c r="FX48" s="1269"/>
      <c r="FY48" s="1269"/>
      <c r="FZ48" s="1269"/>
      <c r="GA48" s="1269"/>
      <c r="GB48" s="1269"/>
      <c r="GC48" s="1269"/>
      <c r="GD48" s="1269"/>
      <c r="GE48" s="1269"/>
      <c r="GF48" s="1269"/>
      <c r="GG48" s="1269"/>
      <c r="GH48" s="1269"/>
      <c r="GI48" s="1269"/>
      <c r="GJ48" s="1269"/>
      <c r="GK48" s="1269"/>
      <c r="GL48" s="1269"/>
      <c r="GM48" s="1269"/>
      <c r="GN48" s="1269"/>
      <c r="GO48" s="1269"/>
      <c r="GP48" s="1269"/>
      <c r="GQ48" s="1269"/>
      <c r="GR48" s="1269"/>
      <c r="GS48" s="1269"/>
      <c r="GT48" s="1269"/>
      <c r="GU48" s="1269"/>
      <c r="GV48" s="1269"/>
      <c r="GW48" s="1269"/>
      <c r="GX48" s="1269"/>
      <c r="GY48" s="1269"/>
      <c r="GZ48" s="1269"/>
      <c r="HA48" s="1269"/>
      <c r="HB48" s="1269"/>
      <c r="HC48" s="1269"/>
      <c r="HD48" s="1269"/>
      <c r="HE48" s="1269"/>
      <c r="HF48" s="1269"/>
      <c r="HG48" s="1269"/>
      <c r="HH48" s="1269"/>
      <c r="HI48" s="1269"/>
      <c r="HJ48" s="1269"/>
      <c r="HK48" s="1269"/>
      <c r="HL48" s="1269"/>
      <c r="HM48" s="1269"/>
      <c r="HN48" s="1269"/>
      <c r="HO48" s="1269"/>
      <c r="HP48" s="1269"/>
      <c r="HQ48" s="1269"/>
      <c r="HR48" s="1269"/>
      <c r="HS48" s="1269"/>
      <c r="HT48" s="1269"/>
      <c r="HU48" s="1269"/>
      <c r="HV48" s="1269"/>
      <c r="HW48" s="1269"/>
      <c r="HX48" s="1269"/>
      <c r="HY48" s="1269"/>
      <c r="HZ48" s="1269"/>
      <c r="IA48" s="1269"/>
      <c r="IB48" s="1269"/>
      <c r="IC48" s="1269"/>
      <c r="ID48" s="1269"/>
      <c r="IE48" s="1269"/>
      <c r="IF48" s="1269"/>
      <c r="IG48" s="1269"/>
      <c r="IH48" s="1269"/>
      <c r="II48" s="1269"/>
      <c r="IJ48" s="1269"/>
      <c r="IK48" s="1269"/>
      <c r="IL48" s="1269"/>
      <c r="IM48" s="1269"/>
      <c r="IN48" s="1269"/>
      <c r="IO48" s="1269"/>
      <c r="IP48" s="1269"/>
      <c r="IQ48" s="1269"/>
      <c r="IR48" s="1269"/>
      <c r="IS48" s="1269"/>
      <c r="IT48" s="1269"/>
      <c r="IU48" s="1269"/>
    </row>
    <row r="49" spans="1:255" s="1268" customFormat="1" ht="8.25" customHeight="1">
      <c r="A49" s="1269"/>
      <c r="B49" s="1269"/>
      <c r="C49" s="1269"/>
      <c r="D49" s="1269"/>
      <c r="E49" s="1269"/>
      <c r="F49" s="1269"/>
      <c r="G49" s="1269"/>
      <c r="H49" s="1269"/>
      <c r="I49" s="1269"/>
      <c r="J49" s="1269"/>
      <c r="K49" s="1269"/>
      <c r="L49" s="1269"/>
      <c r="M49" s="1269"/>
      <c r="N49" s="1269"/>
      <c r="O49" s="1269"/>
      <c r="P49" s="1269"/>
      <c r="Q49" s="1269"/>
      <c r="R49" s="1269"/>
      <c r="S49" s="1269"/>
      <c r="T49" s="1269"/>
      <c r="U49" s="1269"/>
      <c r="V49" s="1269"/>
      <c r="W49" s="1269"/>
      <c r="X49" s="1269"/>
      <c r="Y49" s="1269"/>
      <c r="Z49" s="1269"/>
      <c r="AA49" s="1269"/>
      <c r="AB49" s="1269"/>
      <c r="AC49" s="1269"/>
      <c r="AD49" s="1269"/>
      <c r="AE49" s="1269"/>
      <c r="AF49" s="1269"/>
      <c r="AG49" s="1269"/>
      <c r="AH49" s="1269"/>
      <c r="AI49" s="1269"/>
      <c r="AJ49" s="1269"/>
      <c r="AK49" s="1269"/>
      <c r="AL49" s="1269"/>
      <c r="AM49" s="1269"/>
      <c r="AN49" s="1269"/>
      <c r="AO49" s="1269"/>
      <c r="AP49" s="1269"/>
      <c r="AQ49" s="1269"/>
      <c r="AR49" s="1269"/>
      <c r="AS49" s="1269"/>
      <c r="AT49" s="1269"/>
      <c r="AU49" s="1269"/>
      <c r="AV49" s="1269"/>
      <c r="AW49" s="1269"/>
      <c r="AX49" s="1269"/>
      <c r="AY49" s="1269"/>
      <c r="AZ49" s="1269"/>
      <c r="BA49" s="1269"/>
      <c r="BB49" s="1269"/>
      <c r="BC49" s="1269"/>
      <c r="BD49" s="1269"/>
      <c r="BE49" s="1269"/>
      <c r="BF49" s="1269"/>
      <c r="BG49" s="1269"/>
      <c r="BH49" s="1269"/>
      <c r="BI49" s="1269"/>
      <c r="BJ49" s="1269"/>
      <c r="BK49" s="1269"/>
      <c r="BL49" s="1269"/>
      <c r="BM49" s="1269"/>
      <c r="BN49" s="1269"/>
      <c r="BO49" s="1269"/>
      <c r="BP49" s="1269"/>
      <c r="BQ49" s="1269"/>
      <c r="BR49" s="1269"/>
      <c r="BS49" s="1269"/>
      <c r="BT49" s="1269"/>
      <c r="BU49" s="1269"/>
      <c r="BV49" s="1269"/>
      <c r="BW49" s="1269"/>
      <c r="BX49" s="1269"/>
      <c r="BY49" s="1269"/>
      <c r="BZ49" s="1269"/>
      <c r="CA49" s="1269"/>
      <c r="CB49" s="1269"/>
      <c r="CC49" s="1269"/>
      <c r="CD49" s="1269"/>
      <c r="CE49" s="1269"/>
      <c r="CF49" s="1269"/>
      <c r="CG49" s="1269"/>
      <c r="CH49" s="1269"/>
      <c r="CI49" s="1269"/>
      <c r="CJ49" s="1269"/>
      <c r="CK49" s="1269"/>
      <c r="CL49" s="1269"/>
      <c r="CM49" s="1269"/>
      <c r="CN49" s="1269"/>
      <c r="CO49" s="1269"/>
      <c r="CP49" s="1269"/>
      <c r="CQ49" s="1269"/>
      <c r="CR49" s="1269"/>
      <c r="CS49" s="1269"/>
      <c r="CT49" s="1269"/>
      <c r="CU49" s="1269"/>
      <c r="CV49" s="1269"/>
      <c r="CW49" s="1269"/>
      <c r="CX49" s="1269"/>
      <c r="CY49" s="1269"/>
      <c r="CZ49" s="1269"/>
      <c r="DA49" s="1269"/>
      <c r="DB49" s="1269"/>
      <c r="DC49" s="1269"/>
      <c r="DD49" s="1269"/>
      <c r="DE49" s="1269"/>
      <c r="DF49" s="1269"/>
      <c r="DG49" s="1269"/>
      <c r="DH49" s="1269"/>
      <c r="DI49" s="1269"/>
      <c r="DJ49" s="1269"/>
      <c r="DK49" s="1269"/>
      <c r="DL49" s="1269"/>
      <c r="DM49" s="1269"/>
      <c r="DN49" s="1269"/>
      <c r="DO49" s="1269"/>
      <c r="DP49" s="1269"/>
      <c r="DQ49" s="1269"/>
      <c r="DR49" s="1269"/>
      <c r="DS49" s="1269"/>
      <c r="DT49" s="1269"/>
      <c r="DU49" s="1269"/>
      <c r="DV49" s="1269"/>
      <c r="DW49" s="1269"/>
      <c r="DX49" s="1269"/>
      <c r="DY49" s="1269"/>
      <c r="DZ49" s="1269"/>
      <c r="EA49" s="1269"/>
      <c r="EB49" s="1269"/>
      <c r="EC49" s="1269"/>
      <c r="ED49" s="1269"/>
      <c r="EE49" s="1269"/>
      <c r="EF49" s="1269"/>
      <c r="EG49" s="1269"/>
      <c r="EH49" s="1269"/>
      <c r="EI49" s="1269"/>
      <c r="EJ49" s="1269"/>
      <c r="EK49" s="1269"/>
      <c r="EL49" s="1269"/>
      <c r="EM49" s="1269"/>
      <c r="EN49" s="1269"/>
      <c r="EO49" s="1269"/>
      <c r="EP49" s="1269"/>
      <c r="EQ49" s="1269"/>
      <c r="ER49" s="1269"/>
      <c r="ES49" s="1269"/>
      <c r="ET49" s="1269"/>
      <c r="EU49" s="1269"/>
      <c r="EV49" s="1269"/>
      <c r="EW49" s="1269"/>
      <c r="EX49" s="1269"/>
      <c r="EY49" s="1269"/>
      <c r="EZ49" s="1269"/>
      <c r="FA49" s="1269"/>
      <c r="FB49" s="1269"/>
      <c r="FC49" s="1269"/>
      <c r="FD49" s="1269"/>
      <c r="FE49" s="1269"/>
      <c r="FF49" s="1269"/>
      <c r="FG49" s="1269"/>
      <c r="FH49" s="1269"/>
      <c r="FI49" s="1269"/>
      <c r="FJ49" s="1269"/>
      <c r="FK49" s="1269"/>
      <c r="FL49" s="1269"/>
      <c r="FM49" s="1269"/>
      <c r="FN49" s="1269"/>
      <c r="FO49" s="1269"/>
      <c r="FP49" s="1269"/>
      <c r="FQ49" s="1269"/>
      <c r="FR49" s="1269"/>
      <c r="FS49" s="1269"/>
      <c r="FT49" s="1269"/>
      <c r="FU49" s="1269"/>
      <c r="FV49" s="1269"/>
      <c r="FW49" s="1269"/>
      <c r="FX49" s="1269"/>
      <c r="FY49" s="1269"/>
      <c r="FZ49" s="1269"/>
      <c r="GA49" s="1269"/>
      <c r="GB49" s="1269"/>
      <c r="GC49" s="1269"/>
      <c r="GD49" s="1269"/>
      <c r="GE49" s="1269"/>
      <c r="GF49" s="1269"/>
      <c r="GG49" s="1269"/>
      <c r="GH49" s="1269"/>
      <c r="GI49" s="1269"/>
      <c r="GJ49" s="1269"/>
      <c r="GK49" s="1269"/>
      <c r="GL49" s="1269"/>
      <c r="GM49" s="1269"/>
      <c r="GN49" s="1269"/>
      <c r="GO49" s="1269"/>
      <c r="GP49" s="1269"/>
      <c r="GQ49" s="1269"/>
      <c r="GR49" s="1269"/>
      <c r="GS49" s="1269"/>
      <c r="GT49" s="1269"/>
      <c r="GU49" s="1269"/>
      <c r="GV49" s="1269"/>
      <c r="GW49" s="1269"/>
      <c r="GX49" s="1269"/>
      <c r="GY49" s="1269"/>
      <c r="GZ49" s="1269"/>
      <c r="HA49" s="1269"/>
      <c r="HB49" s="1269"/>
      <c r="HC49" s="1269"/>
      <c r="HD49" s="1269"/>
      <c r="HE49" s="1269"/>
      <c r="HF49" s="1269"/>
      <c r="HG49" s="1269"/>
      <c r="HH49" s="1269"/>
      <c r="HI49" s="1269"/>
      <c r="HJ49" s="1269"/>
      <c r="HK49" s="1269"/>
      <c r="HL49" s="1269"/>
      <c r="HM49" s="1269"/>
      <c r="HN49" s="1269"/>
      <c r="HO49" s="1269"/>
      <c r="HP49" s="1269"/>
      <c r="HQ49" s="1269"/>
      <c r="HR49" s="1269"/>
      <c r="HS49" s="1269"/>
      <c r="HT49" s="1269"/>
      <c r="HU49" s="1269"/>
      <c r="HV49" s="1269"/>
      <c r="HW49" s="1269"/>
      <c r="HX49" s="1269"/>
      <c r="HY49" s="1269"/>
      <c r="HZ49" s="1269"/>
      <c r="IA49" s="1269"/>
      <c r="IB49" s="1269"/>
      <c r="IC49" s="1269"/>
      <c r="ID49" s="1269"/>
      <c r="IE49" s="1269"/>
      <c r="IF49" s="1269"/>
      <c r="IG49" s="1269"/>
      <c r="IH49" s="1269"/>
      <c r="II49" s="1269"/>
      <c r="IJ49" s="1269"/>
      <c r="IK49" s="1269"/>
      <c r="IL49" s="1269"/>
      <c r="IM49" s="1269"/>
      <c r="IN49" s="1269"/>
      <c r="IO49" s="1269"/>
      <c r="IP49" s="1269"/>
      <c r="IQ49" s="1269"/>
      <c r="IR49" s="1269"/>
      <c r="IS49" s="1269"/>
      <c r="IT49" s="1269"/>
      <c r="IU49" s="1269"/>
    </row>
    <row r="50" spans="1:255" s="1268" customFormat="1" ht="8.25" customHeight="1">
      <c r="A50" s="1269"/>
      <c r="B50" s="1269"/>
      <c r="C50" s="1269"/>
      <c r="D50" s="1269"/>
      <c r="E50" s="1269"/>
      <c r="F50" s="1269"/>
      <c r="G50" s="1269"/>
      <c r="H50" s="1269"/>
      <c r="I50" s="1269"/>
      <c r="J50" s="1269"/>
      <c r="K50" s="1269"/>
      <c r="L50" s="1269"/>
      <c r="M50" s="1269"/>
      <c r="N50" s="1269"/>
      <c r="O50" s="1269"/>
      <c r="P50" s="1269"/>
      <c r="Q50" s="1269"/>
      <c r="R50" s="1269"/>
      <c r="S50" s="1269"/>
      <c r="T50" s="1269"/>
      <c r="U50" s="1269"/>
      <c r="V50" s="1269"/>
      <c r="W50" s="1269"/>
      <c r="X50" s="1269"/>
      <c r="Y50" s="1269"/>
      <c r="Z50" s="1269"/>
      <c r="AA50" s="1269"/>
      <c r="AB50" s="1269"/>
      <c r="AC50" s="1269"/>
      <c r="AD50" s="1269"/>
      <c r="AE50" s="1269"/>
      <c r="AF50" s="1269"/>
      <c r="AG50" s="1269"/>
      <c r="AH50" s="1269"/>
      <c r="AI50" s="1269"/>
      <c r="AJ50" s="1269"/>
      <c r="AK50" s="1269"/>
      <c r="AL50" s="1269"/>
      <c r="AM50" s="1269"/>
      <c r="AN50" s="1269"/>
      <c r="AO50" s="1269"/>
      <c r="AP50" s="1269"/>
      <c r="AQ50" s="1269"/>
      <c r="AR50" s="1269"/>
      <c r="AS50" s="1269"/>
      <c r="AT50" s="1269"/>
      <c r="AU50" s="1269"/>
      <c r="AV50" s="1269"/>
      <c r="AW50" s="1269"/>
      <c r="AX50" s="1269"/>
      <c r="AY50" s="1269"/>
      <c r="AZ50" s="1269"/>
      <c r="BA50" s="1269"/>
      <c r="BB50" s="1269"/>
      <c r="BC50" s="1269"/>
      <c r="BD50" s="1269"/>
      <c r="BE50" s="1269"/>
      <c r="BF50" s="1269"/>
      <c r="BG50" s="1269"/>
      <c r="BH50" s="1269"/>
      <c r="BI50" s="1269"/>
      <c r="BJ50" s="1269"/>
      <c r="BK50" s="1269"/>
      <c r="BL50" s="1269"/>
      <c r="BM50" s="1269"/>
      <c r="BN50" s="1269"/>
      <c r="BO50" s="1269"/>
      <c r="BP50" s="1269"/>
      <c r="BQ50" s="1269"/>
      <c r="BR50" s="1269"/>
      <c r="BS50" s="1269"/>
      <c r="BT50" s="1269"/>
      <c r="BU50" s="1269"/>
      <c r="BV50" s="1269"/>
      <c r="BW50" s="1269"/>
      <c r="BX50" s="1269"/>
      <c r="BY50" s="1269"/>
      <c r="BZ50" s="1269"/>
      <c r="CA50" s="1269"/>
      <c r="CB50" s="1269"/>
      <c r="CC50" s="1269"/>
      <c r="CD50" s="1269"/>
      <c r="CE50" s="1269"/>
      <c r="CF50" s="1269"/>
      <c r="CG50" s="1269"/>
      <c r="CH50" s="1269"/>
      <c r="CI50" s="1269"/>
      <c r="CJ50" s="1269"/>
      <c r="CK50" s="1269"/>
      <c r="CL50" s="1269"/>
      <c r="CM50" s="1269"/>
      <c r="CN50" s="1269"/>
      <c r="CO50" s="1269"/>
      <c r="CP50" s="1269"/>
      <c r="CQ50" s="1269"/>
      <c r="CR50" s="1269"/>
      <c r="CS50" s="1269"/>
      <c r="CT50" s="1269"/>
      <c r="CU50" s="1269"/>
      <c r="CV50" s="1269"/>
      <c r="CW50" s="1269"/>
      <c r="CX50" s="1269"/>
      <c r="CY50" s="1269"/>
      <c r="CZ50" s="1269"/>
      <c r="DA50" s="1269"/>
      <c r="DB50" s="1269"/>
      <c r="DC50" s="1269"/>
      <c r="DD50" s="1269"/>
      <c r="DE50" s="1269"/>
      <c r="DF50" s="1269"/>
      <c r="DG50" s="1269"/>
      <c r="DH50" s="1269"/>
      <c r="DI50" s="1269"/>
      <c r="DJ50" s="1269"/>
      <c r="DK50" s="1269"/>
      <c r="DL50" s="1269"/>
      <c r="DM50" s="1269"/>
      <c r="DN50" s="1269"/>
      <c r="DO50" s="1269"/>
      <c r="DP50" s="1269"/>
      <c r="DQ50" s="1269"/>
      <c r="DR50" s="1269"/>
      <c r="DS50" s="1269"/>
      <c r="DT50" s="1269"/>
      <c r="DU50" s="1269"/>
      <c r="DV50" s="1269"/>
      <c r="DW50" s="1269"/>
      <c r="DX50" s="1269"/>
      <c r="DY50" s="1269"/>
      <c r="DZ50" s="1269"/>
      <c r="EA50" s="1269"/>
      <c r="EB50" s="1269"/>
      <c r="EC50" s="1269"/>
      <c r="ED50" s="1269"/>
      <c r="EE50" s="1269"/>
      <c r="EF50" s="1269"/>
      <c r="EG50" s="1269"/>
      <c r="EH50" s="1269"/>
      <c r="EI50" s="1269"/>
      <c r="EJ50" s="1269"/>
      <c r="EK50" s="1269"/>
      <c r="EL50" s="1269"/>
      <c r="EM50" s="1269"/>
      <c r="EN50" s="1269"/>
      <c r="EO50" s="1269"/>
      <c r="EP50" s="1269"/>
      <c r="EQ50" s="1269"/>
      <c r="ER50" s="1269"/>
      <c r="ES50" s="1269"/>
      <c r="ET50" s="1269"/>
      <c r="EU50" s="1269"/>
      <c r="EV50" s="1269"/>
      <c r="EW50" s="1269"/>
      <c r="EX50" s="1269"/>
      <c r="EY50" s="1269"/>
      <c r="EZ50" s="1269"/>
      <c r="FA50" s="1269"/>
      <c r="FB50" s="1269"/>
      <c r="FC50" s="1269"/>
      <c r="FD50" s="1269"/>
      <c r="FE50" s="1269"/>
      <c r="FF50" s="1269"/>
      <c r="FG50" s="1269"/>
      <c r="FH50" s="1269"/>
      <c r="FI50" s="1269"/>
      <c r="FJ50" s="1269"/>
      <c r="FK50" s="1269"/>
      <c r="FL50" s="1269"/>
      <c r="FM50" s="1269"/>
      <c r="FN50" s="1269"/>
      <c r="FO50" s="1269"/>
      <c r="FP50" s="1269"/>
      <c r="FQ50" s="1269"/>
      <c r="FR50" s="1269"/>
      <c r="FS50" s="1269"/>
      <c r="FT50" s="1269"/>
      <c r="FU50" s="1269"/>
      <c r="FV50" s="1269"/>
      <c r="FW50" s="1269"/>
      <c r="FX50" s="1269"/>
      <c r="FY50" s="1269"/>
      <c r="FZ50" s="1269"/>
      <c r="GA50" s="1269"/>
      <c r="GB50" s="1269"/>
      <c r="GC50" s="1269"/>
      <c r="GD50" s="1269"/>
      <c r="GE50" s="1269"/>
      <c r="GF50" s="1269"/>
      <c r="GG50" s="1269"/>
      <c r="GH50" s="1269"/>
      <c r="GI50" s="1269"/>
      <c r="GJ50" s="1269"/>
      <c r="GK50" s="1269"/>
      <c r="GL50" s="1269"/>
      <c r="GM50" s="1269"/>
      <c r="GN50" s="1269"/>
      <c r="GO50" s="1269"/>
      <c r="GP50" s="1269"/>
      <c r="GQ50" s="1269"/>
      <c r="GR50" s="1269"/>
      <c r="GS50" s="1269"/>
      <c r="GT50" s="1269"/>
      <c r="GU50" s="1269"/>
      <c r="GV50" s="1269"/>
      <c r="GW50" s="1269"/>
      <c r="GX50" s="1269"/>
      <c r="GY50" s="1269"/>
      <c r="GZ50" s="1269"/>
      <c r="HA50" s="1269"/>
      <c r="HB50" s="1269"/>
      <c r="HC50" s="1269"/>
      <c r="HD50" s="1269"/>
      <c r="HE50" s="1269"/>
      <c r="HF50" s="1269"/>
      <c r="HG50" s="1269"/>
      <c r="HH50" s="1269"/>
      <c r="HI50" s="1269"/>
      <c r="HJ50" s="1269"/>
      <c r="HK50" s="1269"/>
      <c r="HL50" s="1269"/>
      <c r="HM50" s="1269"/>
      <c r="HN50" s="1269"/>
      <c r="HO50" s="1269"/>
      <c r="HP50" s="1269"/>
      <c r="HQ50" s="1269"/>
      <c r="HR50" s="1269"/>
      <c r="HS50" s="1269"/>
      <c r="HT50" s="1269"/>
      <c r="HU50" s="1269"/>
      <c r="HV50" s="1269"/>
      <c r="HW50" s="1269"/>
      <c r="HX50" s="1269"/>
      <c r="HY50" s="1269"/>
      <c r="HZ50" s="1269"/>
      <c r="IA50" s="1269"/>
      <c r="IB50" s="1269"/>
      <c r="IC50" s="1269"/>
      <c r="ID50" s="1269"/>
      <c r="IE50" s="1269"/>
      <c r="IF50" s="1269"/>
      <c r="IG50" s="1269"/>
      <c r="IH50" s="1269"/>
      <c r="II50" s="1269"/>
      <c r="IJ50" s="1269"/>
      <c r="IK50" s="1269"/>
      <c r="IL50" s="1269"/>
      <c r="IM50" s="1269"/>
      <c r="IN50" s="1269"/>
      <c r="IO50" s="1269"/>
      <c r="IP50" s="1269"/>
      <c r="IQ50" s="1269"/>
      <c r="IR50" s="1269"/>
      <c r="IS50" s="1269"/>
      <c r="IT50" s="1269"/>
      <c r="IU50" s="1269"/>
    </row>
    <row r="51" spans="1:255" s="1268" customFormat="1" ht="8.25" customHeight="1">
      <c r="A51" s="1269"/>
      <c r="B51" s="1269"/>
      <c r="C51" s="1269"/>
      <c r="D51" s="1269"/>
      <c r="E51" s="1269"/>
      <c r="F51" s="1269"/>
      <c r="G51" s="1269"/>
      <c r="H51" s="1269"/>
      <c r="I51" s="1269"/>
      <c r="J51" s="1269"/>
      <c r="K51" s="1269"/>
      <c r="L51" s="1269"/>
      <c r="M51" s="1269"/>
      <c r="N51" s="1269"/>
      <c r="O51" s="1269"/>
      <c r="P51" s="1269"/>
      <c r="Q51" s="1269"/>
      <c r="R51" s="1269"/>
      <c r="S51" s="1269"/>
      <c r="T51" s="1269"/>
      <c r="U51" s="1269"/>
      <c r="V51" s="1269"/>
      <c r="W51" s="1269"/>
      <c r="X51" s="1269"/>
      <c r="Y51" s="1269"/>
      <c r="Z51" s="1269"/>
      <c r="AA51" s="1269"/>
      <c r="AB51" s="1269"/>
      <c r="AC51" s="1269"/>
      <c r="AD51" s="1269"/>
      <c r="AE51" s="1269"/>
      <c r="AF51" s="1269"/>
      <c r="AG51" s="1269"/>
      <c r="AH51" s="1269"/>
      <c r="AI51" s="1269"/>
      <c r="AJ51" s="1269"/>
      <c r="AK51" s="1269"/>
      <c r="AL51" s="1269"/>
      <c r="AM51" s="1269"/>
      <c r="AN51" s="1269"/>
      <c r="AO51" s="1269"/>
      <c r="AP51" s="1269"/>
      <c r="AQ51" s="1269"/>
      <c r="AR51" s="1269"/>
      <c r="AS51" s="1269"/>
      <c r="AT51" s="1269"/>
      <c r="AU51" s="1269"/>
      <c r="AV51" s="1269"/>
      <c r="AW51" s="1269"/>
      <c r="AX51" s="1269"/>
      <c r="AY51" s="1269"/>
      <c r="AZ51" s="1269"/>
      <c r="BA51" s="1269"/>
      <c r="BB51" s="1269"/>
      <c r="BC51" s="1269"/>
      <c r="BD51" s="1269"/>
      <c r="BE51" s="1269"/>
      <c r="BF51" s="1269"/>
      <c r="BG51" s="1269"/>
      <c r="BH51" s="1269"/>
      <c r="BI51" s="1269"/>
      <c r="BJ51" s="1269"/>
      <c r="BK51" s="1269"/>
      <c r="BL51" s="1269"/>
      <c r="BM51" s="1269"/>
      <c r="BN51" s="1269"/>
      <c r="BO51" s="1269"/>
      <c r="BP51" s="1269"/>
      <c r="BQ51" s="1269"/>
      <c r="BR51" s="1269"/>
      <c r="BS51" s="1269"/>
      <c r="BT51" s="1269"/>
      <c r="BU51" s="1269"/>
      <c r="BV51" s="1269"/>
      <c r="BW51" s="1269"/>
      <c r="BX51" s="1269"/>
      <c r="BY51" s="1269"/>
      <c r="BZ51" s="1269"/>
      <c r="CA51" s="1269"/>
      <c r="CB51" s="1269"/>
      <c r="CC51" s="1269"/>
      <c r="CD51" s="1269"/>
      <c r="CE51" s="1269"/>
      <c r="CF51" s="1269"/>
      <c r="CG51" s="1269"/>
      <c r="CH51" s="1269"/>
      <c r="CI51" s="1269"/>
      <c r="CJ51" s="1269"/>
      <c r="CK51" s="1269"/>
      <c r="CL51" s="1269"/>
      <c r="CM51" s="1269"/>
      <c r="CN51" s="1269"/>
      <c r="CO51" s="1269"/>
      <c r="CP51" s="1269"/>
      <c r="CQ51" s="1269"/>
      <c r="CR51" s="1269"/>
      <c r="CS51" s="1269"/>
      <c r="CT51" s="1269"/>
      <c r="CU51" s="1269"/>
      <c r="CV51" s="1269"/>
      <c r="CW51" s="1269"/>
      <c r="CX51" s="1269"/>
      <c r="CY51" s="1269"/>
      <c r="CZ51" s="1269"/>
      <c r="DA51" s="1269"/>
      <c r="DB51" s="1269"/>
      <c r="DC51" s="1269"/>
      <c r="DD51" s="1269"/>
      <c r="DE51" s="1269"/>
      <c r="DF51" s="1269"/>
      <c r="DG51" s="1269"/>
      <c r="DH51" s="1269"/>
      <c r="DI51" s="1269"/>
      <c r="DJ51" s="1269"/>
      <c r="DK51" s="1269"/>
      <c r="DL51" s="1269"/>
      <c r="DM51" s="1269"/>
      <c r="DN51" s="1269"/>
      <c r="DO51" s="1269"/>
      <c r="DP51" s="1269"/>
      <c r="DQ51" s="1269"/>
      <c r="DR51" s="1269"/>
      <c r="DS51" s="1269"/>
      <c r="DT51" s="1269"/>
      <c r="DU51" s="1269"/>
      <c r="DV51" s="1269"/>
      <c r="DW51" s="1269"/>
      <c r="DX51" s="1269"/>
      <c r="DY51" s="1269"/>
      <c r="DZ51" s="1269"/>
      <c r="EA51" s="1269"/>
      <c r="EB51" s="1269"/>
      <c r="EC51" s="1269"/>
      <c r="ED51" s="1269"/>
      <c r="EE51" s="1269"/>
      <c r="EF51" s="1269"/>
      <c r="EG51" s="1269"/>
      <c r="EH51" s="1269"/>
      <c r="EI51" s="1269"/>
      <c r="EJ51" s="1269"/>
      <c r="EK51" s="1269"/>
      <c r="EL51" s="1269"/>
      <c r="EM51" s="1269"/>
      <c r="EN51" s="1269"/>
      <c r="EO51" s="1269"/>
      <c r="EP51" s="1269"/>
      <c r="EQ51" s="1269"/>
      <c r="ER51" s="1269"/>
      <c r="ES51" s="1269"/>
      <c r="ET51" s="1269"/>
      <c r="EU51" s="1269"/>
      <c r="EV51" s="1269"/>
      <c r="EW51" s="1269"/>
      <c r="EX51" s="1269"/>
      <c r="EY51" s="1269"/>
      <c r="EZ51" s="1269"/>
      <c r="FA51" s="1269"/>
      <c r="FB51" s="1269"/>
      <c r="FC51" s="1269"/>
      <c r="FD51" s="1269"/>
      <c r="FE51" s="1269"/>
      <c r="FF51" s="1269"/>
      <c r="FG51" s="1269"/>
      <c r="FH51" s="1269"/>
      <c r="FI51" s="1269"/>
      <c r="FJ51" s="1269"/>
      <c r="FK51" s="1269"/>
      <c r="FL51" s="1269"/>
      <c r="FM51" s="1269"/>
      <c r="FN51" s="1269"/>
      <c r="FO51" s="1269"/>
      <c r="FP51" s="1269"/>
      <c r="FQ51" s="1269"/>
      <c r="FR51" s="1269"/>
      <c r="FS51" s="1269"/>
      <c r="FT51" s="1269"/>
      <c r="FU51" s="1269"/>
      <c r="FV51" s="1269"/>
      <c r="FW51" s="1269"/>
      <c r="FX51" s="1269"/>
      <c r="FY51" s="1269"/>
      <c r="FZ51" s="1269"/>
      <c r="GA51" s="1269"/>
      <c r="GB51" s="1269"/>
      <c r="GC51" s="1269"/>
      <c r="GD51" s="1269"/>
      <c r="GE51" s="1269"/>
      <c r="GF51" s="1269"/>
      <c r="GG51" s="1269"/>
      <c r="GH51" s="1269"/>
      <c r="GI51" s="1269"/>
      <c r="GJ51" s="1269"/>
      <c r="GK51" s="1269"/>
      <c r="GL51" s="1269"/>
      <c r="GM51" s="1269"/>
      <c r="GN51" s="1269"/>
      <c r="GO51" s="1269"/>
      <c r="GP51" s="1269"/>
      <c r="GQ51" s="1269"/>
      <c r="GR51" s="1269"/>
      <c r="GS51" s="1269"/>
      <c r="GT51" s="1269"/>
      <c r="GU51" s="1269"/>
      <c r="GV51" s="1269"/>
      <c r="GW51" s="1269"/>
      <c r="GX51" s="1269"/>
      <c r="GY51" s="1269"/>
      <c r="GZ51" s="1269"/>
      <c r="HA51" s="1269"/>
      <c r="HB51" s="1269"/>
      <c r="HC51" s="1269"/>
      <c r="HD51" s="1269"/>
      <c r="HE51" s="1269"/>
      <c r="HF51" s="1269"/>
      <c r="HG51" s="1269"/>
      <c r="HH51" s="1269"/>
      <c r="HI51" s="1269"/>
      <c r="HJ51" s="1269"/>
      <c r="HK51" s="1269"/>
      <c r="HL51" s="1269"/>
      <c r="HM51" s="1269"/>
      <c r="HN51" s="1269"/>
      <c r="HO51" s="1269"/>
      <c r="HP51" s="1269"/>
      <c r="HQ51" s="1269"/>
      <c r="HR51" s="1269"/>
      <c r="HS51" s="1269"/>
      <c r="HT51" s="1269"/>
      <c r="HU51" s="1269"/>
      <c r="HV51" s="1269"/>
      <c r="HW51" s="1269"/>
      <c r="HX51" s="1269"/>
      <c r="HY51" s="1269"/>
      <c r="HZ51" s="1269"/>
      <c r="IA51" s="1269"/>
      <c r="IB51" s="1269"/>
      <c r="IC51" s="1269"/>
      <c r="ID51" s="1269"/>
      <c r="IE51" s="1269"/>
      <c r="IF51" s="1269"/>
      <c r="IG51" s="1269"/>
      <c r="IH51" s="1269"/>
      <c r="II51" s="1269"/>
      <c r="IJ51" s="1269"/>
      <c r="IK51" s="1269"/>
      <c r="IL51" s="1269"/>
      <c r="IM51" s="1269"/>
      <c r="IN51" s="1269"/>
      <c r="IO51" s="1269"/>
      <c r="IP51" s="1269"/>
      <c r="IQ51" s="1269"/>
      <c r="IR51" s="1269"/>
      <c r="IS51" s="1269"/>
      <c r="IT51" s="1269"/>
      <c r="IU51" s="1269"/>
    </row>
    <row r="52" spans="1:255" s="1268" customFormat="1" ht="8.25" customHeight="1">
      <c r="A52" s="133"/>
      <c r="B52" s="133"/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269"/>
      <c r="R52" s="1269"/>
      <c r="S52" s="1269"/>
      <c r="T52" s="1269"/>
      <c r="U52" s="1269"/>
      <c r="V52" s="1269"/>
      <c r="W52" s="1269"/>
      <c r="X52" s="1269"/>
      <c r="Y52" s="1269"/>
      <c r="Z52" s="1269"/>
      <c r="AA52" s="1269"/>
      <c r="AB52" s="1269"/>
      <c r="AC52" s="1269"/>
      <c r="AD52" s="1269"/>
      <c r="AE52" s="1269"/>
      <c r="AF52" s="1269"/>
      <c r="AG52" s="1269"/>
      <c r="AH52" s="1269"/>
      <c r="AI52" s="1269"/>
      <c r="AJ52" s="1269"/>
      <c r="AK52" s="1269"/>
      <c r="AL52" s="1269"/>
      <c r="AM52" s="1269"/>
      <c r="AN52" s="1269"/>
      <c r="AO52" s="1269"/>
      <c r="AP52" s="1269"/>
      <c r="AQ52" s="1269"/>
      <c r="AR52" s="1269"/>
      <c r="AS52" s="1269"/>
      <c r="AT52" s="1269"/>
      <c r="AU52" s="1269"/>
      <c r="AV52" s="1269"/>
      <c r="AW52" s="1269"/>
      <c r="AX52" s="1269"/>
      <c r="AY52" s="1269"/>
      <c r="AZ52" s="1269"/>
      <c r="BA52" s="1269"/>
      <c r="BB52" s="1269"/>
      <c r="BC52" s="1269"/>
      <c r="BD52" s="1269"/>
      <c r="BE52" s="1269"/>
      <c r="BF52" s="1269"/>
      <c r="BG52" s="1269"/>
      <c r="BH52" s="1269"/>
      <c r="BI52" s="1269"/>
      <c r="BJ52" s="1269"/>
      <c r="BK52" s="1269"/>
      <c r="BL52" s="1269"/>
      <c r="BM52" s="1269"/>
      <c r="BN52" s="1269"/>
      <c r="BO52" s="1269"/>
      <c r="BP52" s="1269"/>
      <c r="BQ52" s="1269"/>
      <c r="BR52" s="1269"/>
      <c r="BS52" s="1269"/>
      <c r="BT52" s="1269"/>
      <c r="BU52" s="1269"/>
      <c r="BV52" s="1269"/>
      <c r="BW52" s="1269"/>
      <c r="BX52" s="1269"/>
      <c r="BY52" s="1269"/>
      <c r="BZ52" s="1269"/>
      <c r="CA52" s="1269"/>
      <c r="CB52" s="1269"/>
      <c r="CC52" s="1269"/>
      <c r="CD52" s="1269"/>
      <c r="CE52" s="1269"/>
      <c r="CF52" s="1269"/>
      <c r="CG52" s="1269"/>
      <c r="CH52" s="1269"/>
      <c r="CI52" s="1269"/>
      <c r="CJ52" s="1269"/>
      <c r="CK52" s="1269"/>
      <c r="CL52" s="1269"/>
      <c r="CM52" s="1269"/>
      <c r="CN52" s="1269"/>
      <c r="CO52" s="1269"/>
      <c r="CP52" s="1269"/>
      <c r="CQ52" s="1269"/>
      <c r="CR52" s="1269"/>
      <c r="CS52" s="1269"/>
      <c r="CT52" s="1269"/>
      <c r="CU52" s="1269"/>
      <c r="CV52" s="1269"/>
      <c r="CW52" s="1269"/>
      <c r="CX52" s="1269"/>
      <c r="CY52" s="1269"/>
      <c r="CZ52" s="1269"/>
      <c r="DA52" s="1269"/>
      <c r="DB52" s="1269"/>
      <c r="DC52" s="1269"/>
      <c r="DD52" s="1269"/>
      <c r="DE52" s="1269"/>
      <c r="DF52" s="1269"/>
      <c r="DG52" s="1269"/>
      <c r="DH52" s="1269"/>
      <c r="DI52" s="1269"/>
      <c r="DJ52" s="1269"/>
      <c r="DK52" s="1269"/>
      <c r="DL52" s="1269"/>
      <c r="DM52" s="1269"/>
      <c r="DN52" s="1269"/>
      <c r="DO52" s="1269"/>
      <c r="DP52" s="1269"/>
      <c r="DQ52" s="1269"/>
      <c r="DR52" s="1269"/>
      <c r="DS52" s="1269"/>
      <c r="DT52" s="1269"/>
      <c r="DU52" s="1269"/>
      <c r="DV52" s="1269"/>
      <c r="DW52" s="1269"/>
      <c r="DX52" s="1269"/>
      <c r="DY52" s="1269"/>
      <c r="DZ52" s="1269"/>
      <c r="EA52" s="1269"/>
      <c r="EB52" s="1269"/>
      <c r="EC52" s="1269"/>
      <c r="ED52" s="1269"/>
      <c r="EE52" s="1269"/>
      <c r="EF52" s="1269"/>
      <c r="EG52" s="1269"/>
      <c r="EH52" s="1269"/>
      <c r="EI52" s="1269"/>
      <c r="EJ52" s="1269"/>
      <c r="EK52" s="1269"/>
      <c r="EL52" s="1269"/>
      <c r="EM52" s="1269"/>
      <c r="EN52" s="1269"/>
      <c r="EO52" s="1269"/>
      <c r="EP52" s="1269"/>
      <c r="EQ52" s="1269"/>
      <c r="ER52" s="1269"/>
      <c r="ES52" s="1269"/>
      <c r="ET52" s="1269"/>
      <c r="EU52" s="1269"/>
      <c r="EV52" s="1269"/>
      <c r="EW52" s="1269"/>
      <c r="EX52" s="1269"/>
      <c r="EY52" s="1269"/>
      <c r="EZ52" s="1269"/>
      <c r="FA52" s="1269"/>
      <c r="FB52" s="1269"/>
      <c r="FC52" s="1269"/>
      <c r="FD52" s="1269"/>
      <c r="FE52" s="1269"/>
      <c r="FF52" s="1269"/>
      <c r="FG52" s="1269"/>
      <c r="FH52" s="1269"/>
      <c r="FI52" s="1269"/>
      <c r="FJ52" s="1269"/>
      <c r="FK52" s="1269"/>
      <c r="FL52" s="1269"/>
      <c r="FM52" s="1269"/>
      <c r="FN52" s="1269"/>
      <c r="FO52" s="1269"/>
      <c r="FP52" s="1269"/>
      <c r="FQ52" s="1269"/>
      <c r="FR52" s="1269"/>
      <c r="FS52" s="1269"/>
      <c r="FT52" s="1269"/>
      <c r="FU52" s="1269"/>
      <c r="FV52" s="1269"/>
      <c r="FW52" s="1269"/>
      <c r="FX52" s="1269"/>
      <c r="FY52" s="1269"/>
      <c r="FZ52" s="1269"/>
      <c r="GA52" s="1269"/>
      <c r="GB52" s="1269"/>
      <c r="GC52" s="1269"/>
      <c r="GD52" s="1269"/>
      <c r="GE52" s="1269"/>
      <c r="GF52" s="1269"/>
      <c r="GG52" s="1269"/>
      <c r="GH52" s="1269"/>
      <c r="GI52" s="1269"/>
      <c r="GJ52" s="1269"/>
      <c r="GK52" s="1269"/>
      <c r="GL52" s="1269"/>
      <c r="GM52" s="1269"/>
      <c r="GN52" s="1269"/>
      <c r="GO52" s="1269"/>
      <c r="GP52" s="1269"/>
      <c r="GQ52" s="1269"/>
      <c r="GR52" s="1269"/>
      <c r="GS52" s="1269"/>
      <c r="GT52" s="1269"/>
      <c r="GU52" s="1269"/>
      <c r="GV52" s="1269"/>
      <c r="GW52" s="1269"/>
      <c r="GX52" s="1269"/>
      <c r="GY52" s="1269"/>
      <c r="GZ52" s="1269"/>
      <c r="HA52" s="1269"/>
      <c r="HB52" s="1269"/>
      <c r="HC52" s="1269"/>
      <c r="HD52" s="1269"/>
      <c r="HE52" s="1269"/>
      <c r="HF52" s="1269"/>
      <c r="HG52" s="1269"/>
      <c r="HH52" s="1269"/>
      <c r="HI52" s="1269"/>
      <c r="HJ52" s="1269"/>
      <c r="HK52" s="1269"/>
      <c r="HL52" s="1269"/>
      <c r="HM52" s="1269"/>
      <c r="HN52" s="1269"/>
      <c r="HO52" s="1269"/>
      <c r="HP52" s="1269"/>
      <c r="HQ52" s="1269"/>
      <c r="HR52" s="1269"/>
      <c r="HS52" s="1269"/>
      <c r="HT52" s="1269"/>
      <c r="HU52" s="1269"/>
      <c r="HV52" s="1269"/>
      <c r="HW52" s="1269"/>
      <c r="HX52" s="1269"/>
      <c r="HY52" s="1269"/>
      <c r="HZ52" s="1269"/>
      <c r="IA52" s="1269"/>
      <c r="IB52" s="1269"/>
      <c r="IC52" s="1269"/>
      <c r="ID52" s="1269"/>
      <c r="IE52" s="1269"/>
      <c r="IF52" s="1269"/>
      <c r="IG52" s="1269"/>
      <c r="IH52" s="1269"/>
      <c r="II52" s="1269"/>
      <c r="IJ52" s="1269"/>
      <c r="IK52" s="1269"/>
      <c r="IL52" s="1269"/>
      <c r="IM52" s="1269"/>
      <c r="IN52" s="1269"/>
      <c r="IO52" s="1269"/>
      <c r="IP52" s="1269"/>
      <c r="IQ52" s="1269"/>
      <c r="IR52" s="1269"/>
      <c r="IS52" s="1269"/>
      <c r="IT52" s="1269"/>
      <c r="IU52" s="1269"/>
    </row>
    <row r="53" spans="1:255" s="1268" customFormat="1" ht="8.25" customHeight="1">
      <c r="A53" s="133"/>
      <c r="B53" s="133"/>
      <c r="C53" s="133"/>
      <c r="D53" s="133"/>
      <c r="E53" s="133"/>
      <c r="F53" s="133"/>
      <c r="G53" s="133"/>
      <c r="H53" s="133"/>
      <c r="I53" s="133"/>
      <c r="J53" s="133"/>
      <c r="K53" s="133"/>
      <c r="L53" s="133"/>
      <c r="M53" s="133"/>
      <c r="N53" s="133"/>
      <c r="O53" s="133"/>
      <c r="P53" s="133"/>
      <c r="Q53" s="1269"/>
      <c r="R53" s="1269"/>
      <c r="S53" s="1269"/>
      <c r="T53" s="1269"/>
      <c r="U53" s="1269"/>
      <c r="V53" s="1269"/>
      <c r="W53" s="1269"/>
      <c r="X53" s="1269"/>
      <c r="Y53" s="1269"/>
      <c r="Z53" s="1269"/>
      <c r="AA53" s="1269"/>
      <c r="AB53" s="1269"/>
      <c r="AC53" s="1269"/>
      <c r="AD53" s="1269"/>
      <c r="AE53" s="1269"/>
      <c r="AF53" s="1269"/>
      <c r="AG53" s="1269"/>
      <c r="AH53" s="1269"/>
      <c r="AI53" s="1269"/>
      <c r="AJ53" s="1269"/>
      <c r="AK53" s="1269"/>
      <c r="AL53" s="1269"/>
      <c r="AM53" s="1269"/>
      <c r="AN53" s="1269"/>
      <c r="AO53" s="1269"/>
      <c r="AP53" s="1269"/>
      <c r="AQ53" s="1269"/>
      <c r="AR53" s="1269"/>
      <c r="AS53" s="1269"/>
      <c r="AT53" s="1269"/>
      <c r="AU53" s="1269"/>
      <c r="AV53" s="1269"/>
      <c r="AW53" s="1269"/>
      <c r="AX53" s="1269"/>
      <c r="AY53" s="1269"/>
      <c r="AZ53" s="1269"/>
      <c r="BA53" s="1269"/>
      <c r="BB53" s="1269"/>
      <c r="BC53" s="1269"/>
      <c r="BD53" s="1269"/>
      <c r="BE53" s="1269"/>
      <c r="BF53" s="1269"/>
      <c r="BG53" s="1269"/>
      <c r="BH53" s="1269"/>
      <c r="BI53" s="1269"/>
      <c r="BJ53" s="1269"/>
      <c r="BK53" s="1269"/>
      <c r="BL53" s="1269"/>
      <c r="BM53" s="1269"/>
      <c r="BN53" s="1269"/>
      <c r="BO53" s="1269"/>
      <c r="BP53" s="1269"/>
      <c r="BQ53" s="1269"/>
      <c r="BR53" s="1269"/>
      <c r="BS53" s="1269"/>
      <c r="BT53" s="1269"/>
      <c r="BU53" s="1269"/>
      <c r="BV53" s="1269"/>
      <c r="BW53" s="1269"/>
      <c r="BX53" s="1269"/>
      <c r="BY53" s="1269"/>
      <c r="BZ53" s="1269"/>
      <c r="CA53" s="1269"/>
      <c r="CB53" s="1269"/>
      <c r="CC53" s="1269"/>
      <c r="CD53" s="1269"/>
      <c r="CE53" s="1269"/>
      <c r="CF53" s="1269"/>
      <c r="CG53" s="1269"/>
      <c r="CH53" s="1269"/>
      <c r="CI53" s="1269"/>
      <c r="CJ53" s="1269"/>
      <c r="CK53" s="1269"/>
      <c r="CL53" s="1269"/>
      <c r="CM53" s="1269"/>
      <c r="CN53" s="1269"/>
      <c r="CO53" s="1269"/>
      <c r="CP53" s="1269"/>
      <c r="CQ53" s="1269"/>
      <c r="CR53" s="1269"/>
      <c r="CS53" s="1269"/>
      <c r="CT53" s="1269"/>
      <c r="CU53" s="1269"/>
      <c r="CV53" s="1269"/>
      <c r="CW53" s="1269"/>
      <c r="CX53" s="1269"/>
      <c r="CY53" s="1269"/>
      <c r="CZ53" s="1269"/>
      <c r="DA53" s="1269"/>
      <c r="DB53" s="1269"/>
      <c r="DC53" s="1269"/>
      <c r="DD53" s="1269"/>
      <c r="DE53" s="1269"/>
      <c r="DF53" s="1269"/>
      <c r="DG53" s="1269"/>
      <c r="DH53" s="1269"/>
      <c r="DI53" s="1269"/>
      <c r="DJ53" s="1269"/>
      <c r="DK53" s="1269"/>
      <c r="DL53" s="1269"/>
      <c r="DM53" s="1269"/>
      <c r="DN53" s="1269"/>
      <c r="DO53" s="1269"/>
      <c r="DP53" s="1269"/>
      <c r="DQ53" s="1269"/>
      <c r="DR53" s="1269"/>
      <c r="DS53" s="1269"/>
      <c r="DT53" s="1269"/>
      <c r="DU53" s="1269"/>
      <c r="DV53" s="1269"/>
      <c r="DW53" s="1269"/>
      <c r="DX53" s="1269"/>
      <c r="DY53" s="1269"/>
      <c r="DZ53" s="1269"/>
      <c r="EA53" s="1269"/>
      <c r="EB53" s="1269"/>
      <c r="EC53" s="1269"/>
      <c r="ED53" s="1269"/>
      <c r="EE53" s="1269"/>
      <c r="EF53" s="1269"/>
      <c r="EG53" s="1269"/>
      <c r="EH53" s="1269"/>
      <c r="EI53" s="1269"/>
      <c r="EJ53" s="1269"/>
      <c r="EK53" s="1269"/>
      <c r="EL53" s="1269"/>
      <c r="EM53" s="1269"/>
      <c r="EN53" s="1269"/>
      <c r="EO53" s="1269"/>
      <c r="EP53" s="1269"/>
      <c r="EQ53" s="1269"/>
      <c r="ER53" s="1269"/>
      <c r="ES53" s="1269"/>
      <c r="ET53" s="1269"/>
      <c r="EU53" s="1269"/>
      <c r="EV53" s="1269"/>
      <c r="EW53" s="1269"/>
      <c r="EX53" s="1269"/>
      <c r="EY53" s="1269"/>
      <c r="EZ53" s="1269"/>
      <c r="FA53" s="1269"/>
      <c r="FB53" s="1269"/>
      <c r="FC53" s="1269"/>
      <c r="FD53" s="1269"/>
      <c r="FE53" s="1269"/>
      <c r="FF53" s="1269"/>
      <c r="FG53" s="1269"/>
      <c r="FH53" s="1269"/>
      <c r="FI53" s="1269"/>
      <c r="FJ53" s="1269"/>
      <c r="FK53" s="1269"/>
      <c r="FL53" s="1269"/>
      <c r="FM53" s="1269"/>
      <c r="FN53" s="1269"/>
      <c r="FO53" s="1269"/>
      <c r="FP53" s="1269"/>
      <c r="FQ53" s="1269"/>
      <c r="FR53" s="1269"/>
      <c r="FS53" s="1269"/>
      <c r="FT53" s="1269"/>
      <c r="FU53" s="1269"/>
      <c r="FV53" s="1269"/>
      <c r="FW53" s="1269"/>
      <c r="FX53" s="1269"/>
      <c r="FY53" s="1269"/>
      <c r="FZ53" s="1269"/>
      <c r="GA53" s="1269"/>
      <c r="GB53" s="1269"/>
      <c r="GC53" s="1269"/>
      <c r="GD53" s="1269"/>
      <c r="GE53" s="1269"/>
      <c r="GF53" s="1269"/>
      <c r="GG53" s="1269"/>
      <c r="GH53" s="1269"/>
      <c r="GI53" s="1269"/>
      <c r="GJ53" s="1269"/>
      <c r="GK53" s="1269"/>
      <c r="GL53" s="1269"/>
      <c r="GM53" s="1269"/>
      <c r="GN53" s="1269"/>
      <c r="GO53" s="1269"/>
      <c r="GP53" s="1269"/>
      <c r="GQ53" s="1269"/>
      <c r="GR53" s="1269"/>
      <c r="GS53" s="1269"/>
      <c r="GT53" s="1269"/>
      <c r="GU53" s="1269"/>
      <c r="GV53" s="1269"/>
      <c r="GW53" s="1269"/>
      <c r="GX53" s="1269"/>
      <c r="GY53" s="1269"/>
      <c r="GZ53" s="1269"/>
      <c r="HA53" s="1269"/>
      <c r="HB53" s="1269"/>
      <c r="HC53" s="1269"/>
      <c r="HD53" s="1269"/>
      <c r="HE53" s="1269"/>
      <c r="HF53" s="1269"/>
      <c r="HG53" s="1269"/>
      <c r="HH53" s="1269"/>
      <c r="HI53" s="1269"/>
      <c r="HJ53" s="1269"/>
      <c r="HK53" s="1269"/>
      <c r="HL53" s="1269"/>
      <c r="HM53" s="1269"/>
      <c r="HN53" s="1269"/>
      <c r="HO53" s="1269"/>
      <c r="HP53" s="1269"/>
      <c r="HQ53" s="1269"/>
      <c r="HR53" s="1269"/>
      <c r="HS53" s="1269"/>
      <c r="HT53" s="1269"/>
      <c r="HU53" s="1269"/>
      <c r="HV53" s="1269"/>
      <c r="HW53" s="1269"/>
      <c r="HX53" s="1269"/>
      <c r="HY53" s="1269"/>
      <c r="HZ53" s="1269"/>
      <c r="IA53" s="1269"/>
      <c r="IB53" s="1269"/>
      <c r="IC53" s="1269"/>
      <c r="ID53" s="1269"/>
      <c r="IE53" s="1269"/>
      <c r="IF53" s="1269"/>
      <c r="IG53" s="1269"/>
      <c r="IH53" s="1269"/>
      <c r="II53" s="1269"/>
      <c r="IJ53" s="1269"/>
      <c r="IK53" s="1269"/>
      <c r="IL53" s="1269"/>
      <c r="IM53" s="1269"/>
      <c r="IN53" s="1269"/>
      <c r="IO53" s="1269"/>
      <c r="IP53" s="1269"/>
      <c r="IQ53" s="1269"/>
      <c r="IR53" s="1269"/>
      <c r="IS53" s="1269"/>
      <c r="IT53" s="1269"/>
      <c r="IU53" s="1269"/>
    </row>
    <row r="54" spans="1:255" s="1268" customFormat="1" ht="8.25" customHeight="1">
      <c r="A54" s="133"/>
      <c r="B54" s="133"/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269"/>
      <c r="R54" s="1269"/>
      <c r="S54" s="1269"/>
      <c r="T54" s="1269"/>
      <c r="U54" s="1269"/>
      <c r="V54" s="1269"/>
      <c r="W54" s="1269"/>
      <c r="X54" s="1269"/>
      <c r="Y54" s="1269"/>
      <c r="Z54" s="1269"/>
      <c r="AA54" s="1269"/>
      <c r="AB54" s="1269"/>
      <c r="AC54" s="1269"/>
      <c r="AD54" s="1269"/>
      <c r="AE54" s="1269"/>
      <c r="AF54" s="1269"/>
      <c r="AG54" s="1269"/>
      <c r="AH54" s="1269"/>
      <c r="AI54" s="1269"/>
      <c r="AJ54" s="1269"/>
      <c r="AK54" s="1269"/>
      <c r="AL54" s="1269"/>
      <c r="AM54" s="1269"/>
      <c r="AN54" s="1269"/>
      <c r="AO54" s="1269"/>
      <c r="AP54" s="1269"/>
      <c r="AQ54" s="1269"/>
      <c r="AR54" s="1269"/>
      <c r="AS54" s="1269"/>
      <c r="AT54" s="1269"/>
      <c r="AU54" s="1269"/>
      <c r="AV54" s="1269"/>
      <c r="AW54" s="1269"/>
      <c r="AX54" s="1269"/>
      <c r="AY54" s="1269"/>
      <c r="AZ54" s="1269"/>
      <c r="BA54" s="1269"/>
      <c r="BB54" s="1269"/>
      <c r="BC54" s="1269"/>
      <c r="BD54" s="1269"/>
      <c r="BE54" s="1269"/>
      <c r="BF54" s="1269"/>
      <c r="BG54" s="1269"/>
      <c r="BH54" s="1269"/>
      <c r="BI54" s="1269"/>
      <c r="BJ54" s="1269"/>
      <c r="BK54" s="1269"/>
      <c r="BL54" s="1269"/>
      <c r="BM54" s="1269"/>
      <c r="BN54" s="1269"/>
      <c r="BO54" s="1269"/>
      <c r="BP54" s="1269"/>
      <c r="BQ54" s="1269"/>
      <c r="BR54" s="1269"/>
      <c r="BS54" s="1269"/>
      <c r="BT54" s="1269"/>
      <c r="BU54" s="1269"/>
      <c r="BV54" s="1269"/>
      <c r="BW54" s="1269"/>
      <c r="BX54" s="1269"/>
      <c r="BY54" s="1269"/>
      <c r="BZ54" s="1269"/>
      <c r="CA54" s="1269"/>
      <c r="CB54" s="1269"/>
      <c r="CC54" s="1269"/>
      <c r="CD54" s="1269"/>
      <c r="CE54" s="1269"/>
      <c r="CF54" s="1269"/>
      <c r="CG54" s="1269"/>
      <c r="CH54" s="1269"/>
      <c r="CI54" s="1269"/>
      <c r="CJ54" s="1269"/>
      <c r="CK54" s="1269"/>
      <c r="CL54" s="1269"/>
      <c r="CM54" s="1269"/>
      <c r="CN54" s="1269"/>
      <c r="CO54" s="1269"/>
      <c r="CP54" s="1269"/>
      <c r="CQ54" s="1269"/>
      <c r="CR54" s="1269"/>
      <c r="CS54" s="1269"/>
      <c r="CT54" s="1269"/>
      <c r="CU54" s="1269"/>
      <c r="CV54" s="1269"/>
      <c r="CW54" s="1269"/>
      <c r="CX54" s="1269"/>
      <c r="CY54" s="1269"/>
      <c r="CZ54" s="1269"/>
      <c r="DA54" s="1269"/>
      <c r="DB54" s="1269"/>
      <c r="DC54" s="1269"/>
      <c r="DD54" s="1269"/>
      <c r="DE54" s="1269"/>
      <c r="DF54" s="1269"/>
      <c r="DG54" s="1269"/>
      <c r="DH54" s="1269"/>
      <c r="DI54" s="1269"/>
      <c r="DJ54" s="1269"/>
      <c r="DK54" s="1269"/>
      <c r="DL54" s="1269"/>
      <c r="DM54" s="1269"/>
      <c r="DN54" s="1269"/>
      <c r="DO54" s="1269"/>
      <c r="DP54" s="1269"/>
      <c r="DQ54" s="1269"/>
      <c r="DR54" s="1269"/>
      <c r="DS54" s="1269"/>
      <c r="DT54" s="1269"/>
      <c r="DU54" s="1269"/>
      <c r="DV54" s="1269"/>
      <c r="DW54" s="1269"/>
      <c r="DX54" s="1269"/>
      <c r="DY54" s="1269"/>
      <c r="DZ54" s="1269"/>
      <c r="EA54" s="1269"/>
      <c r="EB54" s="1269"/>
      <c r="EC54" s="1269"/>
      <c r="ED54" s="1269"/>
      <c r="EE54" s="1269"/>
      <c r="EF54" s="1269"/>
      <c r="EG54" s="1269"/>
      <c r="EH54" s="1269"/>
      <c r="EI54" s="1269"/>
      <c r="EJ54" s="1269"/>
      <c r="EK54" s="1269"/>
      <c r="EL54" s="1269"/>
      <c r="EM54" s="1269"/>
      <c r="EN54" s="1269"/>
      <c r="EO54" s="1269"/>
      <c r="EP54" s="1269"/>
      <c r="EQ54" s="1269"/>
      <c r="ER54" s="1269"/>
      <c r="ES54" s="1269"/>
      <c r="ET54" s="1269"/>
      <c r="EU54" s="1269"/>
      <c r="EV54" s="1269"/>
      <c r="EW54" s="1269"/>
      <c r="EX54" s="1269"/>
      <c r="EY54" s="1269"/>
      <c r="EZ54" s="1269"/>
      <c r="FA54" s="1269"/>
      <c r="FB54" s="1269"/>
      <c r="FC54" s="1269"/>
      <c r="FD54" s="1269"/>
      <c r="FE54" s="1269"/>
      <c r="FF54" s="1269"/>
      <c r="FG54" s="1269"/>
      <c r="FH54" s="1269"/>
      <c r="FI54" s="1269"/>
      <c r="FJ54" s="1269"/>
      <c r="FK54" s="1269"/>
      <c r="FL54" s="1269"/>
      <c r="FM54" s="1269"/>
      <c r="FN54" s="1269"/>
      <c r="FO54" s="1269"/>
      <c r="FP54" s="1269"/>
      <c r="FQ54" s="1269"/>
      <c r="FR54" s="1269"/>
      <c r="FS54" s="1269"/>
      <c r="FT54" s="1269"/>
      <c r="FU54" s="1269"/>
      <c r="FV54" s="1269"/>
      <c r="FW54" s="1269"/>
      <c r="FX54" s="1269"/>
      <c r="FY54" s="1269"/>
      <c r="FZ54" s="1269"/>
      <c r="GA54" s="1269"/>
      <c r="GB54" s="1269"/>
      <c r="GC54" s="1269"/>
      <c r="GD54" s="1269"/>
      <c r="GE54" s="1269"/>
      <c r="GF54" s="1269"/>
      <c r="GG54" s="1269"/>
      <c r="GH54" s="1269"/>
      <c r="GI54" s="1269"/>
      <c r="GJ54" s="1269"/>
      <c r="GK54" s="1269"/>
      <c r="GL54" s="1269"/>
      <c r="GM54" s="1269"/>
      <c r="GN54" s="1269"/>
      <c r="GO54" s="1269"/>
      <c r="GP54" s="1269"/>
      <c r="GQ54" s="1269"/>
      <c r="GR54" s="1269"/>
      <c r="GS54" s="1269"/>
      <c r="GT54" s="1269"/>
      <c r="GU54" s="1269"/>
      <c r="GV54" s="1269"/>
      <c r="GW54" s="1269"/>
      <c r="GX54" s="1269"/>
      <c r="GY54" s="1269"/>
      <c r="GZ54" s="1269"/>
      <c r="HA54" s="1269"/>
      <c r="HB54" s="1269"/>
      <c r="HC54" s="1269"/>
      <c r="HD54" s="1269"/>
      <c r="HE54" s="1269"/>
      <c r="HF54" s="1269"/>
      <c r="HG54" s="1269"/>
      <c r="HH54" s="1269"/>
      <c r="HI54" s="1269"/>
      <c r="HJ54" s="1269"/>
      <c r="HK54" s="1269"/>
      <c r="HL54" s="1269"/>
      <c r="HM54" s="1269"/>
      <c r="HN54" s="1269"/>
      <c r="HO54" s="1269"/>
      <c r="HP54" s="1269"/>
      <c r="HQ54" s="1269"/>
      <c r="HR54" s="1269"/>
      <c r="HS54" s="1269"/>
      <c r="HT54" s="1269"/>
      <c r="HU54" s="1269"/>
      <c r="HV54" s="1269"/>
      <c r="HW54" s="1269"/>
      <c r="HX54" s="1269"/>
      <c r="HY54" s="1269"/>
      <c r="HZ54" s="1269"/>
      <c r="IA54" s="1269"/>
      <c r="IB54" s="1269"/>
      <c r="IC54" s="1269"/>
      <c r="ID54" s="1269"/>
      <c r="IE54" s="1269"/>
      <c r="IF54" s="1269"/>
      <c r="IG54" s="1269"/>
      <c r="IH54" s="1269"/>
      <c r="II54" s="1269"/>
      <c r="IJ54" s="1269"/>
      <c r="IK54" s="1269"/>
      <c r="IL54" s="1269"/>
      <c r="IM54" s="1269"/>
      <c r="IN54" s="1269"/>
      <c r="IO54" s="1269"/>
      <c r="IP54" s="1269"/>
      <c r="IQ54" s="1269"/>
      <c r="IR54" s="1269"/>
      <c r="IS54" s="1269"/>
      <c r="IT54" s="1269"/>
      <c r="IU54" s="1269"/>
    </row>
    <row r="55" spans="1:255" s="1268" customFormat="1" ht="8.25" customHeight="1">
      <c r="A55" s="133"/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269"/>
      <c r="R55" s="1269"/>
      <c r="S55" s="1269"/>
      <c r="T55" s="1269"/>
      <c r="U55" s="1269"/>
      <c r="V55" s="1269"/>
      <c r="W55" s="1269"/>
      <c r="X55" s="1269"/>
      <c r="Y55" s="1269"/>
      <c r="Z55" s="1269"/>
      <c r="AA55" s="1269"/>
      <c r="AB55" s="1269"/>
      <c r="AC55" s="1269"/>
      <c r="AD55" s="1269"/>
      <c r="AE55" s="1269"/>
      <c r="AF55" s="1269"/>
      <c r="AG55" s="1269"/>
      <c r="AH55" s="1269"/>
      <c r="AI55" s="1269"/>
      <c r="AJ55" s="1269"/>
      <c r="AK55" s="1269"/>
      <c r="AL55" s="1269"/>
      <c r="AM55" s="1269"/>
      <c r="AN55" s="1269"/>
      <c r="AO55" s="1269"/>
      <c r="AP55" s="1269"/>
      <c r="AQ55" s="1269"/>
      <c r="AR55" s="1269"/>
      <c r="AS55" s="1269"/>
      <c r="AT55" s="1269"/>
      <c r="AU55" s="1269"/>
      <c r="AV55" s="1269"/>
      <c r="AW55" s="1269"/>
      <c r="AX55" s="1269"/>
      <c r="AY55" s="1269"/>
      <c r="AZ55" s="1269"/>
      <c r="BA55" s="1269"/>
      <c r="BB55" s="1269"/>
      <c r="BC55" s="1269"/>
      <c r="BD55" s="1269"/>
      <c r="BE55" s="1269"/>
      <c r="BF55" s="1269"/>
      <c r="BG55" s="1269"/>
      <c r="BH55" s="1269"/>
      <c r="BI55" s="1269"/>
      <c r="BJ55" s="1269"/>
      <c r="BK55" s="1269"/>
      <c r="BL55" s="1269"/>
      <c r="BM55" s="1269"/>
      <c r="BN55" s="1269"/>
      <c r="BO55" s="1269"/>
      <c r="BP55" s="1269"/>
      <c r="BQ55" s="1269"/>
      <c r="BR55" s="1269"/>
      <c r="BS55" s="1269"/>
      <c r="BT55" s="1269"/>
      <c r="BU55" s="1269"/>
      <c r="BV55" s="1269"/>
      <c r="BW55" s="1269"/>
      <c r="BX55" s="1269"/>
      <c r="BY55" s="1269"/>
      <c r="BZ55" s="1269"/>
      <c r="CA55" s="1269"/>
      <c r="CB55" s="1269"/>
      <c r="CC55" s="1269"/>
      <c r="CD55" s="1269"/>
      <c r="CE55" s="1269"/>
      <c r="CF55" s="1269"/>
      <c r="CG55" s="1269"/>
      <c r="CH55" s="1269"/>
      <c r="CI55" s="1269"/>
      <c r="CJ55" s="1269"/>
      <c r="CK55" s="1269"/>
      <c r="CL55" s="1269"/>
      <c r="CM55" s="1269"/>
      <c r="CN55" s="1269"/>
      <c r="CO55" s="1269"/>
      <c r="CP55" s="1269"/>
      <c r="CQ55" s="1269"/>
      <c r="CR55" s="1269"/>
      <c r="CS55" s="1269"/>
      <c r="CT55" s="1269"/>
      <c r="CU55" s="1269"/>
      <c r="CV55" s="1269"/>
      <c r="CW55" s="1269"/>
      <c r="CX55" s="1269"/>
      <c r="CY55" s="1269"/>
      <c r="CZ55" s="1269"/>
      <c r="DA55" s="1269"/>
      <c r="DB55" s="1269"/>
      <c r="DC55" s="1269"/>
      <c r="DD55" s="1269"/>
      <c r="DE55" s="1269"/>
      <c r="DF55" s="1269"/>
      <c r="DG55" s="1269"/>
      <c r="DH55" s="1269"/>
      <c r="DI55" s="1269"/>
      <c r="DJ55" s="1269"/>
      <c r="DK55" s="1269"/>
      <c r="DL55" s="1269"/>
      <c r="DM55" s="1269"/>
      <c r="DN55" s="1269"/>
      <c r="DO55" s="1269"/>
      <c r="DP55" s="1269"/>
      <c r="DQ55" s="1269"/>
      <c r="DR55" s="1269"/>
      <c r="DS55" s="1269"/>
      <c r="DT55" s="1269"/>
      <c r="DU55" s="1269"/>
      <c r="DV55" s="1269"/>
      <c r="DW55" s="1269"/>
      <c r="DX55" s="1269"/>
      <c r="DY55" s="1269"/>
      <c r="DZ55" s="1269"/>
      <c r="EA55" s="1269"/>
      <c r="EB55" s="1269"/>
      <c r="EC55" s="1269"/>
      <c r="ED55" s="1269"/>
      <c r="EE55" s="1269"/>
      <c r="EF55" s="1269"/>
      <c r="EG55" s="1269"/>
      <c r="EH55" s="1269"/>
      <c r="EI55" s="1269"/>
      <c r="EJ55" s="1269"/>
      <c r="EK55" s="1269"/>
      <c r="EL55" s="1269"/>
      <c r="EM55" s="1269"/>
      <c r="EN55" s="1269"/>
      <c r="EO55" s="1269"/>
      <c r="EP55" s="1269"/>
      <c r="EQ55" s="1269"/>
      <c r="ER55" s="1269"/>
      <c r="ES55" s="1269"/>
      <c r="ET55" s="1269"/>
      <c r="EU55" s="1269"/>
      <c r="EV55" s="1269"/>
      <c r="EW55" s="1269"/>
      <c r="EX55" s="1269"/>
      <c r="EY55" s="1269"/>
      <c r="EZ55" s="1269"/>
      <c r="FA55" s="1269"/>
      <c r="FB55" s="1269"/>
      <c r="FC55" s="1269"/>
      <c r="FD55" s="1269"/>
      <c r="FE55" s="1269"/>
      <c r="FF55" s="1269"/>
      <c r="FG55" s="1269"/>
      <c r="FH55" s="1269"/>
      <c r="FI55" s="1269"/>
      <c r="FJ55" s="1269"/>
      <c r="FK55" s="1269"/>
      <c r="FL55" s="1269"/>
      <c r="FM55" s="1269"/>
      <c r="FN55" s="1269"/>
      <c r="FO55" s="1269"/>
      <c r="FP55" s="1269"/>
      <c r="FQ55" s="1269"/>
      <c r="FR55" s="1269"/>
      <c r="FS55" s="1269"/>
      <c r="FT55" s="1269"/>
      <c r="FU55" s="1269"/>
      <c r="FV55" s="1269"/>
      <c r="FW55" s="1269"/>
      <c r="FX55" s="1269"/>
      <c r="FY55" s="1269"/>
      <c r="FZ55" s="1269"/>
      <c r="GA55" s="1269"/>
      <c r="GB55" s="1269"/>
      <c r="GC55" s="1269"/>
      <c r="GD55" s="1269"/>
      <c r="GE55" s="1269"/>
      <c r="GF55" s="1269"/>
      <c r="GG55" s="1269"/>
      <c r="GH55" s="1269"/>
      <c r="GI55" s="1269"/>
      <c r="GJ55" s="1269"/>
      <c r="GK55" s="1269"/>
      <c r="GL55" s="1269"/>
      <c r="GM55" s="1269"/>
      <c r="GN55" s="1269"/>
      <c r="GO55" s="1269"/>
      <c r="GP55" s="1269"/>
      <c r="GQ55" s="1269"/>
      <c r="GR55" s="1269"/>
      <c r="GS55" s="1269"/>
      <c r="GT55" s="1269"/>
      <c r="GU55" s="1269"/>
      <c r="GV55" s="1269"/>
      <c r="GW55" s="1269"/>
      <c r="GX55" s="1269"/>
      <c r="GY55" s="1269"/>
      <c r="GZ55" s="1269"/>
      <c r="HA55" s="1269"/>
      <c r="HB55" s="1269"/>
      <c r="HC55" s="1269"/>
      <c r="HD55" s="1269"/>
      <c r="HE55" s="1269"/>
      <c r="HF55" s="1269"/>
      <c r="HG55" s="1269"/>
      <c r="HH55" s="1269"/>
      <c r="HI55" s="1269"/>
      <c r="HJ55" s="1269"/>
      <c r="HK55" s="1269"/>
      <c r="HL55" s="1269"/>
      <c r="HM55" s="1269"/>
      <c r="HN55" s="1269"/>
      <c r="HO55" s="1269"/>
      <c r="HP55" s="1269"/>
      <c r="HQ55" s="1269"/>
      <c r="HR55" s="1269"/>
      <c r="HS55" s="1269"/>
      <c r="HT55" s="1269"/>
      <c r="HU55" s="1269"/>
      <c r="HV55" s="1269"/>
      <c r="HW55" s="1269"/>
      <c r="HX55" s="1269"/>
      <c r="HY55" s="1269"/>
      <c r="HZ55" s="1269"/>
      <c r="IA55" s="1269"/>
      <c r="IB55" s="1269"/>
      <c r="IC55" s="1269"/>
      <c r="ID55" s="1269"/>
      <c r="IE55" s="1269"/>
      <c r="IF55" s="1269"/>
      <c r="IG55" s="1269"/>
      <c r="IH55" s="1269"/>
      <c r="II55" s="1269"/>
      <c r="IJ55" s="1269"/>
      <c r="IK55" s="1269"/>
      <c r="IL55" s="1269"/>
      <c r="IM55" s="1269"/>
      <c r="IN55" s="1269"/>
      <c r="IO55" s="1269"/>
      <c r="IP55" s="1269"/>
      <c r="IQ55" s="1269"/>
      <c r="IR55" s="1269"/>
      <c r="IS55" s="1269"/>
      <c r="IT55" s="1269"/>
      <c r="IU55" s="1269"/>
    </row>
    <row r="56" spans="1:255" s="1268" customFormat="1" ht="8.25" customHeight="1">
      <c r="A56" s="133"/>
      <c r="B56" s="133"/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  <c r="Q56" s="1269"/>
      <c r="R56" s="1269"/>
      <c r="S56" s="1269"/>
      <c r="T56" s="1269"/>
      <c r="U56" s="1269"/>
      <c r="V56" s="1269"/>
      <c r="W56" s="1269"/>
      <c r="X56" s="1269"/>
      <c r="Y56" s="1269"/>
      <c r="Z56" s="1269"/>
      <c r="AA56" s="1269"/>
      <c r="AB56" s="1269"/>
      <c r="AC56" s="1269"/>
      <c r="AD56" s="1269"/>
      <c r="AE56" s="1269"/>
      <c r="AF56" s="1269"/>
      <c r="AG56" s="1269"/>
      <c r="AH56" s="1269"/>
      <c r="AI56" s="1269"/>
      <c r="AJ56" s="1269"/>
      <c r="AK56" s="1269"/>
      <c r="AL56" s="1269"/>
      <c r="AM56" s="1269"/>
      <c r="AN56" s="1269"/>
      <c r="AO56" s="1269"/>
      <c r="AP56" s="1269"/>
      <c r="AQ56" s="1269"/>
      <c r="AR56" s="1269"/>
      <c r="AS56" s="1269"/>
      <c r="AT56" s="1269"/>
      <c r="AU56" s="1269"/>
      <c r="AV56" s="1269"/>
      <c r="AW56" s="1269"/>
      <c r="AX56" s="1269"/>
      <c r="AY56" s="1269"/>
      <c r="AZ56" s="1269"/>
      <c r="BA56" s="1269"/>
      <c r="BB56" s="1269"/>
      <c r="BC56" s="1269"/>
      <c r="BD56" s="1269"/>
      <c r="BE56" s="1269"/>
      <c r="BF56" s="1269"/>
      <c r="BG56" s="1269"/>
      <c r="BH56" s="1269"/>
      <c r="BI56" s="1269"/>
      <c r="BJ56" s="1269"/>
      <c r="BK56" s="1269"/>
      <c r="BL56" s="1269"/>
      <c r="BM56" s="1269"/>
      <c r="BN56" s="1269"/>
      <c r="BO56" s="1269"/>
      <c r="BP56" s="1269"/>
      <c r="BQ56" s="1269"/>
      <c r="BR56" s="1269"/>
      <c r="BS56" s="1269"/>
      <c r="BT56" s="1269"/>
      <c r="BU56" s="1269"/>
      <c r="BV56" s="1269"/>
      <c r="BW56" s="1269"/>
      <c r="BX56" s="1269"/>
      <c r="BY56" s="1269"/>
      <c r="BZ56" s="1269"/>
      <c r="CA56" s="1269"/>
      <c r="CB56" s="1269"/>
      <c r="CC56" s="1269"/>
      <c r="CD56" s="1269"/>
      <c r="CE56" s="1269"/>
      <c r="CF56" s="1269"/>
      <c r="CG56" s="1269"/>
      <c r="CH56" s="1269"/>
      <c r="CI56" s="1269"/>
      <c r="CJ56" s="1269"/>
      <c r="CK56" s="1269"/>
      <c r="CL56" s="1269"/>
      <c r="CM56" s="1269"/>
      <c r="CN56" s="1269"/>
      <c r="CO56" s="1269"/>
      <c r="CP56" s="1269"/>
      <c r="CQ56" s="1269"/>
      <c r="CR56" s="1269"/>
      <c r="CS56" s="1269"/>
      <c r="CT56" s="1269"/>
      <c r="CU56" s="1269"/>
      <c r="CV56" s="1269"/>
      <c r="CW56" s="1269"/>
      <c r="CX56" s="1269"/>
      <c r="CY56" s="1269"/>
      <c r="CZ56" s="1269"/>
      <c r="DA56" s="1269"/>
      <c r="DB56" s="1269"/>
      <c r="DC56" s="1269"/>
      <c r="DD56" s="1269"/>
      <c r="DE56" s="1269"/>
      <c r="DF56" s="1269"/>
      <c r="DG56" s="1269"/>
      <c r="DH56" s="1269"/>
      <c r="DI56" s="1269"/>
      <c r="DJ56" s="1269"/>
      <c r="DK56" s="1269"/>
      <c r="DL56" s="1269"/>
      <c r="DM56" s="1269"/>
      <c r="DN56" s="1269"/>
      <c r="DO56" s="1269"/>
      <c r="DP56" s="1269"/>
      <c r="DQ56" s="1269"/>
      <c r="DR56" s="1269"/>
      <c r="DS56" s="1269"/>
      <c r="DT56" s="1269"/>
      <c r="DU56" s="1269"/>
      <c r="DV56" s="1269"/>
      <c r="DW56" s="1269"/>
      <c r="DX56" s="1269"/>
      <c r="DY56" s="1269"/>
      <c r="DZ56" s="1269"/>
      <c r="EA56" s="1269"/>
      <c r="EB56" s="1269"/>
      <c r="EC56" s="1269"/>
      <c r="ED56" s="1269"/>
      <c r="EE56" s="1269"/>
      <c r="EF56" s="1269"/>
      <c r="EG56" s="1269"/>
      <c r="EH56" s="1269"/>
      <c r="EI56" s="1269"/>
      <c r="EJ56" s="1269"/>
      <c r="EK56" s="1269"/>
      <c r="EL56" s="1269"/>
      <c r="EM56" s="1269"/>
      <c r="EN56" s="1269"/>
      <c r="EO56" s="1269"/>
      <c r="EP56" s="1269"/>
      <c r="EQ56" s="1269"/>
      <c r="ER56" s="1269"/>
      <c r="ES56" s="1269"/>
      <c r="ET56" s="1269"/>
      <c r="EU56" s="1269"/>
      <c r="EV56" s="1269"/>
      <c r="EW56" s="1269"/>
      <c r="EX56" s="1269"/>
      <c r="EY56" s="1269"/>
      <c r="EZ56" s="1269"/>
      <c r="FA56" s="1269"/>
      <c r="FB56" s="1269"/>
      <c r="FC56" s="1269"/>
      <c r="FD56" s="1269"/>
      <c r="FE56" s="1269"/>
      <c r="FF56" s="1269"/>
      <c r="FG56" s="1269"/>
      <c r="FH56" s="1269"/>
      <c r="FI56" s="1269"/>
      <c r="FJ56" s="1269"/>
      <c r="FK56" s="1269"/>
      <c r="FL56" s="1269"/>
      <c r="FM56" s="1269"/>
      <c r="FN56" s="1269"/>
      <c r="FO56" s="1269"/>
      <c r="FP56" s="1269"/>
      <c r="FQ56" s="1269"/>
      <c r="FR56" s="1269"/>
      <c r="FS56" s="1269"/>
      <c r="FT56" s="1269"/>
      <c r="FU56" s="1269"/>
      <c r="FV56" s="1269"/>
      <c r="FW56" s="1269"/>
      <c r="FX56" s="1269"/>
      <c r="FY56" s="1269"/>
      <c r="FZ56" s="1269"/>
      <c r="GA56" s="1269"/>
      <c r="GB56" s="1269"/>
      <c r="GC56" s="1269"/>
      <c r="GD56" s="1269"/>
      <c r="GE56" s="1269"/>
      <c r="GF56" s="1269"/>
      <c r="GG56" s="1269"/>
      <c r="GH56" s="1269"/>
      <c r="GI56" s="1269"/>
      <c r="GJ56" s="1269"/>
      <c r="GK56" s="1269"/>
      <c r="GL56" s="1269"/>
      <c r="GM56" s="1269"/>
      <c r="GN56" s="1269"/>
      <c r="GO56" s="1269"/>
      <c r="GP56" s="1269"/>
      <c r="GQ56" s="1269"/>
      <c r="GR56" s="1269"/>
      <c r="GS56" s="1269"/>
      <c r="GT56" s="1269"/>
      <c r="GU56" s="1269"/>
      <c r="GV56" s="1269"/>
      <c r="GW56" s="1269"/>
      <c r="GX56" s="1269"/>
      <c r="GY56" s="1269"/>
      <c r="GZ56" s="1269"/>
      <c r="HA56" s="1269"/>
      <c r="HB56" s="1269"/>
      <c r="HC56" s="1269"/>
      <c r="HD56" s="1269"/>
      <c r="HE56" s="1269"/>
      <c r="HF56" s="1269"/>
      <c r="HG56" s="1269"/>
      <c r="HH56" s="1269"/>
      <c r="HI56" s="1269"/>
      <c r="HJ56" s="1269"/>
      <c r="HK56" s="1269"/>
      <c r="HL56" s="1269"/>
      <c r="HM56" s="1269"/>
      <c r="HN56" s="1269"/>
      <c r="HO56" s="1269"/>
      <c r="HP56" s="1269"/>
      <c r="HQ56" s="1269"/>
      <c r="HR56" s="1269"/>
      <c r="HS56" s="1269"/>
      <c r="HT56" s="1269"/>
      <c r="HU56" s="1269"/>
      <c r="HV56" s="1269"/>
      <c r="HW56" s="1269"/>
      <c r="HX56" s="1269"/>
      <c r="HY56" s="1269"/>
      <c r="HZ56" s="1269"/>
      <c r="IA56" s="1269"/>
      <c r="IB56" s="1269"/>
      <c r="IC56" s="1269"/>
      <c r="ID56" s="1269"/>
      <c r="IE56" s="1269"/>
      <c r="IF56" s="1269"/>
      <c r="IG56" s="1269"/>
      <c r="IH56" s="1269"/>
      <c r="II56" s="1269"/>
      <c r="IJ56" s="1269"/>
      <c r="IK56" s="1269"/>
      <c r="IL56" s="1269"/>
      <c r="IM56" s="1269"/>
      <c r="IN56" s="1269"/>
      <c r="IO56" s="1269"/>
      <c r="IP56" s="1269"/>
      <c r="IQ56" s="1269"/>
      <c r="IR56" s="1269"/>
      <c r="IS56" s="1269"/>
      <c r="IT56" s="1269"/>
      <c r="IU56" s="1269"/>
    </row>
    <row r="57" spans="1:255" s="1268" customFormat="1" ht="8.25" customHeight="1">
      <c r="A57" s="133"/>
      <c r="B57" s="133"/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  <c r="Q57" s="1269"/>
      <c r="R57" s="1269"/>
      <c r="S57" s="1269"/>
      <c r="T57" s="1269"/>
      <c r="U57" s="1269"/>
      <c r="V57" s="1269"/>
      <c r="W57" s="1269"/>
      <c r="X57" s="1269"/>
      <c r="Y57" s="1269"/>
      <c r="Z57" s="1269"/>
      <c r="AA57" s="1269"/>
      <c r="AB57" s="1269"/>
      <c r="AC57" s="1269"/>
      <c r="AD57" s="1269"/>
      <c r="AE57" s="1269"/>
      <c r="AF57" s="1269"/>
      <c r="AG57" s="1269"/>
      <c r="AH57" s="1269"/>
      <c r="AI57" s="1269"/>
      <c r="AJ57" s="1269"/>
      <c r="AK57" s="1269"/>
      <c r="AL57" s="1269"/>
      <c r="AM57" s="1269"/>
      <c r="AN57" s="1269"/>
      <c r="AO57" s="1269"/>
      <c r="AP57" s="1269"/>
      <c r="AQ57" s="1269"/>
      <c r="AR57" s="1269"/>
      <c r="AS57" s="1269"/>
      <c r="AT57" s="1269"/>
      <c r="AU57" s="1269"/>
      <c r="AV57" s="1269"/>
      <c r="AW57" s="1269"/>
      <c r="AX57" s="1269"/>
      <c r="AY57" s="1269"/>
      <c r="AZ57" s="1269"/>
      <c r="BA57" s="1269"/>
      <c r="BB57" s="1269"/>
      <c r="BC57" s="1269"/>
      <c r="BD57" s="1269"/>
      <c r="BE57" s="1269"/>
      <c r="BF57" s="1269"/>
      <c r="BG57" s="1269"/>
      <c r="BH57" s="1269"/>
      <c r="BI57" s="1269"/>
      <c r="BJ57" s="1269"/>
      <c r="BK57" s="1269"/>
      <c r="BL57" s="1269"/>
      <c r="BM57" s="1269"/>
      <c r="BN57" s="1269"/>
      <c r="BO57" s="1269"/>
      <c r="BP57" s="1269"/>
      <c r="BQ57" s="1269"/>
      <c r="BR57" s="1269"/>
      <c r="BS57" s="1269"/>
      <c r="BT57" s="1269"/>
      <c r="BU57" s="1269"/>
      <c r="BV57" s="1269"/>
      <c r="BW57" s="1269"/>
      <c r="BX57" s="1269"/>
      <c r="BY57" s="1269"/>
      <c r="BZ57" s="1269"/>
      <c r="CA57" s="1269"/>
      <c r="CB57" s="1269"/>
      <c r="CC57" s="1269"/>
      <c r="CD57" s="1269"/>
      <c r="CE57" s="1269"/>
      <c r="CF57" s="1269"/>
      <c r="CG57" s="1269"/>
      <c r="CH57" s="1269"/>
      <c r="CI57" s="1269"/>
      <c r="CJ57" s="1269"/>
      <c r="CK57" s="1269"/>
      <c r="CL57" s="1269"/>
      <c r="CM57" s="1269"/>
      <c r="CN57" s="1269"/>
      <c r="CO57" s="1269"/>
      <c r="CP57" s="1269"/>
      <c r="CQ57" s="1269"/>
      <c r="CR57" s="1269"/>
      <c r="CS57" s="1269"/>
      <c r="CT57" s="1269"/>
      <c r="CU57" s="1269"/>
      <c r="CV57" s="1269"/>
      <c r="CW57" s="1269"/>
      <c r="CX57" s="1269"/>
      <c r="CY57" s="1269"/>
      <c r="CZ57" s="1269"/>
      <c r="DA57" s="1269"/>
      <c r="DB57" s="1269"/>
      <c r="DC57" s="1269"/>
      <c r="DD57" s="1269"/>
      <c r="DE57" s="1269"/>
      <c r="DF57" s="1269"/>
      <c r="DG57" s="1269"/>
      <c r="DH57" s="1269"/>
      <c r="DI57" s="1269"/>
      <c r="DJ57" s="1269"/>
      <c r="DK57" s="1269"/>
      <c r="DL57" s="1269"/>
      <c r="DM57" s="1269"/>
      <c r="DN57" s="1269"/>
      <c r="DO57" s="1269"/>
      <c r="DP57" s="1269"/>
      <c r="DQ57" s="1269"/>
      <c r="DR57" s="1269"/>
      <c r="DS57" s="1269"/>
      <c r="DT57" s="1269"/>
      <c r="DU57" s="1269"/>
      <c r="DV57" s="1269"/>
      <c r="DW57" s="1269"/>
      <c r="DX57" s="1269"/>
      <c r="DY57" s="1269"/>
      <c r="DZ57" s="1269"/>
      <c r="EA57" s="1269"/>
      <c r="EB57" s="1269"/>
      <c r="EC57" s="1269"/>
      <c r="ED57" s="1269"/>
      <c r="EE57" s="1269"/>
      <c r="EF57" s="1269"/>
      <c r="EG57" s="1269"/>
      <c r="EH57" s="1269"/>
      <c r="EI57" s="1269"/>
      <c r="EJ57" s="1269"/>
      <c r="EK57" s="1269"/>
      <c r="EL57" s="1269"/>
      <c r="EM57" s="1269"/>
      <c r="EN57" s="1269"/>
      <c r="EO57" s="1269"/>
      <c r="EP57" s="1269"/>
      <c r="EQ57" s="1269"/>
      <c r="ER57" s="1269"/>
      <c r="ES57" s="1269"/>
      <c r="ET57" s="1269"/>
      <c r="EU57" s="1269"/>
      <c r="EV57" s="1269"/>
      <c r="EW57" s="1269"/>
      <c r="EX57" s="1269"/>
      <c r="EY57" s="1269"/>
      <c r="EZ57" s="1269"/>
      <c r="FA57" s="1269"/>
      <c r="FB57" s="1269"/>
      <c r="FC57" s="1269"/>
      <c r="FD57" s="1269"/>
      <c r="FE57" s="1269"/>
      <c r="FF57" s="1269"/>
      <c r="FG57" s="1269"/>
      <c r="FH57" s="1269"/>
      <c r="FI57" s="1269"/>
      <c r="FJ57" s="1269"/>
      <c r="FK57" s="1269"/>
      <c r="FL57" s="1269"/>
      <c r="FM57" s="1269"/>
      <c r="FN57" s="1269"/>
      <c r="FO57" s="1269"/>
      <c r="FP57" s="1269"/>
      <c r="FQ57" s="1269"/>
      <c r="FR57" s="1269"/>
      <c r="FS57" s="1269"/>
      <c r="FT57" s="1269"/>
      <c r="FU57" s="1269"/>
      <c r="FV57" s="1269"/>
      <c r="FW57" s="1269"/>
      <c r="FX57" s="1269"/>
      <c r="FY57" s="1269"/>
      <c r="FZ57" s="1269"/>
      <c r="GA57" s="1269"/>
      <c r="GB57" s="1269"/>
      <c r="GC57" s="1269"/>
      <c r="GD57" s="1269"/>
      <c r="GE57" s="1269"/>
      <c r="GF57" s="1269"/>
      <c r="GG57" s="1269"/>
      <c r="GH57" s="1269"/>
      <c r="GI57" s="1269"/>
      <c r="GJ57" s="1269"/>
      <c r="GK57" s="1269"/>
      <c r="GL57" s="1269"/>
      <c r="GM57" s="1269"/>
      <c r="GN57" s="1269"/>
      <c r="GO57" s="1269"/>
      <c r="GP57" s="1269"/>
      <c r="GQ57" s="1269"/>
      <c r="GR57" s="1269"/>
      <c r="GS57" s="1269"/>
      <c r="GT57" s="1269"/>
      <c r="GU57" s="1269"/>
      <c r="GV57" s="1269"/>
      <c r="GW57" s="1269"/>
      <c r="GX57" s="1269"/>
      <c r="GY57" s="1269"/>
      <c r="GZ57" s="1269"/>
      <c r="HA57" s="1269"/>
      <c r="HB57" s="1269"/>
      <c r="HC57" s="1269"/>
      <c r="HD57" s="1269"/>
      <c r="HE57" s="1269"/>
      <c r="HF57" s="1269"/>
      <c r="HG57" s="1269"/>
      <c r="HH57" s="1269"/>
      <c r="HI57" s="1269"/>
      <c r="HJ57" s="1269"/>
      <c r="HK57" s="1269"/>
      <c r="HL57" s="1269"/>
      <c r="HM57" s="1269"/>
      <c r="HN57" s="1269"/>
      <c r="HO57" s="1269"/>
      <c r="HP57" s="1269"/>
      <c r="HQ57" s="1269"/>
      <c r="HR57" s="1269"/>
      <c r="HS57" s="1269"/>
      <c r="HT57" s="1269"/>
      <c r="HU57" s="1269"/>
      <c r="HV57" s="1269"/>
      <c r="HW57" s="1269"/>
      <c r="HX57" s="1269"/>
      <c r="HY57" s="1269"/>
      <c r="HZ57" s="1269"/>
      <c r="IA57" s="1269"/>
      <c r="IB57" s="1269"/>
      <c r="IC57" s="1269"/>
      <c r="ID57" s="1269"/>
      <c r="IE57" s="1269"/>
      <c r="IF57" s="1269"/>
      <c r="IG57" s="1269"/>
      <c r="IH57" s="1269"/>
      <c r="II57" s="1269"/>
      <c r="IJ57" s="1269"/>
      <c r="IK57" s="1269"/>
      <c r="IL57" s="1269"/>
      <c r="IM57" s="1269"/>
      <c r="IN57" s="1269"/>
      <c r="IO57" s="1269"/>
      <c r="IP57" s="1269"/>
      <c r="IQ57" s="1269"/>
      <c r="IR57" s="1269"/>
      <c r="IS57" s="1269"/>
      <c r="IT57" s="1269"/>
      <c r="IU57" s="1269"/>
    </row>
    <row r="58" spans="1:255" s="1268" customFormat="1" ht="8.25" customHeight="1">
      <c r="A58" s="133"/>
      <c r="B58" s="133"/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  <c r="Q58" s="1269"/>
      <c r="R58" s="1269"/>
      <c r="S58" s="1269"/>
      <c r="T58" s="1269"/>
      <c r="U58" s="1269"/>
      <c r="V58" s="1269"/>
      <c r="W58" s="1269"/>
      <c r="X58" s="1269"/>
      <c r="Y58" s="1269"/>
      <c r="Z58" s="1269"/>
      <c r="AA58" s="1269"/>
      <c r="AB58" s="1269"/>
      <c r="AC58" s="1269"/>
      <c r="AD58" s="1269"/>
      <c r="AE58" s="1269"/>
      <c r="AF58" s="1269"/>
      <c r="AG58" s="1269"/>
      <c r="AH58" s="1269"/>
      <c r="AI58" s="1269"/>
      <c r="AJ58" s="1269"/>
      <c r="AK58" s="1269"/>
      <c r="AL58" s="1269"/>
      <c r="AM58" s="1269"/>
      <c r="AN58" s="1269"/>
      <c r="AO58" s="1269"/>
      <c r="AP58" s="1269"/>
      <c r="AQ58" s="1269"/>
      <c r="AR58" s="1269"/>
      <c r="AS58" s="1269"/>
      <c r="AT58" s="1269"/>
      <c r="AU58" s="1269"/>
      <c r="AV58" s="1269"/>
      <c r="AW58" s="1269"/>
      <c r="AX58" s="1269"/>
      <c r="AY58" s="1269"/>
      <c r="AZ58" s="1269"/>
      <c r="BA58" s="1269"/>
      <c r="BB58" s="1269"/>
      <c r="BC58" s="1269"/>
      <c r="BD58" s="1269"/>
      <c r="BE58" s="1269"/>
      <c r="BF58" s="1269"/>
      <c r="BG58" s="1269"/>
      <c r="BH58" s="1269"/>
      <c r="BI58" s="1269"/>
      <c r="BJ58" s="1269"/>
      <c r="BK58" s="1269"/>
      <c r="BL58" s="1269"/>
      <c r="BM58" s="1269"/>
      <c r="BN58" s="1269"/>
      <c r="BO58" s="1269"/>
      <c r="BP58" s="1269"/>
      <c r="BQ58" s="1269"/>
      <c r="BR58" s="1269"/>
      <c r="BS58" s="1269"/>
      <c r="BT58" s="1269"/>
      <c r="BU58" s="1269"/>
      <c r="BV58" s="1269"/>
      <c r="BW58" s="1269"/>
      <c r="BX58" s="1269"/>
      <c r="BY58" s="1269"/>
      <c r="BZ58" s="1269"/>
      <c r="CA58" s="1269"/>
      <c r="CB58" s="1269"/>
      <c r="CC58" s="1269"/>
      <c r="CD58" s="1269"/>
      <c r="CE58" s="1269"/>
      <c r="CF58" s="1269"/>
      <c r="CG58" s="1269"/>
      <c r="CH58" s="1269"/>
      <c r="CI58" s="1269"/>
      <c r="CJ58" s="1269"/>
      <c r="CK58" s="1269"/>
      <c r="CL58" s="1269"/>
      <c r="CM58" s="1269"/>
      <c r="CN58" s="1269"/>
      <c r="CO58" s="1269"/>
      <c r="CP58" s="1269"/>
      <c r="CQ58" s="1269"/>
      <c r="CR58" s="1269"/>
      <c r="CS58" s="1269"/>
      <c r="CT58" s="1269"/>
      <c r="CU58" s="1269"/>
      <c r="CV58" s="1269"/>
      <c r="CW58" s="1269"/>
      <c r="CX58" s="1269"/>
      <c r="CY58" s="1269"/>
      <c r="CZ58" s="1269"/>
      <c r="DA58" s="1269"/>
      <c r="DB58" s="1269"/>
      <c r="DC58" s="1269"/>
      <c r="DD58" s="1269"/>
      <c r="DE58" s="1269"/>
      <c r="DF58" s="1269"/>
      <c r="DG58" s="1269"/>
      <c r="DH58" s="1269"/>
      <c r="DI58" s="1269"/>
      <c r="DJ58" s="1269"/>
      <c r="DK58" s="1269"/>
      <c r="DL58" s="1269"/>
      <c r="DM58" s="1269"/>
      <c r="DN58" s="1269"/>
      <c r="DO58" s="1269"/>
      <c r="DP58" s="1269"/>
      <c r="DQ58" s="1269"/>
      <c r="DR58" s="1269"/>
      <c r="DS58" s="1269"/>
      <c r="DT58" s="1269"/>
      <c r="DU58" s="1269"/>
      <c r="DV58" s="1269"/>
      <c r="DW58" s="1269"/>
      <c r="DX58" s="1269"/>
      <c r="DY58" s="1269"/>
      <c r="DZ58" s="1269"/>
      <c r="EA58" s="1269"/>
      <c r="EB58" s="1269"/>
      <c r="EC58" s="1269"/>
      <c r="ED58" s="1269"/>
      <c r="EE58" s="1269"/>
      <c r="EF58" s="1269"/>
      <c r="EG58" s="1269"/>
      <c r="EH58" s="1269"/>
      <c r="EI58" s="1269"/>
      <c r="EJ58" s="1269"/>
      <c r="EK58" s="1269"/>
      <c r="EL58" s="1269"/>
      <c r="EM58" s="1269"/>
      <c r="EN58" s="1269"/>
      <c r="EO58" s="1269"/>
      <c r="EP58" s="1269"/>
      <c r="EQ58" s="1269"/>
      <c r="ER58" s="1269"/>
      <c r="ES58" s="1269"/>
      <c r="ET58" s="1269"/>
      <c r="EU58" s="1269"/>
      <c r="EV58" s="1269"/>
      <c r="EW58" s="1269"/>
      <c r="EX58" s="1269"/>
      <c r="EY58" s="1269"/>
      <c r="EZ58" s="1269"/>
      <c r="FA58" s="1269"/>
      <c r="FB58" s="1269"/>
      <c r="FC58" s="1269"/>
      <c r="FD58" s="1269"/>
      <c r="FE58" s="1269"/>
      <c r="FF58" s="1269"/>
      <c r="FG58" s="1269"/>
      <c r="FH58" s="1269"/>
      <c r="FI58" s="1269"/>
      <c r="FJ58" s="1269"/>
      <c r="FK58" s="1269"/>
      <c r="FL58" s="1269"/>
      <c r="FM58" s="1269"/>
      <c r="FN58" s="1269"/>
      <c r="FO58" s="1269"/>
      <c r="FP58" s="1269"/>
      <c r="FQ58" s="1269"/>
      <c r="FR58" s="1269"/>
      <c r="FS58" s="1269"/>
      <c r="FT58" s="1269"/>
      <c r="FU58" s="1269"/>
      <c r="FV58" s="1269"/>
      <c r="FW58" s="1269"/>
      <c r="FX58" s="1269"/>
      <c r="FY58" s="1269"/>
      <c r="FZ58" s="1269"/>
      <c r="GA58" s="1269"/>
      <c r="GB58" s="1269"/>
      <c r="GC58" s="1269"/>
      <c r="GD58" s="1269"/>
      <c r="GE58" s="1269"/>
      <c r="GF58" s="1269"/>
      <c r="GG58" s="1269"/>
      <c r="GH58" s="1269"/>
      <c r="GI58" s="1269"/>
      <c r="GJ58" s="1269"/>
      <c r="GK58" s="1269"/>
      <c r="GL58" s="1269"/>
      <c r="GM58" s="1269"/>
      <c r="GN58" s="1269"/>
      <c r="GO58" s="1269"/>
      <c r="GP58" s="1269"/>
      <c r="GQ58" s="1269"/>
      <c r="GR58" s="1269"/>
      <c r="GS58" s="1269"/>
      <c r="GT58" s="1269"/>
      <c r="GU58" s="1269"/>
      <c r="GV58" s="1269"/>
      <c r="GW58" s="1269"/>
      <c r="GX58" s="1269"/>
      <c r="GY58" s="1269"/>
      <c r="GZ58" s="1269"/>
      <c r="HA58" s="1269"/>
      <c r="HB58" s="1269"/>
      <c r="HC58" s="1269"/>
      <c r="HD58" s="1269"/>
      <c r="HE58" s="1269"/>
      <c r="HF58" s="1269"/>
      <c r="HG58" s="1269"/>
      <c r="HH58" s="1269"/>
      <c r="HI58" s="1269"/>
      <c r="HJ58" s="1269"/>
      <c r="HK58" s="1269"/>
      <c r="HL58" s="1269"/>
      <c r="HM58" s="1269"/>
      <c r="HN58" s="1269"/>
      <c r="HO58" s="1269"/>
      <c r="HP58" s="1269"/>
      <c r="HQ58" s="1269"/>
      <c r="HR58" s="1269"/>
      <c r="HS58" s="1269"/>
      <c r="HT58" s="1269"/>
      <c r="HU58" s="1269"/>
      <c r="HV58" s="1269"/>
      <c r="HW58" s="1269"/>
      <c r="HX58" s="1269"/>
      <c r="HY58" s="1269"/>
      <c r="HZ58" s="1269"/>
      <c r="IA58" s="1269"/>
      <c r="IB58" s="1269"/>
      <c r="IC58" s="1269"/>
      <c r="ID58" s="1269"/>
      <c r="IE58" s="1269"/>
      <c r="IF58" s="1269"/>
      <c r="IG58" s="1269"/>
      <c r="IH58" s="1269"/>
      <c r="II58" s="1269"/>
      <c r="IJ58" s="1269"/>
      <c r="IK58" s="1269"/>
      <c r="IL58" s="1269"/>
      <c r="IM58" s="1269"/>
      <c r="IN58" s="1269"/>
      <c r="IO58" s="1269"/>
      <c r="IP58" s="1269"/>
      <c r="IQ58" s="1269"/>
      <c r="IR58" s="1269"/>
      <c r="IS58" s="1269"/>
      <c r="IT58" s="1269"/>
      <c r="IU58" s="1269"/>
    </row>
    <row r="59" spans="1:255" s="1268" customFormat="1" ht="8.25" customHeight="1">
      <c r="A59" s="133"/>
      <c r="B59" s="133"/>
      <c r="C59" s="133"/>
      <c r="D59" s="133"/>
      <c r="E59" s="133"/>
      <c r="F59" s="133"/>
      <c r="G59" s="133"/>
      <c r="H59" s="133"/>
      <c r="I59" s="133"/>
      <c r="J59" s="133"/>
      <c r="K59" s="133"/>
      <c r="L59" s="133"/>
      <c r="M59" s="133"/>
      <c r="N59" s="133"/>
      <c r="O59" s="133"/>
      <c r="P59" s="133"/>
      <c r="Q59" s="1269"/>
      <c r="R59" s="1269"/>
      <c r="S59" s="1269"/>
      <c r="T59" s="1269"/>
      <c r="U59" s="1269"/>
      <c r="V59" s="1269"/>
      <c r="W59" s="1269"/>
      <c r="X59" s="1269"/>
      <c r="Y59" s="1269"/>
      <c r="Z59" s="1269"/>
      <c r="AA59" s="1269"/>
      <c r="AB59" s="1269"/>
      <c r="AC59" s="1269"/>
      <c r="AD59" s="1269"/>
      <c r="AE59" s="1269"/>
      <c r="AF59" s="1269"/>
      <c r="AG59" s="1269"/>
      <c r="AH59" s="1269"/>
      <c r="AI59" s="1269"/>
      <c r="AJ59" s="1269"/>
      <c r="AK59" s="1269"/>
      <c r="AL59" s="1269"/>
      <c r="AM59" s="1269"/>
      <c r="AN59" s="1269"/>
      <c r="AO59" s="1269"/>
      <c r="AP59" s="1269"/>
      <c r="AQ59" s="1269"/>
      <c r="AR59" s="1269"/>
      <c r="AS59" s="1269"/>
      <c r="AT59" s="1269"/>
      <c r="AU59" s="1269"/>
      <c r="AV59" s="1269"/>
      <c r="AW59" s="1269"/>
      <c r="AX59" s="1269"/>
      <c r="AY59" s="1269"/>
      <c r="AZ59" s="1269"/>
      <c r="BA59" s="1269"/>
      <c r="BB59" s="1269"/>
      <c r="BC59" s="1269"/>
      <c r="BD59" s="1269"/>
      <c r="BE59" s="1269"/>
      <c r="BF59" s="1269"/>
      <c r="BG59" s="1269"/>
      <c r="BH59" s="1269"/>
      <c r="BI59" s="1269"/>
      <c r="BJ59" s="1269"/>
      <c r="BK59" s="1269"/>
      <c r="BL59" s="1269"/>
      <c r="BM59" s="1269"/>
      <c r="BN59" s="1269"/>
      <c r="BO59" s="1269"/>
      <c r="BP59" s="1269"/>
      <c r="BQ59" s="1269"/>
      <c r="BR59" s="1269"/>
      <c r="BS59" s="1269"/>
      <c r="BT59" s="1269"/>
      <c r="BU59" s="1269"/>
      <c r="BV59" s="1269"/>
      <c r="BW59" s="1269"/>
      <c r="BX59" s="1269"/>
      <c r="BY59" s="1269"/>
      <c r="BZ59" s="1269"/>
      <c r="CA59" s="1269"/>
      <c r="CB59" s="1269"/>
      <c r="CC59" s="1269"/>
      <c r="CD59" s="1269"/>
      <c r="CE59" s="1269"/>
      <c r="CF59" s="1269"/>
      <c r="CG59" s="1269"/>
      <c r="CH59" s="1269"/>
      <c r="CI59" s="1269"/>
      <c r="CJ59" s="1269"/>
      <c r="CK59" s="1269"/>
      <c r="CL59" s="1269"/>
      <c r="CM59" s="1269"/>
      <c r="CN59" s="1269"/>
      <c r="CO59" s="1269"/>
      <c r="CP59" s="1269"/>
      <c r="CQ59" s="1269"/>
      <c r="CR59" s="1269"/>
      <c r="CS59" s="1269"/>
      <c r="CT59" s="1269"/>
      <c r="CU59" s="1269"/>
      <c r="CV59" s="1269"/>
      <c r="CW59" s="1269"/>
      <c r="CX59" s="1269"/>
      <c r="CY59" s="1269"/>
      <c r="CZ59" s="1269"/>
      <c r="DA59" s="1269"/>
      <c r="DB59" s="1269"/>
      <c r="DC59" s="1269"/>
      <c r="DD59" s="1269"/>
      <c r="DE59" s="1269"/>
      <c r="DF59" s="1269"/>
      <c r="DG59" s="1269"/>
      <c r="DH59" s="1269"/>
      <c r="DI59" s="1269"/>
      <c r="DJ59" s="1269"/>
      <c r="DK59" s="1269"/>
      <c r="DL59" s="1269"/>
      <c r="DM59" s="1269"/>
      <c r="DN59" s="1269"/>
      <c r="DO59" s="1269"/>
      <c r="DP59" s="1269"/>
      <c r="DQ59" s="1269"/>
      <c r="DR59" s="1269"/>
      <c r="DS59" s="1269"/>
      <c r="DT59" s="1269"/>
      <c r="DU59" s="1269"/>
      <c r="DV59" s="1269"/>
      <c r="DW59" s="1269"/>
      <c r="DX59" s="1269"/>
      <c r="DY59" s="1269"/>
      <c r="DZ59" s="1269"/>
      <c r="EA59" s="1269"/>
      <c r="EB59" s="1269"/>
      <c r="EC59" s="1269"/>
      <c r="ED59" s="1269"/>
      <c r="EE59" s="1269"/>
      <c r="EF59" s="1269"/>
      <c r="EG59" s="1269"/>
      <c r="EH59" s="1269"/>
      <c r="EI59" s="1269"/>
      <c r="EJ59" s="1269"/>
      <c r="EK59" s="1269"/>
      <c r="EL59" s="1269"/>
      <c r="EM59" s="1269"/>
      <c r="EN59" s="1269"/>
      <c r="EO59" s="1269"/>
      <c r="EP59" s="1269"/>
      <c r="EQ59" s="1269"/>
      <c r="ER59" s="1269"/>
      <c r="ES59" s="1269"/>
      <c r="ET59" s="1269"/>
      <c r="EU59" s="1269"/>
      <c r="EV59" s="1269"/>
      <c r="EW59" s="1269"/>
      <c r="EX59" s="1269"/>
      <c r="EY59" s="1269"/>
      <c r="EZ59" s="1269"/>
      <c r="FA59" s="1269"/>
      <c r="FB59" s="1269"/>
      <c r="FC59" s="1269"/>
      <c r="FD59" s="1269"/>
      <c r="FE59" s="1269"/>
      <c r="FF59" s="1269"/>
      <c r="FG59" s="1269"/>
      <c r="FH59" s="1269"/>
      <c r="FI59" s="1269"/>
      <c r="FJ59" s="1269"/>
      <c r="FK59" s="1269"/>
      <c r="FL59" s="1269"/>
      <c r="FM59" s="1269"/>
      <c r="FN59" s="1269"/>
      <c r="FO59" s="1269"/>
      <c r="FP59" s="1269"/>
      <c r="FQ59" s="1269"/>
      <c r="FR59" s="1269"/>
      <c r="FS59" s="1269"/>
      <c r="FT59" s="1269"/>
      <c r="FU59" s="1269"/>
      <c r="FV59" s="1269"/>
      <c r="FW59" s="1269"/>
      <c r="FX59" s="1269"/>
      <c r="FY59" s="1269"/>
      <c r="FZ59" s="1269"/>
      <c r="GA59" s="1269"/>
      <c r="GB59" s="1269"/>
      <c r="GC59" s="1269"/>
      <c r="GD59" s="1269"/>
      <c r="GE59" s="1269"/>
      <c r="GF59" s="1269"/>
      <c r="GG59" s="1269"/>
      <c r="GH59" s="1269"/>
      <c r="GI59" s="1269"/>
      <c r="GJ59" s="1269"/>
      <c r="GK59" s="1269"/>
      <c r="GL59" s="1269"/>
      <c r="GM59" s="1269"/>
      <c r="GN59" s="1269"/>
      <c r="GO59" s="1269"/>
      <c r="GP59" s="1269"/>
      <c r="GQ59" s="1269"/>
      <c r="GR59" s="1269"/>
      <c r="GS59" s="1269"/>
      <c r="GT59" s="1269"/>
      <c r="GU59" s="1269"/>
      <c r="GV59" s="1269"/>
      <c r="GW59" s="1269"/>
      <c r="GX59" s="1269"/>
      <c r="GY59" s="1269"/>
      <c r="GZ59" s="1269"/>
      <c r="HA59" s="1269"/>
      <c r="HB59" s="1269"/>
      <c r="HC59" s="1269"/>
      <c r="HD59" s="1269"/>
      <c r="HE59" s="1269"/>
      <c r="HF59" s="1269"/>
      <c r="HG59" s="1269"/>
      <c r="HH59" s="1269"/>
      <c r="HI59" s="1269"/>
      <c r="HJ59" s="1269"/>
      <c r="HK59" s="1269"/>
      <c r="HL59" s="1269"/>
      <c r="HM59" s="1269"/>
      <c r="HN59" s="1269"/>
      <c r="HO59" s="1269"/>
      <c r="HP59" s="1269"/>
      <c r="HQ59" s="1269"/>
      <c r="HR59" s="1269"/>
      <c r="HS59" s="1269"/>
      <c r="HT59" s="1269"/>
      <c r="HU59" s="1269"/>
      <c r="HV59" s="1269"/>
      <c r="HW59" s="1269"/>
      <c r="HX59" s="1269"/>
      <c r="HY59" s="1269"/>
      <c r="HZ59" s="1269"/>
      <c r="IA59" s="1269"/>
      <c r="IB59" s="1269"/>
      <c r="IC59" s="1269"/>
      <c r="ID59" s="1269"/>
      <c r="IE59" s="1269"/>
      <c r="IF59" s="1269"/>
      <c r="IG59" s="1269"/>
      <c r="IH59" s="1269"/>
      <c r="II59" s="1269"/>
      <c r="IJ59" s="1269"/>
      <c r="IK59" s="1269"/>
      <c r="IL59" s="1269"/>
      <c r="IM59" s="1269"/>
      <c r="IN59" s="1269"/>
      <c r="IO59" s="1269"/>
      <c r="IP59" s="1269"/>
      <c r="IQ59" s="1269"/>
      <c r="IR59" s="1269"/>
      <c r="IS59" s="1269"/>
      <c r="IT59" s="1269"/>
      <c r="IU59" s="1269"/>
    </row>
    <row r="60" spans="1:255" s="1268" customFormat="1" ht="8.25" customHeight="1">
      <c r="A60" s="133"/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269"/>
      <c r="R60" s="1269"/>
      <c r="S60" s="1269"/>
      <c r="T60" s="1269"/>
      <c r="U60" s="1269"/>
      <c r="V60" s="1269"/>
      <c r="W60" s="1269"/>
      <c r="X60" s="1269"/>
      <c r="Y60" s="1269"/>
      <c r="Z60" s="1269"/>
      <c r="AA60" s="1269"/>
      <c r="AB60" s="1269"/>
      <c r="AC60" s="1269"/>
      <c r="AD60" s="1269"/>
      <c r="AE60" s="1269"/>
      <c r="AF60" s="1269"/>
      <c r="AG60" s="1269"/>
      <c r="AH60" s="1269"/>
      <c r="AI60" s="1269"/>
      <c r="AJ60" s="1269"/>
      <c r="AK60" s="1269"/>
      <c r="AL60" s="1269"/>
      <c r="AM60" s="1269"/>
      <c r="AN60" s="1269"/>
      <c r="AO60" s="1269"/>
      <c r="AP60" s="1269"/>
      <c r="AQ60" s="1269"/>
      <c r="AR60" s="1269"/>
      <c r="AS60" s="1269"/>
      <c r="AT60" s="1269"/>
      <c r="AU60" s="1269"/>
      <c r="AV60" s="1269"/>
      <c r="AW60" s="1269"/>
      <c r="AX60" s="1269"/>
      <c r="AY60" s="1269"/>
      <c r="AZ60" s="1269"/>
      <c r="BA60" s="1269"/>
      <c r="BB60" s="1269"/>
      <c r="BC60" s="1269"/>
      <c r="BD60" s="1269"/>
      <c r="BE60" s="1269"/>
      <c r="BF60" s="1269"/>
      <c r="BG60" s="1269"/>
      <c r="BH60" s="1269"/>
      <c r="BI60" s="1269"/>
      <c r="BJ60" s="1269"/>
      <c r="BK60" s="1269"/>
      <c r="BL60" s="1269"/>
      <c r="BM60" s="1269"/>
      <c r="BN60" s="1269"/>
      <c r="BO60" s="1269"/>
      <c r="BP60" s="1269"/>
      <c r="BQ60" s="1269"/>
      <c r="BR60" s="1269"/>
      <c r="BS60" s="1269"/>
      <c r="BT60" s="1269"/>
      <c r="BU60" s="1269"/>
      <c r="BV60" s="1269"/>
      <c r="BW60" s="1269"/>
      <c r="BX60" s="1269"/>
      <c r="BY60" s="1269"/>
      <c r="BZ60" s="1269"/>
      <c r="CA60" s="1269"/>
      <c r="CB60" s="1269"/>
      <c r="CC60" s="1269"/>
      <c r="CD60" s="1269"/>
      <c r="CE60" s="1269"/>
      <c r="CF60" s="1269"/>
      <c r="CG60" s="1269"/>
      <c r="CH60" s="1269"/>
      <c r="CI60" s="1269"/>
      <c r="CJ60" s="1269"/>
      <c r="CK60" s="1269"/>
      <c r="CL60" s="1269"/>
      <c r="CM60" s="1269"/>
      <c r="CN60" s="1269"/>
      <c r="CO60" s="1269"/>
      <c r="CP60" s="1269"/>
      <c r="CQ60" s="1269"/>
      <c r="CR60" s="1269"/>
      <c r="CS60" s="1269"/>
      <c r="CT60" s="1269"/>
      <c r="CU60" s="1269"/>
      <c r="CV60" s="1269"/>
      <c r="CW60" s="1269"/>
      <c r="CX60" s="1269"/>
      <c r="CY60" s="1269"/>
      <c r="CZ60" s="1269"/>
      <c r="DA60" s="1269"/>
      <c r="DB60" s="1269"/>
      <c r="DC60" s="1269"/>
      <c r="DD60" s="1269"/>
      <c r="DE60" s="1269"/>
      <c r="DF60" s="1269"/>
      <c r="DG60" s="1269"/>
      <c r="DH60" s="1269"/>
      <c r="DI60" s="1269"/>
      <c r="DJ60" s="1269"/>
      <c r="DK60" s="1269"/>
      <c r="DL60" s="1269"/>
      <c r="DM60" s="1269"/>
      <c r="DN60" s="1269"/>
      <c r="DO60" s="1269"/>
      <c r="DP60" s="1269"/>
      <c r="DQ60" s="1269"/>
      <c r="DR60" s="1269"/>
      <c r="DS60" s="1269"/>
      <c r="DT60" s="1269"/>
      <c r="DU60" s="1269"/>
      <c r="DV60" s="1269"/>
      <c r="DW60" s="1269"/>
      <c r="DX60" s="1269"/>
      <c r="DY60" s="1269"/>
      <c r="DZ60" s="1269"/>
      <c r="EA60" s="1269"/>
      <c r="EB60" s="1269"/>
      <c r="EC60" s="1269"/>
      <c r="ED60" s="1269"/>
      <c r="EE60" s="1269"/>
      <c r="EF60" s="1269"/>
      <c r="EG60" s="1269"/>
      <c r="EH60" s="1269"/>
      <c r="EI60" s="1269"/>
      <c r="EJ60" s="1269"/>
      <c r="EK60" s="1269"/>
      <c r="EL60" s="1269"/>
      <c r="EM60" s="1269"/>
      <c r="EN60" s="1269"/>
      <c r="EO60" s="1269"/>
      <c r="EP60" s="1269"/>
      <c r="EQ60" s="1269"/>
      <c r="ER60" s="1269"/>
      <c r="ES60" s="1269"/>
      <c r="ET60" s="1269"/>
      <c r="EU60" s="1269"/>
      <c r="EV60" s="1269"/>
      <c r="EW60" s="1269"/>
      <c r="EX60" s="1269"/>
      <c r="EY60" s="1269"/>
      <c r="EZ60" s="1269"/>
      <c r="FA60" s="1269"/>
      <c r="FB60" s="1269"/>
      <c r="FC60" s="1269"/>
      <c r="FD60" s="1269"/>
      <c r="FE60" s="1269"/>
      <c r="FF60" s="1269"/>
      <c r="FG60" s="1269"/>
      <c r="FH60" s="1269"/>
      <c r="FI60" s="1269"/>
      <c r="FJ60" s="1269"/>
      <c r="FK60" s="1269"/>
      <c r="FL60" s="1269"/>
      <c r="FM60" s="1269"/>
      <c r="FN60" s="1269"/>
      <c r="FO60" s="1269"/>
      <c r="FP60" s="1269"/>
      <c r="FQ60" s="1269"/>
      <c r="FR60" s="1269"/>
      <c r="FS60" s="1269"/>
      <c r="FT60" s="1269"/>
      <c r="FU60" s="1269"/>
      <c r="FV60" s="1269"/>
      <c r="FW60" s="1269"/>
      <c r="FX60" s="1269"/>
      <c r="FY60" s="1269"/>
      <c r="FZ60" s="1269"/>
      <c r="GA60" s="1269"/>
      <c r="GB60" s="1269"/>
      <c r="GC60" s="1269"/>
      <c r="GD60" s="1269"/>
      <c r="GE60" s="1269"/>
      <c r="GF60" s="1269"/>
      <c r="GG60" s="1269"/>
      <c r="GH60" s="1269"/>
      <c r="GI60" s="1269"/>
      <c r="GJ60" s="1269"/>
      <c r="GK60" s="1269"/>
      <c r="GL60" s="1269"/>
      <c r="GM60" s="1269"/>
      <c r="GN60" s="1269"/>
      <c r="GO60" s="1269"/>
      <c r="GP60" s="1269"/>
      <c r="GQ60" s="1269"/>
      <c r="GR60" s="1269"/>
      <c r="GS60" s="1269"/>
      <c r="GT60" s="1269"/>
      <c r="GU60" s="1269"/>
      <c r="GV60" s="1269"/>
      <c r="GW60" s="1269"/>
      <c r="GX60" s="1269"/>
      <c r="GY60" s="1269"/>
      <c r="GZ60" s="1269"/>
      <c r="HA60" s="1269"/>
      <c r="HB60" s="1269"/>
      <c r="HC60" s="1269"/>
      <c r="HD60" s="1269"/>
      <c r="HE60" s="1269"/>
      <c r="HF60" s="1269"/>
      <c r="HG60" s="1269"/>
      <c r="HH60" s="1269"/>
      <c r="HI60" s="1269"/>
      <c r="HJ60" s="1269"/>
      <c r="HK60" s="1269"/>
      <c r="HL60" s="1269"/>
      <c r="HM60" s="1269"/>
      <c r="HN60" s="1269"/>
      <c r="HO60" s="1269"/>
      <c r="HP60" s="1269"/>
      <c r="HQ60" s="1269"/>
      <c r="HR60" s="1269"/>
      <c r="HS60" s="1269"/>
      <c r="HT60" s="1269"/>
      <c r="HU60" s="1269"/>
      <c r="HV60" s="1269"/>
      <c r="HW60" s="1269"/>
      <c r="HX60" s="1269"/>
      <c r="HY60" s="1269"/>
      <c r="HZ60" s="1269"/>
      <c r="IA60" s="1269"/>
      <c r="IB60" s="1269"/>
      <c r="IC60" s="1269"/>
      <c r="ID60" s="1269"/>
      <c r="IE60" s="1269"/>
      <c r="IF60" s="1269"/>
      <c r="IG60" s="1269"/>
      <c r="IH60" s="1269"/>
      <c r="II60" s="1269"/>
      <c r="IJ60" s="1269"/>
      <c r="IK60" s="1269"/>
      <c r="IL60" s="1269"/>
      <c r="IM60" s="1269"/>
      <c r="IN60" s="1269"/>
      <c r="IO60" s="1269"/>
      <c r="IP60" s="1269"/>
      <c r="IQ60" s="1269"/>
      <c r="IR60" s="1269"/>
      <c r="IS60" s="1269"/>
      <c r="IT60" s="1269"/>
      <c r="IU60" s="1269"/>
    </row>
    <row r="61" spans="1:255" s="1268" customFormat="1" ht="8.25" customHeight="1">
      <c r="A61" s="133"/>
      <c r="B61" s="133"/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269"/>
      <c r="R61" s="1269"/>
      <c r="S61" s="1269"/>
      <c r="T61" s="1269"/>
      <c r="U61" s="1269"/>
      <c r="V61" s="1269"/>
      <c r="W61" s="1269"/>
      <c r="X61" s="1269"/>
      <c r="Y61" s="1269"/>
      <c r="Z61" s="1269"/>
      <c r="AA61" s="1269"/>
      <c r="AB61" s="1269"/>
      <c r="AC61" s="1269"/>
      <c r="AD61" s="1269"/>
      <c r="AE61" s="1269"/>
      <c r="AF61" s="1269"/>
      <c r="AG61" s="1269"/>
      <c r="AH61" s="1269"/>
      <c r="AI61" s="1269"/>
      <c r="AJ61" s="1269"/>
      <c r="AK61" s="1269"/>
      <c r="AL61" s="1269"/>
      <c r="AM61" s="1269"/>
      <c r="AN61" s="1269"/>
      <c r="AO61" s="1269"/>
      <c r="AP61" s="1269"/>
      <c r="AQ61" s="1269"/>
      <c r="AR61" s="1269"/>
      <c r="AS61" s="1269"/>
      <c r="AT61" s="1269"/>
      <c r="AU61" s="1269"/>
      <c r="AV61" s="1269"/>
      <c r="AW61" s="1269"/>
      <c r="AX61" s="1269"/>
      <c r="AY61" s="1269"/>
      <c r="AZ61" s="1269"/>
      <c r="BA61" s="1269"/>
      <c r="BB61" s="1269"/>
      <c r="BC61" s="1269"/>
      <c r="BD61" s="1269"/>
      <c r="BE61" s="1269"/>
      <c r="BF61" s="1269"/>
      <c r="BG61" s="1269"/>
      <c r="BH61" s="1269"/>
      <c r="BI61" s="1269"/>
      <c r="BJ61" s="1269"/>
      <c r="BK61" s="1269"/>
      <c r="BL61" s="1269"/>
      <c r="BM61" s="1269"/>
      <c r="BN61" s="1269"/>
      <c r="BO61" s="1269"/>
      <c r="BP61" s="1269"/>
      <c r="BQ61" s="1269"/>
      <c r="BR61" s="1269"/>
      <c r="BS61" s="1269"/>
      <c r="BT61" s="1269"/>
      <c r="BU61" s="1269"/>
      <c r="BV61" s="1269"/>
      <c r="BW61" s="1269"/>
      <c r="BX61" s="1269"/>
      <c r="BY61" s="1269"/>
      <c r="BZ61" s="1269"/>
      <c r="CA61" s="1269"/>
      <c r="CB61" s="1269"/>
      <c r="CC61" s="1269"/>
      <c r="CD61" s="1269"/>
      <c r="CE61" s="1269"/>
      <c r="CF61" s="1269"/>
      <c r="CG61" s="1269"/>
      <c r="CH61" s="1269"/>
      <c r="CI61" s="1269"/>
      <c r="CJ61" s="1269"/>
      <c r="CK61" s="1269"/>
      <c r="CL61" s="1269"/>
      <c r="CM61" s="1269"/>
      <c r="CN61" s="1269"/>
      <c r="CO61" s="1269"/>
      <c r="CP61" s="1269"/>
      <c r="CQ61" s="1269"/>
      <c r="CR61" s="1269"/>
      <c r="CS61" s="1269"/>
      <c r="CT61" s="1269"/>
      <c r="CU61" s="1269"/>
      <c r="CV61" s="1269"/>
      <c r="CW61" s="1269"/>
      <c r="CX61" s="1269"/>
      <c r="CY61" s="1269"/>
      <c r="CZ61" s="1269"/>
      <c r="DA61" s="1269"/>
      <c r="DB61" s="1269"/>
      <c r="DC61" s="1269"/>
      <c r="DD61" s="1269"/>
      <c r="DE61" s="1269"/>
      <c r="DF61" s="1269"/>
      <c r="DG61" s="1269"/>
      <c r="DH61" s="1269"/>
      <c r="DI61" s="1269"/>
      <c r="DJ61" s="1269"/>
      <c r="DK61" s="1269"/>
      <c r="DL61" s="1269"/>
      <c r="DM61" s="1269"/>
      <c r="DN61" s="1269"/>
      <c r="DO61" s="1269"/>
      <c r="DP61" s="1269"/>
      <c r="DQ61" s="1269"/>
      <c r="DR61" s="1269"/>
      <c r="DS61" s="1269"/>
      <c r="DT61" s="1269"/>
      <c r="DU61" s="1269"/>
      <c r="DV61" s="1269"/>
      <c r="DW61" s="1269"/>
      <c r="DX61" s="1269"/>
      <c r="DY61" s="1269"/>
      <c r="DZ61" s="1269"/>
      <c r="EA61" s="1269"/>
      <c r="EB61" s="1269"/>
      <c r="EC61" s="1269"/>
      <c r="ED61" s="1269"/>
      <c r="EE61" s="1269"/>
      <c r="EF61" s="1269"/>
      <c r="EG61" s="1269"/>
      <c r="EH61" s="1269"/>
      <c r="EI61" s="1269"/>
      <c r="EJ61" s="1269"/>
      <c r="EK61" s="1269"/>
      <c r="EL61" s="1269"/>
      <c r="EM61" s="1269"/>
      <c r="EN61" s="1269"/>
      <c r="EO61" s="1269"/>
      <c r="EP61" s="1269"/>
      <c r="EQ61" s="1269"/>
      <c r="ER61" s="1269"/>
      <c r="ES61" s="1269"/>
      <c r="ET61" s="1269"/>
      <c r="EU61" s="1269"/>
      <c r="EV61" s="1269"/>
      <c r="EW61" s="1269"/>
      <c r="EX61" s="1269"/>
      <c r="EY61" s="1269"/>
      <c r="EZ61" s="1269"/>
      <c r="FA61" s="1269"/>
      <c r="FB61" s="1269"/>
      <c r="FC61" s="1269"/>
      <c r="FD61" s="1269"/>
      <c r="FE61" s="1269"/>
      <c r="FF61" s="1269"/>
      <c r="FG61" s="1269"/>
      <c r="FH61" s="1269"/>
      <c r="FI61" s="1269"/>
      <c r="FJ61" s="1269"/>
      <c r="FK61" s="1269"/>
      <c r="FL61" s="1269"/>
      <c r="FM61" s="1269"/>
      <c r="FN61" s="1269"/>
      <c r="FO61" s="1269"/>
      <c r="FP61" s="1269"/>
      <c r="FQ61" s="1269"/>
      <c r="FR61" s="1269"/>
      <c r="FS61" s="1269"/>
      <c r="FT61" s="1269"/>
      <c r="FU61" s="1269"/>
      <c r="FV61" s="1269"/>
      <c r="FW61" s="1269"/>
      <c r="FX61" s="1269"/>
      <c r="FY61" s="1269"/>
      <c r="FZ61" s="1269"/>
      <c r="GA61" s="1269"/>
      <c r="GB61" s="1269"/>
      <c r="GC61" s="1269"/>
      <c r="GD61" s="1269"/>
      <c r="GE61" s="1269"/>
      <c r="GF61" s="1269"/>
      <c r="GG61" s="1269"/>
      <c r="GH61" s="1269"/>
      <c r="GI61" s="1269"/>
      <c r="GJ61" s="1269"/>
      <c r="GK61" s="1269"/>
      <c r="GL61" s="1269"/>
      <c r="GM61" s="1269"/>
      <c r="GN61" s="1269"/>
      <c r="GO61" s="1269"/>
      <c r="GP61" s="1269"/>
      <c r="GQ61" s="1269"/>
      <c r="GR61" s="1269"/>
      <c r="GS61" s="1269"/>
      <c r="GT61" s="1269"/>
      <c r="GU61" s="1269"/>
      <c r="GV61" s="1269"/>
      <c r="GW61" s="1269"/>
      <c r="GX61" s="1269"/>
      <c r="GY61" s="1269"/>
      <c r="GZ61" s="1269"/>
      <c r="HA61" s="1269"/>
      <c r="HB61" s="1269"/>
      <c r="HC61" s="1269"/>
      <c r="HD61" s="1269"/>
      <c r="HE61" s="1269"/>
      <c r="HF61" s="1269"/>
      <c r="HG61" s="1269"/>
      <c r="HH61" s="1269"/>
      <c r="HI61" s="1269"/>
      <c r="HJ61" s="1269"/>
      <c r="HK61" s="1269"/>
      <c r="HL61" s="1269"/>
      <c r="HM61" s="1269"/>
      <c r="HN61" s="1269"/>
      <c r="HO61" s="1269"/>
      <c r="HP61" s="1269"/>
      <c r="HQ61" s="1269"/>
      <c r="HR61" s="1269"/>
      <c r="HS61" s="1269"/>
      <c r="HT61" s="1269"/>
      <c r="HU61" s="1269"/>
      <c r="HV61" s="1269"/>
      <c r="HW61" s="1269"/>
      <c r="HX61" s="1269"/>
      <c r="HY61" s="1269"/>
      <c r="HZ61" s="1269"/>
      <c r="IA61" s="1269"/>
      <c r="IB61" s="1269"/>
      <c r="IC61" s="1269"/>
      <c r="ID61" s="1269"/>
      <c r="IE61" s="1269"/>
      <c r="IF61" s="1269"/>
      <c r="IG61" s="1269"/>
      <c r="IH61" s="1269"/>
      <c r="II61" s="1269"/>
      <c r="IJ61" s="1269"/>
      <c r="IK61" s="1269"/>
      <c r="IL61" s="1269"/>
      <c r="IM61" s="1269"/>
      <c r="IN61" s="1269"/>
      <c r="IO61" s="1269"/>
      <c r="IP61" s="1269"/>
      <c r="IQ61" s="1269"/>
      <c r="IR61" s="1269"/>
      <c r="IS61" s="1269"/>
      <c r="IT61" s="1269"/>
      <c r="IU61" s="1269"/>
    </row>
    <row r="62" spans="1:255" s="1268" customFormat="1" ht="8.25" customHeight="1">
      <c r="A62" s="133"/>
      <c r="B62" s="133"/>
      <c r="C62" s="133"/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269"/>
      <c r="R62" s="1269"/>
      <c r="S62" s="1269"/>
      <c r="T62" s="1269"/>
      <c r="U62" s="1269"/>
      <c r="V62" s="1269"/>
      <c r="W62" s="1269"/>
      <c r="X62" s="1269"/>
      <c r="Y62" s="1269"/>
      <c r="Z62" s="1269"/>
      <c r="AA62" s="1269"/>
      <c r="AB62" s="1269"/>
      <c r="AC62" s="1269"/>
      <c r="AD62" s="1269"/>
      <c r="AE62" s="1269"/>
      <c r="AF62" s="1269"/>
      <c r="AG62" s="1269"/>
      <c r="AH62" s="1269"/>
      <c r="AI62" s="1269"/>
      <c r="AJ62" s="1269"/>
      <c r="AK62" s="1269"/>
      <c r="AL62" s="1269"/>
      <c r="AM62" s="1269"/>
      <c r="AN62" s="1269"/>
      <c r="AO62" s="1269"/>
      <c r="AP62" s="1269"/>
      <c r="AQ62" s="1269"/>
      <c r="AR62" s="1269"/>
      <c r="AS62" s="1269"/>
      <c r="AT62" s="1269"/>
      <c r="AU62" s="1269"/>
      <c r="AV62" s="1269"/>
      <c r="AW62" s="1269"/>
      <c r="AX62" s="1269"/>
      <c r="AY62" s="1269"/>
      <c r="AZ62" s="1269"/>
      <c r="BA62" s="1269"/>
      <c r="BB62" s="1269"/>
      <c r="BC62" s="1269"/>
      <c r="BD62" s="1269"/>
      <c r="BE62" s="1269"/>
      <c r="BF62" s="1269"/>
      <c r="BG62" s="1269"/>
      <c r="BH62" s="1269"/>
      <c r="BI62" s="1269"/>
      <c r="BJ62" s="1269"/>
      <c r="BK62" s="1269"/>
      <c r="BL62" s="1269"/>
      <c r="BM62" s="1269"/>
      <c r="BN62" s="1269"/>
      <c r="BO62" s="1269"/>
      <c r="BP62" s="1269"/>
      <c r="BQ62" s="1269"/>
      <c r="BR62" s="1269"/>
      <c r="BS62" s="1269"/>
      <c r="BT62" s="1269"/>
      <c r="BU62" s="1269"/>
      <c r="BV62" s="1269"/>
      <c r="BW62" s="1269"/>
      <c r="BX62" s="1269"/>
      <c r="BY62" s="1269"/>
      <c r="BZ62" s="1269"/>
      <c r="CA62" s="1269"/>
      <c r="CB62" s="1269"/>
      <c r="CC62" s="1269"/>
      <c r="CD62" s="1269"/>
      <c r="CE62" s="1269"/>
      <c r="CF62" s="1269"/>
      <c r="CG62" s="1269"/>
      <c r="CH62" s="1269"/>
      <c r="CI62" s="1269"/>
      <c r="CJ62" s="1269"/>
      <c r="CK62" s="1269"/>
      <c r="CL62" s="1269"/>
      <c r="CM62" s="1269"/>
      <c r="CN62" s="1269"/>
      <c r="CO62" s="1269"/>
      <c r="CP62" s="1269"/>
      <c r="CQ62" s="1269"/>
      <c r="CR62" s="1269"/>
      <c r="CS62" s="1269"/>
      <c r="CT62" s="1269"/>
      <c r="CU62" s="1269"/>
      <c r="CV62" s="1269"/>
      <c r="CW62" s="1269"/>
      <c r="CX62" s="1269"/>
      <c r="CY62" s="1269"/>
      <c r="CZ62" s="1269"/>
      <c r="DA62" s="1269"/>
      <c r="DB62" s="1269"/>
      <c r="DC62" s="1269"/>
      <c r="DD62" s="1269"/>
      <c r="DE62" s="1269"/>
      <c r="DF62" s="1269"/>
      <c r="DG62" s="1269"/>
      <c r="DH62" s="1269"/>
      <c r="DI62" s="1269"/>
      <c r="DJ62" s="1269"/>
      <c r="DK62" s="1269"/>
      <c r="DL62" s="1269"/>
      <c r="DM62" s="1269"/>
      <c r="DN62" s="1269"/>
      <c r="DO62" s="1269"/>
      <c r="DP62" s="1269"/>
      <c r="DQ62" s="1269"/>
      <c r="DR62" s="1269"/>
      <c r="DS62" s="1269"/>
      <c r="DT62" s="1269"/>
      <c r="DU62" s="1269"/>
      <c r="DV62" s="1269"/>
      <c r="DW62" s="1269"/>
      <c r="DX62" s="1269"/>
      <c r="DY62" s="1269"/>
      <c r="DZ62" s="1269"/>
      <c r="EA62" s="1269"/>
      <c r="EB62" s="1269"/>
      <c r="EC62" s="1269"/>
      <c r="ED62" s="1269"/>
      <c r="EE62" s="1269"/>
      <c r="EF62" s="1269"/>
      <c r="EG62" s="1269"/>
      <c r="EH62" s="1269"/>
      <c r="EI62" s="1269"/>
      <c r="EJ62" s="1269"/>
      <c r="EK62" s="1269"/>
      <c r="EL62" s="1269"/>
      <c r="EM62" s="1269"/>
      <c r="EN62" s="1269"/>
      <c r="EO62" s="1269"/>
      <c r="EP62" s="1269"/>
      <c r="EQ62" s="1269"/>
      <c r="ER62" s="1269"/>
      <c r="ES62" s="1269"/>
      <c r="ET62" s="1269"/>
      <c r="EU62" s="1269"/>
      <c r="EV62" s="1269"/>
      <c r="EW62" s="1269"/>
      <c r="EX62" s="1269"/>
      <c r="EY62" s="1269"/>
      <c r="EZ62" s="1269"/>
      <c r="FA62" s="1269"/>
      <c r="FB62" s="1269"/>
      <c r="FC62" s="1269"/>
      <c r="FD62" s="1269"/>
      <c r="FE62" s="1269"/>
      <c r="FF62" s="1269"/>
      <c r="FG62" s="1269"/>
      <c r="FH62" s="1269"/>
      <c r="FI62" s="1269"/>
      <c r="FJ62" s="1269"/>
      <c r="FK62" s="1269"/>
      <c r="FL62" s="1269"/>
      <c r="FM62" s="1269"/>
      <c r="FN62" s="1269"/>
      <c r="FO62" s="1269"/>
      <c r="FP62" s="1269"/>
      <c r="FQ62" s="1269"/>
      <c r="FR62" s="1269"/>
      <c r="FS62" s="1269"/>
      <c r="FT62" s="1269"/>
      <c r="FU62" s="1269"/>
      <c r="FV62" s="1269"/>
      <c r="FW62" s="1269"/>
      <c r="FX62" s="1269"/>
      <c r="FY62" s="1269"/>
      <c r="FZ62" s="1269"/>
      <c r="GA62" s="1269"/>
      <c r="GB62" s="1269"/>
      <c r="GC62" s="1269"/>
      <c r="GD62" s="1269"/>
      <c r="GE62" s="1269"/>
      <c r="GF62" s="1269"/>
      <c r="GG62" s="1269"/>
      <c r="GH62" s="1269"/>
      <c r="GI62" s="1269"/>
      <c r="GJ62" s="1269"/>
      <c r="GK62" s="1269"/>
      <c r="GL62" s="1269"/>
      <c r="GM62" s="1269"/>
      <c r="GN62" s="1269"/>
      <c r="GO62" s="1269"/>
      <c r="GP62" s="1269"/>
      <c r="GQ62" s="1269"/>
      <c r="GR62" s="1269"/>
      <c r="GS62" s="1269"/>
      <c r="GT62" s="1269"/>
      <c r="GU62" s="1269"/>
      <c r="GV62" s="1269"/>
      <c r="GW62" s="1269"/>
      <c r="GX62" s="1269"/>
      <c r="GY62" s="1269"/>
      <c r="GZ62" s="1269"/>
      <c r="HA62" s="1269"/>
      <c r="HB62" s="1269"/>
      <c r="HC62" s="1269"/>
      <c r="HD62" s="1269"/>
      <c r="HE62" s="1269"/>
      <c r="HF62" s="1269"/>
      <c r="HG62" s="1269"/>
      <c r="HH62" s="1269"/>
      <c r="HI62" s="1269"/>
      <c r="HJ62" s="1269"/>
      <c r="HK62" s="1269"/>
      <c r="HL62" s="1269"/>
      <c r="HM62" s="1269"/>
      <c r="HN62" s="1269"/>
      <c r="HO62" s="1269"/>
      <c r="HP62" s="1269"/>
      <c r="HQ62" s="1269"/>
      <c r="HR62" s="1269"/>
      <c r="HS62" s="1269"/>
      <c r="HT62" s="1269"/>
      <c r="HU62" s="1269"/>
      <c r="HV62" s="1269"/>
      <c r="HW62" s="1269"/>
      <c r="HX62" s="1269"/>
      <c r="HY62" s="1269"/>
      <c r="HZ62" s="1269"/>
      <c r="IA62" s="1269"/>
      <c r="IB62" s="1269"/>
      <c r="IC62" s="1269"/>
      <c r="ID62" s="1269"/>
      <c r="IE62" s="1269"/>
      <c r="IF62" s="1269"/>
      <c r="IG62" s="1269"/>
      <c r="IH62" s="1269"/>
      <c r="II62" s="1269"/>
      <c r="IJ62" s="1269"/>
      <c r="IK62" s="1269"/>
      <c r="IL62" s="1269"/>
      <c r="IM62" s="1269"/>
      <c r="IN62" s="1269"/>
      <c r="IO62" s="1269"/>
      <c r="IP62" s="1269"/>
      <c r="IQ62" s="1269"/>
      <c r="IR62" s="1269"/>
      <c r="IS62" s="1269"/>
      <c r="IT62" s="1269"/>
      <c r="IU62" s="1269"/>
    </row>
    <row r="63" spans="1:255" s="1268" customFormat="1" ht="8.25" customHeight="1">
      <c r="A63" s="133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269"/>
      <c r="R63" s="1269"/>
      <c r="S63" s="1269"/>
      <c r="T63" s="1269"/>
      <c r="U63" s="1269"/>
      <c r="V63" s="1269"/>
      <c r="W63" s="1269"/>
      <c r="X63" s="1269"/>
      <c r="Y63" s="1269"/>
      <c r="Z63" s="1269"/>
      <c r="AA63" s="1269"/>
      <c r="AB63" s="1269"/>
      <c r="AC63" s="1269"/>
      <c r="AD63" s="1269"/>
      <c r="AE63" s="1269"/>
      <c r="AF63" s="1269"/>
      <c r="AG63" s="1269"/>
      <c r="AH63" s="1269"/>
      <c r="AI63" s="1269"/>
      <c r="AJ63" s="1269"/>
      <c r="AK63" s="1269"/>
      <c r="AL63" s="1269"/>
      <c r="AM63" s="1269"/>
      <c r="AN63" s="1269"/>
      <c r="AO63" s="1269"/>
      <c r="AP63" s="1269"/>
      <c r="AQ63" s="1269"/>
      <c r="AR63" s="1269"/>
      <c r="AS63" s="1269"/>
      <c r="AT63" s="1269"/>
      <c r="AU63" s="1269"/>
      <c r="AV63" s="1269"/>
      <c r="AW63" s="1269"/>
      <c r="AX63" s="1269"/>
      <c r="AY63" s="1269"/>
      <c r="AZ63" s="1269"/>
      <c r="BA63" s="1269"/>
      <c r="BB63" s="1269"/>
      <c r="BC63" s="1269"/>
      <c r="BD63" s="1269"/>
      <c r="BE63" s="1269"/>
      <c r="BF63" s="1269"/>
      <c r="BG63" s="1269"/>
      <c r="BH63" s="1269"/>
      <c r="BI63" s="1269"/>
      <c r="BJ63" s="1269"/>
      <c r="BK63" s="1269"/>
      <c r="BL63" s="1269"/>
      <c r="BM63" s="1269"/>
      <c r="BN63" s="1269"/>
      <c r="BO63" s="1269"/>
      <c r="BP63" s="1269"/>
      <c r="BQ63" s="1269"/>
      <c r="BR63" s="1269"/>
      <c r="BS63" s="1269"/>
      <c r="BT63" s="1269"/>
      <c r="BU63" s="1269"/>
      <c r="BV63" s="1269"/>
      <c r="BW63" s="1269"/>
      <c r="BX63" s="1269"/>
      <c r="BY63" s="1269"/>
      <c r="BZ63" s="1269"/>
      <c r="CA63" s="1269"/>
      <c r="CB63" s="1269"/>
      <c r="CC63" s="1269"/>
      <c r="CD63" s="1269"/>
      <c r="CE63" s="1269"/>
      <c r="CF63" s="1269"/>
      <c r="CG63" s="1269"/>
      <c r="CH63" s="1269"/>
      <c r="CI63" s="1269"/>
      <c r="CJ63" s="1269"/>
      <c r="CK63" s="1269"/>
      <c r="CL63" s="1269"/>
      <c r="CM63" s="1269"/>
      <c r="CN63" s="1269"/>
      <c r="CO63" s="1269"/>
      <c r="CP63" s="1269"/>
      <c r="CQ63" s="1269"/>
      <c r="CR63" s="1269"/>
      <c r="CS63" s="1269"/>
      <c r="CT63" s="1269"/>
      <c r="CU63" s="1269"/>
      <c r="CV63" s="1269"/>
      <c r="CW63" s="1269"/>
      <c r="CX63" s="1269"/>
      <c r="CY63" s="1269"/>
      <c r="CZ63" s="1269"/>
      <c r="DA63" s="1269"/>
      <c r="DB63" s="1269"/>
      <c r="DC63" s="1269"/>
      <c r="DD63" s="1269"/>
      <c r="DE63" s="1269"/>
      <c r="DF63" s="1269"/>
      <c r="DG63" s="1269"/>
      <c r="DH63" s="1269"/>
      <c r="DI63" s="1269"/>
      <c r="DJ63" s="1269"/>
      <c r="DK63" s="1269"/>
      <c r="DL63" s="1269"/>
      <c r="DM63" s="1269"/>
      <c r="DN63" s="1269"/>
      <c r="DO63" s="1269"/>
      <c r="DP63" s="1269"/>
      <c r="DQ63" s="1269"/>
      <c r="DR63" s="1269"/>
      <c r="DS63" s="1269"/>
      <c r="DT63" s="1269"/>
      <c r="DU63" s="1269"/>
      <c r="DV63" s="1269"/>
      <c r="DW63" s="1269"/>
      <c r="DX63" s="1269"/>
      <c r="DY63" s="1269"/>
      <c r="DZ63" s="1269"/>
      <c r="EA63" s="1269"/>
      <c r="EB63" s="1269"/>
      <c r="EC63" s="1269"/>
      <c r="ED63" s="1269"/>
      <c r="EE63" s="1269"/>
      <c r="EF63" s="1269"/>
      <c r="EG63" s="1269"/>
      <c r="EH63" s="1269"/>
      <c r="EI63" s="1269"/>
      <c r="EJ63" s="1269"/>
      <c r="EK63" s="1269"/>
      <c r="EL63" s="1269"/>
      <c r="EM63" s="1269"/>
      <c r="EN63" s="1269"/>
      <c r="EO63" s="1269"/>
      <c r="EP63" s="1269"/>
      <c r="EQ63" s="1269"/>
      <c r="ER63" s="1269"/>
      <c r="ES63" s="1269"/>
      <c r="ET63" s="1269"/>
      <c r="EU63" s="1269"/>
      <c r="EV63" s="1269"/>
      <c r="EW63" s="1269"/>
      <c r="EX63" s="1269"/>
      <c r="EY63" s="1269"/>
      <c r="EZ63" s="1269"/>
      <c r="FA63" s="1269"/>
      <c r="FB63" s="1269"/>
      <c r="FC63" s="1269"/>
      <c r="FD63" s="1269"/>
      <c r="FE63" s="1269"/>
      <c r="FF63" s="1269"/>
      <c r="FG63" s="1269"/>
      <c r="FH63" s="1269"/>
      <c r="FI63" s="1269"/>
      <c r="FJ63" s="1269"/>
      <c r="FK63" s="1269"/>
      <c r="FL63" s="1269"/>
      <c r="FM63" s="1269"/>
      <c r="FN63" s="1269"/>
      <c r="FO63" s="1269"/>
      <c r="FP63" s="1269"/>
      <c r="FQ63" s="1269"/>
      <c r="FR63" s="1269"/>
      <c r="FS63" s="1269"/>
      <c r="FT63" s="1269"/>
      <c r="FU63" s="1269"/>
      <c r="FV63" s="1269"/>
      <c r="FW63" s="1269"/>
      <c r="FX63" s="1269"/>
      <c r="FY63" s="1269"/>
      <c r="FZ63" s="1269"/>
      <c r="GA63" s="1269"/>
      <c r="GB63" s="1269"/>
      <c r="GC63" s="1269"/>
      <c r="GD63" s="1269"/>
      <c r="GE63" s="1269"/>
      <c r="GF63" s="1269"/>
      <c r="GG63" s="1269"/>
      <c r="GH63" s="1269"/>
      <c r="GI63" s="1269"/>
      <c r="GJ63" s="1269"/>
      <c r="GK63" s="1269"/>
      <c r="GL63" s="1269"/>
      <c r="GM63" s="1269"/>
      <c r="GN63" s="1269"/>
      <c r="GO63" s="1269"/>
      <c r="GP63" s="1269"/>
      <c r="GQ63" s="1269"/>
      <c r="GR63" s="1269"/>
      <c r="GS63" s="1269"/>
      <c r="GT63" s="1269"/>
      <c r="GU63" s="1269"/>
      <c r="GV63" s="1269"/>
      <c r="GW63" s="1269"/>
      <c r="GX63" s="1269"/>
      <c r="GY63" s="1269"/>
      <c r="GZ63" s="1269"/>
      <c r="HA63" s="1269"/>
      <c r="HB63" s="1269"/>
      <c r="HC63" s="1269"/>
      <c r="HD63" s="1269"/>
      <c r="HE63" s="1269"/>
      <c r="HF63" s="1269"/>
      <c r="HG63" s="1269"/>
      <c r="HH63" s="1269"/>
      <c r="HI63" s="1269"/>
      <c r="HJ63" s="1269"/>
      <c r="HK63" s="1269"/>
      <c r="HL63" s="1269"/>
      <c r="HM63" s="1269"/>
      <c r="HN63" s="1269"/>
      <c r="HO63" s="1269"/>
      <c r="HP63" s="1269"/>
      <c r="HQ63" s="1269"/>
      <c r="HR63" s="1269"/>
      <c r="HS63" s="1269"/>
      <c r="HT63" s="1269"/>
      <c r="HU63" s="1269"/>
      <c r="HV63" s="1269"/>
      <c r="HW63" s="1269"/>
      <c r="HX63" s="1269"/>
      <c r="HY63" s="1269"/>
      <c r="HZ63" s="1269"/>
      <c r="IA63" s="1269"/>
      <c r="IB63" s="1269"/>
      <c r="IC63" s="1269"/>
      <c r="ID63" s="1269"/>
      <c r="IE63" s="1269"/>
      <c r="IF63" s="1269"/>
      <c r="IG63" s="1269"/>
      <c r="IH63" s="1269"/>
      <c r="II63" s="1269"/>
      <c r="IJ63" s="1269"/>
      <c r="IK63" s="1269"/>
      <c r="IL63" s="1269"/>
      <c r="IM63" s="1269"/>
      <c r="IN63" s="1269"/>
      <c r="IO63" s="1269"/>
      <c r="IP63" s="1269"/>
      <c r="IQ63" s="1269"/>
      <c r="IR63" s="1269"/>
      <c r="IS63" s="1269"/>
      <c r="IT63" s="1269"/>
      <c r="IU63" s="1269"/>
    </row>
    <row r="64" spans="1:255" s="1268" customFormat="1" ht="8.25" customHeight="1">
      <c r="A64" s="133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269"/>
      <c r="R64" s="1269"/>
      <c r="S64" s="1269"/>
      <c r="T64" s="1269"/>
      <c r="U64" s="1269"/>
      <c r="V64" s="1269"/>
      <c r="W64" s="1269"/>
      <c r="X64" s="1269"/>
      <c r="Y64" s="1269"/>
      <c r="Z64" s="1269"/>
      <c r="AA64" s="1269"/>
      <c r="AB64" s="1269"/>
      <c r="AC64" s="1269"/>
      <c r="AD64" s="1269"/>
      <c r="AE64" s="1269"/>
      <c r="AF64" s="1269"/>
      <c r="AG64" s="1269"/>
      <c r="AH64" s="1269"/>
      <c r="AI64" s="1269"/>
      <c r="AJ64" s="1269"/>
      <c r="AK64" s="1269"/>
      <c r="AL64" s="1269"/>
      <c r="AM64" s="1269"/>
      <c r="AN64" s="1269"/>
      <c r="AO64" s="1269"/>
      <c r="AP64" s="1269"/>
      <c r="AQ64" s="1269"/>
      <c r="AR64" s="1269"/>
      <c r="AS64" s="1269"/>
      <c r="AT64" s="1269"/>
      <c r="AU64" s="1269"/>
      <c r="AV64" s="1269"/>
      <c r="AW64" s="1269"/>
      <c r="AX64" s="1269"/>
      <c r="AY64" s="1269"/>
      <c r="AZ64" s="1269"/>
      <c r="BA64" s="1269"/>
      <c r="BB64" s="1269"/>
      <c r="BC64" s="1269"/>
      <c r="BD64" s="1269"/>
      <c r="BE64" s="1269"/>
      <c r="BF64" s="1269"/>
      <c r="BG64" s="1269"/>
      <c r="BH64" s="1269"/>
      <c r="BI64" s="1269"/>
      <c r="BJ64" s="1269"/>
      <c r="BK64" s="1269"/>
      <c r="BL64" s="1269"/>
      <c r="BM64" s="1269"/>
      <c r="BN64" s="1269"/>
      <c r="BO64" s="1269"/>
      <c r="BP64" s="1269"/>
      <c r="BQ64" s="1269"/>
      <c r="BR64" s="1269"/>
      <c r="BS64" s="1269"/>
      <c r="BT64" s="1269"/>
      <c r="BU64" s="1269"/>
      <c r="BV64" s="1269"/>
      <c r="BW64" s="1269"/>
      <c r="BX64" s="1269"/>
      <c r="BY64" s="1269"/>
      <c r="BZ64" s="1269"/>
      <c r="CA64" s="1269"/>
      <c r="CB64" s="1269"/>
      <c r="CC64" s="1269"/>
      <c r="CD64" s="1269"/>
      <c r="CE64" s="1269"/>
      <c r="CF64" s="1269"/>
      <c r="CG64" s="1269"/>
      <c r="CH64" s="1269"/>
      <c r="CI64" s="1269"/>
      <c r="CJ64" s="1269"/>
      <c r="CK64" s="1269"/>
      <c r="CL64" s="1269"/>
      <c r="CM64" s="1269"/>
      <c r="CN64" s="1269"/>
      <c r="CO64" s="1269"/>
      <c r="CP64" s="1269"/>
      <c r="CQ64" s="1269"/>
      <c r="CR64" s="1269"/>
      <c r="CS64" s="1269"/>
      <c r="CT64" s="1269"/>
      <c r="CU64" s="1269"/>
      <c r="CV64" s="1269"/>
      <c r="CW64" s="1269"/>
      <c r="CX64" s="1269"/>
      <c r="CY64" s="1269"/>
      <c r="CZ64" s="1269"/>
      <c r="DA64" s="1269"/>
      <c r="DB64" s="1269"/>
      <c r="DC64" s="1269"/>
      <c r="DD64" s="1269"/>
      <c r="DE64" s="1269"/>
      <c r="DF64" s="1269"/>
      <c r="DG64" s="1269"/>
      <c r="DH64" s="1269"/>
      <c r="DI64" s="1269"/>
      <c r="DJ64" s="1269"/>
      <c r="DK64" s="1269"/>
      <c r="DL64" s="1269"/>
      <c r="DM64" s="1269"/>
      <c r="DN64" s="1269"/>
      <c r="DO64" s="1269"/>
      <c r="DP64" s="1269"/>
      <c r="DQ64" s="1269"/>
      <c r="DR64" s="1269"/>
      <c r="DS64" s="1269"/>
      <c r="DT64" s="1269"/>
      <c r="DU64" s="1269"/>
      <c r="DV64" s="1269"/>
      <c r="DW64" s="1269"/>
      <c r="DX64" s="1269"/>
      <c r="DY64" s="1269"/>
      <c r="DZ64" s="1269"/>
      <c r="EA64" s="1269"/>
      <c r="EB64" s="1269"/>
      <c r="EC64" s="1269"/>
      <c r="ED64" s="1269"/>
      <c r="EE64" s="1269"/>
      <c r="EF64" s="1269"/>
      <c r="EG64" s="1269"/>
      <c r="EH64" s="1269"/>
      <c r="EI64" s="1269"/>
      <c r="EJ64" s="1269"/>
      <c r="EK64" s="1269"/>
      <c r="EL64" s="1269"/>
      <c r="EM64" s="1269"/>
      <c r="EN64" s="1269"/>
      <c r="EO64" s="1269"/>
      <c r="EP64" s="1269"/>
      <c r="EQ64" s="1269"/>
      <c r="ER64" s="1269"/>
      <c r="ES64" s="1269"/>
      <c r="ET64" s="1269"/>
      <c r="EU64" s="1269"/>
      <c r="EV64" s="1269"/>
      <c r="EW64" s="1269"/>
      <c r="EX64" s="1269"/>
      <c r="EY64" s="1269"/>
      <c r="EZ64" s="1269"/>
      <c r="FA64" s="1269"/>
      <c r="FB64" s="1269"/>
      <c r="FC64" s="1269"/>
      <c r="FD64" s="1269"/>
      <c r="FE64" s="1269"/>
      <c r="FF64" s="1269"/>
      <c r="FG64" s="1269"/>
      <c r="FH64" s="1269"/>
      <c r="FI64" s="1269"/>
      <c r="FJ64" s="1269"/>
      <c r="FK64" s="1269"/>
      <c r="FL64" s="1269"/>
      <c r="FM64" s="1269"/>
      <c r="FN64" s="1269"/>
      <c r="FO64" s="1269"/>
      <c r="FP64" s="1269"/>
      <c r="FQ64" s="1269"/>
      <c r="FR64" s="1269"/>
      <c r="FS64" s="1269"/>
      <c r="FT64" s="1269"/>
      <c r="FU64" s="1269"/>
      <c r="FV64" s="1269"/>
      <c r="FW64" s="1269"/>
      <c r="FX64" s="1269"/>
      <c r="FY64" s="1269"/>
      <c r="FZ64" s="1269"/>
      <c r="GA64" s="1269"/>
      <c r="GB64" s="1269"/>
      <c r="GC64" s="1269"/>
      <c r="GD64" s="1269"/>
      <c r="GE64" s="1269"/>
      <c r="GF64" s="1269"/>
      <c r="GG64" s="1269"/>
      <c r="GH64" s="1269"/>
      <c r="GI64" s="1269"/>
      <c r="GJ64" s="1269"/>
      <c r="GK64" s="1269"/>
      <c r="GL64" s="1269"/>
      <c r="GM64" s="1269"/>
      <c r="GN64" s="1269"/>
      <c r="GO64" s="1269"/>
      <c r="GP64" s="1269"/>
      <c r="GQ64" s="1269"/>
      <c r="GR64" s="1269"/>
      <c r="GS64" s="1269"/>
      <c r="GT64" s="1269"/>
      <c r="GU64" s="1269"/>
      <c r="GV64" s="1269"/>
      <c r="GW64" s="1269"/>
      <c r="GX64" s="1269"/>
      <c r="GY64" s="1269"/>
      <c r="GZ64" s="1269"/>
      <c r="HA64" s="1269"/>
      <c r="HB64" s="1269"/>
      <c r="HC64" s="1269"/>
      <c r="HD64" s="1269"/>
      <c r="HE64" s="1269"/>
      <c r="HF64" s="1269"/>
      <c r="HG64" s="1269"/>
      <c r="HH64" s="1269"/>
      <c r="HI64" s="1269"/>
      <c r="HJ64" s="1269"/>
      <c r="HK64" s="1269"/>
      <c r="HL64" s="1269"/>
      <c r="HM64" s="1269"/>
      <c r="HN64" s="1269"/>
      <c r="HO64" s="1269"/>
      <c r="HP64" s="1269"/>
      <c r="HQ64" s="1269"/>
      <c r="HR64" s="1269"/>
      <c r="HS64" s="1269"/>
      <c r="HT64" s="1269"/>
      <c r="HU64" s="1269"/>
      <c r="HV64" s="1269"/>
      <c r="HW64" s="1269"/>
      <c r="HX64" s="1269"/>
      <c r="HY64" s="1269"/>
      <c r="HZ64" s="1269"/>
      <c r="IA64" s="1269"/>
      <c r="IB64" s="1269"/>
      <c r="IC64" s="1269"/>
      <c r="ID64" s="1269"/>
      <c r="IE64" s="1269"/>
      <c r="IF64" s="1269"/>
      <c r="IG64" s="1269"/>
      <c r="IH64" s="1269"/>
      <c r="II64" s="1269"/>
      <c r="IJ64" s="1269"/>
      <c r="IK64" s="1269"/>
      <c r="IL64" s="1269"/>
      <c r="IM64" s="1269"/>
      <c r="IN64" s="1269"/>
      <c r="IO64" s="1269"/>
      <c r="IP64" s="1269"/>
      <c r="IQ64" s="1269"/>
      <c r="IR64" s="1269"/>
      <c r="IS64" s="1269"/>
      <c r="IT64" s="1269"/>
      <c r="IU64" s="1269"/>
    </row>
    <row r="65" spans="1:255" s="1268" customFormat="1" ht="8.25" customHeight="1">
      <c r="A65" s="133"/>
      <c r="B65" s="133"/>
      <c r="C65" s="133"/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269"/>
      <c r="R65" s="1269"/>
      <c r="S65" s="1269"/>
      <c r="T65" s="1269"/>
      <c r="U65" s="1269"/>
      <c r="V65" s="1269"/>
      <c r="W65" s="1269"/>
      <c r="X65" s="1269"/>
      <c r="Y65" s="1269"/>
      <c r="Z65" s="1269"/>
      <c r="AA65" s="1269"/>
      <c r="AB65" s="1269"/>
      <c r="AC65" s="1269"/>
      <c r="AD65" s="1269"/>
      <c r="AE65" s="1269"/>
      <c r="AF65" s="1269"/>
      <c r="AG65" s="1269"/>
      <c r="AH65" s="1269"/>
      <c r="AI65" s="1269"/>
      <c r="AJ65" s="1269"/>
      <c r="AK65" s="1269"/>
      <c r="AL65" s="1269"/>
      <c r="AM65" s="1269"/>
      <c r="AN65" s="1269"/>
      <c r="AO65" s="1269"/>
      <c r="AP65" s="1269"/>
      <c r="AQ65" s="1269"/>
      <c r="AR65" s="1269"/>
      <c r="AS65" s="1269"/>
      <c r="AT65" s="1269"/>
      <c r="AU65" s="1269"/>
      <c r="AV65" s="1269"/>
      <c r="AW65" s="1269"/>
      <c r="AX65" s="1269"/>
      <c r="AY65" s="1269"/>
      <c r="AZ65" s="1269"/>
      <c r="BA65" s="1269"/>
      <c r="BB65" s="1269"/>
      <c r="BC65" s="1269"/>
      <c r="BD65" s="1269"/>
      <c r="BE65" s="1269"/>
      <c r="BF65" s="1269"/>
      <c r="BG65" s="1269"/>
      <c r="BH65" s="1269"/>
      <c r="BI65" s="1269"/>
      <c r="BJ65" s="1269"/>
      <c r="BK65" s="1269"/>
      <c r="BL65" s="1269"/>
      <c r="BM65" s="1269"/>
      <c r="BN65" s="1269"/>
      <c r="BO65" s="1269"/>
      <c r="BP65" s="1269"/>
      <c r="BQ65" s="1269"/>
      <c r="BR65" s="1269"/>
      <c r="BS65" s="1269"/>
      <c r="BT65" s="1269"/>
      <c r="BU65" s="1269"/>
      <c r="BV65" s="1269"/>
      <c r="BW65" s="1269"/>
      <c r="BX65" s="1269"/>
      <c r="BY65" s="1269"/>
      <c r="BZ65" s="1269"/>
      <c r="CA65" s="1269"/>
      <c r="CB65" s="1269"/>
      <c r="CC65" s="1269"/>
      <c r="CD65" s="1269"/>
      <c r="CE65" s="1269"/>
      <c r="CF65" s="1269"/>
      <c r="CG65" s="1269"/>
      <c r="CH65" s="1269"/>
      <c r="CI65" s="1269"/>
      <c r="CJ65" s="1269"/>
      <c r="CK65" s="1269"/>
      <c r="CL65" s="1269"/>
      <c r="CM65" s="1269"/>
      <c r="CN65" s="1269"/>
      <c r="CO65" s="1269"/>
      <c r="CP65" s="1269"/>
      <c r="CQ65" s="1269"/>
      <c r="CR65" s="1269"/>
      <c r="CS65" s="1269"/>
      <c r="CT65" s="1269"/>
      <c r="CU65" s="1269"/>
      <c r="CV65" s="1269"/>
      <c r="CW65" s="1269"/>
      <c r="CX65" s="1269"/>
      <c r="CY65" s="1269"/>
      <c r="CZ65" s="1269"/>
      <c r="DA65" s="1269"/>
      <c r="DB65" s="1269"/>
      <c r="DC65" s="1269"/>
      <c r="DD65" s="1269"/>
      <c r="DE65" s="1269"/>
      <c r="DF65" s="1269"/>
      <c r="DG65" s="1269"/>
      <c r="DH65" s="1269"/>
      <c r="DI65" s="1269"/>
      <c r="DJ65" s="1269"/>
      <c r="DK65" s="1269"/>
      <c r="DL65" s="1269"/>
      <c r="DM65" s="1269"/>
      <c r="DN65" s="1269"/>
      <c r="DO65" s="1269"/>
      <c r="DP65" s="1269"/>
      <c r="DQ65" s="1269"/>
      <c r="DR65" s="1269"/>
      <c r="DS65" s="1269"/>
      <c r="DT65" s="1269"/>
      <c r="DU65" s="1269"/>
      <c r="DV65" s="1269"/>
      <c r="DW65" s="1269"/>
      <c r="DX65" s="1269"/>
      <c r="DY65" s="1269"/>
      <c r="DZ65" s="1269"/>
      <c r="EA65" s="1269"/>
      <c r="EB65" s="1269"/>
      <c r="EC65" s="1269"/>
      <c r="ED65" s="1269"/>
      <c r="EE65" s="1269"/>
      <c r="EF65" s="1269"/>
      <c r="EG65" s="1269"/>
      <c r="EH65" s="1269"/>
      <c r="EI65" s="1269"/>
      <c r="EJ65" s="1269"/>
      <c r="EK65" s="1269"/>
      <c r="EL65" s="1269"/>
      <c r="EM65" s="1269"/>
      <c r="EN65" s="1269"/>
      <c r="EO65" s="1269"/>
      <c r="EP65" s="1269"/>
      <c r="EQ65" s="1269"/>
      <c r="ER65" s="1269"/>
      <c r="ES65" s="1269"/>
      <c r="ET65" s="1269"/>
      <c r="EU65" s="1269"/>
      <c r="EV65" s="1269"/>
      <c r="EW65" s="1269"/>
      <c r="EX65" s="1269"/>
      <c r="EY65" s="1269"/>
      <c r="EZ65" s="1269"/>
      <c r="FA65" s="1269"/>
      <c r="FB65" s="1269"/>
      <c r="FC65" s="1269"/>
      <c r="FD65" s="1269"/>
      <c r="FE65" s="1269"/>
      <c r="FF65" s="1269"/>
      <c r="FG65" s="1269"/>
      <c r="FH65" s="1269"/>
      <c r="FI65" s="1269"/>
      <c r="FJ65" s="1269"/>
      <c r="FK65" s="1269"/>
      <c r="FL65" s="1269"/>
      <c r="FM65" s="1269"/>
      <c r="FN65" s="1269"/>
      <c r="FO65" s="1269"/>
      <c r="FP65" s="1269"/>
      <c r="FQ65" s="1269"/>
      <c r="FR65" s="1269"/>
      <c r="FS65" s="1269"/>
      <c r="FT65" s="1269"/>
      <c r="FU65" s="1269"/>
      <c r="FV65" s="1269"/>
      <c r="FW65" s="1269"/>
      <c r="FX65" s="1269"/>
      <c r="FY65" s="1269"/>
      <c r="FZ65" s="1269"/>
      <c r="GA65" s="1269"/>
      <c r="GB65" s="1269"/>
      <c r="GC65" s="1269"/>
      <c r="GD65" s="1269"/>
      <c r="GE65" s="1269"/>
      <c r="GF65" s="1269"/>
      <c r="GG65" s="1269"/>
      <c r="GH65" s="1269"/>
      <c r="GI65" s="1269"/>
      <c r="GJ65" s="1269"/>
      <c r="GK65" s="1269"/>
      <c r="GL65" s="1269"/>
      <c r="GM65" s="1269"/>
      <c r="GN65" s="1269"/>
      <c r="GO65" s="1269"/>
      <c r="GP65" s="1269"/>
      <c r="GQ65" s="1269"/>
      <c r="GR65" s="1269"/>
      <c r="GS65" s="1269"/>
      <c r="GT65" s="1269"/>
      <c r="GU65" s="1269"/>
      <c r="GV65" s="1269"/>
      <c r="GW65" s="1269"/>
      <c r="GX65" s="1269"/>
      <c r="GY65" s="1269"/>
      <c r="GZ65" s="1269"/>
      <c r="HA65" s="1269"/>
      <c r="HB65" s="1269"/>
      <c r="HC65" s="1269"/>
      <c r="HD65" s="1269"/>
      <c r="HE65" s="1269"/>
      <c r="HF65" s="1269"/>
      <c r="HG65" s="1269"/>
      <c r="HH65" s="1269"/>
      <c r="HI65" s="1269"/>
      <c r="HJ65" s="1269"/>
      <c r="HK65" s="1269"/>
      <c r="HL65" s="1269"/>
      <c r="HM65" s="1269"/>
      <c r="HN65" s="1269"/>
      <c r="HO65" s="1269"/>
      <c r="HP65" s="1269"/>
      <c r="HQ65" s="1269"/>
      <c r="HR65" s="1269"/>
      <c r="HS65" s="1269"/>
      <c r="HT65" s="1269"/>
      <c r="HU65" s="1269"/>
      <c r="HV65" s="1269"/>
      <c r="HW65" s="1269"/>
      <c r="HX65" s="1269"/>
      <c r="HY65" s="1269"/>
      <c r="HZ65" s="1269"/>
      <c r="IA65" s="1269"/>
      <c r="IB65" s="1269"/>
      <c r="IC65" s="1269"/>
      <c r="ID65" s="1269"/>
      <c r="IE65" s="1269"/>
      <c r="IF65" s="1269"/>
      <c r="IG65" s="1269"/>
      <c r="IH65" s="1269"/>
      <c r="II65" s="1269"/>
      <c r="IJ65" s="1269"/>
      <c r="IK65" s="1269"/>
      <c r="IL65" s="1269"/>
      <c r="IM65" s="1269"/>
      <c r="IN65" s="1269"/>
      <c r="IO65" s="1269"/>
      <c r="IP65" s="1269"/>
      <c r="IQ65" s="1269"/>
      <c r="IR65" s="1269"/>
      <c r="IS65" s="1269"/>
      <c r="IT65" s="1269"/>
      <c r="IU65" s="1269"/>
    </row>
    <row r="66" spans="1:255" s="1268" customFormat="1" ht="8.25" customHeight="1">
      <c r="A66" s="133"/>
      <c r="B66" s="133"/>
      <c r="C66" s="133"/>
      <c r="D66" s="133"/>
      <c r="E66" s="133"/>
      <c r="F66" s="133"/>
      <c r="G66" s="133"/>
      <c r="H66" s="133"/>
      <c r="I66" s="133"/>
      <c r="J66" s="133"/>
      <c r="K66" s="133"/>
      <c r="L66" s="133"/>
      <c r="M66" s="133"/>
      <c r="N66" s="133"/>
      <c r="O66" s="133"/>
      <c r="P66" s="133"/>
      <c r="Q66" s="1269"/>
      <c r="R66" s="1269"/>
      <c r="S66" s="1269"/>
      <c r="T66" s="1269"/>
      <c r="U66" s="1269"/>
      <c r="V66" s="1269"/>
      <c r="W66" s="1269"/>
      <c r="X66" s="1269"/>
      <c r="Y66" s="1269"/>
      <c r="Z66" s="1269"/>
      <c r="AA66" s="1269"/>
      <c r="AB66" s="1269"/>
      <c r="AC66" s="1269"/>
      <c r="AD66" s="1269"/>
      <c r="AE66" s="1269"/>
      <c r="AF66" s="1269"/>
      <c r="AG66" s="1269"/>
      <c r="AH66" s="1269"/>
      <c r="AI66" s="1269"/>
      <c r="AJ66" s="1269"/>
      <c r="AK66" s="1269"/>
      <c r="AL66" s="1269"/>
      <c r="AM66" s="1269"/>
      <c r="AN66" s="1269"/>
      <c r="AO66" s="1269"/>
      <c r="AP66" s="1269"/>
      <c r="AQ66" s="1269"/>
      <c r="AR66" s="1269"/>
      <c r="AS66" s="1269"/>
      <c r="AT66" s="1269"/>
      <c r="AU66" s="1269"/>
      <c r="AV66" s="1269"/>
      <c r="AW66" s="1269"/>
      <c r="AX66" s="1269"/>
      <c r="AY66" s="1269"/>
      <c r="AZ66" s="1269"/>
      <c r="BA66" s="1269"/>
      <c r="BB66" s="1269"/>
      <c r="BC66" s="1269"/>
      <c r="BD66" s="1269"/>
      <c r="BE66" s="1269"/>
      <c r="BF66" s="1269"/>
      <c r="BG66" s="1269"/>
      <c r="BH66" s="1269"/>
      <c r="BI66" s="1269"/>
      <c r="BJ66" s="1269"/>
      <c r="BK66" s="1269"/>
      <c r="BL66" s="1269"/>
      <c r="BM66" s="1269"/>
      <c r="BN66" s="1269"/>
      <c r="BO66" s="1269"/>
      <c r="BP66" s="1269"/>
      <c r="BQ66" s="1269"/>
      <c r="BR66" s="1269"/>
      <c r="BS66" s="1269"/>
      <c r="BT66" s="1269"/>
      <c r="BU66" s="1269"/>
      <c r="BV66" s="1269"/>
      <c r="BW66" s="1269"/>
      <c r="BX66" s="1269"/>
      <c r="BY66" s="1269"/>
      <c r="BZ66" s="1269"/>
      <c r="CA66" s="1269"/>
      <c r="CB66" s="1269"/>
      <c r="CC66" s="1269"/>
      <c r="CD66" s="1269"/>
      <c r="CE66" s="1269"/>
      <c r="CF66" s="1269"/>
      <c r="CG66" s="1269"/>
      <c r="CH66" s="1269"/>
      <c r="CI66" s="1269"/>
      <c r="CJ66" s="1269"/>
      <c r="CK66" s="1269"/>
      <c r="CL66" s="1269"/>
      <c r="CM66" s="1269"/>
      <c r="CN66" s="1269"/>
      <c r="CO66" s="1269"/>
      <c r="CP66" s="1269"/>
      <c r="CQ66" s="1269"/>
      <c r="CR66" s="1269"/>
      <c r="CS66" s="1269"/>
      <c r="CT66" s="1269"/>
      <c r="CU66" s="1269"/>
      <c r="CV66" s="1269"/>
      <c r="CW66" s="1269"/>
      <c r="CX66" s="1269"/>
      <c r="CY66" s="1269"/>
      <c r="CZ66" s="1269"/>
      <c r="DA66" s="1269"/>
      <c r="DB66" s="1269"/>
      <c r="DC66" s="1269"/>
      <c r="DD66" s="1269"/>
      <c r="DE66" s="1269"/>
      <c r="DF66" s="1269"/>
      <c r="DG66" s="1269"/>
      <c r="DH66" s="1269"/>
      <c r="DI66" s="1269"/>
      <c r="DJ66" s="1269"/>
      <c r="DK66" s="1269"/>
      <c r="DL66" s="1269"/>
      <c r="DM66" s="1269"/>
      <c r="DN66" s="1269"/>
      <c r="DO66" s="1269"/>
      <c r="DP66" s="1269"/>
      <c r="DQ66" s="1269"/>
      <c r="DR66" s="1269"/>
      <c r="DS66" s="1269"/>
      <c r="DT66" s="1269"/>
      <c r="DU66" s="1269"/>
      <c r="DV66" s="1269"/>
      <c r="DW66" s="1269"/>
      <c r="DX66" s="1269"/>
      <c r="DY66" s="1269"/>
      <c r="DZ66" s="1269"/>
      <c r="EA66" s="1269"/>
      <c r="EB66" s="1269"/>
      <c r="EC66" s="1269"/>
      <c r="ED66" s="1269"/>
      <c r="EE66" s="1269"/>
      <c r="EF66" s="1269"/>
      <c r="EG66" s="1269"/>
      <c r="EH66" s="1269"/>
      <c r="EI66" s="1269"/>
      <c r="EJ66" s="1269"/>
      <c r="EK66" s="1269"/>
      <c r="EL66" s="1269"/>
      <c r="EM66" s="1269"/>
      <c r="EN66" s="1269"/>
      <c r="EO66" s="1269"/>
      <c r="EP66" s="1269"/>
      <c r="EQ66" s="1269"/>
      <c r="ER66" s="1269"/>
      <c r="ES66" s="1269"/>
      <c r="ET66" s="1269"/>
      <c r="EU66" s="1269"/>
      <c r="EV66" s="1269"/>
      <c r="EW66" s="1269"/>
      <c r="EX66" s="1269"/>
      <c r="EY66" s="1269"/>
      <c r="EZ66" s="1269"/>
      <c r="FA66" s="1269"/>
      <c r="FB66" s="1269"/>
      <c r="FC66" s="1269"/>
      <c r="FD66" s="1269"/>
      <c r="FE66" s="1269"/>
      <c r="FF66" s="1269"/>
      <c r="FG66" s="1269"/>
      <c r="FH66" s="1269"/>
      <c r="FI66" s="1269"/>
      <c r="FJ66" s="1269"/>
      <c r="FK66" s="1269"/>
      <c r="FL66" s="1269"/>
      <c r="FM66" s="1269"/>
      <c r="FN66" s="1269"/>
      <c r="FO66" s="1269"/>
      <c r="FP66" s="1269"/>
      <c r="FQ66" s="1269"/>
      <c r="FR66" s="1269"/>
      <c r="FS66" s="1269"/>
      <c r="FT66" s="1269"/>
      <c r="FU66" s="1269"/>
      <c r="FV66" s="1269"/>
      <c r="FW66" s="1269"/>
      <c r="FX66" s="1269"/>
      <c r="FY66" s="1269"/>
      <c r="FZ66" s="1269"/>
      <c r="GA66" s="1269"/>
      <c r="GB66" s="1269"/>
      <c r="GC66" s="1269"/>
      <c r="GD66" s="1269"/>
      <c r="GE66" s="1269"/>
      <c r="GF66" s="1269"/>
      <c r="GG66" s="1269"/>
      <c r="GH66" s="1269"/>
      <c r="GI66" s="1269"/>
      <c r="GJ66" s="1269"/>
      <c r="GK66" s="1269"/>
      <c r="GL66" s="1269"/>
      <c r="GM66" s="1269"/>
      <c r="GN66" s="1269"/>
      <c r="GO66" s="1269"/>
      <c r="GP66" s="1269"/>
      <c r="GQ66" s="1269"/>
      <c r="GR66" s="1269"/>
      <c r="GS66" s="1269"/>
      <c r="GT66" s="1269"/>
      <c r="GU66" s="1269"/>
      <c r="GV66" s="1269"/>
      <c r="GW66" s="1269"/>
      <c r="GX66" s="1269"/>
      <c r="GY66" s="1269"/>
      <c r="GZ66" s="1269"/>
      <c r="HA66" s="1269"/>
      <c r="HB66" s="1269"/>
      <c r="HC66" s="1269"/>
      <c r="HD66" s="1269"/>
      <c r="HE66" s="1269"/>
      <c r="HF66" s="1269"/>
      <c r="HG66" s="1269"/>
      <c r="HH66" s="1269"/>
      <c r="HI66" s="1269"/>
      <c r="HJ66" s="1269"/>
      <c r="HK66" s="1269"/>
      <c r="HL66" s="1269"/>
      <c r="HM66" s="1269"/>
      <c r="HN66" s="1269"/>
      <c r="HO66" s="1269"/>
      <c r="HP66" s="1269"/>
      <c r="HQ66" s="1269"/>
      <c r="HR66" s="1269"/>
      <c r="HS66" s="1269"/>
      <c r="HT66" s="1269"/>
      <c r="HU66" s="1269"/>
      <c r="HV66" s="1269"/>
      <c r="HW66" s="1269"/>
      <c r="HX66" s="1269"/>
      <c r="HY66" s="1269"/>
      <c r="HZ66" s="1269"/>
      <c r="IA66" s="1269"/>
      <c r="IB66" s="1269"/>
      <c r="IC66" s="1269"/>
      <c r="ID66" s="1269"/>
      <c r="IE66" s="1269"/>
      <c r="IF66" s="1269"/>
      <c r="IG66" s="1269"/>
      <c r="IH66" s="1269"/>
      <c r="II66" s="1269"/>
      <c r="IJ66" s="1269"/>
      <c r="IK66" s="1269"/>
      <c r="IL66" s="1269"/>
      <c r="IM66" s="1269"/>
      <c r="IN66" s="1269"/>
      <c r="IO66" s="1269"/>
      <c r="IP66" s="1269"/>
      <c r="IQ66" s="1269"/>
      <c r="IR66" s="1269"/>
      <c r="IS66" s="1269"/>
      <c r="IT66" s="1269"/>
      <c r="IU66" s="1269"/>
    </row>
    <row r="67" spans="1:255" s="1268" customFormat="1" ht="8.25" customHeight="1">
      <c r="A67" s="133"/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269"/>
      <c r="R67" s="1269"/>
      <c r="S67" s="1269"/>
      <c r="T67" s="1269"/>
      <c r="U67" s="1269"/>
      <c r="V67" s="1269"/>
      <c r="W67" s="1269"/>
      <c r="X67" s="1269"/>
      <c r="Y67" s="1269"/>
      <c r="Z67" s="1269"/>
      <c r="AA67" s="1269"/>
      <c r="AB67" s="1269"/>
      <c r="AC67" s="1269"/>
      <c r="AD67" s="1269"/>
      <c r="AE67" s="1269"/>
      <c r="AF67" s="1269"/>
      <c r="AG67" s="1269"/>
      <c r="AH67" s="1269"/>
      <c r="AI67" s="1269"/>
      <c r="AJ67" s="1269"/>
      <c r="AK67" s="1269"/>
      <c r="AL67" s="1269"/>
      <c r="AM67" s="1269"/>
      <c r="AN67" s="1269"/>
      <c r="AO67" s="1269"/>
      <c r="AP67" s="1269"/>
      <c r="AQ67" s="1269"/>
      <c r="AR67" s="1269"/>
      <c r="AS67" s="1269"/>
      <c r="AT67" s="1269"/>
      <c r="AU67" s="1269"/>
      <c r="AV67" s="1269"/>
      <c r="AW67" s="1269"/>
      <c r="AX67" s="1269"/>
      <c r="AY67" s="1269"/>
      <c r="AZ67" s="1269"/>
      <c r="BA67" s="1269"/>
      <c r="BB67" s="1269"/>
      <c r="BC67" s="1269"/>
      <c r="BD67" s="1269"/>
      <c r="BE67" s="1269"/>
      <c r="BF67" s="1269"/>
      <c r="BG67" s="1269"/>
      <c r="BH67" s="1269"/>
      <c r="BI67" s="1269"/>
      <c r="BJ67" s="1269"/>
      <c r="BK67" s="1269"/>
      <c r="BL67" s="1269"/>
      <c r="BM67" s="1269"/>
      <c r="BN67" s="1269"/>
      <c r="BO67" s="1269"/>
      <c r="BP67" s="1269"/>
      <c r="BQ67" s="1269"/>
      <c r="BR67" s="1269"/>
      <c r="BS67" s="1269"/>
      <c r="BT67" s="1269"/>
      <c r="BU67" s="1269"/>
      <c r="BV67" s="1269"/>
      <c r="BW67" s="1269"/>
      <c r="BX67" s="1269"/>
      <c r="BY67" s="1269"/>
      <c r="BZ67" s="1269"/>
      <c r="CA67" s="1269"/>
      <c r="CB67" s="1269"/>
      <c r="CC67" s="1269"/>
      <c r="CD67" s="1269"/>
      <c r="CE67" s="1269"/>
      <c r="CF67" s="1269"/>
      <c r="CG67" s="1269"/>
      <c r="CH67" s="1269"/>
      <c r="CI67" s="1269"/>
      <c r="CJ67" s="1269"/>
      <c r="CK67" s="1269"/>
      <c r="CL67" s="1269"/>
      <c r="CM67" s="1269"/>
      <c r="CN67" s="1269"/>
      <c r="CO67" s="1269"/>
      <c r="CP67" s="1269"/>
      <c r="CQ67" s="1269"/>
      <c r="CR67" s="1269"/>
      <c r="CS67" s="1269"/>
      <c r="CT67" s="1269"/>
      <c r="CU67" s="1269"/>
      <c r="CV67" s="1269"/>
      <c r="CW67" s="1269"/>
      <c r="CX67" s="1269"/>
      <c r="CY67" s="1269"/>
      <c r="CZ67" s="1269"/>
      <c r="DA67" s="1269"/>
      <c r="DB67" s="1269"/>
      <c r="DC67" s="1269"/>
      <c r="DD67" s="1269"/>
      <c r="DE67" s="1269"/>
      <c r="DF67" s="1269"/>
      <c r="DG67" s="1269"/>
      <c r="DH67" s="1269"/>
      <c r="DI67" s="1269"/>
      <c r="DJ67" s="1269"/>
      <c r="DK67" s="1269"/>
      <c r="DL67" s="1269"/>
      <c r="DM67" s="1269"/>
      <c r="DN67" s="1269"/>
      <c r="DO67" s="1269"/>
      <c r="DP67" s="1269"/>
      <c r="DQ67" s="1269"/>
      <c r="DR67" s="1269"/>
      <c r="DS67" s="1269"/>
      <c r="DT67" s="1269"/>
      <c r="DU67" s="1269"/>
      <c r="DV67" s="1269"/>
      <c r="DW67" s="1269"/>
      <c r="DX67" s="1269"/>
      <c r="DY67" s="1269"/>
      <c r="DZ67" s="1269"/>
      <c r="EA67" s="1269"/>
      <c r="EB67" s="1269"/>
      <c r="EC67" s="1269"/>
      <c r="ED67" s="1269"/>
      <c r="EE67" s="1269"/>
      <c r="EF67" s="1269"/>
      <c r="EG67" s="1269"/>
      <c r="EH67" s="1269"/>
      <c r="EI67" s="1269"/>
      <c r="EJ67" s="1269"/>
      <c r="EK67" s="1269"/>
      <c r="EL67" s="1269"/>
      <c r="EM67" s="1269"/>
      <c r="EN67" s="1269"/>
      <c r="EO67" s="1269"/>
      <c r="EP67" s="1269"/>
      <c r="EQ67" s="1269"/>
      <c r="ER67" s="1269"/>
      <c r="ES67" s="1269"/>
      <c r="ET67" s="1269"/>
      <c r="EU67" s="1269"/>
      <c r="EV67" s="1269"/>
      <c r="EW67" s="1269"/>
      <c r="EX67" s="1269"/>
      <c r="EY67" s="1269"/>
      <c r="EZ67" s="1269"/>
      <c r="FA67" s="1269"/>
      <c r="FB67" s="1269"/>
      <c r="FC67" s="1269"/>
      <c r="FD67" s="1269"/>
      <c r="FE67" s="1269"/>
      <c r="FF67" s="1269"/>
      <c r="FG67" s="1269"/>
      <c r="FH67" s="1269"/>
      <c r="FI67" s="1269"/>
      <c r="FJ67" s="1269"/>
      <c r="FK67" s="1269"/>
      <c r="FL67" s="1269"/>
      <c r="FM67" s="1269"/>
      <c r="FN67" s="1269"/>
      <c r="FO67" s="1269"/>
      <c r="FP67" s="1269"/>
      <c r="FQ67" s="1269"/>
      <c r="FR67" s="1269"/>
      <c r="FS67" s="1269"/>
      <c r="FT67" s="1269"/>
      <c r="FU67" s="1269"/>
      <c r="FV67" s="1269"/>
      <c r="FW67" s="1269"/>
      <c r="FX67" s="1269"/>
      <c r="FY67" s="1269"/>
      <c r="FZ67" s="1269"/>
      <c r="GA67" s="1269"/>
      <c r="GB67" s="1269"/>
      <c r="GC67" s="1269"/>
      <c r="GD67" s="1269"/>
      <c r="GE67" s="1269"/>
      <c r="GF67" s="1269"/>
      <c r="GG67" s="1269"/>
      <c r="GH67" s="1269"/>
      <c r="GI67" s="1269"/>
      <c r="GJ67" s="1269"/>
      <c r="GK67" s="1269"/>
      <c r="GL67" s="1269"/>
      <c r="GM67" s="1269"/>
      <c r="GN67" s="1269"/>
      <c r="GO67" s="1269"/>
      <c r="GP67" s="1269"/>
      <c r="GQ67" s="1269"/>
      <c r="GR67" s="1269"/>
      <c r="GS67" s="1269"/>
      <c r="GT67" s="1269"/>
      <c r="GU67" s="1269"/>
      <c r="GV67" s="1269"/>
      <c r="GW67" s="1269"/>
      <c r="GX67" s="1269"/>
      <c r="GY67" s="1269"/>
      <c r="GZ67" s="1269"/>
      <c r="HA67" s="1269"/>
      <c r="HB67" s="1269"/>
      <c r="HC67" s="1269"/>
      <c r="HD67" s="1269"/>
      <c r="HE67" s="1269"/>
      <c r="HF67" s="1269"/>
      <c r="HG67" s="1269"/>
      <c r="HH67" s="1269"/>
      <c r="HI67" s="1269"/>
      <c r="HJ67" s="1269"/>
      <c r="HK67" s="1269"/>
      <c r="HL67" s="1269"/>
      <c r="HM67" s="1269"/>
      <c r="HN67" s="1269"/>
      <c r="HO67" s="1269"/>
      <c r="HP67" s="1269"/>
      <c r="HQ67" s="1269"/>
      <c r="HR67" s="1269"/>
      <c r="HS67" s="1269"/>
      <c r="HT67" s="1269"/>
      <c r="HU67" s="1269"/>
      <c r="HV67" s="1269"/>
      <c r="HW67" s="1269"/>
      <c r="HX67" s="1269"/>
      <c r="HY67" s="1269"/>
      <c r="HZ67" s="1269"/>
      <c r="IA67" s="1269"/>
      <c r="IB67" s="1269"/>
      <c r="IC67" s="1269"/>
      <c r="ID67" s="1269"/>
      <c r="IE67" s="1269"/>
      <c r="IF67" s="1269"/>
      <c r="IG67" s="1269"/>
      <c r="IH67" s="1269"/>
      <c r="II67" s="1269"/>
      <c r="IJ67" s="1269"/>
      <c r="IK67" s="1269"/>
      <c r="IL67" s="1269"/>
      <c r="IM67" s="1269"/>
      <c r="IN67" s="1269"/>
      <c r="IO67" s="1269"/>
      <c r="IP67" s="1269"/>
      <c r="IQ67" s="1269"/>
      <c r="IR67" s="1269"/>
      <c r="IS67" s="1269"/>
      <c r="IT67" s="1269"/>
      <c r="IU67" s="1269"/>
    </row>
    <row r="68" spans="1:255" s="1268" customFormat="1" ht="8.25" customHeight="1">
      <c r="A68" s="133"/>
      <c r="B68" s="133"/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/>
      <c r="O68" s="133"/>
      <c r="P68" s="133"/>
      <c r="Q68" s="1269"/>
      <c r="R68" s="1269"/>
      <c r="S68" s="1269"/>
      <c r="T68" s="1269"/>
      <c r="U68" s="1269"/>
      <c r="V68" s="1269"/>
      <c r="W68" s="1269"/>
      <c r="X68" s="1269"/>
      <c r="Y68" s="1269"/>
      <c r="Z68" s="1269"/>
      <c r="AA68" s="1269"/>
      <c r="AB68" s="1269"/>
      <c r="AC68" s="1269"/>
      <c r="AD68" s="1269"/>
      <c r="AE68" s="1269"/>
      <c r="AF68" s="1269"/>
      <c r="AG68" s="1269"/>
      <c r="AH68" s="1269"/>
      <c r="AI68" s="1269"/>
      <c r="AJ68" s="1269"/>
      <c r="AK68" s="1269"/>
      <c r="AL68" s="1269"/>
      <c r="AM68" s="1269"/>
      <c r="AN68" s="1269"/>
      <c r="AO68" s="1269"/>
      <c r="AP68" s="1269"/>
      <c r="AQ68" s="1269"/>
      <c r="AR68" s="1269"/>
      <c r="AS68" s="1269"/>
      <c r="AT68" s="1269"/>
      <c r="AU68" s="1269"/>
      <c r="AV68" s="1269"/>
      <c r="AW68" s="1269"/>
      <c r="AX68" s="1269"/>
      <c r="AY68" s="1269"/>
      <c r="AZ68" s="1269"/>
      <c r="BA68" s="1269"/>
      <c r="BB68" s="1269"/>
      <c r="BC68" s="1269"/>
      <c r="BD68" s="1269"/>
      <c r="BE68" s="1269"/>
      <c r="BF68" s="1269"/>
      <c r="BG68" s="1269"/>
      <c r="BH68" s="1269"/>
      <c r="BI68" s="1269"/>
      <c r="BJ68" s="1269"/>
      <c r="BK68" s="1269"/>
      <c r="BL68" s="1269"/>
      <c r="BM68" s="1269"/>
      <c r="BN68" s="1269"/>
      <c r="BO68" s="1269"/>
      <c r="BP68" s="1269"/>
      <c r="BQ68" s="1269"/>
      <c r="BR68" s="1269"/>
      <c r="BS68" s="1269"/>
      <c r="BT68" s="1269"/>
      <c r="BU68" s="1269"/>
      <c r="BV68" s="1269"/>
      <c r="BW68" s="1269"/>
      <c r="BX68" s="1269"/>
      <c r="BY68" s="1269"/>
      <c r="BZ68" s="1269"/>
      <c r="CA68" s="1269"/>
      <c r="CB68" s="1269"/>
      <c r="CC68" s="1269"/>
      <c r="CD68" s="1269"/>
      <c r="CE68" s="1269"/>
      <c r="CF68" s="1269"/>
      <c r="CG68" s="1269"/>
      <c r="CH68" s="1269"/>
      <c r="CI68" s="1269"/>
      <c r="CJ68" s="1269"/>
      <c r="CK68" s="1269"/>
      <c r="CL68" s="1269"/>
      <c r="CM68" s="1269"/>
      <c r="CN68" s="1269"/>
      <c r="CO68" s="1269"/>
      <c r="CP68" s="1269"/>
      <c r="CQ68" s="1269"/>
      <c r="CR68" s="1269"/>
      <c r="CS68" s="1269"/>
      <c r="CT68" s="1269"/>
      <c r="CU68" s="1269"/>
      <c r="CV68" s="1269"/>
      <c r="CW68" s="1269"/>
      <c r="CX68" s="1269"/>
      <c r="CY68" s="1269"/>
      <c r="CZ68" s="1269"/>
      <c r="DA68" s="1269"/>
      <c r="DB68" s="1269"/>
      <c r="DC68" s="1269"/>
      <c r="DD68" s="1269"/>
      <c r="DE68" s="1269"/>
      <c r="DF68" s="1269"/>
      <c r="DG68" s="1269"/>
      <c r="DH68" s="1269"/>
      <c r="DI68" s="1269"/>
      <c r="DJ68" s="1269"/>
      <c r="DK68" s="1269"/>
      <c r="DL68" s="1269"/>
      <c r="DM68" s="1269"/>
      <c r="DN68" s="1269"/>
      <c r="DO68" s="1269"/>
      <c r="DP68" s="1269"/>
      <c r="DQ68" s="1269"/>
      <c r="DR68" s="1269"/>
      <c r="DS68" s="1269"/>
      <c r="DT68" s="1269"/>
      <c r="DU68" s="1269"/>
      <c r="DV68" s="1269"/>
      <c r="DW68" s="1269"/>
      <c r="DX68" s="1269"/>
      <c r="DY68" s="1269"/>
      <c r="DZ68" s="1269"/>
      <c r="EA68" s="1269"/>
      <c r="EB68" s="1269"/>
      <c r="EC68" s="1269"/>
      <c r="ED68" s="1269"/>
      <c r="EE68" s="1269"/>
      <c r="EF68" s="1269"/>
      <c r="EG68" s="1269"/>
      <c r="EH68" s="1269"/>
      <c r="EI68" s="1269"/>
      <c r="EJ68" s="1269"/>
      <c r="EK68" s="1269"/>
      <c r="EL68" s="1269"/>
      <c r="EM68" s="1269"/>
      <c r="EN68" s="1269"/>
      <c r="EO68" s="1269"/>
      <c r="EP68" s="1269"/>
      <c r="EQ68" s="1269"/>
      <c r="ER68" s="1269"/>
      <c r="ES68" s="1269"/>
      <c r="ET68" s="1269"/>
      <c r="EU68" s="1269"/>
      <c r="EV68" s="1269"/>
      <c r="EW68" s="1269"/>
      <c r="EX68" s="1269"/>
      <c r="EY68" s="1269"/>
      <c r="EZ68" s="1269"/>
      <c r="FA68" s="1269"/>
      <c r="FB68" s="1269"/>
      <c r="FC68" s="1269"/>
      <c r="FD68" s="1269"/>
      <c r="FE68" s="1269"/>
      <c r="FF68" s="1269"/>
      <c r="FG68" s="1269"/>
      <c r="FH68" s="1269"/>
      <c r="FI68" s="1269"/>
      <c r="FJ68" s="1269"/>
      <c r="FK68" s="1269"/>
      <c r="FL68" s="1269"/>
      <c r="FM68" s="1269"/>
      <c r="FN68" s="1269"/>
      <c r="FO68" s="1269"/>
      <c r="FP68" s="1269"/>
      <c r="FQ68" s="1269"/>
      <c r="FR68" s="1269"/>
      <c r="FS68" s="1269"/>
      <c r="FT68" s="1269"/>
      <c r="FU68" s="1269"/>
      <c r="FV68" s="1269"/>
      <c r="FW68" s="1269"/>
      <c r="FX68" s="1269"/>
      <c r="FY68" s="1269"/>
      <c r="FZ68" s="1269"/>
      <c r="GA68" s="1269"/>
      <c r="GB68" s="1269"/>
      <c r="GC68" s="1269"/>
      <c r="GD68" s="1269"/>
      <c r="GE68" s="1269"/>
      <c r="GF68" s="1269"/>
      <c r="GG68" s="1269"/>
      <c r="GH68" s="1269"/>
      <c r="GI68" s="1269"/>
      <c r="GJ68" s="1269"/>
      <c r="GK68" s="1269"/>
      <c r="GL68" s="1269"/>
      <c r="GM68" s="1269"/>
      <c r="GN68" s="1269"/>
      <c r="GO68" s="1269"/>
      <c r="GP68" s="1269"/>
      <c r="GQ68" s="1269"/>
      <c r="GR68" s="1269"/>
      <c r="GS68" s="1269"/>
      <c r="GT68" s="1269"/>
      <c r="GU68" s="1269"/>
      <c r="GV68" s="1269"/>
      <c r="GW68" s="1269"/>
      <c r="GX68" s="1269"/>
      <c r="GY68" s="1269"/>
      <c r="GZ68" s="1269"/>
      <c r="HA68" s="1269"/>
      <c r="HB68" s="1269"/>
      <c r="HC68" s="1269"/>
      <c r="HD68" s="1269"/>
      <c r="HE68" s="1269"/>
      <c r="HF68" s="1269"/>
      <c r="HG68" s="1269"/>
      <c r="HH68" s="1269"/>
      <c r="HI68" s="1269"/>
      <c r="HJ68" s="1269"/>
      <c r="HK68" s="1269"/>
      <c r="HL68" s="1269"/>
      <c r="HM68" s="1269"/>
      <c r="HN68" s="1269"/>
      <c r="HO68" s="1269"/>
      <c r="HP68" s="1269"/>
      <c r="HQ68" s="1269"/>
      <c r="HR68" s="1269"/>
      <c r="HS68" s="1269"/>
      <c r="HT68" s="1269"/>
      <c r="HU68" s="1269"/>
      <c r="HV68" s="1269"/>
      <c r="HW68" s="1269"/>
      <c r="HX68" s="1269"/>
      <c r="HY68" s="1269"/>
      <c r="HZ68" s="1269"/>
      <c r="IA68" s="1269"/>
      <c r="IB68" s="1269"/>
      <c r="IC68" s="1269"/>
      <c r="ID68" s="1269"/>
      <c r="IE68" s="1269"/>
      <c r="IF68" s="1269"/>
      <c r="IG68" s="1269"/>
      <c r="IH68" s="1269"/>
      <c r="II68" s="1269"/>
      <c r="IJ68" s="1269"/>
      <c r="IK68" s="1269"/>
      <c r="IL68" s="1269"/>
      <c r="IM68" s="1269"/>
      <c r="IN68" s="1269"/>
      <c r="IO68" s="1269"/>
      <c r="IP68" s="1269"/>
      <c r="IQ68" s="1269"/>
      <c r="IR68" s="1269"/>
      <c r="IS68" s="1269"/>
      <c r="IT68" s="1269"/>
      <c r="IU68" s="1269"/>
    </row>
    <row r="69" spans="1:255" s="1268" customFormat="1" ht="8.25" customHeight="1">
      <c r="A69" s="133"/>
      <c r="B69" s="133"/>
      <c r="C69" s="133"/>
      <c r="D69" s="133"/>
      <c r="E69" s="133"/>
      <c r="F69" s="133"/>
      <c r="G69" s="133"/>
      <c r="H69" s="133"/>
      <c r="I69" s="133"/>
      <c r="J69" s="133"/>
      <c r="K69" s="133"/>
      <c r="L69" s="133"/>
      <c r="M69" s="133"/>
      <c r="N69" s="133"/>
      <c r="O69" s="133"/>
      <c r="P69" s="133"/>
      <c r="Q69" s="1269"/>
      <c r="R69" s="1269"/>
      <c r="S69" s="1269"/>
      <c r="T69" s="1269"/>
      <c r="U69" s="1269"/>
      <c r="V69" s="1269"/>
      <c r="W69" s="1269"/>
      <c r="X69" s="1269"/>
      <c r="Y69" s="1269"/>
      <c r="Z69" s="1269"/>
      <c r="AA69" s="1269"/>
      <c r="AB69" s="1269"/>
      <c r="AC69" s="1269"/>
      <c r="AD69" s="1269"/>
      <c r="AE69" s="1269"/>
      <c r="AF69" s="1269"/>
      <c r="AG69" s="1269"/>
      <c r="AH69" s="1269"/>
      <c r="AI69" s="1269"/>
      <c r="AJ69" s="1269"/>
      <c r="AK69" s="1269"/>
      <c r="AL69" s="1269"/>
      <c r="AM69" s="1269"/>
      <c r="AN69" s="1269"/>
      <c r="AO69" s="1269"/>
      <c r="AP69" s="1269"/>
      <c r="AQ69" s="1269"/>
      <c r="AR69" s="1269"/>
      <c r="AS69" s="1269"/>
      <c r="AT69" s="1269"/>
      <c r="AU69" s="1269"/>
      <c r="AV69" s="1269"/>
      <c r="AW69" s="1269"/>
      <c r="AX69" s="1269"/>
      <c r="AY69" s="1269"/>
      <c r="AZ69" s="1269"/>
      <c r="BA69" s="1269"/>
      <c r="BB69" s="1269"/>
      <c r="BC69" s="1269"/>
      <c r="BD69" s="1269"/>
      <c r="BE69" s="1269"/>
      <c r="BF69" s="1269"/>
      <c r="BG69" s="1269"/>
      <c r="BH69" s="1269"/>
      <c r="BI69" s="1269"/>
      <c r="BJ69" s="1269"/>
      <c r="BK69" s="1269"/>
      <c r="BL69" s="1269"/>
      <c r="BM69" s="1269"/>
      <c r="BN69" s="1269"/>
      <c r="BO69" s="1269"/>
      <c r="BP69" s="1269"/>
      <c r="BQ69" s="1269"/>
      <c r="BR69" s="1269"/>
      <c r="BS69" s="1269"/>
      <c r="BT69" s="1269"/>
      <c r="BU69" s="1269"/>
      <c r="BV69" s="1269"/>
      <c r="BW69" s="1269"/>
      <c r="BX69" s="1269"/>
      <c r="BY69" s="1269"/>
      <c r="BZ69" s="1269"/>
      <c r="CA69" s="1269"/>
      <c r="CB69" s="1269"/>
      <c r="CC69" s="1269"/>
      <c r="CD69" s="1269"/>
      <c r="CE69" s="1269"/>
      <c r="CF69" s="1269"/>
      <c r="CG69" s="1269"/>
      <c r="CH69" s="1269"/>
      <c r="CI69" s="1269"/>
      <c r="CJ69" s="1269"/>
      <c r="CK69" s="1269"/>
      <c r="CL69" s="1269"/>
      <c r="CM69" s="1269"/>
      <c r="CN69" s="1269"/>
      <c r="CO69" s="1269"/>
      <c r="CP69" s="1269"/>
      <c r="CQ69" s="1269"/>
      <c r="CR69" s="1269"/>
      <c r="CS69" s="1269"/>
      <c r="CT69" s="1269"/>
      <c r="CU69" s="1269"/>
      <c r="CV69" s="1269"/>
      <c r="CW69" s="1269"/>
      <c r="CX69" s="1269"/>
      <c r="CY69" s="1269"/>
      <c r="CZ69" s="1269"/>
      <c r="DA69" s="1269"/>
      <c r="DB69" s="1269"/>
      <c r="DC69" s="1269"/>
      <c r="DD69" s="1269"/>
      <c r="DE69" s="1269"/>
      <c r="DF69" s="1269"/>
      <c r="DG69" s="1269"/>
      <c r="DH69" s="1269"/>
      <c r="DI69" s="1269"/>
      <c r="DJ69" s="1269"/>
      <c r="DK69" s="1269"/>
      <c r="DL69" s="1269"/>
      <c r="DM69" s="1269"/>
      <c r="DN69" s="1269"/>
      <c r="DO69" s="1269"/>
      <c r="DP69" s="1269"/>
      <c r="DQ69" s="1269"/>
      <c r="DR69" s="1269"/>
      <c r="DS69" s="1269"/>
      <c r="DT69" s="1269"/>
      <c r="DU69" s="1269"/>
      <c r="DV69" s="1269"/>
      <c r="DW69" s="1269"/>
      <c r="DX69" s="1269"/>
      <c r="DY69" s="1269"/>
      <c r="DZ69" s="1269"/>
      <c r="EA69" s="1269"/>
      <c r="EB69" s="1269"/>
      <c r="EC69" s="1269"/>
      <c r="ED69" s="1269"/>
      <c r="EE69" s="1269"/>
      <c r="EF69" s="1269"/>
      <c r="EG69" s="1269"/>
      <c r="EH69" s="1269"/>
      <c r="EI69" s="1269"/>
      <c r="EJ69" s="1269"/>
      <c r="EK69" s="1269"/>
      <c r="EL69" s="1269"/>
      <c r="EM69" s="1269"/>
      <c r="EN69" s="1269"/>
      <c r="EO69" s="1269"/>
      <c r="EP69" s="1269"/>
      <c r="EQ69" s="1269"/>
      <c r="ER69" s="1269"/>
      <c r="ES69" s="1269"/>
      <c r="ET69" s="1269"/>
      <c r="EU69" s="1269"/>
      <c r="EV69" s="1269"/>
      <c r="EW69" s="1269"/>
      <c r="EX69" s="1269"/>
      <c r="EY69" s="1269"/>
      <c r="EZ69" s="1269"/>
      <c r="FA69" s="1269"/>
      <c r="FB69" s="1269"/>
      <c r="FC69" s="1269"/>
      <c r="FD69" s="1269"/>
      <c r="FE69" s="1269"/>
      <c r="FF69" s="1269"/>
      <c r="FG69" s="1269"/>
      <c r="FH69" s="1269"/>
      <c r="FI69" s="1269"/>
      <c r="FJ69" s="1269"/>
      <c r="FK69" s="1269"/>
      <c r="FL69" s="1269"/>
      <c r="FM69" s="1269"/>
      <c r="FN69" s="1269"/>
      <c r="FO69" s="1269"/>
      <c r="FP69" s="1269"/>
      <c r="FQ69" s="1269"/>
      <c r="FR69" s="1269"/>
      <c r="FS69" s="1269"/>
      <c r="FT69" s="1269"/>
      <c r="FU69" s="1269"/>
      <c r="FV69" s="1269"/>
      <c r="FW69" s="1269"/>
      <c r="FX69" s="1269"/>
      <c r="FY69" s="1269"/>
      <c r="FZ69" s="1269"/>
      <c r="GA69" s="1269"/>
      <c r="GB69" s="1269"/>
      <c r="GC69" s="1269"/>
      <c r="GD69" s="1269"/>
      <c r="GE69" s="1269"/>
      <c r="GF69" s="1269"/>
      <c r="GG69" s="1269"/>
      <c r="GH69" s="1269"/>
      <c r="GI69" s="1269"/>
      <c r="GJ69" s="1269"/>
      <c r="GK69" s="1269"/>
      <c r="GL69" s="1269"/>
      <c r="GM69" s="1269"/>
      <c r="GN69" s="1269"/>
      <c r="GO69" s="1269"/>
      <c r="GP69" s="1269"/>
      <c r="GQ69" s="1269"/>
      <c r="GR69" s="1269"/>
      <c r="GS69" s="1269"/>
      <c r="GT69" s="1269"/>
      <c r="GU69" s="1269"/>
      <c r="GV69" s="1269"/>
      <c r="GW69" s="1269"/>
      <c r="GX69" s="1269"/>
      <c r="GY69" s="1269"/>
      <c r="GZ69" s="1269"/>
      <c r="HA69" s="1269"/>
      <c r="HB69" s="1269"/>
      <c r="HC69" s="1269"/>
      <c r="HD69" s="1269"/>
      <c r="HE69" s="1269"/>
      <c r="HF69" s="1269"/>
      <c r="HG69" s="1269"/>
      <c r="HH69" s="1269"/>
      <c r="HI69" s="1269"/>
      <c r="HJ69" s="1269"/>
      <c r="HK69" s="1269"/>
      <c r="HL69" s="1269"/>
      <c r="HM69" s="1269"/>
      <c r="HN69" s="1269"/>
      <c r="HO69" s="1269"/>
      <c r="HP69" s="1269"/>
      <c r="HQ69" s="1269"/>
      <c r="HR69" s="1269"/>
      <c r="HS69" s="1269"/>
      <c r="HT69" s="1269"/>
      <c r="HU69" s="1269"/>
      <c r="HV69" s="1269"/>
      <c r="HW69" s="1269"/>
      <c r="HX69" s="1269"/>
      <c r="HY69" s="1269"/>
      <c r="HZ69" s="1269"/>
      <c r="IA69" s="1269"/>
      <c r="IB69" s="1269"/>
      <c r="IC69" s="1269"/>
      <c r="ID69" s="1269"/>
      <c r="IE69" s="1269"/>
      <c r="IF69" s="1269"/>
      <c r="IG69" s="1269"/>
      <c r="IH69" s="1269"/>
      <c r="II69" s="1269"/>
      <c r="IJ69" s="1269"/>
      <c r="IK69" s="1269"/>
      <c r="IL69" s="1269"/>
      <c r="IM69" s="1269"/>
      <c r="IN69" s="1269"/>
      <c r="IO69" s="1269"/>
      <c r="IP69" s="1269"/>
      <c r="IQ69" s="1269"/>
      <c r="IR69" s="1269"/>
      <c r="IS69" s="1269"/>
      <c r="IT69" s="1269"/>
      <c r="IU69" s="1269"/>
    </row>
    <row r="70" spans="1:255" s="1268" customFormat="1" ht="8.25" customHeight="1">
      <c r="A70" s="133"/>
      <c r="B70" s="133"/>
      <c r="C70" s="133"/>
      <c r="D70" s="133"/>
      <c r="E70" s="133"/>
      <c r="F70" s="133"/>
      <c r="G70" s="133"/>
      <c r="H70" s="133"/>
      <c r="I70" s="133"/>
      <c r="J70" s="133"/>
      <c r="K70" s="133"/>
      <c r="L70" s="133"/>
      <c r="M70" s="133"/>
      <c r="N70" s="133"/>
      <c r="O70" s="133"/>
      <c r="P70" s="133"/>
      <c r="Q70" s="1269"/>
      <c r="R70" s="1269"/>
      <c r="S70" s="1269"/>
      <c r="T70" s="1269"/>
      <c r="U70" s="1269"/>
      <c r="V70" s="1269"/>
      <c r="W70" s="1269"/>
      <c r="X70" s="1269"/>
      <c r="Y70" s="1269"/>
      <c r="Z70" s="1269"/>
      <c r="AA70" s="1269"/>
      <c r="AB70" s="1269"/>
      <c r="AC70" s="1269"/>
      <c r="AD70" s="1269"/>
      <c r="AE70" s="1269"/>
      <c r="AF70" s="1269"/>
      <c r="AG70" s="1269"/>
      <c r="AH70" s="1269"/>
      <c r="AI70" s="1269"/>
      <c r="AJ70" s="1269"/>
      <c r="AK70" s="1269"/>
      <c r="AL70" s="1269"/>
      <c r="AM70" s="1269"/>
      <c r="AN70" s="1269"/>
      <c r="AO70" s="1269"/>
      <c r="AP70" s="1269"/>
      <c r="AQ70" s="1269"/>
      <c r="AR70" s="1269"/>
      <c r="AS70" s="1269"/>
      <c r="AT70" s="1269"/>
      <c r="AU70" s="1269"/>
      <c r="AV70" s="1269"/>
      <c r="AW70" s="1269"/>
      <c r="AX70" s="1269"/>
      <c r="AY70" s="1269"/>
      <c r="AZ70" s="1269"/>
      <c r="BA70" s="1269"/>
      <c r="BB70" s="1269"/>
      <c r="BC70" s="1269"/>
      <c r="BD70" s="1269"/>
      <c r="BE70" s="1269"/>
      <c r="BF70" s="1269"/>
      <c r="BG70" s="1269"/>
      <c r="BH70" s="1269"/>
      <c r="BI70" s="1269"/>
      <c r="BJ70" s="1269"/>
      <c r="BK70" s="1269"/>
      <c r="BL70" s="1269"/>
      <c r="BM70" s="1269"/>
      <c r="BN70" s="1269"/>
      <c r="BO70" s="1269"/>
      <c r="BP70" s="1269"/>
      <c r="BQ70" s="1269"/>
      <c r="BR70" s="1269"/>
      <c r="BS70" s="1269"/>
      <c r="BT70" s="1269"/>
      <c r="BU70" s="1269"/>
      <c r="BV70" s="1269"/>
      <c r="BW70" s="1269"/>
      <c r="BX70" s="1269"/>
      <c r="BY70" s="1269"/>
      <c r="BZ70" s="1269"/>
      <c r="CA70" s="1269"/>
      <c r="CB70" s="1269"/>
      <c r="CC70" s="1269"/>
      <c r="CD70" s="1269"/>
      <c r="CE70" s="1269"/>
      <c r="CF70" s="1269"/>
      <c r="CG70" s="1269"/>
      <c r="CH70" s="1269"/>
      <c r="CI70" s="1269"/>
      <c r="CJ70" s="1269"/>
      <c r="CK70" s="1269"/>
      <c r="CL70" s="1269"/>
      <c r="CM70" s="1269"/>
      <c r="CN70" s="1269"/>
      <c r="CO70" s="1269"/>
      <c r="CP70" s="1269"/>
      <c r="CQ70" s="1269"/>
      <c r="CR70" s="1269"/>
      <c r="CS70" s="1269"/>
      <c r="CT70" s="1269"/>
      <c r="CU70" s="1269"/>
      <c r="CV70" s="1269"/>
      <c r="CW70" s="1269"/>
      <c r="CX70" s="1269"/>
      <c r="CY70" s="1269"/>
      <c r="CZ70" s="1269"/>
      <c r="DA70" s="1269"/>
      <c r="DB70" s="1269"/>
      <c r="DC70" s="1269"/>
      <c r="DD70" s="1269"/>
      <c r="DE70" s="1269"/>
      <c r="DF70" s="1269"/>
      <c r="DG70" s="1269"/>
      <c r="DH70" s="1269"/>
      <c r="DI70" s="1269"/>
      <c r="DJ70" s="1269"/>
      <c r="DK70" s="1269"/>
      <c r="DL70" s="1269"/>
      <c r="DM70" s="1269"/>
      <c r="DN70" s="1269"/>
      <c r="DO70" s="1269"/>
      <c r="DP70" s="1269"/>
      <c r="DQ70" s="1269"/>
      <c r="DR70" s="1269"/>
      <c r="DS70" s="1269"/>
      <c r="DT70" s="1269"/>
      <c r="DU70" s="1269"/>
      <c r="DV70" s="1269"/>
      <c r="DW70" s="1269"/>
      <c r="DX70" s="1269"/>
      <c r="DY70" s="1269"/>
      <c r="DZ70" s="1269"/>
      <c r="EA70" s="1269"/>
      <c r="EB70" s="1269"/>
      <c r="EC70" s="1269"/>
      <c r="ED70" s="1269"/>
      <c r="EE70" s="1269"/>
      <c r="EF70" s="1269"/>
      <c r="EG70" s="1269"/>
      <c r="EH70" s="1269"/>
      <c r="EI70" s="1269"/>
      <c r="EJ70" s="1269"/>
      <c r="EK70" s="1269"/>
      <c r="EL70" s="1269"/>
      <c r="EM70" s="1269"/>
      <c r="EN70" s="1269"/>
      <c r="EO70" s="1269"/>
      <c r="EP70" s="1269"/>
      <c r="EQ70" s="1269"/>
      <c r="ER70" s="1269"/>
      <c r="ES70" s="1269"/>
      <c r="ET70" s="1269"/>
      <c r="EU70" s="1269"/>
      <c r="EV70" s="1269"/>
      <c r="EW70" s="1269"/>
      <c r="EX70" s="1269"/>
      <c r="EY70" s="1269"/>
      <c r="EZ70" s="1269"/>
      <c r="FA70" s="1269"/>
      <c r="FB70" s="1269"/>
      <c r="FC70" s="1269"/>
      <c r="FD70" s="1269"/>
      <c r="FE70" s="1269"/>
      <c r="FF70" s="1269"/>
      <c r="FG70" s="1269"/>
      <c r="FH70" s="1269"/>
      <c r="FI70" s="1269"/>
      <c r="FJ70" s="1269"/>
      <c r="FK70" s="1269"/>
      <c r="FL70" s="1269"/>
      <c r="FM70" s="1269"/>
      <c r="FN70" s="1269"/>
      <c r="FO70" s="1269"/>
      <c r="FP70" s="1269"/>
      <c r="FQ70" s="1269"/>
      <c r="FR70" s="1269"/>
      <c r="FS70" s="1269"/>
      <c r="FT70" s="1269"/>
      <c r="FU70" s="1269"/>
      <c r="FV70" s="1269"/>
      <c r="FW70" s="1269"/>
      <c r="FX70" s="1269"/>
      <c r="FY70" s="1269"/>
      <c r="FZ70" s="1269"/>
      <c r="GA70" s="1269"/>
      <c r="GB70" s="1269"/>
      <c r="GC70" s="1269"/>
      <c r="GD70" s="1269"/>
      <c r="GE70" s="1269"/>
      <c r="GF70" s="1269"/>
      <c r="GG70" s="1269"/>
      <c r="GH70" s="1269"/>
      <c r="GI70" s="1269"/>
      <c r="GJ70" s="1269"/>
      <c r="GK70" s="1269"/>
      <c r="GL70" s="1269"/>
      <c r="GM70" s="1269"/>
      <c r="GN70" s="1269"/>
      <c r="GO70" s="1269"/>
      <c r="GP70" s="1269"/>
      <c r="GQ70" s="1269"/>
      <c r="GR70" s="1269"/>
      <c r="GS70" s="1269"/>
      <c r="GT70" s="1269"/>
      <c r="GU70" s="1269"/>
      <c r="GV70" s="1269"/>
      <c r="GW70" s="1269"/>
      <c r="GX70" s="1269"/>
      <c r="GY70" s="1269"/>
      <c r="GZ70" s="1269"/>
      <c r="HA70" s="1269"/>
      <c r="HB70" s="1269"/>
      <c r="HC70" s="1269"/>
      <c r="HD70" s="1269"/>
      <c r="HE70" s="1269"/>
      <c r="HF70" s="1269"/>
      <c r="HG70" s="1269"/>
      <c r="HH70" s="1269"/>
      <c r="HI70" s="1269"/>
      <c r="HJ70" s="1269"/>
      <c r="HK70" s="1269"/>
      <c r="HL70" s="1269"/>
      <c r="HM70" s="1269"/>
      <c r="HN70" s="1269"/>
      <c r="HO70" s="1269"/>
      <c r="HP70" s="1269"/>
      <c r="HQ70" s="1269"/>
      <c r="HR70" s="1269"/>
      <c r="HS70" s="1269"/>
      <c r="HT70" s="1269"/>
      <c r="HU70" s="1269"/>
      <c r="HV70" s="1269"/>
      <c r="HW70" s="1269"/>
      <c r="HX70" s="1269"/>
      <c r="HY70" s="1269"/>
      <c r="HZ70" s="1269"/>
      <c r="IA70" s="1269"/>
      <c r="IB70" s="1269"/>
      <c r="IC70" s="1269"/>
      <c r="ID70" s="1269"/>
      <c r="IE70" s="1269"/>
      <c r="IF70" s="1269"/>
      <c r="IG70" s="1269"/>
      <c r="IH70" s="1269"/>
      <c r="II70" s="1269"/>
      <c r="IJ70" s="1269"/>
      <c r="IK70" s="1269"/>
      <c r="IL70" s="1269"/>
      <c r="IM70" s="1269"/>
      <c r="IN70" s="1269"/>
      <c r="IO70" s="1269"/>
      <c r="IP70" s="1269"/>
      <c r="IQ70" s="1269"/>
      <c r="IR70" s="1269"/>
      <c r="IS70" s="1269"/>
      <c r="IT70" s="1269"/>
      <c r="IU70" s="1269"/>
    </row>
    <row r="71" spans="1:255" s="1268" customFormat="1" ht="8.25" customHeight="1">
      <c r="A71" s="133"/>
      <c r="B71" s="133"/>
      <c r="C71" s="133"/>
      <c r="D71" s="133"/>
      <c r="E71" s="133"/>
      <c r="F71" s="133"/>
      <c r="G71" s="133"/>
      <c r="H71" s="133"/>
      <c r="I71" s="133"/>
      <c r="J71" s="133"/>
      <c r="K71" s="133"/>
      <c r="L71" s="133"/>
      <c r="M71" s="133"/>
      <c r="N71" s="133"/>
      <c r="O71" s="133"/>
      <c r="P71" s="133"/>
      <c r="Q71" s="1269"/>
      <c r="R71" s="1269"/>
      <c r="S71" s="1269"/>
      <c r="T71" s="1269"/>
      <c r="U71" s="1269"/>
      <c r="V71" s="1269"/>
      <c r="W71" s="1269"/>
      <c r="X71" s="1269"/>
      <c r="Y71" s="1269"/>
      <c r="Z71" s="1269"/>
      <c r="AA71" s="1269"/>
      <c r="AB71" s="1269"/>
      <c r="AC71" s="1269"/>
      <c r="AD71" s="1269"/>
      <c r="AE71" s="1269"/>
      <c r="AF71" s="1269"/>
      <c r="AG71" s="1269"/>
      <c r="AH71" s="1269"/>
      <c r="AI71" s="1269"/>
      <c r="AJ71" s="1269"/>
      <c r="AK71" s="1269"/>
      <c r="AL71" s="1269"/>
      <c r="AM71" s="1269"/>
      <c r="AN71" s="1269"/>
      <c r="AO71" s="1269"/>
      <c r="AP71" s="1269"/>
      <c r="AQ71" s="1269"/>
      <c r="AR71" s="1269"/>
      <c r="AS71" s="1269"/>
      <c r="AT71" s="1269"/>
      <c r="AU71" s="1269"/>
      <c r="AV71" s="1269"/>
      <c r="AW71" s="1269"/>
      <c r="AX71" s="1269"/>
      <c r="AY71" s="1269"/>
      <c r="AZ71" s="1269"/>
      <c r="BA71" s="1269"/>
      <c r="BB71" s="1269"/>
      <c r="BC71" s="1269"/>
      <c r="BD71" s="1269"/>
      <c r="BE71" s="1269"/>
      <c r="BF71" s="1269"/>
      <c r="BG71" s="1269"/>
      <c r="BH71" s="1269"/>
      <c r="BI71" s="1269"/>
      <c r="BJ71" s="1269"/>
      <c r="BK71" s="1269"/>
      <c r="BL71" s="1269"/>
      <c r="BM71" s="1269"/>
      <c r="BN71" s="1269"/>
      <c r="BO71" s="1269"/>
      <c r="BP71" s="1269"/>
      <c r="BQ71" s="1269"/>
      <c r="BR71" s="1269"/>
      <c r="BS71" s="1269"/>
      <c r="BT71" s="1269"/>
      <c r="BU71" s="1269"/>
      <c r="BV71" s="1269"/>
      <c r="BW71" s="1269"/>
      <c r="BX71" s="1269"/>
      <c r="BY71" s="1269"/>
      <c r="BZ71" s="1269"/>
      <c r="CA71" s="1269"/>
      <c r="CB71" s="1269"/>
      <c r="CC71" s="1269"/>
      <c r="CD71" s="1269"/>
      <c r="CE71" s="1269"/>
      <c r="CF71" s="1269"/>
      <c r="CG71" s="1269"/>
      <c r="CH71" s="1269"/>
      <c r="CI71" s="1269"/>
      <c r="CJ71" s="1269"/>
      <c r="CK71" s="1269"/>
      <c r="CL71" s="1269"/>
      <c r="CM71" s="1269"/>
      <c r="CN71" s="1269"/>
      <c r="CO71" s="1269"/>
      <c r="CP71" s="1269"/>
      <c r="CQ71" s="1269"/>
      <c r="CR71" s="1269"/>
      <c r="CS71" s="1269"/>
      <c r="CT71" s="1269"/>
      <c r="CU71" s="1269"/>
      <c r="CV71" s="1269"/>
      <c r="CW71" s="1269"/>
      <c r="CX71" s="1269"/>
      <c r="CY71" s="1269"/>
      <c r="CZ71" s="1269"/>
      <c r="DA71" s="1269"/>
      <c r="DB71" s="1269"/>
      <c r="DC71" s="1269"/>
      <c r="DD71" s="1269"/>
      <c r="DE71" s="1269"/>
      <c r="DF71" s="1269"/>
      <c r="DG71" s="1269"/>
      <c r="DH71" s="1269"/>
      <c r="DI71" s="1269"/>
      <c r="DJ71" s="1269"/>
      <c r="DK71" s="1269"/>
      <c r="DL71" s="1269"/>
      <c r="DM71" s="1269"/>
      <c r="DN71" s="1269"/>
      <c r="DO71" s="1269"/>
      <c r="DP71" s="1269"/>
      <c r="DQ71" s="1269"/>
      <c r="DR71" s="1269"/>
      <c r="DS71" s="1269"/>
      <c r="DT71" s="1269"/>
      <c r="DU71" s="1269"/>
      <c r="DV71" s="1269"/>
      <c r="DW71" s="1269"/>
      <c r="DX71" s="1269"/>
      <c r="DY71" s="1269"/>
      <c r="DZ71" s="1269"/>
      <c r="EA71" s="1269"/>
      <c r="EB71" s="1269"/>
      <c r="EC71" s="1269"/>
      <c r="ED71" s="1269"/>
      <c r="EE71" s="1269"/>
      <c r="EF71" s="1269"/>
      <c r="EG71" s="1269"/>
      <c r="EH71" s="1269"/>
      <c r="EI71" s="1269"/>
      <c r="EJ71" s="1269"/>
      <c r="EK71" s="1269"/>
      <c r="EL71" s="1269"/>
      <c r="EM71" s="1269"/>
      <c r="EN71" s="1269"/>
      <c r="EO71" s="1269"/>
      <c r="EP71" s="1269"/>
      <c r="EQ71" s="1269"/>
      <c r="ER71" s="1269"/>
      <c r="ES71" s="1269"/>
      <c r="ET71" s="1269"/>
      <c r="EU71" s="1269"/>
      <c r="EV71" s="1269"/>
      <c r="EW71" s="1269"/>
      <c r="EX71" s="1269"/>
      <c r="EY71" s="1269"/>
      <c r="EZ71" s="1269"/>
      <c r="FA71" s="1269"/>
      <c r="FB71" s="1269"/>
      <c r="FC71" s="1269"/>
      <c r="FD71" s="1269"/>
      <c r="FE71" s="1269"/>
      <c r="FF71" s="1269"/>
      <c r="FG71" s="1269"/>
      <c r="FH71" s="1269"/>
      <c r="FI71" s="1269"/>
      <c r="FJ71" s="1269"/>
      <c r="FK71" s="1269"/>
      <c r="FL71" s="1269"/>
      <c r="FM71" s="1269"/>
      <c r="FN71" s="1269"/>
      <c r="FO71" s="1269"/>
      <c r="FP71" s="1269"/>
      <c r="FQ71" s="1269"/>
      <c r="FR71" s="1269"/>
      <c r="FS71" s="1269"/>
      <c r="FT71" s="1269"/>
      <c r="FU71" s="1269"/>
      <c r="FV71" s="1269"/>
      <c r="FW71" s="1269"/>
      <c r="FX71" s="1269"/>
      <c r="FY71" s="1269"/>
      <c r="FZ71" s="1269"/>
      <c r="GA71" s="1269"/>
      <c r="GB71" s="1269"/>
      <c r="GC71" s="1269"/>
      <c r="GD71" s="1269"/>
      <c r="GE71" s="1269"/>
      <c r="GF71" s="1269"/>
      <c r="GG71" s="1269"/>
      <c r="GH71" s="1269"/>
      <c r="GI71" s="1269"/>
      <c r="GJ71" s="1269"/>
      <c r="GK71" s="1269"/>
      <c r="GL71" s="1269"/>
      <c r="GM71" s="1269"/>
      <c r="GN71" s="1269"/>
      <c r="GO71" s="1269"/>
      <c r="GP71" s="1269"/>
      <c r="GQ71" s="1269"/>
      <c r="GR71" s="1269"/>
      <c r="GS71" s="1269"/>
      <c r="GT71" s="1269"/>
      <c r="GU71" s="1269"/>
      <c r="GV71" s="1269"/>
      <c r="GW71" s="1269"/>
      <c r="GX71" s="1269"/>
      <c r="GY71" s="1269"/>
      <c r="GZ71" s="1269"/>
      <c r="HA71" s="1269"/>
      <c r="HB71" s="1269"/>
      <c r="HC71" s="1269"/>
      <c r="HD71" s="1269"/>
      <c r="HE71" s="1269"/>
      <c r="HF71" s="1269"/>
      <c r="HG71" s="1269"/>
      <c r="HH71" s="1269"/>
      <c r="HI71" s="1269"/>
      <c r="HJ71" s="1269"/>
      <c r="HK71" s="1269"/>
      <c r="HL71" s="1269"/>
      <c r="HM71" s="1269"/>
      <c r="HN71" s="1269"/>
      <c r="HO71" s="1269"/>
      <c r="HP71" s="1269"/>
      <c r="HQ71" s="1269"/>
      <c r="HR71" s="1269"/>
      <c r="HS71" s="1269"/>
      <c r="HT71" s="1269"/>
      <c r="HU71" s="1269"/>
      <c r="HV71" s="1269"/>
      <c r="HW71" s="1269"/>
      <c r="HX71" s="1269"/>
      <c r="HY71" s="1269"/>
      <c r="HZ71" s="1269"/>
      <c r="IA71" s="1269"/>
      <c r="IB71" s="1269"/>
      <c r="IC71" s="1269"/>
      <c r="ID71" s="1269"/>
      <c r="IE71" s="1269"/>
      <c r="IF71" s="1269"/>
      <c r="IG71" s="1269"/>
      <c r="IH71" s="1269"/>
      <c r="II71" s="1269"/>
      <c r="IJ71" s="1269"/>
      <c r="IK71" s="1269"/>
      <c r="IL71" s="1269"/>
      <c r="IM71" s="1269"/>
      <c r="IN71" s="1269"/>
      <c r="IO71" s="1269"/>
      <c r="IP71" s="1269"/>
      <c r="IQ71" s="1269"/>
      <c r="IR71" s="1269"/>
      <c r="IS71" s="1269"/>
      <c r="IT71" s="1269"/>
      <c r="IU71" s="1269"/>
    </row>
    <row r="72" spans="1:255" s="1268" customFormat="1" ht="8.25" customHeight="1">
      <c r="A72" s="133"/>
      <c r="B72" s="133"/>
      <c r="C72" s="133"/>
      <c r="D72" s="133"/>
      <c r="E72" s="133"/>
      <c r="F72" s="133"/>
      <c r="G72" s="133"/>
      <c r="H72" s="133"/>
      <c r="I72" s="133"/>
      <c r="J72" s="133"/>
      <c r="K72" s="133"/>
      <c r="L72" s="133"/>
      <c r="M72" s="133"/>
      <c r="N72" s="133"/>
      <c r="O72" s="133"/>
      <c r="P72" s="133"/>
      <c r="Q72" s="1269"/>
      <c r="R72" s="1269"/>
      <c r="S72" s="1269"/>
      <c r="T72" s="1269"/>
      <c r="U72" s="1269"/>
      <c r="V72" s="1269"/>
      <c r="W72" s="1269"/>
      <c r="X72" s="1269"/>
      <c r="Y72" s="1269"/>
      <c r="Z72" s="1269"/>
      <c r="AA72" s="1269"/>
      <c r="AB72" s="1269"/>
      <c r="AC72" s="1269"/>
      <c r="AD72" s="1269"/>
      <c r="AE72" s="1269"/>
      <c r="AF72" s="1269"/>
      <c r="AG72" s="1269"/>
      <c r="AH72" s="1269"/>
      <c r="AI72" s="1269"/>
      <c r="AJ72" s="1269"/>
      <c r="AK72" s="1269"/>
      <c r="AL72" s="1269"/>
      <c r="AM72" s="1269"/>
      <c r="AN72" s="1269"/>
      <c r="AO72" s="1269"/>
      <c r="AP72" s="1269"/>
      <c r="AQ72" s="1269"/>
      <c r="AR72" s="1269"/>
      <c r="AS72" s="1269"/>
      <c r="AT72" s="1269"/>
      <c r="AU72" s="1269"/>
      <c r="AV72" s="1269"/>
      <c r="AW72" s="1269"/>
      <c r="AX72" s="1269"/>
      <c r="AY72" s="1269"/>
      <c r="AZ72" s="1269"/>
      <c r="BA72" s="1269"/>
      <c r="BB72" s="1269"/>
      <c r="BC72" s="1269"/>
      <c r="BD72" s="1269"/>
      <c r="BE72" s="1269"/>
      <c r="BF72" s="1269"/>
      <c r="BG72" s="1269"/>
      <c r="BH72" s="1269"/>
      <c r="BI72" s="1269"/>
      <c r="BJ72" s="1269"/>
      <c r="BK72" s="1269"/>
      <c r="BL72" s="1269"/>
      <c r="BM72" s="1269"/>
      <c r="BN72" s="1269"/>
      <c r="BO72" s="1269"/>
      <c r="BP72" s="1269"/>
      <c r="BQ72" s="1269"/>
      <c r="BR72" s="1269"/>
      <c r="BS72" s="1269"/>
      <c r="BT72" s="1269"/>
      <c r="BU72" s="1269"/>
      <c r="BV72" s="1269"/>
      <c r="BW72" s="1269"/>
      <c r="BX72" s="1269"/>
      <c r="BY72" s="1269"/>
      <c r="BZ72" s="1269"/>
      <c r="CA72" s="1269"/>
      <c r="CB72" s="1269"/>
      <c r="CC72" s="1269"/>
      <c r="CD72" s="1269"/>
      <c r="CE72" s="1269"/>
      <c r="CF72" s="1269"/>
      <c r="CG72" s="1269"/>
      <c r="CH72" s="1269"/>
      <c r="CI72" s="1269"/>
      <c r="CJ72" s="1269"/>
      <c r="CK72" s="1269"/>
      <c r="CL72" s="1269"/>
      <c r="CM72" s="1269"/>
      <c r="CN72" s="1269"/>
      <c r="CO72" s="1269"/>
      <c r="CP72" s="1269"/>
      <c r="CQ72" s="1269"/>
      <c r="CR72" s="1269"/>
      <c r="CS72" s="1269"/>
      <c r="CT72" s="1269"/>
      <c r="CU72" s="1269"/>
      <c r="CV72" s="1269"/>
      <c r="CW72" s="1269"/>
      <c r="CX72" s="1269"/>
      <c r="CY72" s="1269"/>
      <c r="CZ72" s="1269"/>
      <c r="DA72" s="1269"/>
      <c r="DB72" s="1269"/>
      <c r="DC72" s="1269"/>
      <c r="DD72" s="1269"/>
      <c r="DE72" s="1269"/>
      <c r="DF72" s="1269"/>
      <c r="DG72" s="1269"/>
      <c r="DH72" s="1269"/>
      <c r="DI72" s="1269"/>
      <c r="DJ72" s="1269"/>
      <c r="DK72" s="1269"/>
      <c r="DL72" s="1269"/>
      <c r="DM72" s="1269"/>
      <c r="DN72" s="1269"/>
      <c r="DO72" s="1269"/>
      <c r="DP72" s="1269"/>
      <c r="DQ72" s="1269"/>
      <c r="DR72" s="1269"/>
      <c r="DS72" s="1269"/>
      <c r="DT72" s="1269"/>
      <c r="DU72" s="1269"/>
      <c r="DV72" s="1269"/>
      <c r="DW72" s="1269"/>
      <c r="DX72" s="1269"/>
      <c r="DY72" s="1269"/>
      <c r="DZ72" s="1269"/>
      <c r="EA72" s="1269"/>
      <c r="EB72" s="1269"/>
      <c r="EC72" s="1269"/>
      <c r="ED72" s="1269"/>
      <c r="EE72" s="1269"/>
      <c r="EF72" s="1269"/>
      <c r="EG72" s="1269"/>
      <c r="EH72" s="1269"/>
      <c r="EI72" s="1269"/>
      <c r="EJ72" s="1269"/>
      <c r="EK72" s="1269"/>
      <c r="EL72" s="1269"/>
      <c r="EM72" s="1269"/>
      <c r="EN72" s="1269"/>
      <c r="EO72" s="1269"/>
      <c r="EP72" s="1269"/>
      <c r="EQ72" s="1269"/>
      <c r="ER72" s="1269"/>
      <c r="ES72" s="1269"/>
      <c r="ET72" s="1269"/>
      <c r="EU72" s="1269"/>
      <c r="EV72" s="1269"/>
      <c r="EW72" s="1269"/>
      <c r="EX72" s="1269"/>
      <c r="EY72" s="1269"/>
      <c r="EZ72" s="1269"/>
      <c r="FA72" s="1269"/>
      <c r="FB72" s="1269"/>
      <c r="FC72" s="1269"/>
      <c r="FD72" s="1269"/>
      <c r="FE72" s="1269"/>
      <c r="FF72" s="1269"/>
      <c r="FG72" s="1269"/>
      <c r="FH72" s="1269"/>
      <c r="FI72" s="1269"/>
      <c r="FJ72" s="1269"/>
      <c r="FK72" s="1269"/>
      <c r="FL72" s="1269"/>
      <c r="FM72" s="1269"/>
      <c r="FN72" s="1269"/>
      <c r="FO72" s="1269"/>
      <c r="FP72" s="1269"/>
      <c r="FQ72" s="1269"/>
      <c r="FR72" s="1269"/>
      <c r="FS72" s="1269"/>
      <c r="FT72" s="1269"/>
      <c r="FU72" s="1269"/>
      <c r="FV72" s="1269"/>
      <c r="FW72" s="1269"/>
      <c r="FX72" s="1269"/>
      <c r="FY72" s="1269"/>
      <c r="FZ72" s="1269"/>
      <c r="GA72" s="1269"/>
      <c r="GB72" s="1269"/>
      <c r="GC72" s="1269"/>
      <c r="GD72" s="1269"/>
      <c r="GE72" s="1269"/>
      <c r="GF72" s="1269"/>
      <c r="GG72" s="1269"/>
      <c r="GH72" s="1269"/>
      <c r="GI72" s="1269"/>
      <c r="GJ72" s="1269"/>
      <c r="GK72" s="1269"/>
      <c r="GL72" s="1269"/>
      <c r="GM72" s="1269"/>
      <c r="GN72" s="1269"/>
      <c r="GO72" s="1269"/>
      <c r="GP72" s="1269"/>
      <c r="GQ72" s="1269"/>
      <c r="GR72" s="1269"/>
      <c r="GS72" s="1269"/>
      <c r="GT72" s="1269"/>
      <c r="GU72" s="1269"/>
      <c r="GV72" s="1269"/>
      <c r="GW72" s="1269"/>
      <c r="GX72" s="1269"/>
      <c r="GY72" s="1269"/>
      <c r="GZ72" s="1269"/>
      <c r="HA72" s="1269"/>
      <c r="HB72" s="1269"/>
      <c r="HC72" s="1269"/>
      <c r="HD72" s="1269"/>
      <c r="HE72" s="1269"/>
      <c r="HF72" s="1269"/>
      <c r="HG72" s="1269"/>
      <c r="HH72" s="1269"/>
      <c r="HI72" s="1269"/>
      <c r="HJ72" s="1269"/>
      <c r="HK72" s="1269"/>
      <c r="HL72" s="1269"/>
      <c r="HM72" s="1269"/>
      <c r="HN72" s="1269"/>
      <c r="HO72" s="1269"/>
      <c r="HP72" s="1269"/>
      <c r="HQ72" s="1269"/>
      <c r="HR72" s="1269"/>
      <c r="HS72" s="1269"/>
      <c r="HT72" s="1269"/>
      <c r="HU72" s="1269"/>
      <c r="HV72" s="1269"/>
      <c r="HW72" s="1269"/>
      <c r="HX72" s="1269"/>
      <c r="HY72" s="1269"/>
      <c r="HZ72" s="1269"/>
      <c r="IA72" s="1269"/>
      <c r="IB72" s="1269"/>
      <c r="IC72" s="1269"/>
      <c r="ID72" s="1269"/>
      <c r="IE72" s="1269"/>
      <c r="IF72" s="1269"/>
      <c r="IG72" s="1269"/>
      <c r="IH72" s="1269"/>
      <c r="II72" s="1269"/>
      <c r="IJ72" s="1269"/>
      <c r="IK72" s="1269"/>
      <c r="IL72" s="1269"/>
      <c r="IM72" s="1269"/>
      <c r="IN72" s="1269"/>
      <c r="IO72" s="1269"/>
      <c r="IP72" s="1269"/>
      <c r="IQ72" s="1269"/>
      <c r="IR72" s="1269"/>
      <c r="IS72" s="1269"/>
      <c r="IT72" s="1269"/>
      <c r="IU72" s="1269"/>
    </row>
    <row r="73" spans="1:255" s="1268" customFormat="1" ht="8.25" customHeight="1">
      <c r="A73" s="133"/>
      <c r="B73" s="133"/>
      <c r="C73" s="133"/>
      <c r="D73" s="133"/>
      <c r="E73" s="133"/>
      <c r="F73" s="133"/>
      <c r="G73" s="133"/>
      <c r="H73" s="133"/>
      <c r="I73" s="133"/>
      <c r="J73" s="133"/>
      <c r="K73" s="133"/>
      <c r="L73" s="133"/>
      <c r="M73" s="133"/>
      <c r="N73" s="133"/>
      <c r="O73" s="133"/>
      <c r="P73" s="133"/>
      <c r="Q73" s="1269"/>
      <c r="R73" s="1269"/>
      <c r="S73" s="1269"/>
      <c r="T73" s="1269"/>
      <c r="U73" s="1269"/>
      <c r="V73" s="1269"/>
      <c r="W73" s="1269"/>
      <c r="X73" s="1269"/>
      <c r="Y73" s="1269"/>
      <c r="Z73" s="1269"/>
      <c r="AA73" s="1269"/>
      <c r="AB73" s="1269"/>
      <c r="AC73" s="1269"/>
      <c r="AD73" s="1269"/>
      <c r="AE73" s="1269"/>
      <c r="AF73" s="1269"/>
      <c r="AG73" s="1269"/>
      <c r="AH73" s="1269"/>
      <c r="AI73" s="1269"/>
      <c r="AJ73" s="1269"/>
      <c r="AK73" s="1269"/>
      <c r="AL73" s="1269"/>
      <c r="AM73" s="1269"/>
      <c r="AN73" s="1269"/>
      <c r="AO73" s="1269"/>
      <c r="AP73" s="1269"/>
      <c r="AQ73" s="1269"/>
      <c r="AR73" s="1269"/>
      <c r="AS73" s="1269"/>
      <c r="AT73" s="1269"/>
      <c r="AU73" s="1269"/>
      <c r="AV73" s="1269"/>
      <c r="AW73" s="1269"/>
      <c r="AX73" s="1269"/>
      <c r="AY73" s="1269"/>
      <c r="AZ73" s="1269"/>
      <c r="BA73" s="1269"/>
      <c r="BB73" s="1269"/>
      <c r="BC73" s="1269"/>
      <c r="BD73" s="1269"/>
      <c r="BE73" s="1269"/>
      <c r="BF73" s="1269"/>
      <c r="BG73" s="1269"/>
      <c r="BH73" s="1269"/>
      <c r="BI73" s="1269"/>
      <c r="BJ73" s="1269"/>
      <c r="BK73" s="1269"/>
      <c r="BL73" s="1269"/>
      <c r="BM73" s="1269"/>
      <c r="BN73" s="1269"/>
      <c r="BO73" s="1269"/>
      <c r="BP73" s="1269"/>
      <c r="BQ73" s="1269"/>
      <c r="BR73" s="1269"/>
      <c r="BS73" s="1269"/>
      <c r="BT73" s="1269"/>
      <c r="BU73" s="1269"/>
      <c r="BV73" s="1269"/>
      <c r="BW73" s="1269"/>
      <c r="BX73" s="1269"/>
      <c r="BY73" s="1269"/>
      <c r="BZ73" s="1269"/>
      <c r="CA73" s="1269"/>
      <c r="CB73" s="1269"/>
      <c r="CC73" s="1269"/>
      <c r="CD73" s="1269"/>
      <c r="CE73" s="1269"/>
      <c r="CF73" s="1269"/>
      <c r="CG73" s="1269"/>
      <c r="CH73" s="1269"/>
      <c r="CI73" s="1269"/>
      <c r="CJ73" s="1269"/>
      <c r="CK73" s="1269"/>
      <c r="CL73" s="1269"/>
      <c r="CM73" s="1269"/>
      <c r="CN73" s="1269"/>
      <c r="CO73" s="1269"/>
      <c r="CP73" s="1269"/>
      <c r="CQ73" s="1269"/>
      <c r="CR73" s="1269"/>
      <c r="CS73" s="1269"/>
      <c r="CT73" s="1269"/>
      <c r="CU73" s="1269"/>
      <c r="CV73" s="1269"/>
      <c r="CW73" s="1269"/>
      <c r="CX73" s="1269"/>
      <c r="CY73" s="1269"/>
      <c r="CZ73" s="1269"/>
      <c r="DA73" s="1269"/>
      <c r="DB73" s="1269"/>
      <c r="DC73" s="1269"/>
      <c r="DD73" s="1269"/>
      <c r="DE73" s="1269"/>
      <c r="DF73" s="1269"/>
      <c r="DG73" s="1269"/>
      <c r="DH73" s="1269"/>
      <c r="DI73" s="1269"/>
      <c r="DJ73" s="1269"/>
      <c r="DK73" s="1269"/>
      <c r="DL73" s="1269"/>
      <c r="DM73" s="1269"/>
      <c r="DN73" s="1269"/>
      <c r="DO73" s="1269"/>
      <c r="DP73" s="1269"/>
      <c r="DQ73" s="1269"/>
      <c r="DR73" s="1269"/>
      <c r="DS73" s="1269"/>
      <c r="DT73" s="1269"/>
      <c r="DU73" s="1269"/>
      <c r="DV73" s="1269"/>
      <c r="DW73" s="1269"/>
      <c r="DX73" s="1269"/>
      <c r="DY73" s="1269"/>
      <c r="DZ73" s="1269"/>
      <c r="EA73" s="1269"/>
      <c r="EB73" s="1269"/>
      <c r="EC73" s="1269"/>
      <c r="ED73" s="1269"/>
      <c r="EE73" s="1269"/>
      <c r="EF73" s="1269"/>
      <c r="EG73" s="1269"/>
      <c r="EH73" s="1269"/>
      <c r="EI73" s="1269"/>
      <c r="EJ73" s="1269"/>
      <c r="EK73" s="1269"/>
      <c r="EL73" s="1269"/>
      <c r="EM73" s="1269"/>
      <c r="EN73" s="1269"/>
      <c r="EO73" s="1269"/>
      <c r="EP73" s="1269"/>
      <c r="EQ73" s="1269"/>
      <c r="ER73" s="1269"/>
      <c r="ES73" s="1269"/>
      <c r="ET73" s="1269"/>
      <c r="EU73" s="1269"/>
      <c r="EV73" s="1269"/>
      <c r="EW73" s="1269"/>
      <c r="EX73" s="1269"/>
      <c r="EY73" s="1269"/>
      <c r="EZ73" s="1269"/>
      <c r="FA73" s="1269"/>
      <c r="FB73" s="1269"/>
      <c r="FC73" s="1269"/>
      <c r="FD73" s="1269"/>
      <c r="FE73" s="1269"/>
      <c r="FF73" s="1269"/>
      <c r="FG73" s="1269"/>
      <c r="FH73" s="1269"/>
      <c r="FI73" s="1269"/>
      <c r="FJ73" s="1269"/>
      <c r="FK73" s="1269"/>
      <c r="FL73" s="1269"/>
      <c r="FM73" s="1269"/>
      <c r="FN73" s="1269"/>
      <c r="FO73" s="1269"/>
      <c r="FP73" s="1269"/>
      <c r="FQ73" s="1269"/>
      <c r="FR73" s="1269"/>
      <c r="FS73" s="1269"/>
      <c r="FT73" s="1269"/>
      <c r="FU73" s="1269"/>
      <c r="FV73" s="1269"/>
      <c r="FW73" s="1269"/>
      <c r="FX73" s="1269"/>
      <c r="FY73" s="1269"/>
      <c r="FZ73" s="1269"/>
      <c r="GA73" s="1269"/>
      <c r="GB73" s="1269"/>
      <c r="GC73" s="1269"/>
      <c r="GD73" s="1269"/>
      <c r="GE73" s="1269"/>
      <c r="GF73" s="1269"/>
      <c r="GG73" s="1269"/>
      <c r="GH73" s="1269"/>
      <c r="GI73" s="1269"/>
      <c r="GJ73" s="1269"/>
      <c r="GK73" s="1269"/>
      <c r="GL73" s="1269"/>
      <c r="GM73" s="1269"/>
      <c r="GN73" s="1269"/>
      <c r="GO73" s="1269"/>
      <c r="GP73" s="1269"/>
      <c r="GQ73" s="1269"/>
      <c r="GR73" s="1269"/>
      <c r="GS73" s="1269"/>
      <c r="GT73" s="1269"/>
      <c r="GU73" s="1269"/>
      <c r="GV73" s="1269"/>
      <c r="GW73" s="1269"/>
      <c r="GX73" s="1269"/>
      <c r="GY73" s="1269"/>
      <c r="GZ73" s="1269"/>
      <c r="HA73" s="1269"/>
      <c r="HB73" s="1269"/>
      <c r="HC73" s="1269"/>
      <c r="HD73" s="1269"/>
      <c r="HE73" s="1269"/>
      <c r="HF73" s="1269"/>
      <c r="HG73" s="1269"/>
      <c r="HH73" s="1269"/>
      <c r="HI73" s="1269"/>
      <c r="HJ73" s="1269"/>
      <c r="HK73" s="1269"/>
      <c r="HL73" s="1269"/>
      <c r="HM73" s="1269"/>
      <c r="HN73" s="1269"/>
      <c r="HO73" s="1269"/>
      <c r="HP73" s="1269"/>
      <c r="HQ73" s="1269"/>
      <c r="HR73" s="1269"/>
      <c r="HS73" s="1269"/>
      <c r="HT73" s="1269"/>
      <c r="HU73" s="1269"/>
      <c r="HV73" s="1269"/>
      <c r="HW73" s="1269"/>
      <c r="HX73" s="1269"/>
      <c r="HY73" s="1269"/>
      <c r="HZ73" s="1269"/>
      <c r="IA73" s="1269"/>
      <c r="IB73" s="1269"/>
      <c r="IC73" s="1269"/>
      <c r="ID73" s="1269"/>
      <c r="IE73" s="1269"/>
      <c r="IF73" s="1269"/>
      <c r="IG73" s="1269"/>
      <c r="IH73" s="1269"/>
      <c r="II73" s="1269"/>
      <c r="IJ73" s="1269"/>
      <c r="IK73" s="1269"/>
      <c r="IL73" s="1269"/>
      <c r="IM73" s="1269"/>
      <c r="IN73" s="1269"/>
      <c r="IO73" s="1269"/>
      <c r="IP73" s="1269"/>
      <c r="IQ73" s="1269"/>
      <c r="IR73" s="1269"/>
      <c r="IS73" s="1269"/>
      <c r="IT73" s="1269"/>
      <c r="IU73" s="1269"/>
    </row>
    <row r="74" spans="1:255" s="1268" customFormat="1" ht="8.25" customHeight="1">
      <c r="A74" s="133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269"/>
      <c r="R74" s="1269"/>
      <c r="S74" s="1269"/>
      <c r="T74" s="1269"/>
      <c r="U74" s="1269"/>
      <c r="V74" s="1269"/>
      <c r="W74" s="1269"/>
      <c r="X74" s="1269"/>
      <c r="Y74" s="1269"/>
      <c r="Z74" s="1269"/>
      <c r="AA74" s="1269"/>
      <c r="AB74" s="1269"/>
      <c r="AC74" s="1269"/>
      <c r="AD74" s="1269"/>
      <c r="AE74" s="1269"/>
      <c r="AF74" s="1269"/>
      <c r="AG74" s="1269"/>
      <c r="AH74" s="1269"/>
      <c r="AI74" s="1269"/>
      <c r="AJ74" s="1269"/>
      <c r="AK74" s="1269"/>
      <c r="AL74" s="1269"/>
      <c r="AM74" s="1269"/>
      <c r="AN74" s="1269"/>
      <c r="AO74" s="1269"/>
      <c r="AP74" s="1269"/>
      <c r="AQ74" s="1269"/>
      <c r="AR74" s="1269"/>
      <c r="AS74" s="1269"/>
      <c r="AT74" s="1269"/>
      <c r="AU74" s="1269"/>
      <c r="AV74" s="1269"/>
      <c r="AW74" s="1269"/>
      <c r="AX74" s="1269"/>
      <c r="AY74" s="1269"/>
      <c r="AZ74" s="1269"/>
      <c r="BA74" s="1269"/>
      <c r="BB74" s="1269"/>
      <c r="BC74" s="1269"/>
      <c r="BD74" s="1269"/>
      <c r="BE74" s="1269"/>
      <c r="BF74" s="1269"/>
      <c r="BG74" s="1269"/>
      <c r="BH74" s="1269"/>
      <c r="BI74" s="1269"/>
      <c r="BJ74" s="1269"/>
      <c r="BK74" s="1269"/>
      <c r="BL74" s="1269"/>
      <c r="BM74" s="1269"/>
      <c r="BN74" s="1269"/>
      <c r="BO74" s="1269"/>
      <c r="BP74" s="1269"/>
      <c r="BQ74" s="1269"/>
      <c r="BR74" s="1269"/>
      <c r="BS74" s="1269"/>
      <c r="BT74" s="1269"/>
      <c r="BU74" s="1269"/>
      <c r="BV74" s="1269"/>
      <c r="BW74" s="1269"/>
      <c r="BX74" s="1269"/>
      <c r="BY74" s="1269"/>
      <c r="BZ74" s="1269"/>
      <c r="CA74" s="1269"/>
      <c r="CB74" s="1269"/>
      <c r="CC74" s="1269"/>
      <c r="CD74" s="1269"/>
      <c r="CE74" s="1269"/>
      <c r="CF74" s="1269"/>
      <c r="CG74" s="1269"/>
      <c r="CH74" s="1269"/>
      <c r="CI74" s="1269"/>
      <c r="CJ74" s="1269"/>
      <c r="CK74" s="1269"/>
      <c r="CL74" s="1269"/>
      <c r="CM74" s="1269"/>
      <c r="CN74" s="1269"/>
      <c r="CO74" s="1269"/>
      <c r="CP74" s="1269"/>
      <c r="CQ74" s="1269"/>
      <c r="CR74" s="1269"/>
      <c r="CS74" s="1269"/>
      <c r="CT74" s="1269"/>
      <c r="CU74" s="1269"/>
      <c r="CV74" s="1269"/>
      <c r="CW74" s="1269"/>
      <c r="CX74" s="1269"/>
      <c r="CY74" s="1269"/>
      <c r="CZ74" s="1269"/>
      <c r="DA74" s="1269"/>
      <c r="DB74" s="1269"/>
      <c r="DC74" s="1269"/>
      <c r="DD74" s="1269"/>
      <c r="DE74" s="1269"/>
      <c r="DF74" s="1269"/>
      <c r="DG74" s="1269"/>
      <c r="DH74" s="1269"/>
      <c r="DI74" s="1269"/>
      <c r="DJ74" s="1269"/>
      <c r="DK74" s="1269"/>
      <c r="DL74" s="1269"/>
      <c r="DM74" s="1269"/>
      <c r="DN74" s="1269"/>
      <c r="DO74" s="1269"/>
      <c r="DP74" s="1269"/>
      <c r="DQ74" s="1269"/>
      <c r="DR74" s="1269"/>
      <c r="DS74" s="1269"/>
      <c r="DT74" s="1269"/>
      <c r="DU74" s="1269"/>
      <c r="DV74" s="1269"/>
      <c r="DW74" s="1269"/>
      <c r="DX74" s="1269"/>
      <c r="DY74" s="1269"/>
      <c r="DZ74" s="1269"/>
      <c r="EA74" s="1269"/>
      <c r="EB74" s="1269"/>
      <c r="EC74" s="1269"/>
      <c r="ED74" s="1269"/>
      <c r="EE74" s="1269"/>
      <c r="EF74" s="1269"/>
      <c r="EG74" s="1269"/>
      <c r="EH74" s="1269"/>
      <c r="EI74" s="1269"/>
      <c r="EJ74" s="1269"/>
      <c r="EK74" s="1269"/>
      <c r="EL74" s="1269"/>
      <c r="EM74" s="1269"/>
      <c r="EN74" s="1269"/>
      <c r="EO74" s="1269"/>
      <c r="EP74" s="1269"/>
      <c r="EQ74" s="1269"/>
      <c r="ER74" s="1269"/>
      <c r="ES74" s="1269"/>
      <c r="ET74" s="1269"/>
      <c r="EU74" s="1269"/>
      <c r="EV74" s="1269"/>
      <c r="EW74" s="1269"/>
      <c r="EX74" s="1269"/>
      <c r="EY74" s="1269"/>
      <c r="EZ74" s="1269"/>
      <c r="FA74" s="1269"/>
      <c r="FB74" s="1269"/>
      <c r="FC74" s="1269"/>
      <c r="FD74" s="1269"/>
      <c r="FE74" s="1269"/>
      <c r="FF74" s="1269"/>
      <c r="FG74" s="1269"/>
      <c r="FH74" s="1269"/>
      <c r="FI74" s="1269"/>
      <c r="FJ74" s="1269"/>
      <c r="FK74" s="1269"/>
      <c r="FL74" s="1269"/>
      <c r="FM74" s="1269"/>
      <c r="FN74" s="1269"/>
      <c r="FO74" s="1269"/>
      <c r="FP74" s="1269"/>
      <c r="FQ74" s="1269"/>
      <c r="FR74" s="1269"/>
      <c r="FS74" s="1269"/>
      <c r="FT74" s="1269"/>
      <c r="FU74" s="1269"/>
      <c r="FV74" s="1269"/>
      <c r="FW74" s="1269"/>
      <c r="FX74" s="1269"/>
      <c r="FY74" s="1269"/>
      <c r="FZ74" s="1269"/>
      <c r="GA74" s="1269"/>
      <c r="GB74" s="1269"/>
      <c r="GC74" s="1269"/>
      <c r="GD74" s="1269"/>
      <c r="GE74" s="1269"/>
      <c r="GF74" s="1269"/>
      <c r="GG74" s="1269"/>
      <c r="GH74" s="1269"/>
      <c r="GI74" s="1269"/>
      <c r="GJ74" s="1269"/>
      <c r="GK74" s="1269"/>
      <c r="GL74" s="1269"/>
      <c r="GM74" s="1269"/>
      <c r="GN74" s="1269"/>
      <c r="GO74" s="1269"/>
      <c r="GP74" s="1269"/>
      <c r="GQ74" s="1269"/>
      <c r="GR74" s="1269"/>
      <c r="GS74" s="1269"/>
      <c r="GT74" s="1269"/>
      <c r="GU74" s="1269"/>
      <c r="GV74" s="1269"/>
      <c r="GW74" s="1269"/>
      <c r="GX74" s="1269"/>
      <c r="GY74" s="1269"/>
      <c r="GZ74" s="1269"/>
      <c r="HA74" s="1269"/>
      <c r="HB74" s="1269"/>
      <c r="HC74" s="1269"/>
      <c r="HD74" s="1269"/>
      <c r="HE74" s="1269"/>
      <c r="HF74" s="1269"/>
      <c r="HG74" s="1269"/>
      <c r="HH74" s="1269"/>
      <c r="HI74" s="1269"/>
      <c r="HJ74" s="1269"/>
      <c r="HK74" s="1269"/>
      <c r="HL74" s="1269"/>
      <c r="HM74" s="1269"/>
      <c r="HN74" s="1269"/>
      <c r="HO74" s="1269"/>
      <c r="HP74" s="1269"/>
      <c r="HQ74" s="1269"/>
      <c r="HR74" s="1269"/>
      <c r="HS74" s="1269"/>
      <c r="HT74" s="1269"/>
      <c r="HU74" s="1269"/>
      <c r="HV74" s="1269"/>
      <c r="HW74" s="1269"/>
      <c r="HX74" s="1269"/>
      <c r="HY74" s="1269"/>
      <c r="HZ74" s="1269"/>
      <c r="IA74" s="1269"/>
      <c r="IB74" s="1269"/>
      <c r="IC74" s="1269"/>
      <c r="ID74" s="1269"/>
      <c r="IE74" s="1269"/>
      <c r="IF74" s="1269"/>
      <c r="IG74" s="1269"/>
      <c r="IH74" s="1269"/>
      <c r="II74" s="1269"/>
      <c r="IJ74" s="1269"/>
      <c r="IK74" s="1269"/>
      <c r="IL74" s="1269"/>
      <c r="IM74" s="1269"/>
      <c r="IN74" s="1269"/>
      <c r="IO74" s="1269"/>
      <c r="IP74" s="1269"/>
      <c r="IQ74" s="1269"/>
      <c r="IR74" s="1269"/>
      <c r="IS74" s="1269"/>
      <c r="IT74" s="1269"/>
      <c r="IU74" s="1269"/>
    </row>
    <row r="75" spans="1:255" s="1268" customFormat="1" ht="8.25" customHeight="1">
      <c r="A75" s="133"/>
      <c r="B75" s="133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269"/>
      <c r="R75" s="1269"/>
      <c r="S75" s="1269"/>
      <c r="T75" s="1269"/>
      <c r="U75" s="1269"/>
      <c r="V75" s="1269"/>
      <c r="W75" s="1269"/>
      <c r="X75" s="1269"/>
      <c r="Y75" s="1269"/>
      <c r="Z75" s="1269"/>
      <c r="AA75" s="1269"/>
      <c r="AB75" s="1269"/>
      <c r="AC75" s="1269"/>
      <c r="AD75" s="1269"/>
      <c r="AE75" s="1269"/>
      <c r="AF75" s="1269"/>
      <c r="AG75" s="1269"/>
      <c r="AH75" s="1269"/>
      <c r="AI75" s="1269"/>
      <c r="AJ75" s="1269"/>
      <c r="AK75" s="1269"/>
      <c r="AL75" s="1269"/>
      <c r="AM75" s="1269"/>
      <c r="AN75" s="1269"/>
      <c r="AO75" s="1269"/>
      <c r="AP75" s="1269"/>
      <c r="AQ75" s="1269"/>
      <c r="AR75" s="1269"/>
      <c r="AS75" s="1269"/>
      <c r="AT75" s="1269"/>
      <c r="AU75" s="1269"/>
      <c r="AV75" s="1269"/>
      <c r="AW75" s="1269"/>
      <c r="AX75" s="1269"/>
      <c r="AY75" s="1269"/>
      <c r="AZ75" s="1269"/>
      <c r="BA75" s="1269"/>
      <c r="BB75" s="1269"/>
      <c r="BC75" s="1269"/>
      <c r="BD75" s="1269"/>
      <c r="BE75" s="1269"/>
      <c r="BF75" s="1269"/>
      <c r="BG75" s="1269"/>
      <c r="BH75" s="1269"/>
      <c r="BI75" s="1269"/>
      <c r="BJ75" s="1269"/>
      <c r="BK75" s="1269"/>
      <c r="BL75" s="1269"/>
      <c r="BM75" s="1269"/>
      <c r="BN75" s="1269"/>
      <c r="BO75" s="1269"/>
      <c r="BP75" s="1269"/>
      <c r="BQ75" s="1269"/>
      <c r="BR75" s="1269"/>
      <c r="BS75" s="1269"/>
      <c r="BT75" s="1269"/>
      <c r="BU75" s="1269"/>
      <c r="BV75" s="1269"/>
      <c r="BW75" s="1269"/>
      <c r="BX75" s="1269"/>
      <c r="BY75" s="1269"/>
      <c r="BZ75" s="1269"/>
      <c r="CA75" s="1269"/>
      <c r="CB75" s="1269"/>
      <c r="CC75" s="1269"/>
      <c r="CD75" s="1269"/>
      <c r="CE75" s="1269"/>
      <c r="CF75" s="1269"/>
      <c r="CG75" s="1269"/>
      <c r="CH75" s="1269"/>
      <c r="CI75" s="1269"/>
      <c r="CJ75" s="1269"/>
      <c r="CK75" s="1269"/>
      <c r="CL75" s="1269"/>
      <c r="CM75" s="1269"/>
      <c r="CN75" s="1269"/>
      <c r="CO75" s="1269"/>
      <c r="CP75" s="1269"/>
      <c r="CQ75" s="1269"/>
      <c r="CR75" s="1269"/>
      <c r="CS75" s="1269"/>
      <c r="CT75" s="1269"/>
      <c r="CU75" s="1269"/>
      <c r="CV75" s="1269"/>
      <c r="CW75" s="1269"/>
      <c r="CX75" s="1269"/>
      <c r="CY75" s="1269"/>
      <c r="CZ75" s="1269"/>
      <c r="DA75" s="1269"/>
      <c r="DB75" s="1269"/>
      <c r="DC75" s="1269"/>
      <c r="DD75" s="1269"/>
      <c r="DE75" s="1269"/>
      <c r="DF75" s="1269"/>
      <c r="DG75" s="1269"/>
      <c r="DH75" s="1269"/>
      <c r="DI75" s="1269"/>
      <c r="DJ75" s="1269"/>
      <c r="DK75" s="1269"/>
      <c r="DL75" s="1269"/>
      <c r="DM75" s="1269"/>
      <c r="DN75" s="1269"/>
      <c r="DO75" s="1269"/>
      <c r="DP75" s="1269"/>
      <c r="DQ75" s="1269"/>
      <c r="DR75" s="1269"/>
      <c r="DS75" s="1269"/>
      <c r="DT75" s="1269"/>
      <c r="DU75" s="1269"/>
      <c r="DV75" s="1269"/>
      <c r="DW75" s="1269"/>
      <c r="DX75" s="1269"/>
      <c r="DY75" s="1269"/>
      <c r="DZ75" s="1269"/>
      <c r="EA75" s="1269"/>
      <c r="EB75" s="1269"/>
      <c r="EC75" s="1269"/>
      <c r="ED75" s="1269"/>
      <c r="EE75" s="1269"/>
      <c r="EF75" s="1269"/>
      <c r="EG75" s="1269"/>
      <c r="EH75" s="1269"/>
      <c r="EI75" s="1269"/>
      <c r="EJ75" s="1269"/>
      <c r="EK75" s="1269"/>
      <c r="EL75" s="1269"/>
      <c r="EM75" s="1269"/>
      <c r="EN75" s="1269"/>
      <c r="EO75" s="1269"/>
      <c r="EP75" s="1269"/>
      <c r="EQ75" s="1269"/>
      <c r="ER75" s="1269"/>
      <c r="ES75" s="1269"/>
      <c r="ET75" s="1269"/>
      <c r="EU75" s="1269"/>
      <c r="EV75" s="1269"/>
      <c r="EW75" s="1269"/>
      <c r="EX75" s="1269"/>
      <c r="EY75" s="1269"/>
      <c r="EZ75" s="1269"/>
      <c r="FA75" s="1269"/>
      <c r="FB75" s="1269"/>
      <c r="FC75" s="1269"/>
      <c r="FD75" s="1269"/>
      <c r="FE75" s="1269"/>
      <c r="FF75" s="1269"/>
      <c r="FG75" s="1269"/>
      <c r="FH75" s="1269"/>
      <c r="FI75" s="1269"/>
      <c r="FJ75" s="1269"/>
      <c r="FK75" s="1269"/>
      <c r="FL75" s="1269"/>
      <c r="FM75" s="1269"/>
      <c r="FN75" s="1269"/>
      <c r="FO75" s="1269"/>
      <c r="FP75" s="1269"/>
      <c r="FQ75" s="1269"/>
      <c r="FR75" s="1269"/>
      <c r="FS75" s="1269"/>
      <c r="FT75" s="1269"/>
      <c r="FU75" s="1269"/>
      <c r="FV75" s="1269"/>
      <c r="FW75" s="1269"/>
      <c r="FX75" s="1269"/>
      <c r="FY75" s="1269"/>
      <c r="FZ75" s="1269"/>
      <c r="GA75" s="1269"/>
      <c r="GB75" s="1269"/>
      <c r="GC75" s="1269"/>
      <c r="GD75" s="1269"/>
      <c r="GE75" s="1269"/>
      <c r="GF75" s="1269"/>
      <c r="GG75" s="1269"/>
      <c r="GH75" s="1269"/>
      <c r="GI75" s="1269"/>
      <c r="GJ75" s="1269"/>
      <c r="GK75" s="1269"/>
      <c r="GL75" s="1269"/>
      <c r="GM75" s="1269"/>
      <c r="GN75" s="1269"/>
      <c r="GO75" s="1269"/>
      <c r="GP75" s="1269"/>
      <c r="GQ75" s="1269"/>
      <c r="GR75" s="1269"/>
      <c r="GS75" s="1269"/>
      <c r="GT75" s="1269"/>
      <c r="GU75" s="1269"/>
      <c r="GV75" s="1269"/>
      <c r="GW75" s="1269"/>
      <c r="GX75" s="1269"/>
      <c r="GY75" s="1269"/>
      <c r="GZ75" s="1269"/>
      <c r="HA75" s="1269"/>
      <c r="HB75" s="1269"/>
      <c r="HC75" s="1269"/>
      <c r="HD75" s="1269"/>
      <c r="HE75" s="1269"/>
      <c r="HF75" s="1269"/>
      <c r="HG75" s="1269"/>
      <c r="HH75" s="1269"/>
      <c r="HI75" s="1269"/>
      <c r="HJ75" s="1269"/>
      <c r="HK75" s="1269"/>
      <c r="HL75" s="1269"/>
      <c r="HM75" s="1269"/>
      <c r="HN75" s="1269"/>
      <c r="HO75" s="1269"/>
      <c r="HP75" s="1269"/>
      <c r="HQ75" s="1269"/>
      <c r="HR75" s="1269"/>
      <c r="HS75" s="1269"/>
      <c r="HT75" s="1269"/>
      <c r="HU75" s="1269"/>
      <c r="HV75" s="1269"/>
      <c r="HW75" s="1269"/>
      <c r="HX75" s="1269"/>
      <c r="HY75" s="1269"/>
      <c r="HZ75" s="1269"/>
      <c r="IA75" s="1269"/>
      <c r="IB75" s="1269"/>
      <c r="IC75" s="1269"/>
      <c r="ID75" s="1269"/>
      <c r="IE75" s="1269"/>
      <c r="IF75" s="1269"/>
      <c r="IG75" s="1269"/>
      <c r="IH75" s="1269"/>
      <c r="II75" s="1269"/>
      <c r="IJ75" s="1269"/>
      <c r="IK75" s="1269"/>
      <c r="IL75" s="1269"/>
      <c r="IM75" s="1269"/>
      <c r="IN75" s="1269"/>
      <c r="IO75" s="1269"/>
      <c r="IP75" s="1269"/>
      <c r="IQ75" s="1269"/>
      <c r="IR75" s="1269"/>
      <c r="IS75" s="1269"/>
      <c r="IT75" s="1269"/>
      <c r="IU75" s="1269"/>
    </row>
    <row r="76" spans="1:255" s="1268" customFormat="1" ht="8.25" customHeight="1">
      <c r="A76" s="133"/>
      <c r="B76" s="133"/>
      <c r="C76" s="133"/>
      <c r="D76" s="133"/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3"/>
      <c r="P76" s="133"/>
      <c r="Q76" s="1269"/>
      <c r="R76" s="1269"/>
      <c r="S76" s="1269"/>
      <c r="T76" s="1269"/>
      <c r="U76" s="1269"/>
      <c r="V76" s="1269"/>
      <c r="W76" s="1269"/>
      <c r="X76" s="1269"/>
      <c r="Y76" s="1269"/>
      <c r="Z76" s="1269"/>
      <c r="AA76" s="1269"/>
      <c r="AB76" s="1269"/>
      <c r="AC76" s="1269"/>
      <c r="AD76" s="1269"/>
      <c r="AE76" s="1269"/>
      <c r="AF76" s="1269"/>
      <c r="AG76" s="1269"/>
      <c r="AH76" s="1269"/>
      <c r="AI76" s="1269"/>
      <c r="AJ76" s="1269"/>
      <c r="AK76" s="1269"/>
      <c r="AL76" s="1269"/>
      <c r="AM76" s="1269"/>
      <c r="AN76" s="1269"/>
      <c r="AO76" s="1269"/>
      <c r="AP76" s="1269"/>
      <c r="AQ76" s="1269"/>
      <c r="AR76" s="1269"/>
      <c r="AS76" s="1269"/>
      <c r="AT76" s="1269"/>
      <c r="AU76" s="1269"/>
      <c r="AV76" s="1269"/>
      <c r="AW76" s="1269"/>
      <c r="AX76" s="1269"/>
      <c r="AY76" s="1269"/>
      <c r="AZ76" s="1269"/>
      <c r="BA76" s="1269"/>
      <c r="BB76" s="1269"/>
      <c r="BC76" s="1269"/>
      <c r="BD76" s="1269"/>
      <c r="BE76" s="1269"/>
      <c r="BF76" s="1269"/>
      <c r="BG76" s="1269"/>
      <c r="BH76" s="1269"/>
      <c r="BI76" s="1269"/>
      <c r="BJ76" s="1269"/>
      <c r="BK76" s="1269"/>
      <c r="BL76" s="1269"/>
      <c r="BM76" s="1269"/>
      <c r="BN76" s="1269"/>
      <c r="BO76" s="1269"/>
      <c r="BP76" s="1269"/>
      <c r="BQ76" s="1269"/>
      <c r="BR76" s="1269"/>
      <c r="BS76" s="1269"/>
      <c r="BT76" s="1269"/>
      <c r="BU76" s="1269"/>
      <c r="BV76" s="1269"/>
      <c r="BW76" s="1269"/>
      <c r="BX76" s="1269"/>
      <c r="BY76" s="1269"/>
      <c r="BZ76" s="1269"/>
      <c r="CA76" s="1269"/>
      <c r="CB76" s="1269"/>
      <c r="CC76" s="1269"/>
      <c r="CD76" s="1269"/>
      <c r="CE76" s="1269"/>
      <c r="CF76" s="1269"/>
      <c r="CG76" s="1269"/>
      <c r="CH76" s="1269"/>
      <c r="CI76" s="1269"/>
      <c r="CJ76" s="1269"/>
      <c r="CK76" s="1269"/>
      <c r="CL76" s="1269"/>
      <c r="CM76" s="1269"/>
      <c r="CN76" s="1269"/>
      <c r="CO76" s="1269"/>
      <c r="CP76" s="1269"/>
      <c r="CQ76" s="1269"/>
      <c r="CR76" s="1269"/>
      <c r="CS76" s="1269"/>
      <c r="CT76" s="1269"/>
      <c r="CU76" s="1269"/>
      <c r="CV76" s="1269"/>
      <c r="CW76" s="1269"/>
      <c r="CX76" s="1269"/>
      <c r="CY76" s="1269"/>
      <c r="CZ76" s="1269"/>
      <c r="DA76" s="1269"/>
      <c r="DB76" s="1269"/>
      <c r="DC76" s="1269"/>
      <c r="DD76" s="1269"/>
      <c r="DE76" s="1269"/>
      <c r="DF76" s="1269"/>
      <c r="DG76" s="1269"/>
      <c r="DH76" s="1269"/>
      <c r="DI76" s="1269"/>
      <c r="DJ76" s="1269"/>
      <c r="DK76" s="1269"/>
      <c r="DL76" s="1269"/>
      <c r="DM76" s="1269"/>
      <c r="DN76" s="1269"/>
      <c r="DO76" s="1269"/>
      <c r="DP76" s="1269"/>
      <c r="DQ76" s="1269"/>
      <c r="DR76" s="1269"/>
      <c r="DS76" s="1269"/>
      <c r="DT76" s="1269"/>
      <c r="DU76" s="1269"/>
      <c r="DV76" s="1269"/>
      <c r="DW76" s="1269"/>
      <c r="DX76" s="1269"/>
      <c r="DY76" s="1269"/>
      <c r="DZ76" s="1269"/>
      <c r="EA76" s="1269"/>
      <c r="EB76" s="1269"/>
      <c r="EC76" s="1269"/>
      <c r="ED76" s="1269"/>
      <c r="EE76" s="1269"/>
      <c r="EF76" s="1269"/>
      <c r="EG76" s="1269"/>
      <c r="EH76" s="1269"/>
      <c r="EI76" s="1269"/>
      <c r="EJ76" s="1269"/>
      <c r="EK76" s="1269"/>
      <c r="EL76" s="1269"/>
      <c r="EM76" s="1269"/>
      <c r="EN76" s="1269"/>
      <c r="EO76" s="1269"/>
      <c r="EP76" s="1269"/>
      <c r="EQ76" s="1269"/>
      <c r="ER76" s="1269"/>
      <c r="ES76" s="1269"/>
      <c r="ET76" s="1269"/>
      <c r="EU76" s="1269"/>
      <c r="EV76" s="1269"/>
      <c r="EW76" s="1269"/>
      <c r="EX76" s="1269"/>
      <c r="EY76" s="1269"/>
      <c r="EZ76" s="1269"/>
      <c r="FA76" s="1269"/>
      <c r="FB76" s="1269"/>
      <c r="FC76" s="1269"/>
      <c r="FD76" s="1269"/>
      <c r="FE76" s="1269"/>
      <c r="FF76" s="1269"/>
      <c r="FG76" s="1269"/>
      <c r="FH76" s="1269"/>
      <c r="FI76" s="1269"/>
      <c r="FJ76" s="1269"/>
      <c r="FK76" s="1269"/>
      <c r="FL76" s="1269"/>
      <c r="FM76" s="1269"/>
      <c r="FN76" s="1269"/>
      <c r="FO76" s="1269"/>
      <c r="FP76" s="1269"/>
      <c r="FQ76" s="1269"/>
      <c r="FR76" s="1269"/>
      <c r="FS76" s="1269"/>
      <c r="FT76" s="1269"/>
      <c r="FU76" s="1269"/>
      <c r="FV76" s="1269"/>
      <c r="FW76" s="1269"/>
      <c r="FX76" s="1269"/>
      <c r="FY76" s="1269"/>
      <c r="FZ76" s="1269"/>
      <c r="GA76" s="1269"/>
      <c r="GB76" s="1269"/>
      <c r="GC76" s="1269"/>
      <c r="GD76" s="1269"/>
      <c r="GE76" s="1269"/>
      <c r="GF76" s="1269"/>
      <c r="GG76" s="1269"/>
      <c r="GH76" s="1269"/>
      <c r="GI76" s="1269"/>
      <c r="GJ76" s="1269"/>
      <c r="GK76" s="1269"/>
      <c r="GL76" s="1269"/>
      <c r="GM76" s="1269"/>
      <c r="GN76" s="1269"/>
      <c r="GO76" s="1269"/>
      <c r="GP76" s="1269"/>
      <c r="GQ76" s="1269"/>
      <c r="GR76" s="1269"/>
      <c r="GS76" s="1269"/>
      <c r="GT76" s="1269"/>
      <c r="GU76" s="1269"/>
      <c r="GV76" s="1269"/>
      <c r="GW76" s="1269"/>
      <c r="GX76" s="1269"/>
      <c r="GY76" s="1269"/>
      <c r="GZ76" s="1269"/>
      <c r="HA76" s="1269"/>
      <c r="HB76" s="1269"/>
      <c r="HC76" s="1269"/>
      <c r="HD76" s="1269"/>
      <c r="HE76" s="1269"/>
      <c r="HF76" s="1269"/>
      <c r="HG76" s="1269"/>
      <c r="HH76" s="1269"/>
      <c r="HI76" s="1269"/>
      <c r="HJ76" s="1269"/>
      <c r="HK76" s="1269"/>
      <c r="HL76" s="1269"/>
      <c r="HM76" s="1269"/>
      <c r="HN76" s="1269"/>
      <c r="HO76" s="1269"/>
      <c r="HP76" s="1269"/>
      <c r="HQ76" s="1269"/>
      <c r="HR76" s="1269"/>
      <c r="HS76" s="1269"/>
      <c r="HT76" s="1269"/>
      <c r="HU76" s="1269"/>
      <c r="HV76" s="1269"/>
      <c r="HW76" s="1269"/>
      <c r="HX76" s="1269"/>
      <c r="HY76" s="1269"/>
      <c r="HZ76" s="1269"/>
      <c r="IA76" s="1269"/>
      <c r="IB76" s="1269"/>
      <c r="IC76" s="1269"/>
      <c r="ID76" s="1269"/>
      <c r="IE76" s="1269"/>
      <c r="IF76" s="1269"/>
      <c r="IG76" s="1269"/>
      <c r="IH76" s="1269"/>
      <c r="II76" s="1269"/>
      <c r="IJ76" s="1269"/>
      <c r="IK76" s="1269"/>
      <c r="IL76" s="1269"/>
      <c r="IM76" s="1269"/>
      <c r="IN76" s="1269"/>
      <c r="IO76" s="1269"/>
      <c r="IP76" s="1269"/>
      <c r="IQ76" s="1269"/>
      <c r="IR76" s="1269"/>
      <c r="IS76" s="1269"/>
      <c r="IT76" s="1269"/>
      <c r="IU76" s="1269"/>
    </row>
    <row r="77" spans="1:255" s="1268" customFormat="1" ht="8.25" customHeight="1">
      <c r="A77" s="133"/>
      <c r="B77" s="133"/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3"/>
      <c r="Q77" s="1269"/>
      <c r="R77" s="1269"/>
      <c r="S77" s="1269"/>
      <c r="T77" s="1269"/>
      <c r="U77" s="1269"/>
      <c r="V77" s="1269"/>
      <c r="W77" s="1269"/>
      <c r="X77" s="1269"/>
      <c r="Y77" s="1269"/>
      <c r="Z77" s="1269"/>
      <c r="AA77" s="1269"/>
      <c r="AB77" s="1269"/>
      <c r="AC77" s="1269"/>
      <c r="AD77" s="1269"/>
      <c r="AE77" s="1269"/>
      <c r="AF77" s="1269"/>
      <c r="AG77" s="1269"/>
      <c r="AH77" s="1269"/>
      <c r="AI77" s="1269"/>
      <c r="AJ77" s="1269"/>
      <c r="AK77" s="1269"/>
      <c r="AL77" s="1269"/>
      <c r="AM77" s="1269"/>
      <c r="AN77" s="1269"/>
      <c r="AO77" s="1269"/>
      <c r="AP77" s="1269"/>
      <c r="AQ77" s="1269"/>
      <c r="AR77" s="1269"/>
      <c r="AS77" s="1269"/>
      <c r="AT77" s="1269"/>
      <c r="AU77" s="1269"/>
      <c r="AV77" s="1269"/>
      <c r="AW77" s="1269"/>
      <c r="AX77" s="1269"/>
      <c r="AY77" s="1269"/>
      <c r="AZ77" s="1269"/>
      <c r="BA77" s="1269"/>
      <c r="BB77" s="1269"/>
      <c r="BC77" s="1269"/>
      <c r="BD77" s="1269"/>
      <c r="BE77" s="1269"/>
      <c r="BF77" s="1269"/>
      <c r="BG77" s="1269"/>
      <c r="BH77" s="1269"/>
      <c r="BI77" s="1269"/>
      <c r="BJ77" s="1269"/>
      <c r="BK77" s="1269"/>
      <c r="BL77" s="1269"/>
      <c r="BM77" s="1269"/>
      <c r="BN77" s="1269"/>
      <c r="BO77" s="1269"/>
      <c r="BP77" s="1269"/>
      <c r="BQ77" s="1269"/>
      <c r="BR77" s="1269"/>
      <c r="BS77" s="1269"/>
      <c r="BT77" s="1269"/>
      <c r="BU77" s="1269"/>
      <c r="BV77" s="1269"/>
      <c r="BW77" s="1269"/>
      <c r="BX77" s="1269"/>
      <c r="BY77" s="1269"/>
      <c r="BZ77" s="1269"/>
      <c r="CA77" s="1269"/>
      <c r="CB77" s="1269"/>
      <c r="CC77" s="1269"/>
      <c r="CD77" s="1269"/>
      <c r="CE77" s="1269"/>
      <c r="CF77" s="1269"/>
      <c r="CG77" s="1269"/>
      <c r="CH77" s="1269"/>
      <c r="CI77" s="1269"/>
      <c r="CJ77" s="1269"/>
      <c r="CK77" s="1269"/>
      <c r="CL77" s="1269"/>
      <c r="CM77" s="1269"/>
      <c r="CN77" s="1269"/>
      <c r="CO77" s="1269"/>
      <c r="CP77" s="1269"/>
      <c r="CQ77" s="1269"/>
      <c r="CR77" s="1269"/>
      <c r="CS77" s="1269"/>
      <c r="CT77" s="1269"/>
      <c r="CU77" s="1269"/>
      <c r="CV77" s="1269"/>
      <c r="CW77" s="1269"/>
      <c r="CX77" s="1269"/>
      <c r="CY77" s="1269"/>
      <c r="CZ77" s="1269"/>
      <c r="DA77" s="1269"/>
      <c r="DB77" s="1269"/>
      <c r="DC77" s="1269"/>
      <c r="DD77" s="1269"/>
      <c r="DE77" s="1269"/>
      <c r="DF77" s="1269"/>
      <c r="DG77" s="1269"/>
      <c r="DH77" s="1269"/>
      <c r="DI77" s="1269"/>
      <c r="DJ77" s="1269"/>
      <c r="DK77" s="1269"/>
      <c r="DL77" s="1269"/>
      <c r="DM77" s="1269"/>
      <c r="DN77" s="1269"/>
      <c r="DO77" s="1269"/>
      <c r="DP77" s="1269"/>
      <c r="DQ77" s="1269"/>
      <c r="DR77" s="1269"/>
      <c r="DS77" s="1269"/>
      <c r="DT77" s="1269"/>
      <c r="DU77" s="1269"/>
      <c r="DV77" s="1269"/>
      <c r="DW77" s="1269"/>
      <c r="DX77" s="1269"/>
      <c r="DY77" s="1269"/>
      <c r="DZ77" s="1269"/>
      <c r="EA77" s="1269"/>
      <c r="EB77" s="1269"/>
      <c r="EC77" s="1269"/>
      <c r="ED77" s="1269"/>
      <c r="EE77" s="1269"/>
      <c r="EF77" s="1269"/>
      <c r="EG77" s="1269"/>
      <c r="EH77" s="1269"/>
      <c r="EI77" s="1269"/>
      <c r="EJ77" s="1269"/>
      <c r="EK77" s="1269"/>
      <c r="EL77" s="1269"/>
      <c r="EM77" s="1269"/>
      <c r="EN77" s="1269"/>
      <c r="EO77" s="1269"/>
      <c r="EP77" s="1269"/>
      <c r="EQ77" s="1269"/>
      <c r="ER77" s="1269"/>
      <c r="ES77" s="1269"/>
      <c r="ET77" s="1269"/>
      <c r="EU77" s="1269"/>
      <c r="EV77" s="1269"/>
      <c r="EW77" s="1269"/>
      <c r="EX77" s="1269"/>
      <c r="EY77" s="1269"/>
      <c r="EZ77" s="1269"/>
      <c r="FA77" s="1269"/>
      <c r="FB77" s="1269"/>
      <c r="FC77" s="1269"/>
      <c r="FD77" s="1269"/>
      <c r="FE77" s="1269"/>
      <c r="FF77" s="1269"/>
      <c r="FG77" s="1269"/>
      <c r="FH77" s="1269"/>
      <c r="FI77" s="1269"/>
      <c r="FJ77" s="1269"/>
      <c r="FK77" s="1269"/>
      <c r="FL77" s="1269"/>
      <c r="FM77" s="1269"/>
      <c r="FN77" s="1269"/>
      <c r="FO77" s="1269"/>
      <c r="FP77" s="1269"/>
      <c r="FQ77" s="1269"/>
      <c r="FR77" s="1269"/>
      <c r="FS77" s="1269"/>
      <c r="FT77" s="1269"/>
      <c r="FU77" s="1269"/>
      <c r="FV77" s="1269"/>
      <c r="FW77" s="1269"/>
      <c r="FX77" s="1269"/>
      <c r="FY77" s="1269"/>
      <c r="FZ77" s="1269"/>
      <c r="GA77" s="1269"/>
      <c r="GB77" s="1269"/>
      <c r="GC77" s="1269"/>
      <c r="GD77" s="1269"/>
      <c r="GE77" s="1269"/>
      <c r="GF77" s="1269"/>
      <c r="GG77" s="1269"/>
      <c r="GH77" s="1269"/>
      <c r="GI77" s="1269"/>
      <c r="GJ77" s="1269"/>
      <c r="GK77" s="1269"/>
      <c r="GL77" s="1269"/>
      <c r="GM77" s="1269"/>
      <c r="GN77" s="1269"/>
      <c r="GO77" s="1269"/>
      <c r="GP77" s="1269"/>
      <c r="GQ77" s="1269"/>
      <c r="GR77" s="1269"/>
      <c r="GS77" s="1269"/>
      <c r="GT77" s="1269"/>
      <c r="GU77" s="1269"/>
      <c r="GV77" s="1269"/>
      <c r="GW77" s="1269"/>
      <c r="GX77" s="1269"/>
      <c r="GY77" s="1269"/>
      <c r="GZ77" s="1269"/>
      <c r="HA77" s="1269"/>
      <c r="HB77" s="1269"/>
      <c r="HC77" s="1269"/>
      <c r="HD77" s="1269"/>
      <c r="HE77" s="1269"/>
      <c r="HF77" s="1269"/>
      <c r="HG77" s="1269"/>
      <c r="HH77" s="1269"/>
      <c r="HI77" s="1269"/>
      <c r="HJ77" s="1269"/>
      <c r="HK77" s="1269"/>
      <c r="HL77" s="1269"/>
      <c r="HM77" s="1269"/>
      <c r="HN77" s="1269"/>
      <c r="HO77" s="1269"/>
      <c r="HP77" s="1269"/>
      <c r="HQ77" s="1269"/>
      <c r="HR77" s="1269"/>
      <c r="HS77" s="1269"/>
      <c r="HT77" s="1269"/>
      <c r="HU77" s="1269"/>
      <c r="HV77" s="1269"/>
      <c r="HW77" s="1269"/>
      <c r="HX77" s="1269"/>
      <c r="HY77" s="1269"/>
      <c r="HZ77" s="1269"/>
      <c r="IA77" s="1269"/>
      <c r="IB77" s="1269"/>
      <c r="IC77" s="1269"/>
      <c r="ID77" s="1269"/>
      <c r="IE77" s="1269"/>
      <c r="IF77" s="1269"/>
      <c r="IG77" s="1269"/>
      <c r="IH77" s="1269"/>
      <c r="II77" s="1269"/>
      <c r="IJ77" s="1269"/>
      <c r="IK77" s="1269"/>
      <c r="IL77" s="1269"/>
      <c r="IM77" s="1269"/>
      <c r="IN77" s="1269"/>
      <c r="IO77" s="1269"/>
      <c r="IP77" s="1269"/>
      <c r="IQ77" s="1269"/>
      <c r="IR77" s="1269"/>
      <c r="IS77" s="1269"/>
      <c r="IT77" s="1269"/>
      <c r="IU77" s="1269"/>
    </row>
    <row r="78" spans="1:255" s="1268" customFormat="1" ht="8.25" customHeight="1">
      <c r="A78" s="133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269"/>
      <c r="R78" s="1269"/>
      <c r="S78" s="1269"/>
      <c r="T78" s="1269"/>
      <c r="U78" s="1269"/>
      <c r="V78" s="1269"/>
      <c r="W78" s="1269"/>
      <c r="X78" s="1269"/>
      <c r="Y78" s="1269"/>
      <c r="Z78" s="1269"/>
      <c r="AA78" s="1269"/>
      <c r="AB78" s="1269"/>
      <c r="AC78" s="1269"/>
      <c r="AD78" s="1269"/>
      <c r="AE78" s="1269"/>
      <c r="AF78" s="1269"/>
      <c r="AG78" s="1269"/>
      <c r="AH78" s="1269"/>
      <c r="AI78" s="1269"/>
      <c r="AJ78" s="1269"/>
      <c r="AK78" s="1269"/>
      <c r="AL78" s="1269"/>
      <c r="AM78" s="1269"/>
      <c r="AN78" s="1269"/>
      <c r="AO78" s="1269"/>
      <c r="AP78" s="1269"/>
      <c r="AQ78" s="1269"/>
      <c r="AR78" s="1269"/>
      <c r="AS78" s="1269"/>
      <c r="AT78" s="1269"/>
      <c r="AU78" s="1269"/>
      <c r="AV78" s="1269"/>
      <c r="AW78" s="1269"/>
      <c r="AX78" s="1269"/>
      <c r="AY78" s="1269"/>
      <c r="AZ78" s="1269"/>
      <c r="BA78" s="1269"/>
      <c r="BB78" s="1269"/>
      <c r="BC78" s="1269"/>
      <c r="BD78" s="1269"/>
      <c r="BE78" s="1269"/>
      <c r="BF78" s="1269"/>
      <c r="BG78" s="1269"/>
      <c r="BH78" s="1269"/>
      <c r="BI78" s="1269"/>
      <c r="BJ78" s="1269"/>
      <c r="BK78" s="1269"/>
      <c r="BL78" s="1269"/>
      <c r="BM78" s="1269"/>
      <c r="BN78" s="1269"/>
      <c r="BO78" s="1269"/>
      <c r="BP78" s="1269"/>
      <c r="BQ78" s="1269"/>
      <c r="BR78" s="1269"/>
      <c r="BS78" s="1269"/>
      <c r="BT78" s="1269"/>
      <c r="BU78" s="1269"/>
      <c r="BV78" s="1269"/>
      <c r="BW78" s="1269"/>
      <c r="BX78" s="1269"/>
      <c r="BY78" s="1269"/>
      <c r="BZ78" s="1269"/>
      <c r="CA78" s="1269"/>
      <c r="CB78" s="1269"/>
      <c r="CC78" s="1269"/>
      <c r="CD78" s="1269"/>
      <c r="CE78" s="1269"/>
      <c r="CF78" s="1269"/>
      <c r="CG78" s="1269"/>
      <c r="CH78" s="1269"/>
      <c r="CI78" s="1269"/>
      <c r="CJ78" s="1269"/>
      <c r="CK78" s="1269"/>
      <c r="CL78" s="1269"/>
      <c r="CM78" s="1269"/>
      <c r="CN78" s="1269"/>
      <c r="CO78" s="1269"/>
      <c r="CP78" s="1269"/>
      <c r="CQ78" s="1269"/>
      <c r="CR78" s="1269"/>
      <c r="CS78" s="1269"/>
      <c r="CT78" s="1269"/>
      <c r="CU78" s="1269"/>
      <c r="CV78" s="1269"/>
      <c r="CW78" s="1269"/>
      <c r="CX78" s="1269"/>
      <c r="CY78" s="1269"/>
      <c r="CZ78" s="1269"/>
      <c r="DA78" s="1269"/>
      <c r="DB78" s="1269"/>
      <c r="DC78" s="1269"/>
      <c r="DD78" s="1269"/>
      <c r="DE78" s="1269"/>
      <c r="DF78" s="1269"/>
      <c r="DG78" s="1269"/>
      <c r="DH78" s="1269"/>
      <c r="DI78" s="1269"/>
      <c r="DJ78" s="1269"/>
      <c r="DK78" s="1269"/>
      <c r="DL78" s="1269"/>
      <c r="DM78" s="1269"/>
      <c r="DN78" s="1269"/>
      <c r="DO78" s="1269"/>
      <c r="DP78" s="1269"/>
      <c r="DQ78" s="1269"/>
      <c r="DR78" s="1269"/>
      <c r="DS78" s="1269"/>
      <c r="DT78" s="1269"/>
      <c r="DU78" s="1269"/>
      <c r="DV78" s="1269"/>
      <c r="DW78" s="1269"/>
      <c r="DX78" s="1269"/>
      <c r="DY78" s="1269"/>
      <c r="DZ78" s="1269"/>
      <c r="EA78" s="1269"/>
      <c r="EB78" s="1269"/>
      <c r="EC78" s="1269"/>
      <c r="ED78" s="1269"/>
      <c r="EE78" s="1269"/>
      <c r="EF78" s="1269"/>
      <c r="EG78" s="1269"/>
      <c r="EH78" s="1269"/>
      <c r="EI78" s="1269"/>
      <c r="EJ78" s="1269"/>
      <c r="EK78" s="1269"/>
      <c r="EL78" s="1269"/>
      <c r="EM78" s="1269"/>
      <c r="EN78" s="1269"/>
      <c r="EO78" s="1269"/>
      <c r="EP78" s="1269"/>
      <c r="EQ78" s="1269"/>
      <c r="ER78" s="1269"/>
      <c r="ES78" s="1269"/>
      <c r="ET78" s="1269"/>
      <c r="EU78" s="1269"/>
      <c r="EV78" s="1269"/>
      <c r="EW78" s="1269"/>
      <c r="EX78" s="1269"/>
      <c r="EY78" s="1269"/>
      <c r="EZ78" s="1269"/>
      <c r="FA78" s="1269"/>
      <c r="FB78" s="1269"/>
      <c r="FC78" s="1269"/>
      <c r="FD78" s="1269"/>
      <c r="FE78" s="1269"/>
      <c r="FF78" s="1269"/>
      <c r="FG78" s="1269"/>
      <c r="FH78" s="1269"/>
      <c r="FI78" s="1269"/>
      <c r="FJ78" s="1269"/>
      <c r="FK78" s="1269"/>
      <c r="FL78" s="1269"/>
      <c r="FM78" s="1269"/>
      <c r="FN78" s="1269"/>
      <c r="FO78" s="1269"/>
      <c r="FP78" s="1269"/>
      <c r="FQ78" s="1269"/>
      <c r="FR78" s="1269"/>
      <c r="FS78" s="1269"/>
      <c r="FT78" s="1269"/>
      <c r="FU78" s="1269"/>
      <c r="FV78" s="1269"/>
      <c r="FW78" s="1269"/>
      <c r="FX78" s="1269"/>
      <c r="FY78" s="1269"/>
      <c r="FZ78" s="1269"/>
      <c r="GA78" s="1269"/>
      <c r="GB78" s="1269"/>
      <c r="GC78" s="1269"/>
      <c r="GD78" s="1269"/>
      <c r="GE78" s="1269"/>
      <c r="GF78" s="1269"/>
      <c r="GG78" s="1269"/>
      <c r="GH78" s="1269"/>
      <c r="GI78" s="1269"/>
      <c r="GJ78" s="1269"/>
      <c r="GK78" s="1269"/>
      <c r="GL78" s="1269"/>
      <c r="GM78" s="1269"/>
      <c r="GN78" s="1269"/>
      <c r="GO78" s="1269"/>
      <c r="GP78" s="1269"/>
      <c r="GQ78" s="1269"/>
      <c r="GR78" s="1269"/>
      <c r="GS78" s="1269"/>
      <c r="GT78" s="1269"/>
      <c r="GU78" s="1269"/>
      <c r="GV78" s="1269"/>
      <c r="GW78" s="1269"/>
      <c r="GX78" s="1269"/>
      <c r="GY78" s="1269"/>
      <c r="GZ78" s="1269"/>
      <c r="HA78" s="1269"/>
      <c r="HB78" s="1269"/>
      <c r="HC78" s="1269"/>
      <c r="HD78" s="1269"/>
      <c r="HE78" s="1269"/>
      <c r="HF78" s="1269"/>
      <c r="HG78" s="1269"/>
      <c r="HH78" s="1269"/>
      <c r="HI78" s="1269"/>
      <c r="HJ78" s="1269"/>
      <c r="HK78" s="1269"/>
      <c r="HL78" s="1269"/>
      <c r="HM78" s="1269"/>
      <c r="HN78" s="1269"/>
      <c r="HO78" s="1269"/>
      <c r="HP78" s="1269"/>
      <c r="HQ78" s="1269"/>
      <c r="HR78" s="1269"/>
      <c r="HS78" s="1269"/>
      <c r="HT78" s="1269"/>
      <c r="HU78" s="1269"/>
      <c r="HV78" s="1269"/>
      <c r="HW78" s="1269"/>
      <c r="HX78" s="1269"/>
      <c r="HY78" s="1269"/>
      <c r="HZ78" s="1269"/>
      <c r="IA78" s="1269"/>
      <c r="IB78" s="1269"/>
      <c r="IC78" s="1269"/>
      <c r="ID78" s="1269"/>
      <c r="IE78" s="1269"/>
      <c r="IF78" s="1269"/>
      <c r="IG78" s="1269"/>
      <c r="IH78" s="1269"/>
      <c r="II78" s="1269"/>
      <c r="IJ78" s="1269"/>
      <c r="IK78" s="1269"/>
      <c r="IL78" s="1269"/>
      <c r="IM78" s="1269"/>
      <c r="IN78" s="1269"/>
      <c r="IO78" s="1269"/>
      <c r="IP78" s="1269"/>
      <c r="IQ78" s="1269"/>
      <c r="IR78" s="1269"/>
      <c r="IS78" s="1269"/>
      <c r="IT78" s="1269"/>
      <c r="IU78" s="1269"/>
    </row>
    <row r="79" spans="1:255" s="1268" customFormat="1" ht="8.25" customHeight="1">
      <c r="A79" s="133"/>
      <c r="B79" s="133"/>
      <c r="C79" s="133"/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269"/>
      <c r="R79" s="1269"/>
      <c r="S79" s="1269"/>
      <c r="T79" s="1269"/>
      <c r="U79" s="1269"/>
      <c r="V79" s="1269"/>
      <c r="W79" s="1269"/>
      <c r="X79" s="1269"/>
      <c r="Y79" s="1269"/>
      <c r="Z79" s="1269"/>
      <c r="AA79" s="1269"/>
      <c r="AB79" s="1269"/>
      <c r="AC79" s="1269"/>
      <c r="AD79" s="1269"/>
      <c r="AE79" s="1269"/>
      <c r="AF79" s="1269"/>
      <c r="AG79" s="1269"/>
      <c r="AH79" s="1269"/>
      <c r="AI79" s="1269"/>
      <c r="AJ79" s="1269"/>
      <c r="AK79" s="1269"/>
      <c r="AL79" s="1269"/>
      <c r="AM79" s="1269"/>
      <c r="AN79" s="1269"/>
      <c r="AO79" s="1269"/>
      <c r="AP79" s="1269"/>
      <c r="AQ79" s="1269"/>
      <c r="AR79" s="1269"/>
      <c r="AS79" s="1269"/>
      <c r="AT79" s="1269"/>
      <c r="AU79" s="1269"/>
      <c r="AV79" s="1269"/>
      <c r="AW79" s="1269"/>
      <c r="AX79" s="1269"/>
      <c r="AY79" s="1269"/>
      <c r="AZ79" s="1269"/>
      <c r="BA79" s="1269"/>
      <c r="BB79" s="1269"/>
      <c r="BC79" s="1269"/>
      <c r="BD79" s="1269"/>
      <c r="BE79" s="1269"/>
      <c r="BF79" s="1269"/>
      <c r="BG79" s="1269"/>
      <c r="BH79" s="1269"/>
      <c r="BI79" s="1269"/>
      <c r="BJ79" s="1269"/>
      <c r="BK79" s="1269"/>
      <c r="BL79" s="1269"/>
      <c r="BM79" s="1269"/>
      <c r="BN79" s="1269"/>
      <c r="BO79" s="1269"/>
      <c r="BP79" s="1269"/>
      <c r="BQ79" s="1269"/>
      <c r="BR79" s="1269"/>
      <c r="BS79" s="1269"/>
      <c r="BT79" s="1269"/>
      <c r="BU79" s="1269"/>
      <c r="BV79" s="1269"/>
      <c r="BW79" s="1269"/>
      <c r="BX79" s="1269"/>
      <c r="BY79" s="1269"/>
      <c r="BZ79" s="1269"/>
      <c r="CA79" s="1269"/>
      <c r="CB79" s="1269"/>
      <c r="CC79" s="1269"/>
      <c r="CD79" s="1269"/>
      <c r="CE79" s="1269"/>
      <c r="CF79" s="1269"/>
      <c r="CG79" s="1269"/>
      <c r="CH79" s="1269"/>
      <c r="CI79" s="1269"/>
      <c r="CJ79" s="1269"/>
      <c r="CK79" s="1269"/>
      <c r="CL79" s="1269"/>
      <c r="CM79" s="1269"/>
      <c r="CN79" s="1269"/>
      <c r="CO79" s="1269"/>
      <c r="CP79" s="1269"/>
      <c r="CQ79" s="1269"/>
      <c r="CR79" s="1269"/>
      <c r="CS79" s="1269"/>
      <c r="CT79" s="1269"/>
      <c r="CU79" s="1269"/>
      <c r="CV79" s="1269"/>
      <c r="CW79" s="1269"/>
      <c r="CX79" s="1269"/>
      <c r="CY79" s="1269"/>
      <c r="CZ79" s="1269"/>
      <c r="DA79" s="1269"/>
      <c r="DB79" s="1269"/>
      <c r="DC79" s="1269"/>
      <c r="DD79" s="1269"/>
      <c r="DE79" s="1269"/>
      <c r="DF79" s="1269"/>
      <c r="DG79" s="1269"/>
      <c r="DH79" s="1269"/>
      <c r="DI79" s="1269"/>
      <c r="DJ79" s="1269"/>
      <c r="DK79" s="1269"/>
      <c r="DL79" s="1269"/>
      <c r="DM79" s="1269"/>
      <c r="DN79" s="1269"/>
      <c r="DO79" s="1269"/>
      <c r="DP79" s="1269"/>
      <c r="DQ79" s="1269"/>
      <c r="DR79" s="1269"/>
      <c r="DS79" s="1269"/>
      <c r="DT79" s="1269"/>
      <c r="DU79" s="1269"/>
      <c r="DV79" s="1269"/>
      <c r="DW79" s="1269"/>
      <c r="DX79" s="1269"/>
      <c r="DY79" s="1269"/>
      <c r="DZ79" s="1269"/>
      <c r="EA79" s="1269"/>
      <c r="EB79" s="1269"/>
      <c r="EC79" s="1269"/>
      <c r="ED79" s="1269"/>
      <c r="EE79" s="1269"/>
      <c r="EF79" s="1269"/>
      <c r="EG79" s="1269"/>
      <c r="EH79" s="1269"/>
      <c r="EI79" s="1269"/>
      <c r="EJ79" s="1269"/>
      <c r="EK79" s="1269"/>
      <c r="EL79" s="1269"/>
      <c r="EM79" s="1269"/>
      <c r="EN79" s="1269"/>
      <c r="EO79" s="1269"/>
      <c r="EP79" s="1269"/>
      <c r="EQ79" s="1269"/>
      <c r="ER79" s="1269"/>
      <c r="ES79" s="1269"/>
      <c r="ET79" s="1269"/>
      <c r="EU79" s="1269"/>
      <c r="EV79" s="1269"/>
      <c r="EW79" s="1269"/>
      <c r="EX79" s="1269"/>
      <c r="EY79" s="1269"/>
      <c r="EZ79" s="1269"/>
      <c r="FA79" s="1269"/>
      <c r="FB79" s="1269"/>
      <c r="FC79" s="1269"/>
      <c r="FD79" s="1269"/>
      <c r="FE79" s="1269"/>
      <c r="FF79" s="1269"/>
      <c r="FG79" s="1269"/>
      <c r="FH79" s="1269"/>
      <c r="FI79" s="1269"/>
      <c r="FJ79" s="1269"/>
      <c r="FK79" s="1269"/>
      <c r="FL79" s="1269"/>
      <c r="FM79" s="1269"/>
      <c r="FN79" s="1269"/>
      <c r="FO79" s="1269"/>
      <c r="FP79" s="1269"/>
      <c r="FQ79" s="1269"/>
      <c r="FR79" s="1269"/>
      <c r="FS79" s="1269"/>
      <c r="FT79" s="1269"/>
      <c r="FU79" s="1269"/>
      <c r="FV79" s="1269"/>
      <c r="FW79" s="1269"/>
      <c r="FX79" s="1269"/>
      <c r="FY79" s="1269"/>
      <c r="FZ79" s="1269"/>
      <c r="GA79" s="1269"/>
      <c r="GB79" s="1269"/>
      <c r="GC79" s="1269"/>
      <c r="GD79" s="1269"/>
      <c r="GE79" s="1269"/>
      <c r="GF79" s="1269"/>
      <c r="GG79" s="1269"/>
      <c r="GH79" s="1269"/>
      <c r="GI79" s="1269"/>
      <c r="GJ79" s="1269"/>
      <c r="GK79" s="1269"/>
      <c r="GL79" s="1269"/>
      <c r="GM79" s="1269"/>
      <c r="GN79" s="1269"/>
      <c r="GO79" s="1269"/>
      <c r="GP79" s="1269"/>
      <c r="GQ79" s="1269"/>
      <c r="GR79" s="1269"/>
      <c r="GS79" s="1269"/>
      <c r="GT79" s="1269"/>
      <c r="GU79" s="1269"/>
      <c r="GV79" s="1269"/>
      <c r="GW79" s="1269"/>
      <c r="GX79" s="1269"/>
      <c r="GY79" s="1269"/>
      <c r="GZ79" s="1269"/>
      <c r="HA79" s="1269"/>
      <c r="HB79" s="1269"/>
      <c r="HC79" s="1269"/>
      <c r="HD79" s="1269"/>
      <c r="HE79" s="1269"/>
      <c r="HF79" s="1269"/>
      <c r="HG79" s="1269"/>
      <c r="HH79" s="1269"/>
      <c r="HI79" s="1269"/>
      <c r="HJ79" s="1269"/>
      <c r="HK79" s="1269"/>
      <c r="HL79" s="1269"/>
      <c r="HM79" s="1269"/>
      <c r="HN79" s="1269"/>
      <c r="HO79" s="1269"/>
      <c r="HP79" s="1269"/>
      <c r="HQ79" s="1269"/>
      <c r="HR79" s="1269"/>
      <c r="HS79" s="1269"/>
      <c r="HT79" s="1269"/>
      <c r="HU79" s="1269"/>
      <c r="HV79" s="1269"/>
      <c r="HW79" s="1269"/>
      <c r="HX79" s="1269"/>
      <c r="HY79" s="1269"/>
      <c r="HZ79" s="1269"/>
      <c r="IA79" s="1269"/>
      <c r="IB79" s="1269"/>
      <c r="IC79" s="1269"/>
      <c r="ID79" s="1269"/>
      <c r="IE79" s="1269"/>
      <c r="IF79" s="1269"/>
      <c r="IG79" s="1269"/>
      <c r="IH79" s="1269"/>
      <c r="II79" s="1269"/>
      <c r="IJ79" s="1269"/>
      <c r="IK79" s="1269"/>
      <c r="IL79" s="1269"/>
      <c r="IM79" s="1269"/>
      <c r="IN79" s="1269"/>
      <c r="IO79" s="1269"/>
      <c r="IP79" s="1269"/>
      <c r="IQ79" s="1269"/>
      <c r="IR79" s="1269"/>
      <c r="IS79" s="1269"/>
      <c r="IT79" s="1269"/>
      <c r="IU79" s="1269"/>
    </row>
    <row r="80" spans="1:255" s="1268" customFormat="1" ht="8.25" customHeight="1">
      <c r="A80" s="133"/>
      <c r="B80" s="133"/>
      <c r="C80" s="133"/>
      <c r="D80" s="133"/>
      <c r="E80" s="133"/>
      <c r="F80" s="133"/>
      <c r="G80" s="133"/>
      <c r="H80" s="133"/>
      <c r="I80" s="133"/>
      <c r="J80" s="133"/>
      <c r="K80" s="133"/>
      <c r="L80" s="133"/>
      <c r="M80" s="133"/>
      <c r="N80" s="133"/>
      <c r="O80" s="133"/>
      <c r="P80" s="133"/>
      <c r="Q80" s="1269"/>
      <c r="R80" s="1269"/>
      <c r="S80" s="1269"/>
      <c r="T80" s="1269"/>
      <c r="U80" s="1269"/>
      <c r="V80" s="1269"/>
      <c r="W80" s="1269"/>
      <c r="X80" s="1269"/>
      <c r="Y80" s="1269"/>
      <c r="Z80" s="1269"/>
      <c r="AA80" s="1269"/>
      <c r="AB80" s="1269"/>
      <c r="AC80" s="1269"/>
      <c r="AD80" s="1269"/>
      <c r="AE80" s="1269"/>
      <c r="AF80" s="1269"/>
      <c r="AG80" s="1269"/>
      <c r="AH80" s="1269"/>
      <c r="AI80" s="1269"/>
      <c r="AJ80" s="1269"/>
      <c r="AK80" s="1269"/>
      <c r="AL80" s="1269"/>
      <c r="AM80" s="1269"/>
      <c r="AN80" s="1269"/>
      <c r="AO80" s="1269"/>
      <c r="AP80" s="1269"/>
      <c r="AQ80" s="1269"/>
      <c r="AR80" s="1269"/>
      <c r="AS80" s="1269"/>
      <c r="AT80" s="1269"/>
      <c r="AU80" s="1269"/>
      <c r="AV80" s="1269"/>
      <c r="AW80" s="1269"/>
      <c r="AX80" s="1269"/>
      <c r="AY80" s="1269"/>
      <c r="AZ80" s="1269"/>
      <c r="BA80" s="1269"/>
      <c r="BB80" s="1269"/>
      <c r="BC80" s="1269"/>
      <c r="BD80" s="1269"/>
      <c r="BE80" s="1269"/>
      <c r="BF80" s="1269"/>
      <c r="BG80" s="1269"/>
      <c r="BH80" s="1269"/>
      <c r="BI80" s="1269"/>
      <c r="BJ80" s="1269"/>
      <c r="BK80" s="1269"/>
      <c r="BL80" s="1269"/>
      <c r="BM80" s="1269"/>
      <c r="BN80" s="1269"/>
      <c r="BO80" s="1269"/>
      <c r="BP80" s="1269"/>
      <c r="BQ80" s="1269"/>
      <c r="BR80" s="1269"/>
      <c r="BS80" s="1269"/>
      <c r="BT80" s="1269"/>
      <c r="BU80" s="1269"/>
      <c r="BV80" s="1269"/>
      <c r="BW80" s="1269"/>
      <c r="BX80" s="1269"/>
      <c r="BY80" s="1269"/>
      <c r="BZ80" s="1269"/>
      <c r="CA80" s="1269"/>
      <c r="CB80" s="1269"/>
      <c r="CC80" s="1269"/>
      <c r="CD80" s="1269"/>
      <c r="CE80" s="1269"/>
      <c r="CF80" s="1269"/>
      <c r="CG80" s="1269"/>
      <c r="CH80" s="1269"/>
      <c r="CI80" s="1269"/>
      <c r="CJ80" s="1269"/>
      <c r="CK80" s="1269"/>
      <c r="CL80" s="1269"/>
      <c r="CM80" s="1269"/>
      <c r="CN80" s="1269"/>
      <c r="CO80" s="1269"/>
      <c r="CP80" s="1269"/>
      <c r="CQ80" s="1269"/>
      <c r="CR80" s="1269"/>
      <c r="CS80" s="1269"/>
      <c r="CT80" s="1269"/>
      <c r="CU80" s="1269"/>
      <c r="CV80" s="1269"/>
      <c r="CW80" s="1269"/>
      <c r="CX80" s="1269"/>
      <c r="CY80" s="1269"/>
      <c r="CZ80" s="1269"/>
      <c r="DA80" s="1269"/>
      <c r="DB80" s="1269"/>
      <c r="DC80" s="1269"/>
      <c r="DD80" s="1269"/>
      <c r="DE80" s="1269"/>
      <c r="DF80" s="1269"/>
      <c r="DG80" s="1269"/>
      <c r="DH80" s="1269"/>
      <c r="DI80" s="1269"/>
      <c r="DJ80" s="1269"/>
      <c r="DK80" s="1269"/>
      <c r="DL80" s="1269"/>
      <c r="DM80" s="1269"/>
      <c r="DN80" s="1269"/>
      <c r="DO80" s="1269"/>
      <c r="DP80" s="1269"/>
      <c r="DQ80" s="1269"/>
      <c r="DR80" s="1269"/>
      <c r="DS80" s="1269"/>
      <c r="DT80" s="1269"/>
      <c r="DU80" s="1269"/>
      <c r="DV80" s="1269"/>
      <c r="DW80" s="1269"/>
      <c r="DX80" s="1269"/>
      <c r="DY80" s="1269"/>
      <c r="DZ80" s="1269"/>
      <c r="EA80" s="1269"/>
      <c r="EB80" s="1269"/>
      <c r="EC80" s="1269"/>
      <c r="ED80" s="1269"/>
      <c r="EE80" s="1269"/>
      <c r="EF80" s="1269"/>
      <c r="EG80" s="1269"/>
      <c r="EH80" s="1269"/>
      <c r="EI80" s="1269"/>
      <c r="EJ80" s="1269"/>
      <c r="EK80" s="1269"/>
      <c r="EL80" s="1269"/>
      <c r="EM80" s="1269"/>
      <c r="EN80" s="1269"/>
      <c r="EO80" s="1269"/>
      <c r="EP80" s="1269"/>
      <c r="EQ80" s="1269"/>
      <c r="ER80" s="1269"/>
      <c r="ES80" s="1269"/>
      <c r="ET80" s="1269"/>
      <c r="EU80" s="1269"/>
      <c r="EV80" s="1269"/>
      <c r="EW80" s="1269"/>
      <c r="EX80" s="1269"/>
      <c r="EY80" s="1269"/>
      <c r="EZ80" s="1269"/>
      <c r="FA80" s="1269"/>
      <c r="FB80" s="1269"/>
      <c r="FC80" s="1269"/>
      <c r="FD80" s="1269"/>
      <c r="FE80" s="1269"/>
      <c r="FF80" s="1269"/>
      <c r="FG80" s="1269"/>
      <c r="FH80" s="1269"/>
      <c r="FI80" s="1269"/>
      <c r="FJ80" s="1269"/>
      <c r="FK80" s="1269"/>
      <c r="FL80" s="1269"/>
      <c r="FM80" s="1269"/>
      <c r="FN80" s="1269"/>
      <c r="FO80" s="1269"/>
      <c r="FP80" s="1269"/>
      <c r="FQ80" s="1269"/>
      <c r="FR80" s="1269"/>
      <c r="FS80" s="1269"/>
      <c r="FT80" s="1269"/>
      <c r="FU80" s="1269"/>
      <c r="FV80" s="1269"/>
      <c r="FW80" s="1269"/>
      <c r="FX80" s="1269"/>
      <c r="FY80" s="1269"/>
      <c r="FZ80" s="1269"/>
      <c r="GA80" s="1269"/>
      <c r="GB80" s="1269"/>
      <c r="GC80" s="1269"/>
      <c r="GD80" s="1269"/>
      <c r="GE80" s="1269"/>
      <c r="GF80" s="1269"/>
      <c r="GG80" s="1269"/>
      <c r="GH80" s="1269"/>
      <c r="GI80" s="1269"/>
      <c r="GJ80" s="1269"/>
      <c r="GK80" s="1269"/>
      <c r="GL80" s="1269"/>
      <c r="GM80" s="1269"/>
      <c r="GN80" s="1269"/>
      <c r="GO80" s="1269"/>
      <c r="GP80" s="1269"/>
      <c r="GQ80" s="1269"/>
      <c r="GR80" s="1269"/>
      <c r="GS80" s="1269"/>
      <c r="GT80" s="1269"/>
      <c r="GU80" s="1269"/>
      <c r="GV80" s="1269"/>
      <c r="GW80" s="1269"/>
      <c r="GX80" s="1269"/>
      <c r="GY80" s="1269"/>
      <c r="GZ80" s="1269"/>
      <c r="HA80" s="1269"/>
      <c r="HB80" s="1269"/>
      <c r="HC80" s="1269"/>
      <c r="HD80" s="1269"/>
      <c r="HE80" s="1269"/>
      <c r="HF80" s="1269"/>
      <c r="HG80" s="1269"/>
      <c r="HH80" s="1269"/>
      <c r="HI80" s="1269"/>
      <c r="HJ80" s="1269"/>
      <c r="HK80" s="1269"/>
      <c r="HL80" s="1269"/>
      <c r="HM80" s="1269"/>
      <c r="HN80" s="1269"/>
      <c r="HO80" s="1269"/>
      <c r="HP80" s="1269"/>
      <c r="HQ80" s="1269"/>
      <c r="HR80" s="1269"/>
      <c r="HS80" s="1269"/>
      <c r="HT80" s="1269"/>
      <c r="HU80" s="1269"/>
      <c r="HV80" s="1269"/>
      <c r="HW80" s="1269"/>
      <c r="HX80" s="1269"/>
      <c r="HY80" s="1269"/>
      <c r="HZ80" s="1269"/>
      <c r="IA80" s="1269"/>
      <c r="IB80" s="1269"/>
      <c r="IC80" s="1269"/>
      <c r="ID80" s="1269"/>
      <c r="IE80" s="1269"/>
      <c r="IF80" s="1269"/>
      <c r="IG80" s="1269"/>
      <c r="IH80" s="1269"/>
      <c r="II80" s="1269"/>
      <c r="IJ80" s="1269"/>
      <c r="IK80" s="1269"/>
      <c r="IL80" s="1269"/>
      <c r="IM80" s="1269"/>
      <c r="IN80" s="1269"/>
      <c r="IO80" s="1269"/>
      <c r="IP80" s="1269"/>
      <c r="IQ80" s="1269"/>
      <c r="IR80" s="1269"/>
      <c r="IS80" s="1269"/>
      <c r="IT80" s="1269"/>
      <c r="IU80" s="1269"/>
    </row>
    <row r="81" spans="1:255" s="1268" customFormat="1" ht="8.25" customHeight="1">
      <c r="A81" s="133"/>
      <c r="B81" s="133"/>
      <c r="C81" s="133"/>
      <c r="D81" s="133"/>
      <c r="E81" s="133"/>
      <c r="F81" s="133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269"/>
      <c r="R81" s="1269"/>
      <c r="S81" s="1269"/>
      <c r="T81" s="1269"/>
      <c r="U81" s="1269"/>
      <c r="V81" s="1269"/>
      <c r="W81" s="1269"/>
      <c r="X81" s="1269"/>
      <c r="Y81" s="1269"/>
      <c r="Z81" s="1269"/>
      <c r="AA81" s="1269"/>
      <c r="AB81" s="1269"/>
      <c r="AC81" s="1269"/>
      <c r="AD81" s="1269"/>
      <c r="AE81" s="1269"/>
      <c r="AF81" s="1269"/>
      <c r="AG81" s="1269"/>
      <c r="AH81" s="1269"/>
      <c r="AI81" s="1269"/>
      <c r="AJ81" s="1269"/>
      <c r="AK81" s="1269"/>
      <c r="AL81" s="1269"/>
      <c r="AM81" s="1269"/>
      <c r="AN81" s="1269"/>
      <c r="AO81" s="1269"/>
      <c r="AP81" s="1269"/>
      <c r="AQ81" s="1269"/>
      <c r="AR81" s="1269"/>
      <c r="AS81" s="1269"/>
      <c r="AT81" s="1269"/>
      <c r="AU81" s="1269"/>
      <c r="AV81" s="1269"/>
      <c r="AW81" s="1269"/>
      <c r="AX81" s="1269"/>
      <c r="AY81" s="1269"/>
      <c r="AZ81" s="1269"/>
      <c r="BA81" s="1269"/>
      <c r="BB81" s="1269"/>
      <c r="BC81" s="1269"/>
      <c r="BD81" s="1269"/>
      <c r="BE81" s="1269"/>
      <c r="BF81" s="1269"/>
      <c r="BG81" s="1269"/>
      <c r="BH81" s="1269"/>
      <c r="BI81" s="1269"/>
      <c r="BJ81" s="1269"/>
      <c r="BK81" s="1269"/>
      <c r="BL81" s="1269"/>
      <c r="BM81" s="1269"/>
      <c r="BN81" s="1269"/>
      <c r="BO81" s="1269"/>
      <c r="BP81" s="1269"/>
      <c r="BQ81" s="1269"/>
      <c r="BR81" s="1269"/>
      <c r="BS81" s="1269"/>
      <c r="BT81" s="1269"/>
      <c r="BU81" s="1269"/>
      <c r="BV81" s="1269"/>
      <c r="BW81" s="1269"/>
      <c r="BX81" s="1269"/>
      <c r="BY81" s="1269"/>
      <c r="BZ81" s="1269"/>
      <c r="CA81" s="1269"/>
      <c r="CB81" s="1269"/>
      <c r="CC81" s="1269"/>
      <c r="CD81" s="1269"/>
      <c r="CE81" s="1269"/>
      <c r="CF81" s="1269"/>
      <c r="CG81" s="1269"/>
      <c r="CH81" s="1269"/>
      <c r="CI81" s="1269"/>
      <c r="CJ81" s="1269"/>
      <c r="CK81" s="1269"/>
      <c r="CL81" s="1269"/>
      <c r="CM81" s="1269"/>
      <c r="CN81" s="1269"/>
      <c r="CO81" s="1269"/>
      <c r="CP81" s="1269"/>
      <c r="CQ81" s="1269"/>
      <c r="CR81" s="1269"/>
      <c r="CS81" s="1269"/>
      <c r="CT81" s="1269"/>
      <c r="CU81" s="1269"/>
      <c r="CV81" s="1269"/>
      <c r="CW81" s="1269"/>
      <c r="CX81" s="1269"/>
      <c r="CY81" s="1269"/>
      <c r="CZ81" s="1269"/>
      <c r="DA81" s="1269"/>
      <c r="DB81" s="1269"/>
      <c r="DC81" s="1269"/>
      <c r="DD81" s="1269"/>
      <c r="DE81" s="1269"/>
      <c r="DF81" s="1269"/>
      <c r="DG81" s="1269"/>
      <c r="DH81" s="1269"/>
      <c r="DI81" s="1269"/>
      <c r="DJ81" s="1269"/>
      <c r="DK81" s="1269"/>
      <c r="DL81" s="1269"/>
      <c r="DM81" s="1269"/>
      <c r="DN81" s="1269"/>
      <c r="DO81" s="1269"/>
      <c r="DP81" s="1269"/>
      <c r="DQ81" s="1269"/>
      <c r="DR81" s="1269"/>
      <c r="DS81" s="1269"/>
      <c r="DT81" s="1269"/>
      <c r="DU81" s="1269"/>
      <c r="DV81" s="1269"/>
      <c r="DW81" s="1269"/>
      <c r="DX81" s="1269"/>
      <c r="DY81" s="1269"/>
      <c r="DZ81" s="1269"/>
      <c r="EA81" s="1269"/>
      <c r="EB81" s="1269"/>
      <c r="EC81" s="1269"/>
      <c r="ED81" s="1269"/>
      <c r="EE81" s="1269"/>
      <c r="EF81" s="1269"/>
      <c r="EG81" s="1269"/>
      <c r="EH81" s="1269"/>
      <c r="EI81" s="1269"/>
      <c r="EJ81" s="1269"/>
      <c r="EK81" s="1269"/>
      <c r="EL81" s="1269"/>
      <c r="EM81" s="1269"/>
      <c r="EN81" s="1269"/>
      <c r="EO81" s="1269"/>
      <c r="EP81" s="1269"/>
      <c r="EQ81" s="1269"/>
      <c r="ER81" s="1269"/>
      <c r="ES81" s="1269"/>
      <c r="ET81" s="1269"/>
      <c r="EU81" s="1269"/>
      <c r="EV81" s="1269"/>
      <c r="EW81" s="1269"/>
      <c r="EX81" s="1269"/>
      <c r="EY81" s="1269"/>
      <c r="EZ81" s="1269"/>
      <c r="FA81" s="1269"/>
      <c r="FB81" s="1269"/>
      <c r="FC81" s="1269"/>
      <c r="FD81" s="1269"/>
      <c r="FE81" s="1269"/>
      <c r="FF81" s="1269"/>
      <c r="FG81" s="1269"/>
      <c r="FH81" s="1269"/>
      <c r="FI81" s="1269"/>
      <c r="FJ81" s="1269"/>
      <c r="FK81" s="1269"/>
      <c r="FL81" s="1269"/>
      <c r="FM81" s="1269"/>
      <c r="FN81" s="1269"/>
      <c r="FO81" s="1269"/>
      <c r="FP81" s="1269"/>
      <c r="FQ81" s="1269"/>
      <c r="FR81" s="1269"/>
      <c r="FS81" s="1269"/>
      <c r="FT81" s="1269"/>
      <c r="FU81" s="1269"/>
      <c r="FV81" s="1269"/>
      <c r="FW81" s="1269"/>
      <c r="FX81" s="1269"/>
      <c r="FY81" s="1269"/>
      <c r="FZ81" s="1269"/>
      <c r="GA81" s="1269"/>
      <c r="GB81" s="1269"/>
      <c r="GC81" s="1269"/>
      <c r="GD81" s="1269"/>
      <c r="GE81" s="1269"/>
      <c r="GF81" s="1269"/>
      <c r="GG81" s="1269"/>
      <c r="GH81" s="1269"/>
      <c r="GI81" s="1269"/>
      <c r="GJ81" s="1269"/>
      <c r="GK81" s="1269"/>
      <c r="GL81" s="1269"/>
      <c r="GM81" s="1269"/>
      <c r="GN81" s="1269"/>
      <c r="GO81" s="1269"/>
      <c r="GP81" s="1269"/>
      <c r="GQ81" s="1269"/>
      <c r="GR81" s="1269"/>
      <c r="GS81" s="1269"/>
      <c r="GT81" s="1269"/>
      <c r="GU81" s="1269"/>
      <c r="GV81" s="1269"/>
      <c r="GW81" s="1269"/>
      <c r="GX81" s="1269"/>
      <c r="GY81" s="1269"/>
      <c r="GZ81" s="1269"/>
      <c r="HA81" s="1269"/>
      <c r="HB81" s="1269"/>
      <c r="HC81" s="1269"/>
      <c r="HD81" s="1269"/>
      <c r="HE81" s="1269"/>
      <c r="HF81" s="1269"/>
      <c r="HG81" s="1269"/>
      <c r="HH81" s="1269"/>
      <c r="HI81" s="1269"/>
      <c r="HJ81" s="1269"/>
      <c r="HK81" s="1269"/>
      <c r="HL81" s="1269"/>
      <c r="HM81" s="1269"/>
      <c r="HN81" s="1269"/>
      <c r="HO81" s="1269"/>
      <c r="HP81" s="1269"/>
      <c r="HQ81" s="1269"/>
      <c r="HR81" s="1269"/>
      <c r="HS81" s="1269"/>
      <c r="HT81" s="1269"/>
      <c r="HU81" s="1269"/>
      <c r="HV81" s="1269"/>
      <c r="HW81" s="1269"/>
      <c r="HX81" s="1269"/>
      <c r="HY81" s="1269"/>
      <c r="HZ81" s="1269"/>
      <c r="IA81" s="1269"/>
      <c r="IB81" s="1269"/>
      <c r="IC81" s="1269"/>
      <c r="ID81" s="1269"/>
      <c r="IE81" s="1269"/>
      <c r="IF81" s="1269"/>
      <c r="IG81" s="1269"/>
      <c r="IH81" s="1269"/>
      <c r="II81" s="1269"/>
      <c r="IJ81" s="1269"/>
      <c r="IK81" s="1269"/>
      <c r="IL81" s="1269"/>
      <c r="IM81" s="1269"/>
      <c r="IN81" s="1269"/>
      <c r="IO81" s="1269"/>
      <c r="IP81" s="1269"/>
      <c r="IQ81" s="1269"/>
      <c r="IR81" s="1269"/>
      <c r="IS81" s="1269"/>
      <c r="IT81" s="1269"/>
      <c r="IU81" s="1269"/>
    </row>
    <row r="82" spans="1:255" s="1268" customFormat="1" ht="8.25" customHeight="1">
      <c r="A82" s="133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269"/>
      <c r="R82" s="1269"/>
      <c r="S82" s="1269"/>
      <c r="T82" s="1269"/>
      <c r="U82" s="1269"/>
      <c r="V82" s="1269"/>
      <c r="W82" s="1269"/>
      <c r="X82" s="1269"/>
      <c r="Y82" s="1269"/>
      <c r="Z82" s="1269"/>
      <c r="AA82" s="1269"/>
      <c r="AB82" s="1269"/>
      <c r="AC82" s="1269"/>
      <c r="AD82" s="1269"/>
      <c r="AE82" s="1269"/>
      <c r="AF82" s="1269"/>
      <c r="AG82" s="1269"/>
      <c r="AH82" s="1269"/>
      <c r="AI82" s="1269"/>
      <c r="AJ82" s="1269"/>
      <c r="AK82" s="1269"/>
      <c r="AL82" s="1269"/>
      <c r="AM82" s="1269"/>
      <c r="AN82" s="1269"/>
      <c r="AO82" s="1269"/>
      <c r="AP82" s="1269"/>
      <c r="AQ82" s="1269"/>
      <c r="AR82" s="1269"/>
      <c r="AS82" s="1269"/>
      <c r="AT82" s="1269"/>
      <c r="AU82" s="1269"/>
      <c r="AV82" s="1269"/>
      <c r="AW82" s="1269"/>
      <c r="AX82" s="1269"/>
      <c r="AY82" s="1269"/>
      <c r="AZ82" s="1269"/>
      <c r="BA82" s="1269"/>
      <c r="BB82" s="1269"/>
      <c r="BC82" s="1269"/>
      <c r="BD82" s="1269"/>
      <c r="BE82" s="1269"/>
      <c r="BF82" s="1269"/>
      <c r="BG82" s="1269"/>
      <c r="BH82" s="1269"/>
      <c r="BI82" s="1269"/>
      <c r="BJ82" s="1269"/>
      <c r="BK82" s="1269"/>
      <c r="BL82" s="1269"/>
      <c r="BM82" s="1269"/>
      <c r="BN82" s="1269"/>
      <c r="BO82" s="1269"/>
      <c r="BP82" s="1269"/>
      <c r="BQ82" s="1269"/>
      <c r="BR82" s="1269"/>
      <c r="BS82" s="1269"/>
      <c r="BT82" s="1269"/>
      <c r="BU82" s="1269"/>
      <c r="BV82" s="1269"/>
      <c r="BW82" s="1269"/>
      <c r="BX82" s="1269"/>
      <c r="BY82" s="1269"/>
      <c r="BZ82" s="1269"/>
      <c r="CA82" s="1269"/>
      <c r="CB82" s="1269"/>
      <c r="CC82" s="1269"/>
      <c r="CD82" s="1269"/>
      <c r="CE82" s="1269"/>
      <c r="CF82" s="1269"/>
      <c r="CG82" s="1269"/>
      <c r="CH82" s="1269"/>
      <c r="CI82" s="1269"/>
      <c r="CJ82" s="1269"/>
      <c r="CK82" s="1269"/>
      <c r="CL82" s="1269"/>
      <c r="CM82" s="1269"/>
      <c r="CN82" s="1269"/>
      <c r="CO82" s="1269"/>
      <c r="CP82" s="1269"/>
      <c r="CQ82" s="1269"/>
      <c r="CR82" s="1269"/>
      <c r="CS82" s="1269"/>
      <c r="CT82" s="1269"/>
      <c r="CU82" s="1269"/>
      <c r="CV82" s="1269"/>
      <c r="CW82" s="1269"/>
      <c r="CX82" s="1269"/>
      <c r="CY82" s="1269"/>
      <c r="CZ82" s="1269"/>
      <c r="DA82" s="1269"/>
      <c r="DB82" s="1269"/>
      <c r="DC82" s="1269"/>
      <c r="DD82" s="1269"/>
      <c r="DE82" s="1269"/>
      <c r="DF82" s="1269"/>
      <c r="DG82" s="1269"/>
      <c r="DH82" s="1269"/>
      <c r="DI82" s="1269"/>
      <c r="DJ82" s="1269"/>
      <c r="DK82" s="1269"/>
      <c r="DL82" s="1269"/>
      <c r="DM82" s="1269"/>
      <c r="DN82" s="1269"/>
      <c r="DO82" s="1269"/>
      <c r="DP82" s="1269"/>
      <c r="DQ82" s="1269"/>
      <c r="DR82" s="1269"/>
      <c r="DS82" s="1269"/>
      <c r="DT82" s="1269"/>
      <c r="DU82" s="1269"/>
      <c r="DV82" s="1269"/>
      <c r="DW82" s="1269"/>
      <c r="DX82" s="1269"/>
      <c r="DY82" s="1269"/>
      <c r="DZ82" s="1269"/>
      <c r="EA82" s="1269"/>
      <c r="EB82" s="1269"/>
      <c r="EC82" s="1269"/>
      <c r="ED82" s="1269"/>
      <c r="EE82" s="1269"/>
      <c r="EF82" s="1269"/>
      <c r="EG82" s="1269"/>
      <c r="EH82" s="1269"/>
      <c r="EI82" s="1269"/>
      <c r="EJ82" s="1269"/>
      <c r="EK82" s="1269"/>
      <c r="EL82" s="1269"/>
      <c r="EM82" s="1269"/>
      <c r="EN82" s="1269"/>
      <c r="EO82" s="1269"/>
      <c r="EP82" s="1269"/>
      <c r="EQ82" s="1269"/>
      <c r="ER82" s="1269"/>
      <c r="ES82" s="1269"/>
      <c r="ET82" s="1269"/>
      <c r="EU82" s="1269"/>
      <c r="EV82" s="1269"/>
      <c r="EW82" s="1269"/>
      <c r="EX82" s="1269"/>
      <c r="EY82" s="1269"/>
      <c r="EZ82" s="1269"/>
      <c r="FA82" s="1269"/>
      <c r="FB82" s="1269"/>
      <c r="FC82" s="1269"/>
      <c r="FD82" s="1269"/>
      <c r="FE82" s="1269"/>
      <c r="FF82" s="1269"/>
      <c r="FG82" s="1269"/>
      <c r="FH82" s="1269"/>
      <c r="FI82" s="1269"/>
      <c r="FJ82" s="1269"/>
      <c r="FK82" s="1269"/>
      <c r="FL82" s="1269"/>
      <c r="FM82" s="1269"/>
      <c r="FN82" s="1269"/>
      <c r="FO82" s="1269"/>
      <c r="FP82" s="1269"/>
      <c r="FQ82" s="1269"/>
      <c r="FR82" s="1269"/>
      <c r="FS82" s="1269"/>
      <c r="FT82" s="1269"/>
      <c r="FU82" s="1269"/>
      <c r="FV82" s="1269"/>
      <c r="FW82" s="1269"/>
      <c r="FX82" s="1269"/>
      <c r="FY82" s="1269"/>
      <c r="FZ82" s="1269"/>
      <c r="GA82" s="1269"/>
      <c r="GB82" s="1269"/>
      <c r="GC82" s="1269"/>
      <c r="GD82" s="1269"/>
      <c r="GE82" s="1269"/>
      <c r="GF82" s="1269"/>
      <c r="GG82" s="1269"/>
      <c r="GH82" s="1269"/>
      <c r="GI82" s="1269"/>
      <c r="GJ82" s="1269"/>
      <c r="GK82" s="1269"/>
      <c r="GL82" s="1269"/>
      <c r="GM82" s="1269"/>
      <c r="GN82" s="1269"/>
      <c r="GO82" s="1269"/>
      <c r="GP82" s="1269"/>
      <c r="GQ82" s="1269"/>
      <c r="GR82" s="1269"/>
      <c r="GS82" s="1269"/>
      <c r="GT82" s="1269"/>
      <c r="GU82" s="1269"/>
      <c r="GV82" s="1269"/>
      <c r="GW82" s="1269"/>
      <c r="GX82" s="1269"/>
      <c r="GY82" s="1269"/>
      <c r="GZ82" s="1269"/>
      <c r="HA82" s="1269"/>
      <c r="HB82" s="1269"/>
      <c r="HC82" s="1269"/>
      <c r="HD82" s="1269"/>
      <c r="HE82" s="1269"/>
      <c r="HF82" s="1269"/>
      <c r="HG82" s="1269"/>
      <c r="HH82" s="1269"/>
      <c r="HI82" s="1269"/>
      <c r="HJ82" s="1269"/>
      <c r="HK82" s="1269"/>
      <c r="HL82" s="1269"/>
      <c r="HM82" s="1269"/>
      <c r="HN82" s="1269"/>
      <c r="HO82" s="1269"/>
      <c r="HP82" s="1269"/>
      <c r="HQ82" s="1269"/>
      <c r="HR82" s="1269"/>
      <c r="HS82" s="1269"/>
      <c r="HT82" s="1269"/>
      <c r="HU82" s="1269"/>
      <c r="HV82" s="1269"/>
      <c r="HW82" s="1269"/>
      <c r="HX82" s="1269"/>
      <c r="HY82" s="1269"/>
      <c r="HZ82" s="1269"/>
      <c r="IA82" s="1269"/>
      <c r="IB82" s="1269"/>
      <c r="IC82" s="1269"/>
      <c r="ID82" s="1269"/>
      <c r="IE82" s="1269"/>
      <c r="IF82" s="1269"/>
      <c r="IG82" s="1269"/>
      <c r="IH82" s="1269"/>
      <c r="II82" s="1269"/>
      <c r="IJ82" s="1269"/>
      <c r="IK82" s="1269"/>
      <c r="IL82" s="1269"/>
      <c r="IM82" s="1269"/>
      <c r="IN82" s="1269"/>
      <c r="IO82" s="1269"/>
      <c r="IP82" s="1269"/>
      <c r="IQ82" s="1269"/>
      <c r="IR82" s="1269"/>
      <c r="IS82" s="1269"/>
      <c r="IT82" s="1269"/>
      <c r="IU82" s="1269"/>
    </row>
    <row r="83" spans="1:255" s="1268" customFormat="1" ht="8.25" customHeight="1">
      <c r="A83" s="133"/>
      <c r="B83" s="133"/>
      <c r="C83" s="133"/>
      <c r="D83" s="133"/>
      <c r="E83" s="133"/>
      <c r="F83" s="133"/>
      <c r="G83" s="133"/>
      <c r="H83" s="133"/>
      <c r="I83" s="133"/>
      <c r="J83" s="133"/>
      <c r="K83" s="133"/>
      <c r="L83" s="133"/>
      <c r="M83" s="133"/>
      <c r="N83" s="133"/>
      <c r="O83" s="133"/>
      <c r="P83" s="133"/>
      <c r="Q83" s="1269"/>
      <c r="R83" s="1269"/>
      <c r="S83" s="1269"/>
      <c r="T83" s="1269"/>
      <c r="U83" s="1269"/>
      <c r="V83" s="1269"/>
      <c r="W83" s="1269"/>
      <c r="X83" s="1269"/>
      <c r="Y83" s="1269"/>
      <c r="Z83" s="1269"/>
      <c r="AA83" s="1269"/>
      <c r="AB83" s="1269"/>
      <c r="AC83" s="1269"/>
      <c r="AD83" s="1269"/>
      <c r="AE83" s="1269"/>
      <c r="AF83" s="1269"/>
      <c r="AG83" s="1269"/>
      <c r="AH83" s="1269"/>
      <c r="AI83" s="1269"/>
      <c r="AJ83" s="1269"/>
      <c r="AK83" s="1269"/>
      <c r="AL83" s="1269"/>
      <c r="AM83" s="1269"/>
      <c r="AN83" s="1269"/>
      <c r="AO83" s="1269"/>
      <c r="AP83" s="1269"/>
      <c r="AQ83" s="1269"/>
      <c r="AR83" s="1269"/>
      <c r="AS83" s="1269"/>
      <c r="AT83" s="1269"/>
      <c r="AU83" s="1269"/>
      <c r="AV83" s="1269"/>
      <c r="AW83" s="1269"/>
      <c r="AX83" s="1269"/>
      <c r="AY83" s="1269"/>
      <c r="AZ83" s="1269"/>
      <c r="BA83" s="1269"/>
      <c r="BB83" s="1269"/>
      <c r="BC83" s="1269"/>
      <c r="BD83" s="1269"/>
      <c r="BE83" s="1269"/>
      <c r="BF83" s="1269"/>
      <c r="BG83" s="1269"/>
      <c r="BH83" s="1269"/>
      <c r="BI83" s="1269"/>
      <c r="BJ83" s="1269"/>
      <c r="BK83" s="1269"/>
      <c r="BL83" s="1269"/>
      <c r="BM83" s="1269"/>
      <c r="BN83" s="1269"/>
      <c r="BO83" s="1269"/>
      <c r="BP83" s="1269"/>
      <c r="BQ83" s="1269"/>
      <c r="BR83" s="1269"/>
      <c r="BS83" s="1269"/>
      <c r="BT83" s="1269"/>
      <c r="BU83" s="1269"/>
      <c r="BV83" s="1269"/>
      <c r="BW83" s="1269"/>
      <c r="BX83" s="1269"/>
      <c r="BY83" s="1269"/>
      <c r="BZ83" s="1269"/>
      <c r="CA83" s="1269"/>
      <c r="CB83" s="1269"/>
      <c r="CC83" s="1269"/>
      <c r="CD83" s="1269"/>
      <c r="CE83" s="1269"/>
      <c r="CF83" s="1269"/>
      <c r="CG83" s="1269"/>
      <c r="CH83" s="1269"/>
      <c r="CI83" s="1269"/>
      <c r="CJ83" s="1269"/>
      <c r="CK83" s="1269"/>
      <c r="CL83" s="1269"/>
      <c r="CM83" s="1269"/>
      <c r="CN83" s="1269"/>
      <c r="CO83" s="1269"/>
      <c r="CP83" s="1269"/>
      <c r="CQ83" s="1269"/>
      <c r="CR83" s="1269"/>
      <c r="CS83" s="1269"/>
      <c r="CT83" s="1269"/>
      <c r="CU83" s="1269"/>
      <c r="CV83" s="1269"/>
      <c r="CW83" s="1269"/>
      <c r="CX83" s="1269"/>
      <c r="CY83" s="1269"/>
      <c r="CZ83" s="1269"/>
      <c r="DA83" s="1269"/>
      <c r="DB83" s="1269"/>
      <c r="DC83" s="1269"/>
      <c r="DD83" s="1269"/>
      <c r="DE83" s="1269"/>
      <c r="DF83" s="1269"/>
      <c r="DG83" s="1269"/>
      <c r="DH83" s="1269"/>
      <c r="DI83" s="1269"/>
      <c r="DJ83" s="1269"/>
      <c r="DK83" s="1269"/>
      <c r="DL83" s="1269"/>
      <c r="DM83" s="1269"/>
      <c r="DN83" s="1269"/>
      <c r="DO83" s="1269"/>
      <c r="DP83" s="1269"/>
      <c r="DQ83" s="1269"/>
      <c r="DR83" s="1269"/>
      <c r="DS83" s="1269"/>
      <c r="DT83" s="1269"/>
      <c r="DU83" s="1269"/>
      <c r="DV83" s="1269"/>
      <c r="DW83" s="1269"/>
      <c r="DX83" s="1269"/>
      <c r="DY83" s="1269"/>
      <c r="DZ83" s="1269"/>
      <c r="EA83" s="1269"/>
      <c r="EB83" s="1269"/>
      <c r="EC83" s="1269"/>
      <c r="ED83" s="1269"/>
      <c r="EE83" s="1269"/>
      <c r="EF83" s="1269"/>
      <c r="EG83" s="1269"/>
      <c r="EH83" s="1269"/>
      <c r="EI83" s="1269"/>
      <c r="EJ83" s="1269"/>
      <c r="EK83" s="1269"/>
      <c r="EL83" s="1269"/>
      <c r="EM83" s="1269"/>
      <c r="EN83" s="1269"/>
      <c r="EO83" s="1269"/>
      <c r="EP83" s="1269"/>
      <c r="EQ83" s="1269"/>
      <c r="ER83" s="1269"/>
      <c r="ES83" s="1269"/>
      <c r="ET83" s="1269"/>
      <c r="EU83" s="1269"/>
      <c r="EV83" s="1269"/>
      <c r="EW83" s="1269"/>
      <c r="EX83" s="1269"/>
      <c r="EY83" s="1269"/>
      <c r="EZ83" s="1269"/>
      <c r="FA83" s="1269"/>
      <c r="FB83" s="1269"/>
      <c r="FC83" s="1269"/>
      <c r="FD83" s="1269"/>
      <c r="FE83" s="1269"/>
      <c r="FF83" s="1269"/>
      <c r="FG83" s="1269"/>
      <c r="FH83" s="1269"/>
      <c r="FI83" s="1269"/>
      <c r="FJ83" s="1269"/>
      <c r="FK83" s="1269"/>
      <c r="FL83" s="1269"/>
      <c r="FM83" s="1269"/>
      <c r="FN83" s="1269"/>
      <c r="FO83" s="1269"/>
      <c r="FP83" s="1269"/>
      <c r="FQ83" s="1269"/>
      <c r="FR83" s="1269"/>
      <c r="FS83" s="1269"/>
      <c r="FT83" s="1269"/>
      <c r="FU83" s="1269"/>
      <c r="FV83" s="1269"/>
      <c r="FW83" s="1269"/>
      <c r="FX83" s="1269"/>
      <c r="FY83" s="1269"/>
      <c r="FZ83" s="1269"/>
      <c r="GA83" s="1269"/>
      <c r="GB83" s="1269"/>
      <c r="GC83" s="1269"/>
      <c r="GD83" s="1269"/>
      <c r="GE83" s="1269"/>
      <c r="GF83" s="1269"/>
      <c r="GG83" s="1269"/>
      <c r="GH83" s="1269"/>
      <c r="GI83" s="1269"/>
      <c r="GJ83" s="1269"/>
      <c r="GK83" s="1269"/>
      <c r="GL83" s="1269"/>
      <c r="GM83" s="1269"/>
      <c r="GN83" s="1269"/>
      <c r="GO83" s="1269"/>
      <c r="GP83" s="1269"/>
      <c r="GQ83" s="1269"/>
      <c r="GR83" s="1269"/>
      <c r="GS83" s="1269"/>
      <c r="GT83" s="1269"/>
      <c r="GU83" s="1269"/>
      <c r="GV83" s="1269"/>
      <c r="GW83" s="1269"/>
      <c r="GX83" s="1269"/>
      <c r="GY83" s="1269"/>
      <c r="GZ83" s="1269"/>
      <c r="HA83" s="1269"/>
      <c r="HB83" s="1269"/>
      <c r="HC83" s="1269"/>
      <c r="HD83" s="1269"/>
      <c r="HE83" s="1269"/>
      <c r="HF83" s="1269"/>
      <c r="HG83" s="1269"/>
      <c r="HH83" s="1269"/>
      <c r="HI83" s="1269"/>
      <c r="HJ83" s="1269"/>
      <c r="HK83" s="1269"/>
      <c r="HL83" s="1269"/>
      <c r="HM83" s="1269"/>
      <c r="HN83" s="1269"/>
      <c r="HO83" s="1269"/>
      <c r="HP83" s="1269"/>
      <c r="HQ83" s="1269"/>
      <c r="HR83" s="1269"/>
      <c r="HS83" s="1269"/>
      <c r="HT83" s="1269"/>
      <c r="HU83" s="1269"/>
      <c r="HV83" s="1269"/>
      <c r="HW83" s="1269"/>
      <c r="HX83" s="1269"/>
      <c r="HY83" s="1269"/>
      <c r="HZ83" s="1269"/>
      <c r="IA83" s="1269"/>
      <c r="IB83" s="1269"/>
      <c r="IC83" s="1269"/>
      <c r="ID83" s="1269"/>
      <c r="IE83" s="1269"/>
      <c r="IF83" s="1269"/>
      <c r="IG83" s="1269"/>
      <c r="IH83" s="1269"/>
      <c r="II83" s="1269"/>
      <c r="IJ83" s="1269"/>
      <c r="IK83" s="1269"/>
      <c r="IL83" s="1269"/>
      <c r="IM83" s="1269"/>
      <c r="IN83" s="1269"/>
      <c r="IO83" s="1269"/>
      <c r="IP83" s="1269"/>
      <c r="IQ83" s="1269"/>
      <c r="IR83" s="1269"/>
      <c r="IS83" s="1269"/>
      <c r="IT83" s="1269"/>
      <c r="IU83" s="1269"/>
    </row>
    <row r="84" spans="1:255" s="1268" customFormat="1" ht="8.25" customHeight="1">
      <c r="A84" s="133"/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269"/>
      <c r="R84" s="1269"/>
      <c r="S84" s="1269"/>
      <c r="T84" s="1269"/>
      <c r="U84" s="1269"/>
      <c r="V84" s="1269"/>
      <c r="W84" s="1269"/>
      <c r="X84" s="1269"/>
      <c r="Y84" s="1269"/>
      <c r="Z84" s="1269"/>
      <c r="AA84" s="1269"/>
      <c r="AB84" s="1269"/>
      <c r="AC84" s="1269"/>
      <c r="AD84" s="1269"/>
      <c r="AE84" s="1269"/>
      <c r="AF84" s="1269"/>
      <c r="AG84" s="1269"/>
      <c r="AH84" s="1269"/>
      <c r="AI84" s="1269"/>
      <c r="AJ84" s="1269"/>
      <c r="AK84" s="1269"/>
      <c r="AL84" s="1269"/>
      <c r="AM84" s="1269"/>
      <c r="AN84" s="1269"/>
      <c r="AO84" s="1269"/>
      <c r="AP84" s="1269"/>
      <c r="AQ84" s="1269"/>
      <c r="AR84" s="1269"/>
      <c r="AS84" s="1269"/>
      <c r="AT84" s="1269"/>
      <c r="AU84" s="1269"/>
      <c r="AV84" s="1269"/>
      <c r="AW84" s="1269"/>
      <c r="AX84" s="1269"/>
      <c r="AY84" s="1269"/>
      <c r="AZ84" s="1269"/>
      <c r="BA84" s="1269"/>
      <c r="BB84" s="1269"/>
      <c r="BC84" s="1269"/>
      <c r="BD84" s="1269"/>
      <c r="BE84" s="1269"/>
      <c r="BF84" s="1269"/>
      <c r="BG84" s="1269"/>
      <c r="BH84" s="1269"/>
      <c r="BI84" s="1269"/>
      <c r="BJ84" s="1269"/>
      <c r="BK84" s="1269"/>
      <c r="BL84" s="1269"/>
      <c r="BM84" s="1269"/>
      <c r="BN84" s="1269"/>
      <c r="BO84" s="1269"/>
      <c r="BP84" s="1269"/>
      <c r="BQ84" s="1269"/>
      <c r="BR84" s="1269"/>
      <c r="BS84" s="1269"/>
      <c r="BT84" s="1269"/>
      <c r="BU84" s="1269"/>
      <c r="BV84" s="1269"/>
      <c r="BW84" s="1269"/>
      <c r="BX84" s="1269"/>
      <c r="BY84" s="1269"/>
      <c r="BZ84" s="1269"/>
      <c r="CA84" s="1269"/>
      <c r="CB84" s="1269"/>
      <c r="CC84" s="1269"/>
      <c r="CD84" s="1269"/>
      <c r="CE84" s="1269"/>
      <c r="CF84" s="1269"/>
      <c r="CG84" s="1269"/>
      <c r="CH84" s="1269"/>
      <c r="CI84" s="1269"/>
      <c r="CJ84" s="1269"/>
      <c r="CK84" s="1269"/>
      <c r="CL84" s="1269"/>
      <c r="CM84" s="1269"/>
      <c r="CN84" s="1269"/>
      <c r="CO84" s="1269"/>
      <c r="CP84" s="1269"/>
      <c r="CQ84" s="1269"/>
      <c r="CR84" s="1269"/>
      <c r="CS84" s="1269"/>
      <c r="CT84" s="1269"/>
      <c r="CU84" s="1269"/>
      <c r="CV84" s="1269"/>
      <c r="CW84" s="1269"/>
      <c r="CX84" s="1269"/>
      <c r="CY84" s="1269"/>
      <c r="CZ84" s="1269"/>
      <c r="DA84" s="1269"/>
      <c r="DB84" s="1269"/>
      <c r="DC84" s="1269"/>
      <c r="DD84" s="1269"/>
      <c r="DE84" s="1269"/>
      <c r="DF84" s="1269"/>
      <c r="DG84" s="1269"/>
      <c r="DH84" s="1269"/>
      <c r="DI84" s="1269"/>
      <c r="DJ84" s="1269"/>
      <c r="DK84" s="1269"/>
      <c r="DL84" s="1269"/>
      <c r="DM84" s="1269"/>
      <c r="DN84" s="1269"/>
      <c r="DO84" s="1269"/>
      <c r="DP84" s="1269"/>
      <c r="DQ84" s="1269"/>
      <c r="DR84" s="1269"/>
      <c r="DS84" s="1269"/>
      <c r="DT84" s="1269"/>
      <c r="DU84" s="1269"/>
      <c r="DV84" s="1269"/>
      <c r="DW84" s="1269"/>
      <c r="DX84" s="1269"/>
      <c r="DY84" s="1269"/>
      <c r="DZ84" s="1269"/>
      <c r="EA84" s="1269"/>
      <c r="EB84" s="1269"/>
      <c r="EC84" s="1269"/>
      <c r="ED84" s="1269"/>
      <c r="EE84" s="1269"/>
      <c r="EF84" s="1269"/>
      <c r="EG84" s="1269"/>
      <c r="EH84" s="1269"/>
      <c r="EI84" s="1269"/>
      <c r="EJ84" s="1269"/>
      <c r="EK84" s="1269"/>
      <c r="EL84" s="1269"/>
      <c r="EM84" s="1269"/>
      <c r="EN84" s="1269"/>
      <c r="EO84" s="1269"/>
      <c r="EP84" s="1269"/>
      <c r="EQ84" s="1269"/>
      <c r="ER84" s="1269"/>
      <c r="ES84" s="1269"/>
      <c r="ET84" s="1269"/>
      <c r="EU84" s="1269"/>
      <c r="EV84" s="1269"/>
      <c r="EW84" s="1269"/>
      <c r="EX84" s="1269"/>
      <c r="EY84" s="1269"/>
      <c r="EZ84" s="1269"/>
      <c r="FA84" s="1269"/>
      <c r="FB84" s="1269"/>
      <c r="FC84" s="1269"/>
      <c r="FD84" s="1269"/>
      <c r="FE84" s="1269"/>
      <c r="FF84" s="1269"/>
      <c r="FG84" s="1269"/>
      <c r="FH84" s="1269"/>
      <c r="FI84" s="1269"/>
      <c r="FJ84" s="1269"/>
      <c r="FK84" s="1269"/>
      <c r="FL84" s="1269"/>
      <c r="FM84" s="1269"/>
      <c r="FN84" s="1269"/>
      <c r="FO84" s="1269"/>
      <c r="FP84" s="1269"/>
      <c r="FQ84" s="1269"/>
      <c r="FR84" s="1269"/>
      <c r="FS84" s="1269"/>
      <c r="FT84" s="1269"/>
      <c r="FU84" s="1269"/>
      <c r="FV84" s="1269"/>
      <c r="FW84" s="1269"/>
      <c r="FX84" s="1269"/>
      <c r="FY84" s="1269"/>
      <c r="FZ84" s="1269"/>
      <c r="GA84" s="1269"/>
      <c r="GB84" s="1269"/>
      <c r="GC84" s="1269"/>
      <c r="GD84" s="1269"/>
      <c r="GE84" s="1269"/>
      <c r="GF84" s="1269"/>
      <c r="GG84" s="1269"/>
      <c r="GH84" s="1269"/>
      <c r="GI84" s="1269"/>
      <c r="GJ84" s="1269"/>
      <c r="GK84" s="1269"/>
      <c r="GL84" s="1269"/>
      <c r="GM84" s="1269"/>
      <c r="GN84" s="1269"/>
      <c r="GO84" s="1269"/>
      <c r="GP84" s="1269"/>
      <c r="GQ84" s="1269"/>
      <c r="GR84" s="1269"/>
      <c r="GS84" s="1269"/>
      <c r="GT84" s="1269"/>
      <c r="GU84" s="1269"/>
      <c r="GV84" s="1269"/>
      <c r="GW84" s="1269"/>
      <c r="GX84" s="1269"/>
      <c r="GY84" s="1269"/>
      <c r="GZ84" s="1269"/>
      <c r="HA84" s="1269"/>
      <c r="HB84" s="1269"/>
      <c r="HC84" s="1269"/>
      <c r="HD84" s="1269"/>
      <c r="HE84" s="1269"/>
      <c r="HF84" s="1269"/>
      <c r="HG84" s="1269"/>
      <c r="HH84" s="1269"/>
      <c r="HI84" s="1269"/>
      <c r="HJ84" s="1269"/>
      <c r="HK84" s="1269"/>
      <c r="HL84" s="1269"/>
      <c r="HM84" s="1269"/>
      <c r="HN84" s="1269"/>
      <c r="HO84" s="1269"/>
      <c r="HP84" s="1269"/>
      <c r="HQ84" s="1269"/>
      <c r="HR84" s="1269"/>
      <c r="HS84" s="1269"/>
      <c r="HT84" s="1269"/>
      <c r="HU84" s="1269"/>
      <c r="HV84" s="1269"/>
      <c r="HW84" s="1269"/>
      <c r="HX84" s="1269"/>
      <c r="HY84" s="1269"/>
      <c r="HZ84" s="1269"/>
      <c r="IA84" s="1269"/>
      <c r="IB84" s="1269"/>
      <c r="IC84" s="1269"/>
      <c r="ID84" s="1269"/>
      <c r="IE84" s="1269"/>
      <c r="IF84" s="1269"/>
      <c r="IG84" s="1269"/>
      <c r="IH84" s="1269"/>
      <c r="II84" s="1269"/>
      <c r="IJ84" s="1269"/>
      <c r="IK84" s="1269"/>
      <c r="IL84" s="1269"/>
      <c r="IM84" s="1269"/>
      <c r="IN84" s="1269"/>
      <c r="IO84" s="1269"/>
      <c r="IP84" s="1269"/>
      <c r="IQ84" s="1269"/>
      <c r="IR84" s="1269"/>
      <c r="IS84" s="1269"/>
      <c r="IT84" s="1269"/>
      <c r="IU84" s="1269"/>
    </row>
    <row r="85" spans="1:255" s="1268" customFormat="1" ht="8.25" customHeight="1">
      <c r="A85" s="133"/>
      <c r="B85" s="133"/>
      <c r="C85" s="133"/>
      <c r="D85" s="133"/>
      <c r="E85" s="133"/>
      <c r="F85" s="133"/>
      <c r="G85" s="133"/>
      <c r="H85" s="133"/>
      <c r="I85" s="133"/>
      <c r="J85" s="133"/>
      <c r="K85" s="133"/>
      <c r="L85" s="133"/>
      <c r="M85" s="133"/>
      <c r="N85" s="133"/>
      <c r="O85" s="133"/>
      <c r="P85" s="133"/>
      <c r="Q85" s="1269"/>
      <c r="R85" s="1269"/>
      <c r="S85" s="1269"/>
      <c r="T85" s="1269"/>
      <c r="U85" s="1269"/>
      <c r="V85" s="1269"/>
      <c r="W85" s="1269"/>
      <c r="X85" s="1269"/>
      <c r="Y85" s="1269"/>
      <c r="Z85" s="1269"/>
      <c r="AA85" s="1269"/>
      <c r="AB85" s="1269"/>
      <c r="AC85" s="1269"/>
      <c r="AD85" s="1269"/>
      <c r="AE85" s="1269"/>
      <c r="AF85" s="1269"/>
      <c r="AG85" s="1269"/>
      <c r="AH85" s="1269"/>
      <c r="AI85" s="1269"/>
      <c r="AJ85" s="1269"/>
      <c r="AK85" s="1269"/>
      <c r="AL85" s="1269"/>
      <c r="AM85" s="1269"/>
      <c r="AN85" s="1269"/>
      <c r="AO85" s="1269"/>
      <c r="AP85" s="1269"/>
      <c r="AQ85" s="1269"/>
      <c r="AR85" s="1269"/>
      <c r="AS85" s="1269"/>
      <c r="AT85" s="1269"/>
      <c r="AU85" s="1269"/>
      <c r="AV85" s="1269"/>
      <c r="AW85" s="1269"/>
      <c r="AX85" s="1269"/>
      <c r="AY85" s="1269"/>
      <c r="AZ85" s="1269"/>
      <c r="BA85" s="1269"/>
      <c r="BB85" s="1269"/>
      <c r="BC85" s="1269"/>
      <c r="BD85" s="1269"/>
      <c r="BE85" s="1269"/>
      <c r="BF85" s="1269"/>
      <c r="BG85" s="1269"/>
      <c r="BH85" s="1269"/>
      <c r="BI85" s="1269"/>
      <c r="BJ85" s="1269"/>
      <c r="BK85" s="1269"/>
      <c r="BL85" s="1269"/>
      <c r="BM85" s="1269"/>
      <c r="BN85" s="1269"/>
      <c r="BO85" s="1269"/>
      <c r="BP85" s="1269"/>
      <c r="BQ85" s="1269"/>
      <c r="BR85" s="1269"/>
      <c r="BS85" s="1269"/>
      <c r="BT85" s="1269"/>
      <c r="BU85" s="1269"/>
      <c r="BV85" s="1269"/>
      <c r="BW85" s="1269"/>
      <c r="BX85" s="1269"/>
      <c r="BY85" s="1269"/>
      <c r="BZ85" s="1269"/>
      <c r="CA85" s="1269"/>
      <c r="CB85" s="1269"/>
      <c r="CC85" s="1269"/>
      <c r="CD85" s="1269"/>
      <c r="CE85" s="1269"/>
      <c r="CF85" s="1269"/>
      <c r="CG85" s="1269"/>
      <c r="CH85" s="1269"/>
      <c r="CI85" s="1269"/>
      <c r="CJ85" s="1269"/>
      <c r="CK85" s="1269"/>
      <c r="CL85" s="1269"/>
      <c r="CM85" s="1269"/>
      <c r="CN85" s="1269"/>
      <c r="CO85" s="1269"/>
      <c r="CP85" s="1269"/>
      <c r="CQ85" s="1269"/>
      <c r="CR85" s="1269"/>
      <c r="CS85" s="1269"/>
      <c r="CT85" s="1269"/>
      <c r="CU85" s="1269"/>
      <c r="CV85" s="1269"/>
      <c r="CW85" s="1269"/>
      <c r="CX85" s="1269"/>
      <c r="CY85" s="1269"/>
      <c r="CZ85" s="1269"/>
      <c r="DA85" s="1269"/>
      <c r="DB85" s="1269"/>
      <c r="DC85" s="1269"/>
      <c r="DD85" s="1269"/>
      <c r="DE85" s="1269"/>
      <c r="DF85" s="1269"/>
      <c r="DG85" s="1269"/>
      <c r="DH85" s="1269"/>
      <c r="DI85" s="1269"/>
      <c r="DJ85" s="1269"/>
      <c r="DK85" s="1269"/>
      <c r="DL85" s="1269"/>
      <c r="DM85" s="1269"/>
      <c r="DN85" s="1269"/>
      <c r="DO85" s="1269"/>
      <c r="DP85" s="1269"/>
      <c r="DQ85" s="1269"/>
      <c r="DR85" s="1269"/>
      <c r="DS85" s="1269"/>
      <c r="DT85" s="1269"/>
      <c r="DU85" s="1269"/>
      <c r="DV85" s="1269"/>
      <c r="DW85" s="1269"/>
      <c r="DX85" s="1269"/>
      <c r="DY85" s="1269"/>
      <c r="DZ85" s="1269"/>
      <c r="EA85" s="1269"/>
      <c r="EB85" s="1269"/>
      <c r="EC85" s="1269"/>
      <c r="ED85" s="1269"/>
      <c r="EE85" s="1269"/>
      <c r="EF85" s="1269"/>
      <c r="EG85" s="1269"/>
      <c r="EH85" s="1269"/>
      <c r="EI85" s="1269"/>
      <c r="EJ85" s="1269"/>
      <c r="EK85" s="1269"/>
      <c r="EL85" s="1269"/>
      <c r="EM85" s="1269"/>
      <c r="EN85" s="1269"/>
      <c r="EO85" s="1269"/>
      <c r="EP85" s="1269"/>
      <c r="EQ85" s="1269"/>
      <c r="ER85" s="1269"/>
      <c r="ES85" s="1269"/>
      <c r="ET85" s="1269"/>
      <c r="EU85" s="1269"/>
      <c r="EV85" s="1269"/>
      <c r="EW85" s="1269"/>
      <c r="EX85" s="1269"/>
      <c r="EY85" s="1269"/>
      <c r="EZ85" s="1269"/>
      <c r="FA85" s="1269"/>
      <c r="FB85" s="1269"/>
      <c r="FC85" s="1269"/>
      <c r="FD85" s="1269"/>
      <c r="FE85" s="1269"/>
      <c r="FF85" s="1269"/>
      <c r="FG85" s="1269"/>
      <c r="FH85" s="1269"/>
      <c r="FI85" s="1269"/>
      <c r="FJ85" s="1269"/>
      <c r="FK85" s="1269"/>
      <c r="FL85" s="1269"/>
      <c r="FM85" s="1269"/>
      <c r="FN85" s="1269"/>
      <c r="FO85" s="1269"/>
      <c r="FP85" s="1269"/>
      <c r="FQ85" s="1269"/>
      <c r="FR85" s="1269"/>
      <c r="FS85" s="1269"/>
      <c r="FT85" s="1269"/>
      <c r="FU85" s="1269"/>
      <c r="FV85" s="1269"/>
      <c r="FW85" s="1269"/>
      <c r="FX85" s="1269"/>
      <c r="FY85" s="1269"/>
      <c r="FZ85" s="1269"/>
      <c r="GA85" s="1269"/>
      <c r="GB85" s="1269"/>
      <c r="GC85" s="1269"/>
      <c r="GD85" s="1269"/>
      <c r="GE85" s="1269"/>
      <c r="GF85" s="1269"/>
      <c r="GG85" s="1269"/>
      <c r="GH85" s="1269"/>
      <c r="GI85" s="1269"/>
      <c r="GJ85" s="1269"/>
      <c r="GK85" s="1269"/>
      <c r="GL85" s="1269"/>
      <c r="GM85" s="1269"/>
      <c r="GN85" s="1269"/>
      <c r="GO85" s="1269"/>
      <c r="GP85" s="1269"/>
      <c r="GQ85" s="1269"/>
      <c r="GR85" s="1269"/>
      <c r="GS85" s="1269"/>
      <c r="GT85" s="1269"/>
      <c r="GU85" s="1269"/>
      <c r="GV85" s="1269"/>
      <c r="GW85" s="1269"/>
      <c r="GX85" s="1269"/>
      <c r="GY85" s="1269"/>
      <c r="GZ85" s="1269"/>
      <c r="HA85" s="1269"/>
      <c r="HB85" s="1269"/>
      <c r="HC85" s="1269"/>
      <c r="HD85" s="1269"/>
      <c r="HE85" s="1269"/>
      <c r="HF85" s="1269"/>
      <c r="HG85" s="1269"/>
      <c r="HH85" s="1269"/>
      <c r="HI85" s="1269"/>
      <c r="HJ85" s="1269"/>
      <c r="HK85" s="1269"/>
      <c r="HL85" s="1269"/>
      <c r="HM85" s="1269"/>
      <c r="HN85" s="1269"/>
      <c r="HO85" s="1269"/>
      <c r="HP85" s="1269"/>
      <c r="HQ85" s="1269"/>
      <c r="HR85" s="1269"/>
      <c r="HS85" s="1269"/>
      <c r="HT85" s="1269"/>
      <c r="HU85" s="1269"/>
      <c r="HV85" s="1269"/>
      <c r="HW85" s="1269"/>
      <c r="HX85" s="1269"/>
      <c r="HY85" s="1269"/>
      <c r="HZ85" s="1269"/>
      <c r="IA85" s="1269"/>
      <c r="IB85" s="1269"/>
      <c r="IC85" s="1269"/>
      <c r="ID85" s="1269"/>
      <c r="IE85" s="1269"/>
      <c r="IF85" s="1269"/>
      <c r="IG85" s="1269"/>
      <c r="IH85" s="1269"/>
      <c r="II85" s="1269"/>
      <c r="IJ85" s="1269"/>
      <c r="IK85" s="1269"/>
      <c r="IL85" s="1269"/>
      <c r="IM85" s="1269"/>
      <c r="IN85" s="1269"/>
      <c r="IO85" s="1269"/>
      <c r="IP85" s="1269"/>
      <c r="IQ85" s="1269"/>
      <c r="IR85" s="1269"/>
      <c r="IS85" s="1269"/>
      <c r="IT85" s="1269"/>
      <c r="IU85" s="1269"/>
    </row>
    <row r="86" spans="1:255" s="1268" customFormat="1" ht="8.25" customHeight="1">
      <c r="A86" s="133"/>
      <c r="B86" s="133"/>
      <c r="C86" s="133"/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269"/>
      <c r="R86" s="1269"/>
      <c r="S86" s="1269"/>
      <c r="T86" s="1269"/>
      <c r="U86" s="1269"/>
      <c r="V86" s="1269"/>
      <c r="W86" s="1269"/>
      <c r="X86" s="1269"/>
      <c r="Y86" s="1269"/>
      <c r="Z86" s="1269"/>
      <c r="AA86" s="1269"/>
      <c r="AB86" s="1269"/>
      <c r="AC86" s="1269"/>
      <c r="AD86" s="1269"/>
      <c r="AE86" s="1269"/>
      <c r="AF86" s="1269"/>
      <c r="AG86" s="1269"/>
      <c r="AH86" s="1269"/>
      <c r="AI86" s="1269"/>
      <c r="AJ86" s="1269"/>
      <c r="AK86" s="1269"/>
      <c r="AL86" s="1269"/>
      <c r="AM86" s="1269"/>
      <c r="AN86" s="1269"/>
      <c r="AO86" s="1269"/>
      <c r="AP86" s="1269"/>
      <c r="AQ86" s="1269"/>
      <c r="AR86" s="1269"/>
      <c r="AS86" s="1269"/>
      <c r="AT86" s="1269"/>
      <c r="AU86" s="1269"/>
      <c r="AV86" s="1269"/>
      <c r="AW86" s="1269"/>
      <c r="AX86" s="1269"/>
      <c r="AY86" s="1269"/>
      <c r="AZ86" s="1269"/>
      <c r="BA86" s="1269"/>
      <c r="BB86" s="1269"/>
      <c r="BC86" s="1269"/>
      <c r="BD86" s="1269"/>
      <c r="BE86" s="1269"/>
      <c r="BF86" s="1269"/>
      <c r="BG86" s="1269"/>
      <c r="BH86" s="1269"/>
      <c r="BI86" s="1269"/>
      <c r="BJ86" s="1269"/>
      <c r="BK86" s="1269"/>
      <c r="BL86" s="1269"/>
      <c r="BM86" s="1269"/>
      <c r="BN86" s="1269"/>
      <c r="BO86" s="1269"/>
      <c r="BP86" s="1269"/>
      <c r="BQ86" s="1269"/>
      <c r="BR86" s="1269"/>
      <c r="BS86" s="1269"/>
      <c r="BT86" s="1269"/>
      <c r="BU86" s="1269"/>
      <c r="BV86" s="1269"/>
      <c r="BW86" s="1269"/>
      <c r="BX86" s="1269"/>
      <c r="BY86" s="1269"/>
      <c r="BZ86" s="1269"/>
      <c r="CA86" s="1269"/>
      <c r="CB86" s="1269"/>
      <c r="CC86" s="1269"/>
      <c r="CD86" s="1269"/>
      <c r="CE86" s="1269"/>
      <c r="CF86" s="1269"/>
      <c r="CG86" s="1269"/>
      <c r="CH86" s="1269"/>
      <c r="CI86" s="1269"/>
      <c r="CJ86" s="1269"/>
      <c r="CK86" s="1269"/>
      <c r="CL86" s="1269"/>
      <c r="CM86" s="1269"/>
      <c r="CN86" s="1269"/>
      <c r="CO86" s="1269"/>
      <c r="CP86" s="1269"/>
      <c r="CQ86" s="1269"/>
      <c r="CR86" s="1269"/>
      <c r="CS86" s="1269"/>
      <c r="CT86" s="1269"/>
      <c r="CU86" s="1269"/>
      <c r="CV86" s="1269"/>
      <c r="CW86" s="1269"/>
      <c r="CX86" s="1269"/>
      <c r="CY86" s="1269"/>
      <c r="CZ86" s="1269"/>
      <c r="DA86" s="1269"/>
      <c r="DB86" s="1269"/>
      <c r="DC86" s="1269"/>
      <c r="DD86" s="1269"/>
      <c r="DE86" s="1269"/>
      <c r="DF86" s="1269"/>
      <c r="DG86" s="1269"/>
      <c r="DH86" s="1269"/>
      <c r="DI86" s="1269"/>
      <c r="DJ86" s="1269"/>
      <c r="DK86" s="1269"/>
      <c r="DL86" s="1269"/>
      <c r="DM86" s="1269"/>
      <c r="DN86" s="1269"/>
      <c r="DO86" s="1269"/>
      <c r="DP86" s="1269"/>
      <c r="DQ86" s="1269"/>
      <c r="DR86" s="1269"/>
      <c r="DS86" s="1269"/>
      <c r="DT86" s="1269"/>
      <c r="DU86" s="1269"/>
      <c r="DV86" s="1269"/>
      <c r="DW86" s="1269"/>
      <c r="DX86" s="1269"/>
      <c r="DY86" s="1269"/>
      <c r="DZ86" s="1269"/>
      <c r="EA86" s="1269"/>
      <c r="EB86" s="1269"/>
      <c r="EC86" s="1269"/>
      <c r="ED86" s="1269"/>
      <c r="EE86" s="1269"/>
      <c r="EF86" s="1269"/>
      <c r="EG86" s="1269"/>
      <c r="EH86" s="1269"/>
      <c r="EI86" s="1269"/>
      <c r="EJ86" s="1269"/>
      <c r="EK86" s="1269"/>
      <c r="EL86" s="1269"/>
      <c r="EM86" s="1269"/>
      <c r="EN86" s="1269"/>
      <c r="EO86" s="1269"/>
      <c r="EP86" s="1269"/>
      <c r="EQ86" s="1269"/>
      <c r="ER86" s="1269"/>
      <c r="ES86" s="1269"/>
      <c r="ET86" s="1269"/>
      <c r="EU86" s="1269"/>
      <c r="EV86" s="1269"/>
      <c r="EW86" s="1269"/>
      <c r="EX86" s="1269"/>
      <c r="EY86" s="1269"/>
      <c r="EZ86" s="1269"/>
      <c r="FA86" s="1269"/>
      <c r="FB86" s="1269"/>
      <c r="FC86" s="1269"/>
      <c r="FD86" s="1269"/>
      <c r="FE86" s="1269"/>
      <c r="FF86" s="1269"/>
      <c r="FG86" s="1269"/>
      <c r="FH86" s="1269"/>
      <c r="FI86" s="1269"/>
      <c r="FJ86" s="1269"/>
      <c r="FK86" s="1269"/>
      <c r="FL86" s="1269"/>
      <c r="FM86" s="1269"/>
      <c r="FN86" s="1269"/>
      <c r="FO86" s="1269"/>
      <c r="FP86" s="1269"/>
      <c r="FQ86" s="1269"/>
      <c r="FR86" s="1269"/>
      <c r="FS86" s="1269"/>
      <c r="FT86" s="1269"/>
      <c r="FU86" s="1269"/>
      <c r="FV86" s="1269"/>
      <c r="FW86" s="1269"/>
      <c r="FX86" s="1269"/>
      <c r="FY86" s="1269"/>
      <c r="FZ86" s="1269"/>
      <c r="GA86" s="1269"/>
      <c r="GB86" s="1269"/>
      <c r="GC86" s="1269"/>
      <c r="GD86" s="1269"/>
      <c r="GE86" s="1269"/>
      <c r="GF86" s="1269"/>
      <c r="GG86" s="1269"/>
      <c r="GH86" s="1269"/>
      <c r="GI86" s="1269"/>
      <c r="GJ86" s="1269"/>
      <c r="GK86" s="1269"/>
      <c r="GL86" s="1269"/>
      <c r="GM86" s="1269"/>
      <c r="GN86" s="1269"/>
      <c r="GO86" s="1269"/>
      <c r="GP86" s="1269"/>
      <c r="GQ86" s="1269"/>
      <c r="GR86" s="1269"/>
      <c r="GS86" s="1269"/>
      <c r="GT86" s="1269"/>
      <c r="GU86" s="1269"/>
      <c r="GV86" s="1269"/>
      <c r="GW86" s="1269"/>
      <c r="GX86" s="1269"/>
      <c r="GY86" s="1269"/>
      <c r="GZ86" s="1269"/>
      <c r="HA86" s="1269"/>
      <c r="HB86" s="1269"/>
      <c r="HC86" s="1269"/>
      <c r="HD86" s="1269"/>
      <c r="HE86" s="1269"/>
      <c r="HF86" s="1269"/>
      <c r="HG86" s="1269"/>
      <c r="HH86" s="1269"/>
      <c r="HI86" s="1269"/>
      <c r="HJ86" s="1269"/>
      <c r="HK86" s="1269"/>
      <c r="HL86" s="1269"/>
      <c r="HM86" s="1269"/>
      <c r="HN86" s="1269"/>
      <c r="HO86" s="1269"/>
      <c r="HP86" s="1269"/>
      <c r="HQ86" s="1269"/>
      <c r="HR86" s="1269"/>
      <c r="HS86" s="1269"/>
      <c r="HT86" s="1269"/>
      <c r="HU86" s="1269"/>
      <c r="HV86" s="1269"/>
      <c r="HW86" s="1269"/>
      <c r="HX86" s="1269"/>
      <c r="HY86" s="1269"/>
      <c r="HZ86" s="1269"/>
      <c r="IA86" s="1269"/>
      <c r="IB86" s="1269"/>
      <c r="IC86" s="1269"/>
      <c r="ID86" s="1269"/>
      <c r="IE86" s="1269"/>
      <c r="IF86" s="1269"/>
      <c r="IG86" s="1269"/>
      <c r="IH86" s="1269"/>
      <c r="II86" s="1269"/>
      <c r="IJ86" s="1269"/>
      <c r="IK86" s="1269"/>
      <c r="IL86" s="1269"/>
      <c r="IM86" s="1269"/>
      <c r="IN86" s="1269"/>
      <c r="IO86" s="1269"/>
      <c r="IP86" s="1269"/>
      <c r="IQ86" s="1269"/>
      <c r="IR86" s="1269"/>
      <c r="IS86" s="1269"/>
      <c r="IT86" s="1269"/>
      <c r="IU86" s="1269"/>
    </row>
    <row r="87" spans="1:255" s="1268" customFormat="1" ht="8.25" customHeight="1">
      <c r="A87" s="133"/>
      <c r="B87" s="133"/>
      <c r="C87" s="133"/>
      <c r="D87" s="133"/>
      <c r="E87" s="133"/>
      <c r="F87" s="133"/>
      <c r="G87" s="133"/>
      <c r="H87" s="133"/>
      <c r="I87" s="133"/>
      <c r="J87" s="133"/>
      <c r="K87" s="133"/>
      <c r="L87" s="133"/>
      <c r="M87" s="133"/>
      <c r="N87" s="133"/>
      <c r="O87" s="133"/>
      <c r="P87" s="133"/>
      <c r="Q87" s="1269"/>
      <c r="R87" s="1269"/>
      <c r="S87" s="1269"/>
      <c r="T87" s="1269"/>
      <c r="U87" s="1269"/>
      <c r="V87" s="1269"/>
      <c r="W87" s="1269"/>
      <c r="X87" s="1269"/>
      <c r="Y87" s="1269"/>
      <c r="Z87" s="1269"/>
      <c r="AA87" s="1269"/>
      <c r="AB87" s="1269"/>
      <c r="AC87" s="1269"/>
      <c r="AD87" s="1269"/>
      <c r="AE87" s="1269"/>
      <c r="AF87" s="1269"/>
      <c r="AG87" s="1269"/>
      <c r="AH87" s="1269"/>
      <c r="AI87" s="1269"/>
      <c r="AJ87" s="1269"/>
      <c r="AK87" s="1269"/>
      <c r="AL87" s="1269"/>
      <c r="AM87" s="1269"/>
      <c r="AN87" s="1269"/>
      <c r="AO87" s="1269"/>
      <c r="AP87" s="1269"/>
      <c r="AQ87" s="1269"/>
      <c r="AR87" s="1269"/>
      <c r="AS87" s="1269"/>
      <c r="AT87" s="1269"/>
      <c r="AU87" s="1269"/>
      <c r="AV87" s="1269"/>
      <c r="AW87" s="1269"/>
      <c r="AX87" s="1269"/>
      <c r="AY87" s="1269"/>
      <c r="AZ87" s="1269"/>
      <c r="BA87" s="1269"/>
      <c r="BB87" s="1269"/>
      <c r="BC87" s="1269"/>
      <c r="BD87" s="1269"/>
      <c r="BE87" s="1269"/>
      <c r="BF87" s="1269"/>
      <c r="BG87" s="1269"/>
      <c r="BH87" s="1269"/>
      <c r="BI87" s="1269"/>
      <c r="BJ87" s="1269"/>
      <c r="BK87" s="1269"/>
      <c r="BL87" s="1269"/>
      <c r="BM87" s="1269"/>
      <c r="BN87" s="1269"/>
      <c r="BO87" s="1269"/>
      <c r="BP87" s="1269"/>
      <c r="BQ87" s="1269"/>
      <c r="BR87" s="1269"/>
      <c r="BS87" s="1269"/>
      <c r="BT87" s="1269"/>
      <c r="BU87" s="1269"/>
      <c r="BV87" s="1269"/>
      <c r="BW87" s="1269"/>
      <c r="BX87" s="1269"/>
      <c r="BY87" s="1269"/>
      <c r="BZ87" s="1269"/>
      <c r="CA87" s="1269"/>
      <c r="CB87" s="1269"/>
      <c r="CC87" s="1269"/>
      <c r="CD87" s="1269"/>
      <c r="CE87" s="1269"/>
      <c r="CF87" s="1269"/>
      <c r="CG87" s="1269"/>
      <c r="CH87" s="1269"/>
      <c r="CI87" s="1269"/>
      <c r="CJ87" s="1269"/>
      <c r="CK87" s="1269"/>
      <c r="CL87" s="1269"/>
      <c r="CM87" s="1269"/>
      <c r="CN87" s="1269"/>
      <c r="CO87" s="1269"/>
      <c r="CP87" s="1269"/>
      <c r="CQ87" s="1269"/>
      <c r="CR87" s="1269"/>
      <c r="CS87" s="1269"/>
      <c r="CT87" s="1269"/>
      <c r="CU87" s="1269"/>
      <c r="CV87" s="1269"/>
      <c r="CW87" s="1269"/>
      <c r="CX87" s="1269"/>
      <c r="CY87" s="1269"/>
      <c r="CZ87" s="1269"/>
      <c r="DA87" s="1269"/>
      <c r="DB87" s="1269"/>
      <c r="DC87" s="1269"/>
      <c r="DD87" s="1269"/>
      <c r="DE87" s="1269"/>
      <c r="DF87" s="1269"/>
      <c r="DG87" s="1269"/>
      <c r="DH87" s="1269"/>
      <c r="DI87" s="1269"/>
      <c r="DJ87" s="1269"/>
      <c r="DK87" s="1269"/>
      <c r="DL87" s="1269"/>
      <c r="DM87" s="1269"/>
      <c r="DN87" s="1269"/>
      <c r="DO87" s="1269"/>
      <c r="DP87" s="1269"/>
      <c r="DQ87" s="1269"/>
      <c r="DR87" s="1269"/>
      <c r="DS87" s="1269"/>
      <c r="DT87" s="1269"/>
      <c r="DU87" s="1269"/>
      <c r="DV87" s="1269"/>
      <c r="DW87" s="1269"/>
      <c r="DX87" s="1269"/>
      <c r="DY87" s="1269"/>
      <c r="DZ87" s="1269"/>
      <c r="EA87" s="1269"/>
      <c r="EB87" s="1269"/>
      <c r="EC87" s="1269"/>
      <c r="ED87" s="1269"/>
      <c r="EE87" s="1269"/>
      <c r="EF87" s="1269"/>
      <c r="EG87" s="1269"/>
      <c r="EH87" s="1269"/>
      <c r="EI87" s="1269"/>
      <c r="EJ87" s="1269"/>
      <c r="EK87" s="1269"/>
      <c r="EL87" s="1269"/>
      <c r="EM87" s="1269"/>
      <c r="EN87" s="1269"/>
      <c r="EO87" s="1269"/>
      <c r="EP87" s="1269"/>
      <c r="EQ87" s="1269"/>
      <c r="ER87" s="1269"/>
      <c r="ES87" s="1269"/>
      <c r="ET87" s="1269"/>
      <c r="EU87" s="1269"/>
      <c r="EV87" s="1269"/>
      <c r="EW87" s="1269"/>
      <c r="EX87" s="1269"/>
      <c r="EY87" s="1269"/>
      <c r="EZ87" s="1269"/>
      <c r="FA87" s="1269"/>
      <c r="FB87" s="1269"/>
      <c r="FC87" s="1269"/>
      <c r="FD87" s="1269"/>
      <c r="FE87" s="1269"/>
      <c r="FF87" s="1269"/>
      <c r="FG87" s="1269"/>
      <c r="FH87" s="1269"/>
      <c r="FI87" s="1269"/>
      <c r="FJ87" s="1269"/>
      <c r="FK87" s="1269"/>
      <c r="FL87" s="1269"/>
      <c r="FM87" s="1269"/>
      <c r="FN87" s="1269"/>
      <c r="FO87" s="1269"/>
      <c r="FP87" s="1269"/>
      <c r="FQ87" s="1269"/>
      <c r="FR87" s="1269"/>
      <c r="FS87" s="1269"/>
      <c r="FT87" s="1269"/>
      <c r="FU87" s="1269"/>
      <c r="FV87" s="1269"/>
      <c r="FW87" s="1269"/>
      <c r="FX87" s="1269"/>
      <c r="FY87" s="1269"/>
      <c r="FZ87" s="1269"/>
      <c r="GA87" s="1269"/>
      <c r="GB87" s="1269"/>
      <c r="GC87" s="1269"/>
      <c r="GD87" s="1269"/>
      <c r="GE87" s="1269"/>
      <c r="GF87" s="1269"/>
      <c r="GG87" s="1269"/>
      <c r="GH87" s="1269"/>
      <c r="GI87" s="1269"/>
      <c r="GJ87" s="1269"/>
      <c r="GK87" s="1269"/>
      <c r="GL87" s="1269"/>
      <c r="GM87" s="1269"/>
      <c r="GN87" s="1269"/>
      <c r="GO87" s="1269"/>
      <c r="GP87" s="1269"/>
      <c r="GQ87" s="1269"/>
      <c r="GR87" s="1269"/>
      <c r="GS87" s="1269"/>
      <c r="GT87" s="1269"/>
      <c r="GU87" s="1269"/>
      <c r="GV87" s="1269"/>
      <c r="GW87" s="1269"/>
      <c r="GX87" s="1269"/>
      <c r="GY87" s="1269"/>
      <c r="GZ87" s="1269"/>
      <c r="HA87" s="1269"/>
      <c r="HB87" s="1269"/>
      <c r="HC87" s="1269"/>
      <c r="HD87" s="1269"/>
      <c r="HE87" s="1269"/>
      <c r="HF87" s="1269"/>
      <c r="HG87" s="1269"/>
      <c r="HH87" s="1269"/>
      <c r="HI87" s="1269"/>
      <c r="HJ87" s="1269"/>
      <c r="HK87" s="1269"/>
      <c r="HL87" s="1269"/>
      <c r="HM87" s="1269"/>
      <c r="HN87" s="1269"/>
      <c r="HO87" s="1269"/>
      <c r="HP87" s="1269"/>
      <c r="HQ87" s="1269"/>
      <c r="HR87" s="1269"/>
      <c r="HS87" s="1269"/>
      <c r="HT87" s="1269"/>
      <c r="HU87" s="1269"/>
      <c r="HV87" s="1269"/>
      <c r="HW87" s="1269"/>
      <c r="HX87" s="1269"/>
      <c r="HY87" s="1269"/>
      <c r="HZ87" s="1269"/>
      <c r="IA87" s="1269"/>
      <c r="IB87" s="1269"/>
      <c r="IC87" s="1269"/>
      <c r="ID87" s="1269"/>
      <c r="IE87" s="1269"/>
      <c r="IF87" s="1269"/>
      <c r="IG87" s="1269"/>
      <c r="IH87" s="1269"/>
      <c r="II87" s="1269"/>
      <c r="IJ87" s="1269"/>
      <c r="IK87" s="1269"/>
      <c r="IL87" s="1269"/>
      <c r="IM87" s="1269"/>
      <c r="IN87" s="1269"/>
      <c r="IO87" s="1269"/>
      <c r="IP87" s="1269"/>
      <c r="IQ87" s="1269"/>
      <c r="IR87" s="1269"/>
      <c r="IS87" s="1269"/>
      <c r="IT87" s="1269"/>
      <c r="IU87" s="1269"/>
    </row>
    <row r="88" spans="1:255" s="1268" customFormat="1" ht="8.25" customHeight="1">
      <c r="A88" s="133"/>
      <c r="B88" s="133"/>
      <c r="C88" s="133"/>
      <c r="D88" s="133"/>
      <c r="E88" s="133"/>
      <c r="F88" s="133"/>
      <c r="G88" s="133"/>
      <c r="H88" s="133"/>
      <c r="I88" s="133"/>
      <c r="J88" s="133"/>
      <c r="K88" s="133"/>
      <c r="L88" s="133"/>
      <c r="M88" s="133"/>
      <c r="N88" s="133"/>
      <c r="O88" s="133"/>
      <c r="P88" s="133"/>
      <c r="Q88" s="1269"/>
      <c r="R88" s="1269"/>
      <c r="S88" s="1269"/>
      <c r="T88" s="1269"/>
      <c r="U88" s="1269"/>
      <c r="V88" s="1269"/>
      <c r="W88" s="1269"/>
      <c r="X88" s="1269"/>
      <c r="Y88" s="1269"/>
      <c r="Z88" s="1269"/>
      <c r="AA88" s="1269"/>
      <c r="AB88" s="1269"/>
      <c r="AC88" s="1269"/>
      <c r="AD88" s="1269"/>
      <c r="AE88" s="1269"/>
      <c r="AF88" s="1269"/>
      <c r="AG88" s="1269"/>
      <c r="AH88" s="1269"/>
      <c r="AI88" s="1269"/>
      <c r="AJ88" s="1269"/>
      <c r="AK88" s="1269"/>
      <c r="AL88" s="1269"/>
      <c r="AM88" s="1269"/>
      <c r="AN88" s="1269"/>
      <c r="AO88" s="1269"/>
      <c r="AP88" s="1269"/>
      <c r="AQ88" s="1269"/>
      <c r="AR88" s="1269"/>
      <c r="AS88" s="1269"/>
      <c r="AT88" s="1269"/>
      <c r="AU88" s="1269"/>
      <c r="AV88" s="1269"/>
      <c r="AW88" s="1269"/>
      <c r="AX88" s="1269"/>
      <c r="AY88" s="1269"/>
      <c r="AZ88" s="1269"/>
      <c r="BA88" s="1269"/>
      <c r="BB88" s="1269"/>
      <c r="BC88" s="1269"/>
      <c r="BD88" s="1269"/>
      <c r="BE88" s="1269"/>
      <c r="BF88" s="1269"/>
      <c r="BG88" s="1269"/>
      <c r="BH88" s="1269"/>
      <c r="BI88" s="1269"/>
      <c r="BJ88" s="1269"/>
      <c r="BK88" s="1269"/>
      <c r="BL88" s="1269"/>
      <c r="BM88" s="1269"/>
      <c r="BN88" s="1269"/>
      <c r="BO88" s="1269"/>
      <c r="BP88" s="1269"/>
      <c r="BQ88" s="1269"/>
      <c r="BR88" s="1269"/>
      <c r="BS88" s="1269"/>
      <c r="BT88" s="1269"/>
      <c r="BU88" s="1269"/>
      <c r="BV88" s="1269"/>
      <c r="BW88" s="1269"/>
      <c r="BX88" s="1269"/>
      <c r="BY88" s="1269"/>
      <c r="BZ88" s="1269"/>
      <c r="CA88" s="1269"/>
      <c r="CB88" s="1269"/>
      <c r="CC88" s="1269"/>
      <c r="CD88" s="1269"/>
      <c r="CE88" s="1269"/>
      <c r="CF88" s="1269"/>
      <c r="CG88" s="1269"/>
      <c r="CH88" s="1269"/>
      <c r="CI88" s="1269"/>
      <c r="CJ88" s="1269"/>
      <c r="CK88" s="1269"/>
      <c r="CL88" s="1269"/>
      <c r="CM88" s="1269"/>
      <c r="CN88" s="1269"/>
      <c r="CO88" s="1269"/>
      <c r="CP88" s="1269"/>
      <c r="CQ88" s="1269"/>
      <c r="CR88" s="1269"/>
      <c r="CS88" s="1269"/>
      <c r="CT88" s="1269"/>
      <c r="CU88" s="1269"/>
      <c r="CV88" s="1269"/>
      <c r="CW88" s="1269"/>
      <c r="CX88" s="1269"/>
      <c r="CY88" s="1269"/>
      <c r="CZ88" s="1269"/>
      <c r="DA88" s="1269"/>
      <c r="DB88" s="1269"/>
      <c r="DC88" s="1269"/>
      <c r="DD88" s="1269"/>
      <c r="DE88" s="1269"/>
      <c r="DF88" s="1269"/>
      <c r="DG88" s="1269"/>
      <c r="DH88" s="1269"/>
      <c r="DI88" s="1269"/>
      <c r="DJ88" s="1269"/>
      <c r="DK88" s="1269"/>
      <c r="DL88" s="1269"/>
      <c r="DM88" s="1269"/>
      <c r="DN88" s="1269"/>
      <c r="DO88" s="1269"/>
      <c r="DP88" s="1269"/>
      <c r="DQ88" s="1269"/>
      <c r="DR88" s="1269"/>
      <c r="DS88" s="1269"/>
      <c r="DT88" s="1269"/>
      <c r="DU88" s="1269"/>
      <c r="DV88" s="1269"/>
      <c r="DW88" s="1269"/>
      <c r="DX88" s="1269"/>
      <c r="DY88" s="1269"/>
      <c r="DZ88" s="1269"/>
      <c r="EA88" s="1269"/>
      <c r="EB88" s="1269"/>
      <c r="EC88" s="1269"/>
      <c r="ED88" s="1269"/>
      <c r="EE88" s="1269"/>
      <c r="EF88" s="1269"/>
      <c r="EG88" s="1269"/>
      <c r="EH88" s="1269"/>
      <c r="EI88" s="1269"/>
      <c r="EJ88" s="1269"/>
      <c r="EK88" s="1269"/>
      <c r="EL88" s="1269"/>
      <c r="EM88" s="1269"/>
      <c r="EN88" s="1269"/>
      <c r="EO88" s="1269"/>
      <c r="EP88" s="1269"/>
      <c r="EQ88" s="1269"/>
      <c r="ER88" s="1269"/>
      <c r="ES88" s="1269"/>
      <c r="ET88" s="1269"/>
      <c r="EU88" s="1269"/>
      <c r="EV88" s="1269"/>
      <c r="EW88" s="1269"/>
      <c r="EX88" s="1269"/>
      <c r="EY88" s="1269"/>
      <c r="EZ88" s="1269"/>
      <c r="FA88" s="1269"/>
      <c r="FB88" s="1269"/>
      <c r="FC88" s="1269"/>
      <c r="FD88" s="1269"/>
      <c r="FE88" s="1269"/>
      <c r="FF88" s="1269"/>
      <c r="FG88" s="1269"/>
      <c r="FH88" s="1269"/>
      <c r="FI88" s="1269"/>
      <c r="FJ88" s="1269"/>
      <c r="FK88" s="1269"/>
      <c r="FL88" s="1269"/>
      <c r="FM88" s="1269"/>
      <c r="FN88" s="1269"/>
      <c r="FO88" s="1269"/>
      <c r="FP88" s="1269"/>
      <c r="FQ88" s="1269"/>
      <c r="FR88" s="1269"/>
      <c r="FS88" s="1269"/>
      <c r="FT88" s="1269"/>
      <c r="FU88" s="1269"/>
      <c r="FV88" s="1269"/>
      <c r="FW88" s="1269"/>
      <c r="FX88" s="1269"/>
      <c r="FY88" s="1269"/>
      <c r="FZ88" s="1269"/>
      <c r="GA88" s="1269"/>
      <c r="GB88" s="1269"/>
      <c r="GC88" s="1269"/>
      <c r="GD88" s="1269"/>
      <c r="GE88" s="1269"/>
      <c r="GF88" s="1269"/>
      <c r="GG88" s="1269"/>
      <c r="GH88" s="1269"/>
      <c r="GI88" s="1269"/>
      <c r="GJ88" s="1269"/>
      <c r="GK88" s="1269"/>
      <c r="GL88" s="1269"/>
      <c r="GM88" s="1269"/>
      <c r="GN88" s="1269"/>
      <c r="GO88" s="1269"/>
      <c r="GP88" s="1269"/>
      <c r="GQ88" s="1269"/>
      <c r="GR88" s="1269"/>
      <c r="GS88" s="1269"/>
      <c r="GT88" s="1269"/>
      <c r="GU88" s="1269"/>
      <c r="GV88" s="1269"/>
      <c r="GW88" s="1269"/>
      <c r="GX88" s="1269"/>
      <c r="GY88" s="1269"/>
      <c r="GZ88" s="1269"/>
      <c r="HA88" s="1269"/>
      <c r="HB88" s="1269"/>
      <c r="HC88" s="1269"/>
      <c r="HD88" s="1269"/>
      <c r="HE88" s="1269"/>
      <c r="HF88" s="1269"/>
      <c r="HG88" s="1269"/>
      <c r="HH88" s="1269"/>
      <c r="HI88" s="1269"/>
      <c r="HJ88" s="1269"/>
      <c r="HK88" s="1269"/>
      <c r="HL88" s="1269"/>
      <c r="HM88" s="1269"/>
      <c r="HN88" s="1269"/>
      <c r="HO88" s="1269"/>
      <c r="HP88" s="1269"/>
      <c r="HQ88" s="1269"/>
      <c r="HR88" s="1269"/>
      <c r="HS88" s="1269"/>
      <c r="HT88" s="1269"/>
      <c r="HU88" s="1269"/>
      <c r="HV88" s="1269"/>
      <c r="HW88" s="1269"/>
      <c r="HX88" s="1269"/>
      <c r="HY88" s="1269"/>
      <c r="HZ88" s="1269"/>
      <c r="IA88" s="1269"/>
      <c r="IB88" s="1269"/>
      <c r="IC88" s="1269"/>
      <c r="ID88" s="1269"/>
      <c r="IE88" s="1269"/>
      <c r="IF88" s="1269"/>
      <c r="IG88" s="1269"/>
      <c r="IH88" s="1269"/>
      <c r="II88" s="1269"/>
      <c r="IJ88" s="1269"/>
      <c r="IK88" s="1269"/>
      <c r="IL88" s="1269"/>
      <c r="IM88" s="1269"/>
      <c r="IN88" s="1269"/>
      <c r="IO88" s="1269"/>
      <c r="IP88" s="1269"/>
      <c r="IQ88" s="1269"/>
      <c r="IR88" s="1269"/>
      <c r="IS88" s="1269"/>
      <c r="IT88" s="1269"/>
      <c r="IU88" s="1269"/>
    </row>
    <row r="89" spans="1:255" s="1268" customFormat="1" ht="8.25" customHeight="1">
      <c r="A89" s="133"/>
      <c r="B89" s="133"/>
      <c r="C89" s="133"/>
      <c r="D89" s="133"/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3"/>
      <c r="P89" s="133"/>
      <c r="Q89" s="1269"/>
      <c r="R89" s="1269"/>
      <c r="S89" s="1269"/>
      <c r="T89" s="1269"/>
      <c r="U89" s="1269"/>
      <c r="V89" s="1269"/>
      <c r="W89" s="1269"/>
      <c r="X89" s="1269"/>
      <c r="Y89" s="1269"/>
      <c r="Z89" s="1269"/>
      <c r="AA89" s="1269"/>
      <c r="AB89" s="1269"/>
      <c r="AC89" s="1269"/>
      <c r="AD89" s="1269"/>
      <c r="AE89" s="1269"/>
      <c r="AF89" s="1269"/>
      <c r="AG89" s="1269"/>
      <c r="AH89" s="1269"/>
      <c r="AI89" s="1269"/>
      <c r="AJ89" s="1269"/>
      <c r="AK89" s="1269"/>
      <c r="AL89" s="1269"/>
      <c r="AM89" s="1269"/>
      <c r="AN89" s="1269"/>
      <c r="AO89" s="1269"/>
      <c r="AP89" s="1269"/>
      <c r="AQ89" s="1269"/>
      <c r="AR89" s="1269"/>
      <c r="AS89" s="1269"/>
      <c r="AT89" s="1269"/>
      <c r="AU89" s="1269"/>
      <c r="AV89" s="1269"/>
      <c r="AW89" s="1269"/>
      <c r="AX89" s="1269"/>
      <c r="AY89" s="1269"/>
      <c r="AZ89" s="1269"/>
      <c r="BA89" s="1269"/>
      <c r="BB89" s="1269"/>
      <c r="BC89" s="1269"/>
      <c r="BD89" s="1269"/>
      <c r="BE89" s="1269"/>
      <c r="BF89" s="1269"/>
      <c r="BG89" s="1269"/>
      <c r="BH89" s="1269"/>
      <c r="BI89" s="1269"/>
      <c r="BJ89" s="1269"/>
      <c r="BK89" s="1269"/>
      <c r="BL89" s="1269"/>
      <c r="BM89" s="1269"/>
      <c r="BN89" s="1269"/>
      <c r="BO89" s="1269"/>
      <c r="BP89" s="1269"/>
      <c r="BQ89" s="1269"/>
      <c r="BR89" s="1269"/>
      <c r="BS89" s="1269"/>
      <c r="BT89" s="1269"/>
      <c r="BU89" s="1269"/>
      <c r="BV89" s="1269"/>
      <c r="BW89" s="1269"/>
      <c r="BX89" s="1269"/>
      <c r="BY89" s="1269"/>
      <c r="BZ89" s="1269"/>
      <c r="CA89" s="1269"/>
      <c r="CB89" s="1269"/>
      <c r="CC89" s="1269"/>
      <c r="CD89" s="1269"/>
      <c r="CE89" s="1269"/>
      <c r="CF89" s="1269"/>
      <c r="CG89" s="1269"/>
      <c r="CH89" s="1269"/>
      <c r="CI89" s="1269"/>
      <c r="CJ89" s="1269"/>
      <c r="CK89" s="1269"/>
      <c r="CL89" s="1269"/>
      <c r="CM89" s="1269"/>
      <c r="CN89" s="1269"/>
      <c r="CO89" s="1269"/>
      <c r="CP89" s="1269"/>
      <c r="CQ89" s="1269"/>
      <c r="CR89" s="1269"/>
      <c r="CS89" s="1269"/>
      <c r="CT89" s="1269"/>
      <c r="CU89" s="1269"/>
      <c r="CV89" s="1269"/>
      <c r="CW89" s="1269"/>
      <c r="CX89" s="1269"/>
      <c r="CY89" s="1269"/>
      <c r="CZ89" s="1269"/>
      <c r="DA89" s="1269"/>
      <c r="DB89" s="1269"/>
      <c r="DC89" s="1269"/>
      <c r="DD89" s="1269"/>
      <c r="DE89" s="1269"/>
      <c r="DF89" s="1269"/>
      <c r="DG89" s="1269"/>
      <c r="DH89" s="1269"/>
      <c r="DI89" s="1269"/>
      <c r="DJ89" s="1269"/>
      <c r="DK89" s="1269"/>
      <c r="DL89" s="1269"/>
      <c r="DM89" s="1269"/>
      <c r="DN89" s="1269"/>
      <c r="DO89" s="1269"/>
      <c r="DP89" s="1269"/>
      <c r="DQ89" s="1269"/>
      <c r="DR89" s="1269"/>
      <c r="DS89" s="1269"/>
      <c r="DT89" s="1269"/>
      <c r="DU89" s="1269"/>
      <c r="DV89" s="1269"/>
      <c r="DW89" s="1269"/>
      <c r="DX89" s="1269"/>
      <c r="DY89" s="1269"/>
      <c r="DZ89" s="1269"/>
      <c r="EA89" s="1269"/>
      <c r="EB89" s="1269"/>
      <c r="EC89" s="1269"/>
      <c r="ED89" s="1269"/>
      <c r="EE89" s="1269"/>
      <c r="EF89" s="1269"/>
      <c r="EG89" s="1269"/>
      <c r="EH89" s="1269"/>
      <c r="EI89" s="1269"/>
      <c r="EJ89" s="1269"/>
      <c r="EK89" s="1269"/>
      <c r="EL89" s="1269"/>
      <c r="EM89" s="1269"/>
      <c r="EN89" s="1269"/>
      <c r="EO89" s="1269"/>
      <c r="EP89" s="1269"/>
      <c r="EQ89" s="1269"/>
      <c r="ER89" s="1269"/>
      <c r="ES89" s="1269"/>
      <c r="ET89" s="1269"/>
      <c r="EU89" s="1269"/>
      <c r="EV89" s="1269"/>
      <c r="EW89" s="1269"/>
      <c r="EX89" s="1269"/>
      <c r="EY89" s="1269"/>
      <c r="EZ89" s="1269"/>
      <c r="FA89" s="1269"/>
      <c r="FB89" s="1269"/>
      <c r="FC89" s="1269"/>
      <c r="FD89" s="1269"/>
      <c r="FE89" s="1269"/>
      <c r="FF89" s="1269"/>
      <c r="FG89" s="1269"/>
      <c r="FH89" s="1269"/>
      <c r="FI89" s="1269"/>
      <c r="FJ89" s="1269"/>
      <c r="FK89" s="1269"/>
      <c r="FL89" s="1269"/>
      <c r="FM89" s="1269"/>
      <c r="FN89" s="1269"/>
      <c r="FO89" s="1269"/>
      <c r="FP89" s="1269"/>
      <c r="FQ89" s="1269"/>
      <c r="FR89" s="1269"/>
      <c r="FS89" s="1269"/>
      <c r="FT89" s="1269"/>
      <c r="FU89" s="1269"/>
      <c r="FV89" s="1269"/>
      <c r="FW89" s="1269"/>
      <c r="FX89" s="1269"/>
      <c r="FY89" s="1269"/>
      <c r="FZ89" s="1269"/>
      <c r="GA89" s="1269"/>
      <c r="GB89" s="1269"/>
      <c r="GC89" s="1269"/>
      <c r="GD89" s="1269"/>
      <c r="GE89" s="1269"/>
      <c r="GF89" s="1269"/>
      <c r="GG89" s="1269"/>
      <c r="GH89" s="1269"/>
      <c r="GI89" s="1269"/>
      <c r="GJ89" s="1269"/>
      <c r="GK89" s="1269"/>
      <c r="GL89" s="1269"/>
      <c r="GM89" s="1269"/>
      <c r="GN89" s="1269"/>
      <c r="GO89" s="1269"/>
      <c r="GP89" s="1269"/>
      <c r="GQ89" s="1269"/>
      <c r="GR89" s="1269"/>
      <c r="GS89" s="1269"/>
      <c r="GT89" s="1269"/>
      <c r="GU89" s="1269"/>
      <c r="GV89" s="1269"/>
      <c r="GW89" s="1269"/>
      <c r="GX89" s="1269"/>
      <c r="GY89" s="1269"/>
      <c r="GZ89" s="1269"/>
      <c r="HA89" s="1269"/>
      <c r="HB89" s="1269"/>
      <c r="HC89" s="1269"/>
      <c r="HD89" s="1269"/>
      <c r="HE89" s="1269"/>
      <c r="HF89" s="1269"/>
      <c r="HG89" s="1269"/>
      <c r="HH89" s="1269"/>
      <c r="HI89" s="1269"/>
      <c r="HJ89" s="1269"/>
      <c r="HK89" s="1269"/>
      <c r="HL89" s="1269"/>
      <c r="HM89" s="1269"/>
      <c r="HN89" s="1269"/>
      <c r="HO89" s="1269"/>
      <c r="HP89" s="1269"/>
      <c r="HQ89" s="1269"/>
      <c r="HR89" s="1269"/>
      <c r="HS89" s="1269"/>
      <c r="HT89" s="1269"/>
      <c r="HU89" s="1269"/>
      <c r="HV89" s="1269"/>
      <c r="HW89" s="1269"/>
      <c r="HX89" s="1269"/>
      <c r="HY89" s="1269"/>
      <c r="HZ89" s="1269"/>
      <c r="IA89" s="1269"/>
      <c r="IB89" s="1269"/>
      <c r="IC89" s="1269"/>
      <c r="ID89" s="1269"/>
      <c r="IE89" s="1269"/>
      <c r="IF89" s="1269"/>
      <c r="IG89" s="1269"/>
      <c r="IH89" s="1269"/>
      <c r="II89" s="1269"/>
      <c r="IJ89" s="1269"/>
      <c r="IK89" s="1269"/>
      <c r="IL89" s="1269"/>
      <c r="IM89" s="1269"/>
      <c r="IN89" s="1269"/>
      <c r="IO89" s="1269"/>
      <c r="IP89" s="1269"/>
      <c r="IQ89" s="1269"/>
      <c r="IR89" s="1269"/>
      <c r="IS89" s="1269"/>
      <c r="IT89" s="1269"/>
      <c r="IU89" s="1269"/>
    </row>
    <row r="90" spans="1:255" s="1268" customFormat="1" ht="8.25" customHeight="1">
      <c r="A90" s="133"/>
      <c r="B90" s="133"/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3"/>
      <c r="Q90" s="1269"/>
      <c r="R90" s="1269"/>
      <c r="S90" s="1269"/>
      <c r="T90" s="1269"/>
      <c r="U90" s="1269"/>
      <c r="V90" s="1269"/>
      <c r="W90" s="1269"/>
      <c r="X90" s="1269"/>
      <c r="Y90" s="1269"/>
      <c r="Z90" s="1269"/>
      <c r="AA90" s="1269"/>
      <c r="AB90" s="1269"/>
      <c r="AC90" s="1269"/>
      <c r="AD90" s="1269"/>
      <c r="AE90" s="1269"/>
      <c r="AF90" s="1269"/>
      <c r="AG90" s="1269"/>
      <c r="AH90" s="1269"/>
      <c r="AI90" s="1269"/>
      <c r="AJ90" s="1269"/>
      <c r="AK90" s="1269"/>
      <c r="AL90" s="1269"/>
      <c r="AM90" s="1269"/>
      <c r="AN90" s="1269"/>
      <c r="AO90" s="1269"/>
      <c r="AP90" s="1269"/>
      <c r="AQ90" s="1269"/>
      <c r="AR90" s="1269"/>
      <c r="AS90" s="1269"/>
      <c r="AT90" s="1269"/>
      <c r="AU90" s="1269"/>
      <c r="AV90" s="1269"/>
      <c r="AW90" s="1269"/>
      <c r="AX90" s="1269"/>
      <c r="AY90" s="1269"/>
      <c r="AZ90" s="1269"/>
      <c r="BA90" s="1269"/>
      <c r="BB90" s="1269"/>
      <c r="BC90" s="1269"/>
      <c r="BD90" s="1269"/>
      <c r="BE90" s="1269"/>
      <c r="BF90" s="1269"/>
      <c r="BG90" s="1269"/>
      <c r="BH90" s="1269"/>
      <c r="BI90" s="1269"/>
      <c r="BJ90" s="1269"/>
      <c r="BK90" s="1269"/>
      <c r="BL90" s="1269"/>
      <c r="BM90" s="1269"/>
      <c r="BN90" s="1269"/>
      <c r="BO90" s="1269"/>
      <c r="BP90" s="1269"/>
      <c r="BQ90" s="1269"/>
      <c r="BR90" s="1269"/>
      <c r="BS90" s="1269"/>
      <c r="BT90" s="1269"/>
      <c r="BU90" s="1269"/>
      <c r="BV90" s="1269"/>
      <c r="BW90" s="1269"/>
      <c r="BX90" s="1269"/>
      <c r="BY90" s="1269"/>
      <c r="BZ90" s="1269"/>
      <c r="CA90" s="1269"/>
      <c r="CB90" s="1269"/>
      <c r="CC90" s="1269"/>
      <c r="CD90" s="1269"/>
      <c r="CE90" s="1269"/>
      <c r="CF90" s="1269"/>
      <c r="CG90" s="1269"/>
      <c r="CH90" s="1269"/>
      <c r="CI90" s="1269"/>
      <c r="CJ90" s="1269"/>
      <c r="CK90" s="1269"/>
      <c r="CL90" s="1269"/>
      <c r="CM90" s="1269"/>
      <c r="CN90" s="1269"/>
      <c r="CO90" s="1269"/>
      <c r="CP90" s="1269"/>
      <c r="CQ90" s="1269"/>
      <c r="CR90" s="1269"/>
      <c r="CS90" s="1269"/>
      <c r="CT90" s="1269"/>
      <c r="CU90" s="1269"/>
      <c r="CV90" s="1269"/>
      <c r="CW90" s="1269"/>
      <c r="CX90" s="1269"/>
      <c r="CY90" s="1269"/>
      <c r="CZ90" s="1269"/>
      <c r="DA90" s="1269"/>
      <c r="DB90" s="1269"/>
      <c r="DC90" s="1269"/>
      <c r="DD90" s="1269"/>
      <c r="DE90" s="1269"/>
      <c r="DF90" s="1269"/>
      <c r="DG90" s="1269"/>
      <c r="DH90" s="1269"/>
      <c r="DI90" s="1269"/>
      <c r="DJ90" s="1269"/>
      <c r="DK90" s="1269"/>
      <c r="DL90" s="1269"/>
      <c r="DM90" s="1269"/>
      <c r="DN90" s="1269"/>
      <c r="DO90" s="1269"/>
      <c r="DP90" s="1269"/>
      <c r="DQ90" s="1269"/>
      <c r="DR90" s="1269"/>
      <c r="DS90" s="1269"/>
      <c r="DT90" s="1269"/>
      <c r="DU90" s="1269"/>
      <c r="DV90" s="1269"/>
      <c r="DW90" s="1269"/>
      <c r="DX90" s="1269"/>
      <c r="DY90" s="1269"/>
      <c r="DZ90" s="1269"/>
      <c r="EA90" s="1269"/>
      <c r="EB90" s="1269"/>
      <c r="EC90" s="1269"/>
      <c r="ED90" s="1269"/>
      <c r="EE90" s="1269"/>
      <c r="EF90" s="1269"/>
      <c r="EG90" s="1269"/>
      <c r="EH90" s="1269"/>
      <c r="EI90" s="1269"/>
      <c r="EJ90" s="1269"/>
      <c r="EK90" s="1269"/>
      <c r="EL90" s="1269"/>
      <c r="EM90" s="1269"/>
      <c r="EN90" s="1269"/>
      <c r="EO90" s="1269"/>
      <c r="EP90" s="1269"/>
      <c r="EQ90" s="1269"/>
      <c r="ER90" s="1269"/>
      <c r="ES90" s="1269"/>
      <c r="ET90" s="1269"/>
      <c r="EU90" s="1269"/>
      <c r="EV90" s="1269"/>
      <c r="EW90" s="1269"/>
      <c r="EX90" s="1269"/>
      <c r="EY90" s="1269"/>
      <c r="EZ90" s="1269"/>
      <c r="FA90" s="1269"/>
      <c r="FB90" s="1269"/>
      <c r="FC90" s="1269"/>
      <c r="FD90" s="1269"/>
      <c r="FE90" s="1269"/>
      <c r="FF90" s="1269"/>
      <c r="FG90" s="1269"/>
      <c r="FH90" s="1269"/>
      <c r="FI90" s="1269"/>
      <c r="FJ90" s="1269"/>
      <c r="FK90" s="1269"/>
      <c r="FL90" s="1269"/>
      <c r="FM90" s="1269"/>
      <c r="FN90" s="1269"/>
      <c r="FO90" s="1269"/>
      <c r="FP90" s="1269"/>
      <c r="FQ90" s="1269"/>
      <c r="FR90" s="1269"/>
      <c r="FS90" s="1269"/>
      <c r="FT90" s="1269"/>
      <c r="FU90" s="1269"/>
      <c r="FV90" s="1269"/>
      <c r="FW90" s="1269"/>
      <c r="FX90" s="1269"/>
      <c r="FY90" s="1269"/>
      <c r="FZ90" s="1269"/>
      <c r="GA90" s="1269"/>
      <c r="GB90" s="1269"/>
      <c r="GC90" s="1269"/>
      <c r="GD90" s="1269"/>
      <c r="GE90" s="1269"/>
      <c r="GF90" s="1269"/>
      <c r="GG90" s="1269"/>
      <c r="GH90" s="1269"/>
      <c r="GI90" s="1269"/>
      <c r="GJ90" s="1269"/>
      <c r="GK90" s="1269"/>
      <c r="GL90" s="1269"/>
      <c r="GM90" s="1269"/>
      <c r="GN90" s="1269"/>
      <c r="GO90" s="1269"/>
      <c r="GP90" s="1269"/>
      <c r="GQ90" s="1269"/>
      <c r="GR90" s="1269"/>
      <c r="GS90" s="1269"/>
      <c r="GT90" s="1269"/>
      <c r="GU90" s="1269"/>
      <c r="GV90" s="1269"/>
      <c r="GW90" s="1269"/>
      <c r="GX90" s="1269"/>
      <c r="GY90" s="1269"/>
      <c r="GZ90" s="1269"/>
      <c r="HA90" s="1269"/>
      <c r="HB90" s="1269"/>
      <c r="HC90" s="1269"/>
      <c r="HD90" s="1269"/>
      <c r="HE90" s="1269"/>
      <c r="HF90" s="1269"/>
      <c r="HG90" s="1269"/>
      <c r="HH90" s="1269"/>
      <c r="HI90" s="1269"/>
      <c r="HJ90" s="1269"/>
      <c r="HK90" s="1269"/>
      <c r="HL90" s="1269"/>
      <c r="HM90" s="1269"/>
      <c r="HN90" s="1269"/>
      <c r="HO90" s="1269"/>
      <c r="HP90" s="1269"/>
      <c r="HQ90" s="1269"/>
      <c r="HR90" s="1269"/>
      <c r="HS90" s="1269"/>
      <c r="HT90" s="1269"/>
      <c r="HU90" s="1269"/>
      <c r="HV90" s="1269"/>
      <c r="HW90" s="1269"/>
      <c r="HX90" s="1269"/>
      <c r="HY90" s="1269"/>
      <c r="HZ90" s="1269"/>
      <c r="IA90" s="1269"/>
      <c r="IB90" s="1269"/>
      <c r="IC90" s="1269"/>
      <c r="ID90" s="1269"/>
      <c r="IE90" s="1269"/>
      <c r="IF90" s="1269"/>
      <c r="IG90" s="1269"/>
      <c r="IH90" s="1269"/>
      <c r="II90" s="1269"/>
      <c r="IJ90" s="1269"/>
      <c r="IK90" s="1269"/>
      <c r="IL90" s="1269"/>
      <c r="IM90" s="1269"/>
      <c r="IN90" s="1269"/>
      <c r="IO90" s="1269"/>
      <c r="IP90" s="1269"/>
      <c r="IQ90" s="1269"/>
      <c r="IR90" s="1269"/>
      <c r="IS90" s="1269"/>
      <c r="IT90" s="1269"/>
      <c r="IU90" s="1269"/>
    </row>
    <row r="91" spans="1:255" s="1268" customFormat="1" ht="8.25" customHeight="1">
      <c r="A91" s="133"/>
      <c r="B91" s="133"/>
      <c r="C91" s="133"/>
      <c r="D91" s="133"/>
      <c r="E91" s="133"/>
      <c r="F91" s="133"/>
      <c r="G91" s="133"/>
      <c r="H91" s="133"/>
      <c r="I91" s="133"/>
      <c r="J91" s="133"/>
      <c r="K91" s="133"/>
      <c r="L91" s="133"/>
      <c r="M91" s="133"/>
      <c r="N91" s="133"/>
      <c r="O91" s="133"/>
      <c r="P91" s="133"/>
      <c r="Q91" s="1269"/>
      <c r="R91" s="1269"/>
      <c r="S91" s="1269"/>
      <c r="T91" s="1269"/>
      <c r="U91" s="1269"/>
      <c r="V91" s="1269"/>
      <c r="W91" s="1269"/>
      <c r="X91" s="1269"/>
      <c r="Y91" s="1269"/>
      <c r="Z91" s="1269"/>
      <c r="AA91" s="1269"/>
      <c r="AB91" s="1269"/>
      <c r="AC91" s="1269"/>
      <c r="AD91" s="1269"/>
      <c r="AE91" s="1269"/>
      <c r="AF91" s="1269"/>
      <c r="AG91" s="1269"/>
      <c r="AH91" s="1269"/>
      <c r="AI91" s="1269"/>
      <c r="AJ91" s="1269"/>
      <c r="AK91" s="1269"/>
      <c r="AL91" s="1269"/>
      <c r="AM91" s="1269"/>
      <c r="AN91" s="1269"/>
      <c r="AO91" s="1269"/>
      <c r="AP91" s="1269"/>
      <c r="AQ91" s="1269"/>
      <c r="AR91" s="1269"/>
      <c r="AS91" s="1269"/>
      <c r="AT91" s="1269"/>
      <c r="AU91" s="1269"/>
      <c r="AV91" s="1269"/>
      <c r="AW91" s="1269"/>
      <c r="AX91" s="1269"/>
      <c r="AY91" s="1269"/>
      <c r="AZ91" s="1269"/>
      <c r="BA91" s="1269"/>
      <c r="BB91" s="1269"/>
      <c r="BC91" s="1269"/>
      <c r="BD91" s="1269"/>
      <c r="BE91" s="1269"/>
      <c r="BF91" s="1269"/>
      <c r="BG91" s="1269"/>
      <c r="BH91" s="1269"/>
      <c r="BI91" s="1269"/>
      <c r="BJ91" s="1269"/>
      <c r="BK91" s="1269"/>
      <c r="BL91" s="1269"/>
      <c r="BM91" s="1269"/>
      <c r="BN91" s="1269"/>
      <c r="BO91" s="1269"/>
      <c r="BP91" s="1269"/>
      <c r="BQ91" s="1269"/>
      <c r="BR91" s="1269"/>
      <c r="BS91" s="1269"/>
      <c r="BT91" s="1269"/>
      <c r="BU91" s="1269"/>
      <c r="BV91" s="1269"/>
      <c r="BW91" s="1269"/>
      <c r="BX91" s="1269"/>
      <c r="BY91" s="1269"/>
      <c r="BZ91" s="1269"/>
      <c r="CA91" s="1269"/>
      <c r="CB91" s="1269"/>
      <c r="CC91" s="1269"/>
      <c r="CD91" s="1269"/>
      <c r="CE91" s="1269"/>
      <c r="CF91" s="1269"/>
      <c r="CG91" s="1269"/>
      <c r="CH91" s="1269"/>
      <c r="CI91" s="1269"/>
      <c r="CJ91" s="1269"/>
      <c r="CK91" s="1269"/>
      <c r="CL91" s="1269"/>
      <c r="CM91" s="1269"/>
      <c r="CN91" s="1269"/>
      <c r="CO91" s="1269"/>
      <c r="CP91" s="1269"/>
      <c r="CQ91" s="1269"/>
      <c r="CR91" s="1269"/>
      <c r="CS91" s="1269"/>
      <c r="CT91" s="1269"/>
      <c r="CU91" s="1269"/>
      <c r="CV91" s="1269"/>
      <c r="CW91" s="1269"/>
      <c r="CX91" s="1269"/>
      <c r="CY91" s="1269"/>
      <c r="CZ91" s="1269"/>
      <c r="DA91" s="1269"/>
      <c r="DB91" s="1269"/>
      <c r="DC91" s="1269"/>
      <c r="DD91" s="1269"/>
      <c r="DE91" s="1269"/>
      <c r="DF91" s="1269"/>
      <c r="DG91" s="1269"/>
      <c r="DH91" s="1269"/>
      <c r="DI91" s="1269"/>
      <c r="DJ91" s="1269"/>
      <c r="DK91" s="1269"/>
      <c r="DL91" s="1269"/>
      <c r="DM91" s="1269"/>
      <c r="DN91" s="1269"/>
      <c r="DO91" s="1269"/>
      <c r="DP91" s="1269"/>
      <c r="DQ91" s="1269"/>
      <c r="DR91" s="1269"/>
      <c r="DS91" s="1269"/>
      <c r="DT91" s="1269"/>
      <c r="DU91" s="1269"/>
      <c r="DV91" s="1269"/>
      <c r="DW91" s="1269"/>
      <c r="DX91" s="1269"/>
      <c r="DY91" s="1269"/>
      <c r="DZ91" s="1269"/>
      <c r="EA91" s="1269"/>
      <c r="EB91" s="1269"/>
      <c r="EC91" s="1269"/>
      <c r="ED91" s="1269"/>
      <c r="EE91" s="1269"/>
      <c r="EF91" s="1269"/>
      <c r="EG91" s="1269"/>
      <c r="EH91" s="1269"/>
      <c r="EI91" s="1269"/>
      <c r="EJ91" s="1269"/>
      <c r="EK91" s="1269"/>
      <c r="EL91" s="1269"/>
      <c r="EM91" s="1269"/>
      <c r="EN91" s="1269"/>
      <c r="EO91" s="1269"/>
      <c r="EP91" s="1269"/>
      <c r="EQ91" s="1269"/>
      <c r="ER91" s="1269"/>
      <c r="ES91" s="1269"/>
      <c r="ET91" s="1269"/>
      <c r="EU91" s="1269"/>
      <c r="EV91" s="1269"/>
      <c r="EW91" s="1269"/>
      <c r="EX91" s="1269"/>
      <c r="EY91" s="1269"/>
      <c r="EZ91" s="1269"/>
      <c r="FA91" s="1269"/>
      <c r="FB91" s="1269"/>
      <c r="FC91" s="1269"/>
      <c r="FD91" s="1269"/>
      <c r="FE91" s="1269"/>
      <c r="FF91" s="1269"/>
      <c r="FG91" s="1269"/>
      <c r="FH91" s="1269"/>
      <c r="FI91" s="1269"/>
      <c r="FJ91" s="1269"/>
      <c r="FK91" s="1269"/>
      <c r="FL91" s="1269"/>
      <c r="FM91" s="1269"/>
      <c r="FN91" s="1269"/>
      <c r="FO91" s="1269"/>
      <c r="FP91" s="1269"/>
      <c r="FQ91" s="1269"/>
      <c r="FR91" s="1269"/>
      <c r="FS91" s="1269"/>
      <c r="FT91" s="1269"/>
      <c r="FU91" s="1269"/>
      <c r="FV91" s="1269"/>
      <c r="FW91" s="1269"/>
      <c r="FX91" s="1269"/>
      <c r="FY91" s="1269"/>
      <c r="FZ91" s="1269"/>
      <c r="GA91" s="1269"/>
      <c r="GB91" s="1269"/>
      <c r="GC91" s="1269"/>
      <c r="GD91" s="1269"/>
      <c r="GE91" s="1269"/>
      <c r="GF91" s="1269"/>
      <c r="GG91" s="1269"/>
      <c r="GH91" s="1269"/>
      <c r="GI91" s="1269"/>
      <c r="GJ91" s="1269"/>
      <c r="GK91" s="1269"/>
      <c r="GL91" s="1269"/>
      <c r="GM91" s="1269"/>
      <c r="GN91" s="1269"/>
      <c r="GO91" s="1269"/>
      <c r="GP91" s="1269"/>
      <c r="GQ91" s="1269"/>
      <c r="GR91" s="1269"/>
      <c r="GS91" s="1269"/>
      <c r="GT91" s="1269"/>
      <c r="GU91" s="1269"/>
      <c r="GV91" s="1269"/>
      <c r="GW91" s="1269"/>
      <c r="GX91" s="1269"/>
      <c r="GY91" s="1269"/>
      <c r="GZ91" s="1269"/>
      <c r="HA91" s="1269"/>
      <c r="HB91" s="1269"/>
      <c r="HC91" s="1269"/>
      <c r="HD91" s="1269"/>
      <c r="HE91" s="1269"/>
      <c r="HF91" s="1269"/>
      <c r="HG91" s="1269"/>
      <c r="HH91" s="1269"/>
      <c r="HI91" s="1269"/>
      <c r="HJ91" s="1269"/>
      <c r="HK91" s="1269"/>
      <c r="HL91" s="1269"/>
      <c r="HM91" s="1269"/>
      <c r="HN91" s="1269"/>
      <c r="HO91" s="1269"/>
      <c r="HP91" s="1269"/>
      <c r="HQ91" s="1269"/>
      <c r="HR91" s="1269"/>
      <c r="HS91" s="1269"/>
      <c r="HT91" s="1269"/>
      <c r="HU91" s="1269"/>
      <c r="HV91" s="1269"/>
      <c r="HW91" s="1269"/>
      <c r="HX91" s="1269"/>
      <c r="HY91" s="1269"/>
      <c r="HZ91" s="1269"/>
      <c r="IA91" s="1269"/>
      <c r="IB91" s="1269"/>
      <c r="IC91" s="1269"/>
      <c r="ID91" s="1269"/>
      <c r="IE91" s="1269"/>
      <c r="IF91" s="1269"/>
      <c r="IG91" s="1269"/>
      <c r="IH91" s="1269"/>
      <c r="II91" s="1269"/>
      <c r="IJ91" s="1269"/>
      <c r="IK91" s="1269"/>
      <c r="IL91" s="1269"/>
      <c r="IM91" s="1269"/>
      <c r="IN91" s="1269"/>
      <c r="IO91" s="1269"/>
      <c r="IP91" s="1269"/>
      <c r="IQ91" s="1269"/>
      <c r="IR91" s="1269"/>
      <c r="IS91" s="1269"/>
      <c r="IT91" s="1269"/>
      <c r="IU91" s="1269"/>
    </row>
    <row r="92" spans="1:255" s="1268" customFormat="1" ht="8.25" customHeight="1">
      <c r="A92" s="133"/>
      <c r="B92" s="133"/>
      <c r="C92" s="133"/>
      <c r="D92" s="133"/>
      <c r="E92" s="133"/>
      <c r="F92" s="133"/>
      <c r="G92" s="133"/>
      <c r="H92" s="133"/>
      <c r="I92" s="133"/>
      <c r="J92" s="133"/>
      <c r="K92" s="133"/>
      <c r="L92" s="133"/>
      <c r="M92" s="133"/>
      <c r="N92" s="133"/>
      <c r="O92" s="133"/>
      <c r="P92" s="133"/>
      <c r="Q92" s="1269"/>
      <c r="R92" s="1269"/>
      <c r="S92" s="1269"/>
      <c r="T92" s="1269"/>
      <c r="U92" s="1269"/>
      <c r="V92" s="1269"/>
      <c r="W92" s="1269"/>
      <c r="X92" s="1269"/>
      <c r="Y92" s="1269"/>
      <c r="Z92" s="1269"/>
      <c r="AA92" s="1269"/>
      <c r="AB92" s="1269"/>
      <c r="AC92" s="1269"/>
      <c r="AD92" s="1269"/>
      <c r="AE92" s="1269"/>
      <c r="AF92" s="1269"/>
      <c r="AG92" s="1269"/>
      <c r="AH92" s="1269"/>
      <c r="AI92" s="1269"/>
      <c r="AJ92" s="1269"/>
      <c r="AK92" s="1269"/>
      <c r="AL92" s="1269"/>
      <c r="AM92" s="1269"/>
      <c r="AN92" s="1269"/>
      <c r="AO92" s="1269"/>
      <c r="AP92" s="1269"/>
      <c r="AQ92" s="1269"/>
      <c r="AR92" s="1269"/>
      <c r="AS92" s="1269"/>
      <c r="AT92" s="1269"/>
      <c r="AU92" s="1269"/>
      <c r="AV92" s="1269"/>
      <c r="AW92" s="1269"/>
      <c r="AX92" s="1269"/>
      <c r="AY92" s="1269"/>
      <c r="AZ92" s="1269"/>
      <c r="BA92" s="1269"/>
      <c r="BB92" s="1269"/>
      <c r="BC92" s="1269"/>
      <c r="BD92" s="1269"/>
      <c r="BE92" s="1269"/>
      <c r="BF92" s="1269"/>
      <c r="BG92" s="1269"/>
      <c r="BH92" s="1269"/>
      <c r="BI92" s="1269"/>
      <c r="BJ92" s="1269"/>
      <c r="BK92" s="1269"/>
      <c r="BL92" s="1269"/>
      <c r="BM92" s="1269"/>
      <c r="BN92" s="1269"/>
      <c r="BO92" s="1269"/>
      <c r="BP92" s="1269"/>
      <c r="BQ92" s="1269"/>
      <c r="BR92" s="1269"/>
      <c r="BS92" s="1269"/>
      <c r="BT92" s="1269"/>
      <c r="BU92" s="1269"/>
      <c r="BV92" s="1269"/>
      <c r="BW92" s="1269"/>
      <c r="BX92" s="1269"/>
      <c r="BY92" s="1269"/>
      <c r="BZ92" s="1269"/>
      <c r="CA92" s="1269"/>
      <c r="CB92" s="1269"/>
      <c r="CC92" s="1269"/>
      <c r="CD92" s="1269"/>
      <c r="CE92" s="1269"/>
      <c r="CF92" s="1269"/>
      <c r="CG92" s="1269"/>
      <c r="CH92" s="1269"/>
      <c r="CI92" s="1269"/>
      <c r="CJ92" s="1269"/>
      <c r="CK92" s="1269"/>
      <c r="CL92" s="1269"/>
      <c r="CM92" s="1269"/>
      <c r="CN92" s="1269"/>
      <c r="CO92" s="1269"/>
      <c r="CP92" s="1269"/>
      <c r="CQ92" s="1269"/>
      <c r="CR92" s="1269"/>
      <c r="CS92" s="1269"/>
      <c r="CT92" s="1269"/>
      <c r="CU92" s="1269"/>
      <c r="CV92" s="1269"/>
      <c r="CW92" s="1269"/>
      <c r="CX92" s="1269"/>
      <c r="CY92" s="1269"/>
      <c r="CZ92" s="1269"/>
      <c r="DA92" s="1269"/>
      <c r="DB92" s="1269"/>
      <c r="DC92" s="1269"/>
      <c r="DD92" s="1269"/>
      <c r="DE92" s="1269"/>
      <c r="DF92" s="1269"/>
      <c r="DG92" s="1269"/>
      <c r="DH92" s="1269"/>
      <c r="DI92" s="1269"/>
      <c r="DJ92" s="1269"/>
      <c r="DK92" s="1269"/>
      <c r="DL92" s="1269"/>
      <c r="DM92" s="1269"/>
      <c r="DN92" s="1269"/>
      <c r="DO92" s="1269"/>
      <c r="DP92" s="1269"/>
      <c r="DQ92" s="1269"/>
      <c r="DR92" s="1269"/>
      <c r="DS92" s="1269"/>
      <c r="DT92" s="1269"/>
      <c r="DU92" s="1269"/>
      <c r="DV92" s="1269"/>
      <c r="DW92" s="1269"/>
      <c r="DX92" s="1269"/>
      <c r="DY92" s="1269"/>
      <c r="DZ92" s="1269"/>
      <c r="EA92" s="1269"/>
      <c r="EB92" s="1269"/>
      <c r="EC92" s="1269"/>
      <c r="ED92" s="1269"/>
      <c r="EE92" s="1269"/>
      <c r="EF92" s="1269"/>
      <c r="EG92" s="1269"/>
      <c r="EH92" s="1269"/>
      <c r="EI92" s="1269"/>
      <c r="EJ92" s="1269"/>
      <c r="EK92" s="1269"/>
      <c r="EL92" s="1269"/>
      <c r="EM92" s="1269"/>
      <c r="EN92" s="1269"/>
      <c r="EO92" s="1269"/>
      <c r="EP92" s="1269"/>
      <c r="EQ92" s="1269"/>
      <c r="ER92" s="1269"/>
      <c r="ES92" s="1269"/>
      <c r="ET92" s="1269"/>
      <c r="EU92" s="1269"/>
      <c r="EV92" s="1269"/>
      <c r="EW92" s="1269"/>
      <c r="EX92" s="1269"/>
      <c r="EY92" s="1269"/>
      <c r="EZ92" s="1269"/>
      <c r="FA92" s="1269"/>
      <c r="FB92" s="1269"/>
      <c r="FC92" s="1269"/>
      <c r="FD92" s="1269"/>
      <c r="FE92" s="1269"/>
      <c r="FF92" s="1269"/>
      <c r="FG92" s="1269"/>
      <c r="FH92" s="1269"/>
      <c r="FI92" s="1269"/>
      <c r="FJ92" s="1269"/>
      <c r="FK92" s="1269"/>
      <c r="FL92" s="1269"/>
      <c r="FM92" s="1269"/>
      <c r="FN92" s="1269"/>
      <c r="FO92" s="1269"/>
      <c r="FP92" s="1269"/>
      <c r="FQ92" s="1269"/>
      <c r="FR92" s="1269"/>
      <c r="FS92" s="1269"/>
      <c r="FT92" s="1269"/>
      <c r="FU92" s="1269"/>
      <c r="FV92" s="1269"/>
      <c r="FW92" s="1269"/>
      <c r="FX92" s="1269"/>
      <c r="FY92" s="1269"/>
      <c r="FZ92" s="1269"/>
      <c r="GA92" s="1269"/>
      <c r="GB92" s="1269"/>
      <c r="GC92" s="1269"/>
      <c r="GD92" s="1269"/>
      <c r="GE92" s="1269"/>
      <c r="GF92" s="1269"/>
      <c r="GG92" s="1269"/>
      <c r="GH92" s="1269"/>
      <c r="GI92" s="1269"/>
      <c r="GJ92" s="1269"/>
      <c r="GK92" s="1269"/>
      <c r="GL92" s="1269"/>
      <c r="GM92" s="1269"/>
      <c r="GN92" s="1269"/>
      <c r="GO92" s="1269"/>
      <c r="GP92" s="1269"/>
      <c r="GQ92" s="1269"/>
      <c r="GR92" s="1269"/>
      <c r="GS92" s="1269"/>
      <c r="GT92" s="1269"/>
      <c r="GU92" s="1269"/>
      <c r="GV92" s="1269"/>
      <c r="GW92" s="1269"/>
      <c r="GX92" s="1269"/>
      <c r="GY92" s="1269"/>
      <c r="GZ92" s="1269"/>
      <c r="HA92" s="1269"/>
      <c r="HB92" s="1269"/>
      <c r="HC92" s="1269"/>
      <c r="HD92" s="1269"/>
      <c r="HE92" s="1269"/>
      <c r="HF92" s="1269"/>
      <c r="HG92" s="1269"/>
      <c r="HH92" s="1269"/>
      <c r="HI92" s="1269"/>
      <c r="HJ92" s="1269"/>
      <c r="HK92" s="1269"/>
      <c r="HL92" s="1269"/>
      <c r="HM92" s="1269"/>
      <c r="HN92" s="1269"/>
      <c r="HO92" s="1269"/>
      <c r="HP92" s="1269"/>
      <c r="HQ92" s="1269"/>
      <c r="HR92" s="1269"/>
      <c r="HS92" s="1269"/>
      <c r="HT92" s="1269"/>
      <c r="HU92" s="1269"/>
      <c r="HV92" s="1269"/>
      <c r="HW92" s="1269"/>
      <c r="HX92" s="1269"/>
      <c r="HY92" s="1269"/>
      <c r="HZ92" s="1269"/>
      <c r="IA92" s="1269"/>
      <c r="IB92" s="1269"/>
      <c r="IC92" s="1269"/>
      <c r="ID92" s="1269"/>
      <c r="IE92" s="1269"/>
      <c r="IF92" s="1269"/>
      <c r="IG92" s="1269"/>
      <c r="IH92" s="1269"/>
      <c r="II92" s="1269"/>
      <c r="IJ92" s="1269"/>
      <c r="IK92" s="1269"/>
      <c r="IL92" s="1269"/>
      <c r="IM92" s="1269"/>
      <c r="IN92" s="1269"/>
      <c r="IO92" s="1269"/>
      <c r="IP92" s="1269"/>
      <c r="IQ92" s="1269"/>
      <c r="IR92" s="1269"/>
      <c r="IS92" s="1269"/>
      <c r="IT92" s="1269"/>
      <c r="IU92" s="1269"/>
    </row>
    <row r="93" spans="1:255" s="1268" customFormat="1" ht="8.25" customHeight="1">
      <c r="A93" s="133"/>
      <c r="B93" s="133"/>
      <c r="C93" s="133"/>
      <c r="D93" s="133"/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3"/>
      <c r="P93" s="133"/>
      <c r="Q93" s="1269"/>
      <c r="R93" s="1269"/>
      <c r="S93" s="1269"/>
      <c r="T93" s="1269"/>
      <c r="U93" s="1269"/>
      <c r="V93" s="1269"/>
      <c r="W93" s="1269"/>
      <c r="X93" s="1269"/>
      <c r="Y93" s="1269"/>
      <c r="Z93" s="1269"/>
      <c r="AA93" s="1269"/>
      <c r="AB93" s="1269"/>
      <c r="AC93" s="1269"/>
      <c r="AD93" s="1269"/>
      <c r="AE93" s="1269"/>
      <c r="AF93" s="1269"/>
      <c r="AG93" s="1269"/>
      <c r="AH93" s="1269"/>
      <c r="AI93" s="1269"/>
      <c r="AJ93" s="1269"/>
      <c r="AK93" s="1269"/>
      <c r="AL93" s="1269"/>
      <c r="AM93" s="1269"/>
      <c r="AN93" s="1269"/>
      <c r="AO93" s="1269"/>
      <c r="AP93" s="1269"/>
      <c r="AQ93" s="1269"/>
      <c r="AR93" s="1269"/>
      <c r="AS93" s="1269"/>
      <c r="AT93" s="1269"/>
      <c r="AU93" s="1269"/>
      <c r="AV93" s="1269"/>
      <c r="AW93" s="1269"/>
      <c r="AX93" s="1269"/>
      <c r="AY93" s="1269"/>
      <c r="AZ93" s="1269"/>
      <c r="BA93" s="1269"/>
      <c r="BB93" s="1269"/>
      <c r="BC93" s="1269"/>
      <c r="BD93" s="1269"/>
      <c r="BE93" s="1269"/>
      <c r="BF93" s="1269"/>
      <c r="BG93" s="1269"/>
      <c r="BH93" s="1269"/>
      <c r="BI93" s="1269"/>
      <c r="BJ93" s="1269"/>
      <c r="BK93" s="1269"/>
      <c r="BL93" s="1269"/>
      <c r="BM93" s="1269"/>
      <c r="BN93" s="1269"/>
      <c r="BO93" s="1269"/>
      <c r="BP93" s="1269"/>
      <c r="BQ93" s="1269"/>
      <c r="BR93" s="1269"/>
      <c r="BS93" s="1269"/>
      <c r="BT93" s="1269"/>
      <c r="BU93" s="1269"/>
      <c r="BV93" s="1269"/>
      <c r="BW93" s="1269"/>
      <c r="BX93" s="1269"/>
      <c r="BY93" s="1269"/>
      <c r="BZ93" s="1269"/>
      <c r="CA93" s="1269"/>
      <c r="CB93" s="1269"/>
      <c r="CC93" s="1269"/>
      <c r="CD93" s="1269"/>
      <c r="CE93" s="1269"/>
      <c r="CF93" s="1269"/>
      <c r="CG93" s="1269"/>
      <c r="CH93" s="1269"/>
      <c r="CI93" s="1269"/>
      <c r="CJ93" s="1269"/>
      <c r="CK93" s="1269"/>
      <c r="CL93" s="1269"/>
      <c r="CM93" s="1269"/>
      <c r="CN93" s="1269"/>
      <c r="CO93" s="1269"/>
      <c r="CP93" s="1269"/>
      <c r="CQ93" s="1269"/>
      <c r="CR93" s="1269"/>
      <c r="CS93" s="1269"/>
      <c r="CT93" s="1269"/>
      <c r="CU93" s="1269"/>
      <c r="CV93" s="1269"/>
      <c r="CW93" s="1269"/>
      <c r="CX93" s="1269"/>
      <c r="CY93" s="1269"/>
      <c r="CZ93" s="1269"/>
      <c r="DA93" s="1269"/>
      <c r="DB93" s="1269"/>
      <c r="DC93" s="1269"/>
      <c r="DD93" s="1269"/>
      <c r="DE93" s="1269"/>
      <c r="DF93" s="1269"/>
      <c r="DG93" s="1269"/>
      <c r="DH93" s="1269"/>
      <c r="DI93" s="1269"/>
      <c r="DJ93" s="1269"/>
      <c r="DK93" s="1269"/>
      <c r="DL93" s="1269"/>
      <c r="DM93" s="1269"/>
      <c r="DN93" s="1269"/>
      <c r="DO93" s="1269"/>
      <c r="DP93" s="1269"/>
      <c r="DQ93" s="1269"/>
      <c r="DR93" s="1269"/>
      <c r="DS93" s="1269"/>
      <c r="DT93" s="1269"/>
      <c r="DU93" s="1269"/>
      <c r="DV93" s="1269"/>
      <c r="DW93" s="1269"/>
      <c r="DX93" s="1269"/>
      <c r="DY93" s="1269"/>
      <c r="DZ93" s="1269"/>
      <c r="EA93" s="1269"/>
      <c r="EB93" s="1269"/>
      <c r="EC93" s="1269"/>
      <c r="ED93" s="1269"/>
      <c r="EE93" s="1269"/>
      <c r="EF93" s="1269"/>
      <c r="EG93" s="1269"/>
      <c r="EH93" s="1269"/>
      <c r="EI93" s="1269"/>
      <c r="EJ93" s="1269"/>
      <c r="EK93" s="1269"/>
      <c r="EL93" s="1269"/>
      <c r="EM93" s="1269"/>
      <c r="EN93" s="1269"/>
      <c r="EO93" s="1269"/>
      <c r="EP93" s="1269"/>
      <c r="EQ93" s="1269"/>
      <c r="ER93" s="1269"/>
      <c r="ES93" s="1269"/>
      <c r="ET93" s="1269"/>
      <c r="EU93" s="1269"/>
      <c r="EV93" s="1269"/>
      <c r="EW93" s="1269"/>
      <c r="EX93" s="1269"/>
      <c r="EY93" s="1269"/>
      <c r="EZ93" s="1269"/>
      <c r="FA93" s="1269"/>
      <c r="FB93" s="1269"/>
      <c r="FC93" s="1269"/>
      <c r="FD93" s="1269"/>
      <c r="FE93" s="1269"/>
      <c r="FF93" s="1269"/>
      <c r="FG93" s="1269"/>
      <c r="FH93" s="1269"/>
      <c r="FI93" s="1269"/>
      <c r="FJ93" s="1269"/>
      <c r="FK93" s="1269"/>
      <c r="FL93" s="1269"/>
      <c r="FM93" s="1269"/>
      <c r="FN93" s="1269"/>
      <c r="FO93" s="1269"/>
      <c r="FP93" s="1269"/>
      <c r="FQ93" s="1269"/>
      <c r="FR93" s="1269"/>
      <c r="FS93" s="1269"/>
      <c r="FT93" s="1269"/>
      <c r="FU93" s="1269"/>
      <c r="FV93" s="1269"/>
      <c r="FW93" s="1269"/>
      <c r="FX93" s="1269"/>
      <c r="FY93" s="1269"/>
      <c r="FZ93" s="1269"/>
      <c r="GA93" s="1269"/>
      <c r="GB93" s="1269"/>
      <c r="GC93" s="1269"/>
      <c r="GD93" s="1269"/>
      <c r="GE93" s="1269"/>
      <c r="GF93" s="1269"/>
      <c r="GG93" s="1269"/>
      <c r="GH93" s="1269"/>
      <c r="GI93" s="1269"/>
      <c r="GJ93" s="1269"/>
      <c r="GK93" s="1269"/>
      <c r="GL93" s="1269"/>
      <c r="GM93" s="1269"/>
      <c r="GN93" s="1269"/>
      <c r="GO93" s="1269"/>
      <c r="GP93" s="1269"/>
      <c r="GQ93" s="1269"/>
      <c r="GR93" s="1269"/>
      <c r="GS93" s="1269"/>
      <c r="GT93" s="1269"/>
      <c r="GU93" s="1269"/>
      <c r="GV93" s="1269"/>
      <c r="GW93" s="1269"/>
      <c r="GX93" s="1269"/>
      <c r="GY93" s="1269"/>
      <c r="GZ93" s="1269"/>
      <c r="HA93" s="1269"/>
      <c r="HB93" s="1269"/>
      <c r="HC93" s="1269"/>
      <c r="HD93" s="1269"/>
      <c r="HE93" s="1269"/>
      <c r="HF93" s="1269"/>
      <c r="HG93" s="1269"/>
      <c r="HH93" s="1269"/>
      <c r="HI93" s="1269"/>
      <c r="HJ93" s="1269"/>
      <c r="HK93" s="1269"/>
      <c r="HL93" s="1269"/>
      <c r="HM93" s="1269"/>
      <c r="HN93" s="1269"/>
      <c r="HO93" s="1269"/>
      <c r="HP93" s="1269"/>
      <c r="HQ93" s="1269"/>
      <c r="HR93" s="1269"/>
      <c r="HS93" s="1269"/>
      <c r="HT93" s="1269"/>
      <c r="HU93" s="1269"/>
      <c r="HV93" s="1269"/>
      <c r="HW93" s="1269"/>
      <c r="HX93" s="1269"/>
      <c r="HY93" s="1269"/>
      <c r="HZ93" s="1269"/>
      <c r="IA93" s="1269"/>
      <c r="IB93" s="1269"/>
      <c r="IC93" s="1269"/>
      <c r="ID93" s="1269"/>
      <c r="IE93" s="1269"/>
      <c r="IF93" s="1269"/>
      <c r="IG93" s="1269"/>
      <c r="IH93" s="1269"/>
      <c r="II93" s="1269"/>
      <c r="IJ93" s="1269"/>
      <c r="IK93" s="1269"/>
      <c r="IL93" s="1269"/>
      <c r="IM93" s="1269"/>
      <c r="IN93" s="1269"/>
      <c r="IO93" s="1269"/>
      <c r="IP93" s="1269"/>
      <c r="IQ93" s="1269"/>
      <c r="IR93" s="1269"/>
      <c r="IS93" s="1269"/>
      <c r="IT93" s="1269"/>
      <c r="IU93" s="1269"/>
    </row>
    <row r="94" spans="1:255" s="1268" customFormat="1" ht="8.25" customHeight="1">
      <c r="A94" s="133"/>
      <c r="B94" s="133"/>
      <c r="C94" s="133"/>
      <c r="D94" s="133"/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3"/>
      <c r="P94" s="133"/>
      <c r="Q94" s="1269"/>
      <c r="R94" s="1269"/>
      <c r="S94" s="1269"/>
      <c r="T94" s="1269"/>
      <c r="U94" s="1269"/>
      <c r="V94" s="1269"/>
      <c r="W94" s="1269"/>
      <c r="X94" s="1269"/>
      <c r="Y94" s="1269"/>
      <c r="Z94" s="1269"/>
      <c r="AA94" s="1269"/>
      <c r="AB94" s="1269"/>
      <c r="AC94" s="1269"/>
      <c r="AD94" s="1269"/>
      <c r="AE94" s="1269"/>
      <c r="AF94" s="1269"/>
      <c r="AG94" s="1269"/>
      <c r="AH94" s="1269"/>
      <c r="AI94" s="1269"/>
      <c r="AJ94" s="1269"/>
      <c r="AK94" s="1269"/>
      <c r="AL94" s="1269"/>
      <c r="AM94" s="1269"/>
      <c r="AN94" s="1269"/>
      <c r="AO94" s="1269"/>
      <c r="AP94" s="1269"/>
      <c r="AQ94" s="1269"/>
      <c r="AR94" s="1269"/>
      <c r="AS94" s="1269"/>
      <c r="AT94" s="1269"/>
      <c r="AU94" s="1269"/>
      <c r="AV94" s="1269"/>
      <c r="AW94" s="1269"/>
      <c r="AX94" s="1269"/>
      <c r="AY94" s="1269"/>
      <c r="AZ94" s="1269"/>
      <c r="BA94" s="1269"/>
      <c r="BB94" s="1269"/>
      <c r="BC94" s="1269"/>
      <c r="BD94" s="1269"/>
      <c r="BE94" s="1269"/>
      <c r="BF94" s="1269"/>
      <c r="BG94" s="1269"/>
      <c r="BH94" s="1269"/>
      <c r="BI94" s="1269"/>
      <c r="BJ94" s="1269"/>
      <c r="BK94" s="1269"/>
      <c r="BL94" s="1269"/>
      <c r="BM94" s="1269"/>
      <c r="BN94" s="1269"/>
      <c r="BO94" s="1269"/>
      <c r="BP94" s="1269"/>
      <c r="BQ94" s="1269"/>
      <c r="BR94" s="1269"/>
      <c r="BS94" s="1269"/>
      <c r="BT94" s="1269"/>
      <c r="BU94" s="1269"/>
      <c r="BV94" s="1269"/>
      <c r="BW94" s="1269"/>
      <c r="BX94" s="1269"/>
      <c r="BY94" s="1269"/>
      <c r="BZ94" s="1269"/>
      <c r="CA94" s="1269"/>
      <c r="CB94" s="1269"/>
      <c r="CC94" s="1269"/>
      <c r="CD94" s="1269"/>
      <c r="CE94" s="1269"/>
      <c r="CF94" s="1269"/>
      <c r="CG94" s="1269"/>
      <c r="CH94" s="1269"/>
      <c r="CI94" s="1269"/>
      <c r="CJ94" s="1269"/>
      <c r="CK94" s="1269"/>
      <c r="CL94" s="1269"/>
      <c r="CM94" s="1269"/>
      <c r="CN94" s="1269"/>
      <c r="CO94" s="1269"/>
      <c r="CP94" s="1269"/>
      <c r="CQ94" s="1269"/>
      <c r="CR94" s="1269"/>
      <c r="CS94" s="1269"/>
      <c r="CT94" s="1269"/>
      <c r="CU94" s="1269"/>
      <c r="CV94" s="1269"/>
      <c r="CW94" s="1269"/>
      <c r="CX94" s="1269"/>
      <c r="CY94" s="1269"/>
      <c r="CZ94" s="1269"/>
      <c r="DA94" s="1269"/>
      <c r="DB94" s="1269"/>
      <c r="DC94" s="1269"/>
      <c r="DD94" s="1269"/>
      <c r="DE94" s="1269"/>
      <c r="DF94" s="1269"/>
      <c r="DG94" s="1269"/>
      <c r="DH94" s="1269"/>
      <c r="DI94" s="1269"/>
      <c r="DJ94" s="1269"/>
      <c r="DK94" s="1269"/>
      <c r="DL94" s="1269"/>
      <c r="DM94" s="1269"/>
      <c r="DN94" s="1269"/>
      <c r="DO94" s="1269"/>
      <c r="DP94" s="1269"/>
      <c r="DQ94" s="1269"/>
      <c r="DR94" s="1269"/>
      <c r="DS94" s="1269"/>
      <c r="DT94" s="1269"/>
      <c r="DU94" s="1269"/>
      <c r="DV94" s="1269"/>
      <c r="DW94" s="1269"/>
      <c r="DX94" s="1269"/>
      <c r="DY94" s="1269"/>
      <c r="DZ94" s="1269"/>
      <c r="EA94" s="1269"/>
      <c r="EB94" s="1269"/>
      <c r="EC94" s="1269"/>
      <c r="ED94" s="1269"/>
      <c r="EE94" s="1269"/>
      <c r="EF94" s="1269"/>
      <c r="EG94" s="1269"/>
      <c r="EH94" s="1269"/>
      <c r="EI94" s="1269"/>
      <c r="EJ94" s="1269"/>
      <c r="EK94" s="1269"/>
      <c r="EL94" s="1269"/>
      <c r="EM94" s="1269"/>
      <c r="EN94" s="1269"/>
      <c r="EO94" s="1269"/>
      <c r="EP94" s="1269"/>
      <c r="EQ94" s="1269"/>
      <c r="ER94" s="1269"/>
      <c r="ES94" s="1269"/>
      <c r="ET94" s="1269"/>
      <c r="EU94" s="1269"/>
      <c r="EV94" s="1269"/>
      <c r="EW94" s="1269"/>
      <c r="EX94" s="1269"/>
      <c r="EY94" s="1269"/>
      <c r="EZ94" s="1269"/>
      <c r="FA94" s="1269"/>
      <c r="FB94" s="1269"/>
      <c r="FC94" s="1269"/>
      <c r="FD94" s="1269"/>
      <c r="FE94" s="1269"/>
      <c r="FF94" s="1269"/>
      <c r="FG94" s="1269"/>
      <c r="FH94" s="1269"/>
      <c r="FI94" s="1269"/>
      <c r="FJ94" s="1269"/>
      <c r="FK94" s="1269"/>
      <c r="FL94" s="1269"/>
      <c r="FM94" s="1269"/>
      <c r="FN94" s="1269"/>
      <c r="FO94" s="1269"/>
      <c r="FP94" s="1269"/>
      <c r="FQ94" s="1269"/>
      <c r="FR94" s="1269"/>
      <c r="FS94" s="1269"/>
      <c r="FT94" s="1269"/>
      <c r="FU94" s="1269"/>
      <c r="FV94" s="1269"/>
      <c r="FW94" s="1269"/>
      <c r="FX94" s="1269"/>
      <c r="FY94" s="1269"/>
      <c r="FZ94" s="1269"/>
      <c r="GA94" s="1269"/>
      <c r="GB94" s="1269"/>
      <c r="GC94" s="1269"/>
      <c r="GD94" s="1269"/>
      <c r="GE94" s="1269"/>
      <c r="GF94" s="1269"/>
      <c r="GG94" s="1269"/>
      <c r="GH94" s="1269"/>
      <c r="GI94" s="1269"/>
      <c r="GJ94" s="1269"/>
      <c r="GK94" s="1269"/>
      <c r="GL94" s="1269"/>
      <c r="GM94" s="1269"/>
      <c r="GN94" s="1269"/>
      <c r="GO94" s="1269"/>
      <c r="GP94" s="1269"/>
      <c r="GQ94" s="1269"/>
      <c r="GR94" s="1269"/>
      <c r="GS94" s="1269"/>
      <c r="GT94" s="1269"/>
      <c r="GU94" s="1269"/>
      <c r="GV94" s="1269"/>
      <c r="GW94" s="1269"/>
      <c r="GX94" s="1269"/>
      <c r="GY94" s="1269"/>
      <c r="GZ94" s="1269"/>
      <c r="HA94" s="1269"/>
      <c r="HB94" s="1269"/>
      <c r="HC94" s="1269"/>
      <c r="HD94" s="1269"/>
      <c r="HE94" s="1269"/>
      <c r="HF94" s="1269"/>
      <c r="HG94" s="1269"/>
      <c r="HH94" s="1269"/>
      <c r="HI94" s="1269"/>
      <c r="HJ94" s="1269"/>
      <c r="HK94" s="1269"/>
      <c r="HL94" s="1269"/>
      <c r="HM94" s="1269"/>
      <c r="HN94" s="1269"/>
      <c r="HO94" s="1269"/>
      <c r="HP94" s="1269"/>
      <c r="HQ94" s="1269"/>
      <c r="HR94" s="1269"/>
      <c r="HS94" s="1269"/>
      <c r="HT94" s="1269"/>
      <c r="HU94" s="1269"/>
      <c r="HV94" s="1269"/>
      <c r="HW94" s="1269"/>
      <c r="HX94" s="1269"/>
      <c r="HY94" s="1269"/>
      <c r="HZ94" s="1269"/>
      <c r="IA94" s="1269"/>
      <c r="IB94" s="1269"/>
      <c r="IC94" s="1269"/>
      <c r="ID94" s="1269"/>
      <c r="IE94" s="1269"/>
      <c r="IF94" s="1269"/>
      <c r="IG94" s="1269"/>
      <c r="IH94" s="1269"/>
      <c r="II94" s="1269"/>
      <c r="IJ94" s="1269"/>
      <c r="IK94" s="1269"/>
      <c r="IL94" s="1269"/>
      <c r="IM94" s="1269"/>
      <c r="IN94" s="1269"/>
      <c r="IO94" s="1269"/>
      <c r="IP94" s="1269"/>
      <c r="IQ94" s="1269"/>
      <c r="IR94" s="1269"/>
      <c r="IS94" s="1269"/>
      <c r="IT94" s="1269"/>
      <c r="IU94" s="1269"/>
    </row>
    <row r="95" spans="1:255" s="1268" customFormat="1" ht="8.25" customHeight="1">
      <c r="A95" s="133"/>
      <c r="B95" s="133"/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269"/>
      <c r="R95" s="1269"/>
      <c r="S95" s="1269"/>
      <c r="T95" s="1269"/>
      <c r="U95" s="1269"/>
      <c r="V95" s="1269"/>
      <c r="W95" s="1269"/>
      <c r="X95" s="1269"/>
      <c r="Y95" s="1269"/>
      <c r="Z95" s="1269"/>
      <c r="AA95" s="1269"/>
      <c r="AB95" s="1269"/>
      <c r="AC95" s="1269"/>
      <c r="AD95" s="1269"/>
      <c r="AE95" s="1269"/>
      <c r="AF95" s="1269"/>
      <c r="AG95" s="1269"/>
      <c r="AH95" s="1269"/>
      <c r="AI95" s="1269"/>
      <c r="AJ95" s="1269"/>
      <c r="AK95" s="1269"/>
      <c r="AL95" s="1269"/>
      <c r="AM95" s="1269"/>
      <c r="AN95" s="1269"/>
      <c r="AO95" s="1269"/>
      <c r="AP95" s="1269"/>
      <c r="AQ95" s="1269"/>
      <c r="AR95" s="1269"/>
      <c r="AS95" s="1269"/>
      <c r="AT95" s="1269"/>
      <c r="AU95" s="1269"/>
      <c r="AV95" s="1269"/>
      <c r="AW95" s="1269"/>
      <c r="AX95" s="1269"/>
      <c r="AY95" s="1269"/>
      <c r="AZ95" s="1269"/>
      <c r="BA95" s="1269"/>
      <c r="BB95" s="1269"/>
      <c r="BC95" s="1269"/>
      <c r="BD95" s="1269"/>
      <c r="BE95" s="1269"/>
      <c r="BF95" s="1269"/>
      <c r="BG95" s="1269"/>
      <c r="BH95" s="1269"/>
      <c r="BI95" s="1269"/>
      <c r="BJ95" s="1269"/>
      <c r="BK95" s="1269"/>
      <c r="BL95" s="1269"/>
      <c r="BM95" s="1269"/>
      <c r="BN95" s="1269"/>
      <c r="BO95" s="1269"/>
      <c r="BP95" s="1269"/>
      <c r="BQ95" s="1269"/>
      <c r="BR95" s="1269"/>
      <c r="BS95" s="1269"/>
      <c r="BT95" s="1269"/>
      <c r="BU95" s="1269"/>
      <c r="BV95" s="1269"/>
      <c r="BW95" s="1269"/>
      <c r="BX95" s="1269"/>
      <c r="BY95" s="1269"/>
      <c r="BZ95" s="1269"/>
      <c r="CA95" s="1269"/>
      <c r="CB95" s="1269"/>
      <c r="CC95" s="1269"/>
      <c r="CD95" s="1269"/>
      <c r="CE95" s="1269"/>
      <c r="CF95" s="1269"/>
      <c r="CG95" s="1269"/>
      <c r="CH95" s="1269"/>
      <c r="CI95" s="1269"/>
      <c r="CJ95" s="1269"/>
      <c r="CK95" s="1269"/>
      <c r="CL95" s="1269"/>
      <c r="CM95" s="1269"/>
      <c r="CN95" s="1269"/>
      <c r="CO95" s="1269"/>
      <c r="CP95" s="1269"/>
      <c r="CQ95" s="1269"/>
      <c r="CR95" s="1269"/>
      <c r="CS95" s="1269"/>
      <c r="CT95" s="1269"/>
      <c r="CU95" s="1269"/>
      <c r="CV95" s="1269"/>
      <c r="CW95" s="1269"/>
      <c r="CX95" s="1269"/>
      <c r="CY95" s="1269"/>
      <c r="CZ95" s="1269"/>
      <c r="DA95" s="1269"/>
      <c r="DB95" s="1269"/>
      <c r="DC95" s="1269"/>
      <c r="DD95" s="1269"/>
      <c r="DE95" s="1269"/>
      <c r="DF95" s="1269"/>
      <c r="DG95" s="1269"/>
      <c r="DH95" s="1269"/>
      <c r="DI95" s="1269"/>
      <c r="DJ95" s="1269"/>
      <c r="DK95" s="1269"/>
      <c r="DL95" s="1269"/>
      <c r="DM95" s="1269"/>
      <c r="DN95" s="1269"/>
      <c r="DO95" s="1269"/>
      <c r="DP95" s="1269"/>
      <c r="DQ95" s="1269"/>
      <c r="DR95" s="1269"/>
      <c r="DS95" s="1269"/>
      <c r="DT95" s="1269"/>
      <c r="DU95" s="1269"/>
      <c r="DV95" s="1269"/>
      <c r="DW95" s="1269"/>
      <c r="DX95" s="1269"/>
      <c r="DY95" s="1269"/>
      <c r="DZ95" s="1269"/>
      <c r="EA95" s="1269"/>
      <c r="EB95" s="1269"/>
      <c r="EC95" s="1269"/>
      <c r="ED95" s="1269"/>
      <c r="EE95" s="1269"/>
      <c r="EF95" s="1269"/>
      <c r="EG95" s="1269"/>
      <c r="EH95" s="1269"/>
      <c r="EI95" s="1269"/>
      <c r="EJ95" s="1269"/>
      <c r="EK95" s="1269"/>
      <c r="EL95" s="1269"/>
      <c r="EM95" s="1269"/>
      <c r="EN95" s="1269"/>
      <c r="EO95" s="1269"/>
      <c r="EP95" s="1269"/>
      <c r="EQ95" s="1269"/>
      <c r="ER95" s="1269"/>
      <c r="ES95" s="1269"/>
      <c r="ET95" s="1269"/>
      <c r="EU95" s="1269"/>
      <c r="EV95" s="1269"/>
      <c r="EW95" s="1269"/>
      <c r="EX95" s="1269"/>
      <c r="EY95" s="1269"/>
      <c r="EZ95" s="1269"/>
      <c r="FA95" s="1269"/>
      <c r="FB95" s="1269"/>
      <c r="FC95" s="1269"/>
      <c r="FD95" s="1269"/>
      <c r="FE95" s="1269"/>
      <c r="FF95" s="1269"/>
      <c r="FG95" s="1269"/>
      <c r="FH95" s="1269"/>
      <c r="FI95" s="1269"/>
      <c r="FJ95" s="1269"/>
      <c r="FK95" s="1269"/>
      <c r="FL95" s="1269"/>
      <c r="FM95" s="1269"/>
      <c r="FN95" s="1269"/>
      <c r="FO95" s="1269"/>
      <c r="FP95" s="1269"/>
      <c r="FQ95" s="1269"/>
      <c r="FR95" s="1269"/>
      <c r="FS95" s="1269"/>
      <c r="FT95" s="1269"/>
      <c r="FU95" s="1269"/>
      <c r="FV95" s="1269"/>
      <c r="FW95" s="1269"/>
      <c r="FX95" s="1269"/>
      <c r="FY95" s="1269"/>
      <c r="FZ95" s="1269"/>
      <c r="GA95" s="1269"/>
      <c r="GB95" s="1269"/>
      <c r="GC95" s="1269"/>
      <c r="GD95" s="1269"/>
      <c r="GE95" s="1269"/>
      <c r="GF95" s="1269"/>
      <c r="GG95" s="1269"/>
      <c r="GH95" s="1269"/>
      <c r="GI95" s="1269"/>
      <c r="GJ95" s="1269"/>
      <c r="GK95" s="1269"/>
      <c r="GL95" s="1269"/>
      <c r="GM95" s="1269"/>
      <c r="GN95" s="1269"/>
      <c r="GO95" s="1269"/>
      <c r="GP95" s="1269"/>
      <c r="GQ95" s="1269"/>
      <c r="GR95" s="1269"/>
      <c r="GS95" s="1269"/>
      <c r="GT95" s="1269"/>
      <c r="GU95" s="1269"/>
      <c r="GV95" s="1269"/>
      <c r="GW95" s="1269"/>
      <c r="GX95" s="1269"/>
      <c r="GY95" s="1269"/>
      <c r="GZ95" s="1269"/>
      <c r="HA95" s="1269"/>
      <c r="HB95" s="1269"/>
      <c r="HC95" s="1269"/>
      <c r="HD95" s="1269"/>
      <c r="HE95" s="1269"/>
      <c r="HF95" s="1269"/>
      <c r="HG95" s="1269"/>
      <c r="HH95" s="1269"/>
      <c r="HI95" s="1269"/>
      <c r="HJ95" s="1269"/>
      <c r="HK95" s="1269"/>
      <c r="HL95" s="1269"/>
      <c r="HM95" s="1269"/>
      <c r="HN95" s="1269"/>
      <c r="HO95" s="1269"/>
      <c r="HP95" s="1269"/>
      <c r="HQ95" s="1269"/>
      <c r="HR95" s="1269"/>
      <c r="HS95" s="1269"/>
      <c r="HT95" s="1269"/>
      <c r="HU95" s="1269"/>
      <c r="HV95" s="1269"/>
      <c r="HW95" s="1269"/>
      <c r="HX95" s="1269"/>
      <c r="HY95" s="1269"/>
      <c r="HZ95" s="1269"/>
      <c r="IA95" s="1269"/>
      <c r="IB95" s="1269"/>
      <c r="IC95" s="1269"/>
      <c r="ID95" s="1269"/>
      <c r="IE95" s="1269"/>
      <c r="IF95" s="1269"/>
      <c r="IG95" s="1269"/>
      <c r="IH95" s="1269"/>
      <c r="II95" s="1269"/>
      <c r="IJ95" s="1269"/>
      <c r="IK95" s="1269"/>
      <c r="IL95" s="1269"/>
      <c r="IM95" s="1269"/>
      <c r="IN95" s="1269"/>
      <c r="IO95" s="1269"/>
      <c r="IP95" s="1269"/>
      <c r="IQ95" s="1269"/>
      <c r="IR95" s="1269"/>
      <c r="IS95" s="1269"/>
      <c r="IT95" s="1269"/>
      <c r="IU95" s="1269"/>
    </row>
    <row r="96" spans="1:255" s="1268" customFormat="1" ht="8.25" customHeight="1">
      <c r="A96" s="133"/>
      <c r="B96" s="133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269"/>
      <c r="R96" s="1269"/>
      <c r="S96" s="1269"/>
      <c r="T96" s="1269"/>
      <c r="U96" s="1269"/>
      <c r="V96" s="1269"/>
      <c r="W96" s="1269"/>
      <c r="X96" s="1269"/>
      <c r="Y96" s="1269"/>
      <c r="Z96" s="1269"/>
      <c r="AA96" s="1269"/>
      <c r="AB96" s="1269"/>
      <c r="AC96" s="1269"/>
      <c r="AD96" s="1269"/>
      <c r="AE96" s="1269"/>
      <c r="AF96" s="1269"/>
      <c r="AG96" s="1269"/>
      <c r="AH96" s="1269"/>
      <c r="AI96" s="1269"/>
      <c r="AJ96" s="1269"/>
      <c r="AK96" s="1269"/>
      <c r="AL96" s="1269"/>
      <c r="AM96" s="1269"/>
      <c r="AN96" s="1269"/>
      <c r="AO96" s="1269"/>
      <c r="AP96" s="1269"/>
      <c r="AQ96" s="1269"/>
      <c r="AR96" s="1269"/>
      <c r="AS96" s="1269"/>
      <c r="AT96" s="1269"/>
      <c r="AU96" s="1269"/>
      <c r="AV96" s="1269"/>
      <c r="AW96" s="1269"/>
      <c r="AX96" s="1269"/>
      <c r="AY96" s="1269"/>
      <c r="AZ96" s="1269"/>
      <c r="BA96" s="1269"/>
      <c r="BB96" s="1269"/>
      <c r="BC96" s="1269"/>
      <c r="BD96" s="1269"/>
      <c r="BE96" s="1269"/>
      <c r="BF96" s="1269"/>
      <c r="BG96" s="1269"/>
      <c r="BH96" s="1269"/>
      <c r="BI96" s="1269"/>
      <c r="BJ96" s="1269"/>
      <c r="BK96" s="1269"/>
      <c r="BL96" s="1269"/>
      <c r="BM96" s="1269"/>
      <c r="BN96" s="1269"/>
      <c r="BO96" s="1269"/>
      <c r="BP96" s="1269"/>
      <c r="BQ96" s="1269"/>
      <c r="BR96" s="1269"/>
      <c r="BS96" s="1269"/>
      <c r="BT96" s="1269"/>
      <c r="BU96" s="1269"/>
      <c r="BV96" s="1269"/>
      <c r="BW96" s="1269"/>
      <c r="BX96" s="1269"/>
      <c r="BY96" s="1269"/>
      <c r="BZ96" s="1269"/>
      <c r="CA96" s="1269"/>
      <c r="CB96" s="1269"/>
      <c r="CC96" s="1269"/>
      <c r="CD96" s="1269"/>
      <c r="CE96" s="1269"/>
      <c r="CF96" s="1269"/>
      <c r="CG96" s="1269"/>
      <c r="CH96" s="1269"/>
      <c r="CI96" s="1269"/>
      <c r="CJ96" s="1269"/>
      <c r="CK96" s="1269"/>
      <c r="CL96" s="1269"/>
      <c r="CM96" s="1269"/>
      <c r="CN96" s="1269"/>
      <c r="CO96" s="1269"/>
      <c r="CP96" s="1269"/>
      <c r="CQ96" s="1269"/>
      <c r="CR96" s="1269"/>
      <c r="CS96" s="1269"/>
      <c r="CT96" s="1269"/>
      <c r="CU96" s="1269"/>
      <c r="CV96" s="1269"/>
      <c r="CW96" s="1269"/>
      <c r="CX96" s="1269"/>
      <c r="CY96" s="1269"/>
      <c r="CZ96" s="1269"/>
      <c r="DA96" s="1269"/>
      <c r="DB96" s="1269"/>
      <c r="DC96" s="1269"/>
      <c r="DD96" s="1269"/>
      <c r="DE96" s="1269"/>
      <c r="DF96" s="1269"/>
      <c r="DG96" s="1269"/>
      <c r="DH96" s="1269"/>
      <c r="DI96" s="1269"/>
      <c r="DJ96" s="1269"/>
      <c r="DK96" s="1269"/>
      <c r="DL96" s="1269"/>
      <c r="DM96" s="1269"/>
      <c r="DN96" s="1269"/>
      <c r="DO96" s="1269"/>
      <c r="DP96" s="1269"/>
      <c r="DQ96" s="1269"/>
      <c r="DR96" s="1269"/>
      <c r="DS96" s="1269"/>
      <c r="DT96" s="1269"/>
      <c r="DU96" s="1269"/>
      <c r="DV96" s="1269"/>
      <c r="DW96" s="1269"/>
      <c r="DX96" s="1269"/>
      <c r="DY96" s="1269"/>
      <c r="DZ96" s="1269"/>
      <c r="EA96" s="1269"/>
      <c r="EB96" s="1269"/>
      <c r="EC96" s="1269"/>
      <c r="ED96" s="1269"/>
      <c r="EE96" s="1269"/>
      <c r="EF96" s="1269"/>
      <c r="EG96" s="1269"/>
      <c r="EH96" s="1269"/>
      <c r="EI96" s="1269"/>
      <c r="EJ96" s="1269"/>
      <c r="EK96" s="1269"/>
      <c r="EL96" s="1269"/>
      <c r="EM96" s="1269"/>
      <c r="EN96" s="1269"/>
      <c r="EO96" s="1269"/>
      <c r="EP96" s="1269"/>
      <c r="EQ96" s="1269"/>
      <c r="ER96" s="1269"/>
      <c r="ES96" s="1269"/>
      <c r="ET96" s="1269"/>
      <c r="EU96" s="1269"/>
      <c r="EV96" s="1269"/>
      <c r="EW96" s="1269"/>
      <c r="EX96" s="1269"/>
      <c r="EY96" s="1269"/>
      <c r="EZ96" s="1269"/>
      <c r="FA96" s="1269"/>
      <c r="FB96" s="1269"/>
      <c r="FC96" s="1269"/>
      <c r="FD96" s="1269"/>
      <c r="FE96" s="1269"/>
      <c r="FF96" s="1269"/>
      <c r="FG96" s="1269"/>
      <c r="FH96" s="1269"/>
      <c r="FI96" s="1269"/>
      <c r="FJ96" s="1269"/>
      <c r="FK96" s="1269"/>
      <c r="FL96" s="1269"/>
      <c r="FM96" s="1269"/>
      <c r="FN96" s="1269"/>
      <c r="FO96" s="1269"/>
      <c r="FP96" s="1269"/>
      <c r="FQ96" s="1269"/>
      <c r="FR96" s="1269"/>
      <c r="FS96" s="1269"/>
      <c r="FT96" s="1269"/>
      <c r="FU96" s="1269"/>
      <c r="FV96" s="1269"/>
      <c r="FW96" s="1269"/>
      <c r="FX96" s="1269"/>
      <c r="FY96" s="1269"/>
      <c r="FZ96" s="1269"/>
      <c r="GA96" s="1269"/>
      <c r="GB96" s="1269"/>
      <c r="GC96" s="1269"/>
      <c r="GD96" s="1269"/>
      <c r="GE96" s="1269"/>
      <c r="GF96" s="1269"/>
      <c r="GG96" s="1269"/>
      <c r="GH96" s="1269"/>
      <c r="GI96" s="1269"/>
      <c r="GJ96" s="1269"/>
      <c r="GK96" s="1269"/>
      <c r="GL96" s="1269"/>
      <c r="GM96" s="1269"/>
      <c r="GN96" s="1269"/>
      <c r="GO96" s="1269"/>
      <c r="GP96" s="1269"/>
      <c r="GQ96" s="1269"/>
      <c r="GR96" s="1269"/>
      <c r="GS96" s="1269"/>
      <c r="GT96" s="1269"/>
      <c r="GU96" s="1269"/>
      <c r="GV96" s="1269"/>
      <c r="GW96" s="1269"/>
      <c r="GX96" s="1269"/>
      <c r="GY96" s="1269"/>
      <c r="GZ96" s="1269"/>
      <c r="HA96" s="1269"/>
      <c r="HB96" s="1269"/>
      <c r="HC96" s="1269"/>
      <c r="HD96" s="1269"/>
      <c r="HE96" s="1269"/>
      <c r="HF96" s="1269"/>
      <c r="HG96" s="1269"/>
      <c r="HH96" s="1269"/>
      <c r="HI96" s="1269"/>
      <c r="HJ96" s="1269"/>
      <c r="HK96" s="1269"/>
      <c r="HL96" s="1269"/>
      <c r="HM96" s="1269"/>
      <c r="HN96" s="1269"/>
      <c r="HO96" s="1269"/>
      <c r="HP96" s="1269"/>
      <c r="HQ96" s="1269"/>
      <c r="HR96" s="1269"/>
      <c r="HS96" s="1269"/>
      <c r="HT96" s="1269"/>
      <c r="HU96" s="1269"/>
      <c r="HV96" s="1269"/>
      <c r="HW96" s="1269"/>
      <c r="HX96" s="1269"/>
      <c r="HY96" s="1269"/>
      <c r="HZ96" s="1269"/>
      <c r="IA96" s="1269"/>
      <c r="IB96" s="1269"/>
      <c r="IC96" s="1269"/>
      <c r="ID96" s="1269"/>
      <c r="IE96" s="1269"/>
      <c r="IF96" s="1269"/>
      <c r="IG96" s="1269"/>
      <c r="IH96" s="1269"/>
      <c r="II96" s="1269"/>
      <c r="IJ96" s="1269"/>
      <c r="IK96" s="1269"/>
      <c r="IL96" s="1269"/>
      <c r="IM96" s="1269"/>
      <c r="IN96" s="1269"/>
      <c r="IO96" s="1269"/>
      <c r="IP96" s="1269"/>
      <c r="IQ96" s="1269"/>
      <c r="IR96" s="1269"/>
      <c r="IS96" s="1269"/>
      <c r="IT96" s="1269"/>
      <c r="IU96" s="1269"/>
    </row>
    <row r="97" spans="1:255" s="1268" customFormat="1" ht="8.25" customHeight="1">
      <c r="A97" s="133"/>
      <c r="B97" s="133"/>
      <c r="C97" s="133"/>
      <c r="D97" s="133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269"/>
      <c r="R97" s="1269"/>
      <c r="S97" s="1269"/>
      <c r="T97" s="1269"/>
      <c r="U97" s="1269"/>
      <c r="V97" s="1269"/>
      <c r="W97" s="1269"/>
      <c r="X97" s="1269"/>
      <c r="Y97" s="1269"/>
      <c r="Z97" s="1269"/>
      <c r="AA97" s="1269"/>
      <c r="AB97" s="1269"/>
      <c r="AC97" s="1269"/>
      <c r="AD97" s="1269"/>
      <c r="AE97" s="1269"/>
      <c r="AF97" s="1269"/>
      <c r="AG97" s="1269"/>
      <c r="AH97" s="1269"/>
      <c r="AI97" s="1269"/>
      <c r="AJ97" s="1269"/>
      <c r="AK97" s="1269"/>
      <c r="AL97" s="1269"/>
      <c r="AM97" s="1269"/>
      <c r="AN97" s="1269"/>
      <c r="AO97" s="1269"/>
      <c r="AP97" s="1269"/>
      <c r="AQ97" s="1269"/>
      <c r="AR97" s="1269"/>
      <c r="AS97" s="1269"/>
      <c r="AT97" s="1269"/>
      <c r="AU97" s="1269"/>
      <c r="AV97" s="1269"/>
      <c r="AW97" s="1269"/>
      <c r="AX97" s="1269"/>
      <c r="AY97" s="1269"/>
      <c r="AZ97" s="1269"/>
      <c r="BA97" s="1269"/>
      <c r="BB97" s="1269"/>
      <c r="BC97" s="1269"/>
      <c r="BD97" s="1269"/>
      <c r="BE97" s="1269"/>
      <c r="BF97" s="1269"/>
      <c r="BG97" s="1269"/>
      <c r="BH97" s="1269"/>
      <c r="BI97" s="1269"/>
      <c r="BJ97" s="1269"/>
      <c r="BK97" s="1269"/>
      <c r="BL97" s="1269"/>
      <c r="BM97" s="1269"/>
      <c r="BN97" s="1269"/>
      <c r="BO97" s="1269"/>
      <c r="BP97" s="1269"/>
      <c r="BQ97" s="1269"/>
      <c r="BR97" s="1269"/>
      <c r="BS97" s="1269"/>
      <c r="BT97" s="1269"/>
      <c r="BU97" s="1269"/>
      <c r="BV97" s="1269"/>
      <c r="BW97" s="1269"/>
      <c r="BX97" s="1269"/>
      <c r="BY97" s="1269"/>
      <c r="BZ97" s="1269"/>
      <c r="CA97" s="1269"/>
      <c r="CB97" s="1269"/>
      <c r="CC97" s="1269"/>
      <c r="CD97" s="1269"/>
      <c r="CE97" s="1269"/>
      <c r="CF97" s="1269"/>
      <c r="CG97" s="1269"/>
      <c r="CH97" s="1269"/>
      <c r="CI97" s="1269"/>
      <c r="CJ97" s="1269"/>
      <c r="CK97" s="1269"/>
      <c r="CL97" s="1269"/>
      <c r="CM97" s="1269"/>
      <c r="CN97" s="1269"/>
      <c r="CO97" s="1269"/>
      <c r="CP97" s="1269"/>
      <c r="CQ97" s="1269"/>
      <c r="CR97" s="1269"/>
      <c r="CS97" s="1269"/>
      <c r="CT97" s="1269"/>
      <c r="CU97" s="1269"/>
      <c r="CV97" s="1269"/>
      <c r="CW97" s="1269"/>
      <c r="CX97" s="1269"/>
      <c r="CY97" s="1269"/>
      <c r="CZ97" s="1269"/>
      <c r="DA97" s="1269"/>
      <c r="DB97" s="1269"/>
      <c r="DC97" s="1269"/>
      <c r="DD97" s="1269"/>
      <c r="DE97" s="1269"/>
      <c r="DF97" s="1269"/>
      <c r="DG97" s="1269"/>
      <c r="DH97" s="1269"/>
      <c r="DI97" s="1269"/>
      <c r="DJ97" s="1269"/>
      <c r="DK97" s="1269"/>
      <c r="DL97" s="1269"/>
      <c r="DM97" s="1269"/>
      <c r="DN97" s="1269"/>
      <c r="DO97" s="1269"/>
      <c r="DP97" s="1269"/>
      <c r="DQ97" s="1269"/>
      <c r="DR97" s="1269"/>
      <c r="DS97" s="1269"/>
      <c r="DT97" s="1269"/>
      <c r="DU97" s="1269"/>
      <c r="DV97" s="1269"/>
      <c r="DW97" s="1269"/>
      <c r="DX97" s="1269"/>
      <c r="DY97" s="1269"/>
      <c r="DZ97" s="1269"/>
      <c r="EA97" s="1269"/>
      <c r="EB97" s="1269"/>
      <c r="EC97" s="1269"/>
      <c r="ED97" s="1269"/>
      <c r="EE97" s="1269"/>
      <c r="EF97" s="1269"/>
      <c r="EG97" s="1269"/>
      <c r="EH97" s="1269"/>
      <c r="EI97" s="1269"/>
      <c r="EJ97" s="1269"/>
      <c r="EK97" s="1269"/>
      <c r="EL97" s="1269"/>
      <c r="EM97" s="1269"/>
      <c r="EN97" s="1269"/>
      <c r="EO97" s="1269"/>
      <c r="EP97" s="1269"/>
      <c r="EQ97" s="1269"/>
      <c r="ER97" s="1269"/>
      <c r="ES97" s="1269"/>
      <c r="ET97" s="1269"/>
      <c r="EU97" s="1269"/>
      <c r="EV97" s="1269"/>
      <c r="EW97" s="1269"/>
      <c r="EX97" s="1269"/>
      <c r="EY97" s="1269"/>
      <c r="EZ97" s="1269"/>
      <c r="FA97" s="1269"/>
      <c r="FB97" s="1269"/>
      <c r="FC97" s="1269"/>
      <c r="FD97" s="1269"/>
      <c r="FE97" s="1269"/>
      <c r="FF97" s="1269"/>
      <c r="FG97" s="1269"/>
      <c r="FH97" s="1269"/>
      <c r="FI97" s="1269"/>
      <c r="FJ97" s="1269"/>
      <c r="FK97" s="1269"/>
      <c r="FL97" s="1269"/>
      <c r="FM97" s="1269"/>
      <c r="FN97" s="1269"/>
      <c r="FO97" s="1269"/>
      <c r="FP97" s="1269"/>
      <c r="FQ97" s="1269"/>
      <c r="FR97" s="1269"/>
      <c r="FS97" s="1269"/>
      <c r="FT97" s="1269"/>
      <c r="FU97" s="1269"/>
      <c r="FV97" s="1269"/>
      <c r="FW97" s="1269"/>
      <c r="FX97" s="1269"/>
      <c r="FY97" s="1269"/>
      <c r="FZ97" s="1269"/>
      <c r="GA97" s="1269"/>
      <c r="GB97" s="1269"/>
      <c r="GC97" s="1269"/>
      <c r="GD97" s="1269"/>
      <c r="GE97" s="1269"/>
      <c r="GF97" s="1269"/>
      <c r="GG97" s="1269"/>
      <c r="GH97" s="1269"/>
      <c r="GI97" s="1269"/>
      <c r="GJ97" s="1269"/>
      <c r="GK97" s="1269"/>
      <c r="GL97" s="1269"/>
      <c r="GM97" s="1269"/>
      <c r="GN97" s="1269"/>
      <c r="GO97" s="1269"/>
      <c r="GP97" s="1269"/>
      <c r="GQ97" s="1269"/>
      <c r="GR97" s="1269"/>
      <c r="GS97" s="1269"/>
      <c r="GT97" s="1269"/>
      <c r="GU97" s="1269"/>
      <c r="GV97" s="1269"/>
      <c r="GW97" s="1269"/>
      <c r="GX97" s="1269"/>
      <c r="GY97" s="1269"/>
      <c r="GZ97" s="1269"/>
      <c r="HA97" s="1269"/>
      <c r="HB97" s="1269"/>
      <c r="HC97" s="1269"/>
      <c r="HD97" s="1269"/>
      <c r="HE97" s="1269"/>
      <c r="HF97" s="1269"/>
      <c r="HG97" s="1269"/>
      <c r="HH97" s="1269"/>
      <c r="HI97" s="1269"/>
      <c r="HJ97" s="1269"/>
      <c r="HK97" s="1269"/>
      <c r="HL97" s="1269"/>
      <c r="HM97" s="1269"/>
      <c r="HN97" s="1269"/>
      <c r="HO97" s="1269"/>
      <c r="HP97" s="1269"/>
      <c r="HQ97" s="1269"/>
      <c r="HR97" s="1269"/>
      <c r="HS97" s="1269"/>
      <c r="HT97" s="1269"/>
      <c r="HU97" s="1269"/>
      <c r="HV97" s="1269"/>
      <c r="HW97" s="1269"/>
      <c r="HX97" s="1269"/>
      <c r="HY97" s="1269"/>
      <c r="HZ97" s="1269"/>
      <c r="IA97" s="1269"/>
      <c r="IB97" s="1269"/>
      <c r="IC97" s="1269"/>
      <c r="ID97" s="1269"/>
      <c r="IE97" s="1269"/>
      <c r="IF97" s="1269"/>
      <c r="IG97" s="1269"/>
      <c r="IH97" s="1269"/>
      <c r="II97" s="1269"/>
      <c r="IJ97" s="1269"/>
      <c r="IK97" s="1269"/>
      <c r="IL97" s="1269"/>
      <c r="IM97" s="1269"/>
      <c r="IN97" s="1269"/>
      <c r="IO97" s="1269"/>
      <c r="IP97" s="1269"/>
      <c r="IQ97" s="1269"/>
      <c r="IR97" s="1269"/>
      <c r="IS97" s="1269"/>
      <c r="IT97" s="1269"/>
      <c r="IU97" s="1269"/>
    </row>
    <row r="98" spans="1:255" s="1268" customFormat="1" ht="8.25" customHeight="1">
      <c r="A98" s="133"/>
      <c r="B98" s="133"/>
      <c r="C98" s="133"/>
      <c r="D98" s="133"/>
      <c r="E98" s="133"/>
      <c r="F98" s="133"/>
      <c r="G98" s="133"/>
      <c r="H98" s="133"/>
      <c r="I98" s="133"/>
      <c r="J98" s="133"/>
      <c r="K98" s="133"/>
      <c r="L98" s="133"/>
      <c r="M98" s="133"/>
      <c r="N98" s="133"/>
      <c r="O98" s="133"/>
      <c r="P98" s="133"/>
      <c r="Q98" s="1269"/>
      <c r="R98" s="1269"/>
      <c r="S98" s="1269"/>
      <c r="T98" s="1269"/>
      <c r="U98" s="1269"/>
      <c r="V98" s="1269"/>
      <c r="W98" s="1269"/>
      <c r="X98" s="1269"/>
      <c r="Y98" s="1269"/>
      <c r="Z98" s="1269"/>
      <c r="AA98" s="1269"/>
      <c r="AB98" s="1269"/>
      <c r="AC98" s="1269"/>
      <c r="AD98" s="1269"/>
      <c r="AE98" s="1269"/>
      <c r="AF98" s="1269"/>
      <c r="AG98" s="1269"/>
      <c r="AH98" s="1269"/>
      <c r="AI98" s="1269"/>
      <c r="AJ98" s="1269"/>
      <c r="AK98" s="1269"/>
      <c r="AL98" s="1269"/>
      <c r="AM98" s="1269"/>
      <c r="AN98" s="1269"/>
      <c r="AO98" s="1269"/>
      <c r="AP98" s="1269"/>
      <c r="AQ98" s="1269"/>
      <c r="AR98" s="1269"/>
      <c r="AS98" s="1269"/>
      <c r="AT98" s="1269"/>
      <c r="AU98" s="1269"/>
      <c r="AV98" s="1269"/>
      <c r="AW98" s="1269"/>
      <c r="AX98" s="1269"/>
      <c r="AY98" s="1269"/>
      <c r="AZ98" s="1269"/>
      <c r="BA98" s="1269"/>
      <c r="BB98" s="1269"/>
      <c r="BC98" s="1269"/>
      <c r="BD98" s="1269"/>
      <c r="BE98" s="1269"/>
      <c r="BF98" s="1269"/>
      <c r="BG98" s="1269"/>
      <c r="BH98" s="1269"/>
      <c r="BI98" s="1269"/>
      <c r="BJ98" s="1269"/>
      <c r="BK98" s="1269"/>
      <c r="BL98" s="1269"/>
      <c r="BM98" s="1269"/>
      <c r="BN98" s="1269"/>
      <c r="BO98" s="1269"/>
      <c r="BP98" s="1269"/>
      <c r="BQ98" s="1269"/>
      <c r="BR98" s="1269"/>
      <c r="BS98" s="1269"/>
      <c r="BT98" s="1269"/>
      <c r="BU98" s="1269"/>
      <c r="BV98" s="1269"/>
      <c r="BW98" s="1269"/>
      <c r="BX98" s="1269"/>
      <c r="BY98" s="1269"/>
      <c r="BZ98" s="1269"/>
      <c r="CA98" s="1269"/>
      <c r="CB98" s="1269"/>
      <c r="CC98" s="1269"/>
      <c r="CD98" s="1269"/>
      <c r="CE98" s="1269"/>
      <c r="CF98" s="1269"/>
      <c r="CG98" s="1269"/>
      <c r="CH98" s="1269"/>
      <c r="CI98" s="1269"/>
      <c r="CJ98" s="1269"/>
      <c r="CK98" s="1269"/>
      <c r="CL98" s="1269"/>
      <c r="CM98" s="1269"/>
      <c r="CN98" s="1269"/>
      <c r="CO98" s="1269"/>
      <c r="CP98" s="1269"/>
      <c r="CQ98" s="1269"/>
      <c r="CR98" s="1269"/>
      <c r="CS98" s="1269"/>
      <c r="CT98" s="1269"/>
      <c r="CU98" s="1269"/>
      <c r="CV98" s="1269"/>
      <c r="CW98" s="1269"/>
      <c r="CX98" s="1269"/>
      <c r="CY98" s="1269"/>
      <c r="CZ98" s="1269"/>
      <c r="DA98" s="1269"/>
      <c r="DB98" s="1269"/>
      <c r="DC98" s="1269"/>
      <c r="DD98" s="1269"/>
      <c r="DE98" s="1269"/>
      <c r="DF98" s="1269"/>
      <c r="DG98" s="1269"/>
      <c r="DH98" s="1269"/>
      <c r="DI98" s="1269"/>
      <c r="DJ98" s="1269"/>
      <c r="DK98" s="1269"/>
      <c r="DL98" s="1269"/>
      <c r="DM98" s="1269"/>
      <c r="DN98" s="1269"/>
      <c r="DO98" s="1269"/>
      <c r="DP98" s="1269"/>
      <c r="DQ98" s="1269"/>
      <c r="DR98" s="1269"/>
      <c r="DS98" s="1269"/>
      <c r="DT98" s="1269"/>
      <c r="DU98" s="1269"/>
      <c r="DV98" s="1269"/>
      <c r="DW98" s="1269"/>
      <c r="DX98" s="1269"/>
      <c r="DY98" s="1269"/>
      <c r="DZ98" s="1269"/>
      <c r="EA98" s="1269"/>
      <c r="EB98" s="1269"/>
      <c r="EC98" s="1269"/>
      <c r="ED98" s="1269"/>
      <c r="EE98" s="1269"/>
      <c r="EF98" s="1269"/>
      <c r="EG98" s="1269"/>
      <c r="EH98" s="1269"/>
      <c r="EI98" s="1269"/>
      <c r="EJ98" s="1269"/>
      <c r="EK98" s="1269"/>
      <c r="EL98" s="1269"/>
      <c r="EM98" s="1269"/>
      <c r="EN98" s="1269"/>
      <c r="EO98" s="1269"/>
      <c r="EP98" s="1269"/>
      <c r="EQ98" s="1269"/>
      <c r="ER98" s="1269"/>
      <c r="ES98" s="1269"/>
      <c r="ET98" s="1269"/>
      <c r="EU98" s="1269"/>
      <c r="EV98" s="1269"/>
      <c r="EW98" s="1269"/>
      <c r="EX98" s="1269"/>
      <c r="EY98" s="1269"/>
      <c r="EZ98" s="1269"/>
      <c r="FA98" s="1269"/>
      <c r="FB98" s="1269"/>
      <c r="FC98" s="1269"/>
      <c r="FD98" s="1269"/>
      <c r="FE98" s="1269"/>
      <c r="FF98" s="1269"/>
      <c r="FG98" s="1269"/>
      <c r="FH98" s="1269"/>
      <c r="FI98" s="1269"/>
      <c r="FJ98" s="1269"/>
      <c r="FK98" s="1269"/>
      <c r="FL98" s="1269"/>
      <c r="FM98" s="1269"/>
      <c r="FN98" s="1269"/>
      <c r="FO98" s="1269"/>
      <c r="FP98" s="1269"/>
      <c r="FQ98" s="1269"/>
      <c r="FR98" s="1269"/>
      <c r="FS98" s="1269"/>
      <c r="FT98" s="1269"/>
      <c r="FU98" s="1269"/>
      <c r="FV98" s="1269"/>
      <c r="FW98" s="1269"/>
      <c r="FX98" s="1269"/>
      <c r="FY98" s="1269"/>
      <c r="FZ98" s="1269"/>
      <c r="GA98" s="1269"/>
      <c r="GB98" s="1269"/>
      <c r="GC98" s="1269"/>
      <c r="GD98" s="1269"/>
      <c r="GE98" s="1269"/>
      <c r="GF98" s="1269"/>
      <c r="GG98" s="1269"/>
      <c r="GH98" s="1269"/>
      <c r="GI98" s="1269"/>
      <c r="GJ98" s="1269"/>
      <c r="GK98" s="1269"/>
      <c r="GL98" s="1269"/>
      <c r="GM98" s="1269"/>
      <c r="GN98" s="1269"/>
      <c r="GO98" s="1269"/>
      <c r="GP98" s="1269"/>
      <c r="GQ98" s="1269"/>
      <c r="GR98" s="1269"/>
      <c r="GS98" s="1269"/>
      <c r="GT98" s="1269"/>
      <c r="GU98" s="1269"/>
      <c r="GV98" s="1269"/>
      <c r="GW98" s="1269"/>
      <c r="GX98" s="1269"/>
      <c r="GY98" s="1269"/>
      <c r="GZ98" s="1269"/>
      <c r="HA98" s="1269"/>
      <c r="HB98" s="1269"/>
      <c r="HC98" s="1269"/>
      <c r="HD98" s="1269"/>
      <c r="HE98" s="1269"/>
      <c r="HF98" s="1269"/>
      <c r="HG98" s="1269"/>
      <c r="HH98" s="1269"/>
      <c r="HI98" s="1269"/>
      <c r="HJ98" s="1269"/>
      <c r="HK98" s="1269"/>
      <c r="HL98" s="1269"/>
      <c r="HM98" s="1269"/>
      <c r="HN98" s="1269"/>
      <c r="HO98" s="1269"/>
      <c r="HP98" s="1269"/>
      <c r="HQ98" s="1269"/>
      <c r="HR98" s="1269"/>
      <c r="HS98" s="1269"/>
      <c r="HT98" s="1269"/>
      <c r="HU98" s="1269"/>
      <c r="HV98" s="1269"/>
      <c r="HW98" s="1269"/>
      <c r="HX98" s="1269"/>
      <c r="HY98" s="1269"/>
      <c r="HZ98" s="1269"/>
      <c r="IA98" s="1269"/>
      <c r="IB98" s="1269"/>
      <c r="IC98" s="1269"/>
      <c r="ID98" s="1269"/>
      <c r="IE98" s="1269"/>
      <c r="IF98" s="1269"/>
      <c r="IG98" s="1269"/>
      <c r="IH98" s="1269"/>
      <c r="II98" s="1269"/>
      <c r="IJ98" s="1269"/>
      <c r="IK98" s="1269"/>
      <c r="IL98" s="1269"/>
      <c r="IM98" s="1269"/>
      <c r="IN98" s="1269"/>
      <c r="IO98" s="1269"/>
      <c r="IP98" s="1269"/>
      <c r="IQ98" s="1269"/>
      <c r="IR98" s="1269"/>
      <c r="IS98" s="1269"/>
      <c r="IT98" s="1269"/>
      <c r="IU98" s="1269"/>
    </row>
    <row r="99" spans="1:255" s="1268" customFormat="1" ht="8.25" customHeight="1">
      <c r="A99" s="133"/>
      <c r="B99" s="133"/>
      <c r="C99" s="133"/>
      <c r="D99" s="133"/>
      <c r="E99" s="133"/>
      <c r="F99" s="133"/>
      <c r="G99" s="133"/>
      <c r="H99" s="133"/>
      <c r="I99" s="133"/>
      <c r="J99" s="133"/>
      <c r="K99" s="133"/>
      <c r="L99" s="133"/>
      <c r="M99" s="133"/>
      <c r="N99" s="133"/>
      <c r="O99" s="133"/>
      <c r="P99" s="133"/>
      <c r="Q99" s="1269"/>
      <c r="R99" s="1269"/>
      <c r="S99" s="1269"/>
      <c r="T99" s="1269"/>
      <c r="U99" s="1269"/>
      <c r="V99" s="1269"/>
      <c r="W99" s="1269"/>
      <c r="X99" s="1269"/>
      <c r="Y99" s="1269"/>
      <c r="Z99" s="1269"/>
      <c r="AA99" s="1269"/>
      <c r="AB99" s="1269"/>
      <c r="AC99" s="1269"/>
      <c r="AD99" s="1269"/>
      <c r="AE99" s="1269"/>
      <c r="AF99" s="1269"/>
      <c r="AG99" s="1269"/>
      <c r="AH99" s="1269"/>
      <c r="AI99" s="1269"/>
      <c r="AJ99" s="1269"/>
      <c r="AK99" s="1269"/>
      <c r="AL99" s="1269"/>
      <c r="AM99" s="1269"/>
      <c r="AN99" s="1269"/>
      <c r="AO99" s="1269"/>
      <c r="AP99" s="1269"/>
      <c r="AQ99" s="1269"/>
      <c r="AR99" s="1269"/>
      <c r="AS99" s="1269"/>
      <c r="AT99" s="1269"/>
      <c r="AU99" s="1269"/>
      <c r="AV99" s="1269"/>
      <c r="AW99" s="1269"/>
      <c r="AX99" s="1269"/>
      <c r="AY99" s="1269"/>
      <c r="AZ99" s="1269"/>
      <c r="BA99" s="1269"/>
      <c r="BB99" s="1269"/>
      <c r="BC99" s="1269"/>
      <c r="BD99" s="1269"/>
      <c r="BE99" s="1269"/>
      <c r="BF99" s="1269"/>
      <c r="BG99" s="1269"/>
      <c r="BH99" s="1269"/>
      <c r="BI99" s="1269"/>
      <c r="BJ99" s="1269"/>
      <c r="BK99" s="1269"/>
      <c r="BL99" s="1269"/>
      <c r="BM99" s="1269"/>
      <c r="BN99" s="1269"/>
      <c r="BO99" s="1269"/>
      <c r="BP99" s="1269"/>
      <c r="BQ99" s="1269"/>
      <c r="BR99" s="1269"/>
      <c r="BS99" s="1269"/>
      <c r="BT99" s="1269"/>
      <c r="BU99" s="1269"/>
      <c r="BV99" s="1269"/>
      <c r="BW99" s="1269"/>
      <c r="BX99" s="1269"/>
      <c r="BY99" s="1269"/>
      <c r="BZ99" s="1269"/>
      <c r="CA99" s="1269"/>
      <c r="CB99" s="1269"/>
      <c r="CC99" s="1269"/>
      <c r="CD99" s="1269"/>
      <c r="CE99" s="1269"/>
      <c r="CF99" s="1269"/>
      <c r="CG99" s="1269"/>
      <c r="CH99" s="1269"/>
      <c r="CI99" s="1269"/>
      <c r="CJ99" s="1269"/>
      <c r="CK99" s="1269"/>
      <c r="CL99" s="1269"/>
      <c r="CM99" s="1269"/>
      <c r="CN99" s="1269"/>
      <c r="CO99" s="1269"/>
      <c r="CP99" s="1269"/>
      <c r="CQ99" s="1269"/>
      <c r="CR99" s="1269"/>
      <c r="CS99" s="1269"/>
      <c r="CT99" s="1269"/>
      <c r="CU99" s="1269"/>
      <c r="CV99" s="1269"/>
      <c r="CW99" s="1269"/>
      <c r="CX99" s="1269"/>
      <c r="CY99" s="1269"/>
      <c r="CZ99" s="1269"/>
      <c r="DA99" s="1269"/>
      <c r="DB99" s="1269"/>
      <c r="DC99" s="1269"/>
      <c r="DD99" s="1269"/>
      <c r="DE99" s="1269"/>
      <c r="DF99" s="1269"/>
      <c r="DG99" s="1269"/>
      <c r="DH99" s="1269"/>
      <c r="DI99" s="1269"/>
      <c r="DJ99" s="1269"/>
      <c r="DK99" s="1269"/>
      <c r="DL99" s="1269"/>
      <c r="DM99" s="1269"/>
      <c r="DN99" s="1269"/>
      <c r="DO99" s="1269"/>
      <c r="DP99" s="1269"/>
      <c r="DQ99" s="1269"/>
      <c r="DR99" s="1269"/>
      <c r="DS99" s="1269"/>
      <c r="DT99" s="1269"/>
      <c r="DU99" s="1269"/>
      <c r="DV99" s="1269"/>
      <c r="DW99" s="1269"/>
      <c r="DX99" s="1269"/>
      <c r="DY99" s="1269"/>
      <c r="DZ99" s="1269"/>
      <c r="EA99" s="1269"/>
      <c r="EB99" s="1269"/>
      <c r="EC99" s="1269"/>
      <c r="ED99" s="1269"/>
      <c r="EE99" s="1269"/>
      <c r="EF99" s="1269"/>
      <c r="EG99" s="1269"/>
      <c r="EH99" s="1269"/>
      <c r="EI99" s="1269"/>
      <c r="EJ99" s="1269"/>
      <c r="EK99" s="1269"/>
      <c r="EL99" s="1269"/>
      <c r="EM99" s="1269"/>
      <c r="EN99" s="1269"/>
      <c r="EO99" s="1269"/>
      <c r="EP99" s="1269"/>
      <c r="EQ99" s="1269"/>
      <c r="ER99" s="1269"/>
      <c r="ES99" s="1269"/>
      <c r="ET99" s="1269"/>
      <c r="EU99" s="1269"/>
      <c r="EV99" s="1269"/>
      <c r="EW99" s="1269"/>
      <c r="EX99" s="1269"/>
      <c r="EY99" s="1269"/>
      <c r="EZ99" s="1269"/>
      <c r="FA99" s="1269"/>
      <c r="FB99" s="1269"/>
      <c r="FC99" s="1269"/>
      <c r="FD99" s="1269"/>
      <c r="FE99" s="1269"/>
      <c r="FF99" s="1269"/>
      <c r="FG99" s="1269"/>
      <c r="FH99" s="1269"/>
      <c r="FI99" s="1269"/>
      <c r="FJ99" s="1269"/>
      <c r="FK99" s="1269"/>
      <c r="FL99" s="1269"/>
      <c r="FM99" s="1269"/>
      <c r="FN99" s="1269"/>
      <c r="FO99" s="1269"/>
      <c r="FP99" s="1269"/>
      <c r="FQ99" s="1269"/>
      <c r="FR99" s="1269"/>
      <c r="FS99" s="1269"/>
      <c r="FT99" s="1269"/>
      <c r="FU99" s="1269"/>
      <c r="FV99" s="1269"/>
      <c r="FW99" s="1269"/>
      <c r="FX99" s="1269"/>
      <c r="FY99" s="1269"/>
      <c r="FZ99" s="1269"/>
      <c r="GA99" s="1269"/>
      <c r="GB99" s="1269"/>
      <c r="GC99" s="1269"/>
      <c r="GD99" s="1269"/>
      <c r="GE99" s="1269"/>
      <c r="GF99" s="1269"/>
      <c r="GG99" s="1269"/>
      <c r="GH99" s="1269"/>
      <c r="GI99" s="1269"/>
      <c r="GJ99" s="1269"/>
      <c r="GK99" s="1269"/>
      <c r="GL99" s="1269"/>
      <c r="GM99" s="1269"/>
      <c r="GN99" s="1269"/>
      <c r="GO99" s="1269"/>
      <c r="GP99" s="1269"/>
      <c r="GQ99" s="1269"/>
      <c r="GR99" s="1269"/>
      <c r="GS99" s="1269"/>
      <c r="GT99" s="1269"/>
      <c r="GU99" s="1269"/>
      <c r="GV99" s="1269"/>
      <c r="GW99" s="1269"/>
      <c r="GX99" s="1269"/>
      <c r="GY99" s="1269"/>
      <c r="GZ99" s="1269"/>
      <c r="HA99" s="1269"/>
      <c r="HB99" s="1269"/>
      <c r="HC99" s="1269"/>
      <c r="HD99" s="1269"/>
      <c r="HE99" s="1269"/>
      <c r="HF99" s="1269"/>
      <c r="HG99" s="1269"/>
      <c r="HH99" s="1269"/>
      <c r="HI99" s="1269"/>
      <c r="HJ99" s="1269"/>
      <c r="HK99" s="1269"/>
      <c r="HL99" s="1269"/>
      <c r="HM99" s="1269"/>
      <c r="HN99" s="1269"/>
      <c r="HO99" s="1269"/>
      <c r="HP99" s="1269"/>
      <c r="HQ99" s="1269"/>
      <c r="HR99" s="1269"/>
      <c r="HS99" s="1269"/>
      <c r="HT99" s="1269"/>
      <c r="HU99" s="1269"/>
      <c r="HV99" s="1269"/>
      <c r="HW99" s="1269"/>
      <c r="HX99" s="1269"/>
      <c r="HY99" s="1269"/>
      <c r="HZ99" s="1269"/>
      <c r="IA99" s="1269"/>
      <c r="IB99" s="1269"/>
      <c r="IC99" s="1269"/>
      <c r="ID99" s="1269"/>
      <c r="IE99" s="1269"/>
      <c r="IF99" s="1269"/>
      <c r="IG99" s="1269"/>
      <c r="IH99" s="1269"/>
      <c r="II99" s="1269"/>
      <c r="IJ99" s="1269"/>
      <c r="IK99" s="1269"/>
      <c r="IL99" s="1269"/>
      <c r="IM99" s="1269"/>
      <c r="IN99" s="1269"/>
      <c r="IO99" s="1269"/>
      <c r="IP99" s="1269"/>
      <c r="IQ99" s="1269"/>
      <c r="IR99" s="1269"/>
      <c r="IS99" s="1269"/>
      <c r="IT99" s="1269"/>
      <c r="IU99" s="1269"/>
    </row>
    <row r="100" spans="1:255" s="1268" customFormat="1" ht="8.25" customHeight="1">
      <c r="A100" s="133"/>
      <c r="B100" s="133"/>
      <c r="C100" s="133"/>
      <c r="D100" s="133"/>
      <c r="E100" s="133"/>
      <c r="F100" s="133"/>
      <c r="G100" s="133"/>
      <c r="H100" s="133"/>
      <c r="I100" s="133"/>
      <c r="J100" s="133"/>
      <c r="K100" s="133"/>
      <c r="L100" s="133"/>
      <c r="M100" s="133"/>
      <c r="N100" s="133"/>
      <c r="O100" s="133"/>
      <c r="P100" s="133"/>
      <c r="Q100" s="1269"/>
      <c r="R100" s="1269"/>
      <c r="S100" s="1269"/>
      <c r="T100" s="1269"/>
      <c r="U100" s="1269"/>
      <c r="V100" s="1269"/>
      <c r="W100" s="1269"/>
      <c r="X100" s="1269"/>
      <c r="Y100" s="1269"/>
      <c r="Z100" s="1269"/>
      <c r="AA100" s="1269"/>
      <c r="AB100" s="1269"/>
      <c r="AC100" s="1269"/>
      <c r="AD100" s="1269"/>
      <c r="AE100" s="1269"/>
      <c r="AF100" s="1269"/>
      <c r="AG100" s="1269"/>
      <c r="AH100" s="1269"/>
      <c r="AI100" s="1269"/>
      <c r="AJ100" s="1269"/>
      <c r="AK100" s="1269"/>
      <c r="AL100" s="1269"/>
      <c r="AM100" s="1269"/>
      <c r="AN100" s="1269"/>
      <c r="AO100" s="1269"/>
      <c r="AP100" s="1269"/>
      <c r="AQ100" s="1269"/>
      <c r="AR100" s="1269"/>
      <c r="AS100" s="1269"/>
      <c r="AT100" s="1269"/>
      <c r="AU100" s="1269"/>
      <c r="AV100" s="1269"/>
      <c r="AW100" s="1269"/>
      <c r="AX100" s="1269"/>
      <c r="AY100" s="1269"/>
      <c r="AZ100" s="1269"/>
      <c r="BA100" s="1269"/>
      <c r="BB100" s="1269"/>
      <c r="BC100" s="1269"/>
      <c r="BD100" s="1269"/>
      <c r="BE100" s="1269"/>
      <c r="BF100" s="1269"/>
      <c r="BG100" s="1269"/>
      <c r="BH100" s="1269"/>
      <c r="BI100" s="1269"/>
      <c r="BJ100" s="1269"/>
      <c r="BK100" s="1269"/>
      <c r="BL100" s="1269"/>
      <c r="BM100" s="1269"/>
      <c r="BN100" s="1269"/>
      <c r="BO100" s="1269"/>
      <c r="BP100" s="1269"/>
      <c r="BQ100" s="1269"/>
      <c r="BR100" s="1269"/>
      <c r="BS100" s="1269"/>
      <c r="BT100" s="1269"/>
      <c r="BU100" s="1269"/>
      <c r="BV100" s="1269"/>
      <c r="BW100" s="1269"/>
      <c r="BX100" s="1269"/>
      <c r="BY100" s="1269"/>
      <c r="BZ100" s="1269"/>
      <c r="CA100" s="1269"/>
      <c r="CB100" s="1269"/>
      <c r="CC100" s="1269"/>
      <c r="CD100" s="1269"/>
      <c r="CE100" s="1269"/>
      <c r="CF100" s="1269"/>
      <c r="CG100" s="1269"/>
      <c r="CH100" s="1269"/>
      <c r="CI100" s="1269"/>
      <c r="CJ100" s="1269"/>
      <c r="CK100" s="1269"/>
      <c r="CL100" s="1269"/>
      <c r="CM100" s="1269"/>
      <c r="CN100" s="1269"/>
      <c r="CO100" s="1269"/>
      <c r="CP100" s="1269"/>
      <c r="CQ100" s="1269"/>
      <c r="CR100" s="1269"/>
      <c r="CS100" s="1269"/>
      <c r="CT100" s="1269"/>
      <c r="CU100" s="1269"/>
      <c r="CV100" s="1269"/>
      <c r="CW100" s="1269"/>
      <c r="CX100" s="1269"/>
      <c r="CY100" s="1269"/>
      <c r="CZ100" s="1269"/>
      <c r="DA100" s="1269"/>
      <c r="DB100" s="1269"/>
      <c r="DC100" s="1269"/>
      <c r="DD100" s="1269"/>
      <c r="DE100" s="1269"/>
      <c r="DF100" s="1269"/>
      <c r="DG100" s="1269"/>
      <c r="DH100" s="1269"/>
      <c r="DI100" s="1269"/>
      <c r="DJ100" s="1269"/>
      <c r="DK100" s="1269"/>
      <c r="DL100" s="1269"/>
      <c r="DM100" s="1269"/>
      <c r="DN100" s="1269"/>
      <c r="DO100" s="1269"/>
      <c r="DP100" s="1269"/>
      <c r="DQ100" s="1269"/>
      <c r="DR100" s="1269"/>
      <c r="DS100" s="1269"/>
      <c r="DT100" s="1269"/>
      <c r="DU100" s="1269"/>
      <c r="DV100" s="1269"/>
      <c r="DW100" s="1269"/>
      <c r="DX100" s="1269"/>
      <c r="DY100" s="1269"/>
      <c r="DZ100" s="1269"/>
      <c r="EA100" s="1269"/>
      <c r="EB100" s="1269"/>
      <c r="EC100" s="1269"/>
      <c r="ED100" s="1269"/>
      <c r="EE100" s="1269"/>
      <c r="EF100" s="1269"/>
      <c r="EG100" s="1269"/>
      <c r="EH100" s="1269"/>
      <c r="EI100" s="1269"/>
      <c r="EJ100" s="1269"/>
      <c r="EK100" s="1269"/>
      <c r="EL100" s="1269"/>
      <c r="EM100" s="1269"/>
      <c r="EN100" s="1269"/>
      <c r="EO100" s="1269"/>
      <c r="EP100" s="1269"/>
      <c r="EQ100" s="1269"/>
      <c r="ER100" s="1269"/>
      <c r="ES100" s="1269"/>
      <c r="ET100" s="1269"/>
      <c r="EU100" s="1269"/>
      <c r="EV100" s="1269"/>
      <c r="EW100" s="1269"/>
      <c r="EX100" s="1269"/>
      <c r="EY100" s="1269"/>
      <c r="EZ100" s="1269"/>
      <c r="FA100" s="1269"/>
      <c r="FB100" s="1269"/>
      <c r="FC100" s="1269"/>
      <c r="FD100" s="1269"/>
      <c r="FE100" s="1269"/>
      <c r="FF100" s="1269"/>
      <c r="FG100" s="1269"/>
      <c r="FH100" s="1269"/>
      <c r="FI100" s="1269"/>
      <c r="FJ100" s="1269"/>
      <c r="FK100" s="1269"/>
      <c r="FL100" s="1269"/>
      <c r="FM100" s="1269"/>
      <c r="FN100" s="1269"/>
      <c r="FO100" s="1269"/>
      <c r="FP100" s="1269"/>
      <c r="FQ100" s="1269"/>
      <c r="FR100" s="1269"/>
      <c r="FS100" s="1269"/>
      <c r="FT100" s="1269"/>
      <c r="FU100" s="1269"/>
      <c r="FV100" s="1269"/>
      <c r="FW100" s="1269"/>
      <c r="FX100" s="1269"/>
      <c r="FY100" s="1269"/>
      <c r="FZ100" s="1269"/>
      <c r="GA100" s="1269"/>
      <c r="GB100" s="1269"/>
      <c r="GC100" s="1269"/>
      <c r="GD100" s="1269"/>
      <c r="GE100" s="1269"/>
      <c r="GF100" s="1269"/>
      <c r="GG100" s="1269"/>
      <c r="GH100" s="1269"/>
      <c r="GI100" s="1269"/>
      <c r="GJ100" s="1269"/>
      <c r="GK100" s="1269"/>
      <c r="GL100" s="1269"/>
      <c r="GM100" s="1269"/>
      <c r="GN100" s="1269"/>
      <c r="GO100" s="1269"/>
      <c r="GP100" s="1269"/>
      <c r="GQ100" s="1269"/>
      <c r="GR100" s="1269"/>
      <c r="GS100" s="1269"/>
      <c r="GT100" s="1269"/>
      <c r="GU100" s="1269"/>
      <c r="GV100" s="1269"/>
      <c r="GW100" s="1269"/>
      <c r="GX100" s="1269"/>
      <c r="GY100" s="1269"/>
      <c r="GZ100" s="1269"/>
      <c r="HA100" s="1269"/>
      <c r="HB100" s="1269"/>
      <c r="HC100" s="1269"/>
      <c r="HD100" s="1269"/>
      <c r="HE100" s="1269"/>
      <c r="HF100" s="1269"/>
      <c r="HG100" s="1269"/>
      <c r="HH100" s="1269"/>
      <c r="HI100" s="1269"/>
      <c r="HJ100" s="1269"/>
      <c r="HK100" s="1269"/>
      <c r="HL100" s="1269"/>
      <c r="HM100" s="1269"/>
      <c r="HN100" s="1269"/>
      <c r="HO100" s="1269"/>
      <c r="HP100" s="1269"/>
      <c r="HQ100" s="1269"/>
      <c r="HR100" s="1269"/>
      <c r="HS100" s="1269"/>
      <c r="HT100" s="1269"/>
      <c r="HU100" s="1269"/>
      <c r="HV100" s="1269"/>
      <c r="HW100" s="1269"/>
      <c r="HX100" s="1269"/>
      <c r="HY100" s="1269"/>
      <c r="HZ100" s="1269"/>
      <c r="IA100" s="1269"/>
      <c r="IB100" s="1269"/>
      <c r="IC100" s="1269"/>
      <c r="ID100" s="1269"/>
      <c r="IE100" s="1269"/>
      <c r="IF100" s="1269"/>
      <c r="IG100" s="1269"/>
      <c r="IH100" s="1269"/>
      <c r="II100" s="1269"/>
      <c r="IJ100" s="1269"/>
      <c r="IK100" s="1269"/>
      <c r="IL100" s="1269"/>
      <c r="IM100" s="1269"/>
      <c r="IN100" s="1269"/>
      <c r="IO100" s="1269"/>
      <c r="IP100" s="1269"/>
      <c r="IQ100" s="1269"/>
      <c r="IR100" s="1269"/>
      <c r="IS100" s="1269"/>
      <c r="IT100" s="1269"/>
      <c r="IU100" s="1269"/>
    </row>
    <row r="101" spans="1:255" s="1268" customFormat="1" ht="8.25" customHeight="1">
      <c r="A101" s="133"/>
      <c r="B101" s="133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3"/>
      <c r="P101" s="133"/>
      <c r="Q101" s="1269"/>
      <c r="R101" s="1269"/>
      <c r="S101" s="1269"/>
      <c r="T101" s="1269"/>
      <c r="U101" s="1269"/>
      <c r="V101" s="1269"/>
      <c r="W101" s="1269"/>
      <c r="X101" s="1269"/>
      <c r="Y101" s="1269"/>
      <c r="Z101" s="1269"/>
      <c r="AA101" s="1269"/>
      <c r="AB101" s="1269"/>
      <c r="AC101" s="1269"/>
      <c r="AD101" s="1269"/>
      <c r="AE101" s="1269"/>
      <c r="AF101" s="1269"/>
      <c r="AG101" s="1269"/>
      <c r="AH101" s="1269"/>
      <c r="AI101" s="1269"/>
      <c r="AJ101" s="1269"/>
      <c r="AK101" s="1269"/>
      <c r="AL101" s="1269"/>
      <c r="AM101" s="1269"/>
      <c r="AN101" s="1269"/>
      <c r="AO101" s="1269"/>
      <c r="AP101" s="1269"/>
      <c r="AQ101" s="1269"/>
      <c r="AR101" s="1269"/>
      <c r="AS101" s="1269"/>
      <c r="AT101" s="1269"/>
      <c r="AU101" s="1269"/>
      <c r="AV101" s="1269"/>
      <c r="AW101" s="1269"/>
      <c r="AX101" s="1269"/>
      <c r="AY101" s="1269"/>
      <c r="AZ101" s="1269"/>
      <c r="BA101" s="1269"/>
      <c r="BB101" s="1269"/>
      <c r="BC101" s="1269"/>
      <c r="BD101" s="1269"/>
      <c r="BE101" s="1269"/>
      <c r="BF101" s="1269"/>
      <c r="BG101" s="1269"/>
      <c r="BH101" s="1269"/>
      <c r="BI101" s="1269"/>
      <c r="BJ101" s="1269"/>
      <c r="BK101" s="1269"/>
      <c r="BL101" s="1269"/>
      <c r="BM101" s="1269"/>
      <c r="BN101" s="1269"/>
      <c r="BO101" s="1269"/>
      <c r="BP101" s="1269"/>
      <c r="BQ101" s="1269"/>
      <c r="BR101" s="1269"/>
      <c r="BS101" s="1269"/>
      <c r="BT101" s="1269"/>
      <c r="BU101" s="1269"/>
      <c r="BV101" s="1269"/>
      <c r="BW101" s="1269"/>
      <c r="BX101" s="1269"/>
      <c r="BY101" s="1269"/>
      <c r="BZ101" s="1269"/>
      <c r="CA101" s="1269"/>
      <c r="CB101" s="1269"/>
      <c r="CC101" s="1269"/>
      <c r="CD101" s="1269"/>
      <c r="CE101" s="1269"/>
      <c r="CF101" s="1269"/>
      <c r="CG101" s="1269"/>
      <c r="CH101" s="1269"/>
      <c r="CI101" s="1269"/>
      <c r="CJ101" s="1269"/>
      <c r="CK101" s="1269"/>
      <c r="CL101" s="1269"/>
      <c r="CM101" s="1269"/>
      <c r="CN101" s="1269"/>
      <c r="CO101" s="1269"/>
      <c r="CP101" s="1269"/>
      <c r="CQ101" s="1269"/>
      <c r="CR101" s="1269"/>
      <c r="CS101" s="1269"/>
      <c r="CT101" s="1269"/>
      <c r="CU101" s="1269"/>
      <c r="CV101" s="1269"/>
      <c r="CW101" s="1269"/>
      <c r="CX101" s="1269"/>
      <c r="CY101" s="1269"/>
      <c r="CZ101" s="1269"/>
      <c r="DA101" s="1269"/>
      <c r="DB101" s="1269"/>
      <c r="DC101" s="1269"/>
      <c r="DD101" s="1269"/>
      <c r="DE101" s="1269"/>
      <c r="DF101" s="1269"/>
      <c r="DG101" s="1269"/>
      <c r="DH101" s="1269"/>
      <c r="DI101" s="1269"/>
      <c r="DJ101" s="1269"/>
      <c r="DK101" s="1269"/>
      <c r="DL101" s="1269"/>
      <c r="DM101" s="1269"/>
      <c r="DN101" s="1269"/>
      <c r="DO101" s="1269"/>
      <c r="DP101" s="1269"/>
      <c r="DQ101" s="1269"/>
      <c r="DR101" s="1269"/>
      <c r="DS101" s="1269"/>
      <c r="DT101" s="1269"/>
      <c r="DU101" s="1269"/>
      <c r="DV101" s="1269"/>
      <c r="DW101" s="1269"/>
      <c r="DX101" s="1269"/>
      <c r="DY101" s="1269"/>
      <c r="DZ101" s="1269"/>
      <c r="EA101" s="1269"/>
      <c r="EB101" s="1269"/>
      <c r="EC101" s="1269"/>
      <c r="ED101" s="1269"/>
      <c r="EE101" s="1269"/>
      <c r="EF101" s="1269"/>
      <c r="EG101" s="1269"/>
      <c r="EH101" s="1269"/>
      <c r="EI101" s="1269"/>
      <c r="EJ101" s="1269"/>
      <c r="EK101" s="1269"/>
      <c r="EL101" s="1269"/>
      <c r="EM101" s="1269"/>
      <c r="EN101" s="1269"/>
      <c r="EO101" s="1269"/>
      <c r="EP101" s="1269"/>
      <c r="EQ101" s="1269"/>
      <c r="ER101" s="1269"/>
      <c r="ES101" s="1269"/>
      <c r="ET101" s="1269"/>
      <c r="EU101" s="1269"/>
      <c r="EV101" s="1269"/>
      <c r="EW101" s="1269"/>
      <c r="EX101" s="1269"/>
      <c r="EY101" s="1269"/>
      <c r="EZ101" s="1269"/>
      <c r="FA101" s="1269"/>
      <c r="FB101" s="1269"/>
      <c r="FC101" s="1269"/>
      <c r="FD101" s="1269"/>
      <c r="FE101" s="1269"/>
      <c r="FF101" s="1269"/>
      <c r="FG101" s="1269"/>
      <c r="FH101" s="1269"/>
      <c r="FI101" s="1269"/>
      <c r="FJ101" s="1269"/>
      <c r="FK101" s="1269"/>
      <c r="FL101" s="1269"/>
      <c r="FM101" s="1269"/>
      <c r="FN101" s="1269"/>
      <c r="FO101" s="1269"/>
      <c r="FP101" s="1269"/>
      <c r="FQ101" s="1269"/>
      <c r="FR101" s="1269"/>
      <c r="FS101" s="1269"/>
      <c r="FT101" s="1269"/>
      <c r="FU101" s="1269"/>
      <c r="FV101" s="1269"/>
      <c r="FW101" s="1269"/>
      <c r="FX101" s="1269"/>
      <c r="FY101" s="1269"/>
      <c r="FZ101" s="1269"/>
      <c r="GA101" s="1269"/>
      <c r="GB101" s="1269"/>
      <c r="GC101" s="1269"/>
      <c r="GD101" s="1269"/>
      <c r="GE101" s="1269"/>
      <c r="GF101" s="1269"/>
      <c r="GG101" s="1269"/>
      <c r="GH101" s="1269"/>
      <c r="GI101" s="1269"/>
      <c r="GJ101" s="1269"/>
      <c r="GK101" s="1269"/>
      <c r="GL101" s="1269"/>
      <c r="GM101" s="1269"/>
      <c r="GN101" s="1269"/>
      <c r="GO101" s="1269"/>
      <c r="GP101" s="1269"/>
      <c r="GQ101" s="1269"/>
      <c r="GR101" s="1269"/>
      <c r="GS101" s="1269"/>
      <c r="GT101" s="1269"/>
      <c r="GU101" s="1269"/>
      <c r="GV101" s="1269"/>
      <c r="GW101" s="1269"/>
      <c r="GX101" s="1269"/>
      <c r="GY101" s="1269"/>
      <c r="GZ101" s="1269"/>
      <c r="HA101" s="1269"/>
      <c r="HB101" s="1269"/>
      <c r="HC101" s="1269"/>
      <c r="HD101" s="1269"/>
      <c r="HE101" s="1269"/>
      <c r="HF101" s="1269"/>
      <c r="HG101" s="1269"/>
      <c r="HH101" s="1269"/>
      <c r="HI101" s="1269"/>
      <c r="HJ101" s="1269"/>
      <c r="HK101" s="1269"/>
      <c r="HL101" s="1269"/>
      <c r="HM101" s="1269"/>
      <c r="HN101" s="1269"/>
      <c r="HO101" s="1269"/>
      <c r="HP101" s="1269"/>
      <c r="HQ101" s="1269"/>
      <c r="HR101" s="1269"/>
      <c r="HS101" s="1269"/>
      <c r="HT101" s="1269"/>
      <c r="HU101" s="1269"/>
      <c r="HV101" s="1269"/>
      <c r="HW101" s="1269"/>
      <c r="HX101" s="1269"/>
      <c r="HY101" s="1269"/>
      <c r="HZ101" s="1269"/>
      <c r="IA101" s="1269"/>
      <c r="IB101" s="1269"/>
      <c r="IC101" s="1269"/>
      <c r="ID101" s="1269"/>
      <c r="IE101" s="1269"/>
      <c r="IF101" s="1269"/>
      <c r="IG101" s="1269"/>
      <c r="IH101" s="1269"/>
      <c r="II101" s="1269"/>
      <c r="IJ101" s="1269"/>
      <c r="IK101" s="1269"/>
      <c r="IL101" s="1269"/>
      <c r="IM101" s="1269"/>
      <c r="IN101" s="1269"/>
      <c r="IO101" s="1269"/>
      <c r="IP101" s="1269"/>
      <c r="IQ101" s="1269"/>
      <c r="IR101" s="1269"/>
      <c r="IS101" s="1269"/>
      <c r="IT101" s="1269"/>
      <c r="IU101" s="1269"/>
    </row>
    <row r="102" spans="1:255" s="1268" customFormat="1" ht="8.25" customHeight="1">
      <c r="A102" s="133"/>
      <c r="B102" s="133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269"/>
      <c r="R102" s="1269"/>
      <c r="S102" s="1269"/>
      <c r="T102" s="1269"/>
      <c r="U102" s="1269"/>
      <c r="V102" s="1269"/>
      <c r="W102" s="1269"/>
      <c r="X102" s="1269"/>
      <c r="Y102" s="1269"/>
      <c r="Z102" s="1269"/>
      <c r="AA102" s="1269"/>
      <c r="AB102" s="1269"/>
      <c r="AC102" s="1269"/>
      <c r="AD102" s="1269"/>
      <c r="AE102" s="1269"/>
      <c r="AF102" s="1269"/>
      <c r="AG102" s="1269"/>
      <c r="AH102" s="1269"/>
      <c r="AI102" s="1269"/>
      <c r="AJ102" s="1269"/>
      <c r="AK102" s="1269"/>
      <c r="AL102" s="1269"/>
      <c r="AM102" s="1269"/>
      <c r="AN102" s="1269"/>
      <c r="AO102" s="1269"/>
      <c r="AP102" s="1269"/>
      <c r="AQ102" s="1269"/>
      <c r="AR102" s="1269"/>
      <c r="AS102" s="1269"/>
      <c r="AT102" s="1269"/>
      <c r="AU102" s="1269"/>
      <c r="AV102" s="1269"/>
      <c r="AW102" s="1269"/>
      <c r="AX102" s="1269"/>
      <c r="AY102" s="1269"/>
      <c r="AZ102" s="1269"/>
      <c r="BA102" s="1269"/>
      <c r="BB102" s="1269"/>
      <c r="BC102" s="1269"/>
      <c r="BD102" s="1269"/>
      <c r="BE102" s="1269"/>
      <c r="BF102" s="1269"/>
      <c r="BG102" s="1269"/>
      <c r="BH102" s="1269"/>
      <c r="BI102" s="1269"/>
      <c r="BJ102" s="1269"/>
      <c r="BK102" s="1269"/>
      <c r="BL102" s="1269"/>
      <c r="BM102" s="1269"/>
      <c r="BN102" s="1269"/>
      <c r="BO102" s="1269"/>
      <c r="BP102" s="1269"/>
      <c r="BQ102" s="1269"/>
      <c r="BR102" s="1269"/>
      <c r="BS102" s="1269"/>
      <c r="BT102" s="1269"/>
      <c r="BU102" s="1269"/>
      <c r="BV102" s="1269"/>
      <c r="BW102" s="1269"/>
      <c r="BX102" s="1269"/>
      <c r="BY102" s="1269"/>
      <c r="BZ102" s="1269"/>
      <c r="CA102" s="1269"/>
      <c r="CB102" s="1269"/>
      <c r="CC102" s="1269"/>
      <c r="CD102" s="1269"/>
      <c r="CE102" s="1269"/>
      <c r="CF102" s="1269"/>
      <c r="CG102" s="1269"/>
      <c r="CH102" s="1269"/>
      <c r="CI102" s="1269"/>
      <c r="CJ102" s="1269"/>
      <c r="CK102" s="1269"/>
      <c r="CL102" s="1269"/>
      <c r="CM102" s="1269"/>
      <c r="CN102" s="1269"/>
      <c r="CO102" s="1269"/>
      <c r="CP102" s="1269"/>
      <c r="CQ102" s="1269"/>
      <c r="CR102" s="1269"/>
      <c r="CS102" s="1269"/>
      <c r="CT102" s="1269"/>
      <c r="CU102" s="1269"/>
      <c r="CV102" s="1269"/>
      <c r="CW102" s="1269"/>
      <c r="CX102" s="1269"/>
      <c r="CY102" s="1269"/>
      <c r="CZ102" s="1269"/>
      <c r="DA102" s="1269"/>
      <c r="DB102" s="1269"/>
      <c r="DC102" s="1269"/>
      <c r="DD102" s="1269"/>
      <c r="DE102" s="1269"/>
      <c r="DF102" s="1269"/>
      <c r="DG102" s="1269"/>
      <c r="DH102" s="1269"/>
      <c r="DI102" s="1269"/>
      <c r="DJ102" s="1269"/>
      <c r="DK102" s="1269"/>
      <c r="DL102" s="1269"/>
      <c r="DM102" s="1269"/>
      <c r="DN102" s="1269"/>
      <c r="DO102" s="1269"/>
      <c r="DP102" s="1269"/>
      <c r="DQ102" s="1269"/>
      <c r="DR102" s="1269"/>
      <c r="DS102" s="1269"/>
      <c r="DT102" s="1269"/>
      <c r="DU102" s="1269"/>
      <c r="DV102" s="1269"/>
      <c r="DW102" s="1269"/>
      <c r="DX102" s="1269"/>
      <c r="DY102" s="1269"/>
      <c r="DZ102" s="1269"/>
      <c r="EA102" s="1269"/>
      <c r="EB102" s="1269"/>
      <c r="EC102" s="1269"/>
      <c r="ED102" s="1269"/>
      <c r="EE102" s="1269"/>
      <c r="EF102" s="1269"/>
      <c r="EG102" s="1269"/>
      <c r="EH102" s="1269"/>
      <c r="EI102" s="1269"/>
      <c r="EJ102" s="1269"/>
      <c r="EK102" s="1269"/>
      <c r="EL102" s="1269"/>
      <c r="EM102" s="1269"/>
      <c r="EN102" s="1269"/>
      <c r="EO102" s="1269"/>
      <c r="EP102" s="1269"/>
      <c r="EQ102" s="1269"/>
      <c r="ER102" s="1269"/>
      <c r="ES102" s="1269"/>
      <c r="ET102" s="1269"/>
      <c r="EU102" s="1269"/>
      <c r="EV102" s="1269"/>
      <c r="EW102" s="1269"/>
      <c r="EX102" s="1269"/>
      <c r="EY102" s="1269"/>
      <c r="EZ102" s="1269"/>
      <c r="FA102" s="1269"/>
      <c r="FB102" s="1269"/>
      <c r="FC102" s="1269"/>
      <c r="FD102" s="1269"/>
      <c r="FE102" s="1269"/>
      <c r="FF102" s="1269"/>
      <c r="FG102" s="1269"/>
      <c r="FH102" s="1269"/>
      <c r="FI102" s="1269"/>
      <c r="FJ102" s="1269"/>
      <c r="FK102" s="1269"/>
      <c r="FL102" s="1269"/>
      <c r="FM102" s="1269"/>
      <c r="FN102" s="1269"/>
      <c r="FO102" s="1269"/>
      <c r="FP102" s="1269"/>
      <c r="FQ102" s="1269"/>
      <c r="FR102" s="1269"/>
      <c r="FS102" s="1269"/>
      <c r="FT102" s="1269"/>
      <c r="FU102" s="1269"/>
      <c r="FV102" s="1269"/>
      <c r="FW102" s="1269"/>
      <c r="FX102" s="1269"/>
      <c r="FY102" s="1269"/>
      <c r="FZ102" s="1269"/>
      <c r="GA102" s="1269"/>
      <c r="GB102" s="1269"/>
      <c r="GC102" s="1269"/>
      <c r="GD102" s="1269"/>
      <c r="GE102" s="1269"/>
      <c r="GF102" s="1269"/>
      <c r="GG102" s="1269"/>
      <c r="GH102" s="1269"/>
      <c r="GI102" s="1269"/>
      <c r="GJ102" s="1269"/>
      <c r="GK102" s="1269"/>
      <c r="GL102" s="1269"/>
      <c r="GM102" s="1269"/>
      <c r="GN102" s="1269"/>
      <c r="GO102" s="1269"/>
      <c r="GP102" s="1269"/>
      <c r="GQ102" s="1269"/>
      <c r="GR102" s="1269"/>
      <c r="GS102" s="1269"/>
      <c r="GT102" s="1269"/>
      <c r="GU102" s="1269"/>
      <c r="GV102" s="1269"/>
      <c r="GW102" s="1269"/>
      <c r="GX102" s="1269"/>
      <c r="GY102" s="1269"/>
      <c r="GZ102" s="1269"/>
      <c r="HA102" s="1269"/>
      <c r="HB102" s="1269"/>
      <c r="HC102" s="1269"/>
      <c r="HD102" s="1269"/>
      <c r="HE102" s="1269"/>
      <c r="HF102" s="1269"/>
      <c r="HG102" s="1269"/>
      <c r="HH102" s="1269"/>
      <c r="HI102" s="1269"/>
      <c r="HJ102" s="1269"/>
      <c r="HK102" s="1269"/>
      <c r="HL102" s="1269"/>
      <c r="HM102" s="1269"/>
      <c r="HN102" s="1269"/>
      <c r="HO102" s="1269"/>
      <c r="HP102" s="1269"/>
      <c r="HQ102" s="1269"/>
      <c r="HR102" s="1269"/>
      <c r="HS102" s="1269"/>
      <c r="HT102" s="1269"/>
      <c r="HU102" s="1269"/>
      <c r="HV102" s="1269"/>
      <c r="HW102" s="1269"/>
      <c r="HX102" s="1269"/>
      <c r="HY102" s="1269"/>
      <c r="HZ102" s="1269"/>
      <c r="IA102" s="1269"/>
      <c r="IB102" s="1269"/>
      <c r="IC102" s="1269"/>
      <c r="ID102" s="1269"/>
      <c r="IE102" s="1269"/>
      <c r="IF102" s="1269"/>
      <c r="IG102" s="1269"/>
      <c r="IH102" s="1269"/>
      <c r="II102" s="1269"/>
      <c r="IJ102" s="1269"/>
      <c r="IK102" s="1269"/>
      <c r="IL102" s="1269"/>
      <c r="IM102" s="1269"/>
      <c r="IN102" s="1269"/>
      <c r="IO102" s="1269"/>
      <c r="IP102" s="1269"/>
      <c r="IQ102" s="1269"/>
      <c r="IR102" s="1269"/>
      <c r="IS102" s="1269"/>
      <c r="IT102" s="1269"/>
      <c r="IU102" s="1269"/>
    </row>
    <row r="103" spans="1:255" s="1268" customFormat="1" ht="8.25" customHeight="1">
      <c r="A103" s="133"/>
      <c r="B103" s="133"/>
      <c r="C103" s="133"/>
      <c r="D103" s="133"/>
      <c r="E103" s="133"/>
      <c r="F103" s="133"/>
      <c r="G103" s="133"/>
      <c r="H103" s="133"/>
      <c r="I103" s="133"/>
      <c r="J103" s="133"/>
      <c r="K103" s="133"/>
      <c r="L103" s="133"/>
      <c r="M103" s="133"/>
      <c r="N103" s="133"/>
      <c r="O103" s="133"/>
      <c r="P103" s="133"/>
      <c r="Q103" s="1269"/>
      <c r="R103" s="1269"/>
      <c r="S103" s="1269"/>
      <c r="T103" s="1269"/>
      <c r="U103" s="1269"/>
      <c r="V103" s="1269"/>
      <c r="W103" s="1269"/>
      <c r="X103" s="1269"/>
      <c r="Y103" s="1269"/>
      <c r="Z103" s="1269"/>
      <c r="AA103" s="1269"/>
      <c r="AB103" s="1269"/>
      <c r="AC103" s="1269"/>
      <c r="AD103" s="1269"/>
      <c r="AE103" s="1269"/>
      <c r="AF103" s="1269"/>
      <c r="AG103" s="1269"/>
      <c r="AH103" s="1269"/>
      <c r="AI103" s="1269"/>
      <c r="AJ103" s="1269"/>
      <c r="AK103" s="1269"/>
      <c r="AL103" s="1269"/>
      <c r="AM103" s="1269"/>
      <c r="AN103" s="1269"/>
      <c r="AO103" s="1269"/>
      <c r="AP103" s="1269"/>
      <c r="AQ103" s="1269"/>
      <c r="AR103" s="1269"/>
      <c r="AS103" s="1269"/>
      <c r="AT103" s="1269"/>
      <c r="AU103" s="1269"/>
      <c r="AV103" s="1269"/>
      <c r="AW103" s="1269"/>
      <c r="AX103" s="1269"/>
      <c r="AY103" s="1269"/>
      <c r="AZ103" s="1269"/>
      <c r="BA103" s="1269"/>
      <c r="BB103" s="1269"/>
      <c r="BC103" s="1269"/>
      <c r="BD103" s="1269"/>
      <c r="BE103" s="1269"/>
      <c r="BF103" s="1269"/>
      <c r="BG103" s="1269"/>
      <c r="BH103" s="1269"/>
      <c r="BI103" s="1269"/>
      <c r="BJ103" s="1269"/>
      <c r="BK103" s="1269"/>
      <c r="BL103" s="1269"/>
      <c r="BM103" s="1269"/>
      <c r="BN103" s="1269"/>
      <c r="BO103" s="1269"/>
      <c r="BP103" s="1269"/>
      <c r="BQ103" s="1269"/>
      <c r="BR103" s="1269"/>
      <c r="BS103" s="1269"/>
      <c r="BT103" s="1269"/>
      <c r="BU103" s="1269"/>
      <c r="BV103" s="1269"/>
      <c r="BW103" s="1269"/>
      <c r="BX103" s="1269"/>
      <c r="BY103" s="1269"/>
      <c r="BZ103" s="1269"/>
      <c r="CA103" s="1269"/>
      <c r="CB103" s="1269"/>
      <c r="CC103" s="1269"/>
      <c r="CD103" s="1269"/>
      <c r="CE103" s="1269"/>
      <c r="CF103" s="1269"/>
      <c r="CG103" s="1269"/>
      <c r="CH103" s="1269"/>
      <c r="CI103" s="1269"/>
      <c r="CJ103" s="1269"/>
      <c r="CK103" s="1269"/>
      <c r="CL103" s="1269"/>
      <c r="CM103" s="1269"/>
      <c r="CN103" s="1269"/>
      <c r="CO103" s="1269"/>
      <c r="CP103" s="1269"/>
      <c r="CQ103" s="1269"/>
      <c r="CR103" s="1269"/>
      <c r="CS103" s="1269"/>
      <c r="CT103" s="1269"/>
      <c r="CU103" s="1269"/>
      <c r="CV103" s="1269"/>
      <c r="CW103" s="1269"/>
      <c r="CX103" s="1269"/>
      <c r="CY103" s="1269"/>
      <c r="CZ103" s="1269"/>
      <c r="DA103" s="1269"/>
      <c r="DB103" s="1269"/>
      <c r="DC103" s="1269"/>
      <c r="DD103" s="1269"/>
      <c r="DE103" s="1269"/>
      <c r="DF103" s="1269"/>
      <c r="DG103" s="1269"/>
      <c r="DH103" s="1269"/>
      <c r="DI103" s="1269"/>
      <c r="DJ103" s="1269"/>
      <c r="DK103" s="1269"/>
      <c r="DL103" s="1269"/>
      <c r="DM103" s="1269"/>
      <c r="DN103" s="1269"/>
      <c r="DO103" s="1269"/>
      <c r="DP103" s="1269"/>
      <c r="DQ103" s="1269"/>
      <c r="DR103" s="1269"/>
      <c r="DS103" s="1269"/>
      <c r="DT103" s="1269"/>
      <c r="DU103" s="1269"/>
      <c r="DV103" s="1269"/>
      <c r="DW103" s="1269"/>
      <c r="DX103" s="1269"/>
      <c r="DY103" s="1269"/>
      <c r="DZ103" s="1269"/>
      <c r="EA103" s="1269"/>
      <c r="EB103" s="1269"/>
      <c r="EC103" s="1269"/>
      <c r="ED103" s="1269"/>
      <c r="EE103" s="1269"/>
      <c r="EF103" s="1269"/>
      <c r="EG103" s="1269"/>
      <c r="EH103" s="1269"/>
      <c r="EI103" s="1269"/>
      <c r="EJ103" s="1269"/>
      <c r="EK103" s="1269"/>
      <c r="EL103" s="1269"/>
      <c r="EM103" s="1269"/>
      <c r="EN103" s="1269"/>
      <c r="EO103" s="1269"/>
      <c r="EP103" s="1269"/>
      <c r="EQ103" s="1269"/>
      <c r="ER103" s="1269"/>
      <c r="ES103" s="1269"/>
      <c r="ET103" s="1269"/>
      <c r="EU103" s="1269"/>
      <c r="EV103" s="1269"/>
      <c r="EW103" s="1269"/>
      <c r="EX103" s="1269"/>
      <c r="EY103" s="1269"/>
      <c r="EZ103" s="1269"/>
      <c r="FA103" s="1269"/>
      <c r="FB103" s="1269"/>
      <c r="FC103" s="1269"/>
      <c r="FD103" s="1269"/>
      <c r="FE103" s="1269"/>
      <c r="FF103" s="1269"/>
      <c r="FG103" s="1269"/>
      <c r="FH103" s="1269"/>
      <c r="FI103" s="1269"/>
      <c r="FJ103" s="1269"/>
      <c r="FK103" s="1269"/>
      <c r="FL103" s="1269"/>
      <c r="FM103" s="1269"/>
      <c r="FN103" s="1269"/>
      <c r="FO103" s="1269"/>
      <c r="FP103" s="1269"/>
      <c r="FQ103" s="1269"/>
      <c r="FR103" s="1269"/>
      <c r="FS103" s="1269"/>
      <c r="FT103" s="1269"/>
      <c r="FU103" s="1269"/>
      <c r="FV103" s="1269"/>
      <c r="FW103" s="1269"/>
      <c r="FX103" s="1269"/>
      <c r="FY103" s="1269"/>
      <c r="FZ103" s="1269"/>
      <c r="GA103" s="1269"/>
      <c r="GB103" s="1269"/>
      <c r="GC103" s="1269"/>
      <c r="GD103" s="1269"/>
      <c r="GE103" s="1269"/>
      <c r="GF103" s="1269"/>
      <c r="GG103" s="1269"/>
      <c r="GH103" s="1269"/>
      <c r="GI103" s="1269"/>
      <c r="GJ103" s="1269"/>
      <c r="GK103" s="1269"/>
      <c r="GL103" s="1269"/>
      <c r="GM103" s="1269"/>
      <c r="GN103" s="1269"/>
      <c r="GO103" s="1269"/>
      <c r="GP103" s="1269"/>
      <c r="GQ103" s="1269"/>
      <c r="GR103" s="1269"/>
      <c r="GS103" s="1269"/>
      <c r="GT103" s="1269"/>
      <c r="GU103" s="1269"/>
      <c r="GV103" s="1269"/>
      <c r="GW103" s="1269"/>
      <c r="GX103" s="1269"/>
      <c r="GY103" s="1269"/>
      <c r="GZ103" s="1269"/>
      <c r="HA103" s="1269"/>
      <c r="HB103" s="1269"/>
      <c r="HC103" s="1269"/>
      <c r="HD103" s="1269"/>
      <c r="HE103" s="1269"/>
      <c r="HF103" s="1269"/>
      <c r="HG103" s="1269"/>
      <c r="HH103" s="1269"/>
      <c r="HI103" s="1269"/>
      <c r="HJ103" s="1269"/>
      <c r="HK103" s="1269"/>
      <c r="HL103" s="1269"/>
      <c r="HM103" s="1269"/>
      <c r="HN103" s="1269"/>
      <c r="HO103" s="1269"/>
      <c r="HP103" s="1269"/>
      <c r="HQ103" s="1269"/>
      <c r="HR103" s="1269"/>
      <c r="HS103" s="1269"/>
      <c r="HT103" s="1269"/>
      <c r="HU103" s="1269"/>
      <c r="HV103" s="1269"/>
      <c r="HW103" s="1269"/>
      <c r="HX103" s="1269"/>
      <c r="HY103" s="1269"/>
      <c r="HZ103" s="1269"/>
      <c r="IA103" s="1269"/>
      <c r="IB103" s="1269"/>
      <c r="IC103" s="1269"/>
      <c r="ID103" s="1269"/>
      <c r="IE103" s="1269"/>
      <c r="IF103" s="1269"/>
      <c r="IG103" s="1269"/>
      <c r="IH103" s="1269"/>
      <c r="II103" s="1269"/>
      <c r="IJ103" s="1269"/>
      <c r="IK103" s="1269"/>
      <c r="IL103" s="1269"/>
      <c r="IM103" s="1269"/>
      <c r="IN103" s="1269"/>
      <c r="IO103" s="1269"/>
      <c r="IP103" s="1269"/>
      <c r="IQ103" s="1269"/>
      <c r="IR103" s="1269"/>
      <c r="IS103" s="1269"/>
      <c r="IT103" s="1269"/>
      <c r="IU103" s="1269"/>
    </row>
    <row r="104" spans="1:255" s="1268" customFormat="1" ht="8.25" customHeight="1">
      <c r="A104" s="133"/>
      <c r="B104" s="133"/>
      <c r="C104" s="133"/>
      <c r="D104" s="133"/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3"/>
      <c r="P104" s="133"/>
      <c r="Q104" s="1269"/>
      <c r="R104" s="1269"/>
      <c r="S104" s="1269"/>
      <c r="T104" s="1269"/>
      <c r="U104" s="1269"/>
      <c r="V104" s="1269"/>
      <c r="W104" s="1269"/>
      <c r="X104" s="1269"/>
      <c r="Y104" s="1269"/>
      <c r="Z104" s="1269"/>
      <c r="AA104" s="1269"/>
      <c r="AB104" s="1269"/>
      <c r="AC104" s="1269"/>
      <c r="AD104" s="1269"/>
      <c r="AE104" s="1269"/>
      <c r="AF104" s="1269"/>
      <c r="AG104" s="1269"/>
      <c r="AH104" s="1269"/>
      <c r="AI104" s="1269"/>
      <c r="AJ104" s="1269"/>
      <c r="AK104" s="1269"/>
      <c r="AL104" s="1269"/>
      <c r="AM104" s="1269"/>
      <c r="AN104" s="1269"/>
      <c r="AO104" s="1269"/>
      <c r="AP104" s="1269"/>
      <c r="AQ104" s="1269"/>
      <c r="AR104" s="1269"/>
      <c r="AS104" s="1269"/>
      <c r="AT104" s="1269"/>
      <c r="AU104" s="1269"/>
      <c r="AV104" s="1269"/>
      <c r="AW104" s="1269"/>
      <c r="AX104" s="1269"/>
      <c r="AY104" s="1269"/>
      <c r="AZ104" s="1269"/>
      <c r="BA104" s="1269"/>
      <c r="BB104" s="1269"/>
      <c r="BC104" s="1269"/>
      <c r="BD104" s="1269"/>
      <c r="BE104" s="1269"/>
      <c r="BF104" s="1269"/>
      <c r="BG104" s="1269"/>
      <c r="BH104" s="1269"/>
      <c r="BI104" s="1269"/>
      <c r="BJ104" s="1269"/>
      <c r="BK104" s="1269"/>
      <c r="BL104" s="1269"/>
      <c r="BM104" s="1269"/>
      <c r="BN104" s="1269"/>
      <c r="BO104" s="1269"/>
      <c r="BP104" s="1269"/>
      <c r="BQ104" s="1269"/>
      <c r="BR104" s="1269"/>
      <c r="BS104" s="1269"/>
      <c r="BT104" s="1269"/>
      <c r="BU104" s="1269"/>
      <c r="BV104" s="1269"/>
      <c r="BW104" s="1269"/>
      <c r="BX104" s="1269"/>
      <c r="BY104" s="1269"/>
      <c r="BZ104" s="1269"/>
      <c r="CA104" s="1269"/>
      <c r="CB104" s="1269"/>
      <c r="CC104" s="1269"/>
      <c r="CD104" s="1269"/>
      <c r="CE104" s="1269"/>
      <c r="CF104" s="1269"/>
      <c r="CG104" s="1269"/>
      <c r="CH104" s="1269"/>
      <c r="CI104" s="1269"/>
      <c r="CJ104" s="1269"/>
      <c r="CK104" s="1269"/>
      <c r="CL104" s="1269"/>
      <c r="CM104" s="1269"/>
      <c r="CN104" s="1269"/>
      <c r="CO104" s="1269"/>
      <c r="CP104" s="1269"/>
      <c r="CQ104" s="1269"/>
      <c r="CR104" s="1269"/>
      <c r="CS104" s="1269"/>
      <c r="CT104" s="1269"/>
      <c r="CU104" s="1269"/>
      <c r="CV104" s="1269"/>
      <c r="CW104" s="1269"/>
      <c r="CX104" s="1269"/>
      <c r="CY104" s="1269"/>
      <c r="CZ104" s="1269"/>
      <c r="DA104" s="1269"/>
      <c r="DB104" s="1269"/>
      <c r="DC104" s="1269"/>
      <c r="DD104" s="1269"/>
      <c r="DE104" s="1269"/>
      <c r="DF104" s="1269"/>
      <c r="DG104" s="1269"/>
      <c r="DH104" s="1269"/>
      <c r="DI104" s="1269"/>
      <c r="DJ104" s="1269"/>
      <c r="DK104" s="1269"/>
      <c r="DL104" s="1269"/>
      <c r="DM104" s="1269"/>
      <c r="DN104" s="1269"/>
      <c r="DO104" s="1269"/>
      <c r="DP104" s="1269"/>
      <c r="DQ104" s="1269"/>
      <c r="DR104" s="1269"/>
      <c r="DS104" s="1269"/>
      <c r="DT104" s="1269"/>
      <c r="DU104" s="1269"/>
      <c r="DV104" s="1269"/>
      <c r="DW104" s="1269"/>
      <c r="DX104" s="1269"/>
      <c r="DY104" s="1269"/>
      <c r="DZ104" s="1269"/>
      <c r="EA104" s="1269"/>
      <c r="EB104" s="1269"/>
      <c r="EC104" s="1269"/>
      <c r="ED104" s="1269"/>
      <c r="EE104" s="1269"/>
      <c r="EF104" s="1269"/>
      <c r="EG104" s="1269"/>
      <c r="EH104" s="1269"/>
      <c r="EI104" s="1269"/>
      <c r="EJ104" s="1269"/>
      <c r="EK104" s="1269"/>
      <c r="EL104" s="1269"/>
      <c r="EM104" s="1269"/>
      <c r="EN104" s="1269"/>
      <c r="EO104" s="1269"/>
      <c r="EP104" s="1269"/>
      <c r="EQ104" s="1269"/>
      <c r="ER104" s="1269"/>
      <c r="ES104" s="1269"/>
      <c r="ET104" s="1269"/>
      <c r="EU104" s="1269"/>
      <c r="EV104" s="1269"/>
      <c r="EW104" s="1269"/>
      <c r="EX104" s="1269"/>
      <c r="EY104" s="1269"/>
      <c r="EZ104" s="1269"/>
      <c r="FA104" s="1269"/>
      <c r="FB104" s="1269"/>
      <c r="FC104" s="1269"/>
      <c r="FD104" s="1269"/>
      <c r="FE104" s="1269"/>
      <c r="FF104" s="1269"/>
      <c r="FG104" s="1269"/>
      <c r="FH104" s="1269"/>
      <c r="FI104" s="1269"/>
      <c r="FJ104" s="1269"/>
      <c r="FK104" s="1269"/>
      <c r="FL104" s="1269"/>
      <c r="FM104" s="1269"/>
      <c r="FN104" s="1269"/>
      <c r="FO104" s="1269"/>
      <c r="FP104" s="1269"/>
      <c r="FQ104" s="1269"/>
      <c r="FR104" s="1269"/>
      <c r="FS104" s="1269"/>
      <c r="FT104" s="1269"/>
      <c r="FU104" s="1269"/>
      <c r="FV104" s="1269"/>
      <c r="FW104" s="1269"/>
      <c r="FX104" s="1269"/>
      <c r="FY104" s="1269"/>
      <c r="FZ104" s="1269"/>
      <c r="GA104" s="1269"/>
      <c r="GB104" s="1269"/>
      <c r="GC104" s="1269"/>
      <c r="GD104" s="1269"/>
      <c r="GE104" s="1269"/>
      <c r="GF104" s="1269"/>
      <c r="GG104" s="1269"/>
      <c r="GH104" s="1269"/>
      <c r="GI104" s="1269"/>
      <c r="GJ104" s="1269"/>
      <c r="GK104" s="1269"/>
      <c r="GL104" s="1269"/>
      <c r="GM104" s="1269"/>
      <c r="GN104" s="1269"/>
      <c r="GO104" s="1269"/>
      <c r="GP104" s="1269"/>
      <c r="GQ104" s="1269"/>
      <c r="GR104" s="1269"/>
      <c r="GS104" s="1269"/>
      <c r="GT104" s="1269"/>
      <c r="GU104" s="1269"/>
      <c r="GV104" s="1269"/>
      <c r="GW104" s="1269"/>
      <c r="GX104" s="1269"/>
      <c r="GY104" s="1269"/>
      <c r="GZ104" s="1269"/>
      <c r="HA104" s="1269"/>
      <c r="HB104" s="1269"/>
      <c r="HC104" s="1269"/>
      <c r="HD104" s="1269"/>
      <c r="HE104" s="1269"/>
      <c r="HF104" s="1269"/>
      <c r="HG104" s="1269"/>
      <c r="HH104" s="1269"/>
      <c r="HI104" s="1269"/>
      <c r="HJ104" s="1269"/>
      <c r="HK104" s="1269"/>
      <c r="HL104" s="1269"/>
      <c r="HM104" s="1269"/>
      <c r="HN104" s="1269"/>
      <c r="HO104" s="1269"/>
      <c r="HP104" s="1269"/>
      <c r="HQ104" s="1269"/>
      <c r="HR104" s="1269"/>
      <c r="HS104" s="1269"/>
      <c r="HT104" s="1269"/>
      <c r="HU104" s="1269"/>
      <c r="HV104" s="1269"/>
      <c r="HW104" s="1269"/>
      <c r="HX104" s="1269"/>
      <c r="HY104" s="1269"/>
      <c r="HZ104" s="1269"/>
      <c r="IA104" s="1269"/>
      <c r="IB104" s="1269"/>
      <c r="IC104" s="1269"/>
      <c r="ID104" s="1269"/>
      <c r="IE104" s="1269"/>
      <c r="IF104" s="1269"/>
      <c r="IG104" s="1269"/>
      <c r="IH104" s="1269"/>
      <c r="II104" s="1269"/>
      <c r="IJ104" s="1269"/>
      <c r="IK104" s="1269"/>
      <c r="IL104" s="1269"/>
      <c r="IM104" s="1269"/>
      <c r="IN104" s="1269"/>
      <c r="IO104" s="1269"/>
      <c r="IP104" s="1269"/>
      <c r="IQ104" s="1269"/>
      <c r="IR104" s="1269"/>
      <c r="IS104" s="1269"/>
      <c r="IT104" s="1269"/>
      <c r="IU104" s="1269"/>
    </row>
    <row r="105" spans="1:255" s="1268" customFormat="1" ht="8.25" customHeight="1">
      <c r="A105" s="133"/>
      <c r="B105" s="133"/>
      <c r="C105" s="133"/>
      <c r="D105" s="133"/>
      <c r="E105" s="133"/>
      <c r="F105" s="133"/>
      <c r="G105" s="133"/>
      <c r="H105" s="133"/>
      <c r="I105" s="133"/>
      <c r="J105" s="133"/>
      <c r="K105" s="133"/>
      <c r="L105" s="133"/>
      <c r="M105" s="133"/>
      <c r="N105" s="133"/>
      <c r="O105" s="133"/>
      <c r="P105" s="133"/>
      <c r="Q105" s="1269"/>
      <c r="R105" s="1269"/>
      <c r="S105" s="1269"/>
      <c r="T105" s="1269"/>
      <c r="U105" s="1269"/>
      <c r="V105" s="1269"/>
      <c r="W105" s="1269"/>
      <c r="X105" s="1269"/>
      <c r="Y105" s="1269"/>
      <c r="Z105" s="1269"/>
      <c r="AA105" s="1269"/>
      <c r="AB105" s="1269"/>
      <c r="AC105" s="1269"/>
      <c r="AD105" s="1269"/>
      <c r="AE105" s="1269"/>
      <c r="AF105" s="1269"/>
      <c r="AG105" s="1269"/>
      <c r="AH105" s="1269"/>
      <c r="AI105" s="1269"/>
      <c r="AJ105" s="1269"/>
      <c r="AK105" s="1269"/>
      <c r="AL105" s="1269"/>
      <c r="AM105" s="1269"/>
      <c r="AN105" s="1269"/>
      <c r="AO105" s="1269"/>
      <c r="AP105" s="1269"/>
      <c r="AQ105" s="1269"/>
      <c r="AR105" s="1269"/>
      <c r="AS105" s="1269"/>
      <c r="AT105" s="1269"/>
      <c r="AU105" s="1269"/>
      <c r="AV105" s="1269"/>
      <c r="AW105" s="1269"/>
      <c r="AX105" s="1269"/>
      <c r="AY105" s="1269"/>
      <c r="AZ105" s="1269"/>
      <c r="BA105" s="1269"/>
      <c r="BB105" s="1269"/>
      <c r="BC105" s="1269"/>
      <c r="BD105" s="1269"/>
      <c r="BE105" s="1269"/>
      <c r="BF105" s="1269"/>
      <c r="BG105" s="1269"/>
      <c r="BH105" s="1269"/>
      <c r="BI105" s="1269"/>
      <c r="BJ105" s="1269"/>
      <c r="BK105" s="1269"/>
      <c r="BL105" s="1269"/>
      <c r="BM105" s="1269"/>
      <c r="BN105" s="1269"/>
      <c r="BO105" s="1269"/>
      <c r="BP105" s="1269"/>
      <c r="BQ105" s="1269"/>
      <c r="BR105" s="1269"/>
      <c r="BS105" s="1269"/>
      <c r="BT105" s="1269"/>
      <c r="BU105" s="1269"/>
      <c r="BV105" s="1269"/>
      <c r="BW105" s="1269"/>
      <c r="BX105" s="1269"/>
      <c r="BY105" s="1269"/>
      <c r="BZ105" s="1269"/>
      <c r="CA105" s="1269"/>
      <c r="CB105" s="1269"/>
      <c r="CC105" s="1269"/>
      <c r="CD105" s="1269"/>
      <c r="CE105" s="1269"/>
      <c r="CF105" s="1269"/>
      <c r="CG105" s="1269"/>
      <c r="CH105" s="1269"/>
      <c r="CI105" s="1269"/>
      <c r="CJ105" s="1269"/>
      <c r="CK105" s="1269"/>
      <c r="CL105" s="1269"/>
      <c r="CM105" s="1269"/>
      <c r="CN105" s="1269"/>
      <c r="CO105" s="1269"/>
      <c r="CP105" s="1269"/>
      <c r="CQ105" s="1269"/>
      <c r="CR105" s="1269"/>
      <c r="CS105" s="1269"/>
      <c r="CT105" s="1269"/>
      <c r="CU105" s="1269"/>
      <c r="CV105" s="1269"/>
      <c r="CW105" s="1269"/>
      <c r="CX105" s="1269"/>
      <c r="CY105" s="1269"/>
      <c r="CZ105" s="1269"/>
      <c r="DA105" s="1269"/>
      <c r="DB105" s="1269"/>
      <c r="DC105" s="1269"/>
      <c r="DD105" s="1269"/>
      <c r="DE105" s="1269"/>
      <c r="DF105" s="1269"/>
      <c r="DG105" s="1269"/>
      <c r="DH105" s="1269"/>
      <c r="DI105" s="1269"/>
      <c r="DJ105" s="1269"/>
      <c r="DK105" s="1269"/>
      <c r="DL105" s="1269"/>
      <c r="DM105" s="1269"/>
      <c r="DN105" s="1269"/>
      <c r="DO105" s="1269"/>
      <c r="DP105" s="1269"/>
      <c r="DQ105" s="1269"/>
      <c r="DR105" s="1269"/>
      <c r="DS105" s="1269"/>
      <c r="DT105" s="1269"/>
      <c r="DU105" s="1269"/>
      <c r="DV105" s="1269"/>
      <c r="DW105" s="1269"/>
      <c r="DX105" s="1269"/>
      <c r="DY105" s="1269"/>
      <c r="DZ105" s="1269"/>
      <c r="EA105" s="1269"/>
      <c r="EB105" s="1269"/>
      <c r="EC105" s="1269"/>
      <c r="ED105" s="1269"/>
      <c r="EE105" s="1269"/>
      <c r="EF105" s="1269"/>
      <c r="EG105" s="1269"/>
      <c r="EH105" s="1269"/>
      <c r="EI105" s="1269"/>
      <c r="EJ105" s="1269"/>
      <c r="EK105" s="1269"/>
      <c r="EL105" s="1269"/>
      <c r="EM105" s="1269"/>
      <c r="EN105" s="1269"/>
      <c r="EO105" s="1269"/>
      <c r="EP105" s="1269"/>
      <c r="EQ105" s="1269"/>
      <c r="ER105" s="1269"/>
      <c r="ES105" s="1269"/>
      <c r="ET105" s="1269"/>
      <c r="EU105" s="1269"/>
      <c r="EV105" s="1269"/>
      <c r="EW105" s="1269"/>
      <c r="EX105" s="1269"/>
      <c r="EY105" s="1269"/>
      <c r="EZ105" s="1269"/>
      <c r="FA105" s="1269"/>
      <c r="FB105" s="1269"/>
      <c r="FC105" s="1269"/>
      <c r="FD105" s="1269"/>
      <c r="FE105" s="1269"/>
      <c r="FF105" s="1269"/>
      <c r="FG105" s="1269"/>
      <c r="FH105" s="1269"/>
      <c r="FI105" s="1269"/>
      <c r="FJ105" s="1269"/>
      <c r="FK105" s="1269"/>
      <c r="FL105" s="1269"/>
      <c r="FM105" s="1269"/>
      <c r="FN105" s="1269"/>
      <c r="FO105" s="1269"/>
      <c r="FP105" s="1269"/>
      <c r="FQ105" s="1269"/>
      <c r="FR105" s="1269"/>
      <c r="FS105" s="1269"/>
      <c r="FT105" s="1269"/>
      <c r="FU105" s="1269"/>
      <c r="FV105" s="1269"/>
      <c r="FW105" s="1269"/>
      <c r="FX105" s="1269"/>
      <c r="FY105" s="1269"/>
      <c r="FZ105" s="1269"/>
      <c r="GA105" s="1269"/>
      <c r="GB105" s="1269"/>
      <c r="GC105" s="1269"/>
      <c r="GD105" s="1269"/>
      <c r="GE105" s="1269"/>
      <c r="GF105" s="1269"/>
      <c r="GG105" s="1269"/>
      <c r="GH105" s="1269"/>
      <c r="GI105" s="1269"/>
      <c r="GJ105" s="1269"/>
      <c r="GK105" s="1269"/>
      <c r="GL105" s="1269"/>
      <c r="GM105" s="1269"/>
      <c r="GN105" s="1269"/>
      <c r="GO105" s="1269"/>
      <c r="GP105" s="1269"/>
      <c r="GQ105" s="1269"/>
      <c r="GR105" s="1269"/>
      <c r="GS105" s="1269"/>
      <c r="GT105" s="1269"/>
      <c r="GU105" s="1269"/>
      <c r="GV105" s="1269"/>
      <c r="GW105" s="1269"/>
      <c r="GX105" s="1269"/>
      <c r="GY105" s="1269"/>
      <c r="GZ105" s="1269"/>
      <c r="HA105" s="1269"/>
      <c r="HB105" s="1269"/>
      <c r="HC105" s="1269"/>
      <c r="HD105" s="1269"/>
      <c r="HE105" s="1269"/>
      <c r="HF105" s="1269"/>
      <c r="HG105" s="1269"/>
      <c r="HH105" s="1269"/>
      <c r="HI105" s="1269"/>
      <c r="HJ105" s="1269"/>
      <c r="HK105" s="1269"/>
      <c r="HL105" s="1269"/>
      <c r="HM105" s="1269"/>
      <c r="HN105" s="1269"/>
      <c r="HO105" s="1269"/>
      <c r="HP105" s="1269"/>
      <c r="HQ105" s="1269"/>
      <c r="HR105" s="1269"/>
      <c r="HS105" s="1269"/>
      <c r="HT105" s="1269"/>
      <c r="HU105" s="1269"/>
      <c r="HV105" s="1269"/>
      <c r="HW105" s="1269"/>
      <c r="HX105" s="1269"/>
      <c r="HY105" s="1269"/>
      <c r="HZ105" s="1269"/>
      <c r="IA105" s="1269"/>
      <c r="IB105" s="1269"/>
      <c r="IC105" s="1269"/>
      <c r="ID105" s="1269"/>
      <c r="IE105" s="1269"/>
      <c r="IF105" s="1269"/>
      <c r="IG105" s="1269"/>
      <c r="IH105" s="1269"/>
      <c r="II105" s="1269"/>
      <c r="IJ105" s="1269"/>
      <c r="IK105" s="1269"/>
      <c r="IL105" s="1269"/>
      <c r="IM105" s="1269"/>
      <c r="IN105" s="1269"/>
      <c r="IO105" s="1269"/>
      <c r="IP105" s="1269"/>
      <c r="IQ105" s="1269"/>
      <c r="IR105" s="1269"/>
      <c r="IS105" s="1269"/>
      <c r="IT105" s="1269"/>
      <c r="IU105" s="1269"/>
    </row>
    <row r="106" spans="1:255" s="1268" customFormat="1" ht="8.25" customHeight="1">
      <c r="A106" s="133"/>
      <c r="B106" s="133"/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  <c r="Q106" s="1269"/>
      <c r="R106" s="1269"/>
      <c r="S106" s="1269"/>
      <c r="T106" s="1269"/>
      <c r="U106" s="1269"/>
      <c r="V106" s="1269"/>
      <c r="W106" s="1269"/>
      <c r="X106" s="1269"/>
      <c r="Y106" s="1269"/>
      <c r="Z106" s="1269"/>
      <c r="AA106" s="1269"/>
      <c r="AB106" s="1269"/>
      <c r="AC106" s="1269"/>
      <c r="AD106" s="1269"/>
      <c r="AE106" s="1269"/>
      <c r="AF106" s="1269"/>
      <c r="AG106" s="1269"/>
      <c r="AH106" s="1269"/>
      <c r="AI106" s="1269"/>
      <c r="AJ106" s="1269"/>
      <c r="AK106" s="1269"/>
      <c r="AL106" s="1269"/>
      <c r="AM106" s="1269"/>
      <c r="AN106" s="1269"/>
      <c r="AO106" s="1269"/>
      <c r="AP106" s="1269"/>
      <c r="AQ106" s="1269"/>
      <c r="AR106" s="1269"/>
      <c r="AS106" s="1269"/>
      <c r="AT106" s="1269"/>
      <c r="AU106" s="1269"/>
      <c r="AV106" s="1269"/>
      <c r="AW106" s="1269"/>
      <c r="AX106" s="1269"/>
      <c r="AY106" s="1269"/>
      <c r="AZ106" s="1269"/>
      <c r="BA106" s="1269"/>
      <c r="BB106" s="1269"/>
      <c r="BC106" s="1269"/>
      <c r="BD106" s="1269"/>
      <c r="BE106" s="1269"/>
      <c r="BF106" s="1269"/>
      <c r="BG106" s="1269"/>
      <c r="BH106" s="1269"/>
      <c r="BI106" s="1269"/>
      <c r="BJ106" s="1269"/>
      <c r="BK106" s="1269"/>
      <c r="BL106" s="1269"/>
      <c r="BM106" s="1269"/>
      <c r="BN106" s="1269"/>
      <c r="BO106" s="1269"/>
      <c r="BP106" s="1269"/>
      <c r="BQ106" s="1269"/>
      <c r="BR106" s="1269"/>
      <c r="BS106" s="1269"/>
      <c r="BT106" s="1269"/>
      <c r="BU106" s="1269"/>
      <c r="BV106" s="1269"/>
      <c r="BW106" s="1269"/>
      <c r="BX106" s="1269"/>
      <c r="BY106" s="1269"/>
      <c r="BZ106" s="1269"/>
      <c r="CA106" s="1269"/>
      <c r="CB106" s="1269"/>
      <c r="CC106" s="1269"/>
      <c r="CD106" s="1269"/>
      <c r="CE106" s="1269"/>
      <c r="CF106" s="1269"/>
      <c r="CG106" s="1269"/>
      <c r="CH106" s="1269"/>
      <c r="CI106" s="1269"/>
      <c r="CJ106" s="1269"/>
      <c r="CK106" s="1269"/>
      <c r="CL106" s="1269"/>
      <c r="CM106" s="1269"/>
      <c r="CN106" s="1269"/>
      <c r="CO106" s="1269"/>
      <c r="CP106" s="1269"/>
      <c r="CQ106" s="1269"/>
      <c r="CR106" s="1269"/>
      <c r="CS106" s="1269"/>
      <c r="CT106" s="1269"/>
      <c r="CU106" s="1269"/>
      <c r="CV106" s="1269"/>
      <c r="CW106" s="1269"/>
      <c r="CX106" s="1269"/>
      <c r="CY106" s="1269"/>
      <c r="CZ106" s="1269"/>
      <c r="DA106" s="1269"/>
      <c r="DB106" s="1269"/>
      <c r="DC106" s="1269"/>
      <c r="DD106" s="1269"/>
      <c r="DE106" s="1269"/>
      <c r="DF106" s="1269"/>
      <c r="DG106" s="1269"/>
      <c r="DH106" s="1269"/>
      <c r="DI106" s="1269"/>
      <c r="DJ106" s="1269"/>
      <c r="DK106" s="1269"/>
      <c r="DL106" s="1269"/>
      <c r="DM106" s="1269"/>
      <c r="DN106" s="1269"/>
      <c r="DO106" s="1269"/>
      <c r="DP106" s="1269"/>
      <c r="DQ106" s="1269"/>
      <c r="DR106" s="1269"/>
      <c r="DS106" s="1269"/>
      <c r="DT106" s="1269"/>
      <c r="DU106" s="1269"/>
      <c r="DV106" s="1269"/>
      <c r="DW106" s="1269"/>
      <c r="DX106" s="1269"/>
      <c r="DY106" s="1269"/>
      <c r="DZ106" s="1269"/>
      <c r="EA106" s="1269"/>
      <c r="EB106" s="1269"/>
      <c r="EC106" s="1269"/>
      <c r="ED106" s="1269"/>
      <c r="EE106" s="1269"/>
      <c r="EF106" s="1269"/>
      <c r="EG106" s="1269"/>
      <c r="EH106" s="1269"/>
      <c r="EI106" s="1269"/>
      <c r="EJ106" s="1269"/>
      <c r="EK106" s="1269"/>
      <c r="EL106" s="1269"/>
      <c r="EM106" s="1269"/>
      <c r="EN106" s="1269"/>
      <c r="EO106" s="1269"/>
      <c r="EP106" s="1269"/>
      <c r="EQ106" s="1269"/>
      <c r="ER106" s="1269"/>
      <c r="ES106" s="1269"/>
      <c r="ET106" s="1269"/>
      <c r="EU106" s="1269"/>
      <c r="EV106" s="1269"/>
      <c r="EW106" s="1269"/>
      <c r="EX106" s="1269"/>
      <c r="EY106" s="1269"/>
      <c r="EZ106" s="1269"/>
      <c r="FA106" s="1269"/>
      <c r="FB106" s="1269"/>
      <c r="FC106" s="1269"/>
      <c r="FD106" s="1269"/>
      <c r="FE106" s="1269"/>
      <c r="FF106" s="1269"/>
      <c r="FG106" s="1269"/>
      <c r="FH106" s="1269"/>
      <c r="FI106" s="1269"/>
      <c r="FJ106" s="1269"/>
      <c r="FK106" s="1269"/>
      <c r="FL106" s="1269"/>
      <c r="FM106" s="1269"/>
      <c r="FN106" s="1269"/>
      <c r="FO106" s="1269"/>
      <c r="FP106" s="1269"/>
      <c r="FQ106" s="1269"/>
      <c r="FR106" s="1269"/>
      <c r="FS106" s="1269"/>
      <c r="FT106" s="1269"/>
      <c r="FU106" s="1269"/>
      <c r="FV106" s="1269"/>
      <c r="FW106" s="1269"/>
      <c r="FX106" s="1269"/>
      <c r="FY106" s="1269"/>
      <c r="FZ106" s="1269"/>
      <c r="GA106" s="1269"/>
      <c r="GB106" s="1269"/>
      <c r="GC106" s="1269"/>
      <c r="GD106" s="1269"/>
      <c r="GE106" s="1269"/>
      <c r="GF106" s="1269"/>
      <c r="GG106" s="1269"/>
      <c r="GH106" s="1269"/>
      <c r="GI106" s="1269"/>
      <c r="GJ106" s="1269"/>
      <c r="GK106" s="1269"/>
      <c r="GL106" s="1269"/>
      <c r="GM106" s="1269"/>
      <c r="GN106" s="1269"/>
      <c r="GO106" s="1269"/>
      <c r="GP106" s="1269"/>
      <c r="GQ106" s="1269"/>
      <c r="GR106" s="1269"/>
      <c r="GS106" s="1269"/>
      <c r="GT106" s="1269"/>
      <c r="GU106" s="1269"/>
      <c r="GV106" s="1269"/>
      <c r="GW106" s="1269"/>
      <c r="GX106" s="1269"/>
      <c r="GY106" s="1269"/>
      <c r="GZ106" s="1269"/>
      <c r="HA106" s="1269"/>
      <c r="HB106" s="1269"/>
      <c r="HC106" s="1269"/>
      <c r="HD106" s="1269"/>
      <c r="HE106" s="1269"/>
      <c r="HF106" s="1269"/>
      <c r="HG106" s="1269"/>
      <c r="HH106" s="1269"/>
      <c r="HI106" s="1269"/>
      <c r="HJ106" s="1269"/>
      <c r="HK106" s="1269"/>
      <c r="HL106" s="1269"/>
      <c r="HM106" s="1269"/>
      <c r="HN106" s="1269"/>
      <c r="HO106" s="1269"/>
      <c r="HP106" s="1269"/>
      <c r="HQ106" s="1269"/>
      <c r="HR106" s="1269"/>
      <c r="HS106" s="1269"/>
      <c r="HT106" s="1269"/>
      <c r="HU106" s="1269"/>
      <c r="HV106" s="1269"/>
      <c r="HW106" s="1269"/>
      <c r="HX106" s="1269"/>
      <c r="HY106" s="1269"/>
      <c r="HZ106" s="1269"/>
      <c r="IA106" s="1269"/>
      <c r="IB106" s="1269"/>
      <c r="IC106" s="1269"/>
      <c r="ID106" s="1269"/>
      <c r="IE106" s="1269"/>
      <c r="IF106" s="1269"/>
      <c r="IG106" s="1269"/>
      <c r="IH106" s="1269"/>
      <c r="II106" s="1269"/>
      <c r="IJ106" s="1269"/>
      <c r="IK106" s="1269"/>
      <c r="IL106" s="1269"/>
      <c r="IM106" s="1269"/>
      <c r="IN106" s="1269"/>
      <c r="IO106" s="1269"/>
      <c r="IP106" s="1269"/>
      <c r="IQ106" s="1269"/>
      <c r="IR106" s="1269"/>
      <c r="IS106" s="1269"/>
      <c r="IT106" s="1269"/>
      <c r="IU106" s="1269"/>
    </row>
    <row r="107" spans="1:255" s="1268" customFormat="1" ht="8.25" customHeight="1">
      <c r="A107" s="133"/>
      <c r="B107" s="133"/>
      <c r="C107" s="133"/>
      <c r="D107" s="133"/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3"/>
      <c r="P107" s="133"/>
      <c r="Q107" s="1269"/>
      <c r="R107" s="1269"/>
      <c r="S107" s="1269"/>
      <c r="T107" s="1269"/>
      <c r="U107" s="1269"/>
      <c r="V107" s="1269"/>
      <c r="W107" s="1269"/>
      <c r="X107" s="1269"/>
      <c r="Y107" s="1269"/>
      <c r="Z107" s="1269"/>
      <c r="AA107" s="1269"/>
      <c r="AB107" s="1269"/>
      <c r="AC107" s="1269"/>
      <c r="AD107" s="1269"/>
      <c r="AE107" s="1269"/>
      <c r="AF107" s="1269"/>
      <c r="AG107" s="1269"/>
      <c r="AH107" s="1269"/>
      <c r="AI107" s="1269"/>
      <c r="AJ107" s="1269"/>
      <c r="AK107" s="1269"/>
      <c r="AL107" s="1269"/>
      <c r="AM107" s="1269"/>
      <c r="AN107" s="1269"/>
      <c r="AO107" s="1269"/>
      <c r="AP107" s="1269"/>
      <c r="AQ107" s="1269"/>
      <c r="AR107" s="1269"/>
      <c r="AS107" s="1269"/>
      <c r="AT107" s="1269"/>
      <c r="AU107" s="1269"/>
      <c r="AV107" s="1269"/>
      <c r="AW107" s="1269"/>
      <c r="AX107" s="1269"/>
      <c r="AY107" s="1269"/>
      <c r="AZ107" s="1269"/>
      <c r="BA107" s="1269"/>
      <c r="BB107" s="1269"/>
      <c r="BC107" s="1269"/>
      <c r="BD107" s="1269"/>
      <c r="BE107" s="1269"/>
      <c r="BF107" s="1269"/>
      <c r="BG107" s="1269"/>
      <c r="BH107" s="1269"/>
      <c r="BI107" s="1269"/>
      <c r="BJ107" s="1269"/>
      <c r="BK107" s="1269"/>
      <c r="BL107" s="1269"/>
      <c r="BM107" s="1269"/>
      <c r="BN107" s="1269"/>
      <c r="BO107" s="1269"/>
      <c r="BP107" s="1269"/>
      <c r="BQ107" s="1269"/>
      <c r="BR107" s="1269"/>
      <c r="BS107" s="1269"/>
      <c r="BT107" s="1269"/>
      <c r="BU107" s="1269"/>
      <c r="BV107" s="1269"/>
      <c r="BW107" s="1269"/>
      <c r="BX107" s="1269"/>
      <c r="BY107" s="1269"/>
      <c r="BZ107" s="1269"/>
      <c r="CA107" s="1269"/>
      <c r="CB107" s="1269"/>
      <c r="CC107" s="1269"/>
      <c r="CD107" s="1269"/>
      <c r="CE107" s="1269"/>
      <c r="CF107" s="1269"/>
      <c r="CG107" s="1269"/>
      <c r="CH107" s="1269"/>
      <c r="CI107" s="1269"/>
      <c r="CJ107" s="1269"/>
      <c r="CK107" s="1269"/>
      <c r="CL107" s="1269"/>
      <c r="CM107" s="1269"/>
      <c r="CN107" s="1269"/>
      <c r="CO107" s="1269"/>
      <c r="CP107" s="1269"/>
      <c r="CQ107" s="1269"/>
      <c r="CR107" s="1269"/>
      <c r="CS107" s="1269"/>
      <c r="CT107" s="1269"/>
      <c r="CU107" s="1269"/>
      <c r="CV107" s="1269"/>
      <c r="CW107" s="1269"/>
      <c r="CX107" s="1269"/>
      <c r="CY107" s="1269"/>
      <c r="CZ107" s="1269"/>
      <c r="DA107" s="1269"/>
      <c r="DB107" s="1269"/>
      <c r="DC107" s="1269"/>
      <c r="DD107" s="1269"/>
      <c r="DE107" s="1269"/>
      <c r="DF107" s="1269"/>
      <c r="DG107" s="1269"/>
      <c r="DH107" s="1269"/>
      <c r="DI107" s="1269"/>
      <c r="DJ107" s="1269"/>
      <c r="DK107" s="1269"/>
      <c r="DL107" s="1269"/>
      <c r="DM107" s="1269"/>
      <c r="DN107" s="1269"/>
      <c r="DO107" s="1269"/>
      <c r="DP107" s="1269"/>
      <c r="DQ107" s="1269"/>
      <c r="DR107" s="1269"/>
      <c r="DS107" s="1269"/>
      <c r="DT107" s="1269"/>
      <c r="DU107" s="1269"/>
      <c r="DV107" s="1269"/>
      <c r="DW107" s="1269"/>
      <c r="DX107" s="1269"/>
      <c r="DY107" s="1269"/>
      <c r="DZ107" s="1269"/>
      <c r="EA107" s="1269"/>
      <c r="EB107" s="1269"/>
      <c r="EC107" s="1269"/>
      <c r="ED107" s="1269"/>
      <c r="EE107" s="1269"/>
      <c r="EF107" s="1269"/>
      <c r="EG107" s="1269"/>
      <c r="EH107" s="1269"/>
      <c r="EI107" s="1269"/>
      <c r="EJ107" s="1269"/>
      <c r="EK107" s="1269"/>
      <c r="EL107" s="1269"/>
      <c r="EM107" s="1269"/>
      <c r="EN107" s="1269"/>
      <c r="EO107" s="1269"/>
      <c r="EP107" s="1269"/>
      <c r="EQ107" s="1269"/>
      <c r="ER107" s="1269"/>
      <c r="ES107" s="1269"/>
      <c r="ET107" s="1269"/>
      <c r="EU107" s="1269"/>
      <c r="EV107" s="1269"/>
      <c r="EW107" s="1269"/>
      <c r="EX107" s="1269"/>
      <c r="EY107" s="1269"/>
      <c r="EZ107" s="1269"/>
      <c r="FA107" s="1269"/>
      <c r="FB107" s="1269"/>
      <c r="FC107" s="1269"/>
      <c r="FD107" s="1269"/>
      <c r="FE107" s="1269"/>
      <c r="FF107" s="1269"/>
      <c r="FG107" s="1269"/>
      <c r="FH107" s="1269"/>
      <c r="FI107" s="1269"/>
      <c r="FJ107" s="1269"/>
      <c r="FK107" s="1269"/>
      <c r="FL107" s="1269"/>
      <c r="FM107" s="1269"/>
      <c r="FN107" s="1269"/>
      <c r="FO107" s="1269"/>
      <c r="FP107" s="1269"/>
      <c r="FQ107" s="1269"/>
      <c r="FR107" s="1269"/>
      <c r="FS107" s="1269"/>
      <c r="FT107" s="1269"/>
      <c r="FU107" s="1269"/>
      <c r="FV107" s="1269"/>
      <c r="FW107" s="1269"/>
      <c r="FX107" s="1269"/>
      <c r="FY107" s="1269"/>
      <c r="FZ107" s="1269"/>
      <c r="GA107" s="1269"/>
      <c r="GB107" s="1269"/>
      <c r="GC107" s="1269"/>
      <c r="GD107" s="1269"/>
      <c r="GE107" s="1269"/>
      <c r="GF107" s="1269"/>
      <c r="GG107" s="1269"/>
      <c r="GH107" s="1269"/>
      <c r="GI107" s="1269"/>
      <c r="GJ107" s="1269"/>
      <c r="GK107" s="1269"/>
      <c r="GL107" s="1269"/>
      <c r="GM107" s="1269"/>
      <c r="GN107" s="1269"/>
      <c r="GO107" s="1269"/>
      <c r="GP107" s="1269"/>
      <c r="GQ107" s="1269"/>
      <c r="GR107" s="1269"/>
      <c r="GS107" s="1269"/>
      <c r="GT107" s="1269"/>
      <c r="GU107" s="1269"/>
      <c r="GV107" s="1269"/>
      <c r="GW107" s="1269"/>
      <c r="GX107" s="1269"/>
      <c r="GY107" s="1269"/>
      <c r="GZ107" s="1269"/>
      <c r="HA107" s="1269"/>
      <c r="HB107" s="1269"/>
      <c r="HC107" s="1269"/>
      <c r="HD107" s="1269"/>
      <c r="HE107" s="1269"/>
      <c r="HF107" s="1269"/>
      <c r="HG107" s="1269"/>
      <c r="HH107" s="1269"/>
      <c r="HI107" s="1269"/>
      <c r="HJ107" s="1269"/>
      <c r="HK107" s="1269"/>
      <c r="HL107" s="1269"/>
      <c r="HM107" s="1269"/>
      <c r="HN107" s="1269"/>
      <c r="HO107" s="1269"/>
      <c r="HP107" s="1269"/>
      <c r="HQ107" s="1269"/>
      <c r="HR107" s="1269"/>
      <c r="HS107" s="1269"/>
      <c r="HT107" s="1269"/>
      <c r="HU107" s="1269"/>
      <c r="HV107" s="1269"/>
      <c r="HW107" s="1269"/>
      <c r="HX107" s="1269"/>
      <c r="HY107" s="1269"/>
      <c r="HZ107" s="1269"/>
      <c r="IA107" s="1269"/>
      <c r="IB107" s="1269"/>
      <c r="IC107" s="1269"/>
      <c r="ID107" s="1269"/>
      <c r="IE107" s="1269"/>
      <c r="IF107" s="1269"/>
      <c r="IG107" s="1269"/>
      <c r="IH107" s="1269"/>
      <c r="II107" s="1269"/>
      <c r="IJ107" s="1269"/>
      <c r="IK107" s="1269"/>
      <c r="IL107" s="1269"/>
      <c r="IM107" s="1269"/>
      <c r="IN107" s="1269"/>
      <c r="IO107" s="1269"/>
      <c r="IP107" s="1269"/>
      <c r="IQ107" s="1269"/>
      <c r="IR107" s="1269"/>
      <c r="IS107" s="1269"/>
      <c r="IT107" s="1269"/>
      <c r="IU107" s="1269"/>
    </row>
    <row r="108" spans="1:255" s="1268" customFormat="1" ht="8.25" customHeight="1">
      <c r="A108" s="133"/>
      <c r="B108" s="133"/>
      <c r="C108" s="133"/>
      <c r="D108" s="133"/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3"/>
      <c r="P108" s="133"/>
      <c r="Q108" s="1269"/>
      <c r="R108" s="1269"/>
      <c r="S108" s="1269"/>
      <c r="T108" s="1269"/>
      <c r="U108" s="1269"/>
      <c r="V108" s="1269"/>
      <c r="W108" s="1269"/>
      <c r="X108" s="1269"/>
      <c r="Y108" s="1269"/>
      <c r="Z108" s="1269"/>
      <c r="AA108" s="1269"/>
      <c r="AB108" s="1269"/>
      <c r="AC108" s="1269"/>
      <c r="AD108" s="1269"/>
      <c r="AE108" s="1269"/>
      <c r="AF108" s="1269"/>
      <c r="AG108" s="1269"/>
      <c r="AH108" s="1269"/>
      <c r="AI108" s="1269"/>
      <c r="AJ108" s="1269"/>
      <c r="AK108" s="1269"/>
      <c r="AL108" s="1269"/>
      <c r="AM108" s="1269"/>
      <c r="AN108" s="1269"/>
      <c r="AO108" s="1269"/>
      <c r="AP108" s="1269"/>
      <c r="AQ108" s="1269"/>
      <c r="AR108" s="1269"/>
      <c r="AS108" s="1269"/>
      <c r="AT108" s="1269"/>
      <c r="AU108" s="1269"/>
      <c r="AV108" s="1269"/>
      <c r="AW108" s="1269"/>
      <c r="AX108" s="1269"/>
      <c r="AY108" s="1269"/>
      <c r="AZ108" s="1269"/>
      <c r="BA108" s="1269"/>
      <c r="BB108" s="1269"/>
      <c r="BC108" s="1269"/>
      <c r="BD108" s="1269"/>
      <c r="BE108" s="1269"/>
      <c r="BF108" s="1269"/>
      <c r="BG108" s="1269"/>
      <c r="BH108" s="1269"/>
      <c r="BI108" s="1269"/>
      <c r="BJ108" s="1269"/>
      <c r="BK108" s="1269"/>
      <c r="BL108" s="1269"/>
      <c r="BM108" s="1269"/>
      <c r="BN108" s="1269"/>
      <c r="BO108" s="1269"/>
      <c r="BP108" s="1269"/>
      <c r="BQ108" s="1269"/>
      <c r="BR108" s="1269"/>
      <c r="BS108" s="1269"/>
      <c r="BT108" s="1269"/>
      <c r="BU108" s="1269"/>
      <c r="BV108" s="1269"/>
      <c r="BW108" s="1269"/>
      <c r="BX108" s="1269"/>
      <c r="BY108" s="1269"/>
      <c r="BZ108" s="1269"/>
      <c r="CA108" s="1269"/>
      <c r="CB108" s="1269"/>
      <c r="CC108" s="1269"/>
      <c r="CD108" s="1269"/>
      <c r="CE108" s="1269"/>
      <c r="CF108" s="1269"/>
      <c r="CG108" s="1269"/>
      <c r="CH108" s="1269"/>
      <c r="CI108" s="1269"/>
      <c r="CJ108" s="1269"/>
      <c r="CK108" s="1269"/>
      <c r="CL108" s="1269"/>
      <c r="CM108" s="1269"/>
      <c r="CN108" s="1269"/>
      <c r="CO108" s="1269"/>
      <c r="CP108" s="1269"/>
      <c r="CQ108" s="1269"/>
      <c r="CR108" s="1269"/>
      <c r="CS108" s="1269"/>
      <c r="CT108" s="1269"/>
      <c r="CU108" s="1269"/>
      <c r="CV108" s="1269"/>
      <c r="CW108" s="1269"/>
      <c r="CX108" s="1269"/>
      <c r="CY108" s="1269"/>
      <c r="CZ108" s="1269"/>
      <c r="DA108" s="1269"/>
      <c r="DB108" s="1269"/>
      <c r="DC108" s="1269"/>
      <c r="DD108" s="1269"/>
      <c r="DE108" s="1269"/>
      <c r="DF108" s="1269"/>
      <c r="DG108" s="1269"/>
      <c r="DH108" s="1269"/>
      <c r="DI108" s="1269"/>
      <c r="DJ108" s="1269"/>
      <c r="DK108" s="1269"/>
      <c r="DL108" s="1269"/>
      <c r="DM108" s="1269"/>
      <c r="DN108" s="1269"/>
      <c r="DO108" s="1269"/>
      <c r="DP108" s="1269"/>
      <c r="DQ108" s="1269"/>
      <c r="DR108" s="1269"/>
      <c r="DS108" s="1269"/>
      <c r="DT108" s="1269"/>
      <c r="DU108" s="1269"/>
      <c r="DV108" s="1269"/>
      <c r="DW108" s="1269"/>
      <c r="DX108" s="1269"/>
      <c r="DY108" s="1269"/>
      <c r="DZ108" s="1269"/>
      <c r="EA108" s="1269"/>
      <c r="EB108" s="1269"/>
      <c r="EC108" s="1269"/>
      <c r="ED108" s="1269"/>
      <c r="EE108" s="1269"/>
      <c r="EF108" s="1269"/>
      <c r="EG108" s="1269"/>
      <c r="EH108" s="1269"/>
      <c r="EI108" s="1269"/>
      <c r="EJ108" s="1269"/>
      <c r="EK108" s="1269"/>
      <c r="EL108" s="1269"/>
      <c r="EM108" s="1269"/>
      <c r="EN108" s="1269"/>
      <c r="EO108" s="1269"/>
      <c r="EP108" s="1269"/>
      <c r="EQ108" s="1269"/>
      <c r="ER108" s="1269"/>
      <c r="ES108" s="1269"/>
      <c r="ET108" s="1269"/>
      <c r="EU108" s="1269"/>
      <c r="EV108" s="1269"/>
      <c r="EW108" s="1269"/>
      <c r="EX108" s="1269"/>
      <c r="EY108" s="1269"/>
      <c r="EZ108" s="1269"/>
      <c r="FA108" s="1269"/>
      <c r="FB108" s="1269"/>
      <c r="FC108" s="1269"/>
      <c r="FD108" s="1269"/>
      <c r="FE108" s="1269"/>
      <c r="FF108" s="1269"/>
      <c r="FG108" s="1269"/>
      <c r="FH108" s="1269"/>
      <c r="FI108" s="1269"/>
      <c r="FJ108" s="1269"/>
      <c r="FK108" s="1269"/>
      <c r="FL108" s="1269"/>
      <c r="FM108" s="1269"/>
      <c r="FN108" s="1269"/>
      <c r="FO108" s="1269"/>
      <c r="FP108" s="1269"/>
      <c r="FQ108" s="1269"/>
      <c r="FR108" s="1269"/>
      <c r="FS108" s="1269"/>
      <c r="FT108" s="1269"/>
      <c r="FU108" s="1269"/>
      <c r="FV108" s="1269"/>
      <c r="FW108" s="1269"/>
      <c r="FX108" s="1269"/>
      <c r="FY108" s="1269"/>
      <c r="FZ108" s="1269"/>
      <c r="GA108" s="1269"/>
      <c r="GB108" s="1269"/>
      <c r="GC108" s="1269"/>
      <c r="GD108" s="1269"/>
      <c r="GE108" s="1269"/>
      <c r="GF108" s="1269"/>
      <c r="GG108" s="1269"/>
      <c r="GH108" s="1269"/>
      <c r="GI108" s="1269"/>
      <c r="GJ108" s="1269"/>
      <c r="GK108" s="1269"/>
      <c r="GL108" s="1269"/>
      <c r="GM108" s="1269"/>
      <c r="GN108" s="1269"/>
      <c r="GO108" s="1269"/>
      <c r="GP108" s="1269"/>
      <c r="GQ108" s="1269"/>
      <c r="GR108" s="1269"/>
      <c r="GS108" s="1269"/>
      <c r="GT108" s="1269"/>
      <c r="GU108" s="1269"/>
      <c r="GV108" s="1269"/>
      <c r="GW108" s="1269"/>
      <c r="GX108" s="1269"/>
      <c r="GY108" s="1269"/>
      <c r="GZ108" s="1269"/>
      <c r="HA108" s="1269"/>
      <c r="HB108" s="1269"/>
      <c r="HC108" s="1269"/>
      <c r="HD108" s="1269"/>
      <c r="HE108" s="1269"/>
      <c r="HF108" s="1269"/>
      <c r="HG108" s="1269"/>
      <c r="HH108" s="1269"/>
      <c r="HI108" s="1269"/>
      <c r="HJ108" s="1269"/>
      <c r="HK108" s="1269"/>
      <c r="HL108" s="1269"/>
      <c r="HM108" s="1269"/>
      <c r="HN108" s="1269"/>
      <c r="HO108" s="1269"/>
      <c r="HP108" s="1269"/>
      <c r="HQ108" s="1269"/>
      <c r="HR108" s="1269"/>
      <c r="HS108" s="1269"/>
      <c r="HT108" s="1269"/>
      <c r="HU108" s="1269"/>
      <c r="HV108" s="1269"/>
      <c r="HW108" s="1269"/>
      <c r="HX108" s="1269"/>
      <c r="HY108" s="1269"/>
      <c r="HZ108" s="1269"/>
      <c r="IA108" s="1269"/>
      <c r="IB108" s="1269"/>
      <c r="IC108" s="1269"/>
      <c r="ID108" s="1269"/>
      <c r="IE108" s="1269"/>
      <c r="IF108" s="1269"/>
      <c r="IG108" s="1269"/>
      <c r="IH108" s="1269"/>
      <c r="II108" s="1269"/>
      <c r="IJ108" s="1269"/>
      <c r="IK108" s="1269"/>
      <c r="IL108" s="1269"/>
      <c r="IM108" s="1269"/>
      <c r="IN108" s="1269"/>
      <c r="IO108" s="1269"/>
      <c r="IP108" s="1269"/>
      <c r="IQ108" s="1269"/>
      <c r="IR108" s="1269"/>
      <c r="IS108" s="1269"/>
      <c r="IT108" s="1269"/>
      <c r="IU108" s="1269"/>
    </row>
    <row r="109" spans="1:255" s="1268" customFormat="1" ht="8.25" customHeight="1">
      <c r="A109" s="133"/>
      <c r="B109" s="133"/>
      <c r="C109" s="133"/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1269"/>
      <c r="R109" s="1269"/>
      <c r="S109" s="1269"/>
      <c r="T109" s="1269"/>
      <c r="U109" s="1269"/>
      <c r="V109" s="1269"/>
      <c r="W109" s="1269"/>
      <c r="X109" s="1269"/>
      <c r="Y109" s="1269"/>
      <c r="Z109" s="1269"/>
      <c r="AA109" s="1269"/>
      <c r="AB109" s="1269"/>
      <c r="AC109" s="1269"/>
      <c r="AD109" s="1269"/>
      <c r="AE109" s="1269"/>
      <c r="AF109" s="1269"/>
      <c r="AG109" s="1269"/>
      <c r="AH109" s="1269"/>
      <c r="AI109" s="1269"/>
      <c r="AJ109" s="1269"/>
      <c r="AK109" s="1269"/>
      <c r="AL109" s="1269"/>
      <c r="AM109" s="1269"/>
      <c r="AN109" s="1269"/>
      <c r="AO109" s="1269"/>
      <c r="AP109" s="1269"/>
      <c r="AQ109" s="1269"/>
      <c r="AR109" s="1269"/>
      <c r="AS109" s="1269"/>
      <c r="AT109" s="1269"/>
      <c r="AU109" s="1269"/>
      <c r="AV109" s="1269"/>
      <c r="AW109" s="1269"/>
      <c r="AX109" s="1269"/>
      <c r="AY109" s="1269"/>
      <c r="AZ109" s="1269"/>
      <c r="BA109" s="1269"/>
      <c r="BB109" s="1269"/>
      <c r="BC109" s="1269"/>
      <c r="BD109" s="1269"/>
      <c r="BE109" s="1269"/>
      <c r="BF109" s="1269"/>
      <c r="BG109" s="1269"/>
      <c r="BH109" s="1269"/>
      <c r="BI109" s="1269"/>
      <c r="BJ109" s="1269"/>
      <c r="BK109" s="1269"/>
      <c r="BL109" s="1269"/>
      <c r="BM109" s="1269"/>
      <c r="BN109" s="1269"/>
      <c r="BO109" s="1269"/>
      <c r="BP109" s="1269"/>
      <c r="BQ109" s="1269"/>
      <c r="BR109" s="1269"/>
      <c r="BS109" s="1269"/>
      <c r="BT109" s="1269"/>
      <c r="BU109" s="1269"/>
      <c r="BV109" s="1269"/>
      <c r="BW109" s="1269"/>
      <c r="BX109" s="1269"/>
      <c r="BY109" s="1269"/>
      <c r="BZ109" s="1269"/>
      <c r="CA109" s="1269"/>
      <c r="CB109" s="1269"/>
      <c r="CC109" s="1269"/>
      <c r="CD109" s="1269"/>
      <c r="CE109" s="1269"/>
      <c r="CF109" s="1269"/>
      <c r="CG109" s="1269"/>
      <c r="CH109" s="1269"/>
      <c r="CI109" s="1269"/>
      <c r="CJ109" s="1269"/>
      <c r="CK109" s="1269"/>
      <c r="CL109" s="1269"/>
      <c r="CM109" s="1269"/>
      <c r="CN109" s="1269"/>
      <c r="CO109" s="1269"/>
      <c r="CP109" s="1269"/>
      <c r="CQ109" s="1269"/>
      <c r="CR109" s="1269"/>
      <c r="CS109" s="1269"/>
      <c r="CT109" s="1269"/>
      <c r="CU109" s="1269"/>
      <c r="CV109" s="1269"/>
      <c r="CW109" s="1269"/>
      <c r="CX109" s="1269"/>
      <c r="CY109" s="1269"/>
      <c r="CZ109" s="1269"/>
      <c r="DA109" s="1269"/>
      <c r="DB109" s="1269"/>
      <c r="DC109" s="1269"/>
      <c r="DD109" s="1269"/>
      <c r="DE109" s="1269"/>
      <c r="DF109" s="1269"/>
      <c r="DG109" s="1269"/>
      <c r="DH109" s="1269"/>
      <c r="DI109" s="1269"/>
      <c r="DJ109" s="1269"/>
      <c r="DK109" s="1269"/>
      <c r="DL109" s="1269"/>
      <c r="DM109" s="1269"/>
      <c r="DN109" s="1269"/>
      <c r="DO109" s="1269"/>
      <c r="DP109" s="1269"/>
      <c r="DQ109" s="1269"/>
      <c r="DR109" s="1269"/>
      <c r="DS109" s="1269"/>
      <c r="DT109" s="1269"/>
      <c r="DU109" s="1269"/>
      <c r="DV109" s="1269"/>
      <c r="DW109" s="1269"/>
      <c r="DX109" s="1269"/>
      <c r="DY109" s="1269"/>
      <c r="DZ109" s="1269"/>
      <c r="EA109" s="1269"/>
      <c r="EB109" s="1269"/>
      <c r="EC109" s="1269"/>
      <c r="ED109" s="1269"/>
      <c r="EE109" s="1269"/>
      <c r="EF109" s="1269"/>
      <c r="EG109" s="1269"/>
      <c r="EH109" s="1269"/>
      <c r="EI109" s="1269"/>
      <c r="EJ109" s="1269"/>
      <c r="EK109" s="1269"/>
      <c r="EL109" s="1269"/>
      <c r="EM109" s="1269"/>
      <c r="EN109" s="1269"/>
      <c r="EO109" s="1269"/>
      <c r="EP109" s="1269"/>
      <c r="EQ109" s="1269"/>
      <c r="ER109" s="1269"/>
      <c r="ES109" s="1269"/>
      <c r="ET109" s="1269"/>
      <c r="EU109" s="1269"/>
      <c r="EV109" s="1269"/>
      <c r="EW109" s="1269"/>
      <c r="EX109" s="1269"/>
      <c r="EY109" s="1269"/>
      <c r="EZ109" s="1269"/>
      <c r="FA109" s="1269"/>
      <c r="FB109" s="1269"/>
      <c r="FC109" s="1269"/>
      <c r="FD109" s="1269"/>
      <c r="FE109" s="1269"/>
      <c r="FF109" s="1269"/>
      <c r="FG109" s="1269"/>
      <c r="FH109" s="1269"/>
      <c r="FI109" s="1269"/>
      <c r="FJ109" s="1269"/>
      <c r="FK109" s="1269"/>
      <c r="FL109" s="1269"/>
      <c r="FM109" s="1269"/>
      <c r="FN109" s="1269"/>
      <c r="FO109" s="1269"/>
      <c r="FP109" s="1269"/>
      <c r="FQ109" s="1269"/>
      <c r="FR109" s="1269"/>
      <c r="FS109" s="1269"/>
      <c r="FT109" s="1269"/>
      <c r="FU109" s="1269"/>
      <c r="FV109" s="1269"/>
      <c r="FW109" s="1269"/>
      <c r="FX109" s="1269"/>
      <c r="FY109" s="1269"/>
      <c r="FZ109" s="1269"/>
      <c r="GA109" s="1269"/>
      <c r="GB109" s="1269"/>
      <c r="GC109" s="1269"/>
      <c r="GD109" s="1269"/>
      <c r="GE109" s="1269"/>
      <c r="GF109" s="1269"/>
      <c r="GG109" s="1269"/>
      <c r="GH109" s="1269"/>
      <c r="GI109" s="1269"/>
      <c r="GJ109" s="1269"/>
      <c r="GK109" s="1269"/>
      <c r="GL109" s="1269"/>
      <c r="GM109" s="1269"/>
      <c r="GN109" s="1269"/>
      <c r="GO109" s="1269"/>
      <c r="GP109" s="1269"/>
      <c r="GQ109" s="1269"/>
      <c r="GR109" s="1269"/>
      <c r="GS109" s="1269"/>
      <c r="GT109" s="1269"/>
      <c r="GU109" s="1269"/>
      <c r="GV109" s="1269"/>
      <c r="GW109" s="1269"/>
      <c r="GX109" s="1269"/>
      <c r="GY109" s="1269"/>
      <c r="GZ109" s="1269"/>
      <c r="HA109" s="1269"/>
      <c r="HB109" s="1269"/>
      <c r="HC109" s="1269"/>
      <c r="HD109" s="1269"/>
      <c r="HE109" s="1269"/>
      <c r="HF109" s="1269"/>
      <c r="HG109" s="1269"/>
      <c r="HH109" s="1269"/>
      <c r="HI109" s="1269"/>
      <c r="HJ109" s="1269"/>
      <c r="HK109" s="1269"/>
      <c r="HL109" s="1269"/>
      <c r="HM109" s="1269"/>
      <c r="HN109" s="1269"/>
      <c r="HO109" s="1269"/>
      <c r="HP109" s="1269"/>
      <c r="HQ109" s="1269"/>
      <c r="HR109" s="1269"/>
      <c r="HS109" s="1269"/>
      <c r="HT109" s="1269"/>
      <c r="HU109" s="1269"/>
      <c r="HV109" s="1269"/>
      <c r="HW109" s="1269"/>
      <c r="HX109" s="1269"/>
      <c r="HY109" s="1269"/>
      <c r="HZ109" s="1269"/>
      <c r="IA109" s="1269"/>
      <c r="IB109" s="1269"/>
      <c r="IC109" s="1269"/>
      <c r="ID109" s="1269"/>
      <c r="IE109" s="1269"/>
      <c r="IF109" s="1269"/>
      <c r="IG109" s="1269"/>
      <c r="IH109" s="1269"/>
      <c r="II109" s="1269"/>
      <c r="IJ109" s="1269"/>
      <c r="IK109" s="1269"/>
      <c r="IL109" s="1269"/>
      <c r="IM109" s="1269"/>
      <c r="IN109" s="1269"/>
      <c r="IO109" s="1269"/>
      <c r="IP109" s="1269"/>
      <c r="IQ109" s="1269"/>
      <c r="IR109" s="1269"/>
      <c r="IS109" s="1269"/>
      <c r="IT109" s="1269"/>
      <c r="IU109" s="1269"/>
    </row>
    <row r="110" spans="1:255" s="1268" customFormat="1" ht="8.25" customHeight="1">
      <c r="A110" s="133"/>
      <c r="B110" s="133"/>
      <c r="C110" s="133"/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269"/>
      <c r="R110" s="1269"/>
      <c r="S110" s="1269"/>
      <c r="T110" s="1269"/>
      <c r="U110" s="1269"/>
      <c r="V110" s="1269"/>
      <c r="W110" s="1269"/>
      <c r="X110" s="1269"/>
      <c r="Y110" s="1269"/>
      <c r="Z110" s="1269"/>
      <c r="AA110" s="1269"/>
      <c r="AB110" s="1269"/>
      <c r="AC110" s="1269"/>
      <c r="AD110" s="1269"/>
      <c r="AE110" s="1269"/>
      <c r="AF110" s="1269"/>
      <c r="AG110" s="1269"/>
      <c r="AH110" s="1269"/>
      <c r="AI110" s="1269"/>
      <c r="AJ110" s="1269"/>
      <c r="AK110" s="1269"/>
      <c r="AL110" s="1269"/>
      <c r="AM110" s="1269"/>
      <c r="AN110" s="1269"/>
      <c r="AO110" s="1269"/>
      <c r="AP110" s="1269"/>
      <c r="AQ110" s="1269"/>
      <c r="AR110" s="1269"/>
      <c r="AS110" s="1269"/>
      <c r="AT110" s="1269"/>
      <c r="AU110" s="1269"/>
      <c r="AV110" s="1269"/>
      <c r="AW110" s="1269"/>
      <c r="AX110" s="1269"/>
      <c r="AY110" s="1269"/>
      <c r="AZ110" s="1269"/>
      <c r="BA110" s="1269"/>
      <c r="BB110" s="1269"/>
      <c r="BC110" s="1269"/>
      <c r="BD110" s="1269"/>
      <c r="BE110" s="1269"/>
      <c r="BF110" s="1269"/>
      <c r="BG110" s="1269"/>
      <c r="BH110" s="1269"/>
      <c r="BI110" s="1269"/>
      <c r="BJ110" s="1269"/>
      <c r="BK110" s="1269"/>
      <c r="BL110" s="1269"/>
      <c r="BM110" s="1269"/>
      <c r="BN110" s="1269"/>
      <c r="BO110" s="1269"/>
      <c r="BP110" s="1269"/>
      <c r="BQ110" s="1269"/>
      <c r="BR110" s="1269"/>
      <c r="BS110" s="1269"/>
      <c r="BT110" s="1269"/>
      <c r="BU110" s="1269"/>
      <c r="BV110" s="1269"/>
      <c r="BW110" s="1269"/>
      <c r="BX110" s="1269"/>
      <c r="BY110" s="1269"/>
      <c r="BZ110" s="1269"/>
      <c r="CA110" s="1269"/>
      <c r="CB110" s="1269"/>
      <c r="CC110" s="1269"/>
      <c r="CD110" s="1269"/>
      <c r="CE110" s="1269"/>
      <c r="CF110" s="1269"/>
      <c r="CG110" s="1269"/>
      <c r="CH110" s="1269"/>
      <c r="CI110" s="1269"/>
      <c r="CJ110" s="1269"/>
      <c r="CK110" s="1269"/>
      <c r="CL110" s="1269"/>
      <c r="CM110" s="1269"/>
      <c r="CN110" s="1269"/>
      <c r="CO110" s="1269"/>
      <c r="CP110" s="1269"/>
      <c r="CQ110" s="1269"/>
      <c r="CR110" s="1269"/>
      <c r="CS110" s="1269"/>
      <c r="CT110" s="1269"/>
      <c r="CU110" s="1269"/>
      <c r="CV110" s="1269"/>
      <c r="CW110" s="1269"/>
      <c r="CX110" s="1269"/>
      <c r="CY110" s="1269"/>
      <c r="CZ110" s="1269"/>
      <c r="DA110" s="1269"/>
      <c r="DB110" s="1269"/>
      <c r="DC110" s="1269"/>
      <c r="DD110" s="1269"/>
      <c r="DE110" s="1269"/>
      <c r="DF110" s="1269"/>
      <c r="DG110" s="1269"/>
      <c r="DH110" s="1269"/>
      <c r="DI110" s="1269"/>
      <c r="DJ110" s="1269"/>
      <c r="DK110" s="1269"/>
      <c r="DL110" s="1269"/>
      <c r="DM110" s="1269"/>
      <c r="DN110" s="1269"/>
      <c r="DO110" s="1269"/>
      <c r="DP110" s="1269"/>
      <c r="DQ110" s="1269"/>
      <c r="DR110" s="1269"/>
      <c r="DS110" s="1269"/>
      <c r="DT110" s="1269"/>
      <c r="DU110" s="1269"/>
      <c r="DV110" s="1269"/>
      <c r="DW110" s="1269"/>
      <c r="DX110" s="1269"/>
      <c r="DY110" s="1269"/>
      <c r="DZ110" s="1269"/>
      <c r="EA110" s="1269"/>
      <c r="EB110" s="1269"/>
      <c r="EC110" s="1269"/>
      <c r="ED110" s="1269"/>
      <c r="EE110" s="1269"/>
      <c r="EF110" s="1269"/>
      <c r="EG110" s="1269"/>
      <c r="EH110" s="1269"/>
      <c r="EI110" s="1269"/>
      <c r="EJ110" s="1269"/>
      <c r="EK110" s="1269"/>
      <c r="EL110" s="1269"/>
      <c r="EM110" s="1269"/>
      <c r="EN110" s="1269"/>
      <c r="EO110" s="1269"/>
      <c r="EP110" s="1269"/>
      <c r="EQ110" s="1269"/>
      <c r="ER110" s="1269"/>
      <c r="ES110" s="1269"/>
      <c r="ET110" s="1269"/>
      <c r="EU110" s="1269"/>
      <c r="EV110" s="1269"/>
      <c r="EW110" s="1269"/>
      <c r="EX110" s="1269"/>
      <c r="EY110" s="1269"/>
      <c r="EZ110" s="1269"/>
      <c r="FA110" s="1269"/>
      <c r="FB110" s="1269"/>
      <c r="FC110" s="1269"/>
      <c r="FD110" s="1269"/>
      <c r="FE110" s="1269"/>
      <c r="FF110" s="1269"/>
      <c r="FG110" s="1269"/>
      <c r="FH110" s="1269"/>
      <c r="FI110" s="1269"/>
      <c r="FJ110" s="1269"/>
      <c r="FK110" s="1269"/>
      <c r="FL110" s="1269"/>
      <c r="FM110" s="1269"/>
      <c r="FN110" s="1269"/>
      <c r="FO110" s="1269"/>
      <c r="FP110" s="1269"/>
      <c r="FQ110" s="1269"/>
      <c r="FR110" s="1269"/>
      <c r="FS110" s="1269"/>
      <c r="FT110" s="1269"/>
      <c r="FU110" s="1269"/>
      <c r="FV110" s="1269"/>
      <c r="FW110" s="1269"/>
      <c r="FX110" s="1269"/>
      <c r="FY110" s="1269"/>
      <c r="FZ110" s="1269"/>
      <c r="GA110" s="1269"/>
      <c r="GB110" s="1269"/>
      <c r="GC110" s="1269"/>
      <c r="GD110" s="1269"/>
      <c r="GE110" s="1269"/>
      <c r="GF110" s="1269"/>
      <c r="GG110" s="1269"/>
      <c r="GH110" s="1269"/>
      <c r="GI110" s="1269"/>
      <c r="GJ110" s="1269"/>
      <c r="GK110" s="1269"/>
      <c r="GL110" s="1269"/>
      <c r="GM110" s="1269"/>
      <c r="GN110" s="1269"/>
      <c r="GO110" s="1269"/>
      <c r="GP110" s="1269"/>
      <c r="GQ110" s="1269"/>
      <c r="GR110" s="1269"/>
      <c r="GS110" s="1269"/>
      <c r="GT110" s="1269"/>
      <c r="GU110" s="1269"/>
      <c r="GV110" s="1269"/>
      <c r="GW110" s="1269"/>
      <c r="GX110" s="1269"/>
      <c r="GY110" s="1269"/>
      <c r="GZ110" s="1269"/>
      <c r="HA110" s="1269"/>
      <c r="HB110" s="1269"/>
      <c r="HC110" s="1269"/>
      <c r="HD110" s="1269"/>
      <c r="HE110" s="1269"/>
      <c r="HF110" s="1269"/>
      <c r="HG110" s="1269"/>
      <c r="HH110" s="1269"/>
      <c r="HI110" s="1269"/>
      <c r="HJ110" s="1269"/>
      <c r="HK110" s="1269"/>
      <c r="HL110" s="1269"/>
      <c r="HM110" s="1269"/>
      <c r="HN110" s="1269"/>
      <c r="HO110" s="1269"/>
      <c r="HP110" s="1269"/>
      <c r="HQ110" s="1269"/>
      <c r="HR110" s="1269"/>
      <c r="HS110" s="1269"/>
      <c r="HT110" s="1269"/>
      <c r="HU110" s="1269"/>
      <c r="HV110" s="1269"/>
      <c r="HW110" s="1269"/>
      <c r="HX110" s="1269"/>
      <c r="HY110" s="1269"/>
      <c r="HZ110" s="1269"/>
      <c r="IA110" s="1269"/>
      <c r="IB110" s="1269"/>
      <c r="IC110" s="1269"/>
      <c r="ID110" s="1269"/>
      <c r="IE110" s="1269"/>
      <c r="IF110" s="1269"/>
      <c r="IG110" s="1269"/>
      <c r="IH110" s="1269"/>
      <c r="II110" s="1269"/>
      <c r="IJ110" s="1269"/>
      <c r="IK110" s="1269"/>
      <c r="IL110" s="1269"/>
      <c r="IM110" s="1269"/>
      <c r="IN110" s="1269"/>
      <c r="IO110" s="1269"/>
      <c r="IP110" s="1269"/>
      <c r="IQ110" s="1269"/>
      <c r="IR110" s="1269"/>
      <c r="IS110" s="1269"/>
      <c r="IT110" s="1269"/>
      <c r="IU110" s="1269"/>
    </row>
    <row r="111" spans="1:255" s="1268" customFormat="1" ht="8.25" customHeight="1">
      <c r="A111" s="133"/>
      <c r="B111" s="13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269"/>
      <c r="R111" s="1269"/>
      <c r="S111" s="1269"/>
      <c r="T111" s="1269"/>
      <c r="U111" s="1269"/>
      <c r="V111" s="1269"/>
      <c r="W111" s="1269"/>
      <c r="X111" s="1269"/>
      <c r="Y111" s="1269"/>
      <c r="Z111" s="1269"/>
      <c r="AA111" s="1269"/>
      <c r="AB111" s="1269"/>
      <c r="AC111" s="1269"/>
      <c r="AD111" s="1269"/>
      <c r="AE111" s="1269"/>
      <c r="AF111" s="1269"/>
      <c r="AG111" s="1269"/>
      <c r="AH111" s="1269"/>
      <c r="AI111" s="1269"/>
      <c r="AJ111" s="1269"/>
      <c r="AK111" s="1269"/>
      <c r="AL111" s="1269"/>
      <c r="AM111" s="1269"/>
      <c r="AN111" s="1269"/>
      <c r="AO111" s="1269"/>
      <c r="AP111" s="1269"/>
      <c r="AQ111" s="1269"/>
      <c r="AR111" s="1269"/>
      <c r="AS111" s="1269"/>
      <c r="AT111" s="1269"/>
      <c r="AU111" s="1269"/>
      <c r="AV111" s="1269"/>
      <c r="AW111" s="1269"/>
      <c r="AX111" s="1269"/>
      <c r="AY111" s="1269"/>
      <c r="AZ111" s="1269"/>
      <c r="BA111" s="1269"/>
      <c r="BB111" s="1269"/>
      <c r="BC111" s="1269"/>
      <c r="BD111" s="1269"/>
      <c r="BE111" s="1269"/>
      <c r="BF111" s="1269"/>
      <c r="BG111" s="1269"/>
      <c r="BH111" s="1269"/>
      <c r="BI111" s="1269"/>
      <c r="BJ111" s="1269"/>
      <c r="BK111" s="1269"/>
      <c r="BL111" s="1269"/>
      <c r="BM111" s="1269"/>
      <c r="BN111" s="1269"/>
      <c r="BO111" s="1269"/>
      <c r="BP111" s="1269"/>
      <c r="BQ111" s="1269"/>
      <c r="BR111" s="1269"/>
      <c r="BS111" s="1269"/>
      <c r="BT111" s="1269"/>
      <c r="BU111" s="1269"/>
      <c r="BV111" s="1269"/>
      <c r="BW111" s="1269"/>
      <c r="BX111" s="1269"/>
      <c r="BY111" s="1269"/>
      <c r="BZ111" s="1269"/>
      <c r="CA111" s="1269"/>
      <c r="CB111" s="1269"/>
      <c r="CC111" s="1269"/>
      <c r="CD111" s="1269"/>
      <c r="CE111" s="1269"/>
      <c r="CF111" s="1269"/>
      <c r="CG111" s="1269"/>
      <c r="CH111" s="1269"/>
      <c r="CI111" s="1269"/>
      <c r="CJ111" s="1269"/>
      <c r="CK111" s="1269"/>
      <c r="CL111" s="1269"/>
      <c r="CM111" s="1269"/>
      <c r="CN111" s="1269"/>
      <c r="CO111" s="1269"/>
      <c r="CP111" s="1269"/>
      <c r="CQ111" s="1269"/>
      <c r="CR111" s="1269"/>
      <c r="CS111" s="1269"/>
      <c r="CT111" s="1269"/>
      <c r="CU111" s="1269"/>
      <c r="CV111" s="1269"/>
      <c r="CW111" s="1269"/>
      <c r="CX111" s="1269"/>
      <c r="CY111" s="1269"/>
      <c r="CZ111" s="1269"/>
      <c r="DA111" s="1269"/>
      <c r="DB111" s="1269"/>
      <c r="DC111" s="1269"/>
      <c r="DD111" s="1269"/>
      <c r="DE111" s="1269"/>
      <c r="DF111" s="1269"/>
      <c r="DG111" s="1269"/>
      <c r="DH111" s="1269"/>
      <c r="DI111" s="1269"/>
      <c r="DJ111" s="1269"/>
      <c r="DK111" s="1269"/>
      <c r="DL111" s="1269"/>
      <c r="DM111" s="1269"/>
      <c r="DN111" s="1269"/>
      <c r="DO111" s="1269"/>
      <c r="DP111" s="1269"/>
      <c r="DQ111" s="1269"/>
      <c r="DR111" s="1269"/>
      <c r="DS111" s="1269"/>
      <c r="DT111" s="1269"/>
      <c r="DU111" s="1269"/>
      <c r="DV111" s="1269"/>
      <c r="DW111" s="1269"/>
      <c r="DX111" s="1269"/>
      <c r="DY111" s="1269"/>
      <c r="DZ111" s="1269"/>
      <c r="EA111" s="1269"/>
      <c r="EB111" s="1269"/>
      <c r="EC111" s="1269"/>
      <c r="ED111" s="1269"/>
      <c r="EE111" s="1269"/>
      <c r="EF111" s="1269"/>
      <c r="EG111" s="1269"/>
      <c r="EH111" s="1269"/>
      <c r="EI111" s="1269"/>
      <c r="EJ111" s="1269"/>
      <c r="EK111" s="1269"/>
      <c r="EL111" s="1269"/>
      <c r="EM111" s="1269"/>
      <c r="EN111" s="1269"/>
      <c r="EO111" s="1269"/>
      <c r="EP111" s="1269"/>
      <c r="EQ111" s="1269"/>
      <c r="ER111" s="1269"/>
      <c r="ES111" s="1269"/>
      <c r="ET111" s="1269"/>
      <c r="EU111" s="1269"/>
      <c r="EV111" s="1269"/>
      <c r="EW111" s="1269"/>
      <c r="EX111" s="1269"/>
      <c r="EY111" s="1269"/>
      <c r="EZ111" s="1269"/>
      <c r="FA111" s="1269"/>
      <c r="FB111" s="1269"/>
      <c r="FC111" s="1269"/>
      <c r="FD111" s="1269"/>
      <c r="FE111" s="1269"/>
      <c r="FF111" s="1269"/>
      <c r="FG111" s="1269"/>
      <c r="FH111" s="1269"/>
      <c r="FI111" s="1269"/>
      <c r="FJ111" s="1269"/>
      <c r="FK111" s="1269"/>
      <c r="FL111" s="1269"/>
      <c r="FM111" s="1269"/>
      <c r="FN111" s="1269"/>
      <c r="FO111" s="1269"/>
      <c r="FP111" s="1269"/>
      <c r="FQ111" s="1269"/>
      <c r="FR111" s="1269"/>
      <c r="FS111" s="1269"/>
      <c r="FT111" s="1269"/>
      <c r="FU111" s="1269"/>
      <c r="FV111" s="1269"/>
      <c r="FW111" s="1269"/>
      <c r="FX111" s="1269"/>
      <c r="FY111" s="1269"/>
      <c r="FZ111" s="1269"/>
      <c r="GA111" s="1269"/>
      <c r="GB111" s="1269"/>
      <c r="GC111" s="1269"/>
      <c r="GD111" s="1269"/>
      <c r="GE111" s="1269"/>
      <c r="GF111" s="1269"/>
      <c r="GG111" s="1269"/>
      <c r="GH111" s="1269"/>
      <c r="GI111" s="1269"/>
      <c r="GJ111" s="1269"/>
      <c r="GK111" s="1269"/>
      <c r="GL111" s="1269"/>
      <c r="GM111" s="1269"/>
      <c r="GN111" s="1269"/>
      <c r="GO111" s="1269"/>
      <c r="GP111" s="1269"/>
      <c r="GQ111" s="1269"/>
      <c r="GR111" s="1269"/>
      <c r="GS111" s="1269"/>
      <c r="GT111" s="1269"/>
      <c r="GU111" s="1269"/>
      <c r="GV111" s="1269"/>
      <c r="GW111" s="1269"/>
      <c r="GX111" s="1269"/>
      <c r="GY111" s="1269"/>
      <c r="GZ111" s="1269"/>
      <c r="HA111" s="1269"/>
      <c r="HB111" s="1269"/>
      <c r="HC111" s="1269"/>
      <c r="HD111" s="1269"/>
      <c r="HE111" s="1269"/>
      <c r="HF111" s="1269"/>
      <c r="HG111" s="1269"/>
      <c r="HH111" s="1269"/>
      <c r="HI111" s="1269"/>
      <c r="HJ111" s="1269"/>
      <c r="HK111" s="1269"/>
      <c r="HL111" s="1269"/>
      <c r="HM111" s="1269"/>
      <c r="HN111" s="1269"/>
      <c r="HO111" s="1269"/>
      <c r="HP111" s="1269"/>
      <c r="HQ111" s="1269"/>
      <c r="HR111" s="1269"/>
      <c r="HS111" s="1269"/>
      <c r="HT111" s="1269"/>
      <c r="HU111" s="1269"/>
      <c r="HV111" s="1269"/>
      <c r="HW111" s="1269"/>
      <c r="HX111" s="1269"/>
      <c r="HY111" s="1269"/>
      <c r="HZ111" s="1269"/>
      <c r="IA111" s="1269"/>
      <c r="IB111" s="1269"/>
      <c r="IC111" s="1269"/>
      <c r="ID111" s="1269"/>
      <c r="IE111" s="1269"/>
      <c r="IF111" s="1269"/>
      <c r="IG111" s="1269"/>
      <c r="IH111" s="1269"/>
      <c r="II111" s="1269"/>
      <c r="IJ111" s="1269"/>
      <c r="IK111" s="1269"/>
      <c r="IL111" s="1269"/>
      <c r="IM111" s="1269"/>
      <c r="IN111" s="1269"/>
      <c r="IO111" s="1269"/>
      <c r="IP111" s="1269"/>
      <c r="IQ111" s="1269"/>
      <c r="IR111" s="1269"/>
      <c r="IS111" s="1269"/>
      <c r="IT111" s="1269"/>
      <c r="IU111" s="1269"/>
    </row>
    <row r="112" spans="1:255" s="1268" customFormat="1" ht="8.25" customHeight="1">
      <c r="A112" s="133"/>
      <c r="B112" s="133"/>
      <c r="C112" s="133"/>
      <c r="D112" s="133"/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3"/>
      <c r="P112" s="133"/>
      <c r="Q112" s="1269"/>
      <c r="R112" s="1269"/>
      <c r="S112" s="1269"/>
      <c r="T112" s="1269"/>
      <c r="U112" s="1269"/>
      <c r="V112" s="1269"/>
      <c r="W112" s="1269"/>
      <c r="X112" s="1269"/>
      <c r="Y112" s="1269"/>
      <c r="Z112" s="1269"/>
      <c r="AA112" s="1269"/>
      <c r="AB112" s="1269"/>
      <c r="AC112" s="1269"/>
      <c r="AD112" s="1269"/>
      <c r="AE112" s="1269"/>
      <c r="AF112" s="1269"/>
      <c r="AG112" s="1269"/>
      <c r="AH112" s="1269"/>
      <c r="AI112" s="1269"/>
      <c r="AJ112" s="1269"/>
      <c r="AK112" s="1269"/>
      <c r="AL112" s="1269"/>
      <c r="AM112" s="1269"/>
      <c r="AN112" s="1269"/>
      <c r="AO112" s="1269"/>
      <c r="AP112" s="1269"/>
      <c r="AQ112" s="1269"/>
      <c r="AR112" s="1269"/>
      <c r="AS112" s="1269"/>
      <c r="AT112" s="1269"/>
      <c r="AU112" s="1269"/>
      <c r="AV112" s="1269"/>
      <c r="AW112" s="1269"/>
      <c r="AX112" s="1269"/>
      <c r="AY112" s="1269"/>
      <c r="AZ112" s="1269"/>
      <c r="BA112" s="1269"/>
      <c r="BB112" s="1269"/>
      <c r="BC112" s="1269"/>
      <c r="BD112" s="1269"/>
      <c r="BE112" s="1269"/>
      <c r="BF112" s="1269"/>
      <c r="BG112" s="1269"/>
      <c r="BH112" s="1269"/>
      <c r="BI112" s="1269"/>
      <c r="BJ112" s="1269"/>
      <c r="BK112" s="1269"/>
      <c r="BL112" s="1269"/>
      <c r="BM112" s="1269"/>
      <c r="BN112" s="1269"/>
      <c r="BO112" s="1269"/>
      <c r="BP112" s="1269"/>
      <c r="BQ112" s="1269"/>
      <c r="BR112" s="1269"/>
      <c r="BS112" s="1269"/>
      <c r="BT112" s="1269"/>
      <c r="BU112" s="1269"/>
      <c r="BV112" s="1269"/>
      <c r="BW112" s="1269"/>
      <c r="BX112" s="1269"/>
      <c r="BY112" s="1269"/>
      <c r="BZ112" s="1269"/>
      <c r="CA112" s="1269"/>
      <c r="CB112" s="1269"/>
      <c r="CC112" s="1269"/>
      <c r="CD112" s="1269"/>
      <c r="CE112" s="1269"/>
      <c r="CF112" s="1269"/>
      <c r="CG112" s="1269"/>
      <c r="CH112" s="1269"/>
      <c r="CI112" s="1269"/>
      <c r="CJ112" s="1269"/>
      <c r="CK112" s="1269"/>
      <c r="CL112" s="1269"/>
      <c r="CM112" s="1269"/>
      <c r="CN112" s="1269"/>
      <c r="CO112" s="1269"/>
      <c r="CP112" s="1269"/>
      <c r="CQ112" s="1269"/>
      <c r="CR112" s="1269"/>
      <c r="CS112" s="1269"/>
      <c r="CT112" s="1269"/>
      <c r="CU112" s="1269"/>
      <c r="CV112" s="1269"/>
      <c r="CW112" s="1269"/>
      <c r="CX112" s="1269"/>
      <c r="CY112" s="1269"/>
      <c r="CZ112" s="1269"/>
      <c r="DA112" s="1269"/>
      <c r="DB112" s="1269"/>
      <c r="DC112" s="1269"/>
      <c r="DD112" s="1269"/>
      <c r="DE112" s="1269"/>
      <c r="DF112" s="1269"/>
      <c r="DG112" s="1269"/>
      <c r="DH112" s="1269"/>
      <c r="DI112" s="1269"/>
      <c r="DJ112" s="1269"/>
      <c r="DK112" s="1269"/>
      <c r="DL112" s="1269"/>
      <c r="DM112" s="1269"/>
      <c r="DN112" s="1269"/>
      <c r="DO112" s="1269"/>
      <c r="DP112" s="1269"/>
      <c r="DQ112" s="1269"/>
      <c r="DR112" s="1269"/>
      <c r="DS112" s="1269"/>
      <c r="DT112" s="1269"/>
      <c r="DU112" s="1269"/>
      <c r="DV112" s="1269"/>
      <c r="DW112" s="1269"/>
      <c r="DX112" s="1269"/>
      <c r="DY112" s="1269"/>
      <c r="DZ112" s="1269"/>
      <c r="EA112" s="1269"/>
      <c r="EB112" s="1269"/>
      <c r="EC112" s="1269"/>
      <c r="ED112" s="1269"/>
      <c r="EE112" s="1269"/>
      <c r="EF112" s="1269"/>
      <c r="EG112" s="1269"/>
      <c r="EH112" s="1269"/>
      <c r="EI112" s="1269"/>
      <c r="EJ112" s="1269"/>
      <c r="EK112" s="1269"/>
      <c r="EL112" s="1269"/>
      <c r="EM112" s="1269"/>
      <c r="EN112" s="1269"/>
      <c r="EO112" s="1269"/>
      <c r="EP112" s="1269"/>
      <c r="EQ112" s="1269"/>
      <c r="ER112" s="1269"/>
      <c r="ES112" s="1269"/>
      <c r="ET112" s="1269"/>
      <c r="EU112" s="1269"/>
      <c r="EV112" s="1269"/>
      <c r="EW112" s="1269"/>
      <c r="EX112" s="1269"/>
      <c r="EY112" s="1269"/>
      <c r="EZ112" s="1269"/>
      <c r="FA112" s="1269"/>
      <c r="FB112" s="1269"/>
      <c r="FC112" s="1269"/>
      <c r="FD112" s="1269"/>
      <c r="FE112" s="1269"/>
      <c r="FF112" s="1269"/>
      <c r="FG112" s="1269"/>
      <c r="FH112" s="1269"/>
      <c r="FI112" s="1269"/>
      <c r="FJ112" s="1269"/>
      <c r="FK112" s="1269"/>
      <c r="FL112" s="1269"/>
      <c r="FM112" s="1269"/>
      <c r="FN112" s="1269"/>
      <c r="FO112" s="1269"/>
      <c r="FP112" s="1269"/>
      <c r="FQ112" s="1269"/>
      <c r="FR112" s="1269"/>
      <c r="FS112" s="1269"/>
      <c r="FT112" s="1269"/>
      <c r="FU112" s="1269"/>
      <c r="FV112" s="1269"/>
      <c r="FW112" s="1269"/>
      <c r="FX112" s="1269"/>
      <c r="FY112" s="1269"/>
      <c r="FZ112" s="1269"/>
      <c r="GA112" s="1269"/>
      <c r="GB112" s="1269"/>
      <c r="GC112" s="1269"/>
      <c r="GD112" s="1269"/>
      <c r="GE112" s="1269"/>
      <c r="GF112" s="1269"/>
      <c r="GG112" s="1269"/>
      <c r="GH112" s="1269"/>
      <c r="GI112" s="1269"/>
      <c r="GJ112" s="1269"/>
      <c r="GK112" s="1269"/>
      <c r="GL112" s="1269"/>
      <c r="GM112" s="1269"/>
      <c r="GN112" s="1269"/>
      <c r="GO112" s="1269"/>
      <c r="GP112" s="1269"/>
      <c r="GQ112" s="1269"/>
      <c r="GR112" s="1269"/>
      <c r="GS112" s="1269"/>
      <c r="GT112" s="1269"/>
      <c r="GU112" s="1269"/>
      <c r="GV112" s="1269"/>
      <c r="GW112" s="1269"/>
      <c r="GX112" s="1269"/>
      <c r="GY112" s="1269"/>
      <c r="GZ112" s="1269"/>
      <c r="HA112" s="1269"/>
      <c r="HB112" s="1269"/>
      <c r="HC112" s="1269"/>
      <c r="HD112" s="1269"/>
      <c r="HE112" s="1269"/>
      <c r="HF112" s="1269"/>
      <c r="HG112" s="1269"/>
      <c r="HH112" s="1269"/>
      <c r="HI112" s="1269"/>
      <c r="HJ112" s="1269"/>
      <c r="HK112" s="1269"/>
      <c r="HL112" s="1269"/>
      <c r="HM112" s="1269"/>
      <c r="HN112" s="1269"/>
      <c r="HO112" s="1269"/>
      <c r="HP112" s="1269"/>
      <c r="HQ112" s="1269"/>
      <c r="HR112" s="1269"/>
      <c r="HS112" s="1269"/>
      <c r="HT112" s="1269"/>
      <c r="HU112" s="1269"/>
      <c r="HV112" s="1269"/>
      <c r="HW112" s="1269"/>
      <c r="HX112" s="1269"/>
      <c r="HY112" s="1269"/>
      <c r="HZ112" s="1269"/>
      <c r="IA112" s="1269"/>
      <c r="IB112" s="1269"/>
      <c r="IC112" s="1269"/>
      <c r="ID112" s="1269"/>
      <c r="IE112" s="1269"/>
      <c r="IF112" s="1269"/>
      <c r="IG112" s="1269"/>
      <c r="IH112" s="1269"/>
      <c r="II112" s="1269"/>
      <c r="IJ112" s="1269"/>
      <c r="IK112" s="1269"/>
      <c r="IL112" s="1269"/>
      <c r="IM112" s="1269"/>
      <c r="IN112" s="1269"/>
      <c r="IO112" s="1269"/>
      <c r="IP112" s="1269"/>
      <c r="IQ112" s="1269"/>
      <c r="IR112" s="1269"/>
      <c r="IS112" s="1269"/>
      <c r="IT112" s="1269"/>
      <c r="IU112" s="1269"/>
    </row>
    <row r="113" spans="1:255" s="1268" customFormat="1" ht="8.25" customHeight="1">
      <c r="A113" s="133"/>
      <c r="B113" s="133"/>
      <c r="C113" s="133"/>
      <c r="D113" s="133"/>
      <c r="E113" s="133"/>
      <c r="F113" s="133"/>
      <c r="G113" s="133"/>
      <c r="H113" s="133"/>
      <c r="I113" s="133"/>
      <c r="J113" s="133"/>
      <c r="K113" s="133"/>
      <c r="L113" s="133"/>
      <c r="M113" s="133"/>
      <c r="N113" s="133"/>
      <c r="O113" s="133"/>
      <c r="P113" s="133"/>
      <c r="Q113" s="1269"/>
      <c r="R113" s="1269"/>
      <c r="S113" s="1269"/>
      <c r="T113" s="1269"/>
      <c r="U113" s="1269"/>
      <c r="V113" s="1269"/>
      <c r="W113" s="1269"/>
      <c r="X113" s="1269"/>
      <c r="Y113" s="1269"/>
      <c r="Z113" s="1269"/>
      <c r="AA113" s="1269"/>
      <c r="AB113" s="1269"/>
      <c r="AC113" s="1269"/>
      <c r="AD113" s="1269"/>
      <c r="AE113" s="1269"/>
      <c r="AF113" s="1269"/>
      <c r="AG113" s="1269"/>
      <c r="AH113" s="1269"/>
      <c r="AI113" s="1269"/>
      <c r="AJ113" s="1269"/>
      <c r="AK113" s="1269"/>
      <c r="AL113" s="1269"/>
      <c r="AM113" s="1269"/>
      <c r="AN113" s="1269"/>
      <c r="AO113" s="1269"/>
      <c r="AP113" s="1269"/>
      <c r="AQ113" s="1269"/>
      <c r="AR113" s="1269"/>
      <c r="AS113" s="1269"/>
      <c r="AT113" s="1269"/>
      <c r="AU113" s="1269"/>
      <c r="AV113" s="1269"/>
      <c r="AW113" s="1269"/>
      <c r="AX113" s="1269"/>
      <c r="AY113" s="1269"/>
      <c r="AZ113" s="1269"/>
      <c r="BA113" s="1269"/>
      <c r="BB113" s="1269"/>
      <c r="BC113" s="1269"/>
      <c r="BD113" s="1269"/>
      <c r="BE113" s="1269"/>
      <c r="BF113" s="1269"/>
      <c r="BG113" s="1269"/>
      <c r="BH113" s="1269"/>
      <c r="BI113" s="1269"/>
      <c r="BJ113" s="1269"/>
      <c r="BK113" s="1269"/>
      <c r="BL113" s="1269"/>
      <c r="BM113" s="1269"/>
      <c r="BN113" s="1269"/>
      <c r="BO113" s="1269"/>
      <c r="BP113" s="1269"/>
      <c r="BQ113" s="1269"/>
      <c r="BR113" s="1269"/>
      <c r="BS113" s="1269"/>
      <c r="BT113" s="1269"/>
      <c r="BU113" s="1269"/>
      <c r="BV113" s="1269"/>
      <c r="BW113" s="1269"/>
      <c r="BX113" s="1269"/>
      <c r="BY113" s="1269"/>
      <c r="BZ113" s="1269"/>
      <c r="CA113" s="1269"/>
      <c r="CB113" s="1269"/>
      <c r="CC113" s="1269"/>
      <c r="CD113" s="1269"/>
      <c r="CE113" s="1269"/>
      <c r="CF113" s="1269"/>
      <c r="CG113" s="1269"/>
      <c r="CH113" s="1269"/>
      <c r="CI113" s="1269"/>
      <c r="CJ113" s="1269"/>
      <c r="CK113" s="1269"/>
      <c r="CL113" s="1269"/>
      <c r="CM113" s="1269"/>
      <c r="CN113" s="1269"/>
      <c r="CO113" s="1269"/>
      <c r="CP113" s="1269"/>
      <c r="CQ113" s="1269"/>
      <c r="CR113" s="1269"/>
      <c r="CS113" s="1269"/>
      <c r="CT113" s="1269"/>
      <c r="CU113" s="1269"/>
      <c r="CV113" s="1269"/>
      <c r="CW113" s="1269"/>
      <c r="CX113" s="1269"/>
      <c r="CY113" s="1269"/>
      <c r="CZ113" s="1269"/>
      <c r="DA113" s="1269"/>
      <c r="DB113" s="1269"/>
      <c r="DC113" s="1269"/>
      <c r="DD113" s="1269"/>
      <c r="DE113" s="1269"/>
      <c r="DF113" s="1269"/>
      <c r="DG113" s="1269"/>
      <c r="DH113" s="1269"/>
      <c r="DI113" s="1269"/>
      <c r="DJ113" s="1269"/>
      <c r="DK113" s="1269"/>
      <c r="DL113" s="1269"/>
      <c r="DM113" s="1269"/>
      <c r="DN113" s="1269"/>
      <c r="DO113" s="1269"/>
      <c r="DP113" s="1269"/>
      <c r="DQ113" s="1269"/>
      <c r="DR113" s="1269"/>
      <c r="DS113" s="1269"/>
      <c r="DT113" s="1269"/>
      <c r="DU113" s="1269"/>
      <c r="DV113" s="1269"/>
      <c r="DW113" s="1269"/>
      <c r="DX113" s="1269"/>
      <c r="DY113" s="1269"/>
      <c r="DZ113" s="1269"/>
      <c r="EA113" s="1269"/>
      <c r="EB113" s="1269"/>
      <c r="EC113" s="1269"/>
      <c r="ED113" s="1269"/>
      <c r="EE113" s="1269"/>
      <c r="EF113" s="1269"/>
      <c r="EG113" s="1269"/>
      <c r="EH113" s="1269"/>
      <c r="EI113" s="1269"/>
      <c r="EJ113" s="1269"/>
      <c r="EK113" s="1269"/>
      <c r="EL113" s="1269"/>
      <c r="EM113" s="1269"/>
      <c r="EN113" s="1269"/>
      <c r="EO113" s="1269"/>
      <c r="EP113" s="1269"/>
      <c r="EQ113" s="1269"/>
      <c r="ER113" s="1269"/>
      <c r="ES113" s="1269"/>
      <c r="ET113" s="1269"/>
      <c r="EU113" s="1269"/>
      <c r="EV113" s="1269"/>
      <c r="EW113" s="1269"/>
      <c r="EX113" s="1269"/>
      <c r="EY113" s="1269"/>
      <c r="EZ113" s="1269"/>
      <c r="FA113" s="1269"/>
      <c r="FB113" s="1269"/>
      <c r="FC113" s="1269"/>
      <c r="FD113" s="1269"/>
      <c r="FE113" s="1269"/>
      <c r="FF113" s="1269"/>
      <c r="FG113" s="1269"/>
      <c r="FH113" s="1269"/>
      <c r="FI113" s="1269"/>
      <c r="FJ113" s="1269"/>
      <c r="FK113" s="1269"/>
      <c r="FL113" s="1269"/>
      <c r="FM113" s="1269"/>
      <c r="FN113" s="1269"/>
      <c r="FO113" s="1269"/>
      <c r="FP113" s="1269"/>
      <c r="FQ113" s="1269"/>
      <c r="FR113" s="1269"/>
      <c r="FS113" s="1269"/>
      <c r="FT113" s="1269"/>
      <c r="FU113" s="1269"/>
      <c r="FV113" s="1269"/>
      <c r="FW113" s="1269"/>
      <c r="FX113" s="1269"/>
      <c r="FY113" s="1269"/>
      <c r="FZ113" s="1269"/>
      <c r="GA113" s="1269"/>
      <c r="GB113" s="1269"/>
      <c r="GC113" s="1269"/>
      <c r="GD113" s="1269"/>
      <c r="GE113" s="1269"/>
      <c r="GF113" s="1269"/>
      <c r="GG113" s="1269"/>
      <c r="GH113" s="1269"/>
      <c r="GI113" s="1269"/>
      <c r="GJ113" s="1269"/>
      <c r="GK113" s="1269"/>
      <c r="GL113" s="1269"/>
      <c r="GM113" s="1269"/>
      <c r="GN113" s="1269"/>
      <c r="GO113" s="1269"/>
      <c r="GP113" s="1269"/>
      <c r="GQ113" s="1269"/>
      <c r="GR113" s="1269"/>
      <c r="GS113" s="1269"/>
      <c r="GT113" s="1269"/>
      <c r="GU113" s="1269"/>
      <c r="GV113" s="1269"/>
      <c r="GW113" s="1269"/>
      <c r="GX113" s="1269"/>
      <c r="GY113" s="1269"/>
      <c r="GZ113" s="1269"/>
      <c r="HA113" s="1269"/>
      <c r="HB113" s="1269"/>
      <c r="HC113" s="1269"/>
      <c r="HD113" s="1269"/>
      <c r="HE113" s="1269"/>
      <c r="HF113" s="1269"/>
      <c r="HG113" s="1269"/>
      <c r="HH113" s="1269"/>
      <c r="HI113" s="1269"/>
      <c r="HJ113" s="1269"/>
      <c r="HK113" s="1269"/>
      <c r="HL113" s="1269"/>
      <c r="HM113" s="1269"/>
      <c r="HN113" s="1269"/>
      <c r="HO113" s="1269"/>
      <c r="HP113" s="1269"/>
      <c r="HQ113" s="1269"/>
      <c r="HR113" s="1269"/>
      <c r="HS113" s="1269"/>
      <c r="HT113" s="1269"/>
      <c r="HU113" s="1269"/>
      <c r="HV113" s="1269"/>
      <c r="HW113" s="1269"/>
      <c r="HX113" s="1269"/>
      <c r="HY113" s="1269"/>
      <c r="HZ113" s="1269"/>
      <c r="IA113" s="1269"/>
      <c r="IB113" s="1269"/>
      <c r="IC113" s="1269"/>
      <c r="ID113" s="1269"/>
      <c r="IE113" s="1269"/>
      <c r="IF113" s="1269"/>
      <c r="IG113" s="1269"/>
      <c r="IH113" s="1269"/>
      <c r="II113" s="1269"/>
      <c r="IJ113" s="1269"/>
      <c r="IK113" s="1269"/>
      <c r="IL113" s="1269"/>
      <c r="IM113" s="1269"/>
      <c r="IN113" s="1269"/>
      <c r="IO113" s="1269"/>
      <c r="IP113" s="1269"/>
      <c r="IQ113" s="1269"/>
      <c r="IR113" s="1269"/>
      <c r="IS113" s="1269"/>
      <c r="IT113" s="1269"/>
      <c r="IU113" s="1269"/>
    </row>
    <row r="114" spans="1:255" s="1268" customFormat="1" ht="8.25" customHeight="1">
      <c r="A114" s="133"/>
      <c r="B114" s="133"/>
      <c r="C114" s="133"/>
      <c r="D114" s="133"/>
      <c r="E114" s="133"/>
      <c r="F114" s="133"/>
      <c r="G114" s="133"/>
      <c r="H114" s="133"/>
      <c r="I114" s="133"/>
      <c r="J114" s="133"/>
      <c r="K114" s="133"/>
      <c r="L114" s="133"/>
      <c r="M114" s="133"/>
      <c r="N114" s="133"/>
      <c r="O114" s="133"/>
      <c r="P114" s="133"/>
      <c r="Q114" s="1269"/>
      <c r="R114" s="1269"/>
      <c r="S114" s="1269"/>
      <c r="T114" s="1269"/>
      <c r="U114" s="1269"/>
      <c r="V114" s="1269"/>
      <c r="W114" s="1269"/>
      <c r="X114" s="1269"/>
      <c r="Y114" s="1269"/>
      <c r="Z114" s="1269"/>
      <c r="AA114" s="1269"/>
      <c r="AB114" s="1269"/>
      <c r="AC114" s="1269"/>
      <c r="AD114" s="1269"/>
      <c r="AE114" s="1269"/>
      <c r="AF114" s="1269"/>
      <c r="AG114" s="1269"/>
      <c r="AH114" s="1269"/>
      <c r="AI114" s="1269"/>
      <c r="AJ114" s="1269"/>
      <c r="AK114" s="1269"/>
      <c r="AL114" s="1269"/>
      <c r="AM114" s="1269"/>
      <c r="AN114" s="1269"/>
      <c r="AO114" s="1269"/>
      <c r="AP114" s="1269"/>
      <c r="AQ114" s="1269"/>
      <c r="AR114" s="1269"/>
      <c r="AS114" s="1269"/>
      <c r="AT114" s="1269"/>
      <c r="AU114" s="1269"/>
      <c r="AV114" s="1269"/>
      <c r="AW114" s="1269"/>
      <c r="AX114" s="1269"/>
      <c r="AY114" s="1269"/>
      <c r="AZ114" s="1269"/>
      <c r="BA114" s="1269"/>
      <c r="BB114" s="1269"/>
      <c r="BC114" s="1269"/>
      <c r="BD114" s="1269"/>
      <c r="BE114" s="1269"/>
      <c r="BF114" s="1269"/>
      <c r="BG114" s="1269"/>
      <c r="BH114" s="1269"/>
      <c r="BI114" s="1269"/>
      <c r="BJ114" s="1269"/>
      <c r="BK114" s="1269"/>
      <c r="BL114" s="1269"/>
      <c r="BM114" s="1269"/>
      <c r="BN114" s="1269"/>
      <c r="BO114" s="1269"/>
      <c r="BP114" s="1269"/>
      <c r="BQ114" s="1269"/>
      <c r="BR114" s="1269"/>
      <c r="BS114" s="1269"/>
      <c r="BT114" s="1269"/>
      <c r="BU114" s="1269"/>
      <c r="BV114" s="1269"/>
      <c r="BW114" s="1269"/>
      <c r="BX114" s="1269"/>
      <c r="BY114" s="1269"/>
      <c r="BZ114" s="1269"/>
      <c r="CA114" s="1269"/>
      <c r="CB114" s="1269"/>
      <c r="CC114" s="1269"/>
      <c r="CD114" s="1269"/>
      <c r="CE114" s="1269"/>
      <c r="CF114" s="1269"/>
      <c r="CG114" s="1269"/>
      <c r="CH114" s="1269"/>
      <c r="CI114" s="1269"/>
      <c r="CJ114" s="1269"/>
      <c r="CK114" s="1269"/>
      <c r="CL114" s="1269"/>
      <c r="CM114" s="1269"/>
      <c r="CN114" s="1269"/>
      <c r="CO114" s="1269"/>
      <c r="CP114" s="1269"/>
      <c r="CQ114" s="1269"/>
      <c r="CR114" s="1269"/>
      <c r="CS114" s="1269"/>
      <c r="CT114" s="1269"/>
      <c r="CU114" s="1269"/>
      <c r="CV114" s="1269"/>
      <c r="CW114" s="1269"/>
      <c r="CX114" s="1269"/>
      <c r="CY114" s="1269"/>
      <c r="CZ114" s="1269"/>
      <c r="DA114" s="1269"/>
      <c r="DB114" s="1269"/>
      <c r="DC114" s="1269"/>
      <c r="DD114" s="1269"/>
      <c r="DE114" s="1269"/>
      <c r="DF114" s="1269"/>
      <c r="DG114" s="1269"/>
      <c r="DH114" s="1269"/>
      <c r="DI114" s="1269"/>
      <c r="DJ114" s="1269"/>
      <c r="DK114" s="1269"/>
      <c r="DL114" s="1269"/>
      <c r="DM114" s="1269"/>
      <c r="DN114" s="1269"/>
      <c r="DO114" s="1269"/>
      <c r="DP114" s="1269"/>
      <c r="DQ114" s="1269"/>
      <c r="DR114" s="1269"/>
      <c r="DS114" s="1269"/>
      <c r="DT114" s="1269"/>
      <c r="DU114" s="1269"/>
      <c r="DV114" s="1269"/>
      <c r="DW114" s="1269"/>
      <c r="DX114" s="1269"/>
      <c r="DY114" s="1269"/>
      <c r="DZ114" s="1269"/>
      <c r="EA114" s="1269"/>
      <c r="EB114" s="1269"/>
      <c r="EC114" s="1269"/>
      <c r="ED114" s="1269"/>
      <c r="EE114" s="1269"/>
      <c r="EF114" s="1269"/>
      <c r="EG114" s="1269"/>
      <c r="EH114" s="1269"/>
      <c r="EI114" s="1269"/>
      <c r="EJ114" s="1269"/>
      <c r="EK114" s="1269"/>
      <c r="EL114" s="1269"/>
      <c r="EM114" s="1269"/>
      <c r="EN114" s="1269"/>
      <c r="EO114" s="1269"/>
      <c r="EP114" s="1269"/>
      <c r="EQ114" s="1269"/>
      <c r="ER114" s="1269"/>
      <c r="ES114" s="1269"/>
      <c r="ET114" s="1269"/>
      <c r="EU114" s="1269"/>
      <c r="EV114" s="1269"/>
      <c r="EW114" s="1269"/>
      <c r="EX114" s="1269"/>
      <c r="EY114" s="1269"/>
      <c r="EZ114" s="1269"/>
      <c r="FA114" s="1269"/>
      <c r="FB114" s="1269"/>
      <c r="FC114" s="1269"/>
      <c r="FD114" s="1269"/>
      <c r="FE114" s="1269"/>
      <c r="FF114" s="1269"/>
      <c r="FG114" s="1269"/>
      <c r="FH114" s="1269"/>
      <c r="FI114" s="1269"/>
      <c r="FJ114" s="1269"/>
      <c r="FK114" s="1269"/>
      <c r="FL114" s="1269"/>
      <c r="FM114" s="1269"/>
      <c r="FN114" s="1269"/>
      <c r="FO114" s="1269"/>
      <c r="FP114" s="1269"/>
      <c r="FQ114" s="1269"/>
      <c r="FR114" s="1269"/>
      <c r="FS114" s="1269"/>
      <c r="FT114" s="1269"/>
      <c r="FU114" s="1269"/>
      <c r="FV114" s="1269"/>
      <c r="FW114" s="1269"/>
      <c r="FX114" s="1269"/>
      <c r="FY114" s="1269"/>
      <c r="FZ114" s="1269"/>
      <c r="GA114" s="1269"/>
      <c r="GB114" s="1269"/>
      <c r="GC114" s="1269"/>
      <c r="GD114" s="1269"/>
      <c r="GE114" s="1269"/>
      <c r="GF114" s="1269"/>
      <c r="GG114" s="1269"/>
      <c r="GH114" s="1269"/>
      <c r="GI114" s="1269"/>
      <c r="GJ114" s="1269"/>
      <c r="GK114" s="1269"/>
      <c r="GL114" s="1269"/>
      <c r="GM114" s="1269"/>
      <c r="GN114" s="1269"/>
      <c r="GO114" s="1269"/>
      <c r="GP114" s="1269"/>
      <c r="GQ114" s="1269"/>
      <c r="GR114" s="1269"/>
      <c r="GS114" s="1269"/>
      <c r="GT114" s="1269"/>
      <c r="GU114" s="1269"/>
      <c r="GV114" s="1269"/>
      <c r="GW114" s="1269"/>
      <c r="GX114" s="1269"/>
      <c r="GY114" s="1269"/>
      <c r="GZ114" s="1269"/>
      <c r="HA114" s="1269"/>
      <c r="HB114" s="1269"/>
      <c r="HC114" s="1269"/>
      <c r="HD114" s="1269"/>
      <c r="HE114" s="1269"/>
      <c r="HF114" s="1269"/>
      <c r="HG114" s="1269"/>
      <c r="HH114" s="1269"/>
      <c r="HI114" s="1269"/>
      <c r="HJ114" s="1269"/>
      <c r="HK114" s="1269"/>
      <c r="HL114" s="1269"/>
      <c r="HM114" s="1269"/>
      <c r="HN114" s="1269"/>
      <c r="HO114" s="1269"/>
      <c r="HP114" s="1269"/>
      <c r="HQ114" s="1269"/>
      <c r="HR114" s="1269"/>
      <c r="HS114" s="1269"/>
      <c r="HT114" s="1269"/>
      <c r="HU114" s="1269"/>
      <c r="HV114" s="1269"/>
      <c r="HW114" s="1269"/>
      <c r="HX114" s="1269"/>
      <c r="HY114" s="1269"/>
      <c r="HZ114" s="1269"/>
      <c r="IA114" s="1269"/>
      <c r="IB114" s="1269"/>
      <c r="IC114" s="1269"/>
      <c r="ID114" s="1269"/>
      <c r="IE114" s="1269"/>
      <c r="IF114" s="1269"/>
      <c r="IG114" s="1269"/>
      <c r="IH114" s="1269"/>
      <c r="II114" s="1269"/>
      <c r="IJ114" s="1269"/>
      <c r="IK114" s="1269"/>
      <c r="IL114" s="1269"/>
      <c r="IM114" s="1269"/>
      <c r="IN114" s="1269"/>
      <c r="IO114" s="1269"/>
      <c r="IP114" s="1269"/>
      <c r="IQ114" s="1269"/>
      <c r="IR114" s="1269"/>
      <c r="IS114" s="1269"/>
      <c r="IT114" s="1269"/>
      <c r="IU114" s="1269"/>
    </row>
    <row r="115" spans="1:255" s="1268" customFormat="1" ht="8.25" customHeight="1">
      <c r="A115" s="133"/>
      <c r="B115" s="133"/>
      <c r="C115" s="133"/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269"/>
      <c r="R115" s="1269"/>
      <c r="S115" s="1269"/>
      <c r="T115" s="1269"/>
      <c r="U115" s="1269"/>
      <c r="V115" s="1269"/>
      <c r="W115" s="1269"/>
      <c r="X115" s="1269"/>
      <c r="Y115" s="1269"/>
      <c r="Z115" s="1269"/>
      <c r="AA115" s="1269"/>
      <c r="AB115" s="1269"/>
      <c r="AC115" s="1269"/>
      <c r="AD115" s="1269"/>
      <c r="AE115" s="1269"/>
      <c r="AF115" s="1269"/>
      <c r="AG115" s="1269"/>
      <c r="AH115" s="1269"/>
      <c r="AI115" s="1269"/>
      <c r="AJ115" s="1269"/>
      <c r="AK115" s="1269"/>
      <c r="AL115" s="1269"/>
      <c r="AM115" s="1269"/>
      <c r="AN115" s="1269"/>
      <c r="AO115" s="1269"/>
      <c r="AP115" s="1269"/>
      <c r="AQ115" s="1269"/>
      <c r="AR115" s="1269"/>
      <c r="AS115" s="1269"/>
      <c r="AT115" s="1269"/>
      <c r="AU115" s="1269"/>
      <c r="AV115" s="1269"/>
      <c r="AW115" s="1269"/>
      <c r="AX115" s="1269"/>
      <c r="AY115" s="1269"/>
      <c r="AZ115" s="1269"/>
      <c r="BA115" s="1269"/>
      <c r="BB115" s="1269"/>
      <c r="BC115" s="1269"/>
      <c r="BD115" s="1269"/>
      <c r="BE115" s="1269"/>
      <c r="BF115" s="1269"/>
      <c r="BG115" s="1269"/>
      <c r="BH115" s="1269"/>
      <c r="BI115" s="1269"/>
      <c r="BJ115" s="1269"/>
      <c r="BK115" s="1269"/>
      <c r="BL115" s="1269"/>
      <c r="BM115" s="1269"/>
      <c r="BN115" s="1269"/>
      <c r="BO115" s="1269"/>
      <c r="BP115" s="1269"/>
      <c r="BQ115" s="1269"/>
      <c r="BR115" s="1269"/>
      <c r="BS115" s="1269"/>
      <c r="BT115" s="1269"/>
      <c r="BU115" s="1269"/>
      <c r="BV115" s="1269"/>
      <c r="BW115" s="1269"/>
      <c r="BX115" s="1269"/>
      <c r="BY115" s="1269"/>
      <c r="BZ115" s="1269"/>
      <c r="CA115" s="1269"/>
      <c r="CB115" s="1269"/>
      <c r="CC115" s="1269"/>
      <c r="CD115" s="1269"/>
      <c r="CE115" s="1269"/>
      <c r="CF115" s="1269"/>
      <c r="CG115" s="1269"/>
      <c r="CH115" s="1269"/>
      <c r="CI115" s="1269"/>
      <c r="CJ115" s="1269"/>
      <c r="CK115" s="1269"/>
      <c r="CL115" s="1269"/>
      <c r="CM115" s="1269"/>
      <c r="CN115" s="1269"/>
      <c r="CO115" s="1269"/>
      <c r="CP115" s="1269"/>
      <c r="CQ115" s="1269"/>
      <c r="CR115" s="1269"/>
      <c r="CS115" s="1269"/>
      <c r="CT115" s="1269"/>
      <c r="CU115" s="1269"/>
      <c r="CV115" s="1269"/>
      <c r="CW115" s="1269"/>
      <c r="CX115" s="1269"/>
      <c r="CY115" s="1269"/>
      <c r="CZ115" s="1269"/>
      <c r="DA115" s="1269"/>
      <c r="DB115" s="1269"/>
      <c r="DC115" s="1269"/>
      <c r="DD115" s="1269"/>
      <c r="DE115" s="1269"/>
      <c r="DF115" s="1269"/>
      <c r="DG115" s="1269"/>
      <c r="DH115" s="1269"/>
      <c r="DI115" s="1269"/>
      <c r="DJ115" s="1269"/>
      <c r="DK115" s="1269"/>
      <c r="DL115" s="1269"/>
      <c r="DM115" s="1269"/>
      <c r="DN115" s="1269"/>
      <c r="DO115" s="1269"/>
      <c r="DP115" s="1269"/>
      <c r="DQ115" s="1269"/>
      <c r="DR115" s="1269"/>
      <c r="DS115" s="1269"/>
      <c r="DT115" s="1269"/>
      <c r="DU115" s="1269"/>
      <c r="DV115" s="1269"/>
      <c r="DW115" s="1269"/>
      <c r="DX115" s="1269"/>
      <c r="DY115" s="1269"/>
      <c r="DZ115" s="1269"/>
      <c r="EA115" s="1269"/>
      <c r="EB115" s="1269"/>
      <c r="EC115" s="1269"/>
      <c r="ED115" s="1269"/>
      <c r="EE115" s="1269"/>
      <c r="EF115" s="1269"/>
      <c r="EG115" s="1269"/>
      <c r="EH115" s="1269"/>
      <c r="EI115" s="1269"/>
      <c r="EJ115" s="1269"/>
      <c r="EK115" s="1269"/>
      <c r="EL115" s="1269"/>
      <c r="EM115" s="1269"/>
      <c r="EN115" s="1269"/>
      <c r="EO115" s="1269"/>
      <c r="EP115" s="1269"/>
      <c r="EQ115" s="1269"/>
      <c r="ER115" s="1269"/>
      <c r="ES115" s="1269"/>
      <c r="ET115" s="1269"/>
      <c r="EU115" s="1269"/>
      <c r="EV115" s="1269"/>
      <c r="EW115" s="1269"/>
      <c r="EX115" s="1269"/>
      <c r="EY115" s="1269"/>
      <c r="EZ115" s="1269"/>
      <c r="FA115" s="1269"/>
      <c r="FB115" s="1269"/>
      <c r="FC115" s="1269"/>
      <c r="FD115" s="1269"/>
      <c r="FE115" s="1269"/>
      <c r="FF115" s="1269"/>
      <c r="FG115" s="1269"/>
      <c r="FH115" s="1269"/>
      <c r="FI115" s="1269"/>
      <c r="FJ115" s="1269"/>
      <c r="FK115" s="1269"/>
      <c r="FL115" s="1269"/>
      <c r="FM115" s="1269"/>
      <c r="FN115" s="1269"/>
      <c r="FO115" s="1269"/>
      <c r="FP115" s="1269"/>
      <c r="FQ115" s="1269"/>
      <c r="FR115" s="1269"/>
      <c r="FS115" s="1269"/>
      <c r="FT115" s="1269"/>
      <c r="FU115" s="1269"/>
      <c r="FV115" s="1269"/>
      <c r="FW115" s="1269"/>
      <c r="FX115" s="1269"/>
      <c r="FY115" s="1269"/>
      <c r="FZ115" s="1269"/>
      <c r="GA115" s="1269"/>
      <c r="GB115" s="1269"/>
      <c r="GC115" s="1269"/>
      <c r="GD115" s="1269"/>
      <c r="GE115" s="1269"/>
      <c r="GF115" s="1269"/>
      <c r="GG115" s="1269"/>
      <c r="GH115" s="1269"/>
      <c r="GI115" s="1269"/>
      <c r="GJ115" s="1269"/>
      <c r="GK115" s="1269"/>
      <c r="GL115" s="1269"/>
      <c r="GM115" s="1269"/>
      <c r="GN115" s="1269"/>
      <c r="GO115" s="1269"/>
      <c r="GP115" s="1269"/>
      <c r="GQ115" s="1269"/>
      <c r="GR115" s="1269"/>
      <c r="GS115" s="1269"/>
      <c r="GT115" s="1269"/>
      <c r="GU115" s="1269"/>
      <c r="GV115" s="1269"/>
      <c r="GW115" s="1269"/>
      <c r="GX115" s="1269"/>
      <c r="GY115" s="1269"/>
      <c r="GZ115" s="1269"/>
      <c r="HA115" s="1269"/>
      <c r="HB115" s="1269"/>
      <c r="HC115" s="1269"/>
      <c r="HD115" s="1269"/>
      <c r="HE115" s="1269"/>
      <c r="HF115" s="1269"/>
      <c r="HG115" s="1269"/>
      <c r="HH115" s="1269"/>
      <c r="HI115" s="1269"/>
      <c r="HJ115" s="1269"/>
      <c r="HK115" s="1269"/>
      <c r="HL115" s="1269"/>
      <c r="HM115" s="1269"/>
      <c r="HN115" s="1269"/>
      <c r="HO115" s="1269"/>
      <c r="HP115" s="1269"/>
      <c r="HQ115" s="1269"/>
      <c r="HR115" s="1269"/>
      <c r="HS115" s="1269"/>
      <c r="HT115" s="1269"/>
      <c r="HU115" s="1269"/>
      <c r="HV115" s="1269"/>
      <c r="HW115" s="1269"/>
      <c r="HX115" s="1269"/>
      <c r="HY115" s="1269"/>
      <c r="HZ115" s="1269"/>
      <c r="IA115" s="1269"/>
      <c r="IB115" s="1269"/>
      <c r="IC115" s="1269"/>
      <c r="ID115" s="1269"/>
      <c r="IE115" s="1269"/>
      <c r="IF115" s="1269"/>
      <c r="IG115" s="1269"/>
      <c r="IH115" s="1269"/>
      <c r="II115" s="1269"/>
      <c r="IJ115" s="1269"/>
      <c r="IK115" s="1269"/>
      <c r="IL115" s="1269"/>
      <c r="IM115" s="1269"/>
      <c r="IN115" s="1269"/>
      <c r="IO115" s="1269"/>
      <c r="IP115" s="1269"/>
      <c r="IQ115" s="1269"/>
      <c r="IR115" s="1269"/>
      <c r="IS115" s="1269"/>
      <c r="IT115" s="1269"/>
      <c r="IU115" s="1269"/>
    </row>
    <row r="116" spans="1:255" s="1268" customFormat="1" ht="8.25" customHeight="1">
      <c r="A116" s="133"/>
      <c r="B116" s="133"/>
      <c r="C116" s="133"/>
      <c r="D116" s="133"/>
      <c r="E116" s="133"/>
      <c r="F116" s="133"/>
      <c r="G116" s="133"/>
      <c r="H116" s="133"/>
      <c r="I116" s="133"/>
      <c r="J116" s="133"/>
      <c r="K116" s="133"/>
      <c r="L116" s="133"/>
      <c r="M116" s="133"/>
      <c r="N116" s="133"/>
      <c r="O116" s="133"/>
      <c r="P116" s="133"/>
      <c r="Q116" s="1269"/>
      <c r="R116" s="1269"/>
      <c r="S116" s="1269"/>
      <c r="T116" s="1269"/>
      <c r="U116" s="1269"/>
      <c r="V116" s="1269"/>
      <c r="W116" s="1269"/>
      <c r="X116" s="1269"/>
      <c r="Y116" s="1269"/>
      <c r="Z116" s="1269"/>
      <c r="AA116" s="1269"/>
      <c r="AB116" s="1269"/>
      <c r="AC116" s="1269"/>
      <c r="AD116" s="1269"/>
      <c r="AE116" s="1269"/>
      <c r="AF116" s="1269"/>
      <c r="AG116" s="1269"/>
      <c r="AH116" s="1269"/>
      <c r="AI116" s="1269"/>
      <c r="AJ116" s="1269"/>
      <c r="AK116" s="1269"/>
      <c r="AL116" s="1269"/>
      <c r="AM116" s="1269"/>
      <c r="AN116" s="1269"/>
      <c r="AO116" s="1269"/>
      <c r="AP116" s="1269"/>
      <c r="AQ116" s="1269"/>
      <c r="AR116" s="1269"/>
      <c r="AS116" s="1269"/>
      <c r="AT116" s="1269"/>
      <c r="AU116" s="1269"/>
      <c r="AV116" s="1269"/>
      <c r="AW116" s="1269"/>
      <c r="AX116" s="1269"/>
      <c r="AY116" s="1269"/>
      <c r="AZ116" s="1269"/>
      <c r="BA116" s="1269"/>
      <c r="BB116" s="1269"/>
      <c r="BC116" s="1269"/>
      <c r="BD116" s="1269"/>
      <c r="BE116" s="1269"/>
      <c r="BF116" s="1269"/>
      <c r="BG116" s="1269"/>
      <c r="BH116" s="1269"/>
      <c r="BI116" s="1269"/>
      <c r="BJ116" s="1269"/>
      <c r="BK116" s="1269"/>
      <c r="BL116" s="1269"/>
      <c r="BM116" s="1269"/>
      <c r="BN116" s="1269"/>
      <c r="BO116" s="1269"/>
      <c r="BP116" s="1269"/>
      <c r="BQ116" s="1269"/>
      <c r="BR116" s="1269"/>
      <c r="BS116" s="1269"/>
      <c r="BT116" s="1269"/>
      <c r="BU116" s="1269"/>
      <c r="BV116" s="1269"/>
      <c r="BW116" s="1269"/>
      <c r="BX116" s="1269"/>
      <c r="BY116" s="1269"/>
      <c r="BZ116" s="1269"/>
      <c r="CA116" s="1269"/>
      <c r="CB116" s="1269"/>
      <c r="CC116" s="1269"/>
      <c r="CD116" s="1269"/>
      <c r="CE116" s="1269"/>
      <c r="CF116" s="1269"/>
      <c r="CG116" s="1269"/>
      <c r="CH116" s="1269"/>
      <c r="CI116" s="1269"/>
      <c r="CJ116" s="1269"/>
      <c r="CK116" s="1269"/>
      <c r="CL116" s="1269"/>
      <c r="CM116" s="1269"/>
      <c r="CN116" s="1269"/>
      <c r="CO116" s="1269"/>
      <c r="CP116" s="1269"/>
      <c r="CQ116" s="1269"/>
      <c r="CR116" s="1269"/>
      <c r="CS116" s="1269"/>
      <c r="CT116" s="1269"/>
      <c r="CU116" s="1269"/>
      <c r="CV116" s="1269"/>
      <c r="CW116" s="1269"/>
      <c r="CX116" s="1269"/>
      <c r="CY116" s="1269"/>
      <c r="CZ116" s="1269"/>
      <c r="DA116" s="1269"/>
      <c r="DB116" s="1269"/>
      <c r="DC116" s="1269"/>
      <c r="DD116" s="1269"/>
      <c r="DE116" s="1269"/>
      <c r="DF116" s="1269"/>
      <c r="DG116" s="1269"/>
      <c r="DH116" s="1269"/>
      <c r="DI116" s="1269"/>
      <c r="DJ116" s="1269"/>
      <c r="DK116" s="1269"/>
      <c r="DL116" s="1269"/>
      <c r="DM116" s="1269"/>
      <c r="DN116" s="1269"/>
      <c r="DO116" s="1269"/>
      <c r="DP116" s="1269"/>
      <c r="DQ116" s="1269"/>
      <c r="DR116" s="1269"/>
      <c r="DS116" s="1269"/>
      <c r="DT116" s="1269"/>
      <c r="DU116" s="1269"/>
      <c r="DV116" s="1269"/>
      <c r="DW116" s="1269"/>
      <c r="DX116" s="1269"/>
      <c r="DY116" s="1269"/>
      <c r="DZ116" s="1269"/>
      <c r="EA116" s="1269"/>
      <c r="EB116" s="1269"/>
      <c r="EC116" s="1269"/>
      <c r="ED116" s="1269"/>
      <c r="EE116" s="1269"/>
      <c r="EF116" s="1269"/>
      <c r="EG116" s="1269"/>
      <c r="EH116" s="1269"/>
      <c r="EI116" s="1269"/>
      <c r="EJ116" s="1269"/>
      <c r="EK116" s="1269"/>
      <c r="EL116" s="1269"/>
      <c r="EM116" s="1269"/>
      <c r="EN116" s="1269"/>
      <c r="EO116" s="1269"/>
      <c r="EP116" s="1269"/>
      <c r="EQ116" s="1269"/>
      <c r="ER116" s="1269"/>
      <c r="ES116" s="1269"/>
      <c r="ET116" s="1269"/>
      <c r="EU116" s="1269"/>
      <c r="EV116" s="1269"/>
      <c r="EW116" s="1269"/>
      <c r="EX116" s="1269"/>
      <c r="EY116" s="1269"/>
      <c r="EZ116" s="1269"/>
      <c r="FA116" s="1269"/>
      <c r="FB116" s="1269"/>
      <c r="FC116" s="1269"/>
      <c r="FD116" s="1269"/>
      <c r="FE116" s="1269"/>
      <c r="FF116" s="1269"/>
      <c r="FG116" s="1269"/>
      <c r="FH116" s="1269"/>
      <c r="FI116" s="1269"/>
      <c r="FJ116" s="1269"/>
      <c r="FK116" s="1269"/>
      <c r="FL116" s="1269"/>
      <c r="FM116" s="1269"/>
      <c r="FN116" s="1269"/>
      <c r="FO116" s="1269"/>
      <c r="FP116" s="1269"/>
      <c r="FQ116" s="1269"/>
      <c r="FR116" s="1269"/>
      <c r="FS116" s="1269"/>
      <c r="FT116" s="1269"/>
      <c r="FU116" s="1269"/>
      <c r="FV116" s="1269"/>
      <c r="FW116" s="1269"/>
      <c r="FX116" s="1269"/>
      <c r="FY116" s="1269"/>
      <c r="FZ116" s="1269"/>
      <c r="GA116" s="1269"/>
      <c r="GB116" s="1269"/>
      <c r="GC116" s="1269"/>
      <c r="GD116" s="1269"/>
      <c r="GE116" s="1269"/>
      <c r="GF116" s="1269"/>
      <c r="GG116" s="1269"/>
      <c r="GH116" s="1269"/>
      <c r="GI116" s="1269"/>
      <c r="GJ116" s="1269"/>
      <c r="GK116" s="1269"/>
      <c r="GL116" s="1269"/>
      <c r="GM116" s="1269"/>
      <c r="GN116" s="1269"/>
      <c r="GO116" s="1269"/>
      <c r="GP116" s="1269"/>
      <c r="GQ116" s="1269"/>
      <c r="GR116" s="1269"/>
      <c r="GS116" s="1269"/>
      <c r="GT116" s="1269"/>
      <c r="GU116" s="1269"/>
      <c r="GV116" s="1269"/>
      <c r="GW116" s="1269"/>
      <c r="GX116" s="1269"/>
      <c r="GY116" s="1269"/>
      <c r="GZ116" s="1269"/>
      <c r="HA116" s="1269"/>
      <c r="HB116" s="1269"/>
      <c r="HC116" s="1269"/>
      <c r="HD116" s="1269"/>
      <c r="HE116" s="1269"/>
      <c r="HF116" s="1269"/>
      <c r="HG116" s="1269"/>
      <c r="HH116" s="1269"/>
      <c r="HI116" s="1269"/>
      <c r="HJ116" s="1269"/>
      <c r="HK116" s="1269"/>
      <c r="HL116" s="1269"/>
      <c r="HM116" s="1269"/>
      <c r="HN116" s="1269"/>
      <c r="HO116" s="1269"/>
      <c r="HP116" s="1269"/>
      <c r="HQ116" s="1269"/>
      <c r="HR116" s="1269"/>
      <c r="HS116" s="1269"/>
      <c r="HT116" s="1269"/>
      <c r="HU116" s="1269"/>
      <c r="HV116" s="1269"/>
      <c r="HW116" s="1269"/>
      <c r="HX116" s="1269"/>
      <c r="HY116" s="1269"/>
      <c r="HZ116" s="1269"/>
      <c r="IA116" s="1269"/>
      <c r="IB116" s="1269"/>
      <c r="IC116" s="1269"/>
      <c r="ID116" s="1269"/>
      <c r="IE116" s="1269"/>
      <c r="IF116" s="1269"/>
      <c r="IG116" s="1269"/>
      <c r="IH116" s="1269"/>
      <c r="II116" s="1269"/>
      <c r="IJ116" s="1269"/>
      <c r="IK116" s="1269"/>
      <c r="IL116" s="1269"/>
      <c r="IM116" s="1269"/>
      <c r="IN116" s="1269"/>
      <c r="IO116" s="1269"/>
      <c r="IP116" s="1269"/>
      <c r="IQ116" s="1269"/>
      <c r="IR116" s="1269"/>
      <c r="IS116" s="1269"/>
      <c r="IT116" s="1269"/>
      <c r="IU116" s="1269"/>
    </row>
    <row r="117" spans="1:255" s="1268" customFormat="1" ht="8.25" customHeight="1">
      <c r="A117" s="133"/>
      <c r="B117" s="133"/>
      <c r="C117" s="133"/>
      <c r="D117" s="133"/>
      <c r="E117" s="133"/>
      <c r="F117" s="133"/>
      <c r="G117" s="133"/>
      <c r="H117" s="133"/>
      <c r="I117" s="133"/>
      <c r="J117" s="133"/>
      <c r="K117" s="133"/>
      <c r="L117" s="133"/>
      <c r="M117" s="133"/>
      <c r="N117" s="133"/>
      <c r="O117" s="133"/>
      <c r="P117" s="133"/>
      <c r="Q117" s="1269"/>
      <c r="R117" s="1269"/>
      <c r="S117" s="1269"/>
      <c r="T117" s="1269"/>
      <c r="U117" s="1269"/>
      <c r="V117" s="1269"/>
      <c r="W117" s="1269"/>
      <c r="X117" s="1269"/>
      <c r="Y117" s="1269"/>
      <c r="Z117" s="1269"/>
      <c r="AA117" s="1269"/>
      <c r="AB117" s="1269"/>
      <c r="AC117" s="1269"/>
      <c r="AD117" s="1269"/>
      <c r="AE117" s="1269"/>
      <c r="AF117" s="1269"/>
      <c r="AG117" s="1269"/>
      <c r="AH117" s="1269"/>
      <c r="AI117" s="1269"/>
      <c r="AJ117" s="1269"/>
      <c r="AK117" s="1269"/>
      <c r="AL117" s="1269"/>
      <c r="AM117" s="1269"/>
      <c r="AN117" s="1269"/>
      <c r="AO117" s="1269"/>
      <c r="AP117" s="1269"/>
      <c r="AQ117" s="1269"/>
      <c r="AR117" s="1269"/>
      <c r="AS117" s="1269"/>
      <c r="AT117" s="1269"/>
      <c r="AU117" s="1269"/>
      <c r="AV117" s="1269"/>
      <c r="AW117" s="1269"/>
      <c r="AX117" s="1269"/>
      <c r="AY117" s="1269"/>
      <c r="AZ117" s="1269"/>
      <c r="BA117" s="1269"/>
      <c r="BB117" s="1269"/>
      <c r="BC117" s="1269"/>
      <c r="BD117" s="1269"/>
      <c r="BE117" s="1269"/>
      <c r="BF117" s="1269"/>
      <c r="BG117" s="1269"/>
      <c r="BH117" s="1269"/>
      <c r="BI117" s="1269"/>
      <c r="BJ117" s="1269"/>
      <c r="BK117" s="1269"/>
      <c r="BL117" s="1269"/>
      <c r="BM117" s="1269"/>
      <c r="BN117" s="1269"/>
      <c r="BO117" s="1269"/>
      <c r="BP117" s="1269"/>
      <c r="BQ117" s="1269"/>
      <c r="BR117" s="1269"/>
      <c r="BS117" s="1269"/>
      <c r="BT117" s="1269"/>
      <c r="BU117" s="1269"/>
      <c r="BV117" s="1269"/>
      <c r="BW117" s="1269"/>
      <c r="BX117" s="1269"/>
      <c r="BY117" s="1269"/>
      <c r="BZ117" s="1269"/>
      <c r="CA117" s="1269"/>
      <c r="CB117" s="1269"/>
      <c r="CC117" s="1269"/>
      <c r="CD117" s="1269"/>
      <c r="CE117" s="1269"/>
      <c r="CF117" s="1269"/>
      <c r="CG117" s="1269"/>
      <c r="CH117" s="1269"/>
      <c r="CI117" s="1269"/>
      <c r="CJ117" s="1269"/>
      <c r="CK117" s="1269"/>
      <c r="CL117" s="1269"/>
      <c r="CM117" s="1269"/>
      <c r="CN117" s="1269"/>
      <c r="CO117" s="1269"/>
      <c r="CP117" s="1269"/>
      <c r="CQ117" s="1269"/>
      <c r="CR117" s="1269"/>
      <c r="CS117" s="1269"/>
      <c r="CT117" s="1269"/>
      <c r="CU117" s="1269"/>
      <c r="CV117" s="1269"/>
      <c r="CW117" s="1269"/>
      <c r="CX117" s="1269"/>
      <c r="CY117" s="1269"/>
      <c r="CZ117" s="1269"/>
      <c r="DA117" s="1269"/>
      <c r="DB117" s="1269"/>
      <c r="DC117" s="1269"/>
      <c r="DD117" s="1269"/>
      <c r="DE117" s="1269"/>
      <c r="DF117" s="1269"/>
      <c r="DG117" s="1269"/>
      <c r="DH117" s="1269"/>
      <c r="DI117" s="1269"/>
      <c r="DJ117" s="1269"/>
      <c r="DK117" s="1269"/>
      <c r="DL117" s="1269"/>
      <c r="DM117" s="1269"/>
      <c r="DN117" s="1269"/>
      <c r="DO117" s="1269"/>
      <c r="DP117" s="1269"/>
      <c r="DQ117" s="1269"/>
      <c r="DR117" s="1269"/>
      <c r="DS117" s="1269"/>
      <c r="DT117" s="1269"/>
      <c r="DU117" s="1269"/>
      <c r="DV117" s="1269"/>
      <c r="DW117" s="1269"/>
      <c r="DX117" s="1269"/>
      <c r="DY117" s="1269"/>
      <c r="DZ117" s="1269"/>
      <c r="EA117" s="1269"/>
      <c r="EB117" s="1269"/>
      <c r="EC117" s="1269"/>
      <c r="ED117" s="1269"/>
      <c r="EE117" s="1269"/>
      <c r="EF117" s="1269"/>
      <c r="EG117" s="1269"/>
      <c r="EH117" s="1269"/>
      <c r="EI117" s="1269"/>
      <c r="EJ117" s="1269"/>
      <c r="EK117" s="1269"/>
      <c r="EL117" s="1269"/>
      <c r="EM117" s="1269"/>
      <c r="EN117" s="1269"/>
      <c r="EO117" s="1269"/>
      <c r="EP117" s="1269"/>
      <c r="EQ117" s="1269"/>
      <c r="ER117" s="1269"/>
      <c r="ES117" s="1269"/>
      <c r="ET117" s="1269"/>
      <c r="EU117" s="1269"/>
      <c r="EV117" s="1269"/>
      <c r="EW117" s="1269"/>
      <c r="EX117" s="1269"/>
      <c r="EY117" s="1269"/>
      <c r="EZ117" s="1269"/>
      <c r="FA117" s="1269"/>
      <c r="FB117" s="1269"/>
      <c r="FC117" s="1269"/>
      <c r="FD117" s="1269"/>
      <c r="FE117" s="1269"/>
      <c r="FF117" s="1269"/>
      <c r="FG117" s="1269"/>
      <c r="FH117" s="1269"/>
      <c r="FI117" s="1269"/>
      <c r="FJ117" s="1269"/>
      <c r="FK117" s="1269"/>
      <c r="FL117" s="1269"/>
      <c r="FM117" s="1269"/>
      <c r="FN117" s="1269"/>
      <c r="FO117" s="1269"/>
      <c r="FP117" s="1269"/>
      <c r="FQ117" s="1269"/>
      <c r="FR117" s="1269"/>
      <c r="FS117" s="1269"/>
      <c r="FT117" s="1269"/>
      <c r="FU117" s="1269"/>
      <c r="FV117" s="1269"/>
      <c r="FW117" s="1269"/>
      <c r="FX117" s="1269"/>
      <c r="FY117" s="1269"/>
      <c r="FZ117" s="1269"/>
      <c r="GA117" s="1269"/>
      <c r="GB117" s="1269"/>
      <c r="GC117" s="1269"/>
      <c r="GD117" s="1269"/>
      <c r="GE117" s="1269"/>
      <c r="GF117" s="1269"/>
      <c r="GG117" s="1269"/>
      <c r="GH117" s="1269"/>
      <c r="GI117" s="1269"/>
      <c r="GJ117" s="1269"/>
      <c r="GK117" s="1269"/>
      <c r="GL117" s="1269"/>
      <c r="GM117" s="1269"/>
      <c r="GN117" s="1269"/>
      <c r="GO117" s="1269"/>
      <c r="GP117" s="1269"/>
      <c r="GQ117" s="1269"/>
      <c r="GR117" s="1269"/>
      <c r="GS117" s="1269"/>
      <c r="GT117" s="1269"/>
      <c r="GU117" s="1269"/>
      <c r="GV117" s="1269"/>
      <c r="GW117" s="1269"/>
      <c r="GX117" s="1269"/>
      <c r="GY117" s="1269"/>
      <c r="GZ117" s="1269"/>
      <c r="HA117" s="1269"/>
      <c r="HB117" s="1269"/>
      <c r="HC117" s="1269"/>
      <c r="HD117" s="1269"/>
      <c r="HE117" s="1269"/>
      <c r="HF117" s="1269"/>
      <c r="HG117" s="1269"/>
      <c r="HH117" s="1269"/>
      <c r="HI117" s="1269"/>
      <c r="HJ117" s="1269"/>
      <c r="HK117" s="1269"/>
      <c r="HL117" s="1269"/>
      <c r="HM117" s="1269"/>
      <c r="HN117" s="1269"/>
      <c r="HO117" s="1269"/>
      <c r="HP117" s="1269"/>
      <c r="HQ117" s="1269"/>
      <c r="HR117" s="1269"/>
      <c r="HS117" s="1269"/>
      <c r="HT117" s="1269"/>
      <c r="HU117" s="1269"/>
      <c r="HV117" s="1269"/>
      <c r="HW117" s="1269"/>
      <c r="HX117" s="1269"/>
      <c r="HY117" s="1269"/>
      <c r="HZ117" s="1269"/>
      <c r="IA117" s="1269"/>
      <c r="IB117" s="1269"/>
      <c r="IC117" s="1269"/>
      <c r="ID117" s="1269"/>
      <c r="IE117" s="1269"/>
      <c r="IF117" s="1269"/>
      <c r="IG117" s="1269"/>
      <c r="IH117" s="1269"/>
      <c r="II117" s="1269"/>
      <c r="IJ117" s="1269"/>
      <c r="IK117" s="1269"/>
      <c r="IL117" s="1269"/>
      <c r="IM117" s="1269"/>
      <c r="IN117" s="1269"/>
      <c r="IO117" s="1269"/>
      <c r="IP117" s="1269"/>
      <c r="IQ117" s="1269"/>
      <c r="IR117" s="1269"/>
      <c r="IS117" s="1269"/>
      <c r="IT117" s="1269"/>
      <c r="IU117" s="1269"/>
    </row>
    <row r="118" spans="1:255" s="1268" customFormat="1" ht="8.25" customHeight="1">
      <c r="A118" s="133"/>
      <c r="B118" s="133"/>
      <c r="C118" s="133"/>
      <c r="D118" s="133"/>
      <c r="E118" s="133"/>
      <c r="F118" s="133"/>
      <c r="G118" s="133"/>
      <c r="H118" s="133"/>
      <c r="I118" s="133"/>
      <c r="J118" s="133"/>
      <c r="K118" s="133"/>
      <c r="L118" s="133"/>
      <c r="M118" s="133"/>
      <c r="N118" s="133"/>
      <c r="O118" s="133"/>
      <c r="P118" s="133"/>
      <c r="Q118" s="1269"/>
      <c r="R118" s="1269"/>
      <c r="S118" s="1269"/>
      <c r="T118" s="1269"/>
      <c r="U118" s="1269"/>
      <c r="V118" s="1269"/>
      <c r="W118" s="1269"/>
      <c r="X118" s="1269"/>
      <c r="Y118" s="1269"/>
      <c r="Z118" s="1269"/>
      <c r="AA118" s="1269"/>
      <c r="AB118" s="1269"/>
      <c r="AC118" s="1269"/>
      <c r="AD118" s="1269"/>
      <c r="AE118" s="1269"/>
      <c r="AF118" s="1269"/>
      <c r="AG118" s="1269"/>
      <c r="AH118" s="1269"/>
      <c r="AI118" s="1269"/>
      <c r="AJ118" s="1269"/>
      <c r="AK118" s="1269"/>
      <c r="AL118" s="1269"/>
      <c r="AM118" s="1269"/>
      <c r="AN118" s="1269"/>
      <c r="AO118" s="1269"/>
      <c r="AP118" s="1269"/>
      <c r="AQ118" s="1269"/>
      <c r="AR118" s="1269"/>
      <c r="AS118" s="1269"/>
      <c r="AT118" s="1269"/>
      <c r="AU118" s="1269"/>
      <c r="AV118" s="1269"/>
      <c r="AW118" s="1269"/>
      <c r="AX118" s="1269"/>
      <c r="AY118" s="1269"/>
      <c r="AZ118" s="1269"/>
      <c r="BA118" s="1269"/>
      <c r="BB118" s="1269"/>
      <c r="BC118" s="1269"/>
      <c r="BD118" s="1269"/>
      <c r="BE118" s="1269"/>
      <c r="BF118" s="1269"/>
      <c r="BG118" s="1269"/>
      <c r="BH118" s="1269"/>
      <c r="BI118" s="1269"/>
      <c r="BJ118" s="1269"/>
      <c r="BK118" s="1269"/>
      <c r="BL118" s="1269"/>
      <c r="BM118" s="1269"/>
      <c r="BN118" s="1269"/>
      <c r="BO118" s="1269"/>
      <c r="BP118" s="1269"/>
      <c r="BQ118" s="1269"/>
      <c r="BR118" s="1269"/>
      <c r="BS118" s="1269"/>
      <c r="BT118" s="1269"/>
      <c r="BU118" s="1269"/>
      <c r="BV118" s="1269"/>
      <c r="BW118" s="1269"/>
      <c r="BX118" s="1269"/>
      <c r="BY118" s="1269"/>
      <c r="BZ118" s="1269"/>
      <c r="CA118" s="1269"/>
      <c r="CB118" s="1269"/>
      <c r="CC118" s="1269"/>
      <c r="CD118" s="1269"/>
      <c r="CE118" s="1269"/>
      <c r="CF118" s="1269"/>
      <c r="CG118" s="1269"/>
      <c r="CH118" s="1269"/>
      <c r="CI118" s="1269"/>
      <c r="CJ118" s="1269"/>
      <c r="CK118" s="1269"/>
      <c r="CL118" s="1269"/>
      <c r="CM118" s="1269"/>
      <c r="CN118" s="1269"/>
      <c r="CO118" s="1269"/>
      <c r="CP118" s="1269"/>
      <c r="CQ118" s="1269"/>
      <c r="CR118" s="1269"/>
      <c r="CS118" s="1269"/>
      <c r="CT118" s="1269"/>
      <c r="CU118" s="1269"/>
      <c r="CV118" s="1269"/>
      <c r="CW118" s="1269"/>
      <c r="CX118" s="1269"/>
      <c r="CY118" s="1269"/>
      <c r="CZ118" s="1269"/>
      <c r="DA118" s="1269"/>
      <c r="DB118" s="1269"/>
      <c r="DC118" s="1269"/>
      <c r="DD118" s="1269"/>
      <c r="DE118" s="1269"/>
      <c r="DF118" s="1269"/>
      <c r="DG118" s="1269"/>
      <c r="DH118" s="1269"/>
      <c r="DI118" s="1269"/>
      <c r="DJ118" s="1269"/>
      <c r="DK118" s="1269"/>
      <c r="DL118" s="1269"/>
      <c r="DM118" s="1269"/>
      <c r="DN118" s="1269"/>
      <c r="DO118" s="1269"/>
      <c r="DP118" s="1269"/>
      <c r="DQ118" s="1269"/>
      <c r="DR118" s="1269"/>
      <c r="DS118" s="1269"/>
      <c r="DT118" s="1269"/>
      <c r="DU118" s="1269"/>
      <c r="DV118" s="1269"/>
      <c r="DW118" s="1269"/>
      <c r="DX118" s="1269"/>
      <c r="DY118" s="1269"/>
      <c r="DZ118" s="1269"/>
      <c r="EA118" s="1269"/>
      <c r="EB118" s="1269"/>
      <c r="EC118" s="1269"/>
      <c r="ED118" s="1269"/>
      <c r="EE118" s="1269"/>
      <c r="EF118" s="1269"/>
      <c r="EG118" s="1269"/>
      <c r="EH118" s="1269"/>
      <c r="EI118" s="1269"/>
      <c r="EJ118" s="1269"/>
      <c r="EK118" s="1269"/>
      <c r="EL118" s="1269"/>
      <c r="EM118" s="1269"/>
      <c r="EN118" s="1269"/>
      <c r="EO118" s="1269"/>
      <c r="EP118" s="1269"/>
      <c r="EQ118" s="1269"/>
      <c r="ER118" s="1269"/>
      <c r="ES118" s="1269"/>
      <c r="ET118" s="1269"/>
      <c r="EU118" s="1269"/>
      <c r="EV118" s="1269"/>
      <c r="EW118" s="1269"/>
      <c r="EX118" s="1269"/>
      <c r="EY118" s="1269"/>
      <c r="EZ118" s="1269"/>
      <c r="FA118" s="1269"/>
      <c r="FB118" s="1269"/>
      <c r="FC118" s="1269"/>
      <c r="FD118" s="1269"/>
      <c r="FE118" s="1269"/>
      <c r="FF118" s="1269"/>
      <c r="FG118" s="1269"/>
      <c r="FH118" s="1269"/>
      <c r="FI118" s="1269"/>
      <c r="FJ118" s="1269"/>
      <c r="FK118" s="1269"/>
      <c r="FL118" s="1269"/>
      <c r="FM118" s="1269"/>
      <c r="FN118" s="1269"/>
      <c r="FO118" s="1269"/>
      <c r="FP118" s="1269"/>
      <c r="FQ118" s="1269"/>
      <c r="FR118" s="1269"/>
      <c r="FS118" s="1269"/>
      <c r="FT118" s="1269"/>
      <c r="FU118" s="1269"/>
      <c r="FV118" s="1269"/>
      <c r="FW118" s="1269"/>
      <c r="FX118" s="1269"/>
      <c r="FY118" s="1269"/>
      <c r="FZ118" s="1269"/>
      <c r="GA118" s="1269"/>
      <c r="GB118" s="1269"/>
      <c r="GC118" s="1269"/>
      <c r="GD118" s="1269"/>
      <c r="GE118" s="1269"/>
      <c r="GF118" s="1269"/>
      <c r="GG118" s="1269"/>
      <c r="GH118" s="1269"/>
      <c r="GI118" s="1269"/>
      <c r="GJ118" s="1269"/>
      <c r="GK118" s="1269"/>
      <c r="GL118" s="1269"/>
      <c r="GM118" s="1269"/>
      <c r="GN118" s="1269"/>
      <c r="GO118" s="1269"/>
      <c r="GP118" s="1269"/>
      <c r="GQ118" s="1269"/>
      <c r="GR118" s="1269"/>
      <c r="GS118" s="1269"/>
      <c r="GT118" s="1269"/>
      <c r="GU118" s="1269"/>
      <c r="GV118" s="1269"/>
      <c r="GW118" s="1269"/>
      <c r="GX118" s="1269"/>
      <c r="GY118" s="1269"/>
      <c r="GZ118" s="1269"/>
      <c r="HA118" s="1269"/>
      <c r="HB118" s="1269"/>
      <c r="HC118" s="1269"/>
      <c r="HD118" s="1269"/>
      <c r="HE118" s="1269"/>
      <c r="HF118" s="1269"/>
      <c r="HG118" s="1269"/>
      <c r="HH118" s="1269"/>
      <c r="HI118" s="1269"/>
      <c r="HJ118" s="1269"/>
      <c r="HK118" s="1269"/>
      <c r="HL118" s="1269"/>
      <c r="HM118" s="1269"/>
      <c r="HN118" s="1269"/>
      <c r="HO118" s="1269"/>
      <c r="HP118" s="1269"/>
      <c r="HQ118" s="1269"/>
      <c r="HR118" s="1269"/>
      <c r="HS118" s="1269"/>
      <c r="HT118" s="1269"/>
      <c r="HU118" s="1269"/>
      <c r="HV118" s="1269"/>
      <c r="HW118" s="1269"/>
      <c r="HX118" s="1269"/>
      <c r="HY118" s="1269"/>
      <c r="HZ118" s="1269"/>
      <c r="IA118" s="1269"/>
      <c r="IB118" s="1269"/>
      <c r="IC118" s="1269"/>
      <c r="ID118" s="1269"/>
      <c r="IE118" s="1269"/>
      <c r="IF118" s="1269"/>
      <c r="IG118" s="1269"/>
      <c r="IH118" s="1269"/>
      <c r="II118" s="1269"/>
      <c r="IJ118" s="1269"/>
      <c r="IK118" s="1269"/>
      <c r="IL118" s="1269"/>
      <c r="IM118" s="1269"/>
      <c r="IN118" s="1269"/>
      <c r="IO118" s="1269"/>
      <c r="IP118" s="1269"/>
      <c r="IQ118" s="1269"/>
      <c r="IR118" s="1269"/>
      <c r="IS118" s="1269"/>
      <c r="IT118" s="1269"/>
      <c r="IU118" s="1269"/>
    </row>
    <row r="119" spans="1:255" s="1268" customFormat="1" ht="8.25" customHeight="1">
      <c r="A119" s="133"/>
      <c r="B119" s="133"/>
      <c r="C119" s="133"/>
      <c r="D119" s="133"/>
      <c r="E119" s="133"/>
      <c r="F119" s="133"/>
      <c r="G119" s="133"/>
      <c r="H119" s="133"/>
      <c r="I119" s="133"/>
      <c r="J119" s="133"/>
      <c r="K119" s="133"/>
      <c r="L119" s="133"/>
      <c r="M119" s="133"/>
      <c r="N119" s="133"/>
      <c r="O119" s="133"/>
      <c r="P119" s="133"/>
      <c r="Q119" s="1269"/>
      <c r="R119" s="1269"/>
      <c r="S119" s="1269"/>
      <c r="T119" s="1269"/>
      <c r="U119" s="1269"/>
      <c r="V119" s="1269"/>
      <c r="W119" s="1269"/>
      <c r="X119" s="1269"/>
      <c r="Y119" s="1269"/>
      <c r="Z119" s="1269"/>
      <c r="AA119" s="1269"/>
      <c r="AB119" s="1269"/>
      <c r="AC119" s="1269"/>
      <c r="AD119" s="1269"/>
      <c r="AE119" s="1269"/>
      <c r="AF119" s="1269"/>
      <c r="AG119" s="1269"/>
      <c r="AH119" s="1269"/>
      <c r="AI119" s="1269"/>
      <c r="AJ119" s="1269"/>
      <c r="AK119" s="1269"/>
      <c r="AL119" s="1269"/>
      <c r="AM119" s="1269"/>
      <c r="AN119" s="1269"/>
      <c r="AO119" s="1269"/>
      <c r="AP119" s="1269"/>
      <c r="AQ119" s="1269"/>
      <c r="AR119" s="1269"/>
      <c r="AS119" s="1269"/>
      <c r="AT119" s="1269"/>
      <c r="AU119" s="1269"/>
      <c r="AV119" s="1269"/>
      <c r="AW119" s="1269"/>
      <c r="AX119" s="1269"/>
      <c r="AY119" s="1269"/>
      <c r="AZ119" s="1269"/>
      <c r="BA119" s="1269"/>
      <c r="BB119" s="1269"/>
      <c r="BC119" s="1269"/>
      <c r="BD119" s="1269"/>
      <c r="BE119" s="1269"/>
      <c r="BF119" s="1269"/>
      <c r="BG119" s="1269"/>
      <c r="BH119" s="1269"/>
      <c r="BI119" s="1269"/>
      <c r="BJ119" s="1269"/>
      <c r="BK119" s="1269"/>
      <c r="BL119" s="1269"/>
      <c r="BM119" s="1269"/>
      <c r="BN119" s="1269"/>
      <c r="BO119" s="1269"/>
      <c r="BP119" s="1269"/>
      <c r="BQ119" s="1269"/>
      <c r="BR119" s="1269"/>
      <c r="BS119" s="1269"/>
      <c r="BT119" s="1269"/>
      <c r="BU119" s="1269"/>
      <c r="BV119" s="1269"/>
      <c r="BW119" s="1269"/>
      <c r="BX119" s="1269"/>
      <c r="BY119" s="1269"/>
      <c r="BZ119" s="1269"/>
      <c r="CA119" s="1269"/>
      <c r="CB119" s="1269"/>
      <c r="CC119" s="1269"/>
      <c r="CD119" s="1269"/>
      <c r="CE119" s="1269"/>
      <c r="CF119" s="1269"/>
      <c r="CG119" s="1269"/>
      <c r="CH119" s="1269"/>
      <c r="CI119" s="1269"/>
      <c r="CJ119" s="1269"/>
      <c r="CK119" s="1269"/>
      <c r="CL119" s="1269"/>
      <c r="CM119" s="1269"/>
      <c r="CN119" s="1269"/>
      <c r="CO119" s="1269"/>
      <c r="CP119" s="1269"/>
      <c r="CQ119" s="1269"/>
      <c r="CR119" s="1269"/>
      <c r="CS119" s="1269"/>
      <c r="CT119" s="1269"/>
      <c r="CU119" s="1269"/>
      <c r="CV119" s="1269"/>
      <c r="CW119" s="1269"/>
      <c r="CX119" s="1269"/>
      <c r="CY119" s="1269"/>
      <c r="CZ119" s="1269"/>
      <c r="DA119" s="1269"/>
      <c r="DB119" s="1269"/>
      <c r="DC119" s="1269"/>
      <c r="DD119" s="1269"/>
      <c r="DE119" s="1269"/>
      <c r="DF119" s="1269"/>
      <c r="DG119" s="1269"/>
      <c r="DH119" s="1269"/>
      <c r="DI119" s="1269"/>
      <c r="DJ119" s="1269"/>
      <c r="DK119" s="1269"/>
      <c r="DL119" s="1269"/>
      <c r="DM119" s="1269"/>
      <c r="DN119" s="1269"/>
      <c r="DO119" s="1269"/>
      <c r="DP119" s="1269"/>
      <c r="DQ119" s="1269"/>
      <c r="DR119" s="1269"/>
      <c r="DS119" s="1269"/>
      <c r="DT119" s="1269"/>
      <c r="DU119" s="1269"/>
      <c r="DV119" s="1269"/>
      <c r="DW119" s="1269"/>
      <c r="DX119" s="1269"/>
      <c r="DY119" s="1269"/>
      <c r="DZ119" s="1269"/>
      <c r="EA119" s="1269"/>
      <c r="EB119" s="1269"/>
      <c r="EC119" s="1269"/>
      <c r="ED119" s="1269"/>
      <c r="EE119" s="1269"/>
      <c r="EF119" s="1269"/>
      <c r="EG119" s="1269"/>
      <c r="EH119" s="1269"/>
      <c r="EI119" s="1269"/>
      <c r="EJ119" s="1269"/>
      <c r="EK119" s="1269"/>
      <c r="EL119" s="1269"/>
      <c r="EM119" s="1269"/>
      <c r="EN119" s="1269"/>
      <c r="EO119" s="1269"/>
      <c r="EP119" s="1269"/>
      <c r="EQ119" s="1269"/>
      <c r="ER119" s="1269"/>
      <c r="ES119" s="1269"/>
      <c r="ET119" s="1269"/>
      <c r="EU119" s="1269"/>
      <c r="EV119" s="1269"/>
      <c r="EW119" s="1269"/>
      <c r="EX119" s="1269"/>
      <c r="EY119" s="1269"/>
      <c r="EZ119" s="1269"/>
      <c r="FA119" s="1269"/>
      <c r="FB119" s="1269"/>
      <c r="FC119" s="1269"/>
      <c r="FD119" s="1269"/>
      <c r="FE119" s="1269"/>
      <c r="FF119" s="1269"/>
      <c r="FG119" s="1269"/>
      <c r="FH119" s="1269"/>
      <c r="FI119" s="1269"/>
      <c r="FJ119" s="1269"/>
      <c r="FK119" s="1269"/>
      <c r="FL119" s="1269"/>
      <c r="FM119" s="1269"/>
      <c r="FN119" s="1269"/>
      <c r="FO119" s="1269"/>
      <c r="FP119" s="1269"/>
      <c r="FQ119" s="1269"/>
      <c r="FR119" s="1269"/>
      <c r="FS119" s="1269"/>
      <c r="FT119" s="1269"/>
      <c r="FU119" s="1269"/>
      <c r="FV119" s="1269"/>
      <c r="FW119" s="1269"/>
      <c r="FX119" s="1269"/>
      <c r="FY119" s="1269"/>
      <c r="FZ119" s="1269"/>
      <c r="GA119" s="1269"/>
      <c r="GB119" s="1269"/>
      <c r="GC119" s="1269"/>
      <c r="GD119" s="1269"/>
      <c r="GE119" s="1269"/>
      <c r="GF119" s="1269"/>
      <c r="GG119" s="1269"/>
      <c r="GH119" s="1269"/>
      <c r="GI119" s="1269"/>
      <c r="GJ119" s="1269"/>
      <c r="GK119" s="1269"/>
      <c r="GL119" s="1269"/>
      <c r="GM119" s="1269"/>
      <c r="GN119" s="1269"/>
      <c r="GO119" s="1269"/>
      <c r="GP119" s="1269"/>
      <c r="GQ119" s="1269"/>
      <c r="GR119" s="1269"/>
      <c r="GS119" s="1269"/>
      <c r="GT119" s="1269"/>
      <c r="GU119" s="1269"/>
      <c r="GV119" s="1269"/>
      <c r="GW119" s="1269"/>
      <c r="GX119" s="1269"/>
      <c r="GY119" s="1269"/>
      <c r="GZ119" s="1269"/>
      <c r="HA119" s="1269"/>
      <c r="HB119" s="1269"/>
      <c r="HC119" s="1269"/>
      <c r="HD119" s="1269"/>
      <c r="HE119" s="1269"/>
      <c r="HF119" s="1269"/>
      <c r="HG119" s="1269"/>
      <c r="HH119" s="1269"/>
      <c r="HI119" s="1269"/>
      <c r="HJ119" s="1269"/>
      <c r="HK119" s="1269"/>
      <c r="HL119" s="1269"/>
      <c r="HM119" s="1269"/>
      <c r="HN119" s="1269"/>
      <c r="HO119" s="1269"/>
      <c r="HP119" s="1269"/>
      <c r="HQ119" s="1269"/>
      <c r="HR119" s="1269"/>
      <c r="HS119" s="1269"/>
      <c r="HT119" s="1269"/>
      <c r="HU119" s="1269"/>
      <c r="HV119" s="1269"/>
      <c r="HW119" s="1269"/>
      <c r="HX119" s="1269"/>
      <c r="HY119" s="1269"/>
      <c r="HZ119" s="1269"/>
      <c r="IA119" s="1269"/>
      <c r="IB119" s="1269"/>
      <c r="IC119" s="1269"/>
      <c r="ID119" s="1269"/>
      <c r="IE119" s="1269"/>
      <c r="IF119" s="1269"/>
      <c r="IG119" s="1269"/>
      <c r="IH119" s="1269"/>
      <c r="II119" s="1269"/>
      <c r="IJ119" s="1269"/>
      <c r="IK119" s="1269"/>
      <c r="IL119" s="1269"/>
      <c r="IM119" s="1269"/>
      <c r="IN119" s="1269"/>
      <c r="IO119" s="1269"/>
      <c r="IP119" s="1269"/>
      <c r="IQ119" s="1269"/>
      <c r="IR119" s="1269"/>
      <c r="IS119" s="1269"/>
      <c r="IT119" s="1269"/>
      <c r="IU119" s="1269"/>
    </row>
    <row r="120" spans="1:255" s="1268" customFormat="1" ht="8.25" customHeight="1">
      <c r="A120" s="133"/>
      <c r="B120" s="133"/>
      <c r="C120" s="133"/>
      <c r="D120" s="133"/>
      <c r="E120" s="133"/>
      <c r="F120" s="133"/>
      <c r="G120" s="133"/>
      <c r="H120" s="133"/>
      <c r="I120" s="133"/>
      <c r="J120" s="133"/>
      <c r="K120" s="133"/>
      <c r="L120" s="133"/>
      <c r="M120" s="133"/>
      <c r="N120" s="133"/>
      <c r="O120" s="133"/>
      <c r="P120" s="133"/>
      <c r="Q120" s="1269"/>
      <c r="R120" s="1269"/>
      <c r="S120" s="1269"/>
      <c r="T120" s="1269"/>
      <c r="U120" s="1269"/>
      <c r="V120" s="1269"/>
      <c r="W120" s="1269"/>
      <c r="X120" s="1269"/>
      <c r="Y120" s="1269"/>
      <c r="Z120" s="1269"/>
      <c r="AA120" s="1269"/>
      <c r="AB120" s="1269"/>
      <c r="AC120" s="1269"/>
      <c r="AD120" s="1269"/>
      <c r="AE120" s="1269"/>
      <c r="AF120" s="1269"/>
      <c r="AG120" s="1269"/>
      <c r="AH120" s="1269"/>
      <c r="AI120" s="1269"/>
      <c r="AJ120" s="1269"/>
      <c r="AK120" s="1269"/>
      <c r="AL120" s="1269"/>
      <c r="AM120" s="1269"/>
      <c r="AN120" s="1269"/>
      <c r="AO120" s="1269"/>
      <c r="AP120" s="1269"/>
      <c r="AQ120" s="1269"/>
      <c r="AR120" s="1269"/>
      <c r="AS120" s="1269"/>
      <c r="AT120" s="1269"/>
      <c r="AU120" s="1269"/>
      <c r="AV120" s="1269"/>
      <c r="AW120" s="1269"/>
      <c r="AX120" s="1269"/>
      <c r="AY120" s="1269"/>
      <c r="AZ120" s="1269"/>
      <c r="BA120" s="1269"/>
      <c r="BB120" s="1269"/>
      <c r="BC120" s="1269"/>
      <c r="BD120" s="1269"/>
      <c r="BE120" s="1269"/>
      <c r="BF120" s="1269"/>
      <c r="BG120" s="1269"/>
      <c r="BH120" s="1269"/>
      <c r="BI120" s="1269"/>
      <c r="BJ120" s="1269"/>
      <c r="BK120" s="1269"/>
      <c r="BL120" s="1269"/>
      <c r="BM120" s="1269"/>
      <c r="BN120" s="1269"/>
      <c r="BO120" s="1269"/>
      <c r="BP120" s="1269"/>
      <c r="BQ120" s="1269"/>
      <c r="BR120" s="1269"/>
      <c r="BS120" s="1269"/>
      <c r="BT120" s="1269"/>
      <c r="BU120" s="1269"/>
      <c r="BV120" s="1269"/>
      <c r="BW120" s="1269"/>
      <c r="BX120" s="1269"/>
      <c r="BY120" s="1269"/>
      <c r="BZ120" s="1269"/>
      <c r="CA120" s="1269"/>
      <c r="CB120" s="1269"/>
      <c r="CC120" s="1269"/>
      <c r="CD120" s="1269"/>
      <c r="CE120" s="1269"/>
      <c r="CF120" s="1269"/>
      <c r="CG120" s="1269"/>
      <c r="CH120" s="1269"/>
      <c r="CI120" s="1269"/>
      <c r="CJ120" s="1269"/>
      <c r="CK120" s="1269"/>
      <c r="CL120" s="1269"/>
      <c r="CM120" s="1269"/>
      <c r="CN120" s="1269"/>
      <c r="CO120" s="1269"/>
      <c r="CP120" s="1269"/>
      <c r="CQ120" s="1269"/>
      <c r="CR120" s="1269"/>
      <c r="CS120" s="1269"/>
      <c r="CT120" s="1269"/>
      <c r="CU120" s="1269"/>
      <c r="CV120" s="1269"/>
      <c r="CW120" s="1269"/>
      <c r="CX120" s="1269"/>
      <c r="CY120" s="1269"/>
      <c r="CZ120" s="1269"/>
      <c r="DA120" s="1269"/>
      <c r="DB120" s="1269"/>
      <c r="DC120" s="1269"/>
      <c r="DD120" s="1269"/>
      <c r="DE120" s="1269"/>
      <c r="DF120" s="1269"/>
      <c r="DG120" s="1269"/>
      <c r="DH120" s="1269"/>
      <c r="DI120" s="1269"/>
      <c r="DJ120" s="1269"/>
      <c r="DK120" s="1269"/>
      <c r="DL120" s="1269"/>
      <c r="DM120" s="1269"/>
      <c r="DN120" s="1269"/>
      <c r="DO120" s="1269"/>
      <c r="DP120" s="1269"/>
      <c r="DQ120" s="1269"/>
      <c r="DR120" s="1269"/>
      <c r="DS120" s="1269"/>
      <c r="DT120" s="1269"/>
      <c r="DU120" s="1269"/>
      <c r="DV120" s="1269"/>
      <c r="DW120" s="1269"/>
      <c r="DX120" s="1269"/>
      <c r="DY120" s="1269"/>
      <c r="DZ120" s="1269"/>
      <c r="EA120" s="1269"/>
      <c r="EB120" s="1269"/>
      <c r="EC120" s="1269"/>
      <c r="ED120" s="1269"/>
      <c r="EE120" s="1269"/>
      <c r="EF120" s="1269"/>
      <c r="EG120" s="1269"/>
      <c r="EH120" s="1269"/>
      <c r="EI120" s="1269"/>
      <c r="EJ120" s="1269"/>
      <c r="EK120" s="1269"/>
      <c r="EL120" s="1269"/>
      <c r="EM120" s="1269"/>
      <c r="EN120" s="1269"/>
      <c r="EO120" s="1269"/>
      <c r="EP120" s="1269"/>
      <c r="EQ120" s="1269"/>
      <c r="ER120" s="1269"/>
      <c r="ES120" s="1269"/>
      <c r="ET120" s="1269"/>
      <c r="EU120" s="1269"/>
      <c r="EV120" s="1269"/>
      <c r="EW120" s="1269"/>
      <c r="EX120" s="1269"/>
      <c r="EY120" s="1269"/>
      <c r="EZ120" s="1269"/>
      <c r="FA120" s="1269"/>
      <c r="FB120" s="1269"/>
      <c r="FC120" s="1269"/>
      <c r="FD120" s="1269"/>
      <c r="FE120" s="1269"/>
      <c r="FF120" s="1269"/>
      <c r="FG120" s="1269"/>
      <c r="FH120" s="1269"/>
      <c r="FI120" s="1269"/>
      <c r="FJ120" s="1269"/>
      <c r="FK120" s="1269"/>
      <c r="FL120" s="1269"/>
      <c r="FM120" s="1269"/>
      <c r="FN120" s="1269"/>
      <c r="FO120" s="1269"/>
      <c r="FP120" s="1269"/>
      <c r="FQ120" s="1269"/>
      <c r="FR120" s="1269"/>
      <c r="FS120" s="1269"/>
      <c r="FT120" s="1269"/>
      <c r="FU120" s="1269"/>
      <c r="FV120" s="1269"/>
      <c r="FW120" s="1269"/>
      <c r="FX120" s="1269"/>
      <c r="FY120" s="1269"/>
      <c r="FZ120" s="1269"/>
      <c r="GA120" s="1269"/>
      <c r="GB120" s="1269"/>
      <c r="GC120" s="1269"/>
      <c r="GD120" s="1269"/>
      <c r="GE120" s="1269"/>
      <c r="GF120" s="1269"/>
      <c r="GG120" s="1269"/>
      <c r="GH120" s="1269"/>
      <c r="GI120" s="1269"/>
      <c r="GJ120" s="1269"/>
      <c r="GK120" s="1269"/>
      <c r="GL120" s="1269"/>
      <c r="GM120" s="1269"/>
      <c r="GN120" s="1269"/>
      <c r="GO120" s="1269"/>
      <c r="GP120" s="1269"/>
      <c r="GQ120" s="1269"/>
      <c r="GR120" s="1269"/>
      <c r="GS120" s="1269"/>
      <c r="GT120" s="1269"/>
      <c r="GU120" s="1269"/>
      <c r="GV120" s="1269"/>
      <c r="GW120" s="1269"/>
      <c r="GX120" s="1269"/>
      <c r="GY120" s="1269"/>
      <c r="GZ120" s="1269"/>
      <c r="HA120" s="1269"/>
      <c r="HB120" s="1269"/>
      <c r="HC120" s="1269"/>
      <c r="HD120" s="1269"/>
      <c r="HE120" s="1269"/>
      <c r="HF120" s="1269"/>
      <c r="HG120" s="1269"/>
      <c r="HH120" s="1269"/>
      <c r="HI120" s="1269"/>
      <c r="HJ120" s="1269"/>
      <c r="HK120" s="1269"/>
      <c r="HL120" s="1269"/>
      <c r="HM120" s="1269"/>
      <c r="HN120" s="1269"/>
      <c r="HO120" s="1269"/>
      <c r="HP120" s="1269"/>
      <c r="HQ120" s="1269"/>
      <c r="HR120" s="1269"/>
      <c r="HS120" s="1269"/>
      <c r="HT120" s="1269"/>
      <c r="HU120" s="1269"/>
      <c r="HV120" s="1269"/>
      <c r="HW120" s="1269"/>
      <c r="HX120" s="1269"/>
      <c r="HY120" s="1269"/>
      <c r="HZ120" s="1269"/>
      <c r="IA120" s="1269"/>
      <c r="IB120" s="1269"/>
      <c r="IC120" s="1269"/>
      <c r="ID120" s="1269"/>
      <c r="IE120" s="1269"/>
      <c r="IF120" s="1269"/>
      <c r="IG120" s="1269"/>
      <c r="IH120" s="1269"/>
      <c r="II120" s="1269"/>
      <c r="IJ120" s="1269"/>
      <c r="IK120" s="1269"/>
      <c r="IL120" s="1269"/>
      <c r="IM120" s="1269"/>
      <c r="IN120" s="1269"/>
      <c r="IO120" s="1269"/>
      <c r="IP120" s="1269"/>
      <c r="IQ120" s="1269"/>
      <c r="IR120" s="1269"/>
      <c r="IS120" s="1269"/>
      <c r="IT120" s="1269"/>
      <c r="IU120" s="1269"/>
    </row>
    <row r="121" spans="1:255" ht="8.25" customHeight="1">
      <c r="A121" s="99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</row>
    <row r="122" spans="1:255" ht="8.25" customHeight="1">
      <c r="A122" s="99"/>
    </row>
    <row r="123" spans="1:255" ht="8.25" customHeight="1">
      <c r="A123" s="99"/>
    </row>
  </sheetData>
  <pageMargins left="0.51181102362204722" right="0.51181102362204722" top="0.98425196850393704" bottom="0" header="0.51181102362204722" footer="0.19685039370078741"/>
  <pageSetup paperSize="9" firstPageNumber="52" orientation="portrait" useFirstPageNumber="1" r:id="rId1"/>
  <headerFooter alignWithMargins="0">
    <oddFooter>&amp;C&amp;"Times New Roman,Bold"&amp;10&amp;P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AA67"/>
  <sheetViews>
    <sheetView topLeftCell="A6" zoomScale="115" zoomScaleNormal="115" workbookViewId="0">
      <selection activeCell="U32" sqref="U32"/>
    </sheetView>
  </sheetViews>
  <sheetFormatPr defaultRowHeight="9"/>
  <cols>
    <col min="1" max="1" width="16.83203125" style="328" customWidth="1"/>
    <col min="2" max="2" width="11.6640625" style="328" hidden="1" customWidth="1"/>
    <col min="3" max="3" width="12" style="328" customWidth="1"/>
    <col min="4" max="4" width="10.83203125" style="328" customWidth="1"/>
    <col min="5" max="5" width="11.33203125" style="328" customWidth="1"/>
    <col min="6" max="6" width="13" style="328" hidden="1" customWidth="1"/>
    <col min="7" max="7" width="8.33203125" style="328" hidden="1" customWidth="1"/>
    <col min="8" max="8" width="12.6640625" style="328" hidden="1" customWidth="1"/>
    <col min="9" max="9" width="7.83203125" style="328" hidden="1" customWidth="1"/>
    <col min="10" max="10" width="11.6640625" style="328" hidden="1" customWidth="1"/>
    <col min="11" max="11" width="10.83203125" style="328" hidden="1" customWidth="1"/>
    <col min="12" max="12" width="13.83203125" style="443" hidden="1" customWidth="1"/>
    <col min="13" max="13" width="10.6640625" style="443" customWidth="1"/>
    <col min="14" max="14" width="11" style="328" customWidth="1"/>
    <col min="15" max="15" width="11.6640625" style="328" customWidth="1"/>
    <col min="16" max="16" width="8.33203125" style="328" customWidth="1"/>
    <col min="17" max="17" width="0.6640625" style="328" hidden="1" customWidth="1"/>
    <col min="18" max="18" width="12.1640625" style="328" customWidth="1"/>
    <col min="19" max="20" width="9.83203125" style="328" customWidth="1"/>
    <col min="21" max="21" width="10.1640625" style="328" customWidth="1"/>
    <col min="22" max="22" width="10.5" style="328" customWidth="1"/>
    <col min="23" max="23" width="11.33203125" style="328" customWidth="1"/>
    <col min="24" max="24" width="9.33203125" style="328" customWidth="1"/>
    <col min="25" max="25" width="10.6640625" style="328" customWidth="1"/>
    <col min="26" max="26" width="10.5" style="328" customWidth="1"/>
    <col min="27" max="27" width="10.83203125" style="328" hidden="1" customWidth="1"/>
    <col min="28" max="16384" width="9.33203125" style="553"/>
  </cols>
  <sheetData>
    <row r="1" spans="1:27" s="500" customFormat="1" ht="14.1" customHeight="1">
      <c r="A1" s="479" t="s">
        <v>2432</v>
      </c>
      <c r="B1" s="480"/>
      <c r="C1" s="480"/>
      <c r="D1" s="480"/>
      <c r="E1" s="480"/>
      <c r="F1" s="481"/>
      <c r="G1" s="481"/>
      <c r="H1" s="481"/>
      <c r="I1" s="481"/>
      <c r="J1" s="481"/>
      <c r="K1" s="481"/>
      <c r="L1" s="482"/>
      <c r="M1" s="482"/>
      <c r="N1" s="481"/>
      <c r="O1" s="481"/>
      <c r="P1" s="481"/>
      <c r="Q1" s="481"/>
      <c r="R1" s="481"/>
      <c r="S1" s="481"/>
      <c r="T1" s="481"/>
      <c r="U1" s="481"/>
      <c r="V1" s="481"/>
      <c r="W1" s="481"/>
      <c r="X1" s="481"/>
      <c r="Y1" s="481"/>
      <c r="Z1" s="492"/>
      <c r="AA1" s="530"/>
    </row>
    <row r="2" spans="1:27" s="500" customFormat="1" ht="14.1" customHeight="1">
      <c r="A2" s="485"/>
      <c r="B2" s="486"/>
      <c r="C2" s="486"/>
      <c r="D2" s="486"/>
      <c r="E2" s="486"/>
      <c r="F2" s="487"/>
      <c r="G2" s="487"/>
      <c r="H2" s="487"/>
      <c r="I2" s="487"/>
      <c r="J2" s="487"/>
      <c r="K2" s="487"/>
      <c r="L2" s="488"/>
      <c r="M2" s="488"/>
      <c r="N2" s="487"/>
      <c r="O2" s="487"/>
      <c r="P2" s="487"/>
      <c r="Q2" s="487"/>
      <c r="R2" s="487"/>
      <c r="S2" s="487"/>
      <c r="T2" s="487"/>
      <c r="U2" s="487"/>
      <c r="V2" s="487"/>
      <c r="W2" s="487"/>
      <c r="X2" s="487"/>
      <c r="Y2" s="487"/>
      <c r="Z2" s="495"/>
      <c r="AA2" s="498"/>
    </row>
    <row r="3" spans="1:27" s="500" customFormat="1" ht="14.1" customHeight="1">
      <c r="A3" s="485"/>
      <c r="B3" s="486"/>
      <c r="C3" s="486"/>
      <c r="D3" s="486"/>
      <c r="E3" s="486"/>
      <c r="F3" s="487"/>
      <c r="G3" s="487"/>
      <c r="H3" s="487"/>
      <c r="I3" s="487"/>
      <c r="J3" s="487"/>
      <c r="K3" s="487"/>
      <c r="L3" s="488"/>
      <c r="M3" s="488"/>
      <c r="N3" s="487"/>
      <c r="O3" s="487"/>
      <c r="P3" s="487"/>
      <c r="Q3" s="487"/>
      <c r="R3" s="487"/>
      <c r="S3" s="487"/>
      <c r="T3" s="487"/>
      <c r="U3" s="487"/>
      <c r="V3" s="487"/>
      <c r="W3" s="487"/>
      <c r="X3" s="487"/>
      <c r="Y3" s="487"/>
      <c r="Z3" s="495"/>
      <c r="AA3" s="498"/>
    </row>
    <row r="4" spans="1:27" s="500" customFormat="1" ht="14.1" customHeight="1">
      <c r="A4" s="455" t="s">
        <v>280</v>
      </c>
      <c r="B4" s="486"/>
      <c r="C4" s="486"/>
      <c r="D4" s="486"/>
      <c r="E4" s="486"/>
      <c r="F4" s="487"/>
      <c r="G4" s="487"/>
      <c r="H4" s="487"/>
      <c r="I4" s="487"/>
      <c r="J4" s="487"/>
      <c r="K4" s="487"/>
      <c r="L4" s="488"/>
      <c r="M4" s="488"/>
      <c r="N4" s="487"/>
      <c r="O4" s="487"/>
      <c r="P4" s="487"/>
      <c r="Q4" s="487"/>
      <c r="R4" s="487"/>
      <c r="S4" s="487"/>
      <c r="T4" s="487"/>
      <c r="U4" s="487"/>
      <c r="V4" s="487"/>
      <c r="W4" s="487"/>
      <c r="X4" s="487"/>
      <c r="Y4" s="487"/>
      <c r="Z4" s="495"/>
      <c r="AA4" s="498"/>
    </row>
    <row r="5" spans="1:27" ht="12" customHeight="1">
      <c r="A5" s="2460" t="s">
        <v>1788</v>
      </c>
      <c r="B5" s="524"/>
      <c r="C5" s="525"/>
      <c r="D5" s="525"/>
      <c r="E5" s="523"/>
      <c r="F5" s="329"/>
      <c r="G5" s="329"/>
      <c r="H5" s="329"/>
      <c r="I5" s="329"/>
      <c r="J5" s="329"/>
      <c r="K5" s="329"/>
      <c r="L5" s="526"/>
      <c r="M5" s="529"/>
      <c r="N5" s="527"/>
      <c r="O5" s="528"/>
      <c r="P5" s="528"/>
      <c r="Q5" s="528"/>
      <c r="R5" s="528"/>
      <c r="S5" s="528" t="s">
        <v>1223</v>
      </c>
      <c r="T5" s="528"/>
      <c r="U5" s="528"/>
      <c r="V5" s="528"/>
      <c r="W5" s="528"/>
      <c r="X5" s="528"/>
      <c r="Y5" s="528"/>
      <c r="Z5" s="2261"/>
      <c r="AA5" s="329"/>
    </row>
    <row r="6" spans="1:27" ht="12" customHeight="1">
      <c r="A6" s="2491"/>
      <c r="B6" s="2421" t="s">
        <v>1205</v>
      </c>
      <c r="C6" s="2494"/>
      <c r="D6" s="2494"/>
      <c r="E6" s="2495"/>
      <c r="F6" s="2463" t="s">
        <v>1351</v>
      </c>
      <c r="G6" s="2424" t="s">
        <v>1432</v>
      </c>
      <c r="H6" s="2425"/>
      <c r="I6" s="2425"/>
      <c r="J6" s="2426"/>
      <c r="K6" s="2465" t="s">
        <v>1433</v>
      </c>
      <c r="L6" s="2493" t="s">
        <v>1434</v>
      </c>
      <c r="M6" s="2251"/>
      <c r="N6" s="2471" t="s">
        <v>352</v>
      </c>
      <c r="O6" s="2472"/>
      <c r="P6" s="2472"/>
      <c r="Q6" s="2472"/>
      <c r="R6" s="2473"/>
      <c r="S6" s="2471" t="s">
        <v>991</v>
      </c>
      <c r="T6" s="2472"/>
      <c r="U6" s="2472"/>
      <c r="V6" s="2472"/>
      <c r="W6" s="2473"/>
      <c r="X6" s="2248"/>
      <c r="Y6" s="2465" t="s">
        <v>2925</v>
      </c>
      <c r="Z6" s="361"/>
      <c r="AA6" s="525"/>
    </row>
    <row r="7" spans="1:27" ht="12" customHeight="1">
      <c r="A7" s="2491"/>
      <c r="B7" s="2250" t="s">
        <v>355</v>
      </c>
      <c r="C7" s="2250" t="s">
        <v>1206</v>
      </c>
      <c r="D7" s="2250" t="s">
        <v>1345</v>
      </c>
      <c r="E7" s="2463" t="s">
        <v>1341</v>
      </c>
      <c r="F7" s="2491"/>
      <c r="G7" s="2474" t="s">
        <v>356</v>
      </c>
      <c r="H7" s="2250" t="s">
        <v>707</v>
      </c>
      <c r="I7" s="2474" t="s">
        <v>1345</v>
      </c>
      <c r="J7" s="2474" t="s">
        <v>1341</v>
      </c>
      <c r="K7" s="2491"/>
      <c r="L7" s="2491"/>
      <c r="M7" s="2251" t="s">
        <v>389</v>
      </c>
      <c r="N7" s="2250" t="s">
        <v>1207</v>
      </c>
      <c r="O7" s="2465" t="s">
        <v>2924</v>
      </c>
      <c r="P7" s="2465" t="s">
        <v>2926</v>
      </c>
      <c r="Q7" s="2463" t="s">
        <v>360</v>
      </c>
      <c r="R7" s="2463" t="s">
        <v>1341</v>
      </c>
      <c r="S7" s="2250" t="s">
        <v>361</v>
      </c>
      <c r="T7" s="2250" t="s">
        <v>1208</v>
      </c>
      <c r="U7" s="2463" t="s">
        <v>1209</v>
      </c>
      <c r="V7" s="2250" t="s">
        <v>1523</v>
      </c>
      <c r="W7" s="2463" t="s">
        <v>1341</v>
      </c>
      <c r="X7" s="2250" t="s">
        <v>1210</v>
      </c>
      <c r="Y7" s="2491"/>
      <c r="Z7" s="2250" t="s">
        <v>71</v>
      </c>
      <c r="AA7" s="231" t="s">
        <v>1341</v>
      </c>
    </row>
    <row r="8" spans="1:27" ht="9" customHeight="1">
      <c r="A8" s="2491"/>
      <c r="B8" s="2249" t="s">
        <v>1512</v>
      </c>
      <c r="C8" s="2249" t="s">
        <v>1513</v>
      </c>
      <c r="D8" s="2249" t="s">
        <v>1510</v>
      </c>
      <c r="E8" s="2492"/>
      <c r="F8" s="2492"/>
      <c r="G8" s="2492"/>
      <c r="H8" s="2249" t="s">
        <v>697</v>
      </c>
      <c r="I8" s="2492"/>
      <c r="J8" s="2492"/>
      <c r="K8" s="2492"/>
      <c r="L8" s="2492"/>
      <c r="M8" s="2252" t="s">
        <v>1213</v>
      </c>
      <c r="N8" s="2249" t="s">
        <v>1211</v>
      </c>
      <c r="O8" s="2492"/>
      <c r="P8" s="2492"/>
      <c r="Q8" s="2492"/>
      <c r="R8" s="2492"/>
      <c r="S8" s="2249" t="s">
        <v>1491</v>
      </c>
      <c r="T8" s="2249" t="s">
        <v>1212</v>
      </c>
      <c r="U8" s="2492"/>
      <c r="V8" s="2249" t="s">
        <v>1351</v>
      </c>
      <c r="W8" s="2492"/>
      <c r="X8" s="2249" t="s">
        <v>1348</v>
      </c>
      <c r="Y8" s="2492"/>
      <c r="Z8" s="2249" t="s">
        <v>1348</v>
      </c>
      <c r="AA8" s="329" t="s">
        <v>1348</v>
      </c>
    </row>
    <row r="9" spans="1:27" ht="9" customHeight="1">
      <c r="A9" s="2492"/>
      <c r="B9" s="104">
        <v>1</v>
      </c>
      <c r="C9" s="104">
        <v>1</v>
      </c>
      <c r="D9" s="104">
        <v>2</v>
      </c>
      <c r="E9" s="104">
        <v>3</v>
      </c>
      <c r="F9" s="104">
        <v>5</v>
      </c>
      <c r="G9" s="104">
        <v>6</v>
      </c>
      <c r="H9" s="104">
        <v>7</v>
      </c>
      <c r="I9" s="104">
        <v>8</v>
      </c>
      <c r="J9" s="104">
        <v>9</v>
      </c>
      <c r="K9" s="122">
        <v>10</v>
      </c>
      <c r="L9" s="440">
        <v>11</v>
      </c>
      <c r="M9" s="440">
        <v>4</v>
      </c>
      <c r="N9" s="104">
        <v>5</v>
      </c>
      <c r="O9" s="104">
        <v>6</v>
      </c>
      <c r="P9" s="104">
        <v>7</v>
      </c>
      <c r="Q9" s="104">
        <v>15</v>
      </c>
      <c r="R9" s="104">
        <v>8</v>
      </c>
      <c r="S9" s="104">
        <v>9</v>
      </c>
      <c r="T9" s="104">
        <v>10</v>
      </c>
      <c r="U9" s="104">
        <v>11</v>
      </c>
      <c r="V9" s="104">
        <v>12</v>
      </c>
      <c r="W9" s="104">
        <v>13</v>
      </c>
      <c r="X9" s="104">
        <v>14</v>
      </c>
      <c r="Y9" s="104">
        <v>15</v>
      </c>
      <c r="Z9" s="104">
        <v>16</v>
      </c>
      <c r="AA9" s="2293">
        <v>16</v>
      </c>
    </row>
    <row r="10" spans="1:27" s="2312" customFormat="1" hidden="1">
      <c r="A10" s="125" t="s">
        <v>1214</v>
      </c>
      <c r="B10" s="81">
        <v>93.7</v>
      </c>
      <c r="C10" s="81"/>
      <c r="D10" s="81"/>
      <c r="E10" s="81"/>
      <c r="F10" s="81">
        <v>195.7</v>
      </c>
      <c r="G10" s="81">
        <v>0</v>
      </c>
      <c r="H10" s="81">
        <v>0.7</v>
      </c>
      <c r="I10" s="81">
        <v>0</v>
      </c>
      <c r="J10" s="81">
        <v>0.7</v>
      </c>
      <c r="K10" s="81">
        <v>119.4</v>
      </c>
      <c r="L10" s="126">
        <v>315.8</v>
      </c>
      <c r="M10" s="126"/>
      <c r="N10" s="81"/>
      <c r="O10" s="81"/>
      <c r="P10" s="81"/>
      <c r="Q10" s="81">
        <v>0</v>
      </c>
      <c r="R10" s="81"/>
      <c r="S10" s="81"/>
      <c r="T10" s="81"/>
      <c r="U10" s="81"/>
      <c r="V10" s="81"/>
      <c r="W10" s="81"/>
      <c r="X10" s="81"/>
      <c r="Y10" s="81"/>
      <c r="Z10" s="81"/>
      <c r="AA10" s="2294"/>
    </row>
    <row r="11" spans="1:27" s="2312" customFormat="1" hidden="1">
      <c r="A11" s="125" t="s">
        <v>1215</v>
      </c>
      <c r="B11" s="81">
        <v>232.2</v>
      </c>
      <c r="C11" s="81"/>
      <c r="D11" s="81"/>
      <c r="E11" s="81"/>
      <c r="F11" s="81">
        <v>647.70000000000005</v>
      </c>
      <c r="G11" s="81">
        <v>0</v>
      </c>
      <c r="H11" s="81">
        <v>4.4000000000000004</v>
      </c>
      <c r="I11" s="81">
        <v>0</v>
      </c>
      <c r="J11" s="81">
        <v>4.4000000000000004</v>
      </c>
      <c r="K11" s="81">
        <v>205.7</v>
      </c>
      <c r="L11" s="126">
        <v>857.8</v>
      </c>
      <c r="M11" s="126"/>
      <c r="N11" s="81"/>
      <c r="O11" s="81"/>
      <c r="P11" s="81"/>
      <c r="Q11" s="81">
        <v>26.3</v>
      </c>
      <c r="R11" s="81"/>
      <c r="S11" s="81"/>
      <c r="T11" s="81"/>
      <c r="U11" s="81"/>
      <c r="V11" s="81"/>
      <c r="W11" s="81"/>
      <c r="X11" s="81"/>
      <c r="Y11" s="81"/>
      <c r="Z11" s="81"/>
      <c r="AA11" s="2294"/>
    </row>
    <row r="12" spans="1:27" s="2312" customFormat="1" hidden="1">
      <c r="A12" s="125" t="s">
        <v>1216</v>
      </c>
      <c r="B12" s="81">
        <v>485.2</v>
      </c>
      <c r="C12" s="81"/>
      <c r="D12" s="81"/>
      <c r="E12" s="81"/>
      <c r="F12" s="81">
        <v>1730.6</v>
      </c>
      <c r="G12" s="81">
        <v>0</v>
      </c>
      <c r="H12" s="81">
        <v>48.3</v>
      </c>
      <c r="I12" s="81">
        <v>0</v>
      </c>
      <c r="J12" s="81">
        <v>48.3</v>
      </c>
      <c r="K12" s="81">
        <v>226.6</v>
      </c>
      <c r="L12" s="126">
        <v>2005.5</v>
      </c>
      <c r="M12" s="126"/>
      <c r="N12" s="81"/>
      <c r="O12" s="81"/>
      <c r="P12" s="81"/>
      <c r="Q12" s="81">
        <v>54.5</v>
      </c>
      <c r="R12" s="81"/>
      <c r="S12" s="81"/>
      <c r="T12" s="81"/>
      <c r="U12" s="81"/>
      <c r="V12" s="81"/>
      <c r="W12" s="81"/>
      <c r="X12" s="81"/>
      <c r="Y12" s="81"/>
      <c r="Z12" s="81"/>
      <c r="AA12" s="2294"/>
    </row>
    <row r="13" spans="1:27" s="2312" customFormat="1" hidden="1">
      <c r="A13" s="125" t="s">
        <v>1217</v>
      </c>
      <c r="B13" s="81">
        <v>635.6</v>
      </c>
      <c r="C13" s="81"/>
      <c r="D13" s="81"/>
      <c r="E13" s="81"/>
      <c r="F13" s="81">
        <v>3700.4</v>
      </c>
      <c r="G13" s="81">
        <v>0</v>
      </c>
      <c r="H13" s="81">
        <v>239.9</v>
      </c>
      <c r="I13" s="81">
        <v>5.2</v>
      </c>
      <c r="J13" s="81">
        <v>245.1</v>
      </c>
      <c r="K13" s="81">
        <v>498.8</v>
      </c>
      <c r="L13" s="126">
        <v>4444.3</v>
      </c>
      <c r="M13" s="126"/>
      <c r="N13" s="81"/>
      <c r="O13" s="81"/>
      <c r="P13" s="81"/>
      <c r="Q13" s="81">
        <v>185</v>
      </c>
      <c r="R13" s="81"/>
      <c r="S13" s="81"/>
      <c r="T13" s="81"/>
      <c r="U13" s="81"/>
      <c r="V13" s="81"/>
      <c r="W13" s="81"/>
      <c r="X13" s="81"/>
      <c r="Y13" s="81"/>
      <c r="Z13" s="81"/>
      <c r="AA13" s="2294"/>
    </row>
    <row r="14" spans="1:27" s="2312" customFormat="1" hidden="1">
      <c r="A14" s="125" t="s">
        <v>1218</v>
      </c>
      <c r="B14" s="81">
        <v>732.8</v>
      </c>
      <c r="C14" s="81"/>
      <c r="D14" s="81"/>
      <c r="E14" s="81"/>
      <c r="F14" s="81">
        <v>6387</v>
      </c>
      <c r="G14" s="81">
        <v>0</v>
      </c>
      <c r="H14" s="81">
        <v>122.1</v>
      </c>
      <c r="I14" s="81">
        <v>0</v>
      </c>
      <c r="J14" s="81">
        <v>122.1</v>
      </c>
      <c r="K14" s="81">
        <v>915.9</v>
      </c>
      <c r="L14" s="126">
        <v>7425</v>
      </c>
      <c r="M14" s="126"/>
      <c r="N14" s="81"/>
      <c r="O14" s="81"/>
      <c r="P14" s="81"/>
      <c r="Q14" s="81">
        <v>310.3</v>
      </c>
      <c r="R14" s="81"/>
      <c r="S14" s="81"/>
      <c r="T14" s="81"/>
      <c r="U14" s="81"/>
      <c r="V14" s="81"/>
      <c r="W14" s="81"/>
      <c r="X14" s="81"/>
      <c r="Y14" s="81"/>
      <c r="Z14" s="81"/>
      <c r="AA14" s="2294"/>
    </row>
    <row r="15" spans="1:27" s="2312" customFormat="1" hidden="1">
      <c r="A15" s="125" t="s">
        <v>1219</v>
      </c>
      <c r="B15" s="81">
        <v>837.7</v>
      </c>
      <c r="C15" s="81"/>
      <c r="D15" s="81"/>
      <c r="E15" s="81"/>
      <c r="F15" s="81">
        <v>8036.6</v>
      </c>
      <c r="G15" s="81">
        <v>0</v>
      </c>
      <c r="H15" s="81">
        <v>82.8</v>
      </c>
      <c r="I15" s="81">
        <v>0</v>
      </c>
      <c r="J15" s="81">
        <v>82.8</v>
      </c>
      <c r="K15" s="81">
        <v>1552.8</v>
      </c>
      <c r="L15" s="126">
        <v>9672.2000000000007</v>
      </c>
      <c r="M15" s="126"/>
      <c r="N15" s="81"/>
      <c r="O15" s="81"/>
      <c r="P15" s="81"/>
      <c r="Q15" s="81">
        <v>260.10000000000002</v>
      </c>
      <c r="R15" s="81"/>
      <c r="S15" s="81"/>
      <c r="T15" s="81"/>
      <c r="U15" s="81"/>
      <c r="V15" s="81"/>
      <c r="W15" s="81"/>
      <c r="X15" s="81"/>
      <c r="Y15" s="81"/>
      <c r="Z15" s="81"/>
      <c r="AA15" s="2294"/>
    </row>
    <row r="16" spans="1:27" s="2312" customFormat="1" hidden="1">
      <c r="A16" s="125" t="s">
        <v>1220</v>
      </c>
      <c r="B16" s="81">
        <v>945.1</v>
      </c>
      <c r="C16" s="81"/>
      <c r="D16" s="81"/>
      <c r="E16" s="81"/>
      <c r="F16" s="81">
        <v>9748.6</v>
      </c>
      <c r="G16" s="81">
        <v>0</v>
      </c>
      <c r="H16" s="81">
        <v>175.9</v>
      </c>
      <c r="I16" s="81">
        <v>0</v>
      </c>
      <c r="J16" s="81">
        <v>175.9</v>
      </c>
      <c r="K16" s="81">
        <v>1678.4</v>
      </c>
      <c r="L16" s="126">
        <v>11602.9</v>
      </c>
      <c r="M16" s="126"/>
      <c r="N16" s="81"/>
      <c r="O16" s="81"/>
      <c r="P16" s="81"/>
      <c r="Q16" s="81">
        <v>235.3</v>
      </c>
      <c r="R16" s="81"/>
      <c r="S16" s="81"/>
      <c r="T16" s="81"/>
      <c r="U16" s="81"/>
      <c r="V16" s="81"/>
      <c r="W16" s="81"/>
      <c r="X16" s="81"/>
      <c r="Y16" s="81"/>
      <c r="Z16" s="81"/>
      <c r="AA16" s="2294"/>
    </row>
    <row r="17" spans="1:27" s="2304" customFormat="1" ht="9.6" customHeight="1">
      <c r="A17" s="1150" t="s">
        <v>207</v>
      </c>
      <c r="B17" s="724">
        <v>1220.5999999999999</v>
      </c>
      <c r="C17" s="724">
        <v>23709.64</v>
      </c>
      <c r="D17" s="724">
        <v>2070.87</v>
      </c>
      <c r="E17" s="724">
        <v>25780.51</v>
      </c>
      <c r="F17" s="724">
        <v>11654</v>
      </c>
      <c r="G17" s="724">
        <v>0</v>
      </c>
      <c r="H17" s="724">
        <v>215</v>
      </c>
      <c r="I17" s="724">
        <v>0</v>
      </c>
      <c r="J17" s="724">
        <v>215</v>
      </c>
      <c r="K17" s="724">
        <v>2060.1999999999998</v>
      </c>
      <c r="L17" s="724">
        <v>40144.199999999997</v>
      </c>
      <c r="M17" s="724">
        <v>25780.51</v>
      </c>
      <c r="N17" s="724">
        <v>2881.3</v>
      </c>
      <c r="O17" s="724">
        <v>3578.92</v>
      </c>
      <c r="P17" s="724">
        <v>267.89999999999998</v>
      </c>
      <c r="Q17" s="724">
        <v>277.8</v>
      </c>
      <c r="R17" s="724">
        <v>6728.12</v>
      </c>
      <c r="S17" s="724">
        <v>2949.14</v>
      </c>
      <c r="T17" s="724">
        <v>10.199999999999999</v>
      </c>
      <c r="U17" s="724">
        <v>130.31</v>
      </c>
      <c r="V17" s="724">
        <v>14880.03</v>
      </c>
      <c r="W17" s="724">
        <v>17969.68</v>
      </c>
      <c r="X17" s="724">
        <v>278</v>
      </c>
      <c r="Y17" s="724">
        <v>804.7</v>
      </c>
      <c r="Z17" s="724"/>
      <c r="AA17" s="2307">
        <v>26215</v>
      </c>
    </row>
    <row r="18" spans="1:27" s="2304" customFormat="1" ht="9.6" customHeight="1">
      <c r="A18" s="730" t="s">
        <v>841</v>
      </c>
      <c r="B18" s="727">
        <v>1522.6</v>
      </c>
      <c r="C18" s="727">
        <v>27348.54</v>
      </c>
      <c r="D18" s="727">
        <v>2271.9499999999998</v>
      </c>
      <c r="E18" s="727">
        <v>29620.49</v>
      </c>
      <c r="F18" s="727">
        <v>13453.9</v>
      </c>
      <c r="G18" s="727">
        <v>0</v>
      </c>
      <c r="H18" s="727">
        <v>244.8</v>
      </c>
      <c r="I18" s="727">
        <v>0</v>
      </c>
      <c r="J18" s="727">
        <v>244.8</v>
      </c>
      <c r="K18" s="727">
        <v>2479.1</v>
      </c>
      <c r="L18" s="727">
        <v>46485.8</v>
      </c>
      <c r="M18" s="727">
        <v>29620.49</v>
      </c>
      <c r="N18" s="727">
        <v>3605.59</v>
      </c>
      <c r="O18" s="727">
        <v>5914.83</v>
      </c>
      <c r="P18" s="727">
        <v>274.18</v>
      </c>
      <c r="Q18" s="727">
        <v>363.6</v>
      </c>
      <c r="R18" s="727">
        <v>9794.6</v>
      </c>
      <c r="S18" s="727">
        <v>3439.14</v>
      </c>
      <c r="T18" s="727">
        <v>5.9</v>
      </c>
      <c r="U18" s="727">
        <v>231.14</v>
      </c>
      <c r="V18" s="727">
        <v>14916.53</v>
      </c>
      <c r="W18" s="727">
        <v>18592.71</v>
      </c>
      <c r="X18" s="727">
        <v>352.68</v>
      </c>
      <c r="Y18" s="727">
        <v>880.48</v>
      </c>
      <c r="Z18" s="727"/>
      <c r="AA18" s="2307">
        <v>30308</v>
      </c>
    </row>
    <row r="19" spans="1:27" s="2304" customFormat="1" ht="9.6" customHeight="1">
      <c r="A19" s="730" t="s">
        <v>1470</v>
      </c>
      <c r="B19" s="727">
        <v>1947.4</v>
      </c>
      <c r="C19" s="727">
        <v>32283.119999999999</v>
      </c>
      <c r="D19" s="727">
        <v>2277.69</v>
      </c>
      <c r="E19" s="727">
        <v>34560.81</v>
      </c>
      <c r="F19" s="727">
        <v>16510.3</v>
      </c>
      <c r="G19" s="727">
        <v>13.9</v>
      </c>
      <c r="H19" s="727">
        <v>120.4</v>
      </c>
      <c r="I19" s="727">
        <v>0</v>
      </c>
      <c r="J19" s="727">
        <v>134.30000000000001</v>
      </c>
      <c r="K19" s="727" t="s">
        <v>1222</v>
      </c>
      <c r="L19" s="727" t="e">
        <v>#VALUE!</v>
      </c>
      <c r="M19" s="727">
        <v>34560.81</v>
      </c>
      <c r="N19" s="727">
        <v>3622.78</v>
      </c>
      <c r="O19" s="727">
        <v>10202.879999999999</v>
      </c>
      <c r="P19" s="727">
        <v>270.75</v>
      </c>
      <c r="Q19" s="727">
        <v>148.80000000000001</v>
      </c>
      <c r="R19" s="727">
        <v>14096.41</v>
      </c>
      <c r="S19" s="727">
        <v>3914.14</v>
      </c>
      <c r="T19" s="727">
        <v>0.73</v>
      </c>
      <c r="U19" s="727">
        <v>231.14</v>
      </c>
      <c r="V19" s="727">
        <v>15256.46</v>
      </c>
      <c r="W19" s="727">
        <v>19402.47</v>
      </c>
      <c r="X19" s="727">
        <v>396.68</v>
      </c>
      <c r="Y19" s="727">
        <v>665.2</v>
      </c>
      <c r="Z19" s="727"/>
      <c r="AA19" s="2307">
        <v>35681</v>
      </c>
    </row>
    <row r="20" spans="1:27" s="2303" customFormat="1" ht="9.6" customHeight="1">
      <c r="A20" s="1151" t="s">
        <v>1454</v>
      </c>
      <c r="B20" s="729">
        <v>2149.8000000000002</v>
      </c>
      <c r="C20" s="727">
        <v>37401.99</v>
      </c>
      <c r="D20" s="727">
        <v>2481.15</v>
      </c>
      <c r="E20" s="727">
        <v>39883.14</v>
      </c>
      <c r="F20" s="729">
        <v>19473.7</v>
      </c>
      <c r="G20" s="729">
        <v>0</v>
      </c>
      <c r="H20" s="729">
        <v>1312.9</v>
      </c>
      <c r="I20" s="729"/>
      <c r="J20" s="729">
        <v>1312.9</v>
      </c>
      <c r="K20" s="729">
        <v>3893.5</v>
      </c>
      <c r="L20" s="729">
        <v>64563.1</v>
      </c>
      <c r="M20" s="729">
        <v>39883.14</v>
      </c>
      <c r="N20" s="727">
        <v>3361.03</v>
      </c>
      <c r="O20" s="727">
        <v>13939.43</v>
      </c>
      <c r="P20" s="727">
        <v>342.2</v>
      </c>
      <c r="Q20" s="729">
        <v>287.89999999999998</v>
      </c>
      <c r="R20" s="727">
        <v>17642.66</v>
      </c>
      <c r="S20" s="727">
        <v>5198.6000000000004</v>
      </c>
      <c r="T20" s="727">
        <v>11.27</v>
      </c>
      <c r="U20" s="727">
        <v>255.14</v>
      </c>
      <c r="V20" s="729">
        <v>16096.45</v>
      </c>
      <c r="W20" s="727">
        <v>21561.46</v>
      </c>
      <c r="X20" s="729">
        <v>467.61</v>
      </c>
      <c r="Y20" s="727">
        <v>211.46</v>
      </c>
      <c r="Z20" s="727"/>
      <c r="AA20" s="2307">
        <v>39883</v>
      </c>
    </row>
    <row r="21" spans="1:27" s="2304" customFormat="1" ht="9.6" customHeight="1">
      <c r="A21" s="730" t="s">
        <v>1032</v>
      </c>
      <c r="B21" s="730">
        <v>2411.6</v>
      </c>
      <c r="C21" s="727">
        <v>42510.66</v>
      </c>
      <c r="D21" s="727">
        <v>2619.7800000000002</v>
      </c>
      <c r="E21" s="727">
        <v>45130.44</v>
      </c>
      <c r="F21" s="730">
        <v>22338.1</v>
      </c>
      <c r="G21" s="730">
        <v>0</v>
      </c>
      <c r="H21" s="730">
        <v>990.8</v>
      </c>
      <c r="I21" s="730">
        <v>0</v>
      </c>
      <c r="J21" s="729">
        <v>990.8</v>
      </c>
      <c r="K21" s="730">
        <v>2939.5</v>
      </c>
      <c r="L21" s="729">
        <v>71399.399999999994</v>
      </c>
      <c r="M21" s="727">
        <v>45130.44</v>
      </c>
      <c r="N21" s="727">
        <v>5272.75</v>
      </c>
      <c r="O21" s="727">
        <v>17742.509999999998</v>
      </c>
      <c r="P21" s="727">
        <v>350.89</v>
      </c>
      <c r="Q21" s="730">
        <v>247.2</v>
      </c>
      <c r="R21" s="727">
        <v>23366.15</v>
      </c>
      <c r="S21" s="727">
        <v>5088.6000000000004</v>
      </c>
      <c r="T21" s="727">
        <v>6.5</v>
      </c>
      <c r="U21" s="727">
        <v>310.66000000000003</v>
      </c>
      <c r="V21" s="730">
        <v>15630</v>
      </c>
      <c r="W21" s="727">
        <v>21035.759999999998</v>
      </c>
      <c r="X21" s="729">
        <v>815.37</v>
      </c>
      <c r="Y21" s="727">
        <v>-86.83</v>
      </c>
      <c r="Z21" s="727"/>
      <c r="AA21" s="2307">
        <v>45131</v>
      </c>
    </row>
    <row r="22" spans="1:27" s="2304" customFormat="1" ht="9.6" customHeight="1">
      <c r="A22" s="730" t="s">
        <v>376</v>
      </c>
      <c r="B22" s="730">
        <v>3349.1</v>
      </c>
      <c r="C22" s="727">
        <v>48144.94</v>
      </c>
      <c r="D22" s="727">
        <v>2941.22</v>
      </c>
      <c r="E22" s="727">
        <v>51086.16</v>
      </c>
      <c r="F22" s="730">
        <v>27316.2</v>
      </c>
      <c r="G22" s="730">
        <v>0</v>
      </c>
      <c r="H22" s="730">
        <v>995</v>
      </c>
      <c r="I22" s="730">
        <v>159.80000000000001</v>
      </c>
      <c r="J22" s="729">
        <v>1154.8</v>
      </c>
      <c r="K22" s="730">
        <v>-40686.800000000003</v>
      </c>
      <c r="L22" s="729">
        <v>38841.199999999997</v>
      </c>
      <c r="M22" s="727">
        <v>51086.16</v>
      </c>
      <c r="N22" s="727">
        <v>4980.63</v>
      </c>
      <c r="O22" s="727">
        <v>21418.12</v>
      </c>
      <c r="P22" s="727">
        <v>402.1</v>
      </c>
      <c r="Q22" s="730"/>
      <c r="R22" s="727">
        <v>26800.85</v>
      </c>
      <c r="S22" s="727">
        <v>4228.6000000000004</v>
      </c>
      <c r="T22" s="727">
        <v>5.5</v>
      </c>
      <c r="U22" s="727">
        <v>390.82</v>
      </c>
      <c r="V22" s="730">
        <v>18520</v>
      </c>
      <c r="W22" s="727">
        <v>23144.92</v>
      </c>
      <c r="X22" s="730">
        <v>846.74</v>
      </c>
      <c r="Y22" s="727">
        <v>293.62</v>
      </c>
      <c r="Z22" s="727"/>
      <c r="AA22" s="2307">
        <v>51057</v>
      </c>
    </row>
    <row r="23" spans="1:27" s="2305" customFormat="1" ht="9.6" customHeight="1">
      <c r="A23" s="730" t="s">
        <v>1325</v>
      </c>
      <c r="B23" s="1152"/>
      <c r="C23" s="727">
        <v>54500.72</v>
      </c>
      <c r="D23" s="727">
        <v>4725.1899999999996</v>
      </c>
      <c r="E23" s="727">
        <v>59225.91</v>
      </c>
      <c r="F23" s="730">
        <v>29947.8</v>
      </c>
      <c r="G23" s="730">
        <v>0</v>
      </c>
      <c r="H23" s="730">
        <v>3680.1</v>
      </c>
      <c r="I23" s="730">
        <v>1086.2</v>
      </c>
      <c r="J23" s="729">
        <v>4766.3</v>
      </c>
      <c r="K23" s="730">
        <v>-45520</v>
      </c>
      <c r="L23" s="729">
        <v>48420</v>
      </c>
      <c r="M23" s="729">
        <v>59225.91</v>
      </c>
      <c r="N23" s="727">
        <v>2784.1</v>
      </c>
      <c r="O23" s="727">
        <v>25178.05</v>
      </c>
      <c r="P23" s="727">
        <v>473.84</v>
      </c>
      <c r="Q23" s="730"/>
      <c r="R23" s="727">
        <v>28435.99</v>
      </c>
      <c r="S23" s="727">
        <v>5509.5</v>
      </c>
      <c r="T23" s="727">
        <v>3.8</v>
      </c>
      <c r="U23" s="727">
        <v>433.67</v>
      </c>
      <c r="V23" s="730">
        <v>20895</v>
      </c>
      <c r="W23" s="727">
        <v>26841.97</v>
      </c>
      <c r="X23" s="730">
        <v>833.6</v>
      </c>
      <c r="Y23" s="727">
        <v>3114.29</v>
      </c>
      <c r="Z23" s="727"/>
      <c r="AA23" s="2307">
        <v>59225.9</v>
      </c>
    </row>
    <row r="24" spans="1:27" s="2305" customFormat="1" ht="9.6" customHeight="1">
      <c r="A24" s="730" t="s">
        <v>363</v>
      </c>
      <c r="B24" s="1152"/>
      <c r="C24" s="727">
        <v>62793.86</v>
      </c>
      <c r="D24" s="727">
        <v>5540.22</v>
      </c>
      <c r="E24" s="727">
        <v>68334.080000000002</v>
      </c>
      <c r="F24" s="730"/>
      <c r="G24" s="730"/>
      <c r="H24" s="730"/>
      <c r="I24" s="730"/>
      <c r="J24" s="729"/>
      <c r="K24" s="730"/>
      <c r="L24" s="729"/>
      <c r="M24" s="729">
        <v>68334.100000000006</v>
      </c>
      <c r="N24" s="727">
        <v>3345.63</v>
      </c>
      <c r="O24" s="727">
        <v>29786.74</v>
      </c>
      <c r="P24" s="727">
        <v>0</v>
      </c>
      <c r="Q24" s="730"/>
      <c r="R24" s="727">
        <v>33132.379999999997</v>
      </c>
      <c r="S24" s="727">
        <v>4965.38</v>
      </c>
      <c r="T24" s="727">
        <v>3.07</v>
      </c>
      <c r="U24" s="727">
        <v>869.48</v>
      </c>
      <c r="V24" s="730">
        <v>24144</v>
      </c>
      <c r="W24" s="727">
        <v>29982.93</v>
      </c>
      <c r="X24" s="730">
        <v>820.29</v>
      </c>
      <c r="Y24" s="727">
        <v>1863.44</v>
      </c>
      <c r="Z24" s="727">
        <v>2536.04</v>
      </c>
      <c r="AA24" s="2307">
        <v>59225.9</v>
      </c>
    </row>
    <row r="25" spans="1:27" s="2305" customFormat="1" ht="9.6" customHeight="1">
      <c r="A25" s="730" t="s">
        <v>1466</v>
      </c>
      <c r="B25" s="1152"/>
      <c r="C25" s="727">
        <v>72649.8</v>
      </c>
      <c r="D25" s="727">
        <v>6469.87</v>
      </c>
      <c r="E25" s="727">
        <v>79119.67</v>
      </c>
      <c r="F25" s="730"/>
      <c r="G25" s="730"/>
      <c r="H25" s="730"/>
      <c r="I25" s="730"/>
      <c r="J25" s="729"/>
      <c r="K25" s="730"/>
      <c r="L25" s="729"/>
      <c r="M25" s="729">
        <v>79119.67</v>
      </c>
      <c r="N25" s="727">
        <v>3500.54</v>
      </c>
      <c r="O25" s="727">
        <v>35904.25</v>
      </c>
      <c r="P25" s="727" t="s">
        <v>1360</v>
      </c>
      <c r="Q25" s="730"/>
      <c r="R25" s="727">
        <v>39404.79</v>
      </c>
      <c r="S25" s="727">
        <v>6621.34</v>
      </c>
      <c r="T25" s="727">
        <v>1.88</v>
      </c>
      <c r="U25" s="727">
        <v>905.72</v>
      </c>
      <c r="V25" s="730">
        <v>25450</v>
      </c>
      <c r="W25" s="727">
        <v>32978.9</v>
      </c>
      <c r="X25" s="730">
        <v>824.09</v>
      </c>
      <c r="Y25" s="727">
        <v>3124.52</v>
      </c>
      <c r="Z25" s="727">
        <v>2787.37</v>
      </c>
      <c r="AA25" s="2307">
        <v>59225.9</v>
      </c>
    </row>
    <row r="26" spans="1:27" s="2305" customFormat="1" ht="9.6" customHeight="1">
      <c r="A26" s="730" t="s">
        <v>1498</v>
      </c>
      <c r="B26" s="1152"/>
      <c r="C26" s="727">
        <v>86704.75</v>
      </c>
      <c r="D26" s="727">
        <v>3686.0600000000004</v>
      </c>
      <c r="E26" s="727">
        <v>90390.81</v>
      </c>
      <c r="F26" s="730"/>
      <c r="G26" s="730"/>
      <c r="H26" s="730"/>
      <c r="I26" s="730"/>
      <c r="J26" s="729"/>
      <c r="K26" s="730"/>
      <c r="L26" s="729"/>
      <c r="M26" s="729">
        <v>90390.81</v>
      </c>
      <c r="N26" s="727">
        <v>3625.4</v>
      </c>
      <c r="O26" s="727">
        <v>43787.22</v>
      </c>
      <c r="P26" s="727" t="s">
        <v>1360</v>
      </c>
      <c r="Q26" s="730"/>
      <c r="R26" s="727">
        <v>47412.62</v>
      </c>
      <c r="S26" s="727">
        <v>7027.63</v>
      </c>
      <c r="T26" s="727">
        <v>1.1299999999999999</v>
      </c>
      <c r="U26" s="727">
        <v>1000.33</v>
      </c>
      <c r="V26" s="730">
        <v>31273.040000000001</v>
      </c>
      <c r="W26" s="727">
        <v>39302.130000000005</v>
      </c>
      <c r="X26" s="730">
        <v>497.95</v>
      </c>
      <c r="Y26" s="727">
        <v>2073.04</v>
      </c>
      <c r="Z26" s="727">
        <v>1105.07</v>
      </c>
      <c r="AA26" s="2308">
        <v>67940.3</v>
      </c>
    </row>
    <row r="27" spans="1:27" s="2306" customFormat="1" ht="9.6" customHeight="1">
      <c r="A27" s="726" t="s">
        <v>67</v>
      </c>
      <c r="B27" s="731"/>
      <c r="C27" s="728">
        <v>95762.880000000005</v>
      </c>
      <c r="D27" s="728">
        <v>4001.53</v>
      </c>
      <c r="E27" s="728">
        <v>99764.41</v>
      </c>
      <c r="F27" s="726"/>
      <c r="G27" s="726"/>
      <c r="H27" s="726"/>
      <c r="I27" s="726"/>
      <c r="J27" s="725"/>
      <c r="K27" s="726"/>
      <c r="L27" s="725"/>
      <c r="M27" s="725">
        <v>99764.409999999989</v>
      </c>
      <c r="N27" s="728">
        <v>3463.2</v>
      </c>
      <c r="O27" s="728">
        <v>49261.07</v>
      </c>
      <c r="P27" s="727" t="s">
        <v>1360</v>
      </c>
      <c r="Q27" s="726"/>
      <c r="R27" s="728">
        <v>52724.27</v>
      </c>
      <c r="S27" s="728">
        <v>7478.53</v>
      </c>
      <c r="T27" s="728">
        <v>1.1299999999999999</v>
      </c>
      <c r="U27" s="728">
        <v>1081</v>
      </c>
      <c r="V27" s="726">
        <v>31623.03</v>
      </c>
      <c r="W27" s="728">
        <v>40183.69</v>
      </c>
      <c r="X27" s="726">
        <v>499.82</v>
      </c>
      <c r="Y27" s="728">
        <v>3680.12</v>
      </c>
      <c r="Z27" s="728">
        <v>2676.51</v>
      </c>
      <c r="AA27" s="2309">
        <v>67940.3</v>
      </c>
    </row>
    <row r="28" spans="1:27" s="2305" customFormat="1" ht="9.6" customHeight="1">
      <c r="A28" s="730" t="s">
        <v>1168</v>
      </c>
      <c r="B28" s="1152"/>
      <c r="C28" s="727">
        <v>102328.18</v>
      </c>
      <c r="D28" s="727">
        <v>4256.3</v>
      </c>
      <c r="E28" s="727">
        <v>106584.48</v>
      </c>
      <c r="F28" s="730"/>
      <c r="G28" s="730"/>
      <c r="H28" s="730"/>
      <c r="I28" s="730"/>
      <c r="J28" s="729"/>
      <c r="K28" s="730"/>
      <c r="L28" s="729"/>
      <c r="M28" s="729">
        <v>106584.46</v>
      </c>
      <c r="N28" s="727">
        <v>6334.82</v>
      </c>
      <c r="O28" s="727">
        <v>55042.54</v>
      </c>
      <c r="P28" s="727" t="s">
        <v>1360</v>
      </c>
      <c r="Q28" s="730"/>
      <c r="R28" s="727">
        <v>61377.36</v>
      </c>
      <c r="S28" s="727">
        <v>13471.34</v>
      </c>
      <c r="T28" s="727">
        <v>1.19</v>
      </c>
      <c r="U28" s="727">
        <v>1118.5</v>
      </c>
      <c r="V28" s="730">
        <v>26324.9</v>
      </c>
      <c r="W28" s="727">
        <v>40915.93</v>
      </c>
      <c r="X28" s="730">
        <v>580.08000000000004</v>
      </c>
      <c r="Y28" s="727">
        <v>2375.44</v>
      </c>
      <c r="Z28" s="727">
        <v>1335.65</v>
      </c>
      <c r="AA28" s="2307">
        <v>67940.3</v>
      </c>
    </row>
    <row r="29" spans="1:27" s="2306" customFormat="1" ht="9.6" customHeight="1">
      <c r="A29" s="726" t="s">
        <v>1376</v>
      </c>
      <c r="B29" s="731"/>
      <c r="C29" s="728">
        <v>112686.36</v>
      </c>
      <c r="D29" s="728">
        <v>4541.72</v>
      </c>
      <c r="E29" s="728">
        <v>117228.08</v>
      </c>
      <c r="F29" s="726"/>
      <c r="G29" s="726"/>
      <c r="H29" s="726"/>
      <c r="I29" s="726"/>
      <c r="J29" s="725"/>
      <c r="K29" s="726"/>
      <c r="L29" s="725"/>
      <c r="M29" s="725">
        <v>117228.06999999999</v>
      </c>
      <c r="N29" s="728">
        <v>7860.76</v>
      </c>
      <c r="O29" s="728">
        <v>60524.35</v>
      </c>
      <c r="P29" s="727" t="s">
        <v>1360</v>
      </c>
      <c r="Q29" s="726"/>
      <c r="R29" s="728">
        <v>68385.11</v>
      </c>
      <c r="S29" s="728">
        <v>12419.43</v>
      </c>
      <c r="T29" s="728">
        <v>1.1000000000000001</v>
      </c>
      <c r="U29" s="728">
        <v>2118.54</v>
      </c>
      <c r="V29" s="726">
        <v>27449</v>
      </c>
      <c r="W29" s="728">
        <v>41988.07</v>
      </c>
      <c r="X29" s="726">
        <v>874.23</v>
      </c>
      <c r="Y29" s="728">
        <v>4181.2700000000004</v>
      </c>
      <c r="Z29" s="728">
        <v>1799.39</v>
      </c>
      <c r="AA29" s="2310">
        <v>67940.3</v>
      </c>
    </row>
    <row r="30" spans="1:27" s="2305" customFormat="1" ht="9.6" customHeight="1">
      <c r="A30" s="730" t="s">
        <v>1627</v>
      </c>
      <c r="B30" s="1152"/>
      <c r="C30" s="727">
        <v>121439.65</v>
      </c>
      <c r="D30" s="727">
        <v>4313.1000000000004</v>
      </c>
      <c r="E30" s="727">
        <v>125752.75</v>
      </c>
      <c r="F30" s="730"/>
      <c r="G30" s="730"/>
      <c r="H30" s="730"/>
      <c r="I30" s="730"/>
      <c r="J30" s="729"/>
      <c r="K30" s="730"/>
      <c r="L30" s="729"/>
      <c r="M30" s="729">
        <v>125752.75000000001</v>
      </c>
      <c r="N30" s="727">
        <v>10738.32</v>
      </c>
      <c r="O30" s="727">
        <v>66632.06</v>
      </c>
      <c r="P30" s="727" t="s">
        <v>1360</v>
      </c>
      <c r="Q30" s="730"/>
      <c r="R30" s="727">
        <v>77370.38</v>
      </c>
      <c r="S30" s="727">
        <v>14950.48</v>
      </c>
      <c r="T30" s="727">
        <v>0.75</v>
      </c>
      <c r="U30" s="727">
        <v>2197.86</v>
      </c>
      <c r="V30" s="730">
        <v>23880</v>
      </c>
      <c r="W30" s="727">
        <v>41029.089999999997</v>
      </c>
      <c r="X30" s="730">
        <v>1047.8499999999999</v>
      </c>
      <c r="Y30" s="727">
        <v>4739.16</v>
      </c>
      <c r="Z30" s="727">
        <v>1566.27</v>
      </c>
      <c r="AA30" s="2307">
        <v>67940.3</v>
      </c>
    </row>
    <row r="31" spans="1:27" s="2306" customFormat="1" ht="9.6" customHeight="1">
      <c r="A31" s="726" t="s">
        <v>1593</v>
      </c>
      <c r="B31" s="731"/>
      <c r="C31" s="728">
        <v>130971.08</v>
      </c>
      <c r="D31" s="728">
        <v>4777.09</v>
      </c>
      <c r="E31" s="728">
        <v>135748.17000000001</v>
      </c>
      <c r="F31" s="726"/>
      <c r="G31" s="726"/>
      <c r="H31" s="726"/>
      <c r="I31" s="726"/>
      <c r="J31" s="725"/>
      <c r="K31" s="726"/>
      <c r="L31" s="725"/>
      <c r="M31" s="725">
        <v>135748.17000000001</v>
      </c>
      <c r="N31" s="728">
        <v>11672.24</v>
      </c>
      <c r="O31" s="728">
        <v>76397.55</v>
      </c>
      <c r="P31" s="727" t="s">
        <v>1360</v>
      </c>
      <c r="Q31" s="726"/>
      <c r="R31" s="728">
        <v>88069.790000000008</v>
      </c>
      <c r="S31" s="728">
        <v>14950.48</v>
      </c>
      <c r="T31" s="728">
        <v>0.75</v>
      </c>
      <c r="U31" s="728">
        <v>2198.4899999999998</v>
      </c>
      <c r="V31" s="726">
        <v>26169.81</v>
      </c>
      <c r="W31" s="728">
        <v>43319.53</v>
      </c>
      <c r="X31" s="726">
        <v>1067.3899999999999</v>
      </c>
      <c r="Y31" s="728">
        <v>2000.03</v>
      </c>
      <c r="Z31" s="728">
        <v>1291.43</v>
      </c>
      <c r="AA31" s="2310">
        <v>67940.3</v>
      </c>
    </row>
    <row r="32" spans="1:27" s="2305" customFormat="1" ht="9.6" customHeight="1">
      <c r="A32" s="730" t="s">
        <v>89</v>
      </c>
      <c r="B32" s="1152"/>
      <c r="C32" s="727">
        <v>140709.89000000001</v>
      </c>
      <c r="D32" s="727">
        <v>4993.5000000000055</v>
      </c>
      <c r="E32" s="727">
        <v>145703.39000000001</v>
      </c>
      <c r="F32" s="730"/>
      <c r="G32" s="730"/>
      <c r="H32" s="730"/>
      <c r="I32" s="730"/>
      <c r="J32" s="729"/>
      <c r="K32" s="730"/>
      <c r="L32" s="729"/>
      <c r="M32" s="729">
        <v>145703.38999999998</v>
      </c>
      <c r="N32" s="727">
        <v>15563.900000000001</v>
      </c>
      <c r="O32" s="727">
        <v>79765.679999999993</v>
      </c>
      <c r="P32" s="727" t="s">
        <v>1360</v>
      </c>
      <c r="Q32" s="730">
        <v>0</v>
      </c>
      <c r="R32" s="727">
        <v>95329.579999999987</v>
      </c>
      <c r="S32" s="727">
        <v>13703.68</v>
      </c>
      <c r="T32" s="727">
        <v>0.42</v>
      </c>
      <c r="U32" s="727">
        <v>2173.5899999999997</v>
      </c>
      <c r="V32" s="730">
        <v>27800.010000000002</v>
      </c>
      <c r="W32" s="727">
        <v>43677.700000000004</v>
      </c>
      <c r="X32" s="730">
        <v>1191.8400000000001</v>
      </c>
      <c r="Y32" s="727">
        <v>3890.19</v>
      </c>
      <c r="Z32" s="727">
        <v>1614.08</v>
      </c>
      <c r="AA32" s="2307"/>
    </row>
    <row r="33" spans="1:27" s="2306" customFormat="1" ht="9.6" customHeight="1">
      <c r="A33" s="726" t="s">
        <v>1834</v>
      </c>
      <c r="B33" s="731"/>
      <c r="C33" s="728">
        <v>150539.68100000001</v>
      </c>
      <c r="D33" s="728">
        <v>5494.7650000000003</v>
      </c>
      <c r="E33" s="728">
        <v>156034.44600000003</v>
      </c>
      <c r="F33" s="726"/>
      <c r="G33" s="726"/>
      <c r="H33" s="726"/>
      <c r="I33" s="726"/>
      <c r="J33" s="725"/>
      <c r="K33" s="726"/>
      <c r="L33" s="725"/>
      <c r="M33" s="725">
        <v>156034.446</v>
      </c>
      <c r="N33" s="728">
        <v>20280.556</v>
      </c>
      <c r="O33" s="728">
        <v>87332.873000000007</v>
      </c>
      <c r="P33" s="727" t="s">
        <v>1360</v>
      </c>
      <c r="Q33" s="726"/>
      <c r="R33" s="728">
        <v>107613.429</v>
      </c>
      <c r="S33" s="728">
        <v>15030.111999999999</v>
      </c>
      <c r="T33" s="728">
        <v>0.39800000000000002</v>
      </c>
      <c r="U33" s="728">
        <v>2173.5880000000002</v>
      </c>
      <c r="V33" s="726">
        <v>23900</v>
      </c>
      <c r="W33" s="728">
        <v>41104.097999999998</v>
      </c>
      <c r="X33" s="726">
        <v>1169.518</v>
      </c>
      <c r="Y33" s="728">
        <v>4633.4979999999996</v>
      </c>
      <c r="Z33" s="728">
        <v>1513.903</v>
      </c>
      <c r="AA33" s="2310"/>
    </row>
    <row r="34" spans="1:27" s="2305" customFormat="1" ht="9.6" customHeight="1">
      <c r="A34" s="730" t="s">
        <v>1858</v>
      </c>
      <c r="B34" s="1152"/>
      <c r="C34" s="727">
        <v>163548.57500000001</v>
      </c>
      <c r="D34" s="727">
        <v>6141.81</v>
      </c>
      <c r="E34" s="727">
        <v>169690.38500000001</v>
      </c>
      <c r="F34" s="730"/>
      <c r="G34" s="730"/>
      <c r="H34" s="730"/>
      <c r="I34" s="730"/>
      <c r="J34" s="729"/>
      <c r="K34" s="730"/>
      <c r="L34" s="729"/>
      <c r="M34" s="729">
        <v>169690.38499999998</v>
      </c>
      <c r="N34" s="727">
        <v>24862.281999999999</v>
      </c>
      <c r="O34" s="727">
        <v>91576.3</v>
      </c>
      <c r="P34" s="727" t="s">
        <v>1360</v>
      </c>
      <c r="Q34" s="730" t="s">
        <v>1360</v>
      </c>
      <c r="R34" s="727">
        <v>116438.58199999999</v>
      </c>
      <c r="S34" s="727">
        <v>14130.105</v>
      </c>
      <c r="T34" s="727">
        <v>0</v>
      </c>
      <c r="U34" s="727">
        <v>2220.5309999999999</v>
      </c>
      <c r="V34" s="730">
        <v>26660</v>
      </c>
      <c r="W34" s="727">
        <v>43010.635999999999</v>
      </c>
      <c r="X34" s="730">
        <v>1151.74</v>
      </c>
      <c r="Y34" s="727">
        <v>7380.8010000000004</v>
      </c>
      <c r="Z34" s="727">
        <v>1708.626</v>
      </c>
      <c r="AA34" s="2307"/>
    </row>
    <row r="35" spans="1:27" s="2306" customFormat="1" ht="9.6" customHeight="1">
      <c r="A35" s="726" t="s">
        <v>1914</v>
      </c>
      <c r="B35" s="731"/>
      <c r="C35" s="728">
        <v>169796.58429775</v>
      </c>
      <c r="D35" s="728">
        <v>7244.7259999999997</v>
      </c>
      <c r="E35" s="728">
        <v>177041.31029774999</v>
      </c>
      <c r="F35" s="726"/>
      <c r="G35" s="726"/>
      <c r="H35" s="726"/>
      <c r="I35" s="726"/>
      <c r="J35" s="725"/>
      <c r="K35" s="726"/>
      <c r="L35" s="725"/>
      <c r="M35" s="725">
        <v>177041.30987018748</v>
      </c>
      <c r="N35" s="728">
        <v>27304.258999999998</v>
      </c>
      <c r="O35" s="728">
        <v>98250.341870187505</v>
      </c>
      <c r="P35" s="727" t="s">
        <v>1360</v>
      </c>
      <c r="Q35" s="726"/>
      <c r="R35" s="728">
        <v>125554.60087018751</v>
      </c>
      <c r="S35" s="728">
        <v>14130.105</v>
      </c>
      <c r="T35" s="727">
        <v>0</v>
      </c>
      <c r="U35" s="728">
        <v>2228.5309999999999</v>
      </c>
      <c r="V35" s="726">
        <v>27267.911</v>
      </c>
      <c r="W35" s="728">
        <v>43626.546999999999</v>
      </c>
      <c r="X35" s="726">
        <v>1165.0989999999999</v>
      </c>
      <c r="Y35" s="728">
        <v>5079.1689999999999</v>
      </c>
      <c r="Z35" s="728">
        <v>1615.894</v>
      </c>
      <c r="AA35" s="2310"/>
    </row>
    <row r="36" spans="1:27" s="2306" customFormat="1" ht="9.6" customHeight="1">
      <c r="A36" s="726" t="s">
        <v>1937</v>
      </c>
      <c r="B36" s="731"/>
      <c r="C36" s="728">
        <v>174161.196</v>
      </c>
      <c r="D36" s="728">
        <v>6635.5709999999999</v>
      </c>
      <c r="E36" s="728">
        <v>180796.76699999999</v>
      </c>
      <c r="F36" s="726"/>
      <c r="G36" s="726"/>
      <c r="H36" s="726"/>
      <c r="I36" s="726"/>
      <c r="J36" s="725"/>
      <c r="K36" s="726"/>
      <c r="L36" s="725"/>
      <c r="M36" s="725">
        <v>180796.76699999999</v>
      </c>
      <c r="N36" s="728">
        <v>24542.405999999999</v>
      </c>
      <c r="O36" s="728">
        <v>97345.187000000005</v>
      </c>
      <c r="P36" s="727" t="s">
        <v>1360</v>
      </c>
      <c r="Q36" s="726"/>
      <c r="R36" s="728">
        <v>121887.59300000001</v>
      </c>
      <c r="S36" s="728">
        <v>13699.88</v>
      </c>
      <c r="T36" s="727">
        <v>0</v>
      </c>
      <c r="U36" s="728">
        <v>2220.5309999999999</v>
      </c>
      <c r="V36" s="726">
        <v>34410</v>
      </c>
      <c r="W36" s="728">
        <v>50330.411</v>
      </c>
      <c r="X36" s="726">
        <v>1130.6369999999999</v>
      </c>
      <c r="Y36" s="728">
        <v>6172.7690000000002</v>
      </c>
      <c r="Z36" s="728">
        <v>1275.357</v>
      </c>
      <c r="AA36" s="2310"/>
    </row>
    <row r="37" spans="1:27" s="2306" customFormat="1" ht="9.6" customHeight="1">
      <c r="A37" s="726" t="s">
        <v>1971</v>
      </c>
      <c r="B37" s="731"/>
      <c r="C37" s="728">
        <v>182295.74299999999</v>
      </c>
      <c r="D37" s="728">
        <v>6844.6989999999996</v>
      </c>
      <c r="E37" s="728">
        <v>189140.44199999998</v>
      </c>
      <c r="F37" s="726"/>
      <c r="G37" s="726"/>
      <c r="H37" s="726"/>
      <c r="I37" s="726"/>
      <c r="J37" s="725"/>
      <c r="K37" s="726"/>
      <c r="L37" s="725"/>
      <c r="M37" s="725">
        <v>189140.44299999997</v>
      </c>
      <c r="N37" s="728">
        <v>30732.218000000001</v>
      </c>
      <c r="O37" s="728">
        <v>103102.476</v>
      </c>
      <c r="P37" s="727" t="s">
        <v>1360</v>
      </c>
      <c r="Q37" s="726"/>
      <c r="R37" s="728">
        <v>133834.69399999999</v>
      </c>
      <c r="S37" s="728">
        <v>13201.33</v>
      </c>
      <c r="T37" s="727">
        <v>0</v>
      </c>
      <c r="U37" s="728">
        <v>2220.5309999999999</v>
      </c>
      <c r="V37" s="726">
        <v>32070</v>
      </c>
      <c r="W37" s="728">
        <v>47491.861000000004</v>
      </c>
      <c r="X37" s="726">
        <v>1123.4159999999999</v>
      </c>
      <c r="Y37" s="728">
        <v>5009.7809999999999</v>
      </c>
      <c r="Z37" s="728">
        <v>1680.691</v>
      </c>
      <c r="AA37" s="2310"/>
    </row>
    <row r="38" spans="1:27" s="2305" customFormat="1" ht="9.6" customHeight="1">
      <c r="A38" s="730" t="s">
        <v>1980</v>
      </c>
      <c r="B38" s="1152"/>
      <c r="C38" s="727">
        <v>187565.345</v>
      </c>
      <c r="D38" s="727">
        <v>6877.9009999999998</v>
      </c>
      <c r="E38" s="727">
        <v>194443.24600000001</v>
      </c>
      <c r="F38" s="730"/>
      <c r="G38" s="730"/>
      <c r="H38" s="730"/>
      <c r="I38" s="730"/>
      <c r="J38" s="729"/>
      <c r="K38" s="730"/>
      <c r="L38" s="729"/>
      <c r="M38" s="729">
        <v>194443.24599999998</v>
      </c>
      <c r="N38" s="727">
        <v>24819.626</v>
      </c>
      <c r="O38" s="727">
        <v>104115.95600000001</v>
      </c>
      <c r="P38" s="727" t="s">
        <v>1360</v>
      </c>
      <c r="Q38" s="730"/>
      <c r="R38" s="727">
        <v>128935.58200000001</v>
      </c>
      <c r="S38" s="727">
        <v>15226.397999999999</v>
      </c>
      <c r="T38" s="727">
        <v>0</v>
      </c>
      <c r="U38" s="727">
        <v>2220.5309999999999</v>
      </c>
      <c r="V38" s="730">
        <v>36870</v>
      </c>
      <c r="W38" s="727">
        <v>54316.929000000004</v>
      </c>
      <c r="X38" s="730">
        <v>1110.778</v>
      </c>
      <c r="Y38" s="727">
        <v>8014.7740000000003</v>
      </c>
      <c r="Z38" s="727">
        <v>2065.183</v>
      </c>
      <c r="AA38" s="2307"/>
    </row>
    <row r="39" spans="1:27" s="2306" customFormat="1" ht="9.6" customHeight="1">
      <c r="A39" s="726" t="s">
        <v>2020</v>
      </c>
      <c r="B39" s="731"/>
      <c r="C39" s="728">
        <v>194725.351203</v>
      </c>
      <c r="D39" s="728">
        <v>7127.0759559999997</v>
      </c>
      <c r="E39" s="728">
        <v>201852.42715899998</v>
      </c>
      <c r="F39" s="726"/>
      <c r="G39" s="726"/>
      <c r="H39" s="726"/>
      <c r="I39" s="726"/>
      <c r="J39" s="725"/>
      <c r="K39" s="726"/>
      <c r="L39" s="725"/>
      <c r="M39" s="725">
        <v>201852.42715899998</v>
      </c>
      <c r="N39" s="728">
        <v>26573.64</v>
      </c>
      <c r="O39" s="728">
        <v>110236.306</v>
      </c>
      <c r="P39" s="727" t="s">
        <v>1360</v>
      </c>
      <c r="Q39" s="726"/>
      <c r="R39" s="728">
        <v>136809.946</v>
      </c>
      <c r="S39" s="728">
        <v>19223.651000000002</v>
      </c>
      <c r="T39" s="727">
        <v>0</v>
      </c>
      <c r="U39" s="728">
        <v>2220.5309999999999</v>
      </c>
      <c r="V39" s="726">
        <v>36670</v>
      </c>
      <c r="W39" s="728">
        <v>58114.182000000001</v>
      </c>
      <c r="X39" s="726">
        <v>1105.778</v>
      </c>
      <c r="Y39" s="728">
        <v>3654.640159</v>
      </c>
      <c r="Z39" s="728">
        <v>2167.8809999999999</v>
      </c>
      <c r="AA39" s="2310"/>
    </row>
    <row r="40" spans="1:27" s="2306" customFormat="1" ht="9.6" customHeight="1">
      <c r="A40" s="726" t="s">
        <v>2084</v>
      </c>
      <c r="B40" s="731"/>
      <c r="C40" s="728">
        <v>200532.038</v>
      </c>
      <c r="D40" s="728">
        <v>7304.7669999999998</v>
      </c>
      <c r="E40" s="728">
        <v>207836.80499999999</v>
      </c>
      <c r="F40" s="726"/>
      <c r="G40" s="726"/>
      <c r="H40" s="726"/>
      <c r="I40" s="726"/>
      <c r="J40" s="725"/>
      <c r="K40" s="726"/>
      <c r="L40" s="725"/>
      <c r="M40" s="725">
        <v>207836.80600000004</v>
      </c>
      <c r="N40" s="728">
        <v>23486.78</v>
      </c>
      <c r="O40" s="728">
        <v>112445.81600000001</v>
      </c>
      <c r="P40" s="727" t="s">
        <v>1360</v>
      </c>
      <c r="Q40" s="726"/>
      <c r="R40" s="728">
        <v>135932.59600000002</v>
      </c>
      <c r="S40" s="728">
        <v>19258.010999999999</v>
      </c>
      <c r="T40" s="727">
        <v>0</v>
      </c>
      <c r="U40" s="728">
        <v>2220.5309999999999</v>
      </c>
      <c r="V40" s="726">
        <v>36820</v>
      </c>
      <c r="W40" s="728">
        <v>58298.542000000001</v>
      </c>
      <c r="X40" s="726">
        <v>1115.8900000000001</v>
      </c>
      <c r="Y40" s="728">
        <v>10452.224</v>
      </c>
      <c r="Z40" s="728">
        <v>2037.5540000000001</v>
      </c>
      <c r="AA40" s="2310"/>
    </row>
    <row r="41" spans="1:27" s="2306" customFormat="1" ht="9.6" customHeight="1">
      <c r="A41" s="726" t="s">
        <v>2121</v>
      </c>
      <c r="B41" s="731"/>
      <c r="C41" s="728">
        <v>208782.66500000001</v>
      </c>
      <c r="D41" s="728">
        <v>6454.7839999999997</v>
      </c>
      <c r="E41" s="728">
        <v>215237.44900000002</v>
      </c>
      <c r="F41" s="726"/>
      <c r="G41" s="726"/>
      <c r="H41" s="726"/>
      <c r="I41" s="726"/>
      <c r="J41" s="725"/>
      <c r="K41" s="726"/>
      <c r="L41" s="725"/>
      <c r="M41" s="725">
        <v>215237.44899999999</v>
      </c>
      <c r="N41" s="728">
        <v>23223.72</v>
      </c>
      <c r="O41" s="728">
        <v>117825.18799999999</v>
      </c>
      <c r="P41" s="727" t="s">
        <v>1360</v>
      </c>
      <c r="Q41" s="726"/>
      <c r="R41" s="728">
        <v>141048.908</v>
      </c>
      <c r="S41" s="728">
        <v>18560.966</v>
      </c>
      <c r="T41" s="727">
        <v>0</v>
      </c>
      <c r="U41" s="728">
        <v>2220.5309999999999</v>
      </c>
      <c r="V41" s="726">
        <v>43870</v>
      </c>
      <c r="W41" s="728">
        <v>64651.497000000003</v>
      </c>
      <c r="X41" s="726">
        <v>1183.672</v>
      </c>
      <c r="Y41" s="728">
        <v>6188.192</v>
      </c>
      <c r="Z41" s="728">
        <v>2165.1799999999998</v>
      </c>
      <c r="AA41" s="2310"/>
    </row>
    <row r="42" spans="1:27" s="2305" customFormat="1" ht="9.6" customHeight="1">
      <c r="A42" s="730" t="s">
        <v>2159</v>
      </c>
      <c r="B42" s="1152"/>
      <c r="C42" s="727">
        <v>217605.82199999999</v>
      </c>
      <c r="D42" s="727">
        <v>7112.6360000000004</v>
      </c>
      <c r="E42" s="727">
        <v>224718.45799999998</v>
      </c>
      <c r="F42" s="730"/>
      <c r="G42" s="730"/>
      <c r="H42" s="730"/>
      <c r="I42" s="730"/>
      <c r="J42" s="729"/>
      <c r="K42" s="730"/>
      <c r="L42" s="729"/>
      <c r="M42" s="729">
        <v>224718.45800000001</v>
      </c>
      <c r="N42" s="727">
        <v>23365.508000000002</v>
      </c>
      <c r="O42" s="727">
        <v>118148.414</v>
      </c>
      <c r="P42" s="727" t="s">
        <v>1360</v>
      </c>
      <c r="Q42" s="730"/>
      <c r="R42" s="727">
        <v>141513.92200000002</v>
      </c>
      <c r="S42" s="727">
        <v>15465.620999999999</v>
      </c>
      <c r="T42" s="727">
        <v>0</v>
      </c>
      <c r="U42" s="727">
        <v>2220.5309999999999</v>
      </c>
      <c r="V42" s="730">
        <v>58042.356</v>
      </c>
      <c r="W42" s="727">
        <v>75728.508000000002</v>
      </c>
      <c r="X42" s="730">
        <v>1137.8399999999999</v>
      </c>
      <c r="Y42" s="727">
        <v>4173.3860000000004</v>
      </c>
      <c r="Z42" s="727">
        <v>2164.8020000000001</v>
      </c>
      <c r="AA42" s="2307"/>
    </row>
    <row r="43" spans="1:27" s="2306" customFormat="1" ht="9.6" customHeight="1">
      <c r="A43" s="726" t="s">
        <v>2173</v>
      </c>
      <c r="B43" s="731"/>
      <c r="C43" s="728">
        <v>225044.22</v>
      </c>
      <c r="D43" s="728">
        <v>7541.4709999999995</v>
      </c>
      <c r="E43" s="728">
        <v>232585.69099999999</v>
      </c>
      <c r="F43" s="726"/>
      <c r="G43" s="726"/>
      <c r="H43" s="726"/>
      <c r="I43" s="726"/>
      <c r="J43" s="725"/>
      <c r="K43" s="726"/>
      <c r="L43" s="725"/>
      <c r="M43" s="725">
        <v>232585.68900000001</v>
      </c>
      <c r="N43" s="728">
        <v>23465.508000000002</v>
      </c>
      <c r="O43" s="728">
        <v>122391.132</v>
      </c>
      <c r="P43" s="727" t="s">
        <v>1360</v>
      </c>
      <c r="Q43" s="726"/>
      <c r="R43" s="728">
        <v>145856.64000000001</v>
      </c>
      <c r="S43" s="728">
        <v>14665.620999999999</v>
      </c>
      <c r="T43" s="727">
        <v>0</v>
      </c>
      <c r="U43" s="728">
        <v>2220.5309999999999</v>
      </c>
      <c r="V43" s="726">
        <v>62842.356</v>
      </c>
      <c r="W43" s="728">
        <v>79728.508000000002</v>
      </c>
      <c r="X43" s="726">
        <v>1159.338</v>
      </c>
      <c r="Y43" s="728">
        <v>3646.4</v>
      </c>
      <c r="Z43" s="728">
        <v>2194.8029999999999</v>
      </c>
      <c r="AA43" s="2310"/>
    </row>
    <row r="44" spans="1:27" s="2306" customFormat="1" ht="9.6" customHeight="1">
      <c r="A44" s="726" t="s">
        <v>2209</v>
      </c>
      <c r="B44" s="731"/>
      <c r="C44" s="728">
        <v>232609.3</v>
      </c>
      <c r="D44" s="728">
        <v>7908.4</v>
      </c>
      <c r="E44" s="728">
        <v>240517.69999999998</v>
      </c>
      <c r="F44" s="726"/>
      <c r="G44" s="726"/>
      <c r="H44" s="726"/>
      <c r="I44" s="726"/>
      <c r="J44" s="725"/>
      <c r="K44" s="726"/>
      <c r="L44" s="725"/>
      <c r="M44" s="725">
        <v>240517.68799999999</v>
      </c>
      <c r="N44" s="728">
        <v>25220.2</v>
      </c>
      <c r="O44" s="728">
        <v>126642.4</v>
      </c>
      <c r="P44" s="727"/>
      <c r="Q44" s="726"/>
      <c r="R44" s="728">
        <v>151862.6</v>
      </c>
      <c r="S44" s="728">
        <v>14641.4</v>
      </c>
      <c r="T44" s="727">
        <v>0</v>
      </c>
      <c r="U44" s="728">
        <v>2310.5</v>
      </c>
      <c r="V44" s="726">
        <v>63054.5</v>
      </c>
      <c r="W44" s="728">
        <v>80006.399999999994</v>
      </c>
      <c r="X44" s="726">
        <v>1155.288</v>
      </c>
      <c r="Y44" s="728">
        <v>4853.3999999999996</v>
      </c>
      <c r="Z44" s="728">
        <v>2640</v>
      </c>
      <c r="AA44" s="2310"/>
    </row>
    <row r="45" spans="1:27" s="2306" customFormat="1" ht="9.6" customHeight="1">
      <c r="A45" s="726" t="s">
        <v>2217</v>
      </c>
      <c r="B45" s="731"/>
      <c r="C45" s="728">
        <v>239051.016</v>
      </c>
      <c r="D45" s="728">
        <v>8260.9760000000006</v>
      </c>
      <c r="E45" s="728">
        <v>247311.992</v>
      </c>
      <c r="F45" s="726"/>
      <c r="G45" s="726"/>
      <c r="H45" s="726"/>
      <c r="I45" s="726"/>
      <c r="J45" s="725"/>
      <c r="K45" s="726"/>
      <c r="L45" s="725"/>
      <c r="M45" s="725">
        <v>247311.992</v>
      </c>
      <c r="N45" s="728">
        <v>24408.421999999999</v>
      </c>
      <c r="O45" s="728">
        <v>136320.552</v>
      </c>
      <c r="P45" s="727"/>
      <c r="Q45" s="726"/>
      <c r="R45" s="728">
        <v>160728.97399999999</v>
      </c>
      <c r="S45" s="728">
        <v>14572.986000000001</v>
      </c>
      <c r="T45" s="727">
        <v>0</v>
      </c>
      <c r="U45" s="728">
        <v>2488.538</v>
      </c>
      <c r="V45" s="726">
        <v>57704.95</v>
      </c>
      <c r="W45" s="728">
        <v>74766.474000000002</v>
      </c>
      <c r="X45" s="726">
        <v>1153.32</v>
      </c>
      <c r="Y45" s="728">
        <v>8361.0840000000007</v>
      </c>
      <c r="Z45" s="728">
        <v>2302.14</v>
      </c>
      <c r="AA45" s="2310"/>
    </row>
    <row r="46" spans="1:27" s="2305" customFormat="1" ht="9.6" customHeight="1">
      <c r="A46" s="730" t="s">
        <v>2262</v>
      </c>
      <c r="B46" s="1152"/>
      <c r="C46" s="727">
        <v>244145.4</v>
      </c>
      <c r="D46" s="727">
        <v>7138</v>
      </c>
      <c r="E46" s="727">
        <v>251283.4</v>
      </c>
      <c r="F46" s="730"/>
      <c r="G46" s="730"/>
      <c r="H46" s="730"/>
      <c r="I46" s="730"/>
      <c r="J46" s="729"/>
      <c r="K46" s="730"/>
      <c r="L46" s="729"/>
      <c r="M46" s="729">
        <v>251283.3</v>
      </c>
      <c r="N46" s="727">
        <v>28471</v>
      </c>
      <c r="O46" s="727">
        <v>138189.9</v>
      </c>
      <c r="P46" s="727"/>
      <c r="Q46" s="730"/>
      <c r="R46" s="727">
        <v>166660.9</v>
      </c>
      <c r="S46" s="727">
        <v>15390.4</v>
      </c>
      <c r="T46" s="727">
        <v>0</v>
      </c>
      <c r="U46" s="727">
        <v>2780</v>
      </c>
      <c r="V46" s="730">
        <v>60520</v>
      </c>
      <c r="W46" s="727">
        <v>78690.399999999994</v>
      </c>
      <c r="X46" s="730">
        <v>1181</v>
      </c>
      <c r="Y46" s="727">
        <v>2521</v>
      </c>
      <c r="Z46" s="727">
        <v>2230</v>
      </c>
      <c r="AA46" s="2307"/>
    </row>
    <row r="47" spans="1:27" s="2306" customFormat="1" ht="9.6" customHeight="1">
      <c r="A47" s="726" t="s">
        <v>2293</v>
      </c>
      <c r="B47" s="731"/>
      <c r="C47" s="728">
        <v>255207.98300000001</v>
      </c>
      <c r="D47" s="728">
        <v>9235.5750000000007</v>
      </c>
      <c r="E47" s="728">
        <v>264443.55800000002</v>
      </c>
      <c r="F47" s="726"/>
      <c r="G47" s="726"/>
      <c r="H47" s="726"/>
      <c r="I47" s="726"/>
      <c r="J47" s="725"/>
      <c r="K47" s="726"/>
      <c r="L47" s="725"/>
      <c r="M47" s="725">
        <v>264443.55800000002</v>
      </c>
      <c r="N47" s="728">
        <v>34721.739000000001</v>
      </c>
      <c r="O47" s="728">
        <v>145845.603</v>
      </c>
      <c r="P47" s="727"/>
      <c r="Q47" s="726"/>
      <c r="R47" s="728">
        <v>180567.342</v>
      </c>
      <c r="S47" s="728">
        <v>13988.044</v>
      </c>
      <c r="T47" s="727">
        <v>0</v>
      </c>
      <c r="U47" s="728">
        <v>3056.6280000000002</v>
      </c>
      <c r="V47" s="726">
        <v>56000</v>
      </c>
      <c r="W47" s="728">
        <v>73044.671999999991</v>
      </c>
      <c r="X47" s="726">
        <v>1205.136</v>
      </c>
      <c r="Y47" s="728">
        <v>7044.8829999999998</v>
      </c>
      <c r="Z47" s="728">
        <v>2581.5250000000001</v>
      </c>
      <c r="AA47" s="2310"/>
    </row>
    <row r="48" spans="1:27" s="2306" customFormat="1" ht="9.6" customHeight="1">
      <c r="A48" s="726" t="s">
        <v>2497</v>
      </c>
      <c r="B48" s="731"/>
      <c r="C48" s="728">
        <v>260101.31299999999</v>
      </c>
      <c r="D48" s="728">
        <v>10110.621999999999</v>
      </c>
      <c r="E48" s="728">
        <v>270211.935</v>
      </c>
      <c r="F48" s="726"/>
      <c r="G48" s="726"/>
      <c r="H48" s="726"/>
      <c r="I48" s="726"/>
      <c r="J48" s="725"/>
      <c r="K48" s="726"/>
      <c r="L48" s="725"/>
      <c r="M48" s="725">
        <v>270211.93499999994</v>
      </c>
      <c r="N48" s="728">
        <v>35959.964</v>
      </c>
      <c r="O48" s="728">
        <v>152900.87599999999</v>
      </c>
      <c r="P48" s="727"/>
      <c r="Q48" s="726"/>
      <c r="R48" s="728">
        <v>188860.84</v>
      </c>
      <c r="S48" s="728">
        <v>14488.044</v>
      </c>
      <c r="T48" s="727">
        <v>0</v>
      </c>
      <c r="U48" s="728">
        <v>4576.6279999999997</v>
      </c>
      <c r="V48" s="726">
        <v>56950</v>
      </c>
      <c r="W48" s="728">
        <v>76014.671999999991</v>
      </c>
      <c r="X48" s="726">
        <v>1132.4360000000001</v>
      </c>
      <c r="Y48" s="728">
        <v>1600.019</v>
      </c>
      <c r="Z48" s="728">
        <v>2603.9679999999998</v>
      </c>
      <c r="AA48" s="2310"/>
    </row>
    <row r="49" spans="1:27" s="2306" customFormat="1" ht="9.6" customHeight="1">
      <c r="A49" s="726" t="s">
        <v>2532</v>
      </c>
      <c r="B49" s="731"/>
      <c r="C49" s="728">
        <v>265101.31258500001</v>
      </c>
      <c r="D49" s="728">
        <v>9772.6630000000296</v>
      </c>
      <c r="E49" s="728">
        <v>274873.97558500001</v>
      </c>
      <c r="F49" s="726"/>
      <c r="G49" s="726"/>
      <c r="H49" s="726"/>
      <c r="I49" s="726"/>
      <c r="J49" s="725"/>
      <c r="K49" s="726"/>
      <c r="L49" s="725"/>
      <c r="M49" s="725">
        <v>274873.9754691</v>
      </c>
      <c r="N49" s="728">
        <v>37649.792000000001</v>
      </c>
      <c r="O49" s="728">
        <v>155539.34646910001</v>
      </c>
      <c r="P49" s="727"/>
      <c r="Q49" s="726"/>
      <c r="R49" s="728">
        <v>193189.1384691</v>
      </c>
      <c r="S49" s="728">
        <v>14488.044</v>
      </c>
      <c r="T49" s="727">
        <v>0</v>
      </c>
      <c r="U49" s="728">
        <v>3061.2060000000001</v>
      </c>
      <c r="V49" s="726">
        <v>56950</v>
      </c>
      <c r="W49" s="728">
        <v>74499.25</v>
      </c>
      <c r="X49" s="726">
        <v>1194.4359999999999</v>
      </c>
      <c r="Y49" s="728">
        <v>3387.183</v>
      </c>
      <c r="Z49" s="728">
        <v>2603.9679999999998</v>
      </c>
      <c r="AA49" s="2310"/>
    </row>
    <row r="50" spans="1:27" s="2305" customFormat="1" ht="9.6" customHeight="1">
      <c r="A50" s="730" t="s">
        <v>2574</v>
      </c>
      <c r="B50" s="1152"/>
      <c r="C50" s="727">
        <v>285204.53499999997</v>
      </c>
      <c r="D50" s="727">
        <v>11177.629918389999</v>
      </c>
      <c r="E50" s="727">
        <v>296382.16491838999</v>
      </c>
      <c r="F50" s="730"/>
      <c r="G50" s="730"/>
      <c r="H50" s="730"/>
      <c r="I50" s="730"/>
      <c r="J50" s="729"/>
      <c r="K50" s="730"/>
      <c r="L50" s="729"/>
      <c r="M50" s="729">
        <v>296382.15499999997</v>
      </c>
      <c r="N50" s="727">
        <v>40354.92</v>
      </c>
      <c r="O50" s="727">
        <v>178182.61300000001</v>
      </c>
      <c r="P50" s="727"/>
      <c r="Q50" s="730"/>
      <c r="R50" s="727">
        <v>218537.533</v>
      </c>
      <c r="S50" s="727">
        <v>14988.044</v>
      </c>
      <c r="T50" s="727">
        <v>0</v>
      </c>
      <c r="U50" s="727">
        <v>4806.6279999999997</v>
      </c>
      <c r="V50" s="730">
        <v>52500</v>
      </c>
      <c r="W50" s="727">
        <v>72294.671999999991</v>
      </c>
      <c r="X50" s="730">
        <v>1350</v>
      </c>
      <c r="Y50" s="727">
        <v>1926.77</v>
      </c>
      <c r="Z50" s="727">
        <v>2273.1799999999998</v>
      </c>
      <c r="AA50" s="2307"/>
    </row>
    <row r="51" spans="1:27" s="2306" customFormat="1" ht="9.6" customHeight="1">
      <c r="A51" s="726" t="s">
        <v>2633</v>
      </c>
      <c r="B51" s="731"/>
      <c r="C51" s="728">
        <v>287106.599774</v>
      </c>
      <c r="D51" s="728">
        <v>14439.577547000001</v>
      </c>
      <c r="E51" s="728">
        <v>301546.17732100002</v>
      </c>
      <c r="F51" s="726"/>
      <c r="G51" s="726"/>
      <c r="H51" s="726"/>
      <c r="I51" s="726"/>
      <c r="J51" s="725"/>
      <c r="K51" s="726"/>
      <c r="L51" s="725"/>
      <c r="M51" s="725">
        <v>301546.17818600003</v>
      </c>
      <c r="N51" s="728">
        <v>47772.661254999999</v>
      </c>
      <c r="O51" s="728">
        <v>169992.10037999999</v>
      </c>
      <c r="P51" s="727"/>
      <c r="Q51" s="726"/>
      <c r="R51" s="728">
        <v>217764.761635</v>
      </c>
      <c r="S51" s="728">
        <v>14461.194939000001</v>
      </c>
      <c r="T51" s="727">
        <v>0</v>
      </c>
      <c r="U51" s="728">
        <v>5380.3655360000002</v>
      </c>
      <c r="V51" s="726">
        <v>55207.7</v>
      </c>
      <c r="W51" s="728">
        <v>75049.260475000003</v>
      </c>
      <c r="X51" s="726">
        <v>1156.7</v>
      </c>
      <c r="Y51" s="728">
        <v>4413.9001260000005</v>
      </c>
      <c r="Z51" s="728">
        <v>3161.5559500000004</v>
      </c>
      <c r="AA51" s="2310"/>
    </row>
    <row r="52" spans="1:27" s="2306" customFormat="1" ht="9.6" customHeight="1">
      <c r="A52" s="726" t="s">
        <v>2671</v>
      </c>
      <c r="B52" s="731"/>
      <c r="C52" s="728">
        <v>301807.79155800003</v>
      </c>
      <c r="D52" s="728">
        <v>13789.465195000001</v>
      </c>
      <c r="E52" s="728">
        <v>315597.25675300002</v>
      </c>
      <c r="F52" s="726"/>
      <c r="G52" s="726"/>
      <c r="H52" s="726"/>
      <c r="I52" s="726"/>
      <c r="J52" s="725"/>
      <c r="K52" s="726"/>
      <c r="L52" s="725"/>
      <c r="M52" s="725">
        <v>315597.25675300002</v>
      </c>
      <c r="N52" s="728">
        <v>47332.123540000001</v>
      </c>
      <c r="O52" s="728">
        <v>179873.75907299999</v>
      </c>
      <c r="P52" s="727"/>
      <c r="Q52" s="726"/>
      <c r="R52" s="728">
        <v>227205.88261299999</v>
      </c>
      <c r="S52" s="728">
        <v>2207.1199390000002</v>
      </c>
      <c r="T52" s="727">
        <v>0</v>
      </c>
      <c r="U52" s="728">
        <v>6457.4822359999998</v>
      </c>
      <c r="V52" s="726">
        <v>69732.25</v>
      </c>
      <c r="W52" s="728">
        <v>78396.852175000007</v>
      </c>
      <c r="X52" s="726">
        <v>1162.9191350000001</v>
      </c>
      <c r="Y52" s="728">
        <v>5667.1780699999999</v>
      </c>
      <c r="Z52" s="728">
        <v>3164.4247599999999</v>
      </c>
      <c r="AA52" s="2310"/>
    </row>
    <row r="53" spans="1:27" s="2306" customFormat="1" ht="9.6" customHeight="1">
      <c r="A53" s="726" t="s">
        <v>2680</v>
      </c>
      <c r="B53" s="731"/>
      <c r="C53" s="728">
        <v>293858.90000000002</v>
      </c>
      <c r="D53" s="728">
        <v>32554.699999999997</v>
      </c>
      <c r="E53" s="728">
        <v>326413.60000000003</v>
      </c>
      <c r="F53" s="726"/>
      <c r="G53" s="726"/>
      <c r="H53" s="726"/>
      <c r="I53" s="726"/>
      <c r="J53" s="725"/>
      <c r="K53" s="726"/>
      <c r="L53" s="725"/>
      <c r="M53" s="725">
        <v>326413.5</v>
      </c>
      <c r="N53" s="728">
        <v>48615</v>
      </c>
      <c r="O53" s="728">
        <v>177851.19999999998</v>
      </c>
      <c r="P53" s="727"/>
      <c r="Q53" s="726"/>
      <c r="R53" s="728">
        <v>226466.19999999998</v>
      </c>
      <c r="S53" s="728">
        <v>0</v>
      </c>
      <c r="T53" s="727">
        <v>0</v>
      </c>
      <c r="U53" s="728">
        <v>18803.7</v>
      </c>
      <c r="V53" s="726">
        <v>75545.899999999994</v>
      </c>
      <c r="W53" s="728">
        <v>94349.599999999991</v>
      </c>
      <c r="X53" s="726">
        <v>1172.5999999999999</v>
      </c>
      <c r="Y53" s="728">
        <v>2463.9</v>
      </c>
      <c r="Z53" s="728">
        <v>1961.2</v>
      </c>
      <c r="AA53" s="2310"/>
    </row>
    <row r="54" spans="1:27" s="2305" customFormat="1" ht="9.6" customHeight="1">
      <c r="A54" s="730" t="s">
        <v>2693</v>
      </c>
      <c r="B54" s="1152"/>
      <c r="C54" s="727">
        <v>309848.36700000003</v>
      </c>
      <c r="D54" s="727">
        <v>32875.253832000002</v>
      </c>
      <c r="E54" s="727">
        <v>342723.62083200004</v>
      </c>
      <c r="F54" s="730"/>
      <c r="G54" s="730"/>
      <c r="H54" s="730"/>
      <c r="I54" s="730"/>
      <c r="J54" s="729"/>
      <c r="K54" s="730"/>
      <c r="L54" s="729"/>
      <c r="M54" s="729">
        <v>342723.66819746996</v>
      </c>
      <c r="N54" s="727">
        <v>52280.43</v>
      </c>
      <c r="O54" s="727">
        <v>180786.71751300001</v>
      </c>
      <c r="P54" s="727"/>
      <c r="Q54" s="730"/>
      <c r="R54" s="727">
        <v>233067.147513</v>
      </c>
      <c r="S54" s="727">
        <v>525.66800000000001</v>
      </c>
      <c r="T54" s="727">
        <v>0</v>
      </c>
      <c r="U54" s="727">
        <v>22466.613229999999</v>
      </c>
      <c r="V54" s="730">
        <v>78318.100000000006</v>
      </c>
      <c r="W54" s="727">
        <v>101310.38123</v>
      </c>
      <c r="X54" s="730">
        <v>1227.8410000000001</v>
      </c>
      <c r="Y54" s="727">
        <v>3214.5264544699708</v>
      </c>
      <c r="Z54" s="727">
        <v>3903.7719999999999</v>
      </c>
      <c r="AA54" s="2307"/>
    </row>
    <row r="55" spans="1:27" s="2306" customFormat="1" ht="9.6" customHeight="1">
      <c r="A55" s="726" t="s">
        <v>2732</v>
      </c>
      <c r="B55" s="731"/>
      <c r="C55" s="728">
        <v>315258.70335779799</v>
      </c>
      <c r="D55" s="728">
        <v>36913.4</v>
      </c>
      <c r="E55" s="728">
        <v>352172.10335779801</v>
      </c>
      <c r="F55" s="726"/>
      <c r="G55" s="726"/>
      <c r="H55" s="726"/>
      <c r="I55" s="726"/>
      <c r="J55" s="725"/>
      <c r="K55" s="726"/>
      <c r="L55" s="725"/>
      <c r="M55" s="725">
        <v>352172.13947012502</v>
      </c>
      <c r="N55" s="728">
        <v>55643.1</v>
      </c>
      <c r="O55" s="728">
        <v>186230.98026581955</v>
      </c>
      <c r="P55" s="727"/>
      <c r="Q55" s="726"/>
      <c r="R55" s="728">
        <v>241874.08026581956</v>
      </c>
      <c r="S55" s="728">
        <v>0</v>
      </c>
      <c r="T55" s="727">
        <v>0</v>
      </c>
      <c r="U55" s="728">
        <v>24537.194461999999</v>
      </c>
      <c r="V55" s="726">
        <v>80851.399999999994</v>
      </c>
      <c r="W55" s="728">
        <v>105388.59446199999</v>
      </c>
      <c r="X55" s="726">
        <v>1308.8435637600001</v>
      </c>
      <c r="Y55" s="728">
        <v>2467.2445320454713</v>
      </c>
      <c r="Z55" s="728">
        <v>1133.3766465000001</v>
      </c>
      <c r="AA55" s="2310"/>
    </row>
    <row r="56" spans="1:27" s="2306" customFormat="1" ht="9.6" customHeight="1">
      <c r="A56" s="2149" t="s">
        <v>2797</v>
      </c>
      <c r="B56" s="731"/>
      <c r="C56" s="728">
        <v>323746.29898433748</v>
      </c>
      <c r="D56" s="728">
        <v>37032.481743165401</v>
      </c>
      <c r="E56" s="728">
        <v>360778.78072750289</v>
      </c>
      <c r="F56" s="726"/>
      <c r="G56" s="726"/>
      <c r="H56" s="726"/>
      <c r="I56" s="726"/>
      <c r="J56" s="725"/>
      <c r="K56" s="726"/>
      <c r="L56" s="725"/>
      <c r="M56" s="725">
        <v>360778.76300000004</v>
      </c>
      <c r="N56" s="728">
        <v>56750.9</v>
      </c>
      <c r="O56" s="728">
        <v>190080.80000000002</v>
      </c>
      <c r="P56" s="727"/>
      <c r="Q56" s="726"/>
      <c r="R56" s="728">
        <v>246831.7</v>
      </c>
      <c r="S56" s="728">
        <v>0</v>
      </c>
      <c r="T56" s="727">
        <v>0</v>
      </c>
      <c r="U56" s="728">
        <v>23552.5</v>
      </c>
      <c r="V56" s="726">
        <v>85751.4</v>
      </c>
      <c r="W56" s="728">
        <v>109303.9</v>
      </c>
      <c r="X56" s="726">
        <v>1332.9</v>
      </c>
      <c r="Y56" s="728">
        <v>2516.9</v>
      </c>
      <c r="Z56" s="728">
        <v>793.36300000000006</v>
      </c>
      <c r="AA56" s="2310"/>
    </row>
    <row r="57" spans="1:27" s="2306" customFormat="1" ht="9.6" customHeight="1">
      <c r="A57" s="2149" t="s">
        <v>2811</v>
      </c>
      <c r="B57" s="731"/>
      <c r="C57" s="728">
        <v>333752.91800000001</v>
      </c>
      <c r="D57" s="728">
        <v>37830.888999999996</v>
      </c>
      <c r="E57" s="728">
        <v>371583.80700000003</v>
      </c>
      <c r="F57" s="726"/>
      <c r="G57" s="726"/>
      <c r="H57" s="726"/>
      <c r="I57" s="726"/>
      <c r="J57" s="725"/>
      <c r="K57" s="726"/>
      <c r="L57" s="725"/>
      <c r="M57" s="725">
        <v>371583.76599999995</v>
      </c>
      <c r="N57" s="728">
        <v>58722.9</v>
      </c>
      <c r="O57" s="728">
        <v>196295.84999999998</v>
      </c>
      <c r="P57" s="727"/>
      <c r="Q57" s="726"/>
      <c r="R57" s="728">
        <v>255018.74999999997</v>
      </c>
      <c r="S57" s="728">
        <v>0</v>
      </c>
      <c r="T57" s="727">
        <v>0</v>
      </c>
      <c r="U57" s="728">
        <v>21369.489999999998</v>
      </c>
      <c r="V57" s="726">
        <v>90801.4</v>
      </c>
      <c r="W57" s="728">
        <v>112170.88999999998</v>
      </c>
      <c r="X57" s="726">
        <v>1269.5339999999999</v>
      </c>
      <c r="Y57" s="728">
        <v>2414.6999999999998</v>
      </c>
      <c r="Z57" s="728">
        <v>709.89200000000005</v>
      </c>
      <c r="AA57" s="2310"/>
    </row>
    <row r="58" spans="1:27" s="2305" customFormat="1" ht="9.6" customHeight="1">
      <c r="A58" s="730" t="s">
        <v>2855</v>
      </c>
      <c r="B58" s="1152"/>
      <c r="C58" s="727">
        <v>349631.35</v>
      </c>
      <c r="D58" s="727">
        <v>34377.94</v>
      </c>
      <c r="E58" s="727">
        <v>384009.29</v>
      </c>
      <c r="F58" s="730"/>
      <c r="G58" s="730"/>
      <c r="H58" s="730"/>
      <c r="I58" s="730"/>
      <c r="J58" s="729"/>
      <c r="K58" s="730"/>
      <c r="L58" s="729"/>
      <c r="M58" s="729">
        <v>384009.29</v>
      </c>
      <c r="N58" s="727">
        <v>61413.24</v>
      </c>
      <c r="O58" s="727">
        <v>190916.16</v>
      </c>
      <c r="P58" s="727"/>
      <c r="Q58" s="730"/>
      <c r="R58" s="727">
        <v>252329.4</v>
      </c>
      <c r="S58" s="727">
        <v>775.98</v>
      </c>
      <c r="T58" s="727">
        <v>0</v>
      </c>
      <c r="U58" s="727">
        <v>22061.86</v>
      </c>
      <c r="V58" s="730">
        <v>101897.5</v>
      </c>
      <c r="W58" s="727">
        <v>124735.34</v>
      </c>
      <c r="X58" s="730">
        <v>1250.47</v>
      </c>
      <c r="Y58" s="727">
        <v>2974.49</v>
      </c>
      <c r="Z58" s="727">
        <v>2719.59</v>
      </c>
      <c r="AA58" s="2307"/>
    </row>
    <row r="59" spans="1:27" s="2306" customFormat="1" ht="9.6" customHeight="1">
      <c r="A59" s="2216" t="s">
        <v>2889</v>
      </c>
      <c r="B59" s="2217"/>
      <c r="C59" s="2218">
        <v>366607.2</v>
      </c>
      <c r="D59" s="2218">
        <v>40143.899999999994</v>
      </c>
      <c r="E59" s="2218">
        <v>406751.1</v>
      </c>
      <c r="F59" s="2216"/>
      <c r="G59" s="2216"/>
      <c r="H59" s="2216"/>
      <c r="I59" s="2216"/>
      <c r="J59" s="2219"/>
      <c r="K59" s="2216"/>
      <c r="L59" s="2219"/>
      <c r="M59" s="2219">
        <v>406751.08845201437</v>
      </c>
      <c r="N59" s="2218">
        <v>63197.8</v>
      </c>
      <c r="O59" s="2218">
        <v>196904</v>
      </c>
      <c r="P59" s="1539"/>
      <c r="Q59" s="2216"/>
      <c r="R59" s="2218">
        <v>260101.8</v>
      </c>
      <c r="S59" s="2218">
        <v>0</v>
      </c>
      <c r="T59" s="1539">
        <v>0</v>
      </c>
      <c r="U59" s="2218">
        <v>27640.388452014402</v>
      </c>
      <c r="V59" s="2216">
        <v>113470.8</v>
      </c>
      <c r="W59" s="2218">
        <v>141111.18845201441</v>
      </c>
      <c r="X59" s="2216">
        <v>1490.6</v>
      </c>
      <c r="Y59" s="2218">
        <v>3037.6</v>
      </c>
      <c r="Z59" s="2218">
        <v>1009.9000000000001</v>
      </c>
      <c r="AA59" s="2311"/>
    </row>
    <row r="60" spans="1:27" ht="14.1" customHeight="1">
      <c r="A60" s="98" t="s">
        <v>182</v>
      </c>
      <c r="B60" s="98"/>
      <c r="C60" s="231"/>
      <c r="D60" s="231"/>
      <c r="E60" s="231"/>
      <c r="F60" s="231"/>
      <c r="G60" s="231"/>
      <c r="H60" s="231"/>
      <c r="I60" s="231"/>
      <c r="J60" s="231"/>
      <c r="K60" s="231"/>
      <c r="L60" s="231"/>
      <c r="M60" s="231"/>
      <c r="N60" s="231"/>
      <c r="O60" s="231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</row>
    <row r="61" spans="1:27">
      <c r="C61" s="98"/>
      <c r="D61" s="98"/>
      <c r="M61" s="553"/>
      <c r="N61" s="231"/>
      <c r="O61" s="231"/>
      <c r="P61" s="231"/>
      <c r="Q61" s="231"/>
      <c r="R61" s="231"/>
      <c r="S61" s="1236"/>
      <c r="T61" s="1236"/>
      <c r="U61" s="1236"/>
      <c r="V61" s="1236"/>
      <c r="W61" s="231"/>
      <c r="X61" s="1236"/>
      <c r="Y61" s="1236"/>
      <c r="Z61" s="1236"/>
    </row>
    <row r="62" spans="1:27" s="2312" customFormat="1">
      <c r="A62" s="331"/>
      <c r="B62" s="331"/>
      <c r="C62" s="328"/>
      <c r="D62" s="328"/>
      <c r="E62" s="328"/>
      <c r="F62" s="328"/>
      <c r="G62" s="328"/>
      <c r="H62" s="328"/>
      <c r="I62" s="328"/>
      <c r="J62" s="328"/>
      <c r="K62" s="328"/>
      <c r="L62" s="443"/>
      <c r="M62" s="443"/>
      <c r="N62" s="328"/>
      <c r="O62" s="328"/>
      <c r="P62" s="328"/>
      <c r="Q62" s="328"/>
      <c r="R62" s="328"/>
      <c r="S62" s="328"/>
      <c r="T62" s="328"/>
      <c r="U62" s="328"/>
      <c r="V62" s="328"/>
      <c r="W62" s="328"/>
      <c r="X62" s="328"/>
      <c r="Y62" s="328"/>
      <c r="Z62" s="328"/>
      <c r="AA62" s="240">
        <v>52330.57</v>
      </c>
    </row>
    <row r="63" spans="1:27">
      <c r="C63" s="331"/>
      <c r="D63" s="331"/>
      <c r="E63" s="331"/>
      <c r="F63" s="331"/>
      <c r="G63" s="331"/>
      <c r="H63" s="331"/>
      <c r="I63" s="331"/>
      <c r="J63" s="331"/>
      <c r="K63" s="331"/>
      <c r="L63" s="331"/>
      <c r="M63" s="331"/>
      <c r="N63" s="331"/>
      <c r="O63" s="331"/>
      <c r="P63" s="331"/>
      <c r="Q63" s="331"/>
      <c r="R63" s="331"/>
      <c r="S63" s="331"/>
      <c r="T63" s="331"/>
      <c r="U63" s="331"/>
      <c r="V63" s="331"/>
      <c r="W63" s="331"/>
      <c r="X63" s="331"/>
      <c r="Y63" s="331"/>
      <c r="Z63" s="331"/>
      <c r="AA63" s="240">
        <v>59225.91</v>
      </c>
    </row>
    <row r="64" spans="1:27">
      <c r="L64" s="328"/>
      <c r="M64" s="328"/>
      <c r="AA64" s="240"/>
    </row>
    <row r="65" spans="12:27">
      <c r="L65" s="328"/>
      <c r="M65" s="328"/>
      <c r="AA65" s="242">
        <v>62419.4</v>
      </c>
    </row>
    <row r="66" spans="12:27">
      <c r="L66" s="328"/>
      <c r="M66" s="328"/>
      <c r="AA66" s="240">
        <v>67940.27</v>
      </c>
    </row>
    <row r="67" spans="12:27">
      <c r="L67" s="328"/>
      <c r="M67" s="328"/>
    </row>
  </sheetData>
  <mergeCells count="19">
    <mergeCell ref="A5:A9"/>
    <mergeCell ref="B6:E6"/>
    <mergeCell ref="F6:F8"/>
    <mergeCell ref="G6:J6"/>
    <mergeCell ref="K6:K8"/>
    <mergeCell ref="Y6:Y8"/>
    <mergeCell ref="E7:E8"/>
    <mergeCell ref="G7:G8"/>
    <mergeCell ref="I7:I8"/>
    <mergeCell ref="J7:J8"/>
    <mergeCell ref="O7:O8"/>
    <mergeCell ref="P7:P8"/>
    <mergeCell ref="Q7:Q8"/>
    <mergeCell ref="L6:L8"/>
    <mergeCell ref="R7:R8"/>
    <mergeCell ref="U7:U8"/>
    <mergeCell ref="W7:W8"/>
    <mergeCell ref="N6:R6"/>
    <mergeCell ref="S6:W6"/>
  </mergeCells>
  <pageMargins left="0.51181102362204722" right="0.51181102362204722" top="0.98425196850393704" bottom="0" header="0.51181102362204722" footer="0.19685039370078741"/>
  <pageSetup paperSize="9" firstPageNumber="53" orientation="landscape" useFirstPageNumber="1" r:id="rId1"/>
  <headerFooter alignWithMargins="0">
    <oddFooter>&amp;C&amp;"Times New Roman,Bold"&amp;10&amp;P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sheetPr codeName="Sheet40"/>
  <dimension ref="A1:P62"/>
  <sheetViews>
    <sheetView topLeftCell="G38" workbookViewId="0">
      <selection activeCell="V35" sqref="V35"/>
    </sheetView>
  </sheetViews>
  <sheetFormatPr defaultRowHeight="9"/>
  <cols>
    <col min="1" max="1" width="16.83203125" style="328" customWidth="1"/>
    <col min="2" max="5" width="13.1640625" style="328" customWidth="1"/>
    <col min="6" max="6" width="13.1640625" style="443" customWidth="1"/>
    <col min="7" max="9" width="13.1640625" style="328" customWidth="1"/>
    <col min="10" max="10" width="12.33203125" style="328" customWidth="1"/>
    <col min="11" max="14" width="13.1640625" style="328" customWidth="1"/>
    <col min="15" max="15" width="10.83203125" style="328" hidden="1" customWidth="1"/>
    <col min="16" max="16" width="0" style="328" hidden="1" customWidth="1"/>
    <col min="17" max="16384" width="9.33203125" style="231"/>
  </cols>
  <sheetData>
    <row r="1" spans="1:16" s="498" customFormat="1" ht="14.1" customHeight="1">
      <c r="A1" s="479" t="s">
        <v>2433</v>
      </c>
      <c r="B1" s="480"/>
      <c r="C1" s="480"/>
      <c r="D1" s="480"/>
      <c r="E1" s="480"/>
      <c r="F1" s="482"/>
      <c r="G1" s="481"/>
      <c r="H1" s="481"/>
      <c r="I1" s="481"/>
      <c r="J1" s="481"/>
      <c r="K1" s="481"/>
      <c r="L1" s="481"/>
      <c r="M1" s="481"/>
      <c r="N1" s="492"/>
      <c r="O1" s="484"/>
      <c r="P1" s="484"/>
    </row>
    <row r="2" spans="1:16" s="498" customFormat="1" ht="14.1" customHeight="1">
      <c r="A2" s="485"/>
      <c r="B2" s="486"/>
      <c r="C2" s="486"/>
      <c r="D2" s="486"/>
      <c r="E2" s="486"/>
      <c r="F2" s="488"/>
      <c r="G2" s="487"/>
      <c r="H2" s="487"/>
      <c r="I2" s="487"/>
      <c r="J2" s="487"/>
      <c r="K2" s="487"/>
      <c r="L2" s="487"/>
      <c r="M2" s="487"/>
      <c r="N2" s="495"/>
      <c r="O2" s="484"/>
      <c r="P2" s="484"/>
    </row>
    <row r="3" spans="1:16" s="498" customFormat="1" ht="14.1" customHeight="1">
      <c r="A3" s="485"/>
      <c r="B3" s="486"/>
      <c r="C3" s="486"/>
      <c r="D3" s="486"/>
      <c r="E3" s="486"/>
      <c r="F3" s="488"/>
      <c r="G3" s="487"/>
      <c r="H3" s="487"/>
      <c r="I3" s="487"/>
      <c r="J3" s="487"/>
      <c r="K3" s="487"/>
      <c r="L3" s="487"/>
      <c r="M3" s="487"/>
      <c r="N3" s="495"/>
      <c r="O3" s="484"/>
      <c r="P3" s="484"/>
    </row>
    <row r="4" spans="1:16" s="498" customFormat="1" ht="14.1" customHeight="1">
      <c r="A4" s="496" t="s">
        <v>280</v>
      </c>
      <c r="B4" s="497"/>
      <c r="F4" s="500"/>
      <c r="N4" s="489"/>
      <c r="O4" s="484"/>
      <c r="P4" s="484"/>
    </row>
    <row r="5" spans="1:16" ht="12.75" customHeight="1">
      <c r="A5" s="2460" t="s">
        <v>1788</v>
      </c>
      <c r="B5" s="2471" t="s">
        <v>1205</v>
      </c>
      <c r="C5" s="2472"/>
      <c r="D5" s="2472"/>
      <c r="E5" s="2473"/>
      <c r="F5" s="2468" t="s">
        <v>1434</v>
      </c>
      <c r="G5" s="2471" t="s">
        <v>991</v>
      </c>
      <c r="H5" s="2472"/>
      <c r="I5" s="2472"/>
      <c r="J5" s="2472"/>
      <c r="K5" s="2473"/>
      <c r="L5" s="359"/>
      <c r="M5" s="2424" t="s">
        <v>353</v>
      </c>
      <c r="N5" s="361"/>
    </row>
    <row r="6" spans="1:16">
      <c r="A6" s="2461"/>
      <c r="B6" s="93" t="s">
        <v>355</v>
      </c>
      <c r="C6" s="93" t="s">
        <v>1510</v>
      </c>
      <c r="D6" s="95" t="s">
        <v>1513</v>
      </c>
      <c r="E6" s="95" t="s">
        <v>1345</v>
      </c>
      <c r="F6" s="2469"/>
      <c r="G6" s="95" t="s">
        <v>361</v>
      </c>
      <c r="H6" s="2426" t="s">
        <v>1232</v>
      </c>
      <c r="I6" s="95" t="s">
        <v>1230</v>
      </c>
      <c r="J6" s="95"/>
      <c r="K6" s="2426" t="s">
        <v>1341</v>
      </c>
      <c r="L6" s="355" t="s">
        <v>1233</v>
      </c>
      <c r="M6" s="2462"/>
      <c r="N6" s="355" t="s">
        <v>71</v>
      </c>
    </row>
    <row r="7" spans="1:16">
      <c r="A7" s="2461"/>
      <c r="B7" s="121" t="s">
        <v>1512</v>
      </c>
      <c r="C7" s="121" t="s">
        <v>1513</v>
      </c>
      <c r="D7" s="94" t="s">
        <v>1234</v>
      </c>
      <c r="E7" s="94" t="s">
        <v>1349</v>
      </c>
      <c r="F7" s="2470"/>
      <c r="G7" s="94" t="s">
        <v>1491</v>
      </c>
      <c r="H7" s="2423"/>
      <c r="I7" s="94" t="s">
        <v>1235</v>
      </c>
      <c r="J7" s="94" t="s">
        <v>1176</v>
      </c>
      <c r="K7" s="2423"/>
      <c r="L7" s="94" t="s">
        <v>1503</v>
      </c>
      <c r="M7" s="2423"/>
      <c r="N7" s="94" t="s">
        <v>1348</v>
      </c>
    </row>
    <row r="8" spans="1:16">
      <c r="A8" s="2429"/>
      <c r="B8" s="104">
        <v>1</v>
      </c>
      <c r="C8" s="103">
        <v>2</v>
      </c>
      <c r="D8" s="103">
        <v>3</v>
      </c>
      <c r="E8" s="103">
        <v>4</v>
      </c>
      <c r="F8" s="123">
        <v>5</v>
      </c>
      <c r="G8" s="104">
        <v>6</v>
      </c>
      <c r="H8" s="103">
        <v>7</v>
      </c>
      <c r="I8" s="103">
        <v>8</v>
      </c>
      <c r="J8" s="103">
        <v>9</v>
      </c>
      <c r="K8" s="103">
        <v>10</v>
      </c>
      <c r="L8" s="103">
        <v>11</v>
      </c>
      <c r="M8" s="104">
        <v>12</v>
      </c>
      <c r="N8" s="103">
        <v>13</v>
      </c>
    </row>
    <row r="9" spans="1:16" s="306" customFormat="1" hidden="1">
      <c r="A9" s="444" t="s">
        <v>1214</v>
      </c>
      <c r="B9" s="445"/>
      <c r="C9" s="445"/>
      <c r="D9" s="445"/>
      <c r="E9" s="445"/>
      <c r="F9" s="449"/>
      <c r="G9" s="445"/>
      <c r="H9" s="445"/>
      <c r="I9" s="445"/>
      <c r="J9" s="445"/>
      <c r="K9" s="445"/>
      <c r="L9" s="445"/>
      <c r="M9" s="445"/>
      <c r="N9" s="445"/>
      <c r="O9" s="331"/>
      <c r="P9" s="331"/>
    </row>
    <row r="10" spans="1:16" s="306" customFormat="1" hidden="1">
      <c r="A10" s="125" t="s">
        <v>1215</v>
      </c>
      <c r="B10" s="81"/>
      <c r="C10" s="81"/>
      <c r="D10" s="81"/>
      <c r="E10" s="81"/>
      <c r="F10" s="126"/>
      <c r="G10" s="81"/>
      <c r="H10" s="81"/>
      <c r="I10" s="81"/>
      <c r="J10" s="81"/>
      <c r="K10" s="81"/>
      <c r="L10" s="81"/>
      <c r="M10" s="81"/>
      <c r="N10" s="81"/>
      <c r="O10" s="331"/>
      <c r="P10" s="331"/>
    </row>
    <row r="11" spans="1:16" s="1074" customFormat="1" ht="9" customHeight="1">
      <c r="A11" s="413" t="s">
        <v>863</v>
      </c>
      <c r="B11" s="842">
        <v>23.86</v>
      </c>
      <c r="C11" s="842">
        <v>-0.14000000000000001</v>
      </c>
      <c r="D11" s="842">
        <v>35.22</v>
      </c>
      <c r="E11" s="842">
        <v>14.19</v>
      </c>
      <c r="F11" s="843">
        <v>73.13</v>
      </c>
      <c r="G11" s="842">
        <v>48.12</v>
      </c>
      <c r="H11" s="842">
        <v>5</v>
      </c>
      <c r="I11" s="842">
        <v>2.97</v>
      </c>
      <c r="J11" s="1073" t="s">
        <v>1360</v>
      </c>
      <c r="K11" s="842">
        <v>56.09</v>
      </c>
      <c r="L11" s="842">
        <v>2.5</v>
      </c>
      <c r="M11" s="842">
        <v>4.46</v>
      </c>
      <c r="N11" s="842">
        <v>10.08</v>
      </c>
      <c r="O11" s="844">
        <v>113.44</v>
      </c>
      <c r="P11" s="688">
        <v>0</v>
      </c>
    </row>
    <row r="12" spans="1:16" s="1074" customFormat="1" ht="9" customHeight="1">
      <c r="A12" s="413" t="s">
        <v>769</v>
      </c>
      <c r="B12" s="842">
        <v>23.96</v>
      </c>
      <c r="C12" s="842">
        <v>5.44</v>
      </c>
      <c r="D12" s="842">
        <v>93.84</v>
      </c>
      <c r="E12" s="842">
        <v>19.98</v>
      </c>
      <c r="F12" s="843">
        <v>143.22</v>
      </c>
      <c r="G12" s="842">
        <v>108.01</v>
      </c>
      <c r="H12" s="842">
        <v>7</v>
      </c>
      <c r="I12" s="842">
        <v>7.8040000000000003</v>
      </c>
      <c r="J12" s="1073" t="s">
        <v>1360</v>
      </c>
      <c r="K12" s="842">
        <v>122.81</v>
      </c>
      <c r="L12" s="1073" t="s">
        <v>1360</v>
      </c>
      <c r="M12" s="842">
        <v>9.36</v>
      </c>
      <c r="N12" s="842">
        <v>11.05</v>
      </c>
      <c r="O12" s="844">
        <v>138.24</v>
      </c>
      <c r="P12" s="688">
        <v>0</v>
      </c>
    </row>
    <row r="13" spans="1:16" s="1074" customFormat="1" ht="9" customHeight="1">
      <c r="A13" s="413" t="s">
        <v>1574</v>
      </c>
      <c r="B13" s="842">
        <v>23.96</v>
      </c>
      <c r="C13" s="842">
        <v>6.96</v>
      </c>
      <c r="D13" s="842">
        <v>158.87</v>
      </c>
      <c r="E13" s="842">
        <v>10.199999999999999</v>
      </c>
      <c r="F13" s="843">
        <v>199.98</v>
      </c>
      <c r="G13" s="842">
        <v>130.61000000000001</v>
      </c>
      <c r="H13" s="842">
        <v>35</v>
      </c>
      <c r="I13" s="842">
        <v>8602</v>
      </c>
      <c r="J13" s="1073" t="s">
        <v>1360</v>
      </c>
      <c r="K13" s="842">
        <v>174.21</v>
      </c>
      <c r="L13" s="1073" t="s">
        <v>1360</v>
      </c>
      <c r="M13" s="842">
        <v>13.59</v>
      </c>
      <c r="N13" s="842">
        <v>12.18</v>
      </c>
      <c r="O13" s="844">
        <v>200.66</v>
      </c>
      <c r="P13" s="688">
        <v>1.0000000000019327E-2</v>
      </c>
    </row>
    <row r="14" spans="1:16" s="1074" customFormat="1" ht="9" customHeight="1">
      <c r="A14" s="413" t="s">
        <v>205</v>
      </c>
      <c r="B14" s="842">
        <v>23.98</v>
      </c>
      <c r="C14" s="842">
        <v>9.39</v>
      </c>
      <c r="D14" s="842">
        <v>282.2</v>
      </c>
      <c r="E14" s="842">
        <v>35.68</v>
      </c>
      <c r="F14" s="843">
        <v>351.25</v>
      </c>
      <c r="G14" s="842">
        <v>167.96</v>
      </c>
      <c r="H14" s="842">
        <v>123.9</v>
      </c>
      <c r="I14" s="842">
        <v>10.18</v>
      </c>
      <c r="J14" s="1073" t="s">
        <v>1360</v>
      </c>
      <c r="K14" s="842">
        <v>302.02999999999997</v>
      </c>
      <c r="L14" s="842">
        <v>3.73</v>
      </c>
      <c r="M14" s="842">
        <v>22.46</v>
      </c>
      <c r="N14" s="842">
        <v>23.03</v>
      </c>
      <c r="O14" s="844">
        <v>355.87</v>
      </c>
      <c r="P14" s="688">
        <v>0</v>
      </c>
    </row>
    <row r="15" spans="1:16" s="1074" customFormat="1" ht="9" customHeight="1">
      <c r="A15" s="413" t="s">
        <v>206</v>
      </c>
      <c r="B15" s="842">
        <v>27.58</v>
      </c>
      <c r="C15" s="842">
        <v>14.34</v>
      </c>
      <c r="D15" s="842">
        <v>563.82000000000005</v>
      </c>
      <c r="E15" s="842">
        <v>51.94</v>
      </c>
      <c r="F15" s="843">
        <v>657.68</v>
      </c>
      <c r="G15" s="842">
        <v>234.12</v>
      </c>
      <c r="H15" s="842">
        <v>233.5</v>
      </c>
      <c r="I15" s="842">
        <v>14.9</v>
      </c>
      <c r="J15" s="1073" t="s">
        <v>1360</v>
      </c>
      <c r="K15" s="842">
        <v>482.52</v>
      </c>
      <c r="L15" s="842">
        <v>116.53</v>
      </c>
      <c r="M15" s="842">
        <v>26.86</v>
      </c>
      <c r="N15" s="842">
        <v>31.77</v>
      </c>
      <c r="O15" s="844">
        <v>676.86</v>
      </c>
      <c r="P15" s="688">
        <v>0</v>
      </c>
    </row>
    <row r="16" spans="1:16" s="1074" customFormat="1" ht="9" customHeight="1">
      <c r="A16" s="413" t="s">
        <v>207</v>
      </c>
      <c r="B16" s="842">
        <v>31.18</v>
      </c>
      <c r="C16" s="842">
        <v>16.02</v>
      </c>
      <c r="D16" s="842">
        <v>989.84</v>
      </c>
      <c r="E16" s="842">
        <v>96.17</v>
      </c>
      <c r="F16" s="843">
        <v>1133.21</v>
      </c>
      <c r="G16" s="842">
        <v>456.89</v>
      </c>
      <c r="H16" s="842">
        <v>272.61</v>
      </c>
      <c r="I16" s="842">
        <v>44.84</v>
      </c>
      <c r="J16" s="1073" t="s">
        <v>1360</v>
      </c>
      <c r="K16" s="842">
        <v>774.34</v>
      </c>
      <c r="L16" s="842">
        <v>167.14</v>
      </c>
      <c r="M16" s="842">
        <v>92.59</v>
      </c>
      <c r="N16" s="842">
        <v>99.14</v>
      </c>
      <c r="O16" s="844">
        <v>1131.03</v>
      </c>
      <c r="P16" s="688">
        <v>9.9999999997635314E-3</v>
      </c>
    </row>
    <row r="17" spans="1:16" s="1074" customFormat="1" ht="9" customHeight="1">
      <c r="A17" s="413" t="s">
        <v>841</v>
      </c>
      <c r="B17" s="842">
        <v>35.18</v>
      </c>
      <c r="C17" s="842">
        <v>14.02</v>
      </c>
      <c r="D17" s="842">
        <v>1529.7</v>
      </c>
      <c r="E17" s="842">
        <v>135.65</v>
      </c>
      <c r="F17" s="843">
        <v>1714.55</v>
      </c>
      <c r="G17" s="842">
        <v>766.22</v>
      </c>
      <c r="H17" s="842">
        <v>304.04000000000002</v>
      </c>
      <c r="I17" s="842">
        <v>60.93</v>
      </c>
      <c r="J17" s="1073" t="s">
        <v>1360</v>
      </c>
      <c r="K17" s="842">
        <v>1131.19</v>
      </c>
      <c r="L17" s="842">
        <v>316.41000000000003</v>
      </c>
      <c r="M17" s="842">
        <v>121.48</v>
      </c>
      <c r="N17" s="842">
        <v>145.27000000000001</v>
      </c>
      <c r="O17" s="844">
        <v>1705.83</v>
      </c>
      <c r="P17" s="688">
        <v>0</v>
      </c>
    </row>
    <row r="18" spans="1:16" s="1074" customFormat="1" ht="9" customHeight="1">
      <c r="A18" s="413" t="s">
        <v>1470</v>
      </c>
      <c r="B18" s="842">
        <v>39.99</v>
      </c>
      <c r="C18" s="842">
        <v>13.44</v>
      </c>
      <c r="D18" s="842">
        <v>2749.55</v>
      </c>
      <c r="E18" s="842">
        <v>223.83</v>
      </c>
      <c r="F18" s="843">
        <v>3026.8</v>
      </c>
      <c r="G18" s="842">
        <v>1496.12</v>
      </c>
      <c r="H18" s="842">
        <v>228.23</v>
      </c>
      <c r="I18" s="842">
        <v>138.34</v>
      </c>
      <c r="J18" s="1073" t="s">
        <v>1360</v>
      </c>
      <c r="K18" s="842">
        <v>1662.71</v>
      </c>
      <c r="L18" s="842">
        <v>573.02</v>
      </c>
      <c r="M18" s="842">
        <v>418.43</v>
      </c>
      <c r="N18" s="842">
        <v>172.64</v>
      </c>
      <c r="O18" s="844">
        <v>3025.91</v>
      </c>
      <c r="P18" s="688">
        <v>0</v>
      </c>
    </row>
    <row r="19" spans="1:16" s="846" customFormat="1" ht="9" customHeight="1">
      <c r="A19" s="845" t="s">
        <v>1454</v>
      </c>
      <c r="B19" s="842">
        <v>39.99</v>
      </c>
      <c r="C19" s="842">
        <v>37.89</v>
      </c>
      <c r="D19" s="842">
        <v>4534.1899999999996</v>
      </c>
      <c r="E19" s="842">
        <v>200.34</v>
      </c>
      <c r="F19" s="843">
        <v>4812.43</v>
      </c>
      <c r="G19" s="842">
        <v>1706.15</v>
      </c>
      <c r="H19" s="842">
        <v>899.93</v>
      </c>
      <c r="I19" s="842">
        <v>170.54</v>
      </c>
      <c r="J19" s="1073" t="s">
        <v>1360</v>
      </c>
      <c r="K19" s="842">
        <v>2776.62</v>
      </c>
      <c r="L19" s="842">
        <v>625.87</v>
      </c>
      <c r="M19" s="842">
        <v>1166.19</v>
      </c>
      <c r="N19" s="842">
        <v>243.74</v>
      </c>
      <c r="O19" s="844">
        <v>4812.47</v>
      </c>
      <c r="P19" s="688">
        <v>2.0000000000436557E-2</v>
      </c>
    </row>
    <row r="20" spans="1:16" s="841" customFormat="1" ht="9" customHeight="1">
      <c r="A20" s="413" t="s">
        <v>1032</v>
      </c>
      <c r="B20" s="838">
        <v>39.99</v>
      </c>
      <c r="C20" s="838">
        <v>45.82</v>
      </c>
      <c r="D20" s="838">
        <v>5269</v>
      </c>
      <c r="E20" s="838" t="s">
        <v>296</v>
      </c>
      <c r="F20" s="839">
        <v>5833.28</v>
      </c>
      <c r="G20" s="838">
        <v>1705.09</v>
      </c>
      <c r="H20" s="838">
        <v>1763</v>
      </c>
      <c r="I20" s="838">
        <v>148.32</v>
      </c>
      <c r="J20" s="1073" t="s">
        <v>1360</v>
      </c>
      <c r="K20" s="838">
        <v>3616.41</v>
      </c>
      <c r="L20" s="838">
        <v>1033.54</v>
      </c>
      <c r="M20" s="838">
        <v>691.84</v>
      </c>
      <c r="N20" s="838">
        <v>491.49</v>
      </c>
      <c r="O20" s="844">
        <v>5831.52</v>
      </c>
      <c r="P20" s="688">
        <v>-9.9999999998544808E-2</v>
      </c>
    </row>
    <row r="21" spans="1:16" s="841" customFormat="1" ht="9" customHeight="1">
      <c r="A21" s="413" t="s">
        <v>376</v>
      </c>
      <c r="B21" s="838">
        <v>39.99</v>
      </c>
      <c r="C21" s="838">
        <v>69.010000000000005</v>
      </c>
      <c r="D21" s="838">
        <v>6716.25</v>
      </c>
      <c r="E21" s="838">
        <v>432.54</v>
      </c>
      <c r="F21" s="839">
        <v>7257.79</v>
      </c>
      <c r="G21" s="838">
        <v>1758.99</v>
      </c>
      <c r="H21" s="838">
        <v>3237.5</v>
      </c>
      <c r="I21" s="838">
        <v>144.51</v>
      </c>
      <c r="J21" s="1073" t="s">
        <v>1360</v>
      </c>
      <c r="K21" s="838">
        <v>5141</v>
      </c>
      <c r="L21" s="838">
        <v>757.31</v>
      </c>
      <c r="M21" s="838">
        <v>866.06</v>
      </c>
      <c r="N21" s="838">
        <v>493.42</v>
      </c>
      <c r="O21" s="844">
        <v>6784.61</v>
      </c>
      <c r="P21" s="841">
        <v>3.0000000000654836E-2</v>
      </c>
    </row>
    <row r="22" spans="1:16" s="841" customFormat="1" ht="9" customHeight="1">
      <c r="A22" s="413" t="s">
        <v>1325</v>
      </c>
      <c r="B22" s="838">
        <v>40</v>
      </c>
      <c r="C22" s="838">
        <v>95.72</v>
      </c>
      <c r="D22" s="838">
        <v>8573.57</v>
      </c>
      <c r="E22" s="838">
        <v>831.91</v>
      </c>
      <c r="F22" s="839">
        <v>9541.19</v>
      </c>
      <c r="G22" s="838">
        <v>2107.12</v>
      </c>
      <c r="H22" s="838">
        <v>4300</v>
      </c>
      <c r="I22" s="838">
        <v>198.5</v>
      </c>
      <c r="J22" s="1073" t="s">
        <v>1360</v>
      </c>
      <c r="K22" s="838">
        <v>6605.63</v>
      </c>
      <c r="L22" s="838">
        <v>997.07</v>
      </c>
      <c r="M22" s="838">
        <v>1043.42</v>
      </c>
      <c r="N22" s="838">
        <v>895.07</v>
      </c>
      <c r="O22" s="847"/>
      <c r="P22" s="840"/>
    </row>
    <row r="23" spans="1:16" s="841" customFormat="1" ht="9" customHeight="1">
      <c r="A23" s="413" t="s">
        <v>363</v>
      </c>
      <c r="B23" s="838">
        <v>60</v>
      </c>
      <c r="C23" s="838">
        <v>130.86000000000001</v>
      </c>
      <c r="D23" s="838">
        <v>11519.41</v>
      </c>
      <c r="E23" s="838">
        <v>661.16</v>
      </c>
      <c r="F23" s="839">
        <v>12371.42</v>
      </c>
      <c r="G23" s="838">
        <v>2333.7399999999998</v>
      </c>
      <c r="H23" s="838">
        <v>5931.7</v>
      </c>
      <c r="I23" s="838">
        <v>262.83999999999997</v>
      </c>
      <c r="J23" s="1073" t="s">
        <v>1360</v>
      </c>
      <c r="K23" s="838">
        <v>8528.2800000000007</v>
      </c>
      <c r="L23" s="838">
        <v>2388.5100000000002</v>
      </c>
      <c r="M23" s="838">
        <v>729.57</v>
      </c>
      <c r="N23" s="838">
        <v>725.06</v>
      </c>
      <c r="O23" s="847"/>
      <c r="P23" s="840"/>
    </row>
    <row r="24" spans="1:16" s="841" customFormat="1" ht="9" customHeight="1">
      <c r="A24" s="413" t="s">
        <v>1466</v>
      </c>
      <c r="B24" s="838">
        <v>79.989999999999995</v>
      </c>
      <c r="C24" s="838">
        <v>288.83999999999997</v>
      </c>
      <c r="D24" s="838">
        <v>14166.85</v>
      </c>
      <c r="E24" s="838">
        <v>10843.83</v>
      </c>
      <c r="F24" s="839">
        <v>25379.51</v>
      </c>
      <c r="G24" s="838">
        <v>1683.8</v>
      </c>
      <c r="H24" s="838">
        <v>8903.1</v>
      </c>
      <c r="I24" s="838">
        <v>1608</v>
      </c>
      <c r="J24" s="1073" t="s">
        <v>1360</v>
      </c>
      <c r="K24" s="838">
        <v>12194.9</v>
      </c>
      <c r="L24" s="838">
        <v>2686.8</v>
      </c>
      <c r="M24" s="838">
        <v>9776.99</v>
      </c>
      <c r="N24" s="838">
        <v>720.8</v>
      </c>
      <c r="O24" s="847"/>
      <c r="P24" s="840"/>
    </row>
    <row r="25" spans="1:16" s="1074" customFormat="1" ht="9" customHeight="1">
      <c r="A25" s="413" t="s">
        <v>1498</v>
      </c>
      <c r="B25" s="905">
        <v>100</v>
      </c>
      <c r="C25" s="905">
        <v>562.44000000000005</v>
      </c>
      <c r="D25" s="905">
        <v>20141.599999999999</v>
      </c>
      <c r="E25" s="905">
        <v>1843.8</v>
      </c>
      <c r="F25" s="906">
        <v>22647.84</v>
      </c>
      <c r="G25" s="905">
        <v>1683.82</v>
      </c>
      <c r="H25" s="905">
        <v>13597</v>
      </c>
      <c r="I25" s="905">
        <v>1624</v>
      </c>
      <c r="J25" s="1073" t="s">
        <v>1360</v>
      </c>
      <c r="K25" s="905">
        <v>16904.82</v>
      </c>
      <c r="L25" s="905">
        <v>3541</v>
      </c>
      <c r="M25" s="905">
        <v>800</v>
      </c>
      <c r="N25" s="907">
        <v>1401.98</v>
      </c>
      <c r="O25" s="908">
        <v>1401.98</v>
      </c>
      <c r="P25" s="908"/>
    </row>
    <row r="26" spans="1:16" s="1074" customFormat="1" ht="9" customHeight="1">
      <c r="A26" s="413" t="s">
        <v>1168</v>
      </c>
      <c r="B26" s="905">
        <v>125</v>
      </c>
      <c r="C26" s="905">
        <v>805.88</v>
      </c>
      <c r="D26" s="905">
        <v>23554</v>
      </c>
      <c r="E26" s="905">
        <v>2420.6799999999998</v>
      </c>
      <c r="F26" s="906">
        <v>26905.56</v>
      </c>
      <c r="G26" s="905">
        <v>2163.83</v>
      </c>
      <c r="H26" s="905">
        <v>14691.5</v>
      </c>
      <c r="I26" s="905">
        <v>1931.29</v>
      </c>
      <c r="J26" s="905">
        <v>200</v>
      </c>
      <c r="K26" s="905">
        <v>18986.62</v>
      </c>
      <c r="L26" s="905">
        <v>4363.8</v>
      </c>
      <c r="M26" s="905">
        <v>700</v>
      </c>
      <c r="N26" s="907">
        <v>2855.14</v>
      </c>
      <c r="O26" s="1074">
        <v>2855.14</v>
      </c>
    </row>
    <row r="27" spans="1:16" s="841" customFormat="1" ht="9" customHeight="1">
      <c r="A27" s="414" t="s">
        <v>1376</v>
      </c>
      <c r="B27" s="860">
        <v>125</v>
      </c>
      <c r="C27" s="860">
        <v>805</v>
      </c>
      <c r="D27" s="860">
        <v>24808</v>
      </c>
      <c r="E27" s="860">
        <v>2832</v>
      </c>
      <c r="F27" s="861">
        <v>28570</v>
      </c>
      <c r="G27" s="860">
        <v>2163.83</v>
      </c>
      <c r="H27" s="860">
        <v>16273.5</v>
      </c>
      <c r="I27" s="860">
        <v>1936.7</v>
      </c>
      <c r="J27" s="1073">
        <v>200</v>
      </c>
      <c r="K27" s="860">
        <v>20574.03</v>
      </c>
      <c r="L27" s="860">
        <v>6158</v>
      </c>
      <c r="M27" s="860">
        <v>700</v>
      </c>
      <c r="N27" s="838">
        <v>1138</v>
      </c>
      <c r="O27" s="841">
        <v>1181.81</v>
      </c>
    </row>
    <row r="28" spans="1:16" s="1074" customFormat="1" ht="9" customHeight="1">
      <c r="A28" s="413" t="s">
        <v>1627</v>
      </c>
      <c r="B28" s="905">
        <v>160</v>
      </c>
      <c r="C28" s="905">
        <v>1169</v>
      </c>
      <c r="D28" s="905">
        <v>31388.6</v>
      </c>
      <c r="E28" s="905">
        <v>5350.9</v>
      </c>
      <c r="F28" s="906">
        <v>38068.5</v>
      </c>
      <c r="G28" s="905">
        <v>3274.51</v>
      </c>
      <c r="H28" s="905">
        <v>12857</v>
      </c>
      <c r="I28" s="905">
        <v>2216.34</v>
      </c>
      <c r="J28" s="1073" t="s">
        <v>1360</v>
      </c>
      <c r="K28" s="905">
        <v>18347.849999999999</v>
      </c>
      <c r="L28" s="905">
        <v>9657.1299999999992</v>
      </c>
      <c r="M28" s="905">
        <v>2800</v>
      </c>
      <c r="N28" s="907">
        <v>7263.55</v>
      </c>
      <c r="O28" s="1074">
        <v>1181.81</v>
      </c>
    </row>
    <row r="29" spans="1:16" s="841" customFormat="1" ht="9" customHeight="1">
      <c r="A29" s="414" t="s">
        <v>1593</v>
      </c>
      <c r="B29" s="860">
        <v>216</v>
      </c>
      <c r="C29" s="860">
        <v>979</v>
      </c>
      <c r="D29" s="860">
        <v>35999.599999999999</v>
      </c>
      <c r="E29" s="860">
        <v>840.24</v>
      </c>
      <c r="F29" s="861">
        <v>38034.839999999997</v>
      </c>
      <c r="G29" s="860">
        <v>3274.51</v>
      </c>
      <c r="H29" s="860">
        <v>17159.75</v>
      </c>
      <c r="I29" s="860">
        <v>3076.37</v>
      </c>
      <c r="J29" s="1073" t="s">
        <v>1360</v>
      </c>
      <c r="K29" s="860">
        <v>23510.63</v>
      </c>
      <c r="L29" s="860">
        <v>11340</v>
      </c>
      <c r="M29" s="860">
        <v>974</v>
      </c>
      <c r="N29" s="838">
        <v>2210.21</v>
      </c>
      <c r="O29" s="841">
        <v>1181.81</v>
      </c>
    </row>
    <row r="30" spans="1:16" s="1074" customFormat="1" ht="9" customHeight="1">
      <c r="A30" s="413" t="s">
        <v>89</v>
      </c>
      <c r="B30" s="905">
        <v>300</v>
      </c>
      <c r="C30" s="905">
        <v>1052.25</v>
      </c>
      <c r="D30" s="905">
        <v>40324.6</v>
      </c>
      <c r="E30" s="905">
        <v>1076.74</v>
      </c>
      <c r="F30" s="906">
        <v>42753.59</v>
      </c>
      <c r="G30" s="905">
        <v>2524.5</v>
      </c>
      <c r="H30" s="905">
        <v>21838.5</v>
      </c>
      <c r="I30" s="905">
        <v>2930.36</v>
      </c>
      <c r="J30" s="1073" t="s">
        <v>1360</v>
      </c>
      <c r="K30" s="905">
        <v>27293.360000000001</v>
      </c>
      <c r="L30" s="905">
        <v>11741.1</v>
      </c>
      <c r="M30" s="905">
        <v>1185.1500000000001</v>
      </c>
      <c r="N30" s="907">
        <v>2533.98</v>
      </c>
      <c r="O30" s="1074">
        <v>1181.81</v>
      </c>
    </row>
    <row r="31" spans="1:16" s="841" customFormat="1" ht="9" customHeight="1">
      <c r="A31" s="726" t="s">
        <v>1834</v>
      </c>
      <c r="B31" s="860">
        <v>300</v>
      </c>
      <c r="C31" s="860">
        <v>1109.43</v>
      </c>
      <c r="D31" s="860">
        <v>45310.27</v>
      </c>
      <c r="E31" s="860">
        <v>1245.75</v>
      </c>
      <c r="F31" s="861">
        <v>47965.45</v>
      </c>
      <c r="G31" s="860">
        <v>2524.5</v>
      </c>
      <c r="H31" s="860">
        <v>21835</v>
      </c>
      <c r="I31" s="860">
        <v>2982.2799999999997</v>
      </c>
      <c r="J31" s="1073" t="s">
        <v>1360</v>
      </c>
      <c r="K31" s="860">
        <v>27341.78</v>
      </c>
      <c r="L31" s="860">
        <v>14606.84</v>
      </c>
      <c r="M31" s="860">
        <v>2515.25</v>
      </c>
      <c r="N31" s="838">
        <v>3501.58</v>
      </c>
      <c r="O31" s="841">
        <v>1181.81</v>
      </c>
    </row>
    <row r="32" spans="1:16" s="1074" customFormat="1" ht="9" customHeight="1">
      <c r="A32" s="730" t="s">
        <v>1858</v>
      </c>
      <c r="B32" s="905">
        <v>450</v>
      </c>
      <c r="C32" s="905">
        <v>1684.69</v>
      </c>
      <c r="D32" s="905">
        <v>51784.1</v>
      </c>
      <c r="E32" s="905">
        <v>702.52</v>
      </c>
      <c r="F32" s="906">
        <v>54621.31</v>
      </c>
      <c r="G32" s="905">
        <v>2470.41</v>
      </c>
      <c r="H32" s="905">
        <v>20895</v>
      </c>
      <c r="I32" s="905">
        <v>2948.7200000000003</v>
      </c>
      <c r="J32" s="1073" t="s">
        <v>1360</v>
      </c>
      <c r="K32" s="905">
        <v>26314.13</v>
      </c>
      <c r="L32" s="905">
        <v>17905.09</v>
      </c>
      <c r="M32" s="905">
        <v>7562.34</v>
      </c>
      <c r="N32" s="907">
        <v>2839.75</v>
      </c>
      <c r="O32" s="1074">
        <v>1181.81</v>
      </c>
    </row>
    <row r="33" spans="1:15" s="841" customFormat="1" ht="9" customHeight="1">
      <c r="A33" s="726" t="s">
        <v>1914</v>
      </c>
      <c r="B33" s="860">
        <v>450</v>
      </c>
      <c r="C33" s="860">
        <v>1741.9</v>
      </c>
      <c r="D33" s="860">
        <v>54197.58</v>
      </c>
      <c r="E33" s="860">
        <v>785.87</v>
      </c>
      <c r="F33" s="861">
        <v>57175.350000000006</v>
      </c>
      <c r="G33" s="860">
        <v>2470.41</v>
      </c>
      <c r="H33" s="860">
        <v>25195</v>
      </c>
      <c r="I33" s="860">
        <v>2948.7200000000003</v>
      </c>
      <c r="J33" s="1073" t="s">
        <v>1360</v>
      </c>
      <c r="K33" s="860">
        <v>30614.13</v>
      </c>
      <c r="L33" s="860">
        <v>17393.38</v>
      </c>
      <c r="M33" s="860">
        <v>6512.34</v>
      </c>
      <c r="N33" s="838">
        <v>2655.5</v>
      </c>
      <c r="O33" s="841">
        <v>1181.81</v>
      </c>
    </row>
    <row r="34" spans="1:15" s="841" customFormat="1" ht="9" customHeight="1">
      <c r="A34" s="726" t="s">
        <v>1937</v>
      </c>
      <c r="B34" s="860">
        <v>450</v>
      </c>
      <c r="C34" s="860">
        <v>1741.4</v>
      </c>
      <c r="D34" s="860">
        <v>58435.3</v>
      </c>
      <c r="E34" s="860">
        <v>954.6</v>
      </c>
      <c r="F34" s="861">
        <v>61581.3</v>
      </c>
      <c r="G34" s="860">
        <v>2470.41</v>
      </c>
      <c r="H34" s="860">
        <v>27935</v>
      </c>
      <c r="I34" s="860">
        <v>2998.29</v>
      </c>
      <c r="J34" s="1073" t="s">
        <v>1360</v>
      </c>
      <c r="K34" s="860">
        <v>33403.699999999997</v>
      </c>
      <c r="L34" s="860">
        <v>18521.8</v>
      </c>
      <c r="M34" s="860">
        <v>5975.23</v>
      </c>
      <c r="N34" s="838">
        <v>3680.58</v>
      </c>
      <c r="O34" s="841">
        <v>1181.81</v>
      </c>
    </row>
    <row r="35" spans="1:15" s="841" customFormat="1" ht="9" customHeight="1">
      <c r="A35" s="726" t="s">
        <v>1971</v>
      </c>
      <c r="B35" s="860">
        <v>450</v>
      </c>
      <c r="C35" s="860">
        <v>1843.3</v>
      </c>
      <c r="D35" s="860">
        <v>60431.3</v>
      </c>
      <c r="E35" s="860">
        <v>957.8</v>
      </c>
      <c r="F35" s="861">
        <v>63682.400000000009</v>
      </c>
      <c r="G35" s="860">
        <v>2292</v>
      </c>
      <c r="H35" s="860">
        <v>37335</v>
      </c>
      <c r="I35" s="860">
        <v>3873.3</v>
      </c>
      <c r="J35" s="1073" t="s">
        <v>1360</v>
      </c>
      <c r="K35" s="860">
        <v>43500.3</v>
      </c>
      <c r="L35" s="860">
        <v>16283.7</v>
      </c>
      <c r="M35" s="860">
        <v>1857.06</v>
      </c>
      <c r="N35" s="838">
        <v>2041.34</v>
      </c>
      <c r="O35" s="841">
        <v>1181.81</v>
      </c>
    </row>
    <row r="36" spans="1:15" s="1074" customFormat="1" ht="9" customHeight="1">
      <c r="A36" s="730" t="s">
        <v>1980</v>
      </c>
      <c r="B36" s="905">
        <v>450</v>
      </c>
      <c r="C36" s="905">
        <v>1845.7</v>
      </c>
      <c r="D36" s="905">
        <v>67225.399999999994</v>
      </c>
      <c r="E36" s="905">
        <v>972.3</v>
      </c>
      <c r="F36" s="906">
        <v>70493.399999999994</v>
      </c>
      <c r="G36" s="905">
        <v>2592</v>
      </c>
      <c r="H36" s="905">
        <v>35340</v>
      </c>
      <c r="I36" s="905">
        <v>3791.4</v>
      </c>
      <c r="J36" s="1073">
        <v>0</v>
      </c>
      <c r="K36" s="905">
        <v>41723.4</v>
      </c>
      <c r="L36" s="905">
        <v>17373.7</v>
      </c>
      <c r="M36" s="905">
        <v>9313.58</v>
      </c>
      <c r="N36" s="907">
        <v>2082.7200000000003</v>
      </c>
      <c r="O36" s="1074">
        <v>1181.81</v>
      </c>
    </row>
    <row r="37" spans="1:15" s="841" customFormat="1" ht="9" customHeight="1">
      <c r="A37" s="726" t="s">
        <v>2020</v>
      </c>
      <c r="B37" s="860">
        <v>450</v>
      </c>
      <c r="C37" s="860">
        <v>1751.8</v>
      </c>
      <c r="D37" s="860">
        <v>69777.3</v>
      </c>
      <c r="E37" s="860">
        <v>922.3</v>
      </c>
      <c r="F37" s="861">
        <v>72901.400000000009</v>
      </c>
      <c r="G37" s="860">
        <v>2592</v>
      </c>
      <c r="H37" s="860">
        <v>34820</v>
      </c>
      <c r="I37" s="860">
        <v>3798.8</v>
      </c>
      <c r="J37" s="1073">
        <v>0</v>
      </c>
      <c r="K37" s="860">
        <v>41210.800000000003</v>
      </c>
      <c r="L37" s="860">
        <v>11502.6</v>
      </c>
      <c r="M37" s="860">
        <v>17443.07</v>
      </c>
      <c r="N37" s="838">
        <v>2744.9300000000003</v>
      </c>
      <c r="O37" s="841">
        <v>1181.81</v>
      </c>
    </row>
    <row r="38" spans="1:15" s="841" customFormat="1" ht="9" customHeight="1">
      <c r="A38" s="726" t="s">
        <v>2084</v>
      </c>
      <c r="B38" s="860">
        <v>450</v>
      </c>
      <c r="C38" s="860">
        <v>1635.4</v>
      </c>
      <c r="D38" s="860">
        <v>71789.8</v>
      </c>
      <c r="E38" s="860">
        <v>926.37</v>
      </c>
      <c r="F38" s="861">
        <v>74801.569999999992</v>
      </c>
      <c r="G38" s="860">
        <v>2592</v>
      </c>
      <c r="H38" s="860">
        <v>32310</v>
      </c>
      <c r="I38" s="860">
        <v>3534.8</v>
      </c>
      <c r="J38" s="1073">
        <v>0</v>
      </c>
      <c r="K38" s="860">
        <v>38436.800000000003</v>
      </c>
      <c r="L38" s="860">
        <v>11649.199999999999</v>
      </c>
      <c r="M38" s="860">
        <v>20960</v>
      </c>
      <c r="N38" s="838">
        <v>3755.57</v>
      </c>
      <c r="O38" s="841">
        <v>1181.81</v>
      </c>
    </row>
    <row r="39" spans="1:15" s="841" customFormat="1" ht="9" customHeight="1">
      <c r="A39" s="726" t="s">
        <v>2121</v>
      </c>
      <c r="B39" s="860">
        <v>450</v>
      </c>
      <c r="C39" s="860">
        <v>1267</v>
      </c>
      <c r="D39" s="860">
        <v>74575</v>
      </c>
      <c r="E39" s="860">
        <v>926.37</v>
      </c>
      <c r="F39" s="861">
        <v>77218.37</v>
      </c>
      <c r="G39" s="860">
        <v>3045.38</v>
      </c>
      <c r="H39" s="860">
        <v>33860</v>
      </c>
      <c r="I39" s="860">
        <v>3538.54</v>
      </c>
      <c r="J39" s="1073">
        <v>0</v>
      </c>
      <c r="K39" s="860">
        <v>40443.919999999998</v>
      </c>
      <c r="L39" s="860">
        <v>12267</v>
      </c>
      <c r="M39" s="860">
        <v>16829</v>
      </c>
      <c r="N39" s="838">
        <v>7678.45</v>
      </c>
      <c r="O39" s="841">
        <v>1181.81</v>
      </c>
    </row>
    <row r="40" spans="1:15" s="1074" customFormat="1" ht="9" customHeight="1">
      <c r="A40" s="730" t="s">
        <v>2159</v>
      </c>
      <c r="B40" s="905">
        <v>607.5</v>
      </c>
      <c r="C40" s="905">
        <v>1514.1</v>
      </c>
      <c r="D40" s="905">
        <v>80156.399999999994</v>
      </c>
      <c r="E40" s="905">
        <v>735.4</v>
      </c>
      <c r="F40" s="906">
        <v>83013.399999999994</v>
      </c>
      <c r="G40" s="905">
        <v>1809.3</v>
      </c>
      <c r="H40" s="905">
        <v>57243</v>
      </c>
      <c r="I40" s="905">
        <v>3823.5</v>
      </c>
      <c r="J40" s="1073">
        <v>0</v>
      </c>
      <c r="K40" s="905">
        <v>62875.8</v>
      </c>
      <c r="L40" s="905">
        <v>13608.3</v>
      </c>
      <c r="M40" s="905">
        <v>600</v>
      </c>
      <c r="N40" s="907">
        <v>5929.3</v>
      </c>
      <c r="O40" s="1074">
        <v>1181.81</v>
      </c>
    </row>
    <row r="41" spans="1:15" s="841" customFormat="1" ht="9" customHeight="1">
      <c r="A41" s="726" t="s">
        <v>2173</v>
      </c>
      <c r="B41" s="860">
        <v>607.5</v>
      </c>
      <c r="C41" s="860">
        <v>1866.2</v>
      </c>
      <c r="D41" s="860">
        <v>82857.3</v>
      </c>
      <c r="E41" s="860">
        <v>750</v>
      </c>
      <c r="F41" s="861">
        <v>86081</v>
      </c>
      <c r="G41" s="860">
        <v>1809.3</v>
      </c>
      <c r="H41" s="860">
        <v>55993</v>
      </c>
      <c r="I41" s="860">
        <v>3850.9</v>
      </c>
      <c r="J41" s="1073">
        <v>0</v>
      </c>
      <c r="K41" s="860">
        <v>61653.200000000004</v>
      </c>
      <c r="L41" s="860">
        <v>14625.2</v>
      </c>
      <c r="M41" s="860">
        <v>3500</v>
      </c>
      <c r="N41" s="838">
        <v>6302.6</v>
      </c>
      <c r="O41" s="841">
        <v>1181.81</v>
      </c>
    </row>
    <row r="42" spans="1:15" s="841" customFormat="1" ht="9" customHeight="1">
      <c r="A42" s="726" t="s">
        <v>2209</v>
      </c>
      <c r="B42" s="860">
        <v>607.5</v>
      </c>
      <c r="C42" s="860">
        <v>2258.9</v>
      </c>
      <c r="D42" s="860">
        <v>85261.2</v>
      </c>
      <c r="E42" s="860">
        <v>537.6</v>
      </c>
      <c r="F42" s="861">
        <v>88665.2</v>
      </c>
      <c r="G42" s="860">
        <v>1809.3</v>
      </c>
      <c r="H42" s="860">
        <v>58283</v>
      </c>
      <c r="I42" s="860">
        <v>3927.5</v>
      </c>
      <c r="J42" s="1073">
        <v>0</v>
      </c>
      <c r="K42" s="860">
        <v>64019.8</v>
      </c>
      <c r="L42" s="860">
        <v>13798</v>
      </c>
      <c r="M42" s="860">
        <v>4600</v>
      </c>
      <c r="N42" s="838">
        <v>6247.4</v>
      </c>
      <c r="O42" s="841">
        <v>1181.81</v>
      </c>
    </row>
    <row r="43" spans="1:15" s="841" customFormat="1" ht="9" customHeight="1">
      <c r="A43" s="726" t="s">
        <v>2217</v>
      </c>
      <c r="B43" s="860">
        <v>607.5</v>
      </c>
      <c r="C43" s="860">
        <v>2001.42576157337</v>
      </c>
      <c r="D43" s="860">
        <v>89355.655905681924</v>
      </c>
      <c r="E43" s="860">
        <v>756.1</v>
      </c>
      <c r="F43" s="861">
        <v>92720.681667255296</v>
      </c>
      <c r="G43" s="860">
        <v>1809.3</v>
      </c>
      <c r="H43" s="860">
        <v>58330</v>
      </c>
      <c r="I43" s="860">
        <v>4024.81</v>
      </c>
      <c r="J43" s="1073">
        <v>0</v>
      </c>
      <c r="K43" s="860">
        <v>64164.11</v>
      </c>
      <c r="L43" s="860">
        <v>17680.8</v>
      </c>
      <c r="M43" s="860">
        <v>5500</v>
      </c>
      <c r="N43" s="838">
        <v>5375.7460000000001</v>
      </c>
      <c r="O43" s="841">
        <v>1181.81</v>
      </c>
    </row>
    <row r="44" spans="1:15" s="1074" customFormat="1" ht="9" customHeight="1">
      <c r="A44" s="730" t="s">
        <v>2262</v>
      </c>
      <c r="B44" s="905">
        <v>740.3</v>
      </c>
      <c r="C44" s="905">
        <v>2322.8766435729599</v>
      </c>
      <c r="D44" s="905">
        <v>93545.1</v>
      </c>
      <c r="E44" s="905">
        <v>2493.3232695699999</v>
      </c>
      <c r="F44" s="906">
        <v>99101.599913142971</v>
      </c>
      <c r="G44" s="905">
        <v>1809.3</v>
      </c>
      <c r="H44" s="905">
        <v>62720</v>
      </c>
      <c r="I44" s="905">
        <v>4035.37</v>
      </c>
      <c r="J44" s="1073">
        <v>0</v>
      </c>
      <c r="K44" s="905">
        <v>68564.67</v>
      </c>
      <c r="L44" s="905">
        <v>23108.9</v>
      </c>
      <c r="M44" s="905">
        <v>2283.5</v>
      </c>
      <c r="N44" s="907">
        <v>5144.5259131429602</v>
      </c>
      <c r="O44" s="1074">
        <v>1181.81</v>
      </c>
    </row>
    <row r="45" spans="1:15" s="841" customFormat="1" ht="9" customHeight="1">
      <c r="A45" s="726" t="s">
        <v>2293</v>
      </c>
      <c r="B45" s="860">
        <v>740.3</v>
      </c>
      <c r="C45" s="860">
        <v>2794.6907938833401</v>
      </c>
      <c r="D45" s="860">
        <v>97230.213695006707</v>
      </c>
      <c r="E45" s="860">
        <v>937.5</v>
      </c>
      <c r="F45" s="861">
        <v>101702.70448889004</v>
      </c>
      <c r="G45" s="860">
        <v>1809.325</v>
      </c>
      <c r="H45" s="860">
        <v>58880</v>
      </c>
      <c r="I45" s="860">
        <v>4053.1262670000001</v>
      </c>
      <c r="J45" s="1073">
        <v>0</v>
      </c>
      <c r="K45" s="860">
        <v>64742.451266999997</v>
      </c>
      <c r="L45" s="860">
        <v>24181.463696319999</v>
      </c>
      <c r="M45" s="860">
        <v>5833.8128217003996</v>
      </c>
      <c r="N45" s="838">
        <v>6944.98</v>
      </c>
      <c r="O45" s="841">
        <v>1181.81</v>
      </c>
    </row>
    <row r="46" spans="1:15" s="841" customFormat="1" ht="9" customHeight="1">
      <c r="A46" s="726" t="s">
        <v>2497</v>
      </c>
      <c r="B46" s="860">
        <v>740.3</v>
      </c>
      <c r="C46" s="860">
        <v>3112.7</v>
      </c>
      <c r="D46" s="860">
        <v>101467.659181656</v>
      </c>
      <c r="E46" s="860">
        <v>355</v>
      </c>
      <c r="F46" s="861">
        <v>105675.659181656</v>
      </c>
      <c r="G46" s="860">
        <v>1809.325</v>
      </c>
      <c r="H46" s="860">
        <v>62220</v>
      </c>
      <c r="I46" s="860">
        <v>4053.91266722</v>
      </c>
      <c r="J46" s="1073">
        <v>0</v>
      </c>
      <c r="K46" s="860">
        <v>68083.237667220004</v>
      </c>
      <c r="L46" s="860">
        <v>25672.743046386699</v>
      </c>
      <c r="M46" s="860">
        <v>7253.72125499105</v>
      </c>
      <c r="N46" s="838">
        <v>4665.9649043549998</v>
      </c>
      <c r="O46" s="841">
        <v>1181.81</v>
      </c>
    </row>
    <row r="47" spans="1:15" s="841" customFormat="1" ht="9" customHeight="1">
      <c r="A47" s="726" t="s">
        <v>2532</v>
      </c>
      <c r="B47" s="860">
        <v>740.3</v>
      </c>
      <c r="C47" s="860">
        <v>3612.72</v>
      </c>
      <c r="D47" s="860">
        <v>104067.78467599</v>
      </c>
      <c r="E47" s="860">
        <v>1417.4</v>
      </c>
      <c r="F47" s="861">
        <v>109838.20467599</v>
      </c>
      <c r="G47" s="860">
        <v>1809.3</v>
      </c>
      <c r="H47" s="860">
        <v>70428</v>
      </c>
      <c r="I47" s="860">
        <v>4053.9</v>
      </c>
      <c r="J47" s="1073">
        <v>0</v>
      </c>
      <c r="K47" s="860">
        <v>76291.199999999997</v>
      </c>
      <c r="L47" s="860">
        <v>27292.1</v>
      </c>
      <c r="M47" s="860">
        <v>3182.3</v>
      </c>
      <c r="N47" s="838">
        <v>3072.6</v>
      </c>
      <c r="O47" s="841">
        <v>1181.81</v>
      </c>
    </row>
    <row r="48" spans="1:15" s="1074" customFormat="1" ht="9" customHeight="1">
      <c r="A48" s="730" t="s">
        <v>2574</v>
      </c>
      <c r="B48" s="905">
        <v>903.1</v>
      </c>
      <c r="C48" s="905">
        <v>3738.5</v>
      </c>
      <c r="D48" s="905">
        <v>107605.2</v>
      </c>
      <c r="E48" s="905">
        <v>1814.5</v>
      </c>
      <c r="F48" s="906">
        <v>114061.3</v>
      </c>
      <c r="G48" s="905">
        <v>1809.3</v>
      </c>
      <c r="H48" s="905">
        <v>71205.5</v>
      </c>
      <c r="I48" s="905">
        <v>4802.3</v>
      </c>
      <c r="J48" s="1073">
        <v>0</v>
      </c>
      <c r="K48" s="905">
        <v>77817.100000000006</v>
      </c>
      <c r="L48" s="905">
        <v>26040</v>
      </c>
      <c r="M48" s="905">
        <v>1825</v>
      </c>
      <c r="N48" s="907">
        <v>8379.2000000000007</v>
      </c>
      <c r="O48" s="1074">
        <v>1181.81</v>
      </c>
    </row>
    <row r="49" spans="1:16" s="841" customFormat="1" ht="9" customHeight="1">
      <c r="A49" s="726" t="s">
        <v>2633</v>
      </c>
      <c r="B49" s="860">
        <v>1102.3</v>
      </c>
      <c r="C49" s="860">
        <v>4188.5</v>
      </c>
      <c r="D49" s="860">
        <v>111558.6</v>
      </c>
      <c r="E49" s="860">
        <v>1947</v>
      </c>
      <c r="F49" s="861">
        <v>118796.40000000001</v>
      </c>
      <c r="G49" s="860">
        <v>1809.3</v>
      </c>
      <c r="H49" s="860">
        <v>70920</v>
      </c>
      <c r="I49" s="860">
        <v>4751.1000000000004</v>
      </c>
      <c r="J49" s="1073">
        <v>0</v>
      </c>
      <c r="K49" s="860">
        <v>77480.400000000009</v>
      </c>
      <c r="L49" s="860">
        <v>33410.300000000003</v>
      </c>
      <c r="M49" s="860">
        <v>1357.5</v>
      </c>
      <c r="N49" s="838">
        <v>6548.2</v>
      </c>
      <c r="O49" s="841">
        <v>1181.81</v>
      </c>
    </row>
    <row r="50" spans="1:16" s="841" customFormat="1" ht="9" customHeight="1">
      <c r="A50" s="726" t="s">
        <v>2671</v>
      </c>
      <c r="B50" s="860">
        <v>1102.3</v>
      </c>
      <c r="C50" s="860">
        <v>4012.7</v>
      </c>
      <c r="D50" s="860">
        <v>113112.7</v>
      </c>
      <c r="E50" s="860">
        <v>1947</v>
      </c>
      <c r="F50" s="861">
        <v>120174.7</v>
      </c>
      <c r="G50" s="860">
        <v>712.9</v>
      </c>
      <c r="H50" s="860">
        <v>69920</v>
      </c>
      <c r="I50" s="860">
        <v>5412.2</v>
      </c>
      <c r="J50" s="1073">
        <v>0</v>
      </c>
      <c r="K50" s="860">
        <v>76045.099999999991</v>
      </c>
      <c r="L50" s="860">
        <v>37794</v>
      </c>
      <c r="M50" s="860">
        <v>1357.5</v>
      </c>
      <c r="N50" s="838">
        <v>4978.0999999999995</v>
      </c>
      <c r="O50" s="841">
        <v>1181.81</v>
      </c>
    </row>
    <row r="51" spans="1:16" s="841" customFormat="1" ht="9" customHeight="1">
      <c r="A51" s="726" t="s">
        <v>2680</v>
      </c>
      <c r="B51" s="860">
        <v>1102.3</v>
      </c>
      <c r="C51" s="860">
        <v>5088.5</v>
      </c>
      <c r="D51" s="860">
        <v>117765.20000000001</v>
      </c>
      <c r="E51" s="860">
        <v>2445.6999999999998</v>
      </c>
      <c r="F51" s="861">
        <v>126401.70000000001</v>
      </c>
      <c r="G51" s="860">
        <v>400</v>
      </c>
      <c r="H51" s="860">
        <v>76656.899999999994</v>
      </c>
      <c r="I51" s="860">
        <v>6088.9</v>
      </c>
      <c r="J51" s="1073">
        <v>0</v>
      </c>
      <c r="K51" s="860">
        <v>83145.799999999988</v>
      </c>
      <c r="L51" s="860">
        <v>37158.400000000001</v>
      </c>
      <c r="M51" s="860">
        <v>1891.5</v>
      </c>
      <c r="N51" s="838">
        <v>4206</v>
      </c>
      <c r="O51" s="841">
        <v>1181.81</v>
      </c>
    </row>
    <row r="52" spans="1:16" s="1074" customFormat="1" ht="9" customHeight="1">
      <c r="A52" s="730" t="s">
        <v>2693</v>
      </c>
      <c r="B52" s="905">
        <v>1102.3</v>
      </c>
      <c r="C52" s="905">
        <v>4228.8</v>
      </c>
      <c r="D52" s="905">
        <v>126003</v>
      </c>
      <c r="E52" s="905">
        <v>17574.2</v>
      </c>
      <c r="F52" s="906">
        <v>148908.30000000002</v>
      </c>
      <c r="G52" s="905">
        <v>600</v>
      </c>
      <c r="H52" s="905">
        <v>76697.8</v>
      </c>
      <c r="I52" s="905">
        <v>6931.8</v>
      </c>
      <c r="J52" s="1073">
        <v>0</v>
      </c>
      <c r="K52" s="905">
        <v>84229.6</v>
      </c>
      <c r="L52" s="905">
        <v>40650.300000000003</v>
      </c>
      <c r="M52" s="905">
        <v>6032.9</v>
      </c>
      <c r="N52" s="907">
        <v>17995.5</v>
      </c>
      <c r="O52" s="1074">
        <v>1181.81</v>
      </c>
    </row>
    <row r="53" spans="1:16" s="841" customFormat="1" ht="9" customHeight="1">
      <c r="A53" s="726" t="s">
        <v>2732</v>
      </c>
      <c r="B53" s="860">
        <v>1102.3</v>
      </c>
      <c r="C53" s="860">
        <v>4678.8</v>
      </c>
      <c r="D53" s="860">
        <v>123470.5</v>
      </c>
      <c r="E53" s="860">
        <v>17685.5</v>
      </c>
      <c r="F53" s="861">
        <v>146937.1</v>
      </c>
      <c r="G53" s="860">
        <v>600</v>
      </c>
      <c r="H53" s="860">
        <v>78692.800000000003</v>
      </c>
      <c r="I53" s="860">
        <v>9081</v>
      </c>
      <c r="J53" s="1073">
        <v>0</v>
      </c>
      <c r="K53" s="860">
        <v>88373.8</v>
      </c>
      <c r="L53" s="860">
        <v>42617.1</v>
      </c>
      <c r="M53" s="860">
        <v>929.8</v>
      </c>
      <c r="N53" s="838">
        <v>15016.4</v>
      </c>
      <c r="O53" s="841">
        <v>1181.81</v>
      </c>
    </row>
    <row r="54" spans="1:16" s="841" customFormat="1" ht="9" customHeight="1">
      <c r="A54" s="2149" t="s">
        <v>2797</v>
      </c>
      <c r="B54" s="860">
        <v>1344.8</v>
      </c>
      <c r="C54" s="860">
        <v>7068.2</v>
      </c>
      <c r="D54" s="860">
        <v>133143.6</v>
      </c>
      <c r="E54" s="860">
        <v>15397.5</v>
      </c>
      <c r="F54" s="861">
        <v>156954.1</v>
      </c>
      <c r="G54" s="860">
        <v>600</v>
      </c>
      <c r="H54" s="860">
        <v>83262.2</v>
      </c>
      <c r="I54" s="860">
        <v>9739</v>
      </c>
      <c r="J54" s="1073">
        <v>0</v>
      </c>
      <c r="K54" s="860">
        <v>93601.2</v>
      </c>
      <c r="L54" s="860">
        <v>44952.6</v>
      </c>
      <c r="M54" s="860">
        <v>829.5</v>
      </c>
      <c r="N54" s="838">
        <v>17570.8</v>
      </c>
      <c r="O54" s="841">
        <v>1181.81</v>
      </c>
    </row>
    <row r="55" spans="1:16" s="841" customFormat="1" ht="9" customHeight="1">
      <c r="A55" s="2149" t="s">
        <v>2811</v>
      </c>
      <c r="B55" s="860">
        <v>1344.8</v>
      </c>
      <c r="C55" s="860">
        <v>7246.8</v>
      </c>
      <c r="D55" s="860">
        <v>128118.1</v>
      </c>
      <c r="E55" s="860">
        <v>23871.7</v>
      </c>
      <c r="F55" s="861">
        <v>160581.40000000002</v>
      </c>
      <c r="G55" s="860">
        <v>600</v>
      </c>
      <c r="H55" s="860">
        <v>85140</v>
      </c>
      <c r="I55" s="860">
        <v>10199.4</v>
      </c>
      <c r="J55" s="1073">
        <v>0</v>
      </c>
      <c r="K55" s="860">
        <v>95939.4</v>
      </c>
      <c r="L55" s="860">
        <v>46311.4</v>
      </c>
      <c r="M55" s="860">
        <v>871.5</v>
      </c>
      <c r="N55" s="838">
        <v>17459.099999999999</v>
      </c>
      <c r="O55" s="841">
        <v>1181.81</v>
      </c>
    </row>
    <row r="56" spans="1:16" s="1074" customFormat="1" ht="9" customHeight="1">
      <c r="A56" s="730" t="s">
        <v>2855</v>
      </c>
      <c r="B56" s="905">
        <v>1640.7</v>
      </c>
      <c r="C56" s="905">
        <v>7685.3</v>
      </c>
      <c r="D56" s="905">
        <v>141299.40000000002</v>
      </c>
      <c r="E56" s="905">
        <v>10450.4</v>
      </c>
      <c r="F56" s="906">
        <v>161075.80000000002</v>
      </c>
      <c r="G56" s="905">
        <v>600</v>
      </c>
      <c r="H56" s="905">
        <v>89695.7</v>
      </c>
      <c r="I56" s="905">
        <v>10784.9</v>
      </c>
      <c r="J56" s="1073">
        <v>0</v>
      </c>
      <c r="K56" s="905">
        <v>101080.59999999999</v>
      </c>
      <c r="L56" s="905">
        <v>45565</v>
      </c>
      <c r="M56" s="905">
        <v>1153.5</v>
      </c>
      <c r="N56" s="907">
        <v>13276.699999999999</v>
      </c>
      <c r="O56" s="1074">
        <v>1181.81</v>
      </c>
    </row>
    <row r="57" spans="1:16" s="841" customFormat="1" ht="9" customHeight="1">
      <c r="A57" s="2216" t="s">
        <v>2889</v>
      </c>
      <c r="B57" s="2220">
        <v>1640.6987000000001</v>
      </c>
      <c r="C57" s="2220">
        <v>8284.85</v>
      </c>
      <c r="D57" s="2220">
        <v>144456.95500000005</v>
      </c>
      <c r="E57" s="2220">
        <v>9896.6009999999987</v>
      </c>
      <c r="F57" s="2221">
        <v>164279.10470000005</v>
      </c>
      <c r="G57" s="2220">
        <v>1050</v>
      </c>
      <c r="H57" s="2220">
        <v>91125.589000000007</v>
      </c>
      <c r="I57" s="2220">
        <v>11732.096</v>
      </c>
      <c r="J57" s="1540">
        <v>0</v>
      </c>
      <c r="K57" s="2220">
        <v>103907.68500000001</v>
      </c>
      <c r="L57" s="2220">
        <v>46646.824999999997</v>
      </c>
      <c r="M57" s="2220">
        <v>975.45</v>
      </c>
      <c r="N57" s="2222">
        <v>12749.145</v>
      </c>
      <c r="O57" s="840">
        <v>1181.81</v>
      </c>
      <c r="P57" s="840"/>
    </row>
    <row r="58" spans="1:16" ht="11.25" customHeight="1">
      <c r="A58" s="98" t="s">
        <v>1236</v>
      </c>
    </row>
    <row r="61" spans="1:16">
      <c r="F61" s="328"/>
    </row>
    <row r="62" spans="1:16">
      <c r="F62" s="328"/>
    </row>
  </sheetData>
  <mergeCells count="7">
    <mergeCell ref="A5:A8"/>
    <mergeCell ref="M5:M7"/>
    <mergeCell ref="K6:K7"/>
    <mergeCell ref="H6:H7"/>
    <mergeCell ref="B5:E5"/>
    <mergeCell ref="F5:F7"/>
    <mergeCell ref="G5:K5"/>
  </mergeCells>
  <phoneticPr fontId="0" type="noConversion"/>
  <pageMargins left="0.51181102362204722" right="0.51181102362204722" top="0.98425196850393704" bottom="0" header="0.51181102362204722" footer="0.19685039370078741"/>
  <pageSetup paperSize="9" firstPageNumber="54" orientation="landscape" useFirstPageNumber="1" r:id="rId1"/>
  <headerFooter alignWithMargins="0">
    <oddFooter>&amp;C&amp;"Times New Roman,Bold"&amp;10&amp;P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sheetPr codeName="Sheet41"/>
  <dimension ref="A1:AC60"/>
  <sheetViews>
    <sheetView topLeftCell="E38" workbookViewId="0">
      <selection activeCell="AF27" sqref="AF27"/>
    </sheetView>
  </sheetViews>
  <sheetFormatPr defaultRowHeight="9"/>
  <cols>
    <col min="1" max="1" width="16.83203125" style="328" customWidth="1"/>
    <col min="2" max="2" width="11.83203125" style="328" customWidth="1"/>
    <col min="3" max="3" width="11.5" style="328" customWidth="1"/>
    <col min="4" max="4" width="12.33203125" style="328" customWidth="1"/>
    <col min="5" max="5" width="12.5" style="328" customWidth="1"/>
    <col min="6" max="6" width="11.83203125" style="328" customWidth="1"/>
    <col min="7" max="7" width="12" style="328" customWidth="1"/>
    <col min="8" max="8" width="11.6640625" style="328" customWidth="1"/>
    <col min="9" max="9" width="9.5" style="328" customWidth="1"/>
    <col min="10" max="10" width="11.33203125" style="328" customWidth="1"/>
    <col min="11" max="11" width="13.1640625" style="328" customWidth="1"/>
    <col min="12" max="14" width="9.6640625" style="328" customWidth="1"/>
    <col min="15" max="15" width="11.83203125" style="328" customWidth="1"/>
    <col min="16" max="16" width="11.1640625" style="328" customWidth="1"/>
    <col min="17" max="17" width="10.83203125" style="328" hidden="1" customWidth="1"/>
    <col min="18" max="18" width="13.83203125" style="443" hidden="1" customWidth="1"/>
    <col min="19" max="21" width="11.6640625" style="328" hidden="1" customWidth="1"/>
    <col min="22" max="22" width="9.6640625" style="328" hidden="1" customWidth="1"/>
    <col min="23" max="23" width="7.6640625" style="328" hidden="1" customWidth="1"/>
    <col min="24" max="24" width="10.5" style="328" hidden="1" customWidth="1"/>
    <col min="25" max="25" width="10.33203125" style="328" hidden="1" customWidth="1"/>
    <col min="26" max="27" width="9.33203125" style="328" hidden="1" customWidth="1"/>
    <col min="28" max="28" width="12" style="328" hidden="1" customWidth="1"/>
    <col min="29" max="29" width="9.33203125" style="328" hidden="1" customWidth="1"/>
    <col min="30" max="16384" width="9.33203125" style="553"/>
  </cols>
  <sheetData>
    <row r="1" spans="1:29" s="500" customFormat="1" ht="14.1" customHeight="1">
      <c r="A1" s="479" t="s">
        <v>2434</v>
      </c>
      <c r="B1" s="480"/>
      <c r="C1" s="480"/>
      <c r="D1" s="480"/>
      <c r="E1" s="480"/>
      <c r="F1" s="480"/>
      <c r="G1" s="480"/>
      <c r="H1" s="480"/>
      <c r="I1" s="481"/>
      <c r="J1" s="481"/>
      <c r="K1" s="481"/>
      <c r="L1" s="481"/>
      <c r="M1" s="481"/>
      <c r="N1" s="481"/>
      <c r="O1" s="481"/>
      <c r="P1" s="492"/>
      <c r="Q1" s="493"/>
      <c r="R1" s="494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</row>
    <row r="2" spans="1:29" s="500" customFormat="1" ht="14.1" customHeight="1">
      <c r="A2" s="485"/>
      <c r="B2" s="486"/>
      <c r="C2" s="486"/>
      <c r="D2" s="486"/>
      <c r="E2" s="486"/>
      <c r="F2" s="486"/>
      <c r="G2" s="486"/>
      <c r="H2" s="486"/>
      <c r="I2" s="487"/>
      <c r="J2" s="487"/>
      <c r="K2" s="487"/>
      <c r="L2" s="487"/>
      <c r="M2" s="487"/>
      <c r="N2" s="487"/>
      <c r="O2" s="487"/>
      <c r="P2" s="495"/>
      <c r="Q2" s="493"/>
      <c r="R2" s="494"/>
      <c r="S2" s="493"/>
      <c r="T2" s="493"/>
      <c r="U2" s="493"/>
      <c r="V2" s="493"/>
      <c r="W2" s="493"/>
      <c r="X2" s="493"/>
      <c r="Y2" s="493"/>
      <c r="Z2" s="493"/>
      <c r="AA2" s="493"/>
      <c r="AB2" s="493"/>
      <c r="AC2" s="493"/>
    </row>
    <row r="3" spans="1:29" s="500" customFormat="1" ht="14.1" customHeight="1">
      <c r="A3" s="485"/>
      <c r="B3" s="486"/>
      <c r="C3" s="486"/>
      <c r="D3" s="486"/>
      <c r="E3" s="486"/>
      <c r="F3" s="486"/>
      <c r="G3" s="486"/>
      <c r="H3" s="486"/>
      <c r="I3" s="487"/>
      <c r="J3" s="487"/>
      <c r="K3" s="487"/>
      <c r="L3" s="487"/>
      <c r="M3" s="487"/>
      <c r="N3" s="487"/>
      <c r="O3" s="487"/>
      <c r="P3" s="495"/>
      <c r="Q3" s="493"/>
      <c r="R3" s="494"/>
      <c r="S3" s="493"/>
      <c r="T3" s="493"/>
      <c r="U3" s="493"/>
      <c r="V3" s="493"/>
      <c r="W3" s="493"/>
      <c r="X3" s="493"/>
      <c r="Y3" s="493"/>
      <c r="Z3" s="493"/>
      <c r="AA3" s="493"/>
      <c r="AB3" s="493"/>
      <c r="AC3" s="493"/>
    </row>
    <row r="4" spans="1:29" s="500" customFormat="1" ht="14.1" customHeight="1">
      <c r="A4" s="496" t="s">
        <v>280</v>
      </c>
      <c r="B4" s="497"/>
      <c r="C4" s="497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89"/>
      <c r="Q4" s="484"/>
      <c r="R4" s="499"/>
      <c r="S4" s="484"/>
      <c r="T4" s="484"/>
      <c r="U4" s="484"/>
      <c r="V4" s="484"/>
      <c r="W4" s="484"/>
      <c r="X4" s="498"/>
      <c r="Y4" s="484"/>
      <c r="Z4" s="484"/>
      <c r="AA4" s="484"/>
      <c r="AB4" s="484"/>
      <c r="AC4" s="484"/>
    </row>
    <row r="5" spans="1:29">
      <c r="A5" s="2460" t="s">
        <v>1788</v>
      </c>
      <c r="B5" s="2471" t="s">
        <v>1205</v>
      </c>
      <c r="C5" s="2472"/>
      <c r="D5" s="2472"/>
      <c r="E5" s="2472"/>
      <c r="F5" s="2472"/>
      <c r="G5" s="2472"/>
      <c r="H5" s="93"/>
      <c r="I5" s="2471" t="s">
        <v>1223</v>
      </c>
      <c r="J5" s="2472"/>
      <c r="K5" s="2472"/>
      <c r="L5" s="2472"/>
      <c r="M5" s="2472"/>
      <c r="N5" s="2472"/>
      <c r="O5" s="2472"/>
      <c r="P5" s="2473"/>
      <c r="Q5" s="2496" t="s">
        <v>1433</v>
      </c>
      <c r="R5" s="2468" t="s">
        <v>1434</v>
      </c>
      <c r="S5" s="2471" t="s">
        <v>352</v>
      </c>
      <c r="T5" s="2472"/>
      <c r="U5" s="2472"/>
      <c r="V5" s="2472"/>
      <c r="W5" s="2472"/>
      <c r="X5" s="2473"/>
      <c r="Y5" s="2471" t="s">
        <v>991</v>
      </c>
      <c r="Z5" s="2472"/>
      <c r="AA5" s="2473"/>
      <c r="AB5" s="2424" t="s">
        <v>353</v>
      </c>
      <c r="AC5" s="2313"/>
    </row>
    <row r="6" spans="1:29">
      <c r="A6" s="2461"/>
      <c r="B6" s="2424" t="s">
        <v>127</v>
      </c>
      <c r="C6" s="2426"/>
      <c r="D6" s="2424" t="s">
        <v>1224</v>
      </c>
      <c r="E6" s="2426"/>
      <c r="F6" s="2424" t="s">
        <v>1345</v>
      </c>
      <c r="G6" s="2425"/>
      <c r="H6" s="354" t="s">
        <v>389</v>
      </c>
      <c r="I6" s="2424" t="s">
        <v>1225</v>
      </c>
      <c r="J6" s="2426"/>
      <c r="K6" s="2424" t="s">
        <v>991</v>
      </c>
      <c r="L6" s="2426"/>
      <c r="M6" s="2424" t="s">
        <v>1226</v>
      </c>
      <c r="N6" s="2426"/>
      <c r="O6" s="2424" t="s">
        <v>1345</v>
      </c>
      <c r="P6" s="2426"/>
      <c r="Q6" s="2497"/>
      <c r="R6" s="2469"/>
      <c r="S6" s="93" t="s">
        <v>357</v>
      </c>
      <c r="T6" s="2426" t="s">
        <v>358</v>
      </c>
      <c r="U6" s="2426" t="s">
        <v>359</v>
      </c>
      <c r="V6" s="2426" t="s">
        <v>360</v>
      </c>
      <c r="W6" s="2426" t="s">
        <v>1505</v>
      </c>
      <c r="X6" s="2426" t="s">
        <v>1341</v>
      </c>
      <c r="Y6" s="95" t="s">
        <v>361</v>
      </c>
      <c r="Z6" s="2426" t="s">
        <v>1505</v>
      </c>
      <c r="AA6" s="2426" t="s">
        <v>1341</v>
      </c>
      <c r="AB6" s="2462"/>
      <c r="AC6" s="2314" t="s">
        <v>71</v>
      </c>
    </row>
    <row r="7" spans="1:29">
      <c r="A7" s="2461"/>
      <c r="B7" s="2421"/>
      <c r="C7" s="2423"/>
      <c r="D7" s="2421"/>
      <c r="E7" s="2423"/>
      <c r="F7" s="2421"/>
      <c r="G7" s="2422"/>
      <c r="H7" s="121" t="s">
        <v>1213</v>
      </c>
      <c r="I7" s="2421"/>
      <c r="J7" s="2423"/>
      <c r="K7" s="2421"/>
      <c r="L7" s="2423"/>
      <c r="M7" s="2421"/>
      <c r="N7" s="2423"/>
      <c r="O7" s="2421"/>
      <c r="P7" s="2423"/>
      <c r="Q7" s="2498"/>
      <c r="R7" s="2470"/>
      <c r="S7" s="121" t="s">
        <v>362</v>
      </c>
      <c r="T7" s="2423"/>
      <c r="U7" s="2423"/>
      <c r="V7" s="2423"/>
      <c r="W7" s="2423"/>
      <c r="X7" s="2423"/>
      <c r="Y7" s="94" t="s">
        <v>1491</v>
      </c>
      <c r="Z7" s="2423"/>
      <c r="AA7" s="2423"/>
      <c r="AB7" s="2423"/>
      <c r="AC7" s="2272" t="s">
        <v>1213</v>
      </c>
    </row>
    <row r="8" spans="1:29">
      <c r="A8" s="2429"/>
      <c r="B8" s="104" t="s">
        <v>1227</v>
      </c>
      <c r="C8" s="103" t="s">
        <v>1228</v>
      </c>
      <c r="D8" s="104" t="s">
        <v>1227</v>
      </c>
      <c r="E8" s="103" t="s">
        <v>1228</v>
      </c>
      <c r="F8" s="104" t="s">
        <v>1227</v>
      </c>
      <c r="G8" s="103" t="s">
        <v>1228</v>
      </c>
      <c r="H8" s="103"/>
      <c r="I8" s="104" t="s">
        <v>1227</v>
      </c>
      <c r="J8" s="103" t="s">
        <v>1228</v>
      </c>
      <c r="K8" s="104" t="s">
        <v>1227</v>
      </c>
      <c r="L8" s="103" t="s">
        <v>1228</v>
      </c>
      <c r="M8" s="104" t="s">
        <v>1227</v>
      </c>
      <c r="N8" s="103" t="s">
        <v>1228</v>
      </c>
      <c r="O8" s="104" t="s">
        <v>1227</v>
      </c>
      <c r="P8" s="103" t="s">
        <v>1228</v>
      </c>
      <c r="Q8" s="549">
        <v>10</v>
      </c>
      <c r="R8" s="123">
        <v>11</v>
      </c>
      <c r="S8" s="104">
        <v>12</v>
      </c>
      <c r="T8" s="103">
        <v>13</v>
      </c>
      <c r="U8" s="103">
        <v>14</v>
      </c>
      <c r="V8" s="103">
        <v>15</v>
      </c>
      <c r="W8" s="103">
        <v>16</v>
      </c>
      <c r="X8" s="103">
        <v>17</v>
      </c>
      <c r="Y8" s="103">
        <v>18</v>
      </c>
      <c r="Z8" s="103">
        <v>20</v>
      </c>
      <c r="AA8" s="103">
        <v>21</v>
      </c>
      <c r="AB8" s="104">
        <v>22</v>
      </c>
      <c r="AC8" s="2293">
        <v>23</v>
      </c>
    </row>
    <row r="9" spans="1:29" s="2312" customFormat="1" hidden="1">
      <c r="A9" s="444" t="s">
        <v>1214</v>
      </c>
      <c r="B9" s="445"/>
      <c r="C9" s="445"/>
      <c r="D9" s="445"/>
      <c r="E9" s="445"/>
      <c r="F9" s="445"/>
      <c r="G9" s="445"/>
      <c r="H9" s="445"/>
      <c r="I9" s="445"/>
      <c r="J9" s="445"/>
      <c r="K9" s="445"/>
      <c r="L9" s="445"/>
      <c r="M9" s="445"/>
      <c r="N9" s="445"/>
      <c r="O9" s="445"/>
      <c r="P9" s="445"/>
      <c r="Q9" s="82">
        <v>119.4</v>
      </c>
      <c r="R9" s="118" t="e">
        <v>#REF!</v>
      </c>
      <c r="S9" s="81">
        <v>134.19999999999999</v>
      </c>
      <c r="T9" s="82">
        <v>30.4</v>
      </c>
      <c r="U9" s="82">
        <v>52.8</v>
      </c>
      <c r="V9" s="82">
        <v>0</v>
      </c>
      <c r="W9" s="82">
        <v>0</v>
      </c>
      <c r="X9" s="82">
        <v>217.4</v>
      </c>
      <c r="Y9" s="82">
        <v>2.9</v>
      </c>
      <c r="Z9" s="82">
        <v>76.5</v>
      </c>
      <c r="AA9" s="82">
        <v>79.400000000000006</v>
      </c>
      <c r="AB9" s="81">
        <v>83.8</v>
      </c>
      <c r="AC9" s="83">
        <v>30.3</v>
      </c>
    </row>
    <row r="10" spans="1:29" s="2312" customFormat="1" hidden="1">
      <c r="A10" s="125" t="s">
        <v>1215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2">
        <v>205.7</v>
      </c>
      <c r="R10" s="118" t="e">
        <v>#REF!</v>
      </c>
      <c r="S10" s="81">
        <v>301.89999999999998</v>
      </c>
      <c r="T10" s="82">
        <v>176.9</v>
      </c>
      <c r="U10" s="82">
        <v>131</v>
      </c>
      <c r="V10" s="82">
        <v>26.3</v>
      </c>
      <c r="W10" s="82">
        <v>34.5</v>
      </c>
      <c r="X10" s="82">
        <v>670.6</v>
      </c>
      <c r="Y10" s="82">
        <v>35.200000000000003</v>
      </c>
      <c r="Z10" s="82">
        <v>198.7</v>
      </c>
      <c r="AA10" s="82">
        <v>233.9</v>
      </c>
      <c r="AB10" s="82">
        <v>95.8</v>
      </c>
      <c r="AC10" s="83">
        <v>95.2</v>
      </c>
    </row>
    <row r="11" spans="1:29" s="2304" customFormat="1" ht="9" customHeight="1">
      <c r="A11" s="413" t="s">
        <v>769</v>
      </c>
      <c r="B11" s="1153">
        <v>2</v>
      </c>
      <c r="C11" s="1153">
        <v>420</v>
      </c>
      <c r="D11" s="1154">
        <v>2490</v>
      </c>
      <c r="E11" s="1153">
        <v>801</v>
      </c>
      <c r="F11" s="1153">
        <v>47</v>
      </c>
      <c r="G11" s="1153">
        <v>580</v>
      </c>
      <c r="H11" s="1153">
        <v>4340</v>
      </c>
      <c r="I11" s="1153">
        <v>16</v>
      </c>
      <c r="J11" s="1153">
        <v>110</v>
      </c>
      <c r="K11" s="1153">
        <v>2414</v>
      </c>
      <c r="L11" s="1153">
        <v>1360</v>
      </c>
      <c r="M11" s="1153">
        <v>13</v>
      </c>
      <c r="N11" s="1153">
        <v>181</v>
      </c>
      <c r="O11" s="1153">
        <v>96</v>
      </c>
      <c r="P11" s="1153">
        <v>150</v>
      </c>
      <c r="Q11" s="828">
        <v>226.6</v>
      </c>
      <c r="R11" s="829" t="e">
        <v>#REF!</v>
      </c>
      <c r="S11" s="830">
        <v>532.4</v>
      </c>
      <c r="T11" s="828">
        <v>504.8</v>
      </c>
      <c r="U11" s="828">
        <v>729.5</v>
      </c>
      <c r="V11" s="828">
        <v>54.5</v>
      </c>
      <c r="W11" s="828">
        <v>31.8</v>
      </c>
      <c r="X11" s="828">
        <v>1853</v>
      </c>
      <c r="Y11" s="828">
        <v>97.6</v>
      </c>
      <c r="Z11" s="828">
        <v>186.9</v>
      </c>
      <c r="AA11" s="828">
        <v>284.5</v>
      </c>
      <c r="AB11" s="828">
        <v>124.4</v>
      </c>
      <c r="AC11" s="831">
        <v>238</v>
      </c>
    </row>
    <row r="12" spans="1:29" s="2304" customFormat="1" ht="9" customHeight="1">
      <c r="A12" s="413" t="s">
        <v>1574</v>
      </c>
      <c r="B12" s="1153">
        <v>2</v>
      </c>
      <c r="C12" s="1153">
        <v>621</v>
      </c>
      <c r="D12" s="1153">
        <v>2904</v>
      </c>
      <c r="E12" s="1153">
        <v>1020</v>
      </c>
      <c r="F12" s="1153">
        <v>81</v>
      </c>
      <c r="G12" s="1153">
        <v>319</v>
      </c>
      <c r="H12" s="1153">
        <v>4947</v>
      </c>
      <c r="I12" s="1153">
        <v>20</v>
      </c>
      <c r="J12" s="1153">
        <v>129</v>
      </c>
      <c r="K12" s="1153">
        <v>2830</v>
      </c>
      <c r="L12" s="1153">
        <v>1460</v>
      </c>
      <c r="M12" s="1153">
        <v>15</v>
      </c>
      <c r="N12" s="1153">
        <v>189</v>
      </c>
      <c r="O12" s="1153">
        <v>122</v>
      </c>
      <c r="P12" s="1153">
        <v>182</v>
      </c>
      <c r="Q12" s="828">
        <v>498.8</v>
      </c>
      <c r="R12" s="829" t="e">
        <v>#REF!</v>
      </c>
      <c r="S12" s="830">
        <v>680.3</v>
      </c>
      <c r="T12" s="828">
        <v>1001.7</v>
      </c>
      <c r="U12" s="828">
        <v>1673.6</v>
      </c>
      <c r="V12" s="828">
        <v>185</v>
      </c>
      <c r="W12" s="828">
        <v>126.5</v>
      </c>
      <c r="X12" s="828">
        <v>3667.1</v>
      </c>
      <c r="Y12" s="828">
        <v>413.2</v>
      </c>
      <c r="Z12" s="828">
        <v>341.5</v>
      </c>
      <c r="AA12" s="828">
        <v>754.7</v>
      </c>
      <c r="AB12" s="828">
        <v>342.3</v>
      </c>
      <c r="AC12" s="831">
        <v>353.4</v>
      </c>
    </row>
    <row r="13" spans="1:29" s="2304" customFormat="1" ht="9" customHeight="1">
      <c r="A13" s="413" t="s">
        <v>205</v>
      </c>
      <c r="B13" s="1153">
        <v>2</v>
      </c>
      <c r="C13" s="1153">
        <v>621</v>
      </c>
      <c r="D13" s="1153">
        <v>3350</v>
      </c>
      <c r="E13" s="1153">
        <v>1217</v>
      </c>
      <c r="F13" s="1153">
        <v>43</v>
      </c>
      <c r="G13" s="1153">
        <v>900</v>
      </c>
      <c r="H13" s="1153">
        <v>6133</v>
      </c>
      <c r="I13" s="1153">
        <v>25</v>
      </c>
      <c r="J13" s="1153">
        <v>152</v>
      </c>
      <c r="K13" s="1153">
        <v>3213</v>
      </c>
      <c r="L13" s="1153">
        <v>2257</v>
      </c>
      <c r="M13" s="1153">
        <v>17</v>
      </c>
      <c r="N13" s="1153">
        <v>193</v>
      </c>
      <c r="O13" s="1153">
        <v>140</v>
      </c>
      <c r="P13" s="1153">
        <v>136</v>
      </c>
      <c r="Q13" s="828">
        <v>915.9</v>
      </c>
      <c r="R13" s="829" t="e">
        <v>#REF!</v>
      </c>
      <c r="S13" s="830">
        <v>964.3</v>
      </c>
      <c r="T13" s="828">
        <v>1586</v>
      </c>
      <c r="U13" s="828">
        <v>2207.1</v>
      </c>
      <c r="V13" s="828">
        <v>310.3</v>
      </c>
      <c r="W13" s="828">
        <v>410</v>
      </c>
      <c r="X13" s="828">
        <v>5477.7</v>
      </c>
      <c r="Y13" s="828">
        <v>1440.9</v>
      </c>
      <c r="Z13" s="828">
        <v>317.60000000000002</v>
      </c>
      <c r="AA13" s="828">
        <v>1758.5</v>
      </c>
      <c r="AB13" s="828">
        <v>452.5</v>
      </c>
      <c r="AC13" s="831">
        <v>537.20000000000005</v>
      </c>
    </row>
    <row r="14" spans="1:29" s="2304" customFormat="1" ht="9" customHeight="1">
      <c r="A14" s="413" t="s">
        <v>206</v>
      </c>
      <c r="B14" s="1153">
        <v>9</v>
      </c>
      <c r="C14" s="1153">
        <v>459</v>
      </c>
      <c r="D14" s="1153">
        <v>3425</v>
      </c>
      <c r="E14" s="1153">
        <v>1048</v>
      </c>
      <c r="F14" s="1153">
        <v>92</v>
      </c>
      <c r="G14" s="1153">
        <v>1224</v>
      </c>
      <c r="H14" s="1153">
        <v>6257</v>
      </c>
      <c r="I14" s="1153">
        <v>10</v>
      </c>
      <c r="J14" s="1153">
        <v>111</v>
      </c>
      <c r="K14" s="1153">
        <v>3332</v>
      </c>
      <c r="L14" s="1153">
        <v>1920</v>
      </c>
      <c r="M14" s="1153">
        <v>25</v>
      </c>
      <c r="N14" s="1153">
        <v>121</v>
      </c>
      <c r="O14" s="1153">
        <v>159</v>
      </c>
      <c r="P14" s="1153">
        <v>579</v>
      </c>
      <c r="Q14" s="828">
        <v>1552.8</v>
      </c>
      <c r="R14" s="829" t="e">
        <v>#REF!</v>
      </c>
      <c r="S14" s="830">
        <v>1304.2</v>
      </c>
      <c r="T14" s="828">
        <v>2004.2</v>
      </c>
      <c r="U14" s="828">
        <v>3104.6</v>
      </c>
      <c r="V14" s="828">
        <v>260.10000000000002</v>
      </c>
      <c r="W14" s="828">
        <v>545.70000000000005</v>
      </c>
      <c r="X14" s="828">
        <v>7218.8</v>
      </c>
      <c r="Y14" s="828">
        <v>932.1</v>
      </c>
      <c r="Z14" s="828">
        <v>330</v>
      </c>
      <c r="AA14" s="828">
        <v>1262.0999999999999</v>
      </c>
      <c r="AB14" s="828">
        <v>1133.5999999999999</v>
      </c>
      <c r="AC14" s="831">
        <v>1018.5</v>
      </c>
    </row>
    <row r="15" spans="1:29" s="2304" customFormat="1" ht="9" customHeight="1">
      <c r="A15" s="413" t="s">
        <v>207</v>
      </c>
      <c r="B15" s="1153">
        <v>209.3</v>
      </c>
      <c r="C15" s="1153">
        <v>558.9</v>
      </c>
      <c r="D15" s="1153">
        <v>4891.6000000000004</v>
      </c>
      <c r="E15" s="1153">
        <v>902.1</v>
      </c>
      <c r="F15" s="1153">
        <v>1005.8</v>
      </c>
      <c r="G15" s="1153">
        <v>1519.6</v>
      </c>
      <c r="H15" s="1153">
        <v>9087.2999999999993</v>
      </c>
      <c r="I15" s="1153">
        <v>29.8</v>
      </c>
      <c r="J15" s="1153">
        <v>254.3</v>
      </c>
      <c r="K15" s="1153">
        <v>5595</v>
      </c>
      <c r="L15" s="1153">
        <v>2421.8000000000002</v>
      </c>
      <c r="M15" s="1153">
        <v>31.6</v>
      </c>
      <c r="N15" s="1153">
        <v>163.4</v>
      </c>
      <c r="O15" s="1153">
        <v>450.3</v>
      </c>
      <c r="P15" s="1153">
        <v>141.1</v>
      </c>
      <c r="Q15" s="831">
        <v>1678.4</v>
      </c>
      <c r="R15" s="832" t="e">
        <v>#REF!</v>
      </c>
      <c r="S15" s="833">
        <v>1640</v>
      </c>
      <c r="T15" s="833">
        <v>2340.4</v>
      </c>
      <c r="U15" s="833">
        <v>4239.3999999999996</v>
      </c>
      <c r="V15" s="833">
        <v>235.3</v>
      </c>
      <c r="W15" s="833">
        <v>607.70000000000005</v>
      </c>
      <c r="X15" s="833">
        <v>9062.7999999999993</v>
      </c>
      <c r="Y15" s="830">
        <v>842.8</v>
      </c>
      <c r="Z15" s="828">
        <v>286.39999999999998</v>
      </c>
      <c r="AA15" s="828">
        <v>1129.2</v>
      </c>
      <c r="AB15" s="833">
        <v>1728.6</v>
      </c>
      <c r="AC15" s="833">
        <v>1129.0999999999999</v>
      </c>
    </row>
    <row r="16" spans="1:29" s="2304" customFormat="1" ht="9" customHeight="1">
      <c r="A16" s="413" t="s">
        <v>841</v>
      </c>
      <c r="B16" s="1153">
        <v>409.3</v>
      </c>
      <c r="C16" s="1153">
        <v>638.9</v>
      </c>
      <c r="D16" s="1153">
        <v>5696</v>
      </c>
      <c r="E16" s="1153">
        <v>1256.3</v>
      </c>
      <c r="F16" s="1153">
        <v>2692</v>
      </c>
      <c r="G16" s="1153">
        <v>1681.5</v>
      </c>
      <c r="H16" s="1153">
        <v>12374</v>
      </c>
      <c r="I16" s="1153">
        <v>32.1</v>
      </c>
      <c r="J16" s="1153">
        <v>380</v>
      </c>
      <c r="K16" s="1153">
        <v>8500</v>
      </c>
      <c r="L16" s="1153">
        <v>2600</v>
      </c>
      <c r="M16" s="1153">
        <v>82.5</v>
      </c>
      <c r="N16" s="1153">
        <v>222</v>
      </c>
      <c r="O16" s="1153">
        <v>182.7</v>
      </c>
      <c r="P16" s="1153">
        <v>374.7</v>
      </c>
      <c r="Q16" s="828">
        <v>2060.1999999999998</v>
      </c>
      <c r="R16" s="832" t="e">
        <v>#REF!</v>
      </c>
      <c r="S16" s="830">
        <v>2151.6</v>
      </c>
      <c r="T16" s="828">
        <v>2965.4</v>
      </c>
      <c r="U16" s="828">
        <v>4704.3</v>
      </c>
      <c r="V16" s="828">
        <v>277.8</v>
      </c>
      <c r="W16" s="828">
        <v>766.2</v>
      </c>
      <c r="X16" s="830">
        <v>10865.3</v>
      </c>
      <c r="Y16" s="828">
        <v>837.2</v>
      </c>
      <c r="Z16" s="828">
        <v>430.8</v>
      </c>
      <c r="AA16" s="828">
        <v>1268</v>
      </c>
      <c r="AB16" s="831">
        <v>2048.5</v>
      </c>
      <c r="AC16" s="833">
        <v>1615.4</v>
      </c>
    </row>
    <row r="17" spans="1:29" s="2304" customFormat="1" ht="9" customHeight="1">
      <c r="A17" s="413" t="s">
        <v>1470</v>
      </c>
      <c r="B17" s="1153">
        <v>509</v>
      </c>
      <c r="C17" s="1153">
        <v>675</v>
      </c>
      <c r="D17" s="1153">
        <v>7597</v>
      </c>
      <c r="E17" s="1153">
        <v>1566</v>
      </c>
      <c r="F17" s="1153">
        <v>1306.2</v>
      </c>
      <c r="G17" s="1153">
        <v>1881.9</v>
      </c>
      <c r="H17" s="1153">
        <v>13535.1</v>
      </c>
      <c r="I17" s="1153">
        <v>263</v>
      </c>
      <c r="J17" s="1153">
        <v>280</v>
      </c>
      <c r="K17" s="1153">
        <v>8653.2000000000007</v>
      </c>
      <c r="L17" s="1153">
        <v>2864.8</v>
      </c>
      <c r="M17" s="1153">
        <v>42</v>
      </c>
      <c r="N17" s="1153">
        <v>175</v>
      </c>
      <c r="O17" s="1153">
        <v>454</v>
      </c>
      <c r="P17" s="1153">
        <v>803.1</v>
      </c>
      <c r="Q17" s="828">
        <v>2479.1</v>
      </c>
      <c r="R17" s="832" t="e">
        <v>#REF!</v>
      </c>
      <c r="S17" s="830">
        <v>2435.9</v>
      </c>
      <c r="T17" s="828">
        <v>3144.4</v>
      </c>
      <c r="U17" s="828">
        <v>5292.6</v>
      </c>
      <c r="V17" s="828">
        <v>363.6</v>
      </c>
      <c r="W17" s="828">
        <v>713.1</v>
      </c>
      <c r="X17" s="830">
        <v>11949.6</v>
      </c>
      <c r="Y17" s="828">
        <v>1120</v>
      </c>
      <c r="Z17" s="828">
        <v>503.4</v>
      </c>
      <c r="AA17" s="828">
        <v>1623.4</v>
      </c>
      <c r="AB17" s="831">
        <v>2862.4</v>
      </c>
      <c r="AC17" s="833">
        <v>2017.3</v>
      </c>
    </row>
    <row r="18" spans="1:29" s="2304" customFormat="1" ht="9" customHeight="1">
      <c r="A18" s="413" t="s">
        <v>1454</v>
      </c>
      <c r="B18" s="1153">
        <v>509.3</v>
      </c>
      <c r="C18" s="1153">
        <v>790.7</v>
      </c>
      <c r="D18" s="1153">
        <v>9239</v>
      </c>
      <c r="E18" s="1153">
        <v>2361</v>
      </c>
      <c r="F18" s="1153">
        <v>2123.8000000000002</v>
      </c>
      <c r="G18" s="1153">
        <v>1250</v>
      </c>
      <c r="H18" s="1153">
        <v>16273.8</v>
      </c>
      <c r="I18" s="1153">
        <v>201.48</v>
      </c>
      <c r="J18" s="1153">
        <v>410.76</v>
      </c>
      <c r="K18" s="1153">
        <v>10839.9</v>
      </c>
      <c r="L18" s="1153">
        <v>2897.6</v>
      </c>
      <c r="M18" s="1153">
        <v>109.56</v>
      </c>
      <c r="N18" s="1153">
        <v>399.8</v>
      </c>
      <c r="O18" s="1153">
        <v>721.1</v>
      </c>
      <c r="P18" s="1153">
        <v>693.6</v>
      </c>
      <c r="Q18" s="828" t="s">
        <v>1222</v>
      </c>
      <c r="R18" s="832" t="e">
        <v>#REF!</v>
      </c>
      <c r="S18" s="830">
        <v>2477.4</v>
      </c>
      <c r="T18" s="828">
        <v>4211.1000000000004</v>
      </c>
      <c r="U18" s="828">
        <v>6806.5</v>
      </c>
      <c r="V18" s="828">
        <v>148.80000000000001</v>
      </c>
      <c r="W18" s="828">
        <v>829.9</v>
      </c>
      <c r="X18" s="830">
        <v>14473.7</v>
      </c>
      <c r="Y18" s="828">
        <v>913</v>
      </c>
      <c r="Z18" s="828">
        <v>1479.4</v>
      </c>
      <c r="AA18" s="828">
        <v>2392.4</v>
      </c>
      <c r="AB18" s="831">
        <v>2674</v>
      </c>
      <c r="AC18" s="833">
        <v>2576.3000000000002</v>
      </c>
    </row>
    <row r="19" spans="1:29" s="2303" customFormat="1" ht="9" customHeight="1">
      <c r="A19" s="1151" t="s">
        <v>1032</v>
      </c>
      <c r="B19" s="1155">
        <v>629.29999999999995</v>
      </c>
      <c r="C19" s="1155">
        <v>924.8</v>
      </c>
      <c r="D19" s="1155">
        <v>12275.3</v>
      </c>
      <c r="E19" s="1155">
        <v>1546.1</v>
      </c>
      <c r="F19" s="1155">
        <v>904.5</v>
      </c>
      <c r="G19" s="1155">
        <v>2726.3</v>
      </c>
      <c r="H19" s="1155">
        <v>19006.3</v>
      </c>
      <c r="I19" s="1155">
        <v>1011.1</v>
      </c>
      <c r="J19" s="1155">
        <v>465.7</v>
      </c>
      <c r="K19" s="1155">
        <v>11751.9</v>
      </c>
      <c r="L19" s="1155">
        <v>3032.3</v>
      </c>
      <c r="M19" s="1155">
        <v>134.5</v>
      </c>
      <c r="N19" s="1155">
        <v>296.3</v>
      </c>
      <c r="O19" s="1155">
        <v>911.6</v>
      </c>
      <c r="P19" s="1155">
        <v>1402.9</v>
      </c>
      <c r="Q19" s="834">
        <v>3893.5</v>
      </c>
      <c r="R19" s="835" t="e">
        <v>#REF!</v>
      </c>
      <c r="S19" s="729">
        <v>3003.2</v>
      </c>
      <c r="T19" s="835">
        <v>5331.6</v>
      </c>
      <c r="U19" s="729">
        <v>8360.2000000000007</v>
      </c>
      <c r="V19" s="835">
        <v>287.89999999999998</v>
      </c>
      <c r="W19" s="729">
        <v>850.7</v>
      </c>
      <c r="X19" s="835">
        <v>17833.599999999999</v>
      </c>
      <c r="Y19" s="729">
        <v>1306.8</v>
      </c>
      <c r="Z19" s="835">
        <v>558.5</v>
      </c>
      <c r="AA19" s="729">
        <v>1865.3</v>
      </c>
      <c r="AB19" s="835">
        <v>5048.8</v>
      </c>
      <c r="AC19" s="2307">
        <v>2513.1</v>
      </c>
    </row>
    <row r="20" spans="1:29" s="2304" customFormat="1" ht="9" customHeight="1">
      <c r="A20" s="730" t="s">
        <v>376</v>
      </c>
      <c r="B20" s="1155">
        <v>659.3</v>
      </c>
      <c r="C20" s="1155">
        <v>1186.7</v>
      </c>
      <c r="D20" s="1155">
        <v>14878.1</v>
      </c>
      <c r="E20" s="1155">
        <v>1631</v>
      </c>
      <c r="F20" s="1155">
        <v>1254.2</v>
      </c>
      <c r="G20" s="1155">
        <v>2902.2</v>
      </c>
      <c r="H20" s="1155">
        <v>22511.5</v>
      </c>
      <c r="I20" s="1156">
        <v>1174.3</v>
      </c>
      <c r="J20" s="1156">
        <v>643.6</v>
      </c>
      <c r="K20" s="1156">
        <v>14090.2</v>
      </c>
      <c r="L20" s="1156">
        <v>3212.6</v>
      </c>
      <c r="M20" s="1156">
        <v>231.2</v>
      </c>
      <c r="N20" s="1156">
        <v>280.8</v>
      </c>
      <c r="O20" s="1156">
        <v>1295.9000000000001</v>
      </c>
      <c r="P20" s="1155">
        <v>1582.9</v>
      </c>
      <c r="Q20" s="836">
        <v>2939.5</v>
      </c>
      <c r="R20" s="835" t="e">
        <v>#REF!</v>
      </c>
      <c r="S20" s="730">
        <v>3591</v>
      </c>
      <c r="T20" s="837">
        <v>6807.5</v>
      </c>
      <c r="U20" s="730">
        <v>9448.9</v>
      </c>
      <c r="V20" s="837">
        <v>247.2</v>
      </c>
      <c r="W20" s="730">
        <v>1128.7</v>
      </c>
      <c r="X20" s="835">
        <v>21223.3</v>
      </c>
      <c r="Y20" s="730">
        <v>567.5</v>
      </c>
      <c r="Z20" s="837">
        <v>1843.7</v>
      </c>
      <c r="AA20" s="729">
        <v>2411.1999999999998</v>
      </c>
      <c r="AB20" s="837">
        <v>3904.9</v>
      </c>
      <c r="AC20" s="2315">
        <v>2979</v>
      </c>
    </row>
    <row r="21" spans="1:29" s="2304" customFormat="1" ht="9" customHeight="1">
      <c r="A21" s="730" t="s">
        <v>1325</v>
      </c>
      <c r="B21" s="1155">
        <v>659.3</v>
      </c>
      <c r="C21" s="1155">
        <v>1326.1</v>
      </c>
      <c r="D21" s="1155">
        <v>17914.3</v>
      </c>
      <c r="E21" s="1155">
        <v>1833.5</v>
      </c>
      <c r="F21" s="1155">
        <v>1596</v>
      </c>
      <c r="G21" s="1155">
        <v>3081.5</v>
      </c>
      <c r="H21" s="1155">
        <v>26446.7</v>
      </c>
      <c r="I21" s="1156">
        <v>1188</v>
      </c>
      <c r="J21" s="1156">
        <v>782.8</v>
      </c>
      <c r="K21" s="1156">
        <v>17558</v>
      </c>
      <c r="L21" s="1156">
        <v>3242.4</v>
      </c>
      <c r="M21" s="1156">
        <v>255.4</v>
      </c>
      <c r="N21" s="1156">
        <v>353.9</v>
      </c>
      <c r="O21" s="1156">
        <v>1204.2</v>
      </c>
      <c r="P21" s="1155">
        <v>1862</v>
      </c>
      <c r="Q21" s="837"/>
      <c r="R21" s="835"/>
      <c r="S21" s="837"/>
      <c r="T21" s="837"/>
      <c r="U21" s="837"/>
      <c r="V21" s="837"/>
      <c r="W21" s="837"/>
      <c r="X21" s="835"/>
      <c r="Y21" s="837"/>
      <c r="Z21" s="837"/>
      <c r="AA21" s="835"/>
      <c r="AB21" s="837"/>
      <c r="AC21" s="837"/>
    </row>
    <row r="22" spans="1:29" s="2304" customFormat="1" ht="9" customHeight="1">
      <c r="A22" s="730" t="s">
        <v>363</v>
      </c>
      <c r="B22" s="1157">
        <v>1647.3</v>
      </c>
      <c r="C22" s="1157">
        <v>1270.4000000000001</v>
      </c>
      <c r="D22" s="1157">
        <v>21839.200000000001</v>
      </c>
      <c r="E22" s="1157">
        <v>2202</v>
      </c>
      <c r="F22" s="1157">
        <v>1405.3</v>
      </c>
      <c r="G22" s="1157">
        <v>3225.2</v>
      </c>
      <c r="H22" s="1157">
        <v>31589.4</v>
      </c>
      <c r="I22" s="1158">
        <v>946.3</v>
      </c>
      <c r="J22" s="1158">
        <v>511.1</v>
      </c>
      <c r="K22" s="1158">
        <v>21632.2</v>
      </c>
      <c r="L22" s="1158">
        <v>4231.8999999999996</v>
      </c>
      <c r="M22" s="1158">
        <v>339.9</v>
      </c>
      <c r="N22" s="1158">
        <v>479.3</v>
      </c>
      <c r="O22" s="1158">
        <v>1973.4</v>
      </c>
      <c r="P22" s="1157">
        <v>1475.3</v>
      </c>
      <c r="Q22" s="837"/>
      <c r="R22" s="835"/>
      <c r="S22" s="837"/>
      <c r="T22" s="837"/>
      <c r="U22" s="837"/>
      <c r="V22" s="837"/>
      <c r="W22" s="837"/>
      <c r="X22" s="835"/>
      <c r="Y22" s="837"/>
      <c r="Z22" s="837"/>
      <c r="AA22" s="835"/>
      <c r="AB22" s="837"/>
      <c r="AC22" s="837"/>
    </row>
    <row r="23" spans="1:29" s="2304" customFormat="1" ht="9" customHeight="1">
      <c r="A23" s="413" t="s">
        <v>1466</v>
      </c>
      <c r="B23" s="907">
        <v>1647.3</v>
      </c>
      <c r="C23" s="907">
        <v>1270.4000000000001</v>
      </c>
      <c r="D23" s="907">
        <v>26425.4</v>
      </c>
      <c r="E23" s="907">
        <v>2383.6999999999998</v>
      </c>
      <c r="F23" s="1159">
        <v>1565</v>
      </c>
      <c r="G23" s="907">
        <v>3722.5</v>
      </c>
      <c r="H23" s="907">
        <v>37014.300000000003</v>
      </c>
      <c r="I23" s="907">
        <v>1079.9000000000001</v>
      </c>
      <c r="J23" s="907">
        <v>657.5</v>
      </c>
      <c r="K23" s="907">
        <v>26062.9</v>
      </c>
      <c r="L23" s="907">
        <v>4966.8999999999996</v>
      </c>
      <c r="M23" s="907">
        <v>566.20000000000005</v>
      </c>
      <c r="N23" s="1160">
        <v>522.29999999999995</v>
      </c>
      <c r="O23" s="413">
        <v>1928.7</v>
      </c>
      <c r="P23" s="413">
        <v>1229.9000000000001</v>
      </c>
      <c r="Q23" s="908"/>
      <c r="R23" s="908"/>
      <c r="S23" s="908"/>
      <c r="T23" s="908"/>
      <c r="U23" s="908"/>
      <c r="V23" s="1074"/>
      <c r="W23" s="1074"/>
      <c r="X23" s="1074"/>
      <c r="Y23" s="1074"/>
      <c r="Z23" s="1074"/>
      <c r="AA23" s="1074"/>
      <c r="AB23" s="1074"/>
      <c r="AC23" s="1074"/>
    </row>
    <row r="24" spans="1:29" s="2304" customFormat="1" ht="9" customHeight="1">
      <c r="A24" s="413" t="s">
        <v>1498</v>
      </c>
      <c r="B24" s="907">
        <v>1890</v>
      </c>
      <c r="C24" s="907">
        <v>1560</v>
      </c>
      <c r="D24" s="907">
        <v>33250</v>
      </c>
      <c r="E24" s="907">
        <v>4060</v>
      </c>
      <c r="F24" s="1159">
        <v>2980</v>
      </c>
      <c r="G24" s="907">
        <v>3720</v>
      </c>
      <c r="H24" s="907">
        <v>47460</v>
      </c>
      <c r="I24" s="907">
        <v>920</v>
      </c>
      <c r="J24" s="907">
        <v>700</v>
      </c>
      <c r="K24" s="907">
        <v>33500</v>
      </c>
      <c r="L24" s="907">
        <v>6700</v>
      </c>
      <c r="M24" s="907">
        <v>1540</v>
      </c>
      <c r="N24" s="413">
        <v>870</v>
      </c>
      <c r="O24" s="413">
        <v>2160</v>
      </c>
      <c r="P24" s="413">
        <v>1070</v>
      </c>
      <c r="Q24" s="1074"/>
      <c r="R24" s="1074"/>
      <c r="S24" s="1074"/>
      <c r="T24" s="1074"/>
      <c r="U24" s="1074"/>
      <c r="V24" s="1074"/>
      <c r="W24" s="1074"/>
      <c r="X24" s="1074"/>
      <c r="Y24" s="1074"/>
      <c r="Z24" s="1074"/>
      <c r="AA24" s="1074"/>
      <c r="AB24" s="1074"/>
      <c r="AC24" s="1074"/>
    </row>
    <row r="25" spans="1:29" s="2316" customFormat="1" ht="9" customHeight="1">
      <c r="A25" s="414" t="s">
        <v>294</v>
      </c>
      <c r="B25" s="838">
        <v>2451.4</v>
      </c>
      <c r="C25" s="838">
        <v>1642</v>
      </c>
      <c r="D25" s="838">
        <v>38540</v>
      </c>
      <c r="E25" s="838">
        <v>5330</v>
      </c>
      <c r="F25" s="839">
        <v>2460</v>
      </c>
      <c r="G25" s="838">
        <v>3220</v>
      </c>
      <c r="H25" s="838">
        <v>53643.4</v>
      </c>
      <c r="I25" s="838">
        <v>541.4</v>
      </c>
      <c r="J25" s="838">
        <v>722</v>
      </c>
      <c r="K25" s="838">
        <v>38830</v>
      </c>
      <c r="L25" s="838">
        <v>7110</v>
      </c>
      <c r="M25" s="838">
        <v>1800</v>
      </c>
      <c r="N25" s="414">
        <v>960</v>
      </c>
      <c r="O25" s="414">
        <v>2280</v>
      </c>
      <c r="P25" s="414">
        <v>1400</v>
      </c>
      <c r="Q25" s="841"/>
      <c r="R25" s="841"/>
      <c r="S25" s="841"/>
      <c r="T25" s="841"/>
      <c r="U25" s="841"/>
      <c r="V25" s="841"/>
      <c r="W25" s="841"/>
      <c r="X25" s="841"/>
      <c r="Y25" s="841"/>
      <c r="Z25" s="841"/>
      <c r="AA25" s="841"/>
      <c r="AB25" s="841"/>
      <c r="AC25" s="841"/>
    </row>
    <row r="26" spans="1:29" s="2304" customFormat="1" ht="9" customHeight="1">
      <c r="A26" s="413" t="s">
        <v>1168</v>
      </c>
      <c r="B26" s="907">
        <v>2451.4</v>
      </c>
      <c r="C26" s="907">
        <v>1642</v>
      </c>
      <c r="D26" s="907">
        <v>44040</v>
      </c>
      <c r="E26" s="907">
        <v>6830</v>
      </c>
      <c r="F26" s="1159">
        <v>2750</v>
      </c>
      <c r="G26" s="907">
        <v>3500</v>
      </c>
      <c r="H26" s="907">
        <v>61213.4</v>
      </c>
      <c r="I26" s="907">
        <v>750</v>
      </c>
      <c r="J26" s="907">
        <v>900</v>
      </c>
      <c r="K26" s="907">
        <v>44491.4</v>
      </c>
      <c r="L26" s="907">
        <v>8202</v>
      </c>
      <c r="M26" s="907">
        <v>2100</v>
      </c>
      <c r="N26" s="413">
        <v>1070</v>
      </c>
      <c r="O26" s="413">
        <v>1900</v>
      </c>
      <c r="P26" s="413">
        <v>1800</v>
      </c>
      <c r="Q26" s="1074"/>
      <c r="R26" s="1074"/>
      <c r="S26" s="1074"/>
      <c r="T26" s="1074"/>
      <c r="U26" s="1074"/>
      <c r="V26" s="1074"/>
      <c r="W26" s="1074"/>
      <c r="X26" s="1074"/>
      <c r="Y26" s="1074"/>
      <c r="Z26" s="1074"/>
      <c r="AA26" s="1074"/>
      <c r="AB26" s="1074"/>
      <c r="AC26" s="1074"/>
    </row>
    <row r="27" spans="1:29" s="2316" customFormat="1" ht="9" customHeight="1">
      <c r="A27" s="414" t="s">
        <v>1376</v>
      </c>
      <c r="B27" s="838">
        <v>2451.4</v>
      </c>
      <c r="C27" s="838">
        <v>1642</v>
      </c>
      <c r="D27" s="838">
        <v>48020</v>
      </c>
      <c r="E27" s="838">
        <v>7850</v>
      </c>
      <c r="F27" s="839">
        <v>3200</v>
      </c>
      <c r="G27" s="838">
        <v>4020</v>
      </c>
      <c r="H27" s="838">
        <v>67183.399999999994</v>
      </c>
      <c r="I27" s="838">
        <v>820</v>
      </c>
      <c r="J27" s="838">
        <v>980</v>
      </c>
      <c r="K27" s="838">
        <v>48491.4</v>
      </c>
      <c r="L27" s="838">
        <v>8942</v>
      </c>
      <c r="M27" s="838">
        <v>2290</v>
      </c>
      <c r="N27" s="414">
        <v>1270</v>
      </c>
      <c r="O27" s="414">
        <v>2070</v>
      </c>
      <c r="P27" s="414">
        <v>2320</v>
      </c>
      <c r="Q27" s="841"/>
      <c r="R27" s="841"/>
      <c r="S27" s="841"/>
      <c r="T27" s="841"/>
      <c r="U27" s="841"/>
      <c r="V27" s="841"/>
      <c r="W27" s="841"/>
      <c r="X27" s="841"/>
      <c r="Y27" s="841"/>
      <c r="Z27" s="841"/>
      <c r="AA27" s="841"/>
      <c r="AB27" s="841"/>
      <c r="AC27" s="841"/>
    </row>
    <row r="28" spans="1:29" s="2304" customFormat="1" ht="9" customHeight="1">
      <c r="A28" s="413" t="s">
        <v>1627</v>
      </c>
      <c r="B28" s="907">
        <v>2538.1</v>
      </c>
      <c r="C28" s="907">
        <v>1804.7</v>
      </c>
      <c r="D28" s="907">
        <v>51507.6</v>
      </c>
      <c r="E28" s="907">
        <v>8473.7999999999993</v>
      </c>
      <c r="F28" s="1159">
        <v>4563.5</v>
      </c>
      <c r="G28" s="907">
        <v>4947.2</v>
      </c>
      <c r="H28" s="907">
        <v>73834.900000000009</v>
      </c>
      <c r="I28" s="907">
        <v>1704.8</v>
      </c>
      <c r="J28" s="907">
        <v>1001.6</v>
      </c>
      <c r="K28" s="907">
        <v>51516.4</v>
      </c>
      <c r="L28" s="907">
        <v>9349.7999999999993</v>
      </c>
      <c r="M28" s="907">
        <v>1375.4</v>
      </c>
      <c r="N28" s="413">
        <v>1078.4000000000001</v>
      </c>
      <c r="O28" s="413">
        <v>4002.7</v>
      </c>
      <c r="P28" s="413">
        <v>3805.8</v>
      </c>
      <c r="Q28" s="1074"/>
      <c r="R28" s="1074"/>
      <c r="S28" s="1074"/>
      <c r="T28" s="1074"/>
      <c r="U28" s="1074"/>
      <c r="V28" s="1074"/>
      <c r="W28" s="1074"/>
      <c r="X28" s="1074"/>
      <c r="Y28" s="1074"/>
      <c r="Z28" s="1074"/>
      <c r="AA28" s="1074"/>
      <c r="AB28" s="1074"/>
      <c r="AC28" s="1074"/>
    </row>
    <row r="29" spans="1:29" s="2316" customFormat="1" ht="9" customHeight="1">
      <c r="A29" s="414" t="s">
        <v>1593</v>
      </c>
      <c r="B29" s="838">
        <v>2636</v>
      </c>
      <c r="C29" s="838">
        <v>1777.3</v>
      </c>
      <c r="D29" s="838">
        <v>52054.5</v>
      </c>
      <c r="E29" s="838">
        <v>8434.2999999999993</v>
      </c>
      <c r="F29" s="839">
        <v>4326.7</v>
      </c>
      <c r="G29" s="838">
        <v>5140.6000000000004</v>
      </c>
      <c r="H29" s="838">
        <v>74369.400000000009</v>
      </c>
      <c r="I29" s="838">
        <v>752.7</v>
      </c>
      <c r="J29" s="838">
        <v>1518.9</v>
      </c>
      <c r="K29" s="838">
        <v>52378.8</v>
      </c>
      <c r="L29" s="838">
        <v>9488</v>
      </c>
      <c r="M29" s="838">
        <v>2445.9</v>
      </c>
      <c r="N29" s="414">
        <v>1364.6</v>
      </c>
      <c r="O29" s="414">
        <v>3439.8</v>
      </c>
      <c r="P29" s="414">
        <v>2980.7</v>
      </c>
      <c r="Q29" s="841"/>
      <c r="R29" s="841"/>
      <c r="S29" s="841"/>
      <c r="T29" s="841"/>
      <c r="U29" s="841"/>
      <c r="V29" s="841"/>
      <c r="W29" s="841"/>
      <c r="X29" s="841"/>
      <c r="Y29" s="841"/>
      <c r="Z29" s="841"/>
      <c r="AA29" s="841"/>
      <c r="AB29" s="841"/>
      <c r="AC29" s="841"/>
    </row>
    <row r="30" spans="1:29" s="2304" customFormat="1" ht="9" customHeight="1">
      <c r="A30" s="413" t="s">
        <v>89</v>
      </c>
      <c r="B30" s="907">
        <v>2790.8</v>
      </c>
      <c r="C30" s="907">
        <v>1804.7</v>
      </c>
      <c r="D30" s="907">
        <v>57037.599999999999</v>
      </c>
      <c r="E30" s="907">
        <v>8854.2000000000007</v>
      </c>
      <c r="F30" s="1159">
        <v>4994.5</v>
      </c>
      <c r="G30" s="907">
        <v>5668.8</v>
      </c>
      <c r="H30" s="907">
        <v>81150.600000000006</v>
      </c>
      <c r="I30" s="907">
        <v>1770.1</v>
      </c>
      <c r="J30" s="907">
        <v>1447.6</v>
      </c>
      <c r="K30" s="907">
        <v>57109.9</v>
      </c>
      <c r="L30" s="907">
        <v>9885.1</v>
      </c>
      <c r="M30" s="907">
        <v>1443.4</v>
      </c>
      <c r="N30" s="413">
        <v>1112.4000000000001</v>
      </c>
      <c r="O30" s="413">
        <v>4499.5</v>
      </c>
      <c r="P30" s="413">
        <v>3882.6</v>
      </c>
      <c r="Q30" s="1074"/>
      <c r="R30" s="1074"/>
      <c r="S30" s="1074"/>
      <c r="T30" s="1074"/>
      <c r="U30" s="1074"/>
      <c r="V30" s="1074"/>
      <c r="W30" s="1074"/>
      <c r="X30" s="1074"/>
      <c r="Y30" s="1074"/>
      <c r="Z30" s="1074"/>
      <c r="AA30" s="1074"/>
      <c r="AB30" s="1074"/>
      <c r="AC30" s="1074"/>
    </row>
    <row r="31" spans="1:29" s="2316" customFormat="1" ht="9" customHeight="1">
      <c r="A31" s="726" t="s">
        <v>1834</v>
      </c>
      <c r="B31" s="838">
        <v>3630</v>
      </c>
      <c r="C31" s="838">
        <v>1800</v>
      </c>
      <c r="D31" s="838">
        <v>63800</v>
      </c>
      <c r="E31" s="838">
        <v>9500</v>
      </c>
      <c r="F31" s="838">
        <v>4800</v>
      </c>
      <c r="G31" s="838">
        <v>7400</v>
      </c>
      <c r="H31" s="838">
        <v>90930</v>
      </c>
      <c r="I31" s="838">
        <v>1710</v>
      </c>
      <c r="J31" s="838">
        <v>1300</v>
      </c>
      <c r="K31" s="838">
        <v>64620</v>
      </c>
      <c r="L31" s="838">
        <v>12250</v>
      </c>
      <c r="M31" s="838">
        <v>1800</v>
      </c>
      <c r="N31" s="838">
        <v>1250</v>
      </c>
      <c r="O31" s="838">
        <v>4100</v>
      </c>
      <c r="P31" s="838">
        <v>3900</v>
      </c>
      <c r="Q31" s="841"/>
      <c r="R31" s="841"/>
      <c r="S31" s="841"/>
      <c r="T31" s="841"/>
      <c r="U31" s="841"/>
      <c r="V31" s="841"/>
      <c r="W31" s="841"/>
      <c r="X31" s="841"/>
      <c r="Y31" s="841"/>
      <c r="Z31" s="841"/>
      <c r="AA31" s="841"/>
      <c r="AB31" s="841"/>
      <c r="AC31" s="841"/>
    </row>
    <row r="32" spans="1:29" s="2304" customFormat="1" ht="9" customHeight="1">
      <c r="A32" s="730" t="s">
        <v>1858</v>
      </c>
      <c r="B32" s="907">
        <v>4664.5</v>
      </c>
      <c r="C32" s="907">
        <v>3176.1</v>
      </c>
      <c r="D32" s="907">
        <v>71078.600000000006</v>
      </c>
      <c r="E32" s="907">
        <v>8226.4</v>
      </c>
      <c r="F32" s="1159">
        <v>6264.5</v>
      </c>
      <c r="G32" s="907">
        <v>7687.1</v>
      </c>
      <c r="H32" s="907">
        <v>101097.20000000001</v>
      </c>
      <c r="I32" s="907">
        <v>2778.6</v>
      </c>
      <c r="J32" s="907">
        <v>1332.6</v>
      </c>
      <c r="K32" s="907">
        <v>70972.899999999994</v>
      </c>
      <c r="L32" s="907">
        <v>12109.4</v>
      </c>
      <c r="M32" s="907">
        <v>1424.6</v>
      </c>
      <c r="N32" s="413">
        <v>1061.0999999999999</v>
      </c>
      <c r="O32" s="413">
        <v>6831.6</v>
      </c>
      <c r="P32" s="413">
        <v>4586.3999999999996</v>
      </c>
      <c r="Q32" s="1074"/>
      <c r="R32" s="1074"/>
      <c r="S32" s="1074"/>
      <c r="T32" s="1074"/>
      <c r="U32" s="1074"/>
      <c r="V32" s="1074"/>
      <c r="W32" s="1074"/>
      <c r="X32" s="1074"/>
      <c r="Y32" s="1074"/>
      <c r="Z32" s="1074"/>
      <c r="AA32" s="1074"/>
      <c r="AB32" s="1074"/>
      <c r="AC32" s="1074"/>
    </row>
    <row r="33" spans="1:29" s="2316" customFormat="1" ht="9" customHeight="1">
      <c r="A33" s="726" t="s">
        <v>1914</v>
      </c>
      <c r="B33" s="838">
        <v>4670</v>
      </c>
      <c r="C33" s="838">
        <v>3540</v>
      </c>
      <c r="D33" s="838">
        <v>73900</v>
      </c>
      <c r="E33" s="838">
        <v>8900</v>
      </c>
      <c r="F33" s="839">
        <v>6500</v>
      </c>
      <c r="G33" s="838">
        <v>7500</v>
      </c>
      <c r="H33" s="838">
        <v>105010</v>
      </c>
      <c r="I33" s="838">
        <v>2820</v>
      </c>
      <c r="J33" s="838">
        <v>1350</v>
      </c>
      <c r="K33" s="838">
        <v>73740</v>
      </c>
      <c r="L33" s="838">
        <v>12840</v>
      </c>
      <c r="M33" s="838">
        <v>1460</v>
      </c>
      <c r="N33" s="414">
        <v>1100</v>
      </c>
      <c r="O33" s="414">
        <v>7050</v>
      </c>
      <c r="P33" s="414">
        <v>4650</v>
      </c>
      <c r="Q33" s="841"/>
      <c r="R33" s="841"/>
      <c r="S33" s="841"/>
      <c r="T33" s="841"/>
      <c r="U33" s="841"/>
      <c r="V33" s="841"/>
      <c r="W33" s="841"/>
      <c r="X33" s="841"/>
      <c r="Y33" s="841"/>
      <c r="Z33" s="841"/>
      <c r="AA33" s="841"/>
      <c r="AB33" s="841"/>
      <c r="AC33" s="841"/>
    </row>
    <row r="34" spans="1:29" s="2316" customFormat="1" ht="9" customHeight="1">
      <c r="A34" s="726" t="s">
        <v>1937</v>
      </c>
      <c r="B34" s="838">
        <v>4670</v>
      </c>
      <c r="C34" s="838">
        <v>3540</v>
      </c>
      <c r="D34" s="838">
        <v>78330</v>
      </c>
      <c r="E34" s="838">
        <v>8940</v>
      </c>
      <c r="F34" s="838">
        <v>6820</v>
      </c>
      <c r="G34" s="838">
        <v>7800</v>
      </c>
      <c r="H34" s="838">
        <v>110100</v>
      </c>
      <c r="I34" s="838">
        <v>2900</v>
      </c>
      <c r="J34" s="838">
        <v>1400</v>
      </c>
      <c r="K34" s="838">
        <v>77360</v>
      </c>
      <c r="L34" s="838">
        <v>13030</v>
      </c>
      <c r="M34" s="838">
        <v>1540</v>
      </c>
      <c r="N34" s="838">
        <v>1150</v>
      </c>
      <c r="O34" s="838">
        <v>8020</v>
      </c>
      <c r="P34" s="838">
        <v>4700</v>
      </c>
      <c r="Q34" s="841"/>
      <c r="R34" s="841"/>
      <c r="S34" s="841"/>
      <c r="T34" s="841"/>
      <c r="U34" s="841"/>
      <c r="V34" s="841"/>
      <c r="W34" s="841"/>
      <c r="X34" s="841"/>
      <c r="Y34" s="841"/>
      <c r="Z34" s="841"/>
      <c r="AA34" s="841"/>
      <c r="AB34" s="841"/>
      <c r="AC34" s="841"/>
    </row>
    <row r="35" spans="1:29" s="2316" customFormat="1" ht="9" customHeight="1">
      <c r="A35" s="726" t="s">
        <v>1971</v>
      </c>
      <c r="B35" s="838">
        <v>4670</v>
      </c>
      <c r="C35" s="838">
        <v>3540</v>
      </c>
      <c r="D35" s="838">
        <v>83420</v>
      </c>
      <c r="E35" s="838">
        <v>9520</v>
      </c>
      <c r="F35" s="838">
        <v>7230</v>
      </c>
      <c r="G35" s="838">
        <v>8200</v>
      </c>
      <c r="H35" s="838">
        <v>116580</v>
      </c>
      <c r="I35" s="838">
        <v>3010</v>
      </c>
      <c r="J35" s="838">
        <v>1460</v>
      </c>
      <c r="K35" s="838">
        <v>82380</v>
      </c>
      <c r="L35" s="838">
        <v>13800</v>
      </c>
      <c r="M35" s="838">
        <v>1630</v>
      </c>
      <c r="N35" s="838">
        <v>1200</v>
      </c>
      <c r="O35" s="838">
        <v>8300</v>
      </c>
      <c r="P35" s="838">
        <v>4800</v>
      </c>
      <c r="Q35" s="841"/>
      <c r="R35" s="841"/>
      <c r="S35" s="841"/>
      <c r="T35" s="841"/>
      <c r="U35" s="841"/>
      <c r="V35" s="841"/>
      <c r="W35" s="841"/>
      <c r="X35" s="841"/>
      <c r="Y35" s="841"/>
      <c r="Z35" s="841"/>
      <c r="AA35" s="841"/>
      <c r="AB35" s="841"/>
      <c r="AC35" s="841"/>
    </row>
    <row r="36" spans="1:29" s="2304" customFormat="1" ht="9" customHeight="1">
      <c r="A36" s="730" t="s">
        <v>1980</v>
      </c>
      <c r="B36" s="907">
        <v>4700</v>
      </c>
      <c r="C36" s="907">
        <v>3600</v>
      </c>
      <c r="D36" s="907">
        <v>88400</v>
      </c>
      <c r="E36" s="907">
        <v>10900</v>
      </c>
      <c r="F36" s="907">
        <v>7800</v>
      </c>
      <c r="G36" s="907">
        <v>8900</v>
      </c>
      <c r="H36" s="907">
        <v>124300</v>
      </c>
      <c r="I36" s="907">
        <v>3500</v>
      </c>
      <c r="J36" s="907">
        <v>1600</v>
      </c>
      <c r="K36" s="907">
        <v>86600</v>
      </c>
      <c r="L36" s="907">
        <v>15100</v>
      </c>
      <c r="M36" s="907">
        <v>1900</v>
      </c>
      <c r="N36" s="907">
        <v>1400</v>
      </c>
      <c r="O36" s="907">
        <v>8900</v>
      </c>
      <c r="P36" s="907">
        <v>5300</v>
      </c>
      <c r="Q36" s="1074"/>
      <c r="R36" s="1074"/>
      <c r="S36" s="1074"/>
      <c r="T36" s="1074"/>
      <c r="U36" s="1074"/>
      <c r="V36" s="1074"/>
      <c r="W36" s="1074"/>
      <c r="X36" s="1074"/>
      <c r="Y36" s="1074"/>
      <c r="Z36" s="1074"/>
      <c r="AA36" s="1074"/>
      <c r="AB36" s="1074"/>
      <c r="AC36" s="1074"/>
    </row>
    <row r="37" spans="1:29" s="2316" customFormat="1" ht="9" customHeight="1">
      <c r="A37" s="726" t="s">
        <v>2020</v>
      </c>
      <c r="B37" s="838">
        <v>4700</v>
      </c>
      <c r="C37" s="838">
        <v>3600</v>
      </c>
      <c r="D37" s="838">
        <v>93700</v>
      </c>
      <c r="E37" s="838">
        <v>11550</v>
      </c>
      <c r="F37" s="839">
        <v>8100</v>
      </c>
      <c r="G37" s="838">
        <v>9300</v>
      </c>
      <c r="H37" s="838">
        <v>130950</v>
      </c>
      <c r="I37" s="838">
        <v>3800</v>
      </c>
      <c r="J37" s="838">
        <v>1700</v>
      </c>
      <c r="K37" s="838">
        <v>90100</v>
      </c>
      <c r="L37" s="838">
        <v>15800</v>
      </c>
      <c r="M37" s="838">
        <v>2150</v>
      </c>
      <c r="N37" s="414">
        <v>1550</v>
      </c>
      <c r="O37" s="414">
        <v>10450</v>
      </c>
      <c r="P37" s="414">
        <v>5400</v>
      </c>
      <c r="Q37" s="841"/>
      <c r="R37" s="841"/>
      <c r="S37" s="841"/>
      <c r="T37" s="841"/>
      <c r="U37" s="841"/>
      <c r="V37" s="841"/>
      <c r="W37" s="841"/>
      <c r="X37" s="841"/>
      <c r="Y37" s="841"/>
      <c r="Z37" s="841"/>
      <c r="AA37" s="841"/>
      <c r="AB37" s="841"/>
      <c r="AC37" s="841"/>
    </row>
    <row r="38" spans="1:29" s="2316" customFormat="1" ht="9" customHeight="1">
      <c r="A38" s="726" t="s">
        <v>2084</v>
      </c>
      <c r="B38" s="838">
        <v>5777.5</v>
      </c>
      <c r="C38" s="838">
        <v>4184</v>
      </c>
      <c r="D38" s="838">
        <v>105335.2</v>
      </c>
      <c r="E38" s="838">
        <v>19132.900000000001</v>
      </c>
      <c r="F38" s="838">
        <v>3634.3</v>
      </c>
      <c r="G38" s="838">
        <v>5311.4</v>
      </c>
      <c r="H38" s="838">
        <v>143375.29999999999</v>
      </c>
      <c r="I38" s="838">
        <v>5081.5</v>
      </c>
      <c r="J38" s="838">
        <v>2830.4</v>
      </c>
      <c r="K38" s="838">
        <v>100362.6</v>
      </c>
      <c r="L38" s="838">
        <v>15809.1</v>
      </c>
      <c r="M38" s="838">
        <v>1647.9</v>
      </c>
      <c r="N38" s="838">
        <v>1076.9000000000001</v>
      </c>
      <c r="O38" s="838">
        <v>7655</v>
      </c>
      <c r="P38" s="838">
        <v>8911.9</v>
      </c>
      <c r="Q38" s="841"/>
      <c r="R38" s="841"/>
      <c r="S38" s="841"/>
      <c r="T38" s="841"/>
      <c r="U38" s="841"/>
      <c r="V38" s="841"/>
      <c r="W38" s="841"/>
      <c r="X38" s="841"/>
      <c r="Y38" s="841"/>
      <c r="Z38" s="841"/>
      <c r="AA38" s="841"/>
      <c r="AB38" s="841"/>
      <c r="AC38" s="841"/>
    </row>
    <row r="39" spans="1:29" s="2316" customFormat="1" ht="9" customHeight="1">
      <c r="A39" s="726" t="s">
        <v>2121</v>
      </c>
      <c r="B39" s="838">
        <v>5777.5</v>
      </c>
      <c r="C39" s="838">
        <v>4184</v>
      </c>
      <c r="D39" s="838">
        <v>110600</v>
      </c>
      <c r="E39" s="838">
        <v>20090</v>
      </c>
      <c r="F39" s="838">
        <v>3810</v>
      </c>
      <c r="G39" s="838">
        <v>5580</v>
      </c>
      <c r="H39" s="838">
        <v>150041.5</v>
      </c>
      <c r="I39" s="838">
        <v>2857.5</v>
      </c>
      <c r="J39" s="838">
        <v>2974</v>
      </c>
      <c r="K39" s="838">
        <v>107720</v>
      </c>
      <c r="L39" s="838">
        <v>16280</v>
      </c>
      <c r="M39" s="838">
        <v>1730</v>
      </c>
      <c r="N39" s="838">
        <v>1250</v>
      </c>
      <c r="O39" s="838">
        <v>7880</v>
      </c>
      <c r="P39" s="838">
        <v>9350</v>
      </c>
      <c r="Q39" s="841"/>
      <c r="R39" s="841"/>
      <c r="S39" s="841"/>
      <c r="T39" s="841"/>
      <c r="U39" s="841"/>
      <c r="V39" s="841"/>
      <c r="W39" s="841"/>
      <c r="X39" s="841"/>
      <c r="Y39" s="841"/>
      <c r="Z39" s="841"/>
      <c r="AA39" s="841"/>
      <c r="AB39" s="841"/>
      <c r="AC39" s="841"/>
    </row>
    <row r="40" spans="1:29" s="2304" customFormat="1" ht="9" customHeight="1">
      <c r="A40" s="730" t="s">
        <v>2159</v>
      </c>
      <c r="B40" s="907">
        <v>6244.9</v>
      </c>
      <c r="C40" s="907">
        <v>4750.3</v>
      </c>
      <c r="D40" s="907">
        <v>115692.7</v>
      </c>
      <c r="E40" s="907">
        <v>19724.2</v>
      </c>
      <c r="F40" s="907">
        <v>7944.6</v>
      </c>
      <c r="G40" s="907">
        <v>3884.9</v>
      </c>
      <c r="H40" s="907">
        <v>158241.59999999998</v>
      </c>
      <c r="I40" s="907">
        <v>2361.3000000000002</v>
      </c>
      <c r="J40" s="907">
        <v>3156</v>
      </c>
      <c r="K40" s="907">
        <v>117983.3</v>
      </c>
      <c r="L40" s="907">
        <v>15313.2</v>
      </c>
      <c r="M40" s="907">
        <v>1648.7</v>
      </c>
      <c r="N40" s="907">
        <v>1088.3</v>
      </c>
      <c r="O40" s="907">
        <v>7888.9</v>
      </c>
      <c r="P40" s="907">
        <v>8801.9</v>
      </c>
      <c r="Q40" s="1074"/>
      <c r="R40" s="1074"/>
      <c r="S40" s="1074"/>
      <c r="T40" s="1074"/>
      <c r="U40" s="1074"/>
      <c r="V40" s="1074"/>
      <c r="W40" s="1074"/>
      <c r="X40" s="1074"/>
      <c r="Y40" s="1074"/>
      <c r="Z40" s="1074"/>
      <c r="AA40" s="1074"/>
      <c r="AB40" s="1074"/>
      <c r="AC40" s="1074"/>
    </row>
    <row r="41" spans="1:29" s="2316" customFormat="1" ht="9" customHeight="1">
      <c r="A41" s="726" t="s">
        <v>2173</v>
      </c>
      <c r="B41" s="838">
        <v>6244.9</v>
      </c>
      <c r="C41" s="838">
        <v>4750.3</v>
      </c>
      <c r="D41" s="838">
        <v>115692.7</v>
      </c>
      <c r="E41" s="838">
        <v>19724.2</v>
      </c>
      <c r="F41" s="839">
        <v>7944.6</v>
      </c>
      <c r="G41" s="838">
        <v>3884.9</v>
      </c>
      <c r="H41" s="838">
        <v>158241.59999999998</v>
      </c>
      <c r="I41" s="838">
        <v>2361.3000000000002</v>
      </c>
      <c r="J41" s="838">
        <v>3156</v>
      </c>
      <c r="K41" s="838">
        <v>117983.3</v>
      </c>
      <c r="L41" s="838">
        <v>15313.2</v>
      </c>
      <c r="M41" s="838">
        <v>1648.7</v>
      </c>
      <c r="N41" s="414">
        <v>1088.3</v>
      </c>
      <c r="O41" s="414">
        <v>7888.9</v>
      </c>
      <c r="P41" s="414">
        <v>8801.9</v>
      </c>
      <c r="Q41" s="841"/>
      <c r="R41" s="841"/>
      <c r="S41" s="841"/>
      <c r="T41" s="841"/>
      <c r="U41" s="841"/>
      <c r="V41" s="841"/>
      <c r="W41" s="841"/>
      <c r="X41" s="841"/>
      <c r="Y41" s="841"/>
      <c r="Z41" s="841"/>
      <c r="AA41" s="841"/>
      <c r="AB41" s="841"/>
      <c r="AC41" s="841"/>
    </row>
    <row r="42" spans="1:29" s="2316" customFormat="1" ht="9" customHeight="1">
      <c r="A42" s="726" t="s">
        <v>2209</v>
      </c>
      <c r="B42" s="838">
        <v>6771.3</v>
      </c>
      <c r="C42" s="838">
        <v>5780.7</v>
      </c>
      <c r="D42" s="838">
        <v>117905.2</v>
      </c>
      <c r="E42" s="838">
        <v>23442.6</v>
      </c>
      <c r="F42" s="838">
        <v>5135.2</v>
      </c>
      <c r="G42" s="838">
        <v>3992.2</v>
      </c>
      <c r="H42" s="838">
        <v>163027.20000000001</v>
      </c>
      <c r="I42" s="838">
        <v>972.5</v>
      </c>
      <c r="J42" s="838">
        <v>2240.6</v>
      </c>
      <c r="K42" s="838">
        <v>119906</v>
      </c>
      <c r="L42" s="838">
        <v>20814.2</v>
      </c>
      <c r="M42" s="838">
        <v>1631.2</v>
      </c>
      <c r="N42" s="838">
        <v>1133.0999999999999</v>
      </c>
      <c r="O42" s="838">
        <v>7302</v>
      </c>
      <c r="P42" s="838">
        <v>9027.6</v>
      </c>
      <c r="Q42" s="841"/>
      <c r="R42" s="841"/>
      <c r="S42" s="841"/>
      <c r="T42" s="841"/>
      <c r="U42" s="841"/>
      <c r="V42" s="841"/>
      <c r="W42" s="841"/>
      <c r="X42" s="841"/>
      <c r="Y42" s="841"/>
      <c r="Z42" s="841"/>
      <c r="AA42" s="841"/>
      <c r="AB42" s="841"/>
      <c r="AC42" s="841"/>
    </row>
    <row r="43" spans="1:29" s="2316" customFormat="1" ht="9" customHeight="1">
      <c r="A43" s="726" t="s">
        <v>2217</v>
      </c>
      <c r="B43" s="838">
        <v>7959.5</v>
      </c>
      <c r="C43" s="838">
        <v>6074.4</v>
      </c>
      <c r="D43" s="838">
        <v>129056.5</v>
      </c>
      <c r="E43" s="838">
        <v>24284.799999999999</v>
      </c>
      <c r="F43" s="838">
        <v>4337.3</v>
      </c>
      <c r="G43" s="838">
        <v>4313.6000000000004</v>
      </c>
      <c r="H43" s="838">
        <v>176026.1</v>
      </c>
      <c r="I43" s="838">
        <v>1108.3</v>
      </c>
      <c r="J43" s="838">
        <v>2048.6</v>
      </c>
      <c r="K43" s="838">
        <v>130658.6</v>
      </c>
      <c r="L43" s="838">
        <v>22336.9</v>
      </c>
      <c r="M43" s="838">
        <v>1625.4</v>
      </c>
      <c r="N43" s="838">
        <v>1230.5</v>
      </c>
      <c r="O43" s="838">
        <v>7961</v>
      </c>
      <c r="P43" s="838">
        <v>9056.7999999999993</v>
      </c>
      <c r="Q43" s="841"/>
      <c r="R43" s="841"/>
      <c r="S43" s="841"/>
      <c r="T43" s="841"/>
      <c r="U43" s="841"/>
      <c r="V43" s="841"/>
      <c r="W43" s="841"/>
      <c r="X43" s="841"/>
      <c r="Y43" s="841"/>
      <c r="Z43" s="841"/>
      <c r="AA43" s="841"/>
      <c r="AB43" s="841"/>
      <c r="AC43" s="841"/>
    </row>
    <row r="44" spans="1:29" s="2304" customFormat="1" ht="9" customHeight="1">
      <c r="A44" s="730" t="s">
        <v>2262</v>
      </c>
      <c r="B44" s="907">
        <v>8299.9</v>
      </c>
      <c r="C44" s="907">
        <v>6222.2</v>
      </c>
      <c r="D44" s="907">
        <v>138409.70000000001</v>
      </c>
      <c r="E44" s="907">
        <v>24409.7</v>
      </c>
      <c r="F44" s="907">
        <v>4350.2</v>
      </c>
      <c r="G44" s="907">
        <v>4198.3</v>
      </c>
      <c r="H44" s="907">
        <v>185890.00000000003</v>
      </c>
      <c r="I44" s="907">
        <v>2254.1999999999998</v>
      </c>
      <c r="J44" s="907">
        <v>2369.3000000000002</v>
      </c>
      <c r="K44" s="907">
        <v>138838.5</v>
      </c>
      <c r="L44" s="907">
        <v>22424.6</v>
      </c>
      <c r="M44" s="907">
        <v>1628.6</v>
      </c>
      <c r="N44" s="907">
        <v>1364.7</v>
      </c>
      <c r="O44" s="907">
        <v>8338.5</v>
      </c>
      <c r="P44" s="907">
        <v>8671.6</v>
      </c>
      <c r="Q44" s="1074"/>
      <c r="R44" s="1074"/>
      <c r="S44" s="1074"/>
      <c r="T44" s="1074"/>
      <c r="U44" s="1074"/>
      <c r="V44" s="1074"/>
      <c r="W44" s="1074"/>
      <c r="X44" s="1074"/>
      <c r="Y44" s="1074"/>
      <c r="Z44" s="1074"/>
      <c r="AA44" s="1074"/>
      <c r="AB44" s="1074"/>
      <c r="AC44" s="1074"/>
    </row>
    <row r="45" spans="1:29" s="2316" customFormat="1" ht="9" customHeight="1">
      <c r="A45" s="726" t="s">
        <v>2293</v>
      </c>
      <c r="B45" s="838">
        <v>16179.2</v>
      </c>
      <c r="C45" s="838">
        <v>7834.6</v>
      </c>
      <c r="D45" s="838">
        <v>161525.1</v>
      </c>
      <c r="E45" s="838">
        <v>26039.8</v>
      </c>
      <c r="F45" s="839">
        <v>6252.1</v>
      </c>
      <c r="G45" s="838">
        <v>5043.7</v>
      </c>
      <c r="H45" s="838">
        <v>222874.50000000003</v>
      </c>
      <c r="I45" s="838">
        <v>2475.5</v>
      </c>
      <c r="J45" s="838">
        <v>2640.2</v>
      </c>
      <c r="K45" s="838">
        <v>166542.79999999999</v>
      </c>
      <c r="L45" s="838">
        <v>25829.7</v>
      </c>
      <c r="M45" s="838">
        <v>1714.7</v>
      </c>
      <c r="N45" s="414">
        <v>1461.5</v>
      </c>
      <c r="O45" s="414">
        <v>13223.4</v>
      </c>
      <c r="P45" s="414">
        <v>8986.7000000000007</v>
      </c>
      <c r="Q45" s="841"/>
      <c r="R45" s="841"/>
      <c r="S45" s="841"/>
      <c r="T45" s="841"/>
      <c r="U45" s="841"/>
      <c r="V45" s="841"/>
      <c r="W45" s="841"/>
      <c r="X45" s="841"/>
      <c r="Y45" s="841"/>
      <c r="Z45" s="841"/>
      <c r="AA45" s="841"/>
      <c r="AB45" s="841"/>
      <c r="AC45" s="841"/>
    </row>
    <row r="46" spans="1:29" s="2316" customFormat="1" ht="9" customHeight="1">
      <c r="A46" s="726" t="s">
        <v>2497</v>
      </c>
      <c r="B46" s="838">
        <v>22266.100000000002</v>
      </c>
      <c r="C46" s="838">
        <v>8853.9</v>
      </c>
      <c r="D46" s="838">
        <v>170095.5</v>
      </c>
      <c r="E46" s="838">
        <v>27290.799999999999</v>
      </c>
      <c r="F46" s="839">
        <v>7200.5</v>
      </c>
      <c r="G46" s="838">
        <v>4862.5</v>
      </c>
      <c r="H46" s="838">
        <v>240569.3</v>
      </c>
      <c r="I46" s="838">
        <v>2255.9</v>
      </c>
      <c r="J46" s="838">
        <v>3068.6000000000004</v>
      </c>
      <c r="K46" s="838">
        <v>181837.09999999998</v>
      </c>
      <c r="L46" s="838">
        <v>27769.5</v>
      </c>
      <c r="M46" s="838">
        <v>1848.6000000000001</v>
      </c>
      <c r="N46" s="414">
        <v>1463.1999999999998</v>
      </c>
      <c r="O46" s="414">
        <v>13620.5</v>
      </c>
      <c r="P46" s="414">
        <v>8705.9</v>
      </c>
      <c r="Q46" s="841"/>
      <c r="R46" s="841"/>
      <c r="S46" s="841"/>
      <c r="T46" s="841"/>
      <c r="U46" s="841"/>
      <c r="V46" s="841"/>
      <c r="W46" s="841"/>
      <c r="X46" s="841"/>
      <c r="Y46" s="841"/>
      <c r="Z46" s="841"/>
      <c r="AA46" s="841"/>
      <c r="AB46" s="841"/>
      <c r="AC46" s="841"/>
    </row>
    <row r="47" spans="1:29" s="2316" customFormat="1" ht="9" customHeight="1">
      <c r="A47" s="726" t="s">
        <v>2532</v>
      </c>
      <c r="B47" s="838">
        <v>23565.4</v>
      </c>
      <c r="C47" s="838">
        <v>9102.2000000000007</v>
      </c>
      <c r="D47" s="838">
        <v>177841.2</v>
      </c>
      <c r="E47" s="838">
        <v>29062.799999999999</v>
      </c>
      <c r="F47" s="838">
        <v>8287.2999999999993</v>
      </c>
      <c r="G47" s="838">
        <v>4828.5</v>
      </c>
      <c r="H47" s="838">
        <v>252687.40000000002</v>
      </c>
      <c r="I47" s="838">
        <v>2722.7</v>
      </c>
      <c r="J47" s="838">
        <v>2720.2</v>
      </c>
      <c r="K47" s="838">
        <v>190723.8</v>
      </c>
      <c r="L47" s="838">
        <v>29576.7</v>
      </c>
      <c r="M47" s="838">
        <v>2005.5</v>
      </c>
      <c r="N47" s="838">
        <v>1503</v>
      </c>
      <c r="O47" s="838">
        <v>14241.9</v>
      </c>
      <c r="P47" s="838">
        <v>9193.6</v>
      </c>
      <c r="Q47" s="841"/>
      <c r="R47" s="841"/>
      <c r="S47" s="841"/>
      <c r="T47" s="841"/>
      <c r="U47" s="841"/>
      <c r="V47" s="841"/>
      <c r="W47" s="841"/>
      <c r="X47" s="841"/>
      <c r="Y47" s="841"/>
      <c r="Z47" s="841"/>
      <c r="AA47" s="841"/>
      <c r="AB47" s="841"/>
      <c r="AC47" s="841"/>
    </row>
    <row r="48" spans="1:29" s="2304" customFormat="1" ht="9" customHeight="1">
      <c r="A48" s="730" t="s">
        <v>2574</v>
      </c>
      <c r="B48" s="907">
        <v>25564.41</v>
      </c>
      <c r="C48" s="907">
        <v>10416.9</v>
      </c>
      <c r="D48" s="907">
        <v>180120.7</v>
      </c>
      <c r="E48" s="907">
        <v>23622.9</v>
      </c>
      <c r="F48" s="907">
        <v>10919.2</v>
      </c>
      <c r="G48" s="907">
        <v>9672.4</v>
      </c>
      <c r="H48" s="907">
        <v>260316.51</v>
      </c>
      <c r="I48" s="907">
        <v>3754.5</v>
      </c>
      <c r="J48" s="907">
        <v>3145.8</v>
      </c>
      <c r="K48" s="907">
        <v>196226.2</v>
      </c>
      <c r="L48" s="907">
        <v>31548</v>
      </c>
      <c r="M48" s="907">
        <v>2203.9</v>
      </c>
      <c r="N48" s="907">
        <v>1423.2</v>
      </c>
      <c r="O48" s="907">
        <v>14419.6</v>
      </c>
      <c r="P48" s="907">
        <v>7595.3</v>
      </c>
      <c r="Q48" s="1074"/>
      <c r="R48" s="1074"/>
      <c r="S48" s="1074"/>
      <c r="T48" s="1074"/>
      <c r="U48" s="1074"/>
      <c r="V48" s="1074"/>
      <c r="W48" s="1074"/>
      <c r="X48" s="1074"/>
      <c r="Y48" s="1074"/>
      <c r="Z48" s="1074"/>
      <c r="AA48" s="1074"/>
      <c r="AB48" s="1074"/>
      <c r="AC48" s="1074"/>
    </row>
    <row r="49" spans="1:29" s="2316" customFormat="1" ht="9" customHeight="1">
      <c r="A49" s="726" t="s">
        <v>2633</v>
      </c>
      <c r="B49" s="838">
        <v>26567</v>
      </c>
      <c r="C49" s="838">
        <v>12447.4576</v>
      </c>
      <c r="D49" s="838">
        <v>215962.78621532</v>
      </c>
      <c r="E49" s="838">
        <v>31979.595344000001</v>
      </c>
      <c r="F49" s="839">
        <v>7599.7172882699979</v>
      </c>
      <c r="G49" s="838">
        <v>4596.2</v>
      </c>
      <c r="H49" s="838">
        <v>299152.75644759001</v>
      </c>
      <c r="I49" s="838">
        <v>2264.1</v>
      </c>
      <c r="J49" s="838">
        <v>2466.1999999999998</v>
      </c>
      <c r="K49" s="838">
        <v>228088.39550359003</v>
      </c>
      <c r="L49" s="838">
        <v>34956.199999999997</v>
      </c>
      <c r="M49" s="838">
        <v>2244.6999999999998</v>
      </c>
      <c r="N49" s="414">
        <v>1615.7</v>
      </c>
      <c r="O49" s="414">
        <v>17531</v>
      </c>
      <c r="P49" s="414">
        <v>9986.5</v>
      </c>
      <c r="Q49" s="841"/>
      <c r="R49" s="841"/>
      <c r="S49" s="841"/>
      <c r="T49" s="841"/>
      <c r="U49" s="841"/>
      <c r="V49" s="841"/>
      <c r="W49" s="841"/>
      <c r="X49" s="841"/>
      <c r="Y49" s="841"/>
      <c r="Z49" s="841"/>
      <c r="AA49" s="841"/>
      <c r="AB49" s="841"/>
      <c r="AC49" s="841"/>
    </row>
    <row r="50" spans="1:29" s="2316" customFormat="1" ht="9" customHeight="1">
      <c r="A50" s="726" t="s">
        <v>2671</v>
      </c>
      <c r="B50" s="838">
        <v>26413.793999999998</v>
      </c>
      <c r="C50" s="838">
        <v>12448.378000000001</v>
      </c>
      <c r="D50" s="838">
        <v>199022.92099999997</v>
      </c>
      <c r="E50" s="838">
        <v>47245.8</v>
      </c>
      <c r="F50" s="839">
        <v>5230.1580000000004</v>
      </c>
      <c r="G50" s="838">
        <v>23535.261999999999</v>
      </c>
      <c r="H50" s="838">
        <v>313896.31299999997</v>
      </c>
      <c r="I50" s="838">
        <v>2411.6440000000002</v>
      </c>
      <c r="J50" s="838">
        <v>19225.009999999998</v>
      </c>
      <c r="K50" s="838">
        <v>204209.46899999998</v>
      </c>
      <c r="L50" s="838">
        <v>18781.568800000001</v>
      </c>
      <c r="M50" s="838">
        <v>11148.294000000002</v>
      </c>
      <c r="N50" s="414">
        <v>1646.6470000000002</v>
      </c>
      <c r="O50" s="414">
        <v>12897.501</v>
      </c>
      <c r="P50" s="414">
        <v>43576.214200000002</v>
      </c>
      <c r="Q50" s="841"/>
      <c r="R50" s="841"/>
      <c r="S50" s="841"/>
      <c r="T50" s="841"/>
      <c r="U50" s="841"/>
      <c r="V50" s="841"/>
      <c r="W50" s="841"/>
      <c r="X50" s="841"/>
      <c r="Y50" s="841"/>
      <c r="Z50" s="841"/>
      <c r="AA50" s="841"/>
      <c r="AB50" s="841"/>
      <c r="AC50" s="841"/>
    </row>
    <row r="51" spans="1:29" s="2316" customFormat="1" ht="9" customHeight="1">
      <c r="A51" s="726" t="s">
        <v>2680</v>
      </c>
      <c r="B51" s="838">
        <v>28560.187999999998</v>
      </c>
      <c r="C51" s="838">
        <v>12959.151</v>
      </c>
      <c r="D51" s="838">
        <v>232633.323</v>
      </c>
      <c r="E51" s="838">
        <v>35308.137999999999</v>
      </c>
      <c r="F51" s="839">
        <v>9016.0409999999993</v>
      </c>
      <c r="G51" s="838">
        <v>4994</v>
      </c>
      <c r="H51" s="838">
        <v>323470.84100000001</v>
      </c>
      <c r="I51" s="838">
        <v>2571.4920000000002</v>
      </c>
      <c r="J51" s="838">
        <v>2287.942</v>
      </c>
      <c r="K51" s="838">
        <v>246170.91200000001</v>
      </c>
      <c r="L51" s="838">
        <v>37241.459000000003</v>
      </c>
      <c r="M51" s="838">
        <v>2374.567</v>
      </c>
      <c r="N51" s="414">
        <v>1760.5809999999999</v>
      </c>
      <c r="O51" s="414">
        <v>19092.580000000002</v>
      </c>
      <c r="P51" s="414">
        <v>11971.31</v>
      </c>
      <c r="Q51" s="841"/>
      <c r="R51" s="841"/>
      <c r="S51" s="841"/>
      <c r="T51" s="841"/>
      <c r="U51" s="841"/>
      <c r="V51" s="841"/>
      <c r="W51" s="841"/>
      <c r="X51" s="841"/>
      <c r="Y51" s="841"/>
      <c r="Z51" s="841"/>
      <c r="AA51" s="841"/>
      <c r="AB51" s="841"/>
      <c r="AC51" s="841"/>
    </row>
    <row r="52" spans="1:29" s="2304" customFormat="1" ht="9" customHeight="1">
      <c r="A52" s="730" t="s">
        <v>2693</v>
      </c>
      <c r="B52" s="907">
        <v>30837.226999999999</v>
      </c>
      <c r="C52" s="907">
        <v>13912.642</v>
      </c>
      <c r="D52" s="907">
        <v>248759.10800000001</v>
      </c>
      <c r="E52" s="907">
        <v>35153.684999999998</v>
      </c>
      <c r="F52" s="907">
        <v>12628.544</v>
      </c>
      <c r="G52" s="907">
        <v>5864.7559999999994</v>
      </c>
      <c r="H52" s="907">
        <v>347155.962</v>
      </c>
      <c r="I52" s="907">
        <v>6690.4380000000001</v>
      </c>
      <c r="J52" s="907">
        <v>2626.9009999999998</v>
      </c>
      <c r="K52" s="907">
        <v>263883.81199999998</v>
      </c>
      <c r="L52" s="907">
        <v>38048.331000000006</v>
      </c>
      <c r="M52" s="907">
        <v>2463.8180000000002</v>
      </c>
      <c r="N52" s="907">
        <v>1791.3440000000001</v>
      </c>
      <c r="O52" s="907">
        <v>19186.611000000001</v>
      </c>
      <c r="P52" s="907">
        <v>12464.66</v>
      </c>
      <c r="Q52" s="1074"/>
      <c r="R52" s="1074"/>
      <c r="S52" s="1074"/>
      <c r="T52" s="1074"/>
      <c r="U52" s="1074"/>
      <c r="V52" s="1074"/>
      <c r="W52" s="1074"/>
      <c r="X52" s="1074"/>
      <c r="Y52" s="1074"/>
      <c r="Z52" s="1074"/>
      <c r="AA52" s="1074"/>
      <c r="AB52" s="1074"/>
      <c r="AC52" s="1074"/>
    </row>
    <row r="53" spans="1:29" s="2316" customFormat="1" ht="9" customHeight="1">
      <c r="A53" s="726" t="s">
        <v>2732</v>
      </c>
      <c r="B53" s="838">
        <v>30254.544000000002</v>
      </c>
      <c r="C53" s="838">
        <v>15308.246999999999</v>
      </c>
      <c r="D53" s="838">
        <v>267549.96599999996</v>
      </c>
      <c r="E53" s="838">
        <v>33313.792999999998</v>
      </c>
      <c r="F53" s="839">
        <v>9020.268</v>
      </c>
      <c r="G53" s="838">
        <v>6656.6</v>
      </c>
      <c r="H53" s="838">
        <v>362103.41799999995</v>
      </c>
      <c r="I53" s="838">
        <v>3192.1240000000003</v>
      </c>
      <c r="J53" s="838">
        <v>1821.0489999999998</v>
      </c>
      <c r="K53" s="838">
        <v>279590.76500000001</v>
      </c>
      <c r="L53" s="838">
        <v>40922.716</v>
      </c>
      <c r="M53" s="838">
        <v>2514.7529999999997</v>
      </c>
      <c r="N53" s="414">
        <v>1816.7380000000001</v>
      </c>
      <c r="O53" s="414">
        <v>21527.139000000003</v>
      </c>
      <c r="P53" s="414">
        <v>10718.136999999999</v>
      </c>
      <c r="Q53" s="841"/>
      <c r="R53" s="841"/>
      <c r="S53" s="841"/>
      <c r="T53" s="841"/>
      <c r="U53" s="841"/>
      <c r="V53" s="841"/>
      <c r="W53" s="841"/>
      <c r="X53" s="841"/>
      <c r="Y53" s="841"/>
      <c r="Z53" s="841"/>
      <c r="AA53" s="841"/>
      <c r="AB53" s="841"/>
      <c r="AC53" s="841"/>
    </row>
    <row r="54" spans="1:29" s="2316" customFormat="1" ht="9" customHeight="1">
      <c r="A54" s="2149" t="s">
        <v>2797</v>
      </c>
      <c r="B54" s="838">
        <v>32547.1</v>
      </c>
      <c r="C54" s="838">
        <v>16251.5</v>
      </c>
      <c r="D54" s="838">
        <v>278954.59999999998</v>
      </c>
      <c r="E54" s="838">
        <v>18293.900000000001</v>
      </c>
      <c r="F54" s="839">
        <v>19151</v>
      </c>
      <c r="G54" s="838">
        <v>27617.9</v>
      </c>
      <c r="H54" s="838">
        <v>392815.99999999994</v>
      </c>
      <c r="I54" s="838">
        <v>3757.78</v>
      </c>
      <c r="J54" s="838">
        <v>3391.7</v>
      </c>
      <c r="K54" s="838">
        <v>301031.7</v>
      </c>
      <c r="L54" s="838">
        <v>43005.599999999999</v>
      </c>
      <c r="M54" s="838">
        <v>2610.5</v>
      </c>
      <c r="N54" s="414">
        <v>1851.1</v>
      </c>
      <c r="O54" s="414">
        <v>23252.400000000001</v>
      </c>
      <c r="P54" s="414">
        <v>13914.9</v>
      </c>
      <c r="Q54" s="841"/>
      <c r="R54" s="841"/>
      <c r="S54" s="841"/>
      <c r="T54" s="841"/>
      <c r="U54" s="841"/>
      <c r="V54" s="841"/>
      <c r="W54" s="841"/>
      <c r="X54" s="841"/>
      <c r="Y54" s="841"/>
      <c r="Z54" s="841"/>
      <c r="AA54" s="841"/>
      <c r="AB54" s="841"/>
      <c r="AC54" s="841"/>
    </row>
    <row r="55" spans="1:29" s="2316" customFormat="1" ht="9" customHeight="1">
      <c r="A55" s="2149" t="s">
        <v>2811</v>
      </c>
      <c r="B55" s="838">
        <v>32547.1</v>
      </c>
      <c r="C55" s="838">
        <v>16417.599999999999</v>
      </c>
      <c r="D55" s="838">
        <v>291865.3</v>
      </c>
      <c r="E55" s="838">
        <v>20135.7</v>
      </c>
      <c r="F55" s="839">
        <v>20862.800000000003</v>
      </c>
      <c r="G55" s="838">
        <v>27318.2</v>
      </c>
      <c r="H55" s="838">
        <v>409146.69999999995</v>
      </c>
      <c r="I55" s="838">
        <v>1983.4</v>
      </c>
      <c r="J55" s="838">
        <v>3409.4</v>
      </c>
      <c r="K55" s="838">
        <v>315958.30000000005</v>
      </c>
      <c r="L55" s="838">
        <v>44263.4</v>
      </c>
      <c r="M55" s="838">
        <v>2595.7999999999997</v>
      </c>
      <c r="N55" s="414">
        <v>1876.6</v>
      </c>
      <c r="O55" s="414">
        <v>24737.399999999998</v>
      </c>
      <c r="P55" s="414">
        <v>14322.1</v>
      </c>
      <c r="Q55" s="841"/>
      <c r="R55" s="841"/>
      <c r="S55" s="841"/>
      <c r="T55" s="841"/>
      <c r="U55" s="841"/>
      <c r="V55" s="841"/>
      <c r="W55" s="841"/>
      <c r="X55" s="841"/>
      <c r="Y55" s="841"/>
      <c r="Z55" s="841"/>
      <c r="AA55" s="841"/>
      <c r="AB55" s="841"/>
      <c r="AC55" s="841"/>
    </row>
    <row r="56" spans="1:29" s="2304" customFormat="1" ht="9" customHeight="1">
      <c r="A56" s="730" t="s">
        <v>2855</v>
      </c>
      <c r="B56" s="907">
        <v>32798.300000000003</v>
      </c>
      <c r="C56" s="907">
        <v>17611.199999999997</v>
      </c>
      <c r="D56" s="907">
        <v>323509.7</v>
      </c>
      <c r="E56" s="907">
        <v>40166.1</v>
      </c>
      <c r="F56" s="907">
        <v>16132.4</v>
      </c>
      <c r="G56" s="907">
        <v>7043.2000000000007</v>
      </c>
      <c r="H56" s="907">
        <v>437260.9</v>
      </c>
      <c r="I56" s="907">
        <v>7348.2000000000007</v>
      </c>
      <c r="J56" s="907">
        <v>3670.4</v>
      </c>
      <c r="K56" s="907">
        <v>335593.8</v>
      </c>
      <c r="L56" s="907">
        <v>44442.399999999994</v>
      </c>
      <c r="M56" s="907">
        <v>2597.6999999999998</v>
      </c>
      <c r="N56" s="907">
        <v>1774.1999999999998</v>
      </c>
      <c r="O56" s="907">
        <v>26900.7</v>
      </c>
      <c r="P56" s="907">
        <v>14933.5</v>
      </c>
      <c r="Q56" s="1074"/>
      <c r="R56" s="1074"/>
      <c r="S56" s="1074"/>
      <c r="T56" s="1074"/>
      <c r="U56" s="1074"/>
      <c r="V56" s="1074"/>
      <c r="W56" s="1074"/>
      <c r="X56" s="1074"/>
      <c r="Y56" s="1074"/>
      <c r="Z56" s="1074"/>
      <c r="AA56" s="1074"/>
      <c r="AB56" s="1074"/>
      <c r="AC56" s="1074"/>
    </row>
    <row r="57" spans="1:29" s="2316" customFormat="1" ht="9" customHeight="1">
      <c r="A57" s="2216" t="s">
        <v>2889</v>
      </c>
      <c r="B57" s="2222">
        <v>32798.199999999997</v>
      </c>
      <c r="C57" s="2222">
        <v>17611.2</v>
      </c>
      <c r="D57" s="2222">
        <v>347390.5</v>
      </c>
      <c r="E57" s="2222">
        <v>42559.4</v>
      </c>
      <c r="F57" s="2223">
        <v>17100.599999999999</v>
      </c>
      <c r="G57" s="2222">
        <v>8099.6</v>
      </c>
      <c r="H57" s="2222">
        <v>465559.5</v>
      </c>
      <c r="I57" s="2222">
        <v>3900.5</v>
      </c>
      <c r="J57" s="2222">
        <v>4251.5</v>
      </c>
      <c r="K57" s="2222">
        <v>359795.4</v>
      </c>
      <c r="L57" s="2222">
        <v>45135.4</v>
      </c>
      <c r="M57" s="2222">
        <v>2809.7</v>
      </c>
      <c r="N57" s="743">
        <v>3203.1</v>
      </c>
      <c r="O57" s="743">
        <v>30783.7</v>
      </c>
      <c r="P57" s="743">
        <v>15680.2</v>
      </c>
      <c r="Q57" s="840"/>
      <c r="R57" s="840"/>
      <c r="S57" s="840"/>
      <c r="T57" s="840"/>
      <c r="U57" s="840"/>
      <c r="V57" s="840"/>
      <c r="W57" s="840"/>
      <c r="X57" s="840"/>
      <c r="Y57" s="840"/>
      <c r="Z57" s="840"/>
      <c r="AA57" s="840"/>
      <c r="AB57" s="840"/>
      <c r="AC57" s="840"/>
    </row>
    <row r="58" spans="1:29" ht="3.75" customHeight="1">
      <c r="A58" s="306"/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06"/>
      <c r="N58" s="106"/>
      <c r="O58" s="106"/>
      <c r="P58" s="106"/>
      <c r="Q58" s="306"/>
      <c r="R58" s="447"/>
      <c r="S58" s="306"/>
      <c r="T58" s="306"/>
      <c r="U58" s="306"/>
      <c r="V58" s="306"/>
      <c r="W58" s="306"/>
      <c r="X58" s="448"/>
      <c r="Y58" s="306"/>
      <c r="Z58" s="306"/>
      <c r="AA58" s="448"/>
      <c r="AB58" s="306"/>
      <c r="AC58" s="306"/>
    </row>
    <row r="59" spans="1:29" ht="14.1" customHeight="1">
      <c r="A59" s="328" t="s">
        <v>1029</v>
      </c>
    </row>
    <row r="60" spans="1:29">
      <c r="A60" s="98" t="s">
        <v>125</v>
      </c>
    </row>
  </sheetData>
  <mergeCells count="22">
    <mergeCell ref="A5:A8"/>
    <mergeCell ref="AB5:AB7"/>
    <mergeCell ref="B6:C7"/>
    <mergeCell ref="D6:E7"/>
    <mergeCell ref="F6:G7"/>
    <mergeCell ref="I6:J7"/>
    <mergeCell ref="K6:L7"/>
    <mergeCell ref="R5:R7"/>
    <mergeCell ref="S5:X5"/>
    <mergeCell ref="Y5:AA5"/>
    <mergeCell ref="V6:V7"/>
    <mergeCell ref="T6:T7"/>
    <mergeCell ref="AA6:AA7"/>
    <mergeCell ref="W6:W7"/>
    <mergeCell ref="X6:X7"/>
    <mergeCell ref="Z6:Z7"/>
    <mergeCell ref="U6:U7"/>
    <mergeCell ref="B5:G5"/>
    <mergeCell ref="I5:P5"/>
    <mergeCell ref="Q5:Q7"/>
    <mergeCell ref="M6:N7"/>
    <mergeCell ref="O6:P7"/>
  </mergeCells>
  <phoneticPr fontId="0" type="noConversion"/>
  <pageMargins left="0.51181102362204722" right="0.51181102362204722" top="0.98425196850393704" bottom="0" header="0.51181102362204722" footer="0.19685039370078741"/>
  <pageSetup paperSize="9" firstPageNumber="55" orientation="landscape" useFirstPageNumber="1" r:id="rId1"/>
  <headerFooter alignWithMargins="0">
    <oddFooter>&amp;C&amp;"Times New Roman,Bold"&amp;10&amp;P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U167"/>
  <sheetViews>
    <sheetView topLeftCell="A144" zoomScale="115" zoomScaleNormal="115" workbookViewId="0">
      <selection activeCell="G184" sqref="G183:G184"/>
    </sheetView>
  </sheetViews>
  <sheetFormatPr defaultRowHeight="9.9499999999999993" customHeight="1"/>
  <cols>
    <col min="1" max="1" width="7.6640625" style="41" customWidth="1"/>
    <col min="2" max="2" width="8.1640625" style="41" customWidth="1"/>
    <col min="3" max="3" width="8.83203125" style="41" customWidth="1"/>
    <col min="4" max="4" width="7.1640625" style="114" customWidth="1"/>
    <col min="5" max="5" width="6.83203125" style="41" customWidth="1"/>
    <col min="6" max="7" width="8" style="41" customWidth="1"/>
    <col min="8" max="8" width="10.1640625" style="41" customWidth="1"/>
    <col min="9" max="9" width="7.33203125" style="41" customWidth="1"/>
    <col min="10" max="10" width="8" style="41" customWidth="1"/>
    <col min="11" max="11" width="9.33203125" style="41" customWidth="1"/>
    <col min="12" max="12" width="6.33203125" style="41" bestFit="1" customWidth="1"/>
    <col min="13" max="13" width="6" style="41" bestFit="1" customWidth="1"/>
    <col min="14" max="14" width="6.83203125" style="41" bestFit="1" customWidth="1"/>
    <col min="15" max="15" width="7.1640625" style="41" bestFit="1" customWidth="1"/>
    <col min="16" max="16" width="8" style="41" customWidth="1"/>
    <col min="17" max="17" width="7.5" style="41" customWidth="1"/>
    <col min="18" max="18" width="9" style="41" customWidth="1"/>
    <col min="19" max="20" width="9.33203125" style="41"/>
    <col min="21" max="21" width="7.5" style="41" customWidth="1"/>
    <col min="22" max="16384" width="9.33203125" style="4"/>
  </cols>
  <sheetData>
    <row r="1" spans="1:21" s="2317" customFormat="1" ht="18">
      <c r="A1" s="1003" t="s">
        <v>2435</v>
      </c>
      <c r="B1" s="1004"/>
      <c r="C1" s="1005"/>
      <c r="D1" s="1006"/>
      <c r="E1" s="1005"/>
      <c r="F1" s="1005"/>
      <c r="G1" s="1005"/>
      <c r="H1" s="1005"/>
      <c r="I1" s="1005"/>
      <c r="J1" s="1005"/>
      <c r="K1" s="1005"/>
      <c r="L1" s="1005"/>
      <c r="M1" s="1005"/>
      <c r="N1" s="1005"/>
      <c r="O1" s="1005"/>
      <c r="P1" s="1005"/>
      <c r="Q1" s="1005"/>
      <c r="R1" s="1005"/>
      <c r="S1" s="1005"/>
      <c r="T1" s="1005"/>
      <c r="U1" s="2404"/>
    </row>
    <row r="2" spans="1:21" s="463" customFormat="1" ht="14.1" customHeight="1">
      <c r="A2" s="462"/>
      <c r="B2" s="512"/>
      <c r="D2" s="501"/>
      <c r="U2" s="464"/>
    </row>
    <row r="3" spans="1:21" s="463" customFormat="1" ht="14.1" customHeight="1">
      <c r="A3" s="462"/>
      <c r="B3" s="512"/>
      <c r="D3" s="501"/>
      <c r="U3" s="464"/>
    </row>
    <row r="4" spans="1:21" s="463" customFormat="1" ht="12.75">
      <c r="A4" s="465" t="s">
        <v>390</v>
      </c>
      <c r="B4" s="502"/>
      <c r="C4" s="466"/>
      <c r="D4" s="1050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7"/>
    </row>
    <row r="5" spans="1:21" ht="9.9499999999999993" customHeight="1">
      <c r="A5" s="2505" t="s">
        <v>2342</v>
      </c>
      <c r="B5" s="2503" t="s">
        <v>2364</v>
      </c>
      <c r="C5" s="2503"/>
      <c r="D5" s="2503"/>
      <c r="E5" s="2503"/>
      <c r="F5" s="2503" t="s">
        <v>2365</v>
      </c>
      <c r="G5" s="2503"/>
      <c r="H5" s="2503"/>
      <c r="I5" s="2503" t="s">
        <v>1326</v>
      </c>
      <c r="J5" s="2503"/>
      <c r="K5" s="2503"/>
      <c r="L5" s="2503" t="s">
        <v>314</v>
      </c>
      <c r="M5" s="2503"/>
      <c r="N5" s="2503"/>
      <c r="O5" s="2503"/>
      <c r="P5" s="2503"/>
      <c r="Q5" s="2503"/>
      <c r="R5" s="2499" t="s">
        <v>2366</v>
      </c>
      <c r="S5" s="2499" t="s">
        <v>2367</v>
      </c>
      <c r="T5" s="2499" t="s">
        <v>2368</v>
      </c>
      <c r="U5" s="2499" t="s">
        <v>2369</v>
      </c>
    </row>
    <row r="6" spans="1:21" ht="9.9499999999999993" customHeight="1">
      <c r="A6" s="2506"/>
      <c r="B6" s="2456" t="s">
        <v>2343</v>
      </c>
      <c r="C6" s="2456" t="s">
        <v>2344</v>
      </c>
      <c r="D6" s="2456" t="s">
        <v>2345</v>
      </c>
      <c r="E6" s="2456" t="s">
        <v>1327</v>
      </c>
      <c r="F6" s="2456" t="s">
        <v>2346</v>
      </c>
      <c r="G6" s="2456" t="s">
        <v>2347</v>
      </c>
      <c r="H6" s="2456" t="s">
        <v>1328</v>
      </c>
      <c r="I6" s="2456" t="s">
        <v>425</v>
      </c>
      <c r="J6" s="2456" t="s">
        <v>426</v>
      </c>
      <c r="K6" s="2456" t="s">
        <v>427</v>
      </c>
      <c r="L6" s="2502" t="s">
        <v>2406</v>
      </c>
      <c r="M6" s="2502"/>
      <c r="N6" s="2502"/>
      <c r="O6" s="2502"/>
      <c r="P6" s="2489" t="s">
        <v>1329</v>
      </c>
      <c r="Q6" s="2489" t="s">
        <v>1330</v>
      </c>
      <c r="R6" s="2500"/>
      <c r="S6" s="2500"/>
      <c r="T6" s="2500"/>
      <c r="U6" s="2500"/>
    </row>
    <row r="7" spans="1:21" s="717" customFormat="1" ht="35.25" customHeight="1">
      <c r="A7" s="2507"/>
      <c r="B7" s="2458"/>
      <c r="C7" s="2458"/>
      <c r="D7" s="2458"/>
      <c r="E7" s="2458"/>
      <c r="F7" s="2458"/>
      <c r="G7" s="2458"/>
      <c r="H7" s="2458"/>
      <c r="I7" s="2458"/>
      <c r="J7" s="2458"/>
      <c r="K7" s="2458"/>
      <c r="L7" s="1928" t="s">
        <v>2348</v>
      </c>
      <c r="M7" s="1928" t="s">
        <v>2349</v>
      </c>
      <c r="N7" s="1928" t="s">
        <v>2350</v>
      </c>
      <c r="O7" s="1928" t="s">
        <v>2351</v>
      </c>
      <c r="P7" s="2489"/>
      <c r="Q7" s="2489"/>
      <c r="R7" s="2501"/>
      <c r="S7" s="2501"/>
      <c r="T7" s="2501"/>
      <c r="U7" s="2501"/>
    </row>
    <row r="8" spans="1:21" s="717" customFormat="1" ht="9.6" customHeight="1">
      <c r="A8" s="2015">
        <v>36356</v>
      </c>
      <c r="B8" s="2016"/>
      <c r="C8" s="2016"/>
      <c r="D8" s="315" t="s">
        <v>1360</v>
      </c>
      <c r="E8" s="2017"/>
      <c r="F8" s="2018">
        <v>4.5</v>
      </c>
      <c r="G8" s="2017"/>
      <c r="H8" s="2019">
        <v>2</v>
      </c>
      <c r="I8" s="2018">
        <v>6</v>
      </c>
      <c r="J8" s="2018">
        <v>6</v>
      </c>
      <c r="K8" s="2018">
        <v>6</v>
      </c>
      <c r="L8" s="315" t="s">
        <v>1360</v>
      </c>
      <c r="M8" s="315">
        <v>2.9805422437758247</v>
      </c>
      <c r="N8" s="315" t="s">
        <v>1360</v>
      </c>
      <c r="O8" s="315">
        <v>4.9280790809141157</v>
      </c>
      <c r="P8" s="2020" t="s">
        <v>770</v>
      </c>
      <c r="Q8" s="2020" t="s">
        <v>1100</v>
      </c>
      <c r="R8" s="2018">
        <v>4.5</v>
      </c>
      <c r="S8" s="2017"/>
      <c r="T8" s="2017"/>
      <c r="U8" s="2017"/>
    </row>
    <row r="9" spans="1:21" s="717" customFormat="1" ht="9.6" customHeight="1">
      <c r="A9" s="2010">
        <v>36722</v>
      </c>
      <c r="B9" s="2014"/>
      <c r="C9" s="2014"/>
      <c r="D9" s="315" t="s">
        <v>1360</v>
      </c>
      <c r="E9" s="116"/>
      <c r="F9" s="2011">
        <v>4.5</v>
      </c>
      <c r="G9" s="116"/>
      <c r="H9" s="315">
        <v>2</v>
      </c>
      <c r="I9" s="2011">
        <v>6</v>
      </c>
      <c r="J9" s="2011">
        <v>6</v>
      </c>
      <c r="K9" s="2011">
        <v>6</v>
      </c>
      <c r="L9" s="315">
        <v>1.820083870967742</v>
      </c>
      <c r="M9" s="315">
        <v>1.4706548192771083</v>
      </c>
      <c r="N9" s="315" t="s">
        <v>1360</v>
      </c>
      <c r="O9" s="315">
        <v>3.8123749843660346</v>
      </c>
      <c r="P9" s="2013" t="s">
        <v>770</v>
      </c>
      <c r="Q9" s="2013" t="s">
        <v>950</v>
      </c>
      <c r="R9" s="2011">
        <v>0.71099999999999997</v>
      </c>
      <c r="S9" s="116"/>
      <c r="T9" s="116"/>
      <c r="U9" s="2280"/>
    </row>
    <row r="10" spans="1:21" s="717" customFormat="1" ht="9.6" customHeight="1">
      <c r="A10" s="2010">
        <v>37087</v>
      </c>
      <c r="B10" s="2014"/>
      <c r="C10" s="2014"/>
      <c r="D10" s="2011">
        <v>1.5</v>
      </c>
      <c r="E10" s="116"/>
      <c r="F10" s="2011">
        <v>3</v>
      </c>
      <c r="G10" s="116"/>
      <c r="H10" s="315">
        <v>2</v>
      </c>
      <c r="I10" s="2011">
        <v>5</v>
      </c>
      <c r="J10" s="2011">
        <v>5</v>
      </c>
      <c r="K10" s="2011">
        <v>5</v>
      </c>
      <c r="L10" s="315" t="s">
        <v>1360</v>
      </c>
      <c r="M10" s="315">
        <v>3.9398</v>
      </c>
      <c r="N10" s="315">
        <v>4.4201847457627119</v>
      </c>
      <c r="O10" s="315">
        <v>4.7853524283025299</v>
      </c>
      <c r="P10" s="2013" t="s">
        <v>770</v>
      </c>
      <c r="Q10" s="2013" t="s">
        <v>950</v>
      </c>
      <c r="R10" s="2011">
        <v>4.7119999999999997</v>
      </c>
      <c r="S10" s="116"/>
      <c r="T10" s="116"/>
      <c r="U10" s="2280"/>
    </row>
    <row r="11" spans="1:21" s="701" customFormat="1" ht="3.95" hidden="1" customHeight="1">
      <c r="A11" s="1933"/>
      <c r="B11" s="1929"/>
      <c r="C11" s="1929"/>
      <c r="D11" s="1930"/>
      <c r="E11" s="1235"/>
      <c r="F11" s="1930"/>
      <c r="G11" s="1235"/>
      <c r="H11" s="1202"/>
      <c r="I11" s="1930"/>
      <c r="J11" s="1930"/>
      <c r="K11" s="1930"/>
      <c r="L11" s="1202"/>
      <c r="M11" s="1202"/>
      <c r="N11" s="1202"/>
      <c r="O11" s="1202"/>
      <c r="P11" s="1931"/>
      <c r="Q11" s="1931"/>
      <c r="R11" s="1930"/>
      <c r="S11" s="1235"/>
      <c r="T11" s="1235"/>
      <c r="U11" s="1235"/>
    </row>
    <row r="12" spans="1:21" s="701" customFormat="1" ht="9.9499999999999993" hidden="1" customHeight="1">
      <c r="A12" s="1933">
        <v>37179</v>
      </c>
      <c r="B12" s="1929"/>
      <c r="C12" s="1929"/>
      <c r="D12" s="1930">
        <v>1.5</v>
      </c>
      <c r="E12" s="1235"/>
      <c r="F12" s="1930">
        <v>3.5</v>
      </c>
      <c r="G12" s="1235"/>
      <c r="H12" s="1202">
        <v>3.25</v>
      </c>
      <c r="I12" s="1930">
        <v>5</v>
      </c>
      <c r="J12" s="1930">
        <v>5</v>
      </c>
      <c r="K12" s="1930">
        <v>5</v>
      </c>
      <c r="L12" s="1202">
        <v>2.62</v>
      </c>
      <c r="M12" s="1202">
        <v>3.1</v>
      </c>
      <c r="N12" s="1202">
        <v>3.7</v>
      </c>
      <c r="O12" s="1202">
        <v>3.8745670329670325</v>
      </c>
      <c r="P12" s="1931" t="s">
        <v>770</v>
      </c>
      <c r="Q12" s="1931" t="s">
        <v>950</v>
      </c>
      <c r="R12" s="1930">
        <v>3.177</v>
      </c>
      <c r="S12" s="1235"/>
      <c r="T12" s="1235"/>
      <c r="U12" s="1235"/>
    </row>
    <row r="13" spans="1:21" s="701" customFormat="1" ht="9.9499999999999993" hidden="1" customHeight="1">
      <c r="A13" s="1933">
        <v>37271</v>
      </c>
      <c r="B13" s="1929"/>
      <c r="C13" s="1929"/>
      <c r="D13" s="1930">
        <v>1.5</v>
      </c>
      <c r="E13" s="1235"/>
      <c r="F13" s="1930">
        <v>3.5</v>
      </c>
      <c r="G13" s="1235"/>
      <c r="H13" s="1202">
        <v>3.25</v>
      </c>
      <c r="I13" s="1930">
        <v>5</v>
      </c>
      <c r="J13" s="1930">
        <v>5</v>
      </c>
      <c r="K13" s="1930">
        <v>5</v>
      </c>
      <c r="L13" s="1202">
        <v>1.5925</v>
      </c>
      <c r="M13" s="1202">
        <v>2.4648049469964666</v>
      </c>
      <c r="N13" s="1202">
        <v>2.5682999999999998</v>
      </c>
      <c r="O13" s="1202">
        <v>3.4186746835443036</v>
      </c>
      <c r="P13" s="1931" t="s">
        <v>770</v>
      </c>
      <c r="Q13" s="1931" t="s">
        <v>950</v>
      </c>
      <c r="R13" s="1930">
        <v>1.222</v>
      </c>
      <c r="S13" s="1235"/>
      <c r="T13" s="1235"/>
      <c r="U13" s="1235"/>
    </row>
    <row r="14" spans="1:21" s="717" customFormat="1" ht="9.9499999999999993" hidden="1" customHeight="1">
      <c r="A14" s="1933">
        <v>37361</v>
      </c>
      <c r="B14" s="1929"/>
      <c r="C14" s="1929"/>
      <c r="D14" s="1930">
        <v>1.5</v>
      </c>
      <c r="E14" s="1235"/>
      <c r="F14" s="1930">
        <v>3.5</v>
      </c>
      <c r="G14" s="1235"/>
      <c r="H14" s="1202">
        <v>3.25</v>
      </c>
      <c r="I14" s="1930">
        <v>5</v>
      </c>
      <c r="J14" s="1930">
        <v>5</v>
      </c>
      <c r="K14" s="1930">
        <v>5</v>
      </c>
      <c r="L14" s="1202">
        <v>2.54</v>
      </c>
      <c r="M14" s="1202">
        <v>2.89</v>
      </c>
      <c r="N14" s="1202">
        <v>3.77</v>
      </c>
      <c r="O14" s="1202">
        <v>4.3099999999999996</v>
      </c>
      <c r="P14" s="1931" t="s">
        <v>1258</v>
      </c>
      <c r="Q14" s="1931" t="s">
        <v>2352</v>
      </c>
      <c r="R14" s="1930">
        <v>1.9650000000000001</v>
      </c>
      <c r="S14" s="1235"/>
      <c r="T14" s="1235"/>
      <c r="U14" s="1235"/>
    </row>
    <row r="15" spans="1:21" s="717" customFormat="1" ht="9.6" customHeight="1">
      <c r="A15" s="2010">
        <v>37452</v>
      </c>
      <c r="B15" s="2014"/>
      <c r="C15" s="2014"/>
      <c r="D15" s="2011">
        <v>1.5</v>
      </c>
      <c r="E15" s="116"/>
      <c r="F15" s="2011">
        <v>3.5</v>
      </c>
      <c r="G15" s="116"/>
      <c r="H15" s="315">
        <v>3.25</v>
      </c>
      <c r="I15" s="2011">
        <v>5</v>
      </c>
      <c r="J15" s="2011">
        <v>5</v>
      </c>
      <c r="K15" s="2011">
        <v>5</v>
      </c>
      <c r="L15" s="315">
        <v>2.3997000000000002</v>
      </c>
      <c r="M15" s="315">
        <v>3.2484999999999999</v>
      </c>
      <c r="N15" s="315">
        <v>3.8641000000000001</v>
      </c>
      <c r="O15" s="315">
        <v>4.04</v>
      </c>
      <c r="P15" s="2013" t="s">
        <v>1258</v>
      </c>
      <c r="Q15" s="2013" t="s">
        <v>1257</v>
      </c>
      <c r="R15" s="2011">
        <v>2.133</v>
      </c>
      <c r="S15" s="116"/>
      <c r="T15" s="116"/>
      <c r="U15" s="2280"/>
    </row>
    <row r="16" spans="1:21" s="701" customFormat="1" ht="3.95" customHeight="1">
      <c r="A16" s="1933"/>
      <c r="B16" s="1929"/>
      <c r="C16" s="1929"/>
      <c r="D16" s="1930"/>
      <c r="E16" s="1235"/>
      <c r="F16" s="1930"/>
      <c r="G16" s="1235"/>
      <c r="H16" s="1202"/>
      <c r="I16" s="1930"/>
      <c r="J16" s="1930"/>
      <c r="K16" s="1930"/>
      <c r="L16" s="1202"/>
      <c r="M16" s="1202"/>
      <c r="N16" s="1202"/>
      <c r="O16" s="1202"/>
      <c r="P16" s="1931"/>
      <c r="Q16" s="1931"/>
      <c r="R16" s="1930"/>
      <c r="S16" s="1235"/>
      <c r="T16" s="1235"/>
      <c r="U16" s="1235"/>
    </row>
    <row r="17" spans="1:21" s="701" customFormat="1" ht="9.6" customHeight="1">
      <c r="A17" s="1933">
        <v>37544</v>
      </c>
      <c r="B17" s="1929"/>
      <c r="C17" s="1929"/>
      <c r="D17" s="1930">
        <v>1.5</v>
      </c>
      <c r="E17" s="1235"/>
      <c r="F17" s="1930">
        <v>3.5</v>
      </c>
      <c r="G17" s="1235"/>
      <c r="H17" s="1202">
        <v>3.25</v>
      </c>
      <c r="I17" s="1930">
        <v>5</v>
      </c>
      <c r="J17" s="1930">
        <v>5</v>
      </c>
      <c r="K17" s="1930">
        <v>5</v>
      </c>
      <c r="L17" s="1202">
        <v>2.0099999999999998</v>
      </c>
      <c r="M17" s="1202">
        <v>2.54</v>
      </c>
      <c r="N17" s="1202">
        <v>2.7782</v>
      </c>
      <c r="O17" s="1202">
        <v>3.78</v>
      </c>
      <c r="P17" s="1931" t="s">
        <v>1258</v>
      </c>
      <c r="Q17" s="1931" t="s">
        <v>1257</v>
      </c>
      <c r="R17" s="1930">
        <v>2.1110000000000002</v>
      </c>
      <c r="S17" s="1235"/>
      <c r="T17" s="1235"/>
      <c r="U17" s="1235"/>
    </row>
    <row r="18" spans="1:21" s="717" customFormat="1" ht="9.6" customHeight="1">
      <c r="A18" s="1933">
        <v>37636</v>
      </c>
      <c r="B18" s="1929"/>
      <c r="C18" s="1929"/>
      <c r="D18" s="1930">
        <v>1.5</v>
      </c>
      <c r="E18" s="1235"/>
      <c r="F18" s="1930">
        <v>3.5</v>
      </c>
      <c r="G18" s="1235"/>
      <c r="H18" s="1202">
        <v>3.25</v>
      </c>
      <c r="I18" s="1930">
        <v>5</v>
      </c>
      <c r="J18" s="1930">
        <v>5</v>
      </c>
      <c r="K18" s="1930">
        <v>5</v>
      </c>
      <c r="L18" s="1202">
        <v>2.3748999999999998</v>
      </c>
      <c r="M18" s="1202">
        <v>2.6702572438162546</v>
      </c>
      <c r="N18" s="1202">
        <v>3.2519</v>
      </c>
      <c r="O18" s="1202">
        <v>3.1393493670886072</v>
      </c>
      <c r="P18" s="1931" t="s">
        <v>1258</v>
      </c>
      <c r="Q18" s="1931" t="s">
        <v>1257</v>
      </c>
      <c r="R18" s="1930">
        <v>3.0289999999999999</v>
      </c>
      <c r="S18" s="1235"/>
      <c r="T18" s="1235"/>
      <c r="U18" s="1235"/>
    </row>
    <row r="19" spans="1:21" s="720" customFormat="1" ht="9.6" customHeight="1">
      <c r="A19" s="1933">
        <v>37726</v>
      </c>
      <c r="B19" s="1929"/>
      <c r="C19" s="1929"/>
      <c r="D19" s="1930">
        <v>1.5</v>
      </c>
      <c r="E19" s="1235"/>
      <c r="F19" s="1930">
        <v>3.5</v>
      </c>
      <c r="G19" s="1235"/>
      <c r="H19" s="1202">
        <v>3.25</v>
      </c>
      <c r="I19" s="1930">
        <v>5</v>
      </c>
      <c r="J19" s="1930">
        <v>5</v>
      </c>
      <c r="K19" s="1930">
        <v>5</v>
      </c>
      <c r="L19" s="1202">
        <v>1.5013000000000001</v>
      </c>
      <c r="M19" s="1202">
        <v>1.8495999999999999</v>
      </c>
      <c r="N19" s="1202">
        <v>2.6726999999999999</v>
      </c>
      <c r="O19" s="1202">
        <v>3.0861000000000001</v>
      </c>
      <c r="P19" s="1931" t="s">
        <v>1258</v>
      </c>
      <c r="Q19" s="1931" t="s">
        <v>1257</v>
      </c>
      <c r="R19" s="1930">
        <v>1.6879999999999999</v>
      </c>
      <c r="S19" s="1235"/>
      <c r="T19" s="1235"/>
      <c r="U19" s="1235"/>
    </row>
    <row r="20" spans="1:21" s="717" customFormat="1" ht="9.6" customHeight="1">
      <c r="A20" s="2010">
        <v>37817</v>
      </c>
      <c r="B20" s="2014"/>
      <c r="C20" s="2014"/>
      <c r="D20" s="2011">
        <v>1.5</v>
      </c>
      <c r="E20" s="116"/>
      <c r="F20" s="2011">
        <v>3.5</v>
      </c>
      <c r="G20" s="116"/>
      <c r="H20" s="315">
        <v>3.25</v>
      </c>
      <c r="I20" s="2011">
        <v>5</v>
      </c>
      <c r="J20" s="2011">
        <v>5</v>
      </c>
      <c r="K20" s="2011">
        <v>5</v>
      </c>
      <c r="L20" s="315">
        <v>2.1337000000000002</v>
      </c>
      <c r="M20" s="315">
        <v>2.7651367875647668</v>
      </c>
      <c r="N20" s="315">
        <v>3.5139583011583011</v>
      </c>
      <c r="O20" s="315">
        <v>3.9996456840042054</v>
      </c>
      <c r="P20" s="2013" t="s">
        <v>1258</v>
      </c>
      <c r="Q20" s="2013" t="s">
        <v>1257</v>
      </c>
      <c r="R20" s="2011">
        <v>3.0342345624701954</v>
      </c>
      <c r="S20" s="116"/>
      <c r="T20" s="116"/>
      <c r="U20" s="2280"/>
    </row>
    <row r="21" spans="1:21" s="701" customFormat="1" ht="12" hidden="1" customHeight="1">
      <c r="A21" s="1933">
        <v>37848</v>
      </c>
      <c r="B21" s="1929"/>
      <c r="C21" s="1929"/>
      <c r="D21" s="1930">
        <v>2</v>
      </c>
      <c r="E21" s="1235"/>
      <c r="F21" s="1930">
        <v>2.5</v>
      </c>
      <c r="G21" s="1235"/>
      <c r="H21" s="1202">
        <v>3.25</v>
      </c>
      <c r="I21" s="1930">
        <v>5</v>
      </c>
      <c r="J21" s="1930">
        <v>5</v>
      </c>
      <c r="K21" s="1930">
        <v>5</v>
      </c>
      <c r="L21" s="1202">
        <v>3.7965</v>
      </c>
      <c r="M21" s="1202">
        <v>4.2514000000000003</v>
      </c>
      <c r="N21" s="1202" t="s">
        <v>1360</v>
      </c>
      <c r="O21" s="1202" t="s">
        <v>1360</v>
      </c>
      <c r="P21" s="1931" t="s">
        <v>1258</v>
      </c>
      <c r="Q21" s="1931" t="s">
        <v>1257</v>
      </c>
      <c r="R21" s="1930">
        <v>4.0987999999999998</v>
      </c>
      <c r="S21" s="1235"/>
      <c r="T21" s="1235"/>
      <c r="U21" s="1235"/>
    </row>
    <row r="22" spans="1:21" s="701" customFormat="1" ht="12" hidden="1" customHeight="1">
      <c r="A22" s="1933">
        <v>37879</v>
      </c>
      <c r="B22" s="1929"/>
      <c r="C22" s="1929"/>
      <c r="D22" s="1930">
        <v>2</v>
      </c>
      <c r="E22" s="1235"/>
      <c r="F22" s="1930">
        <v>2.5</v>
      </c>
      <c r="G22" s="1235"/>
      <c r="H22" s="1202">
        <v>3.25</v>
      </c>
      <c r="I22" s="1930">
        <v>5</v>
      </c>
      <c r="J22" s="1930">
        <v>5</v>
      </c>
      <c r="K22" s="1930">
        <v>5</v>
      </c>
      <c r="L22" s="1202">
        <v>2.3860000000000001</v>
      </c>
      <c r="M22" s="1202">
        <v>2.1418699999999999</v>
      </c>
      <c r="N22" s="1202" t="s">
        <v>1360</v>
      </c>
      <c r="O22" s="1202">
        <v>3.0449000000000002</v>
      </c>
      <c r="P22" s="1931" t="s">
        <v>1258</v>
      </c>
      <c r="Q22" s="1931" t="s">
        <v>1257</v>
      </c>
      <c r="R22" s="1930">
        <v>2.1819000000000002</v>
      </c>
      <c r="S22" s="1235"/>
      <c r="T22" s="1235"/>
      <c r="U22" s="1235"/>
    </row>
    <row r="23" spans="1:21" s="701" customFormat="1" ht="3.95" customHeight="1">
      <c r="A23" s="1933"/>
      <c r="B23" s="1929"/>
      <c r="C23" s="1929"/>
      <c r="D23" s="1930"/>
      <c r="E23" s="1235"/>
      <c r="F23" s="1930"/>
      <c r="G23" s="1235"/>
      <c r="H23" s="1202"/>
      <c r="I23" s="1930"/>
      <c r="J23" s="1930"/>
      <c r="K23" s="1930"/>
      <c r="L23" s="1202"/>
      <c r="M23" s="1202"/>
      <c r="N23" s="1202"/>
      <c r="O23" s="1202"/>
      <c r="P23" s="1931"/>
      <c r="Q23" s="1931"/>
      <c r="R23" s="1930"/>
      <c r="S23" s="1235"/>
      <c r="T23" s="1235"/>
      <c r="U23" s="1235"/>
    </row>
    <row r="24" spans="1:21" s="701" customFormat="1" ht="9.6" customHeight="1">
      <c r="A24" s="1933">
        <v>37909</v>
      </c>
      <c r="B24" s="1929"/>
      <c r="C24" s="1929"/>
      <c r="D24" s="1930">
        <v>2</v>
      </c>
      <c r="E24" s="1235"/>
      <c r="F24" s="1930">
        <v>2.5</v>
      </c>
      <c r="G24" s="1235"/>
      <c r="H24" s="1202">
        <v>3.25</v>
      </c>
      <c r="I24" s="1930">
        <v>5</v>
      </c>
      <c r="J24" s="1930">
        <v>5</v>
      </c>
      <c r="K24" s="1930">
        <v>5</v>
      </c>
      <c r="L24" s="1202">
        <v>2.9733000000000001</v>
      </c>
      <c r="M24" s="1202">
        <v>2.1602999999999999</v>
      </c>
      <c r="N24" s="1202">
        <v>2.6604999999999999</v>
      </c>
      <c r="O24" s="1202">
        <v>3.0448</v>
      </c>
      <c r="P24" s="1931" t="s">
        <v>1258</v>
      </c>
      <c r="Q24" s="1931" t="s">
        <v>1440</v>
      </c>
      <c r="R24" s="1930">
        <v>3.3517000000000001</v>
      </c>
      <c r="S24" s="1235"/>
      <c r="T24" s="1235"/>
      <c r="U24" s="1235"/>
    </row>
    <row r="25" spans="1:21" s="701" customFormat="1" ht="9.6" customHeight="1">
      <c r="A25" s="1933">
        <v>38001</v>
      </c>
      <c r="B25" s="1929"/>
      <c r="C25" s="1929"/>
      <c r="D25" s="1930">
        <v>2</v>
      </c>
      <c r="E25" s="1235"/>
      <c r="F25" s="1930">
        <v>2.5</v>
      </c>
      <c r="G25" s="1235"/>
      <c r="H25" s="1202">
        <v>3.25</v>
      </c>
      <c r="I25" s="1930">
        <v>5</v>
      </c>
      <c r="J25" s="1930">
        <v>5</v>
      </c>
      <c r="K25" s="1930">
        <v>5</v>
      </c>
      <c r="L25" s="1202">
        <v>4.3499999999999996</v>
      </c>
      <c r="M25" s="1202">
        <v>3.86</v>
      </c>
      <c r="N25" s="1202">
        <v>4.33</v>
      </c>
      <c r="O25" s="1202">
        <v>4.67</v>
      </c>
      <c r="P25" s="1931" t="s">
        <v>2353</v>
      </c>
      <c r="Q25" s="1931" t="s">
        <v>2354</v>
      </c>
      <c r="R25" s="1930">
        <v>4.93</v>
      </c>
      <c r="S25" s="1235"/>
      <c r="T25" s="1235"/>
      <c r="U25" s="1235"/>
    </row>
    <row r="26" spans="1:21" s="701" customFormat="1" ht="9.6" customHeight="1">
      <c r="A26" s="1933">
        <v>38092</v>
      </c>
      <c r="B26" s="1929"/>
      <c r="C26" s="1929"/>
      <c r="D26" s="1930">
        <v>2</v>
      </c>
      <c r="E26" s="1235"/>
      <c r="F26" s="1930">
        <v>2.5</v>
      </c>
      <c r="G26" s="1235"/>
      <c r="H26" s="1202">
        <v>3.25</v>
      </c>
      <c r="I26" s="1930">
        <v>5</v>
      </c>
      <c r="J26" s="1930">
        <v>5</v>
      </c>
      <c r="K26" s="1930">
        <v>5</v>
      </c>
      <c r="L26" s="1202">
        <v>3.17</v>
      </c>
      <c r="M26" s="1202">
        <v>4.07</v>
      </c>
      <c r="N26" s="1202">
        <v>4.3899999999999997</v>
      </c>
      <c r="O26" s="1202">
        <v>4.82</v>
      </c>
      <c r="P26" s="1931" t="s">
        <v>2355</v>
      </c>
      <c r="Q26" s="1931" t="s">
        <v>2356</v>
      </c>
      <c r="R26" s="1930">
        <v>2.69</v>
      </c>
      <c r="S26" s="1235"/>
      <c r="T26" s="1235"/>
      <c r="U26" s="1235"/>
    </row>
    <row r="27" spans="1:21" s="751" customFormat="1" ht="9.6" customHeight="1">
      <c r="A27" s="2010">
        <v>38183</v>
      </c>
      <c r="B27" s="2014"/>
      <c r="C27" s="2014"/>
      <c r="D27" s="2011">
        <v>2</v>
      </c>
      <c r="E27" s="116"/>
      <c r="F27" s="2011">
        <v>2.5</v>
      </c>
      <c r="G27" s="116"/>
      <c r="H27" s="315">
        <v>3.25</v>
      </c>
      <c r="I27" s="2011">
        <v>5</v>
      </c>
      <c r="J27" s="2011">
        <v>5</v>
      </c>
      <c r="K27" s="2011">
        <v>5</v>
      </c>
      <c r="L27" s="315">
        <v>5.16</v>
      </c>
      <c r="M27" s="315">
        <v>5.13</v>
      </c>
      <c r="N27" s="315">
        <v>5.16</v>
      </c>
      <c r="O27" s="315">
        <v>6.47</v>
      </c>
      <c r="P27" s="2013" t="s">
        <v>730</v>
      </c>
      <c r="Q27" s="2013" t="s">
        <v>731</v>
      </c>
      <c r="R27" s="2011">
        <v>3.61</v>
      </c>
      <c r="S27" s="116"/>
      <c r="T27" s="116"/>
      <c r="U27" s="2280"/>
    </row>
    <row r="28" spans="1:21" s="701" customFormat="1" ht="3.95" customHeight="1">
      <c r="A28" s="1933"/>
      <c r="B28" s="1929"/>
      <c r="C28" s="1929"/>
      <c r="D28" s="1930"/>
      <c r="E28" s="1235"/>
      <c r="F28" s="1930"/>
      <c r="G28" s="1235"/>
      <c r="H28" s="1202"/>
      <c r="I28" s="1930"/>
      <c r="J28" s="1930"/>
      <c r="K28" s="1930"/>
      <c r="L28" s="1202"/>
      <c r="M28" s="1202"/>
      <c r="N28" s="1202"/>
      <c r="O28" s="1202"/>
      <c r="P28" s="1931"/>
      <c r="Q28" s="1931"/>
      <c r="R28" s="1930"/>
      <c r="S28" s="1235"/>
      <c r="T28" s="1235"/>
      <c r="U28" s="1235"/>
    </row>
    <row r="29" spans="1:21" s="701" customFormat="1" ht="9.6" customHeight="1">
      <c r="A29" s="1933">
        <v>38275</v>
      </c>
      <c r="B29" s="1929"/>
      <c r="C29" s="1929"/>
      <c r="D29" s="1930">
        <v>3</v>
      </c>
      <c r="E29" s="1235"/>
      <c r="F29" s="1930">
        <v>2</v>
      </c>
      <c r="G29" s="1235"/>
      <c r="H29" s="1202" t="s">
        <v>1158</v>
      </c>
      <c r="I29" s="1930">
        <v>5</v>
      </c>
      <c r="J29" s="1930">
        <v>5</v>
      </c>
      <c r="K29" s="1930">
        <v>5</v>
      </c>
      <c r="L29" s="1202" t="s">
        <v>1360</v>
      </c>
      <c r="M29" s="1202">
        <v>6.0827999999999998</v>
      </c>
      <c r="N29" s="1202">
        <v>5.6441999999999997</v>
      </c>
      <c r="O29" s="1202">
        <v>5.5738000000000003</v>
      </c>
      <c r="P29" s="1931" t="s">
        <v>730</v>
      </c>
      <c r="Q29" s="1931" t="s">
        <v>731</v>
      </c>
      <c r="R29" s="1930">
        <v>5.1600999999999999</v>
      </c>
      <c r="S29" s="1235"/>
      <c r="T29" s="1235"/>
      <c r="U29" s="1235"/>
    </row>
    <row r="30" spans="1:21" s="701" customFormat="1" ht="9.6" customHeight="1">
      <c r="A30" s="1933">
        <v>38367</v>
      </c>
      <c r="B30" s="1929"/>
      <c r="C30" s="1929"/>
      <c r="D30" s="1930">
        <v>3</v>
      </c>
      <c r="E30" s="1235"/>
      <c r="F30" s="1930">
        <v>2</v>
      </c>
      <c r="G30" s="1235"/>
      <c r="H30" s="1202" t="s">
        <v>1158</v>
      </c>
      <c r="I30" s="1930">
        <v>5.5</v>
      </c>
      <c r="J30" s="1930">
        <v>5.5</v>
      </c>
      <c r="K30" s="1930">
        <v>5.5</v>
      </c>
      <c r="L30" s="1202">
        <v>4.2</v>
      </c>
      <c r="M30" s="1202">
        <v>4.32</v>
      </c>
      <c r="N30" s="1202">
        <v>5.17</v>
      </c>
      <c r="O30" s="1202">
        <v>5.2</v>
      </c>
      <c r="P30" s="1931" t="s">
        <v>730</v>
      </c>
      <c r="Q30" s="1931" t="s">
        <v>1440</v>
      </c>
      <c r="R30" s="1930">
        <v>3.37</v>
      </c>
      <c r="S30" s="1235"/>
      <c r="T30" s="1235"/>
      <c r="U30" s="1235"/>
    </row>
    <row r="31" spans="1:21" s="701" customFormat="1" ht="9.6" customHeight="1">
      <c r="A31" s="1933">
        <v>38457</v>
      </c>
      <c r="B31" s="1929"/>
      <c r="C31" s="1929"/>
      <c r="D31" s="1930">
        <v>3</v>
      </c>
      <c r="E31" s="1235"/>
      <c r="F31" s="1930">
        <v>3.5</v>
      </c>
      <c r="G31" s="1235"/>
      <c r="H31" s="1202" t="s">
        <v>1158</v>
      </c>
      <c r="I31" s="1930">
        <v>5.5</v>
      </c>
      <c r="J31" s="1930">
        <v>5.5</v>
      </c>
      <c r="K31" s="1930">
        <v>5.5</v>
      </c>
      <c r="L31" s="1202">
        <v>5.8982000000000001</v>
      </c>
      <c r="M31" s="1202">
        <v>5.9801000000000002</v>
      </c>
      <c r="N31" s="1202">
        <v>5.7729999999999997</v>
      </c>
      <c r="O31" s="1202">
        <v>5.9640000000000004</v>
      </c>
      <c r="P31" s="1931" t="s">
        <v>730</v>
      </c>
      <c r="Q31" s="1931" t="s">
        <v>1440</v>
      </c>
      <c r="R31" s="1930">
        <v>5.0599999999999996</v>
      </c>
      <c r="S31" s="1235"/>
      <c r="T31" s="1235"/>
      <c r="U31" s="1235"/>
    </row>
    <row r="32" spans="1:21" s="717" customFormat="1" ht="9.6" customHeight="1">
      <c r="A32" s="2010">
        <v>38548</v>
      </c>
      <c r="B32" s="2014"/>
      <c r="C32" s="2014"/>
      <c r="D32" s="2011">
        <v>3</v>
      </c>
      <c r="E32" s="116"/>
      <c r="F32" s="2011">
        <v>3.5</v>
      </c>
      <c r="G32" s="116"/>
      <c r="H32" s="315" t="s">
        <v>1158</v>
      </c>
      <c r="I32" s="2011">
        <v>5.5</v>
      </c>
      <c r="J32" s="2011">
        <v>5.5</v>
      </c>
      <c r="K32" s="2011">
        <v>5.5</v>
      </c>
      <c r="L32" s="315">
        <v>4.9398</v>
      </c>
      <c r="M32" s="315">
        <v>6.8026999999999997</v>
      </c>
      <c r="N32" s="315">
        <v>5.9131</v>
      </c>
      <c r="O32" s="315">
        <v>6.5473999999999997</v>
      </c>
      <c r="P32" s="2013" t="s">
        <v>1467</v>
      </c>
      <c r="Q32" s="2013" t="s">
        <v>1440</v>
      </c>
      <c r="R32" s="2011">
        <v>3.6608999999999998</v>
      </c>
      <c r="S32" s="116"/>
      <c r="T32" s="116"/>
      <c r="U32" s="2280"/>
    </row>
    <row r="33" spans="1:21" s="701" customFormat="1" ht="3.95" customHeight="1">
      <c r="A33" s="1933"/>
      <c r="B33" s="1929"/>
      <c r="C33" s="1929"/>
      <c r="D33" s="1930"/>
      <c r="E33" s="1235"/>
      <c r="F33" s="1930"/>
      <c r="G33" s="1235"/>
      <c r="H33" s="1202"/>
      <c r="I33" s="1930"/>
      <c r="J33" s="1930"/>
      <c r="K33" s="1930"/>
      <c r="L33" s="1202"/>
      <c r="M33" s="1202"/>
      <c r="N33" s="1202"/>
      <c r="O33" s="1202"/>
      <c r="P33" s="1931"/>
      <c r="Q33" s="1931"/>
      <c r="R33" s="1930"/>
      <c r="S33" s="1235"/>
      <c r="T33" s="1235"/>
      <c r="U33" s="1235"/>
    </row>
    <row r="34" spans="1:21" s="701" customFormat="1" ht="9.6" customHeight="1">
      <c r="A34" s="1933">
        <v>38640</v>
      </c>
      <c r="B34" s="1929"/>
      <c r="C34" s="1929"/>
      <c r="D34" s="1930">
        <v>3</v>
      </c>
      <c r="E34" s="1235"/>
      <c r="F34" s="1930">
        <v>3.5</v>
      </c>
      <c r="G34" s="1235"/>
      <c r="H34" s="1202" t="s">
        <v>1158</v>
      </c>
      <c r="I34" s="1930">
        <v>5.5</v>
      </c>
      <c r="J34" s="1930">
        <v>5.5</v>
      </c>
      <c r="K34" s="1930">
        <v>5.5</v>
      </c>
      <c r="L34" s="1202">
        <v>2.0091999999999999</v>
      </c>
      <c r="M34" s="1202">
        <v>2.7298</v>
      </c>
      <c r="N34" s="1202" t="s">
        <v>1360</v>
      </c>
      <c r="O34" s="1202" t="s">
        <v>1360</v>
      </c>
      <c r="P34" s="1931" t="s">
        <v>1467</v>
      </c>
      <c r="Q34" s="1931" t="s">
        <v>720</v>
      </c>
      <c r="R34" s="1930">
        <v>5.0999999999999996</v>
      </c>
      <c r="S34" s="1235"/>
      <c r="T34" s="1235"/>
      <c r="U34" s="1235"/>
    </row>
    <row r="35" spans="1:21" s="701" customFormat="1" ht="9.6" customHeight="1">
      <c r="A35" s="1933">
        <v>38732</v>
      </c>
      <c r="B35" s="1929"/>
      <c r="C35" s="1929"/>
      <c r="D35" s="1930">
        <v>3</v>
      </c>
      <c r="E35" s="1932">
        <v>6.5</v>
      </c>
      <c r="F35" s="1930">
        <v>3.5</v>
      </c>
      <c r="G35" s="1235"/>
      <c r="H35" s="1931" t="s">
        <v>1158</v>
      </c>
      <c r="I35" s="1930">
        <v>5.5</v>
      </c>
      <c r="J35" s="1930">
        <v>5.5</v>
      </c>
      <c r="K35" s="1930">
        <v>5.5</v>
      </c>
      <c r="L35" s="1202">
        <v>9.7142999999999997</v>
      </c>
      <c r="M35" s="1202">
        <v>8.7423999999999999</v>
      </c>
      <c r="N35" s="1202">
        <v>7.7899000000000003</v>
      </c>
      <c r="O35" s="1202">
        <v>7.3940000000000001</v>
      </c>
      <c r="P35" s="1931" t="s">
        <v>1467</v>
      </c>
      <c r="Q35" s="1931" t="s">
        <v>720</v>
      </c>
      <c r="R35" s="1930">
        <v>12.829599999999999</v>
      </c>
      <c r="S35" s="1930"/>
      <c r="T35" s="1930"/>
      <c r="U35" s="1930"/>
    </row>
    <row r="36" spans="1:21" s="701" customFormat="1" ht="9.6" customHeight="1">
      <c r="A36" s="1933">
        <v>38822</v>
      </c>
      <c r="B36" s="1929"/>
      <c r="C36" s="1929"/>
      <c r="D36" s="1930">
        <v>3</v>
      </c>
      <c r="E36" s="1932">
        <v>6.5</v>
      </c>
      <c r="F36" s="1930">
        <v>3.5</v>
      </c>
      <c r="G36" s="1235"/>
      <c r="H36" s="1931" t="s">
        <v>1158</v>
      </c>
      <c r="I36" s="1930">
        <v>5.5</v>
      </c>
      <c r="J36" s="1930">
        <v>5.5</v>
      </c>
      <c r="K36" s="1930">
        <v>5.5</v>
      </c>
      <c r="L36" s="1202" t="s">
        <v>1360</v>
      </c>
      <c r="M36" s="1202">
        <v>7.3460000000000001</v>
      </c>
      <c r="N36" s="1202">
        <v>6.8707000000000003</v>
      </c>
      <c r="O36" s="1202">
        <v>7.5991</v>
      </c>
      <c r="P36" s="1931" t="s">
        <v>1467</v>
      </c>
      <c r="Q36" s="1931" t="s">
        <v>283</v>
      </c>
      <c r="R36" s="1930">
        <v>7.8112000000000004</v>
      </c>
      <c r="S36" s="1930"/>
      <c r="T36" s="1930"/>
      <c r="U36" s="1930"/>
    </row>
    <row r="37" spans="1:21" s="717" customFormat="1" ht="9.6" customHeight="1">
      <c r="A37" s="2010">
        <v>38913</v>
      </c>
      <c r="B37" s="2014"/>
      <c r="C37" s="2014"/>
      <c r="D37" s="2011">
        <v>3</v>
      </c>
      <c r="E37" s="2012">
        <v>6.5</v>
      </c>
      <c r="F37" s="2011">
        <v>3.5</v>
      </c>
      <c r="G37" s="116"/>
      <c r="H37" s="2013" t="s">
        <v>1158</v>
      </c>
      <c r="I37" s="2011">
        <v>5.5</v>
      </c>
      <c r="J37" s="2011">
        <v>5.5</v>
      </c>
      <c r="K37" s="2011">
        <v>5.5</v>
      </c>
      <c r="L37" s="315">
        <v>8.6989999999999998</v>
      </c>
      <c r="M37" s="315">
        <v>8.1341000000000001</v>
      </c>
      <c r="N37" s="315">
        <v>8.2779000000000007</v>
      </c>
      <c r="O37" s="315">
        <v>7.2750000000000004</v>
      </c>
      <c r="P37" s="2013" t="s">
        <v>1467</v>
      </c>
      <c r="Q37" s="2013" t="s">
        <v>283</v>
      </c>
      <c r="R37" s="2011">
        <v>6.57</v>
      </c>
      <c r="S37" s="2011"/>
      <c r="T37" s="2011"/>
      <c r="U37" s="2011"/>
    </row>
    <row r="38" spans="1:21" s="701" customFormat="1" ht="12" hidden="1" customHeight="1">
      <c r="A38" s="1933">
        <v>38944</v>
      </c>
      <c r="B38" s="1929"/>
      <c r="C38" s="1929"/>
      <c r="D38" s="1930">
        <v>3</v>
      </c>
      <c r="E38" s="1932">
        <v>7</v>
      </c>
      <c r="F38" s="1930">
        <v>1.5</v>
      </c>
      <c r="G38" s="1235"/>
      <c r="H38" s="1931" t="s">
        <v>1158</v>
      </c>
      <c r="I38" s="1930">
        <v>5.5</v>
      </c>
      <c r="J38" s="1930">
        <v>5.5</v>
      </c>
      <c r="K38" s="1930">
        <v>5.5</v>
      </c>
      <c r="L38" s="1202">
        <v>2.8136000000000001</v>
      </c>
      <c r="M38" s="1202">
        <v>3.8064</v>
      </c>
      <c r="N38" s="1202" t="s">
        <v>1360</v>
      </c>
      <c r="O38" s="1202" t="s">
        <v>1360</v>
      </c>
      <c r="P38" s="1931" t="s">
        <v>1467</v>
      </c>
      <c r="Q38" s="1931" t="s">
        <v>291</v>
      </c>
      <c r="R38" s="1930">
        <v>2.4586999999999999</v>
      </c>
      <c r="S38" s="1930"/>
      <c r="T38" s="1930"/>
      <c r="U38" s="1930"/>
    </row>
    <row r="39" spans="1:21" s="701" customFormat="1" ht="12" hidden="1" customHeight="1">
      <c r="A39" s="1933">
        <v>38975</v>
      </c>
      <c r="B39" s="1929"/>
      <c r="C39" s="1929"/>
      <c r="D39" s="1930">
        <v>3</v>
      </c>
      <c r="E39" s="1932">
        <v>7</v>
      </c>
      <c r="F39" s="1930">
        <v>1.5</v>
      </c>
      <c r="G39" s="1235"/>
      <c r="H39" s="1931" t="s">
        <v>1158</v>
      </c>
      <c r="I39" s="1930">
        <v>5.5</v>
      </c>
      <c r="J39" s="1930">
        <v>5.5</v>
      </c>
      <c r="K39" s="1930">
        <v>5.5</v>
      </c>
      <c r="L39" s="1202">
        <v>2.7427000000000001</v>
      </c>
      <c r="M39" s="1202">
        <v>3.7740999999999998</v>
      </c>
      <c r="N39" s="1202">
        <v>4.2771999999999997</v>
      </c>
      <c r="O39" s="1202">
        <v>5.41</v>
      </c>
      <c r="P39" s="1931" t="s">
        <v>1467</v>
      </c>
      <c r="Q39" s="1931" t="s">
        <v>291</v>
      </c>
      <c r="R39" s="1930">
        <v>3.24</v>
      </c>
      <c r="S39" s="1930"/>
      <c r="T39" s="1930"/>
      <c r="U39" s="1930"/>
    </row>
    <row r="40" spans="1:21" s="701" customFormat="1" ht="3.95" customHeight="1">
      <c r="A40" s="1933"/>
      <c r="B40" s="1929"/>
      <c r="C40" s="1929"/>
      <c r="D40" s="1930"/>
      <c r="E40" s="1932"/>
      <c r="F40" s="1930"/>
      <c r="G40" s="1235"/>
      <c r="H40" s="1931"/>
      <c r="I40" s="1930"/>
      <c r="J40" s="1930"/>
      <c r="K40" s="1930"/>
      <c r="L40" s="1202"/>
      <c r="M40" s="1202"/>
      <c r="N40" s="1202"/>
      <c r="O40" s="1202"/>
      <c r="P40" s="1931"/>
      <c r="Q40" s="1931"/>
      <c r="R40" s="1930"/>
      <c r="S40" s="1930"/>
      <c r="T40" s="1930"/>
      <c r="U40" s="1930"/>
    </row>
    <row r="41" spans="1:21" s="701" customFormat="1" ht="9.6" customHeight="1">
      <c r="A41" s="1933">
        <v>39005</v>
      </c>
      <c r="B41" s="1929"/>
      <c r="C41" s="1929"/>
      <c r="D41" s="1930">
        <v>3</v>
      </c>
      <c r="E41" s="1932">
        <v>7</v>
      </c>
      <c r="F41" s="1930">
        <v>1.5</v>
      </c>
      <c r="G41" s="1235"/>
      <c r="H41" s="1931" t="s">
        <v>1158</v>
      </c>
      <c r="I41" s="1930">
        <v>5.5</v>
      </c>
      <c r="J41" s="1930">
        <v>5.5</v>
      </c>
      <c r="K41" s="1930">
        <v>5.5</v>
      </c>
      <c r="L41" s="1202">
        <v>4.5736999999999997</v>
      </c>
      <c r="M41" s="1202">
        <v>5.6341000000000001</v>
      </c>
      <c r="N41" s="1202">
        <v>5.5549999999999997</v>
      </c>
      <c r="O41" s="1202">
        <v>6.3792999999999997</v>
      </c>
      <c r="P41" s="1931" t="s">
        <v>1467</v>
      </c>
      <c r="Q41" s="1931" t="s">
        <v>291</v>
      </c>
      <c r="R41" s="1930">
        <v>5.89</v>
      </c>
      <c r="S41" s="1930"/>
      <c r="T41" s="1930"/>
      <c r="U41" s="1930"/>
    </row>
    <row r="42" spans="1:21" s="701" customFormat="1" ht="9.6" hidden="1" customHeight="1">
      <c r="A42" s="1933">
        <v>39036</v>
      </c>
      <c r="B42" s="1929"/>
      <c r="C42" s="1929"/>
      <c r="D42" s="1930">
        <v>3</v>
      </c>
      <c r="E42" s="1932">
        <v>7</v>
      </c>
      <c r="F42" s="1930">
        <v>1.5</v>
      </c>
      <c r="G42" s="1235"/>
      <c r="H42" s="1931" t="s">
        <v>1158</v>
      </c>
      <c r="I42" s="1930">
        <v>5.5</v>
      </c>
      <c r="J42" s="1930">
        <v>5.5</v>
      </c>
      <c r="K42" s="1930">
        <v>5.5</v>
      </c>
      <c r="L42" s="1202">
        <v>8.9387000000000008</v>
      </c>
      <c r="M42" s="1202">
        <v>7.7313999999999998</v>
      </c>
      <c r="N42" s="1202" t="s">
        <v>1360</v>
      </c>
      <c r="O42" s="1202">
        <v>7.6513</v>
      </c>
      <c r="P42" s="1931" t="s">
        <v>1467</v>
      </c>
      <c r="Q42" s="1931" t="s">
        <v>291</v>
      </c>
      <c r="R42" s="1930">
        <v>9.7899999999999991</v>
      </c>
      <c r="S42" s="1930"/>
      <c r="T42" s="1930"/>
      <c r="U42" s="1930"/>
    </row>
    <row r="43" spans="1:21" s="701" customFormat="1" ht="9.6" hidden="1" customHeight="1">
      <c r="A43" s="1933">
        <v>39066</v>
      </c>
      <c r="B43" s="1929"/>
      <c r="C43" s="1929"/>
      <c r="D43" s="1930">
        <v>3</v>
      </c>
      <c r="E43" s="1932">
        <v>7</v>
      </c>
      <c r="F43" s="1930">
        <v>1.5</v>
      </c>
      <c r="G43" s="1235"/>
      <c r="H43" s="1931" t="s">
        <v>1158</v>
      </c>
      <c r="I43" s="1930">
        <v>5.5</v>
      </c>
      <c r="J43" s="1930">
        <v>5.5</v>
      </c>
      <c r="K43" s="1930">
        <v>5.5</v>
      </c>
      <c r="L43" s="1202">
        <v>4.87</v>
      </c>
      <c r="M43" s="1202">
        <v>6.8209</v>
      </c>
      <c r="N43" s="1202">
        <v>6.8699000000000003</v>
      </c>
      <c r="O43" s="1202">
        <v>7.1870000000000003</v>
      </c>
      <c r="P43" s="1931" t="s">
        <v>1467</v>
      </c>
      <c r="Q43" s="1931" t="s">
        <v>291</v>
      </c>
      <c r="R43" s="1930">
        <v>8.59</v>
      </c>
      <c r="S43" s="1930"/>
      <c r="T43" s="1930"/>
      <c r="U43" s="1930"/>
    </row>
    <row r="44" spans="1:21" s="701" customFormat="1" ht="9.6" customHeight="1">
      <c r="A44" s="1933">
        <v>39097</v>
      </c>
      <c r="B44" s="1929"/>
      <c r="C44" s="1929"/>
      <c r="D44" s="1930">
        <v>3</v>
      </c>
      <c r="E44" s="1932">
        <v>7</v>
      </c>
      <c r="F44" s="1930">
        <v>1.5</v>
      </c>
      <c r="G44" s="1235"/>
      <c r="H44" s="1931" t="s">
        <v>1158</v>
      </c>
      <c r="I44" s="1930">
        <v>5.5</v>
      </c>
      <c r="J44" s="1930">
        <v>5.5</v>
      </c>
      <c r="K44" s="1930">
        <v>5.5</v>
      </c>
      <c r="L44" s="1202">
        <v>8.7899999999999991</v>
      </c>
      <c r="M44" s="1202">
        <v>8.2100000000000009</v>
      </c>
      <c r="N44" s="1202">
        <v>9.0399999999999991</v>
      </c>
      <c r="O44" s="1202">
        <v>8.61</v>
      </c>
      <c r="P44" s="1931" t="s">
        <v>290</v>
      </c>
      <c r="Q44" s="1931" t="s">
        <v>291</v>
      </c>
      <c r="R44" s="1930">
        <v>10.58</v>
      </c>
      <c r="S44" s="1930"/>
      <c r="T44" s="1930"/>
      <c r="U44" s="1930"/>
    </row>
    <row r="45" spans="1:21" s="701" customFormat="1" ht="9.6" hidden="1" customHeight="1">
      <c r="A45" s="1933">
        <v>39128</v>
      </c>
      <c r="B45" s="1929"/>
      <c r="C45" s="1929"/>
      <c r="D45" s="1930">
        <v>3</v>
      </c>
      <c r="E45" s="1932">
        <v>7</v>
      </c>
      <c r="F45" s="1930">
        <v>1.5</v>
      </c>
      <c r="G45" s="1235"/>
      <c r="H45" s="1931" t="s">
        <v>1158</v>
      </c>
      <c r="I45" s="1930">
        <v>5.5</v>
      </c>
      <c r="J45" s="1930">
        <v>5.5</v>
      </c>
      <c r="K45" s="1930">
        <v>5.5</v>
      </c>
      <c r="L45" s="1202">
        <v>9.2200000000000006</v>
      </c>
      <c r="M45" s="1202">
        <v>7.78</v>
      </c>
      <c r="N45" s="1202" t="s">
        <v>1360</v>
      </c>
      <c r="O45" s="1202" t="s">
        <v>1360</v>
      </c>
      <c r="P45" s="1931" t="s">
        <v>290</v>
      </c>
      <c r="Q45" s="1931" t="s">
        <v>130</v>
      </c>
      <c r="R45" s="1930">
        <v>8.4499999999999993</v>
      </c>
      <c r="S45" s="1930"/>
      <c r="T45" s="1930"/>
      <c r="U45" s="1930"/>
    </row>
    <row r="46" spans="1:21" s="701" customFormat="1" ht="9.6" hidden="1" customHeight="1">
      <c r="A46" s="1933">
        <v>39156</v>
      </c>
      <c r="B46" s="1929"/>
      <c r="C46" s="1929"/>
      <c r="D46" s="1930">
        <v>3</v>
      </c>
      <c r="E46" s="1932">
        <v>7</v>
      </c>
      <c r="F46" s="1930">
        <v>1.5</v>
      </c>
      <c r="G46" s="1235"/>
      <c r="H46" s="1931" t="s">
        <v>1158</v>
      </c>
      <c r="I46" s="1930">
        <v>5.5</v>
      </c>
      <c r="J46" s="1930">
        <v>5.5</v>
      </c>
      <c r="K46" s="1930">
        <v>5.5</v>
      </c>
      <c r="L46" s="1202">
        <v>9.0399999999999991</v>
      </c>
      <c r="M46" s="1202">
        <v>8.09</v>
      </c>
      <c r="N46" s="1202" t="s">
        <v>1360</v>
      </c>
      <c r="O46" s="1202" t="s">
        <v>1360</v>
      </c>
      <c r="P46" s="1931" t="s">
        <v>290</v>
      </c>
      <c r="Q46" s="1931" t="s">
        <v>130</v>
      </c>
      <c r="R46" s="1930">
        <v>10.18</v>
      </c>
      <c r="S46" s="1930"/>
      <c r="T46" s="1930"/>
      <c r="U46" s="1930"/>
    </row>
    <row r="47" spans="1:21" ht="9.6" customHeight="1">
      <c r="A47" s="1933">
        <v>39187</v>
      </c>
      <c r="B47" s="1929"/>
      <c r="C47" s="1929"/>
      <c r="D47" s="1930">
        <v>3</v>
      </c>
      <c r="E47" s="1932">
        <v>7</v>
      </c>
      <c r="F47" s="1930">
        <v>1.5</v>
      </c>
      <c r="G47" s="1235"/>
      <c r="H47" s="1931" t="s">
        <v>1158</v>
      </c>
      <c r="I47" s="1930">
        <v>5.5</v>
      </c>
      <c r="J47" s="1930">
        <v>5.5</v>
      </c>
      <c r="K47" s="1930">
        <v>5.5</v>
      </c>
      <c r="L47" s="1202">
        <v>9.67</v>
      </c>
      <c r="M47" s="1202">
        <v>9.06</v>
      </c>
      <c r="N47" s="1202">
        <v>8.82</v>
      </c>
      <c r="O47" s="1202">
        <v>8.81</v>
      </c>
      <c r="P47" s="1931" t="s">
        <v>290</v>
      </c>
      <c r="Q47" s="1931" t="s">
        <v>130</v>
      </c>
      <c r="R47" s="1930">
        <v>9.5399999999999991</v>
      </c>
      <c r="S47" s="1930"/>
      <c r="T47" s="1930"/>
      <c r="U47" s="1930"/>
    </row>
    <row r="48" spans="1:21" ht="9.6" hidden="1" customHeight="1">
      <c r="A48" s="1933">
        <v>39217</v>
      </c>
      <c r="B48" s="1929"/>
      <c r="C48" s="1929"/>
      <c r="D48" s="1930">
        <v>3</v>
      </c>
      <c r="E48" s="1932">
        <v>7</v>
      </c>
      <c r="F48" s="1930">
        <v>1.5</v>
      </c>
      <c r="G48" s="1235"/>
      <c r="H48" s="1931" t="s">
        <v>1158</v>
      </c>
      <c r="I48" s="1930">
        <v>5.5</v>
      </c>
      <c r="J48" s="1930">
        <v>5.5</v>
      </c>
      <c r="K48" s="1930">
        <v>5.5</v>
      </c>
      <c r="L48" s="1202">
        <v>8.74</v>
      </c>
      <c r="M48" s="1202">
        <v>9</v>
      </c>
      <c r="N48" s="1202" t="s">
        <v>1360</v>
      </c>
      <c r="O48" s="1202" t="s">
        <v>1360</v>
      </c>
      <c r="P48" s="1931" t="s">
        <v>209</v>
      </c>
      <c r="Q48" s="1931" t="s">
        <v>2357</v>
      </c>
      <c r="R48" s="1930">
        <v>10.43</v>
      </c>
      <c r="S48" s="1930"/>
      <c r="T48" s="1930"/>
      <c r="U48" s="1930"/>
    </row>
    <row r="49" spans="1:21" ht="9.6" hidden="1" customHeight="1">
      <c r="A49" s="1933">
        <v>39248</v>
      </c>
      <c r="B49" s="1929"/>
      <c r="C49" s="1929"/>
      <c r="D49" s="1930">
        <v>3</v>
      </c>
      <c r="E49" s="1932">
        <v>7</v>
      </c>
      <c r="F49" s="1930">
        <v>1.5</v>
      </c>
      <c r="G49" s="1235"/>
      <c r="H49" s="1931" t="s">
        <v>1158</v>
      </c>
      <c r="I49" s="1930">
        <v>5.5</v>
      </c>
      <c r="J49" s="1930">
        <v>5.5</v>
      </c>
      <c r="K49" s="1930">
        <v>5.5</v>
      </c>
      <c r="L49" s="1202">
        <v>8.3000000000000007</v>
      </c>
      <c r="M49" s="1202">
        <v>8.34</v>
      </c>
      <c r="N49" s="1202">
        <v>8.24</v>
      </c>
      <c r="O49" s="1202">
        <v>8.61</v>
      </c>
      <c r="P49" s="1931" t="s">
        <v>290</v>
      </c>
      <c r="Q49" s="1931" t="s">
        <v>130</v>
      </c>
      <c r="R49" s="1930">
        <v>10.23</v>
      </c>
      <c r="S49" s="1930"/>
      <c r="T49" s="1930"/>
      <c r="U49" s="1930"/>
    </row>
    <row r="50" spans="1:21" s="120" customFormat="1" ht="9.6" customHeight="1">
      <c r="A50" s="2010">
        <v>39278</v>
      </c>
      <c r="B50" s="2014"/>
      <c r="C50" s="2014"/>
      <c r="D50" s="2011">
        <v>3</v>
      </c>
      <c r="E50" s="2012">
        <v>7</v>
      </c>
      <c r="F50" s="2011">
        <v>1.5</v>
      </c>
      <c r="G50" s="116"/>
      <c r="H50" s="2013" t="s">
        <v>1158</v>
      </c>
      <c r="I50" s="2011">
        <v>5.5</v>
      </c>
      <c r="J50" s="2011">
        <v>5.5</v>
      </c>
      <c r="K50" s="2011">
        <v>5.5</v>
      </c>
      <c r="L50" s="315">
        <v>8.08</v>
      </c>
      <c r="M50" s="315">
        <v>8.52</v>
      </c>
      <c r="N50" s="315">
        <v>8.59</v>
      </c>
      <c r="O50" s="315">
        <v>8.61</v>
      </c>
      <c r="P50" s="2013" t="s">
        <v>209</v>
      </c>
      <c r="Q50" s="2013" t="s">
        <v>283</v>
      </c>
      <c r="R50" s="2011">
        <v>8.2200000000000006</v>
      </c>
      <c r="S50" s="2011"/>
      <c r="T50" s="2011"/>
      <c r="U50" s="2011"/>
    </row>
    <row r="51" spans="1:21" ht="12" hidden="1" customHeight="1">
      <c r="A51" s="1933">
        <v>39309</v>
      </c>
      <c r="B51" s="1929"/>
      <c r="C51" s="1929"/>
      <c r="D51" s="1930">
        <v>3</v>
      </c>
      <c r="E51" s="1932">
        <v>7</v>
      </c>
      <c r="F51" s="1930">
        <v>1.5</v>
      </c>
      <c r="G51" s="1235"/>
      <c r="H51" s="1931" t="s">
        <v>1158</v>
      </c>
      <c r="I51" s="1930">
        <v>5</v>
      </c>
      <c r="J51" s="1930">
        <v>5</v>
      </c>
      <c r="K51" s="1930">
        <v>5</v>
      </c>
      <c r="L51" s="1202">
        <v>3.04</v>
      </c>
      <c r="M51" s="1202">
        <v>3.98</v>
      </c>
      <c r="N51" s="1202" t="s">
        <v>1360</v>
      </c>
      <c r="O51" s="1202" t="s">
        <v>1360</v>
      </c>
      <c r="P51" s="1931" t="s">
        <v>290</v>
      </c>
      <c r="Q51" s="1931" t="s">
        <v>283</v>
      </c>
      <c r="R51" s="1930">
        <v>2.69</v>
      </c>
      <c r="S51" s="1930"/>
      <c r="T51" s="1930"/>
      <c r="U51" s="1930"/>
    </row>
    <row r="52" spans="1:21" ht="12" hidden="1" customHeight="1">
      <c r="A52" s="1933">
        <v>39340</v>
      </c>
      <c r="B52" s="1929"/>
      <c r="C52" s="1929"/>
      <c r="D52" s="1930">
        <v>3</v>
      </c>
      <c r="E52" s="1932">
        <v>7</v>
      </c>
      <c r="F52" s="1930">
        <v>1.5</v>
      </c>
      <c r="G52" s="1235"/>
      <c r="H52" s="1931" t="s">
        <v>1158</v>
      </c>
      <c r="I52" s="1930">
        <v>5</v>
      </c>
      <c r="J52" s="1930">
        <v>5</v>
      </c>
      <c r="K52" s="1930">
        <v>5</v>
      </c>
      <c r="L52" s="1202">
        <v>0.93400000000000005</v>
      </c>
      <c r="M52" s="1202">
        <v>2.2827999999999999</v>
      </c>
      <c r="N52" s="1202">
        <v>4.0145999999999997</v>
      </c>
      <c r="O52" s="1202">
        <v>4.4564000000000004</v>
      </c>
      <c r="P52" s="1931" t="s">
        <v>290</v>
      </c>
      <c r="Q52" s="1931" t="s">
        <v>283</v>
      </c>
      <c r="R52" s="1930">
        <v>1.33</v>
      </c>
      <c r="S52" s="1930"/>
      <c r="T52" s="1930"/>
      <c r="U52" s="1930"/>
    </row>
    <row r="53" spans="1:21" ht="3.95" customHeight="1">
      <c r="A53" s="1933"/>
      <c r="B53" s="1929"/>
      <c r="C53" s="1929"/>
      <c r="D53" s="1930"/>
      <c r="E53" s="1932"/>
      <c r="F53" s="1930"/>
      <c r="G53" s="1235"/>
      <c r="H53" s="1931"/>
      <c r="I53" s="1930"/>
      <c r="J53" s="1930"/>
      <c r="K53" s="1930"/>
      <c r="L53" s="1202"/>
      <c r="M53" s="1202"/>
      <c r="N53" s="1202"/>
      <c r="O53" s="1202"/>
      <c r="P53" s="1931"/>
      <c r="Q53" s="1931"/>
      <c r="R53" s="1930"/>
      <c r="S53" s="1930"/>
      <c r="T53" s="1930"/>
      <c r="U53" s="1930"/>
    </row>
    <row r="54" spans="1:21" ht="9.6" customHeight="1">
      <c r="A54" s="1933">
        <v>39370</v>
      </c>
      <c r="B54" s="1929"/>
      <c r="C54" s="1929"/>
      <c r="D54" s="1930">
        <v>3</v>
      </c>
      <c r="E54" s="1932">
        <v>7</v>
      </c>
      <c r="F54" s="1930">
        <v>1.5</v>
      </c>
      <c r="G54" s="1235"/>
      <c r="H54" s="1931" t="s">
        <v>1158</v>
      </c>
      <c r="I54" s="1930">
        <v>5</v>
      </c>
      <c r="J54" s="1930">
        <v>5</v>
      </c>
      <c r="K54" s="1930">
        <v>5</v>
      </c>
      <c r="L54" s="1202">
        <v>0.70420000000000005</v>
      </c>
      <c r="M54" s="1202">
        <v>1.8152999999999999</v>
      </c>
      <c r="N54" s="1202">
        <v>3.4803999999999999</v>
      </c>
      <c r="O54" s="1202">
        <v>4.4322999999999997</v>
      </c>
      <c r="P54" s="1931" t="s">
        <v>290</v>
      </c>
      <c r="Q54" s="1931" t="s">
        <v>283</v>
      </c>
      <c r="R54" s="1930">
        <v>1.08</v>
      </c>
      <c r="S54" s="1930"/>
      <c r="T54" s="1930"/>
      <c r="U54" s="1930"/>
    </row>
    <row r="55" spans="1:21" ht="12" hidden="1" customHeight="1">
      <c r="A55" s="1933">
        <v>39401</v>
      </c>
      <c r="B55" s="1929"/>
      <c r="C55" s="1929"/>
      <c r="D55" s="1930">
        <v>3</v>
      </c>
      <c r="E55" s="1932">
        <v>7</v>
      </c>
      <c r="F55" s="1930">
        <v>1.5</v>
      </c>
      <c r="G55" s="1235"/>
      <c r="H55" s="1931" t="s">
        <v>1158</v>
      </c>
      <c r="I55" s="1930">
        <v>5</v>
      </c>
      <c r="J55" s="1930">
        <v>5</v>
      </c>
      <c r="K55" s="1930">
        <v>5</v>
      </c>
      <c r="L55" s="1202">
        <v>0.36</v>
      </c>
      <c r="M55" s="1202">
        <v>0.97</v>
      </c>
      <c r="N55" s="1202" t="s">
        <v>1360</v>
      </c>
      <c r="O55" s="1202">
        <v>3.27</v>
      </c>
      <c r="P55" s="1931" t="s">
        <v>290</v>
      </c>
      <c r="Q55" s="1931" t="s">
        <v>283</v>
      </c>
      <c r="R55" s="1930">
        <v>1.1100000000000001</v>
      </c>
      <c r="S55" s="1930"/>
      <c r="T55" s="1930"/>
      <c r="U55" s="1930"/>
    </row>
    <row r="56" spans="1:21" ht="12" hidden="1" customHeight="1">
      <c r="A56" s="1933">
        <v>39431</v>
      </c>
      <c r="B56" s="1929"/>
      <c r="C56" s="1929"/>
      <c r="D56" s="1930">
        <v>3</v>
      </c>
      <c r="E56" s="1932">
        <v>7</v>
      </c>
      <c r="F56" s="1930">
        <v>1.5</v>
      </c>
      <c r="G56" s="1235"/>
      <c r="H56" s="1931" t="s">
        <v>1158</v>
      </c>
      <c r="I56" s="1930">
        <v>5</v>
      </c>
      <c r="J56" s="1930">
        <v>5</v>
      </c>
      <c r="K56" s="1930">
        <v>5</v>
      </c>
      <c r="L56" s="1202">
        <v>0.31</v>
      </c>
      <c r="M56" s="1202">
        <v>0.8</v>
      </c>
      <c r="N56" s="1202">
        <v>2.2400000000000002</v>
      </c>
      <c r="O56" s="1202">
        <v>2.68</v>
      </c>
      <c r="P56" s="1931" t="s">
        <v>290</v>
      </c>
      <c r="Q56" s="1931" t="s">
        <v>720</v>
      </c>
      <c r="R56" s="1930">
        <v>1.06</v>
      </c>
      <c r="S56" s="1930"/>
      <c r="T56" s="1930"/>
      <c r="U56" s="1930"/>
    </row>
    <row r="57" spans="1:21" ht="9.6" customHeight="1">
      <c r="A57" s="1933">
        <v>39462</v>
      </c>
      <c r="B57" s="1929"/>
      <c r="C57" s="1929"/>
      <c r="D57" s="1930">
        <v>3</v>
      </c>
      <c r="E57" s="1932">
        <v>7</v>
      </c>
      <c r="F57" s="1930">
        <v>1.5</v>
      </c>
      <c r="G57" s="1235"/>
      <c r="H57" s="1931" t="s">
        <v>1158</v>
      </c>
      <c r="I57" s="1930">
        <v>5</v>
      </c>
      <c r="J57" s="1930">
        <v>5</v>
      </c>
      <c r="K57" s="1930">
        <v>5</v>
      </c>
      <c r="L57" s="1202">
        <v>0.18</v>
      </c>
      <c r="M57" s="1202">
        <v>0.7</v>
      </c>
      <c r="N57" s="1202">
        <v>2.34</v>
      </c>
      <c r="O57" s="1202">
        <v>3.03</v>
      </c>
      <c r="P57" s="1931" t="s">
        <v>290</v>
      </c>
      <c r="Q57" s="1931" t="s">
        <v>283</v>
      </c>
      <c r="R57" s="1930">
        <v>0.9</v>
      </c>
      <c r="S57" s="1930"/>
      <c r="T57" s="1930"/>
      <c r="U57" s="1930"/>
    </row>
    <row r="58" spans="1:21" ht="12" hidden="1" customHeight="1">
      <c r="A58" s="1933">
        <v>39493</v>
      </c>
      <c r="B58" s="1929"/>
      <c r="C58" s="1929"/>
      <c r="D58" s="1930">
        <v>3</v>
      </c>
      <c r="E58" s="1932">
        <v>7</v>
      </c>
      <c r="F58" s="1930">
        <v>1.5</v>
      </c>
      <c r="G58" s="1235"/>
      <c r="H58" s="1931" t="s">
        <v>1158</v>
      </c>
      <c r="I58" s="1930">
        <v>5</v>
      </c>
      <c r="J58" s="1930">
        <v>5</v>
      </c>
      <c r="K58" s="1930">
        <v>5</v>
      </c>
      <c r="L58" s="1202">
        <v>0.16</v>
      </c>
      <c r="M58" s="1202">
        <v>0.61</v>
      </c>
      <c r="N58" s="1202" t="s">
        <v>1360</v>
      </c>
      <c r="O58" s="1202" t="s">
        <v>1360</v>
      </c>
      <c r="P58" s="1931" t="s">
        <v>290</v>
      </c>
      <c r="Q58" s="1931" t="s">
        <v>283</v>
      </c>
      <c r="R58" s="1930">
        <v>0.72</v>
      </c>
      <c r="S58" s="1930"/>
      <c r="T58" s="1930"/>
      <c r="U58" s="1930"/>
    </row>
    <row r="59" spans="1:21" ht="12" hidden="1" customHeight="1">
      <c r="A59" s="1933">
        <v>39522</v>
      </c>
      <c r="B59" s="1929"/>
      <c r="C59" s="1929"/>
      <c r="D59" s="1930">
        <v>3</v>
      </c>
      <c r="E59" s="1932">
        <v>7</v>
      </c>
      <c r="F59" s="1930">
        <v>1.5</v>
      </c>
      <c r="G59" s="1235"/>
      <c r="H59" s="1931" t="s">
        <v>1158</v>
      </c>
      <c r="I59" s="1930">
        <v>5</v>
      </c>
      <c r="J59" s="1930">
        <v>5</v>
      </c>
      <c r="K59" s="1930">
        <v>5</v>
      </c>
      <c r="L59" s="1202">
        <v>0.19</v>
      </c>
      <c r="M59" s="1202">
        <v>0.97</v>
      </c>
      <c r="N59" s="1202">
        <v>1.99</v>
      </c>
      <c r="O59" s="1202">
        <v>2.41</v>
      </c>
      <c r="P59" s="1931" t="s">
        <v>290</v>
      </c>
      <c r="Q59" s="1931" t="s">
        <v>283</v>
      </c>
      <c r="R59" s="1930">
        <v>0.69</v>
      </c>
      <c r="S59" s="1930"/>
      <c r="T59" s="1930"/>
      <c r="U59" s="1930"/>
    </row>
    <row r="60" spans="1:21" ht="9.6" customHeight="1">
      <c r="A60" s="1933">
        <v>39553</v>
      </c>
      <c r="B60" s="1929"/>
      <c r="C60" s="1929"/>
      <c r="D60" s="1930">
        <v>3</v>
      </c>
      <c r="E60" s="1932">
        <v>7</v>
      </c>
      <c r="F60" s="1930">
        <v>1.5</v>
      </c>
      <c r="G60" s="1235"/>
      <c r="H60" s="1931" t="s">
        <v>1158</v>
      </c>
      <c r="I60" s="1930">
        <v>5</v>
      </c>
      <c r="J60" s="1930">
        <v>5</v>
      </c>
      <c r="K60" s="1930">
        <v>5</v>
      </c>
      <c r="L60" s="1202">
        <v>0.19</v>
      </c>
      <c r="M60" s="1202">
        <v>1.0900000000000001</v>
      </c>
      <c r="N60" s="1202">
        <v>1.77</v>
      </c>
      <c r="O60" s="1202">
        <v>2.65</v>
      </c>
      <c r="P60" s="1931" t="s">
        <v>290</v>
      </c>
      <c r="Q60" s="1931" t="s">
        <v>283</v>
      </c>
      <c r="R60" s="1930">
        <v>0.69</v>
      </c>
      <c r="S60" s="1930"/>
      <c r="T60" s="1930"/>
      <c r="U60" s="1930"/>
    </row>
    <row r="61" spans="1:21" ht="12" hidden="1" customHeight="1">
      <c r="A61" s="1933">
        <v>39583</v>
      </c>
      <c r="B61" s="1929"/>
      <c r="C61" s="1929"/>
      <c r="D61" s="1930">
        <v>3</v>
      </c>
      <c r="E61" s="1932">
        <v>7</v>
      </c>
      <c r="F61" s="1930">
        <v>1.5</v>
      </c>
      <c r="G61" s="1235"/>
      <c r="H61" s="1931" t="s">
        <v>1158</v>
      </c>
      <c r="I61" s="1930">
        <v>5</v>
      </c>
      <c r="J61" s="1930">
        <v>5</v>
      </c>
      <c r="K61" s="1930">
        <v>5</v>
      </c>
      <c r="L61" s="1202">
        <v>0.16020000000000001</v>
      </c>
      <c r="M61" s="1202">
        <v>0.83279999999999998</v>
      </c>
      <c r="N61" s="1202">
        <v>0.58840000000000003</v>
      </c>
      <c r="O61" s="1202" t="s">
        <v>1360</v>
      </c>
      <c r="P61" s="1931" t="s">
        <v>290</v>
      </c>
      <c r="Q61" s="1931" t="s">
        <v>283</v>
      </c>
      <c r="R61" s="1930">
        <v>0.75</v>
      </c>
      <c r="S61" s="1930"/>
      <c r="T61" s="1930"/>
      <c r="U61" s="1930"/>
    </row>
    <row r="62" spans="1:21" ht="12" hidden="1" customHeight="1">
      <c r="A62" s="1933">
        <v>39614</v>
      </c>
      <c r="B62" s="1929"/>
      <c r="C62" s="1929"/>
      <c r="D62" s="1930">
        <v>3</v>
      </c>
      <c r="E62" s="1932">
        <v>7</v>
      </c>
      <c r="F62" s="1930">
        <v>1.5</v>
      </c>
      <c r="G62" s="1235"/>
      <c r="H62" s="1931" t="s">
        <v>1158</v>
      </c>
      <c r="I62" s="1930">
        <v>5</v>
      </c>
      <c r="J62" s="1930">
        <v>5</v>
      </c>
      <c r="K62" s="1930">
        <v>5</v>
      </c>
      <c r="L62" s="1202">
        <v>0.25</v>
      </c>
      <c r="M62" s="1202">
        <v>1.34</v>
      </c>
      <c r="N62" s="1202">
        <v>2.12</v>
      </c>
      <c r="O62" s="1202">
        <v>3.44</v>
      </c>
      <c r="P62" s="1931" t="s">
        <v>290</v>
      </c>
      <c r="Q62" s="1931" t="s">
        <v>283</v>
      </c>
      <c r="R62" s="1930">
        <v>0.84</v>
      </c>
      <c r="S62" s="1930"/>
      <c r="T62" s="1930"/>
      <c r="U62" s="1930"/>
    </row>
    <row r="63" spans="1:21" s="120" customFormat="1" ht="9.6" customHeight="1">
      <c r="A63" s="2010">
        <v>39644</v>
      </c>
      <c r="B63" s="2014"/>
      <c r="C63" s="2014"/>
      <c r="D63" s="2011">
        <v>3</v>
      </c>
      <c r="E63" s="2012">
        <v>7</v>
      </c>
      <c r="F63" s="2011">
        <v>1.5</v>
      </c>
      <c r="G63" s="116"/>
      <c r="H63" s="2013" t="s">
        <v>1158</v>
      </c>
      <c r="I63" s="2011">
        <v>5</v>
      </c>
      <c r="J63" s="2011">
        <v>5</v>
      </c>
      <c r="K63" s="2011">
        <v>5</v>
      </c>
      <c r="L63" s="315">
        <v>0.1</v>
      </c>
      <c r="M63" s="315">
        <v>1.1499999999999999</v>
      </c>
      <c r="N63" s="315">
        <v>1.96</v>
      </c>
      <c r="O63" s="315">
        <v>2.72</v>
      </c>
      <c r="P63" s="2013" t="s">
        <v>290</v>
      </c>
      <c r="Q63" s="2013" t="s">
        <v>283</v>
      </c>
      <c r="R63" s="2011">
        <v>0.86</v>
      </c>
      <c r="S63" s="2011">
        <v>6.1718099236770128</v>
      </c>
      <c r="T63" s="2011">
        <v>12.402829832416426</v>
      </c>
      <c r="U63" s="2011"/>
    </row>
    <row r="64" spans="1:21" ht="12" hidden="1" customHeight="1">
      <c r="A64" s="1933">
        <v>39675</v>
      </c>
      <c r="B64" s="1929"/>
      <c r="C64" s="1929"/>
      <c r="D64" s="1930">
        <v>8</v>
      </c>
      <c r="E64" s="1932">
        <v>8</v>
      </c>
      <c r="F64" s="1930">
        <v>1.5</v>
      </c>
      <c r="G64" s="1235"/>
      <c r="H64" s="1931" t="s">
        <v>1158</v>
      </c>
      <c r="I64" s="1930">
        <v>5</v>
      </c>
      <c r="J64" s="1930">
        <v>5</v>
      </c>
      <c r="K64" s="1930">
        <v>5</v>
      </c>
      <c r="L64" s="1202">
        <v>0.03</v>
      </c>
      <c r="M64" s="1202">
        <v>0.18</v>
      </c>
      <c r="N64" s="1202" t="s">
        <v>1360</v>
      </c>
      <c r="O64" s="1202" t="s">
        <v>1360</v>
      </c>
      <c r="P64" s="1931" t="s">
        <v>209</v>
      </c>
      <c r="Q64" s="1931" t="s">
        <v>2358</v>
      </c>
      <c r="R64" s="1930">
        <v>0.45</v>
      </c>
      <c r="S64" s="1930">
        <v>6.2363289479146635</v>
      </c>
      <c r="T64" s="1930">
        <v>13.279004125032266</v>
      </c>
      <c r="U64" s="1930"/>
    </row>
    <row r="65" spans="1:21" ht="12" hidden="1" customHeight="1">
      <c r="A65" s="1933">
        <v>39706</v>
      </c>
      <c r="B65" s="1929"/>
      <c r="C65" s="1929"/>
      <c r="D65" s="1930">
        <v>8</v>
      </c>
      <c r="E65" s="1932">
        <v>8</v>
      </c>
      <c r="F65" s="1930">
        <v>1.5</v>
      </c>
      <c r="G65" s="1235"/>
      <c r="H65" s="1931" t="s">
        <v>1158</v>
      </c>
      <c r="I65" s="1930">
        <v>6</v>
      </c>
      <c r="J65" s="1930">
        <v>5.5</v>
      </c>
      <c r="K65" s="1930">
        <v>5</v>
      </c>
      <c r="L65" s="1202">
        <v>7.0000000000000007E-2</v>
      </c>
      <c r="M65" s="1202">
        <v>0.15</v>
      </c>
      <c r="N65" s="1202">
        <v>0.79</v>
      </c>
      <c r="O65" s="1202">
        <v>1.1599999999999999</v>
      </c>
      <c r="P65" s="1931" t="s">
        <v>290</v>
      </c>
      <c r="Q65" s="1931" t="s">
        <v>720</v>
      </c>
      <c r="R65" s="1930">
        <v>0.34</v>
      </c>
      <c r="S65" s="1930">
        <v>5.5230866568086592</v>
      </c>
      <c r="T65" s="1930">
        <v>12.919157677810897</v>
      </c>
      <c r="U65" s="1930"/>
    </row>
    <row r="66" spans="1:21" ht="3.95" customHeight="1">
      <c r="A66" s="1933"/>
      <c r="B66" s="1929"/>
      <c r="C66" s="1929"/>
      <c r="D66" s="1930"/>
      <c r="E66" s="1932"/>
      <c r="F66" s="1930"/>
      <c r="G66" s="1235"/>
      <c r="H66" s="1931"/>
      <c r="I66" s="1930"/>
      <c r="J66" s="1930"/>
      <c r="K66" s="1930"/>
      <c r="L66" s="1202"/>
      <c r="M66" s="1202"/>
      <c r="N66" s="1202"/>
      <c r="O66" s="1202"/>
      <c r="P66" s="1931"/>
      <c r="Q66" s="1931"/>
      <c r="R66" s="1930"/>
      <c r="S66" s="1930"/>
      <c r="T66" s="1930"/>
      <c r="U66" s="1930"/>
    </row>
    <row r="67" spans="1:21" ht="9.6" customHeight="1">
      <c r="A67" s="1933">
        <v>39736</v>
      </c>
      <c r="B67" s="1929"/>
      <c r="C67" s="1929"/>
      <c r="D67" s="1930">
        <v>8</v>
      </c>
      <c r="E67" s="1932">
        <v>8</v>
      </c>
      <c r="F67" s="1930">
        <v>1.5</v>
      </c>
      <c r="G67" s="1235"/>
      <c r="H67" s="1931" t="s">
        <v>1158</v>
      </c>
      <c r="I67" s="1930">
        <v>6</v>
      </c>
      <c r="J67" s="1930">
        <v>5.5</v>
      </c>
      <c r="K67" s="1930">
        <v>5</v>
      </c>
      <c r="L67" s="1202">
        <v>0.11523975903614458</v>
      </c>
      <c r="M67" s="1202">
        <v>0.30955867507886436</v>
      </c>
      <c r="N67" s="1202">
        <v>0.52545384615384605</v>
      </c>
      <c r="O67" s="1202">
        <v>0.92526077235772342</v>
      </c>
      <c r="P67" s="1931" t="s">
        <v>209</v>
      </c>
      <c r="Q67" s="1931" t="s">
        <v>720</v>
      </c>
      <c r="R67" s="1930">
        <v>0.32673033901946913</v>
      </c>
      <c r="S67" s="1930">
        <v>4.1378904497612554</v>
      </c>
      <c r="T67" s="1930">
        <v>12.940680826623037</v>
      </c>
      <c r="U67" s="1930"/>
    </row>
    <row r="68" spans="1:21" ht="12" hidden="1" customHeight="1">
      <c r="A68" s="1933">
        <v>39767</v>
      </c>
      <c r="B68" s="1929"/>
      <c r="C68" s="1929"/>
      <c r="D68" s="1930">
        <v>8</v>
      </c>
      <c r="E68" s="1932">
        <v>8</v>
      </c>
      <c r="F68" s="1930">
        <v>1.5</v>
      </c>
      <c r="G68" s="1235"/>
      <c r="H68" s="1931" t="s">
        <v>1158</v>
      </c>
      <c r="I68" s="1930">
        <v>6</v>
      </c>
      <c r="J68" s="1930">
        <v>5.5</v>
      </c>
      <c r="K68" s="1930">
        <v>5</v>
      </c>
      <c r="L68" s="1202">
        <v>0.10100000000000001</v>
      </c>
      <c r="M68" s="1202">
        <v>0.60496000000000005</v>
      </c>
      <c r="N68" s="1202">
        <v>0.86760000000000004</v>
      </c>
      <c r="O68" s="1202">
        <v>1.4799466666666667</v>
      </c>
      <c r="P68" s="1931" t="s">
        <v>290</v>
      </c>
      <c r="Q68" s="1931" t="s">
        <v>720</v>
      </c>
      <c r="R68" s="1930">
        <v>0.44821357698173248</v>
      </c>
      <c r="S68" s="1930">
        <v>5.5144972496977598</v>
      </c>
      <c r="T68" s="1930">
        <v>12.866091998144519</v>
      </c>
      <c r="U68" s="1930"/>
    </row>
    <row r="69" spans="1:21" ht="12" hidden="1" customHeight="1">
      <c r="A69" s="1933">
        <v>39797</v>
      </c>
      <c r="B69" s="1929"/>
      <c r="C69" s="1929"/>
      <c r="D69" s="1930">
        <v>8</v>
      </c>
      <c r="E69" s="1932">
        <v>8</v>
      </c>
      <c r="F69" s="1930">
        <v>1.5</v>
      </c>
      <c r="G69" s="1235"/>
      <c r="H69" s="1931" t="s">
        <v>1158</v>
      </c>
      <c r="I69" s="1930">
        <v>6</v>
      </c>
      <c r="J69" s="1930">
        <v>5.5</v>
      </c>
      <c r="K69" s="1930">
        <v>5</v>
      </c>
      <c r="L69" s="1202">
        <v>0.15</v>
      </c>
      <c r="M69" s="1202">
        <v>0.74</v>
      </c>
      <c r="N69" s="1202">
        <v>1.46</v>
      </c>
      <c r="O69" s="1202">
        <v>2.11</v>
      </c>
      <c r="P69" s="1931" t="s">
        <v>209</v>
      </c>
      <c r="Q69" s="1931" t="s">
        <v>720</v>
      </c>
      <c r="R69" s="1930">
        <v>0.56999999999999995</v>
      </c>
      <c r="S69" s="1930">
        <v>5.3264961207072616</v>
      </c>
      <c r="T69" s="1930">
        <v>12.82671236992341</v>
      </c>
      <c r="U69" s="1930"/>
    </row>
    <row r="70" spans="1:21" ht="9.6" customHeight="1">
      <c r="A70" s="1933">
        <v>39828</v>
      </c>
      <c r="B70" s="1929"/>
      <c r="C70" s="1929"/>
      <c r="D70" s="1930">
        <v>8</v>
      </c>
      <c r="E70" s="1932">
        <v>8</v>
      </c>
      <c r="F70" s="1930">
        <v>1.5</v>
      </c>
      <c r="G70" s="1235"/>
      <c r="H70" s="1931" t="s">
        <v>1158</v>
      </c>
      <c r="I70" s="1930">
        <v>6</v>
      </c>
      <c r="J70" s="1930">
        <v>5.5</v>
      </c>
      <c r="K70" s="1930">
        <v>5</v>
      </c>
      <c r="L70" s="1202">
        <v>0.26</v>
      </c>
      <c r="M70" s="1202">
        <v>1.52</v>
      </c>
      <c r="N70" s="1202">
        <v>2.12</v>
      </c>
      <c r="O70" s="1202">
        <v>2.2599999999999998</v>
      </c>
      <c r="P70" s="1931" t="s">
        <v>290</v>
      </c>
      <c r="Q70" s="1931" t="s">
        <v>720</v>
      </c>
      <c r="R70" s="1930">
        <v>0.71</v>
      </c>
      <c r="S70" s="1930">
        <v>5.2268471298359609</v>
      </c>
      <c r="T70" s="1930">
        <v>12.648066292980712</v>
      </c>
      <c r="U70" s="1930">
        <v>9.3751638007029889</v>
      </c>
    </row>
    <row r="71" spans="1:21" ht="12" hidden="1" customHeight="1">
      <c r="A71" s="1933">
        <v>39859</v>
      </c>
      <c r="B71" s="1929"/>
      <c r="C71" s="1929"/>
      <c r="D71" s="1930">
        <v>8</v>
      </c>
      <c r="E71" s="1932">
        <v>8</v>
      </c>
      <c r="F71" s="1930">
        <v>1.5</v>
      </c>
      <c r="G71" s="1235"/>
      <c r="H71" s="1931" t="s">
        <v>1158</v>
      </c>
      <c r="I71" s="1930">
        <v>6</v>
      </c>
      <c r="J71" s="1930">
        <v>5.5</v>
      </c>
      <c r="K71" s="1930">
        <v>5</v>
      </c>
      <c r="L71" s="1202">
        <v>0.55489999999999995</v>
      </c>
      <c r="M71" s="1202">
        <v>1.9281166666666665</v>
      </c>
      <c r="N71" s="1202" t="s">
        <v>1360</v>
      </c>
      <c r="O71" s="1202" t="s">
        <v>1360</v>
      </c>
      <c r="P71" s="1931" t="s">
        <v>290</v>
      </c>
      <c r="Q71" s="1931" t="s">
        <v>720</v>
      </c>
      <c r="R71" s="1930">
        <v>2.2871125831199564</v>
      </c>
      <c r="S71" s="1930">
        <v>5.1286792980902831</v>
      </c>
      <c r="T71" s="1930">
        <v>12.561573698997289</v>
      </c>
      <c r="U71" s="1930">
        <v>9.42</v>
      </c>
    </row>
    <row r="72" spans="1:21" ht="12" hidden="1" customHeight="1">
      <c r="A72" s="1933">
        <v>39887</v>
      </c>
      <c r="B72" s="1929"/>
      <c r="C72" s="1929"/>
      <c r="D72" s="1930">
        <v>8</v>
      </c>
      <c r="E72" s="1932">
        <v>8</v>
      </c>
      <c r="F72" s="1930">
        <v>1.5</v>
      </c>
      <c r="G72" s="1235"/>
      <c r="H72" s="1931" t="s">
        <v>1158</v>
      </c>
      <c r="I72" s="1930">
        <v>6</v>
      </c>
      <c r="J72" s="1930">
        <v>5.5</v>
      </c>
      <c r="K72" s="1930">
        <v>5</v>
      </c>
      <c r="L72" s="1202">
        <v>3.13</v>
      </c>
      <c r="M72" s="1202">
        <v>4.0199999999999996</v>
      </c>
      <c r="N72" s="1202">
        <v>4.33</v>
      </c>
      <c r="O72" s="1202">
        <v>4.03</v>
      </c>
      <c r="P72" s="1931" t="s">
        <v>290</v>
      </c>
      <c r="Q72" s="1931" t="s">
        <v>720</v>
      </c>
      <c r="R72" s="1930">
        <v>4.26</v>
      </c>
      <c r="S72" s="1930">
        <v>5.1785214578221597</v>
      </c>
      <c r="T72" s="1930">
        <v>12.334127808153641</v>
      </c>
      <c r="U72" s="1930">
        <v>9.474691704082689</v>
      </c>
    </row>
    <row r="73" spans="1:21" ht="9.6" customHeight="1">
      <c r="A73" s="1933">
        <v>39918</v>
      </c>
      <c r="B73" s="1929"/>
      <c r="C73" s="1929"/>
      <c r="D73" s="1930">
        <v>8</v>
      </c>
      <c r="E73" s="1932">
        <v>8</v>
      </c>
      <c r="F73" s="1930">
        <v>1.5</v>
      </c>
      <c r="G73" s="1235"/>
      <c r="H73" s="1931" t="s">
        <v>1158</v>
      </c>
      <c r="I73" s="1930">
        <v>6</v>
      </c>
      <c r="J73" s="1930">
        <v>5.5</v>
      </c>
      <c r="K73" s="1930">
        <v>5</v>
      </c>
      <c r="L73" s="1202">
        <v>4.8146875786297931</v>
      </c>
      <c r="M73" s="1202">
        <v>3.4946865983623683</v>
      </c>
      <c r="N73" s="1202">
        <v>3.7276846153846153</v>
      </c>
      <c r="O73" s="1202">
        <v>4.0361257647295679</v>
      </c>
      <c r="P73" s="1931" t="s">
        <v>290</v>
      </c>
      <c r="Q73" s="1931" t="s">
        <v>720</v>
      </c>
      <c r="R73" s="1930">
        <v>3.7801119796267422</v>
      </c>
      <c r="S73" s="1930">
        <v>5.08</v>
      </c>
      <c r="T73" s="1930">
        <v>12.05</v>
      </c>
      <c r="U73" s="1930">
        <v>9.58</v>
      </c>
    </row>
    <row r="74" spans="1:21" ht="12" hidden="1" customHeight="1">
      <c r="A74" s="1933">
        <v>39948</v>
      </c>
      <c r="B74" s="1929"/>
      <c r="C74" s="1929"/>
      <c r="D74" s="1930">
        <v>8</v>
      </c>
      <c r="E74" s="1932">
        <v>8</v>
      </c>
      <c r="F74" s="1930">
        <v>1.5</v>
      </c>
      <c r="G74" s="1235"/>
      <c r="H74" s="1931" t="s">
        <v>1158</v>
      </c>
      <c r="I74" s="1930">
        <v>6</v>
      </c>
      <c r="J74" s="1930">
        <v>5.5</v>
      </c>
      <c r="K74" s="1930">
        <v>5</v>
      </c>
      <c r="L74" s="1202">
        <v>4.9343999999999992</v>
      </c>
      <c r="M74" s="1202">
        <v>4.4590850965822897</v>
      </c>
      <c r="N74" s="1202">
        <v>5.1115000000000004</v>
      </c>
      <c r="O74" s="1202">
        <v>4.120145777149375</v>
      </c>
      <c r="P74" s="1931" t="s">
        <v>290</v>
      </c>
      <c r="Q74" s="1931" t="s">
        <v>720</v>
      </c>
      <c r="R74" s="1930">
        <v>5.7681899354983415</v>
      </c>
      <c r="S74" s="1930">
        <v>5.36</v>
      </c>
      <c r="T74" s="1930">
        <v>12.37</v>
      </c>
      <c r="U74" s="1930">
        <v>9.6999999999999993</v>
      </c>
    </row>
    <row r="75" spans="1:21" ht="12" hidden="1" customHeight="1">
      <c r="A75" s="1933">
        <v>39979</v>
      </c>
      <c r="B75" s="1929"/>
      <c r="C75" s="1929"/>
      <c r="D75" s="1930">
        <v>8</v>
      </c>
      <c r="E75" s="1932">
        <v>8</v>
      </c>
      <c r="F75" s="1930">
        <v>1.5</v>
      </c>
      <c r="G75" s="1930">
        <v>6</v>
      </c>
      <c r="H75" s="1931" t="s">
        <v>1158</v>
      </c>
      <c r="I75" s="1930">
        <v>6</v>
      </c>
      <c r="J75" s="1930">
        <v>5.5</v>
      </c>
      <c r="K75" s="1930">
        <v>5</v>
      </c>
      <c r="L75" s="1202">
        <v>1.7746999999999999</v>
      </c>
      <c r="M75" s="1202">
        <v>2.6651780338300171</v>
      </c>
      <c r="N75" s="1202">
        <v>2.6257073773627129</v>
      </c>
      <c r="O75" s="1202" t="s">
        <v>1360</v>
      </c>
      <c r="P75" s="1931" t="s">
        <v>290</v>
      </c>
      <c r="Q75" s="1931" t="s">
        <v>720</v>
      </c>
      <c r="R75" s="1930">
        <v>1.3649886601894599</v>
      </c>
      <c r="S75" s="1930">
        <v>5.2</v>
      </c>
      <c r="T75" s="1930">
        <v>12.34</v>
      </c>
      <c r="U75" s="1930">
        <v>9.84</v>
      </c>
    </row>
    <row r="76" spans="1:21" s="120" customFormat="1" ht="9.6" customHeight="1">
      <c r="A76" s="2010">
        <v>40009</v>
      </c>
      <c r="B76" s="2014"/>
      <c r="C76" s="2014"/>
      <c r="D76" s="2011">
        <v>8</v>
      </c>
      <c r="E76" s="2012">
        <v>8</v>
      </c>
      <c r="F76" s="2011">
        <v>1.5</v>
      </c>
      <c r="G76" s="2011">
        <v>6</v>
      </c>
      <c r="H76" s="2013" t="s">
        <v>1158</v>
      </c>
      <c r="I76" s="2011">
        <v>6</v>
      </c>
      <c r="J76" s="2011">
        <v>5.5</v>
      </c>
      <c r="K76" s="2011">
        <v>5</v>
      </c>
      <c r="L76" s="315">
        <v>0.55295714285714292</v>
      </c>
      <c r="M76" s="315">
        <v>1.1949270430302494</v>
      </c>
      <c r="N76" s="315">
        <v>1.6011029109423673</v>
      </c>
      <c r="O76" s="315">
        <v>2.7133820918050482</v>
      </c>
      <c r="P76" s="2013" t="s">
        <v>290</v>
      </c>
      <c r="Q76" s="2013" t="s">
        <v>283</v>
      </c>
      <c r="R76" s="2011">
        <v>0.86</v>
      </c>
      <c r="S76" s="2011">
        <v>5.25</v>
      </c>
      <c r="T76" s="2011">
        <v>12.09</v>
      </c>
      <c r="U76" s="2011">
        <v>9.83</v>
      </c>
    </row>
    <row r="77" spans="1:21" ht="12" hidden="1" customHeight="1">
      <c r="A77" s="1933">
        <v>40040</v>
      </c>
      <c r="B77" s="1929"/>
      <c r="C77" s="1929"/>
      <c r="D77" s="1930">
        <v>8</v>
      </c>
      <c r="E77" s="1932">
        <v>8</v>
      </c>
      <c r="F77" s="1930">
        <v>1</v>
      </c>
      <c r="G77" s="1930">
        <v>5</v>
      </c>
      <c r="H77" s="1931" t="s">
        <v>1158</v>
      </c>
      <c r="I77" s="1930">
        <v>5</v>
      </c>
      <c r="J77" s="1930">
        <v>4.5</v>
      </c>
      <c r="K77" s="1930">
        <v>4</v>
      </c>
      <c r="L77" s="1202">
        <v>0.13</v>
      </c>
      <c r="M77" s="1202">
        <v>0.25</v>
      </c>
      <c r="N77" s="1202" t="s">
        <v>1360</v>
      </c>
      <c r="O77" s="1202" t="s">
        <v>1360</v>
      </c>
      <c r="P77" s="1931" t="s">
        <v>290</v>
      </c>
      <c r="Q77" s="1931" t="s">
        <v>283</v>
      </c>
      <c r="R77" s="1930">
        <v>0.3</v>
      </c>
      <c r="S77" s="1930">
        <v>5.13</v>
      </c>
      <c r="T77" s="1930">
        <v>12.1</v>
      </c>
      <c r="U77" s="1930">
        <v>9.6300000000000008</v>
      </c>
    </row>
    <row r="78" spans="1:21" ht="12" hidden="1" customHeight="1">
      <c r="A78" s="1933">
        <v>40071</v>
      </c>
      <c r="B78" s="1929"/>
      <c r="C78" s="1929"/>
      <c r="D78" s="1930">
        <v>8</v>
      </c>
      <c r="E78" s="1932">
        <v>8</v>
      </c>
      <c r="F78" s="1930">
        <v>1</v>
      </c>
      <c r="G78" s="1930">
        <v>5</v>
      </c>
      <c r="H78" s="1931" t="s">
        <v>1158</v>
      </c>
      <c r="I78" s="1930">
        <v>5</v>
      </c>
      <c r="J78" s="1930">
        <v>4.5</v>
      </c>
      <c r="K78" s="1930">
        <v>4</v>
      </c>
      <c r="L78" s="1202">
        <v>9.6799999999999997E-2</v>
      </c>
      <c r="M78" s="1202">
        <v>0.1401</v>
      </c>
      <c r="N78" s="1202">
        <v>0.69059999999999999</v>
      </c>
      <c r="O78" s="1202">
        <v>1.0019</v>
      </c>
      <c r="P78" s="1931" t="s">
        <v>290</v>
      </c>
      <c r="Q78" s="1931" t="s">
        <v>283</v>
      </c>
      <c r="R78" s="1930">
        <v>0.27</v>
      </c>
      <c r="S78" s="1930">
        <v>5.01</v>
      </c>
      <c r="T78" s="1930">
        <v>11.95</v>
      </c>
      <c r="U78" s="1930">
        <v>9.35</v>
      </c>
    </row>
    <row r="79" spans="1:21" ht="3.95" customHeight="1">
      <c r="A79" s="1933"/>
      <c r="B79" s="1929"/>
      <c r="C79" s="1929"/>
      <c r="D79" s="1930"/>
      <c r="E79" s="1932"/>
      <c r="F79" s="1930"/>
      <c r="G79" s="1930"/>
      <c r="H79" s="1931"/>
      <c r="I79" s="1930"/>
      <c r="J79" s="1930"/>
      <c r="K79" s="1930"/>
      <c r="L79" s="1202"/>
      <c r="M79" s="1202"/>
      <c r="N79" s="1202"/>
      <c r="O79" s="1202"/>
      <c r="P79" s="1931"/>
      <c r="Q79" s="1931"/>
      <c r="R79" s="1930"/>
      <c r="S79" s="1930"/>
      <c r="T79" s="1930"/>
      <c r="U79" s="1930"/>
    </row>
    <row r="80" spans="1:21" ht="9.6" customHeight="1">
      <c r="A80" s="1933">
        <v>40101</v>
      </c>
      <c r="B80" s="1929"/>
      <c r="C80" s="1929"/>
      <c r="D80" s="1930">
        <v>8</v>
      </c>
      <c r="E80" s="1932">
        <v>8</v>
      </c>
      <c r="F80" s="1930">
        <v>1</v>
      </c>
      <c r="G80" s="1930">
        <v>5</v>
      </c>
      <c r="H80" s="1931" t="s">
        <v>1158</v>
      </c>
      <c r="I80" s="1930">
        <v>5</v>
      </c>
      <c r="J80" s="1930">
        <v>4.5</v>
      </c>
      <c r="K80" s="1930">
        <v>4</v>
      </c>
      <c r="L80" s="1202">
        <v>0.04</v>
      </c>
      <c r="M80" s="1202">
        <v>7.0000000000000007E-2</v>
      </c>
      <c r="N80" s="1202">
        <v>0.42</v>
      </c>
      <c r="O80" s="1202">
        <v>0.79</v>
      </c>
      <c r="P80" s="1931" t="s">
        <v>290</v>
      </c>
      <c r="Q80" s="1931" t="s">
        <v>283</v>
      </c>
      <c r="R80" s="1930">
        <v>0.25</v>
      </c>
      <c r="S80" s="1930">
        <v>4.8899999999999997</v>
      </c>
      <c r="T80" s="1930">
        <v>11.78</v>
      </c>
      <c r="U80" s="1930">
        <v>9.23</v>
      </c>
    </row>
    <row r="81" spans="1:21" ht="12" hidden="1" customHeight="1">
      <c r="A81" s="1933">
        <v>40132</v>
      </c>
      <c r="B81" s="1929"/>
      <c r="C81" s="1929"/>
      <c r="D81" s="1930">
        <v>8</v>
      </c>
      <c r="E81" s="1932">
        <v>8</v>
      </c>
      <c r="F81" s="1930">
        <v>1</v>
      </c>
      <c r="G81" s="1930">
        <v>5</v>
      </c>
      <c r="H81" s="1931" t="s">
        <v>1158</v>
      </c>
      <c r="I81" s="1930">
        <v>5</v>
      </c>
      <c r="J81" s="1930">
        <v>4.5</v>
      </c>
      <c r="K81" s="1930">
        <v>4</v>
      </c>
      <c r="L81" s="1202">
        <v>1.7100000000000001E-2</v>
      </c>
      <c r="M81" s="1202">
        <v>0.03</v>
      </c>
      <c r="N81" s="1202">
        <v>0.21729999999999999</v>
      </c>
      <c r="O81" s="1202">
        <v>0.5</v>
      </c>
      <c r="P81" s="1931" t="s">
        <v>290</v>
      </c>
      <c r="Q81" s="1931" t="s">
        <v>283</v>
      </c>
      <c r="R81" s="1930">
        <v>0.22459140275275666</v>
      </c>
      <c r="S81" s="1930">
        <v>4.8555072012716751</v>
      </c>
      <c r="T81" s="1930">
        <v>11.791310215602595</v>
      </c>
      <c r="U81" s="1930">
        <v>9.0299999999999994</v>
      </c>
    </row>
    <row r="82" spans="1:21" ht="12" hidden="1" customHeight="1">
      <c r="A82" s="1933">
        <v>40162</v>
      </c>
      <c r="B82" s="1929"/>
      <c r="C82" s="1929"/>
      <c r="D82" s="1930">
        <v>8</v>
      </c>
      <c r="E82" s="1932">
        <v>8</v>
      </c>
      <c r="F82" s="1930">
        <v>1</v>
      </c>
      <c r="G82" s="1930">
        <v>5</v>
      </c>
      <c r="H82" s="1931" t="s">
        <v>1158</v>
      </c>
      <c r="I82" s="1930">
        <v>5</v>
      </c>
      <c r="J82" s="1930">
        <v>4.5</v>
      </c>
      <c r="K82" s="1930">
        <v>4</v>
      </c>
      <c r="L82" s="1202">
        <v>1.12E-2</v>
      </c>
      <c r="M82" s="1202">
        <v>0.08</v>
      </c>
      <c r="N82" s="1202">
        <v>0.45989999999999998</v>
      </c>
      <c r="O82" s="1202">
        <v>0.75</v>
      </c>
      <c r="P82" s="1931" t="s">
        <v>1835</v>
      </c>
      <c r="Q82" s="1931" t="s">
        <v>720</v>
      </c>
      <c r="R82" s="1930">
        <v>0.20374838574155063</v>
      </c>
      <c r="S82" s="1930">
        <v>4.75</v>
      </c>
      <c r="T82" s="1930">
        <v>11.48</v>
      </c>
      <c r="U82" s="1930">
        <v>8.86</v>
      </c>
    </row>
    <row r="83" spans="1:21" ht="9.6" customHeight="1">
      <c r="A83" s="1933">
        <v>40193</v>
      </c>
      <c r="B83" s="1929"/>
      <c r="C83" s="1929"/>
      <c r="D83" s="1930">
        <v>8</v>
      </c>
      <c r="E83" s="1932">
        <v>8</v>
      </c>
      <c r="F83" s="1930">
        <v>1</v>
      </c>
      <c r="G83" s="1930">
        <v>5</v>
      </c>
      <c r="H83" s="1931" t="s">
        <v>1158</v>
      </c>
      <c r="I83" s="1930">
        <v>5</v>
      </c>
      <c r="J83" s="1930">
        <v>4.5</v>
      </c>
      <c r="K83" s="1930">
        <v>4</v>
      </c>
      <c r="L83" s="1202">
        <v>0.25140000000000001</v>
      </c>
      <c r="M83" s="1202">
        <v>0.4707958107442089</v>
      </c>
      <c r="N83" s="1202">
        <v>0.93077309320228385</v>
      </c>
      <c r="O83" s="1202">
        <v>1.0615098654708519</v>
      </c>
      <c r="P83" s="1931" t="s">
        <v>1835</v>
      </c>
      <c r="Q83" s="1931" t="s">
        <v>720</v>
      </c>
      <c r="R83" s="1930">
        <v>0.21</v>
      </c>
      <c r="S83" s="1930">
        <v>4.68</v>
      </c>
      <c r="T83" s="1930">
        <v>11.53</v>
      </c>
      <c r="U83" s="1930">
        <v>8.75</v>
      </c>
    </row>
    <row r="84" spans="1:21" ht="12" hidden="1" customHeight="1">
      <c r="A84" s="1933">
        <v>40224</v>
      </c>
      <c r="B84" s="1929"/>
      <c r="C84" s="1929"/>
      <c r="D84" s="1930">
        <v>8</v>
      </c>
      <c r="E84" s="1932">
        <v>8</v>
      </c>
      <c r="F84" s="1930">
        <v>1</v>
      </c>
      <c r="G84" s="1930">
        <v>5</v>
      </c>
      <c r="H84" s="1931" t="s">
        <v>1158</v>
      </c>
      <c r="I84" s="1930">
        <v>5</v>
      </c>
      <c r="J84" s="1930">
        <v>4.5</v>
      </c>
      <c r="K84" s="1930">
        <v>4</v>
      </c>
      <c r="L84" s="1202">
        <v>7.6899999999999996E-2</v>
      </c>
      <c r="M84" s="1202">
        <v>0.23400000000000001</v>
      </c>
      <c r="N84" s="1202" t="s">
        <v>1360</v>
      </c>
      <c r="O84" s="1202" t="s">
        <v>1360</v>
      </c>
      <c r="P84" s="1931" t="s">
        <v>1835</v>
      </c>
      <c r="Q84" s="1931" t="s">
        <v>720</v>
      </c>
      <c r="R84" s="1930">
        <v>0.20773918429166563</v>
      </c>
      <c r="S84" s="1930">
        <v>4.6100000000000003</v>
      </c>
      <c r="T84" s="1930">
        <v>11.37</v>
      </c>
      <c r="U84" s="1930">
        <v>8.58</v>
      </c>
    </row>
    <row r="85" spans="1:21" ht="12" hidden="1" customHeight="1">
      <c r="A85" s="1933">
        <v>40252</v>
      </c>
      <c r="B85" s="1929"/>
      <c r="C85" s="1929"/>
      <c r="D85" s="1930">
        <v>8</v>
      </c>
      <c r="E85" s="1932">
        <v>8</v>
      </c>
      <c r="F85" s="1930">
        <v>1</v>
      </c>
      <c r="G85" s="1930">
        <v>5</v>
      </c>
      <c r="H85" s="1931" t="s">
        <v>1158</v>
      </c>
      <c r="I85" s="1930">
        <v>5</v>
      </c>
      <c r="J85" s="1930">
        <v>4.5</v>
      </c>
      <c r="K85" s="1930">
        <v>4</v>
      </c>
      <c r="L85" s="1202">
        <v>2.5028571428571428E-2</v>
      </c>
      <c r="M85" s="1202">
        <v>7.5896812274555137E-2</v>
      </c>
      <c r="N85" s="1202">
        <v>0.52624074074074079</v>
      </c>
      <c r="O85" s="1202">
        <v>0.83370588235294119</v>
      </c>
      <c r="P85" s="1931" t="s">
        <v>1835</v>
      </c>
      <c r="Q85" s="1931" t="s">
        <v>720</v>
      </c>
      <c r="R85" s="1930">
        <v>0.20173635139160631</v>
      </c>
      <c r="S85" s="1930">
        <v>4.45</v>
      </c>
      <c r="T85" s="1930">
        <v>11.18</v>
      </c>
      <c r="U85" s="1930">
        <v>8.5500000000000007</v>
      </c>
    </row>
    <row r="86" spans="1:21" ht="9.6" customHeight="1">
      <c r="A86" s="1933">
        <v>40283</v>
      </c>
      <c r="B86" s="1929"/>
      <c r="C86" s="1929"/>
      <c r="D86" s="1930">
        <v>8</v>
      </c>
      <c r="E86" s="1932">
        <v>8</v>
      </c>
      <c r="F86" s="1930">
        <v>1</v>
      </c>
      <c r="G86" s="1930">
        <v>5</v>
      </c>
      <c r="H86" s="1931" t="s">
        <v>1158</v>
      </c>
      <c r="I86" s="1930">
        <v>5</v>
      </c>
      <c r="J86" s="1930">
        <v>4.5</v>
      </c>
      <c r="K86" s="1930">
        <v>4</v>
      </c>
      <c r="L86" s="1202">
        <v>0.02</v>
      </c>
      <c r="M86" s="1202">
        <v>0.06</v>
      </c>
      <c r="N86" s="1202">
        <v>0.26</v>
      </c>
      <c r="O86" s="1202">
        <v>0.68</v>
      </c>
      <c r="P86" s="1931" t="s">
        <v>1835</v>
      </c>
      <c r="Q86" s="1931" t="s">
        <v>291</v>
      </c>
      <c r="R86" s="1930">
        <v>0.19</v>
      </c>
      <c r="S86" s="1930">
        <v>4.3</v>
      </c>
      <c r="T86" s="1930">
        <v>10.915791628170691</v>
      </c>
      <c r="U86" s="1930">
        <v>8.3800000000000008</v>
      </c>
    </row>
    <row r="87" spans="1:21" ht="12" hidden="1" customHeight="1">
      <c r="A87" s="1933">
        <v>40313</v>
      </c>
      <c r="B87" s="1929"/>
      <c r="C87" s="1929"/>
      <c r="D87" s="1930">
        <v>8</v>
      </c>
      <c r="E87" s="1932">
        <v>8</v>
      </c>
      <c r="F87" s="1930">
        <v>1</v>
      </c>
      <c r="G87" s="1930">
        <v>5</v>
      </c>
      <c r="H87" s="1931" t="s">
        <v>1158</v>
      </c>
      <c r="I87" s="1930">
        <v>5</v>
      </c>
      <c r="J87" s="1930">
        <v>4.5</v>
      </c>
      <c r="K87" s="1930">
        <v>4</v>
      </c>
      <c r="L87" s="1202">
        <v>0.01</v>
      </c>
      <c r="M87" s="1202">
        <v>0.04</v>
      </c>
      <c r="N87" s="1202">
        <v>0.13</v>
      </c>
      <c r="O87" s="1202">
        <v>0.64</v>
      </c>
      <c r="P87" s="1931" t="s">
        <v>1835</v>
      </c>
      <c r="Q87" s="1931" t="s">
        <v>2359</v>
      </c>
      <c r="R87" s="1930">
        <v>0.19</v>
      </c>
      <c r="S87" s="1930">
        <v>4.26</v>
      </c>
      <c r="T87" s="1930">
        <v>10.82</v>
      </c>
      <c r="U87" s="1930">
        <v>8.31</v>
      </c>
    </row>
    <row r="88" spans="1:21" ht="12" hidden="1" customHeight="1">
      <c r="A88" s="1933">
        <v>40344</v>
      </c>
      <c r="B88" s="1929"/>
      <c r="C88" s="1929"/>
      <c r="D88" s="1930">
        <v>8</v>
      </c>
      <c r="E88" s="1932">
        <v>8</v>
      </c>
      <c r="F88" s="1930">
        <v>1</v>
      </c>
      <c r="G88" s="1930">
        <v>5</v>
      </c>
      <c r="H88" s="1931" t="s">
        <v>1158</v>
      </c>
      <c r="I88" s="1930">
        <v>5</v>
      </c>
      <c r="J88" s="1930">
        <v>4.5</v>
      </c>
      <c r="K88" s="1930">
        <v>4</v>
      </c>
      <c r="L88" s="1202">
        <v>0.04</v>
      </c>
      <c r="M88" s="1202">
        <v>0.13</v>
      </c>
      <c r="N88" s="1202">
        <v>0.38</v>
      </c>
      <c r="O88" s="1202">
        <v>2.2000000000000002</v>
      </c>
      <c r="P88" s="1931" t="s">
        <v>1835</v>
      </c>
      <c r="Q88" s="1931" t="s">
        <v>291</v>
      </c>
      <c r="R88" s="1930">
        <v>0.18</v>
      </c>
      <c r="S88" s="1930">
        <v>4.22</v>
      </c>
      <c r="T88" s="1930">
        <v>10.76</v>
      </c>
      <c r="U88" s="1930">
        <v>8.23</v>
      </c>
    </row>
    <row r="89" spans="1:21" s="120" customFormat="1" ht="9.6" customHeight="1">
      <c r="A89" s="2010">
        <v>40374</v>
      </c>
      <c r="B89" s="2014"/>
      <c r="C89" s="2014"/>
      <c r="D89" s="2011">
        <v>8</v>
      </c>
      <c r="E89" s="2012">
        <v>8</v>
      </c>
      <c r="F89" s="2011">
        <v>1</v>
      </c>
      <c r="G89" s="2011">
        <v>5</v>
      </c>
      <c r="H89" s="2013" t="s">
        <v>1158</v>
      </c>
      <c r="I89" s="2011">
        <v>5</v>
      </c>
      <c r="J89" s="2011">
        <v>4.5</v>
      </c>
      <c r="K89" s="2011">
        <v>4</v>
      </c>
      <c r="L89" s="315">
        <v>0.01</v>
      </c>
      <c r="M89" s="315">
        <v>0.02</v>
      </c>
      <c r="N89" s="315">
        <v>0.42</v>
      </c>
      <c r="O89" s="315">
        <v>0.72</v>
      </c>
      <c r="P89" s="2013" t="s">
        <v>1835</v>
      </c>
      <c r="Q89" s="2013" t="s">
        <v>720</v>
      </c>
      <c r="R89" s="2011">
        <v>0.1633696910001769</v>
      </c>
      <c r="S89" s="2011">
        <v>4.0930396775953746</v>
      </c>
      <c r="T89" s="2011">
        <v>10.549950710605909</v>
      </c>
      <c r="U89" s="2011">
        <v>8.36</v>
      </c>
    </row>
    <row r="90" spans="1:21" ht="12" hidden="1" customHeight="1">
      <c r="A90" s="1933">
        <v>40405</v>
      </c>
      <c r="B90" s="1929"/>
      <c r="C90" s="1929"/>
      <c r="D90" s="1930">
        <v>8</v>
      </c>
      <c r="E90" s="1932">
        <v>8</v>
      </c>
      <c r="F90" s="1930">
        <v>1</v>
      </c>
      <c r="G90" s="1930">
        <v>4</v>
      </c>
      <c r="H90" s="1931" t="s">
        <v>1158</v>
      </c>
      <c r="I90" s="1930">
        <v>6</v>
      </c>
      <c r="J90" s="1930">
        <v>5</v>
      </c>
      <c r="K90" s="1930">
        <v>4</v>
      </c>
      <c r="L90" s="1202">
        <v>1.5E-3</v>
      </c>
      <c r="M90" s="1202">
        <v>4.4000000000000003E-3</v>
      </c>
      <c r="N90" s="1202" t="s">
        <v>1360</v>
      </c>
      <c r="O90" s="1202" t="s">
        <v>1360</v>
      </c>
      <c r="P90" s="1931" t="s">
        <v>1835</v>
      </c>
      <c r="Q90" s="1931" t="s">
        <v>720</v>
      </c>
      <c r="R90" s="1930">
        <v>0.15</v>
      </c>
      <c r="S90" s="1930">
        <v>3.99</v>
      </c>
      <c r="T90" s="1930">
        <v>10.3</v>
      </c>
      <c r="U90" s="1930">
        <v>7.68</v>
      </c>
    </row>
    <row r="91" spans="1:21" ht="12" hidden="1" customHeight="1">
      <c r="A91" s="1933">
        <v>40436</v>
      </c>
      <c r="B91" s="1929"/>
      <c r="C91" s="1929"/>
      <c r="D91" s="1930">
        <v>8</v>
      </c>
      <c r="E91" s="1932">
        <v>8</v>
      </c>
      <c r="F91" s="1930">
        <v>1</v>
      </c>
      <c r="G91" s="1930">
        <v>4</v>
      </c>
      <c r="H91" s="1931" t="s">
        <v>1158</v>
      </c>
      <c r="I91" s="1930">
        <v>6</v>
      </c>
      <c r="J91" s="1930">
        <v>5</v>
      </c>
      <c r="K91" s="1930">
        <v>4</v>
      </c>
      <c r="L91" s="1202">
        <v>3.2000000000000002E-3</v>
      </c>
      <c r="M91" s="1202">
        <v>6.5600000000000006E-2</v>
      </c>
      <c r="N91" s="1202">
        <v>0.157</v>
      </c>
      <c r="O91" s="1202">
        <v>0.54</v>
      </c>
      <c r="P91" s="1931" t="s">
        <v>1835</v>
      </c>
      <c r="Q91" s="1931" t="s">
        <v>720</v>
      </c>
      <c r="R91" s="1930">
        <v>0.17</v>
      </c>
      <c r="S91" s="1930">
        <v>3.9028606805380788</v>
      </c>
      <c r="T91" s="1930">
        <v>10.226252086741528</v>
      </c>
      <c r="U91" s="1930">
        <v>7.9</v>
      </c>
    </row>
    <row r="92" spans="1:21" ht="3.95" customHeight="1">
      <c r="A92" s="1933"/>
      <c r="B92" s="1929"/>
      <c r="C92" s="1929"/>
      <c r="D92" s="1930"/>
      <c r="E92" s="1932"/>
      <c r="F92" s="1930"/>
      <c r="G92" s="1930"/>
      <c r="H92" s="1931"/>
      <c r="I92" s="1930"/>
      <c r="J92" s="1930"/>
      <c r="K92" s="1930"/>
      <c r="L92" s="1202"/>
      <c r="M92" s="1202"/>
      <c r="N92" s="1202"/>
      <c r="O92" s="1202"/>
      <c r="P92" s="1931"/>
      <c r="Q92" s="1931"/>
      <c r="R92" s="1930"/>
      <c r="S92" s="1930"/>
      <c r="T92" s="1930"/>
      <c r="U92" s="1930"/>
    </row>
    <row r="93" spans="1:21" ht="9.6" customHeight="1">
      <c r="A93" s="1933">
        <v>40466</v>
      </c>
      <c r="B93" s="1929"/>
      <c r="C93" s="1929"/>
      <c r="D93" s="1930">
        <v>8</v>
      </c>
      <c r="E93" s="1932">
        <v>8</v>
      </c>
      <c r="F93" s="1930">
        <v>1</v>
      </c>
      <c r="G93" s="1930">
        <v>4</v>
      </c>
      <c r="H93" s="1931" t="s">
        <v>1158</v>
      </c>
      <c r="I93" s="1930">
        <v>6</v>
      </c>
      <c r="J93" s="1930">
        <v>5</v>
      </c>
      <c r="K93" s="1930">
        <v>4</v>
      </c>
      <c r="L93" s="1202">
        <v>0.32550000000000001</v>
      </c>
      <c r="M93" s="1202">
        <v>0.92669999999999997</v>
      </c>
      <c r="N93" s="1202">
        <v>0.9</v>
      </c>
      <c r="O93" s="1202">
        <v>0.93489999999999995</v>
      </c>
      <c r="P93" s="1931" t="s">
        <v>1835</v>
      </c>
      <c r="Q93" s="1931" t="s">
        <v>720</v>
      </c>
      <c r="R93" s="1930">
        <v>1.03</v>
      </c>
      <c r="S93" s="1930">
        <v>3.7938564896258735</v>
      </c>
      <c r="T93" s="1930">
        <v>10.135310047775658</v>
      </c>
      <c r="U93" s="1930">
        <v>7.73</v>
      </c>
    </row>
    <row r="94" spans="1:21" ht="12" hidden="1" customHeight="1">
      <c r="A94" s="1933">
        <v>40497</v>
      </c>
      <c r="B94" s="1929"/>
      <c r="C94" s="1929"/>
      <c r="D94" s="1930">
        <v>8</v>
      </c>
      <c r="E94" s="1932">
        <v>8</v>
      </c>
      <c r="F94" s="1930">
        <v>1</v>
      </c>
      <c r="G94" s="1930">
        <v>4</v>
      </c>
      <c r="H94" s="1931" t="s">
        <v>1158</v>
      </c>
      <c r="I94" s="1930">
        <v>6</v>
      </c>
      <c r="J94" s="1930">
        <v>5</v>
      </c>
      <c r="K94" s="1930">
        <v>4</v>
      </c>
      <c r="L94" s="1202">
        <v>0.3916</v>
      </c>
      <c r="M94" s="1202">
        <v>0.52349999999999997</v>
      </c>
      <c r="N94" s="1202">
        <v>1.2073</v>
      </c>
      <c r="O94" s="1202">
        <v>0.87260000000000004</v>
      </c>
      <c r="P94" s="1931" t="s">
        <v>1835</v>
      </c>
      <c r="Q94" s="1931" t="s">
        <v>720</v>
      </c>
      <c r="R94" s="1930">
        <v>0.42</v>
      </c>
      <c r="S94" s="1930">
        <v>3.8136464817997049</v>
      </c>
      <c r="T94" s="1930">
        <v>9.937237232078088</v>
      </c>
      <c r="U94" s="1930">
        <v>7.46</v>
      </c>
    </row>
    <row r="95" spans="1:21" ht="12" hidden="1" customHeight="1">
      <c r="A95" s="1933">
        <v>40527</v>
      </c>
      <c r="B95" s="1929"/>
      <c r="C95" s="1929"/>
      <c r="D95" s="1930">
        <v>8</v>
      </c>
      <c r="E95" s="1932">
        <v>8</v>
      </c>
      <c r="F95" s="1930">
        <v>1</v>
      </c>
      <c r="G95" s="1930">
        <v>4</v>
      </c>
      <c r="H95" s="1931" t="s">
        <v>1158</v>
      </c>
      <c r="I95" s="1930">
        <v>6</v>
      </c>
      <c r="J95" s="1930">
        <v>5</v>
      </c>
      <c r="K95" s="1930">
        <v>4</v>
      </c>
      <c r="L95" s="1202">
        <v>5.8999999999999997E-2</v>
      </c>
      <c r="M95" s="1202">
        <v>0.128</v>
      </c>
      <c r="N95" s="1202">
        <v>0.3029</v>
      </c>
      <c r="O95" s="1202">
        <v>0.58030000000000004</v>
      </c>
      <c r="P95" s="1931" t="s">
        <v>1835</v>
      </c>
      <c r="Q95" s="1931" t="s">
        <v>720</v>
      </c>
      <c r="R95" s="1930">
        <v>0.15</v>
      </c>
      <c r="S95" s="1930">
        <v>3.76</v>
      </c>
      <c r="T95" s="1930">
        <v>9.94</v>
      </c>
      <c r="U95" s="1930">
        <v>7.44</v>
      </c>
    </row>
    <row r="96" spans="1:21" ht="9.6" customHeight="1">
      <c r="A96" s="1933">
        <v>40558</v>
      </c>
      <c r="B96" s="1929"/>
      <c r="C96" s="1929"/>
      <c r="D96" s="1930">
        <v>8</v>
      </c>
      <c r="E96" s="1932">
        <v>8</v>
      </c>
      <c r="F96" s="1930">
        <v>1</v>
      </c>
      <c r="G96" s="1930">
        <v>4</v>
      </c>
      <c r="H96" s="1931" t="s">
        <v>1158</v>
      </c>
      <c r="I96" s="1930">
        <v>6</v>
      </c>
      <c r="J96" s="1930">
        <v>5</v>
      </c>
      <c r="K96" s="1930">
        <v>4</v>
      </c>
      <c r="L96" s="1202" t="s">
        <v>1360</v>
      </c>
      <c r="M96" s="1202">
        <v>0.15509999999999999</v>
      </c>
      <c r="N96" s="1202">
        <v>0.2288</v>
      </c>
      <c r="O96" s="1202">
        <v>0.36899999999999999</v>
      </c>
      <c r="P96" s="1931" t="s">
        <v>1835</v>
      </c>
      <c r="Q96" s="1931" t="s">
        <v>720</v>
      </c>
      <c r="R96" s="1930">
        <v>0.15</v>
      </c>
      <c r="S96" s="1930">
        <v>3.7486832454511747</v>
      </c>
      <c r="T96" s="1930">
        <v>9.818236657250683</v>
      </c>
      <c r="U96" s="1930">
        <v>7.49</v>
      </c>
    </row>
    <row r="97" spans="1:21" ht="12" hidden="1" customHeight="1">
      <c r="A97" s="1933">
        <v>40589</v>
      </c>
      <c r="B97" s="1929"/>
      <c r="C97" s="1929"/>
      <c r="D97" s="1930">
        <v>8</v>
      </c>
      <c r="E97" s="1932">
        <v>8</v>
      </c>
      <c r="F97" s="1930">
        <v>1</v>
      </c>
      <c r="G97" s="1930">
        <v>4</v>
      </c>
      <c r="H97" s="1931" t="s">
        <v>1158</v>
      </c>
      <c r="I97" s="1930">
        <v>6</v>
      </c>
      <c r="J97" s="1930">
        <v>5</v>
      </c>
      <c r="K97" s="1930">
        <v>4</v>
      </c>
      <c r="L97" s="1202" t="s">
        <v>1360</v>
      </c>
      <c r="M97" s="1202">
        <v>0.74</v>
      </c>
      <c r="N97" s="1202" t="s">
        <v>1360</v>
      </c>
      <c r="O97" s="1202" t="s">
        <v>1360</v>
      </c>
      <c r="P97" s="1931" t="s">
        <v>1835</v>
      </c>
      <c r="Q97" s="1931" t="s">
        <v>720</v>
      </c>
      <c r="R97" s="1930">
        <v>2.23</v>
      </c>
      <c r="S97" s="1930">
        <v>3.84</v>
      </c>
      <c r="T97" s="1930">
        <v>9.67</v>
      </c>
      <c r="U97" s="1930">
        <v>7.51</v>
      </c>
    </row>
    <row r="98" spans="1:21" ht="12" hidden="1" customHeight="1">
      <c r="A98" s="1933">
        <v>40617</v>
      </c>
      <c r="B98" s="1929"/>
      <c r="C98" s="1929"/>
      <c r="D98" s="1930">
        <v>8</v>
      </c>
      <c r="E98" s="1932">
        <v>8</v>
      </c>
      <c r="F98" s="1930">
        <v>1</v>
      </c>
      <c r="G98" s="1930">
        <v>4</v>
      </c>
      <c r="H98" s="1931" t="s">
        <v>1158</v>
      </c>
      <c r="I98" s="1930">
        <v>6</v>
      </c>
      <c r="J98" s="1930">
        <v>5</v>
      </c>
      <c r="K98" s="1930">
        <v>4</v>
      </c>
      <c r="L98" s="1202" t="s">
        <v>1360</v>
      </c>
      <c r="M98" s="1202">
        <v>1.1286</v>
      </c>
      <c r="N98" s="1202">
        <v>1.2527999999999999</v>
      </c>
      <c r="O98" s="1202">
        <v>1.3758999999999999</v>
      </c>
      <c r="P98" s="1931" t="s">
        <v>1835</v>
      </c>
      <c r="Q98" s="1931" t="s">
        <v>720</v>
      </c>
      <c r="R98" s="1930">
        <v>1.8</v>
      </c>
      <c r="S98" s="1930">
        <v>3.79</v>
      </c>
      <c r="T98" s="1930">
        <v>9.56</v>
      </c>
      <c r="U98" s="1930">
        <v>7.52</v>
      </c>
    </row>
    <row r="99" spans="1:21" ht="9.6" customHeight="1">
      <c r="A99" s="1933">
        <v>40648</v>
      </c>
      <c r="B99" s="1929"/>
      <c r="C99" s="1929"/>
      <c r="D99" s="1930">
        <v>8</v>
      </c>
      <c r="E99" s="1932">
        <v>8</v>
      </c>
      <c r="F99" s="1930">
        <v>1</v>
      </c>
      <c r="G99" s="1930">
        <v>4</v>
      </c>
      <c r="H99" s="1931" t="s">
        <v>1158</v>
      </c>
      <c r="I99" s="1930">
        <v>6</v>
      </c>
      <c r="J99" s="1930">
        <v>5</v>
      </c>
      <c r="K99" s="1930">
        <v>4</v>
      </c>
      <c r="L99" s="1202" t="s">
        <v>1360</v>
      </c>
      <c r="M99" s="1202">
        <v>0.68700000000000006</v>
      </c>
      <c r="N99" s="1202">
        <v>0.87419999999999998</v>
      </c>
      <c r="O99" s="1202">
        <v>1.1623000000000001</v>
      </c>
      <c r="P99" s="1931" t="s">
        <v>1835</v>
      </c>
      <c r="Q99" s="1931" t="s">
        <v>720</v>
      </c>
      <c r="R99" s="1930">
        <v>0.64</v>
      </c>
      <c r="S99" s="1930">
        <v>4.07</v>
      </c>
      <c r="T99" s="1930">
        <v>9.64</v>
      </c>
      <c r="U99" s="1930">
        <v>7.68</v>
      </c>
    </row>
    <row r="100" spans="1:21" ht="12" hidden="1" customHeight="1">
      <c r="A100" s="1933">
        <v>40678</v>
      </c>
      <c r="B100" s="1929"/>
      <c r="C100" s="1929"/>
      <c r="D100" s="1930">
        <v>8</v>
      </c>
      <c r="E100" s="1932">
        <v>8</v>
      </c>
      <c r="F100" s="1930">
        <v>1</v>
      </c>
      <c r="G100" s="1930">
        <v>4</v>
      </c>
      <c r="H100" s="1931" t="s">
        <v>1158</v>
      </c>
      <c r="I100" s="1930">
        <v>6</v>
      </c>
      <c r="J100" s="1930">
        <v>5</v>
      </c>
      <c r="K100" s="1930">
        <v>4</v>
      </c>
      <c r="L100" s="1202" t="s">
        <v>1360</v>
      </c>
      <c r="M100" s="1202">
        <v>0.59040000000000004</v>
      </c>
      <c r="N100" s="1202">
        <v>0.90449999999999997</v>
      </c>
      <c r="O100" s="1202">
        <v>0.98270000000000002</v>
      </c>
      <c r="P100" s="1931" t="s">
        <v>1835</v>
      </c>
      <c r="Q100" s="1931" t="s">
        <v>720</v>
      </c>
      <c r="R100" s="1930">
        <v>0.44</v>
      </c>
      <c r="S100" s="1930">
        <v>4.0599999999999996</v>
      </c>
      <c r="T100" s="1930">
        <v>9.65</v>
      </c>
      <c r="U100" s="1930">
        <v>7.76</v>
      </c>
    </row>
    <row r="101" spans="1:21" ht="12" hidden="1" customHeight="1">
      <c r="A101" s="1933">
        <v>40709</v>
      </c>
      <c r="B101" s="1929"/>
      <c r="C101" s="1929"/>
      <c r="D101" s="1930">
        <v>8</v>
      </c>
      <c r="E101" s="1932">
        <v>8</v>
      </c>
      <c r="F101" s="1930">
        <v>1</v>
      </c>
      <c r="G101" s="1930">
        <v>4</v>
      </c>
      <c r="H101" s="1931" t="s">
        <v>1158</v>
      </c>
      <c r="I101" s="1930">
        <v>6</v>
      </c>
      <c r="J101" s="1930">
        <v>5</v>
      </c>
      <c r="K101" s="1930">
        <v>4</v>
      </c>
      <c r="L101" s="1202" t="s">
        <v>1360</v>
      </c>
      <c r="M101" s="1202">
        <v>0.37190000000000001</v>
      </c>
      <c r="N101" s="1202">
        <v>0.68269999999999997</v>
      </c>
      <c r="O101" s="1202" t="s">
        <v>1360</v>
      </c>
      <c r="P101" s="1931" t="s">
        <v>2360</v>
      </c>
      <c r="Q101" s="1931" t="s">
        <v>720</v>
      </c>
      <c r="R101" s="1930">
        <v>0.24</v>
      </c>
      <c r="S101" s="1930">
        <v>4.05</v>
      </c>
      <c r="T101" s="1930">
        <v>9.59</v>
      </c>
      <c r="U101" s="1930">
        <v>7.69</v>
      </c>
    </row>
    <row r="102" spans="1:21" s="120" customFormat="1" ht="9.6" customHeight="1">
      <c r="A102" s="2010">
        <v>40739</v>
      </c>
      <c r="B102" s="2014"/>
      <c r="C102" s="2014"/>
      <c r="D102" s="2011">
        <v>8</v>
      </c>
      <c r="E102" s="2012">
        <v>8</v>
      </c>
      <c r="F102" s="2011">
        <v>1</v>
      </c>
      <c r="G102" s="2011">
        <v>4</v>
      </c>
      <c r="H102" s="2013" t="s">
        <v>1158</v>
      </c>
      <c r="I102" s="2011">
        <v>6</v>
      </c>
      <c r="J102" s="2011">
        <v>5</v>
      </c>
      <c r="K102" s="2011">
        <v>4</v>
      </c>
      <c r="L102" s="315" t="s">
        <v>1360</v>
      </c>
      <c r="M102" s="315">
        <v>0.1739</v>
      </c>
      <c r="N102" s="315">
        <v>0.56479999999999997</v>
      </c>
      <c r="O102" s="315">
        <v>0.75790000000000002</v>
      </c>
      <c r="P102" s="2013" t="s">
        <v>1985</v>
      </c>
      <c r="Q102" s="2013" t="s">
        <v>720</v>
      </c>
      <c r="R102" s="2011">
        <v>1.01</v>
      </c>
      <c r="S102" s="2011">
        <v>3.94</v>
      </c>
      <c r="T102" s="2011">
        <v>9.6199999999999992</v>
      </c>
      <c r="U102" s="2011">
        <v>7.88</v>
      </c>
    </row>
    <row r="103" spans="1:21" ht="3.95" customHeight="1">
      <c r="A103" s="1933"/>
      <c r="B103" s="1929"/>
      <c r="C103" s="1929"/>
      <c r="D103" s="1930"/>
      <c r="E103" s="1932"/>
      <c r="F103" s="1930"/>
      <c r="G103" s="1930"/>
      <c r="H103" s="1931"/>
      <c r="I103" s="1930"/>
      <c r="J103" s="1930"/>
      <c r="K103" s="1930"/>
      <c r="L103" s="1202"/>
      <c r="M103" s="1202"/>
      <c r="N103" s="1202"/>
      <c r="O103" s="1202"/>
      <c r="P103" s="1931"/>
      <c r="Q103" s="1931"/>
      <c r="R103" s="1930"/>
      <c r="S103" s="1930"/>
      <c r="T103" s="1930"/>
      <c r="U103" s="1930"/>
    </row>
    <row r="104" spans="1:21" ht="10.5" hidden="1" customHeight="1">
      <c r="A104" s="1933">
        <v>40770</v>
      </c>
      <c r="B104" s="1929"/>
      <c r="C104" s="1929"/>
      <c r="D104" s="1930">
        <v>7</v>
      </c>
      <c r="E104" s="1932">
        <v>7</v>
      </c>
      <c r="F104" s="1930">
        <v>1</v>
      </c>
      <c r="G104" s="1930">
        <v>4</v>
      </c>
      <c r="H104" s="1931" t="s">
        <v>1158</v>
      </c>
      <c r="I104" s="1930">
        <v>6</v>
      </c>
      <c r="J104" s="1930">
        <v>5</v>
      </c>
      <c r="K104" s="1930">
        <v>4</v>
      </c>
      <c r="L104" s="1202" t="s">
        <v>1360</v>
      </c>
      <c r="M104" s="1202">
        <v>0.94777795275590537</v>
      </c>
      <c r="N104" s="1202" t="s">
        <v>1360</v>
      </c>
      <c r="O104" s="1202" t="s">
        <v>1360</v>
      </c>
      <c r="P104" s="1931" t="s">
        <v>1985</v>
      </c>
      <c r="Q104" s="1931" t="s">
        <v>720</v>
      </c>
      <c r="R104" s="1930">
        <v>0.73928031280663342</v>
      </c>
      <c r="S104" s="1930">
        <v>3.9</v>
      </c>
      <c r="T104" s="1930">
        <v>9.61</v>
      </c>
      <c r="U104" s="1930">
        <v>7.18</v>
      </c>
    </row>
    <row r="105" spans="1:21" ht="10.5" hidden="1" customHeight="1">
      <c r="A105" s="1933">
        <v>40801</v>
      </c>
      <c r="B105" s="1929"/>
      <c r="C105" s="1929"/>
      <c r="D105" s="1930">
        <v>7</v>
      </c>
      <c r="E105" s="1932">
        <v>7</v>
      </c>
      <c r="F105" s="1930">
        <v>1</v>
      </c>
      <c r="G105" s="1930">
        <v>4</v>
      </c>
      <c r="H105" s="1931" t="s">
        <v>1158</v>
      </c>
      <c r="I105" s="1930">
        <v>6</v>
      </c>
      <c r="J105" s="1930">
        <v>5</v>
      </c>
      <c r="K105" s="1930">
        <v>4</v>
      </c>
      <c r="L105" s="1202" t="s">
        <v>1360</v>
      </c>
      <c r="M105" s="1202">
        <v>2.2200000000000002</v>
      </c>
      <c r="N105" s="1202">
        <v>3.12</v>
      </c>
      <c r="O105" s="1202">
        <v>3.04</v>
      </c>
      <c r="P105" s="1931" t="s">
        <v>1985</v>
      </c>
      <c r="Q105" s="1931" t="s">
        <v>720</v>
      </c>
      <c r="R105" s="1930">
        <v>1.45</v>
      </c>
      <c r="S105" s="1930">
        <v>3.73</v>
      </c>
      <c r="T105" s="1930">
        <v>9.5399999999999991</v>
      </c>
      <c r="U105" s="1930">
        <v>7.21</v>
      </c>
    </row>
    <row r="106" spans="1:21" ht="9.6" customHeight="1">
      <c r="A106" s="1933">
        <v>40831</v>
      </c>
      <c r="B106" s="1929"/>
      <c r="C106" s="1929"/>
      <c r="D106" s="1930">
        <v>7</v>
      </c>
      <c r="E106" s="1932">
        <v>7</v>
      </c>
      <c r="F106" s="1930">
        <v>1</v>
      </c>
      <c r="G106" s="1930">
        <v>4</v>
      </c>
      <c r="H106" s="1931" t="s">
        <v>1158</v>
      </c>
      <c r="I106" s="1930">
        <v>6</v>
      </c>
      <c r="J106" s="1930">
        <v>5</v>
      </c>
      <c r="K106" s="1930">
        <v>4</v>
      </c>
      <c r="L106" s="1202" t="s">
        <v>1360</v>
      </c>
      <c r="M106" s="1202">
        <v>1.1000000000000001</v>
      </c>
      <c r="N106" s="1202">
        <v>1.57</v>
      </c>
      <c r="O106" s="1202">
        <v>1.97</v>
      </c>
      <c r="P106" s="1931" t="s">
        <v>1985</v>
      </c>
      <c r="Q106" s="1931" t="s">
        <v>720</v>
      </c>
      <c r="R106" s="1930">
        <v>0.64</v>
      </c>
      <c r="S106" s="1930">
        <v>3.55</v>
      </c>
      <c r="T106" s="1930">
        <v>9.4600000000000009</v>
      </c>
      <c r="U106" s="1930">
        <v>7.22</v>
      </c>
    </row>
    <row r="107" spans="1:21" ht="10.5" hidden="1" customHeight="1">
      <c r="A107" s="1933">
        <v>40862</v>
      </c>
      <c r="B107" s="1929"/>
      <c r="C107" s="1929"/>
      <c r="D107" s="1930">
        <v>7</v>
      </c>
      <c r="E107" s="1932">
        <v>7</v>
      </c>
      <c r="F107" s="1930">
        <v>1</v>
      </c>
      <c r="G107" s="1930">
        <v>4</v>
      </c>
      <c r="H107" s="1931" t="s">
        <v>1158</v>
      </c>
      <c r="I107" s="1930">
        <v>6</v>
      </c>
      <c r="J107" s="1930">
        <v>5</v>
      </c>
      <c r="K107" s="1930">
        <v>4</v>
      </c>
      <c r="L107" s="1202" t="s">
        <v>1360</v>
      </c>
      <c r="M107" s="1202">
        <v>0.28999999999999998</v>
      </c>
      <c r="N107" s="1202">
        <v>0.86</v>
      </c>
      <c r="O107" s="1202">
        <v>0.97</v>
      </c>
      <c r="P107" s="1931" t="s">
        <v>1985</v>
      </c>
      <c r="Q107" s="1931" t="s">
        <v>720</v>
      </c>
      <c r="R107" s="1930">
        <v>0.36</v>
      </c>
      <c r="S107" s="1930">
        <v>3.52</v>
      </c>
      <c r="T107" s="1930">
        <v>9.4700000000000006</v>
      </c>
      <c r="U107" s="1930">
        <v>7.04</v>
      </c>
    </row>
    <row r="108" spans="1:21" ht="10.5" hidden="1" customHeight="1">
      <c r="A108" s="1933">
        <v>40892</v>
      </c>
      <c r="B108" s="1929"/>
      <c r="C108" s="1929"/>
      <c r="D108" s="1930">
        <v>7</v>
      </c>
      <c r="E108" s="1932">
        <v>7</v>
      </c>
      <c r="F108" s="1930">
        <v>1</v>
      </c>
      <c r="G108" s="1930">
        <v>4</v>
      </c>
      <c r="H108" s="1931" t="s">
        <v>1158</v>
      </c>
      <c r="I108" s="1930">
        <v>6</v>
      </c>
      <c r="J108" s="1930">
        <v>5</v>
      </c>
      <c r="K108" s="1930">
        <v>4</v>
      </c>
      <c r="L108" s="1202" t="s">
        <v>1360</v>
      </c>
      <c r="M108" s="1202">
        <v>0.48370000000000002</v>
      </c>
      <c r="N108" s="1202">
        <v>0.85270000000000001</v>
      </c>
      <c r="O108" s="1202">
        <v>0.95879999999999999</v>
      </c>
      <c r="P108" s="1931" t="s">
        <v>1985</v>
      </c>
      <c r="Q108" s="1931" t="s">
        <v>720</v>
      </c>
      <c r="R108" s="1930">
        <v>0.82</v>
      </c>
      <c r="S108" s="1930">
        <v>3.37</v>
      </c>
      <c r="T108" s="1930">
        <v>9.44</v>
      </c>
      <c r="U108" s="1930">
        <v>6.91</v>
      </c>
    </row>
    <row r="109" spans="1:21" ht="9.6" customHeight="1">
      <c r="A109" s="1933">
        <v>40923</v>
      </c>
      <c r="B109" s="1929"/>
      <c r="C109" s="1929"/>
      <c r="D109" s="1930">
        <v>7</v>
      </c>
      <c r="E109" s="1932">
        <v>7</v>
      </c>
      <c r="F109" s="1930">
        <v>1</v>
      </c>
      <c r="G109" s="1930">
        <v>4</v>
      </c>
      <c r="H109" s="1931" t="s">
        <v>1158</v>
      </c>
      <c r="I109" s="1930">
        <v>6</v>
      </c>
      <c r="J109" s="1930">
        <v>5</v>
      </c>
      <c r="K109" s="1930">
        <v>4</v>
      </c>
      <c r="L109" s="1202" t="s">
        <v>1360</v>
      </c>
      <c r="M109" s="1202">
        <v>0.67949999999999999</v>
      </c>
      <c r="N109" s="1202">
        <v>0.83020000000000005</v>
      </c>
      <c r="O109" s="1202">
        <v>0.94340000000000002</v>
      </c>
      <c r="P109" s="1931" t="s">
        <v>1985</v>
      </c>
      <c r="Q109" s="1931" t="s">
        <v>720</v>
      </c>
      <c r="R109" s="1930">
        <v>0.26</v>
      </c>
      <c r="S109" s="1930">
        <v>3.3209337778655517</v>
      </c>
      <c r="T109" s="1930">
        <v>9.2921915273616253</v>
      </c>
      <c r="U109" s="1930">
        <v>6.82</v>
      </c>
    </row>
    <row r="110" spans="1:21" ht="10.5" hidden="1" customHeight="1">
      <c r="A110" s="1933">
        <v>40954</v>
      </c>
      <c r="B110" s="1929"/>
      <c r="C110" s="1929"/>
      <c r="D110" s="1930">
        <v>7</v>
      </c>
      <c r="E110" s="1932">
        <v>7</v>
      </c>
      <c r="F110" s="1930">
        <v>1</v>
      </c>
      <c r="G110" s="1930">
        <v>4</v>
      </c>
      <c r="H110" s="1931" t="s">
        <v>1158</v>
      </c>
      <c r="I110" s="1930">
        <v>6</v>
      </c>
      <c r="J110" s="1930">
        <v>5</v>
      </c>
      <c r="K110" s="1930">
        <v>4</v>
      </c>
      <c r="L110" s="1202" t="s">
        <v>1360</v>
      </c>
      <c r="M110" s="1202">
        <v>0.35</v>
      </c>
      <c r="N110" s="1202" t="s">
        <v>1360</v>
      </c>
      <c r="O110" s="1202" t="s">
        <v>1360</v>
      </c>
      <c r="P110" s="1931" t="s">
        <v>1985</v>
      </c>
      <c r="Q110" s="1931" t="s">
        <v>720</v>
      </c>
      <c r="R110" s="1930">
        <v>0.22</v>
      </c>
      <c r="S110" s="1930">
        <v>3.15</v>
      </c>
      <c r="T110" s="1930">
        <v>9.1999999999999993</v>
      </c>
      <c r="U110" s="1930">
        <v>6.58</v>
      </c>
    </row>
    <row r="111" spans="1:21" ht="10.5" hidden="1" customHeight="1">
      <c r="A111" s="1933">
        <v>40983</v>
      </c>
      <c r="B111" s="1929"/>
      <c r="C111" s="1929"/>
      <c r="D111" s="1930">
        <v>7</v>
      </c>
      <c r="E111" s="1932">
        <v>7</v>
      </c>
      <c r="F111" s="1930">
        <v>1</v>
      </c>
      <c r="G111" s="1930">
        <v>4</v>
      </c>
      <c r="H111" s="1931" t="s">
        <v>1158</v>
      </c>
      <c r="I111" s="1930">
        <v>6</v>
      </c>
      <c r="J111" s="1930">
        <v>5</v>
      </c>
      <c r="K111" s="1930">
        <v>4</v>
      </c>
      <c r="L111" s="1202" t="s">
        <v>1360</v>
      </c>
      <c r="M111" s="1202">
        <v>0.53</v>
      </c>
      <c r="N111" s="1202">
        <v>0.98209999999999997</v>
      </c>
      <c r="O111" s="1202">
        <v>1.33</v>
      </c>
      <c r="P111" s="1931" t="s">
        <v>1985</v>
      </c>
      <c r="Q111" s="1931" t="s">
        <v>720</v>
      </c>
      <c r="R111" s="1930">
        <v>0.42</v>
      </c>
      <c r="S111" s="1930">
        <v>3.0646533149123441</v>
      </c>
      <c r="T111" s="1930">
        <v>9.1682038370116903</v>
      </c>
      <c r="U111" s="1930">
        <v>6.46</v>
      </c>
    </row>
    <row r="112" spans="1:21" ht="9.6" customHeight="1">
      <c r="A112" s="1933">
        <v>41014</v>
      </c>
      <c r="B112" s="1929"/>
      <c r="C112" s="1929"/>
      <c r="D112" s="1930">
        <v>7</v>
      </c>
      <c r="E112" s="1932">
        <v>7</v>
      </c>
      <c r="F112" s="1930">
        <v>1</v>
      </c>
      <c r="G112" s="1930">
        <v>4</v>
      </c>
      <c r="H112" s="1931" t="s">
        <v>1158</v>
      </c>
      <c r="I112" s="1930">
        <v>6</v>
      </c>
      <c r="J112" s="1930">
        <v>5</v>
      </c>
      <c r="K112" s="1930">
        <v>4</v>
      </c>
      <c r="L112" s="1202" t="s">
        <v>1360</v>
      </c>
      <c r="M112" s="1202">
        <v>1.0973999999999999</v>
      </c>
      <c r="N112" s="1202">
        <v>1.1044</v>
      </c>
      <c r="O112" s="1202">
        <v>1.2907999999999999</v>
      </c>
      <c r="P112" s="1931" t="s">
        <v>1985</v>
      </c>
      <c r="Q112" s="1931" t="s">
        <v>720</v>
      </c>
      <c r="R112" s="1930">
        <v>1.59</v>
      </c>
      <c r="S112" s="1930">
        <v>2.94</v>
      </c>
      <c r="T112" s="1930">
        <v>9.06</v>
      </c>
      <c r="U112" s="1930">
        <v>6.32</v>
      </c>
    </row>
    <row r="113" spans="1:21" ht="10.5" hidden="1" customHeight="1">
      <c r="A113" s="1933">
        <v>41044</v>
      </c>
      <c r="B113" s="1929"/>
      <c r="C113" s="1929"/>
      <c r="D113" s="1930">
        <v>7</v>
      </c>
      <c r="E113" s="1932">
        <v>7</v>
      </c>
      <c r="F113" s="1930">
        <v>1</v>
      </c>
      <c r="G113" s="1930">
        <v>4</v>
      </c>
      <c r="H113" s="1931" t="s">
        <v>1158</v>
      </c>
      <c r="I113" s="1930">
        <v>6</v>
      </c>
      <c r="J113" s="1930">
        <v>5</v>
      </c>
      <c r="K113" s="1930">
        <v>4</v>
      </c>
      <c r="L113" s="1202" t="s">
        <v>1360</v>
      </c>
      <c r="M113" s="1202">
        <v>1.3361000000000001</v>
      </c>
      <c r="N113" s="1202">
        <v>1.8787</v>
      </c>
      <c r="O113" s="1202">
        <v>0.60160000000000002</v>
      </c>
      <c r="P113" s="1931" t="s">
        <v>2158</v>
      </c>
      <c r="Q113" s="1931" t="s">
        <v>720</v>
      </c>
      <c r="R113" s="1930">
        <v>3.44</v>
      </c>
      <c r="S113" s="1930">
        <v>3.07</v>
      </c>
      <c r="T113" s="1930">
        <v>9.0399999999999991</v>
      </c>
      <c r="U113" s="1930">
        <v>6.29</v>
      </c>
    </row>
    <row r="114" spans="1:21" ht="10.5" hidden="1" customHeight="1">
      <c r="A114" s="1933">
        <v>41075</v>
      </c>
      <c r="B114" s="1929"/>
      <c r="C114" s="1929"/>
      <c r="D114" s="1930">
        <v>7</v>
      </c>
      <c r="E114" s="1932">
        <v>7</v>
      </c>
      <c r="F114" s="1930">
        <v>1</v>
      </c>
      <c r="G114" s="1930">
        <v>4</v>
      </c>
      <c r="H114" s="1931" t="s">
        <v>1158</v>
      </c>
      <c r="I114" s="1930">
        <v>6</v>
      </c>
      <c r="J114" s="1930">
        <v>5</v>
      </c>
      <c r="K114" s="1930">
        <v>4</v>
      </c>
      <c r="L114" s="1202" t="s">
        <v>1360</v>
      </c>
      <c r="M114" s="1202">
        <v>0.1182</v>
      </c>
      <c r="N114" s="1202">
        <v>0.43590000000000001</v>
      </c>
      <c r="O114" s="1202">
        <v>0.67369999999999997</v>
      </c>
      <c r="P114" s="1931" t="s">
        <v>2158</v>
      </c>
      <c r="Q114" s="1931" t="s">
        <v>720</v>
      </c>
      <c r="R114" s="1930">
        <v>0.36</v>
      </c>
      <c r="S114" s="1930">
        <v>3.09</v>
      </c>
      <c r="T114" s="1930">
        <v>8.98</v>
      </c>
      <c r="U114" s="1930">
        <v>6.27</v>
      </c>
    </row>
    <row r="115" spans="1:21" s="120" customFormat="1" ht="9.6" customHeight="1">
      <c r="A115" s="2010">
        <v>41105</v>
      </c>
      <c r="B115" s="2014"/>
      <c r="C115" s="2014"/>
      <c r="D115" s="2011">
        <v>7</v>
      </c>
      <c r="E115" s="2012">
        <v>7</v>
      </c>
      <c r="F115" s="2011">
        <v>1</v>
      </c>
      <c r="G115" s="2011">
        <v>4</v>
      </c>
      <c r="H115" s="2013" t="s">
        <v>1158</v>
      </c>
      <c r="I115" s="2011">
        <v>6</v>
      </c>
      <c r="J115" s="2011">
        <v>5</v>
      </c>
      <c r="K115" s="2011">
        <v>4</v>
      </c>
      <c r="L115" s="315" t="s">
        <v>1360</v>
      </c>
      <c r="M115" s="315">
        <v>4.5600000000000002E-2</v>
      </c>
      <c r="N115" s="315">
        <v>0.32550000000000001</v>
      </c>
      <c r="O115" s="315">
        <v>0.7218</v>
      </c>
      <c r="P115" s="2013" t="s">
        <v>2158</v>
      </c>
      <c r="Q115" s="2013" t="s">
        <v>720</v>
      </c>
      <c r="R115" s="2011">
        <v>0.69</v>
      </c>
      <c r="S115" s="2011">
        <v>3.28</v>
      </c>
      <c r="T115" s="2011">
        <v>8.86</v>
      </c>
      <c r="U115" s="2011">
        <v>6.54</v>
      </c>
    </row>
    <row r="116" spans="1:21" ht="3.95" customHeight="1">
      <c r="A116" s="1933"/>
      <c r="B116" s="1929"/>
      <c r="C116" s="1929"/>
      <c r="D116" s="1930"/>
      <c r="E116" s="1932"/>
      <c r="F116" s="1930"/>
      <c r="G116" s="1930"/>
      <c r="H116" s="1931"/>
      <c r="I116" s="1930"/>
      <c r="J116" s="1930"/>
      <c r="K116" s="1930"/>
      <c r="L116" s="1202"/>
      <c r="M116" s="1202"/>
      <c r="N116" s="1202"/>
      <c r="O116" s="1202"/>
      <c r="P116" s="1931"/>
      <c r="Q116" s="1931"/>
      <c r="R116" s="1930"/>
      <c r="S116" s="1930"/>
      <c r="T116" s="1930"/>
      <c r="U116" s="1930"/>
    </row>
    <row r="117" spans="1:21" ht="9" customHeight="1">
      <c r="A117" s="1933">
        <v>41197</v>
      </c>
      <c r="B117" s="1929"/>
      <c r="C117" s="1929"/>
      <c r="D117" s="1930">
        <v>7</v>
      </c>
      <c r="E117" s="1932">
        <v>7</v>
      </c>
      <c r="F117" s="1930">
        <v>1</v>
      </c>
      <c r="G117" s="1930">
        <v>4</v>
      </c>
      <c r="H117" s="1931" t="s">
        <v>1158</v>
      </c>
      <c r="I117" s="1930">
        <v>6</v>
      </c>
      <c r="J117" s="1930">
        <v>5</v>
      </c>
      <c r="K117" s="1930">
        <v>4</v>
      </c>
      <c r="L117" s="1202" t="s">
        <v>1360</v>
      </c>
      <c r="M117" s="1202">
        <v>2.12</v>
      </c>
      <c r="N117" s="1202">
        <v>2.2999999999999998</v>
      </c>
      <c r="O117" s="1202">
        <v>2.74</v>
      </c>
      <c r="P117" s="1931" t="s">
        <v>2158</v>
      </c>
      <c r="Q117" s="1931" t="s">
        <v>720</v>
      </c>
      <c r="R117" s="1930">
        <v>3.2654353261213163</v>
      </c>
      <c r="S117" s="1930">
        <v>3.3</v>
      </c>
      <c r="T117" s="1930">
        <v>8.6199999999999992</v>
      </c>
      <c r="U117" s="1930">
        <v>6.43</v>
      </c>
    </row>
    <row r="118" spans="1:21" ht="9" customHeight="1">
      <c r="A118" s="1933">
        <v>41289</v>
      </c>
      <c r="B118" s="1929"/>
      <c r="C118" s="1929"/>
      <c r="D118" s="1930">
        <v>7</v>
      </c>
      <c r="E118" s="1932">
        <v>7</v>
      </c>
      <c r="F118" s="1930">
        <v>1</v>
      </c>
      <c r="G118" s="1930">
        <v>4</v>
      </c>
      <c r="H118" s="1931" t="s">
        <v>1158</v>
      </c>
      <c r="I118" s="1930">
        <v>6</v>
      </c>
      <c r="J118" s="1930">
        <v>5</v>
      </c>
      <c r="K118" s="1930">
        <v>4</v>
      </c>
      <c r="L118" s="1202" t="s">
        <v>1360</v>
      </c>
      <c r="M118" s="1202">
        <v>1.74</v>
      </c>
      <c r="N118" s="1202">
        <v>2.23</v>
      </c>
      <c r="O118" s="1202">
        <v>2.7</v>
      </c>
      <c r="P118" s="1931" t="s">
        <v>2158</v>
      </c>
      <c r="Q118" s="1931" t="s">
        <v>720</v>
      </c>
      <c r="R118" s="1930">
        <v>2.71</v>
      </c>
      <c r="S118" s="1930">
        <v>3.98</v>
      </c>
      <c r="T118" s="1930">
        <v>9.31</v>
      </c>
      <c r="U118" s="1930">
        <v>7.1</v>
      </c>
    </row>
    <row r="119" spans="1:21" ht="9" customHeight="1">
      <c r="A119" s="1933">
        <v>41379</v>
      </c>
      <c r="B119" s="1929"/>
      <c r="C119" s="1929"/>
      <c r="D119" s="1930">
        <v>7</v>
      </c>
      <c r="E119" s="1932">
        <v>7</v>
      </c>
      <c r="F119" s="1930">
        <v>1</v>
      </c>
      <c r="G119" s="1930">
        <v>4</v>
      </c>
      <c r="H119" s="1931" t="s">
        <v>1158</v>
      </c>
      <c r="I119" s="1930">
        <v>6</v>
      </c>
      <c r="J119" s="1930">
        <v>5</v>
      </c>
      <c r="K119" s="1930">
        <v>4</v>
      </c>
      <c r="L119" s="1202" t="s">
        <v>1360</v>
      </c>
      <c r="M119" s="1202">
        <v>0.92610000000000003</v>
      </c>
      <c r="N119" s="1202">
        <v>1.4455</v>
      </c>
      <c r="O119" s="1202">
        <v>2.3067000000000002</v>
      </c>
      <c r="P119" s="1931" t="s">
        <v>2158</v>
      </c>
      <c r="Q119" s="1931" t="s">
        <v>720</v>
      </c>
      <c r="R119" s="1930">
        <v>0.75</v>
      </c>
      <c r="S119" s="1930">
        <v>5.0843628028065915</v>
      </c>
      <c r="T119" s="1930">
        <v>10.768996824709188</v>
      </c>
      <c r="U119" s="1930">
        <v>8.6</v>
      </c>
    </row>
    <row r="120" spans="1:21" s="120" customFormat="1" ht="9" customHeight="1">
      <c r="A120" s="2010">
        <v>41470</v>
      </c>
      <c r="B120" s="2011">
        <v>5</v>
      </c>
      <c r="C120" s="2011">
        <v>3</v>
      </c>
      <c r="D120" s="2011">
        <v>7</v>
      </c>
      <c r="E120" s="2012">
        <v>7</v>
      </c>
      <c r="F120" s="2011">
        <v>1</v>
      </c>
      <c r="G120" s="2011">
        <v>4</v>
      </c>
      <c r="H120" s="2013" t="s">
        <v>1158</v>
      </c>
      <c r="I120" s="2011">
        <v>6</v>
      </c>
      <c r="J120" s="2011">
        <v>5</v>
      </c>
      <c r="K120" s="2011">
        <v>4</v>
      </c>
      <c r="L120" s="315" t="s">
        <v>1360</v>
      </c>
      <c r="M120" s="315">
        <v>0.71033567156063082</v>
      </c>
      <c r="N120" s="315">
        <v>1.7079</v>
      </c>
      <c r="O120" s="315" t="s">
        <v>2269</v>
      </c>
      <c r="P120" s="2013" t="s">
        <v>2158</v>
      </c>
      <c r="Q120" s="2013" t="s">
        <v>720</v>
      </c>
      <c r="R120" s="2011">
        <v>0.6364510804822362</v>
      </c>
      <c r="S120" s="2011">
        <v>6.15</v>
      </c>
      <c r="T120" s="2011">
        <v>11.33</v>
      </c>
      <c r="U120" s="2011">
        <v>9.89</v>
      </c>
    </row>
    <row r="121" spans="1:21" ht="3.95" customHeight="1">
      <c r="A121" s="1933"/>
      <c r="B121" s="1929"/>
      <c r="C121" s="1929"/>
      <c r="D121" s="1930"/>
      <c r="E121" s="1932"/>
      <c r="F121" s="1930"/>
      <c r="G121" s="1930"/>
      <c r="H121" s="1931"/>
      <c r="I121" s="1930"/>
      <c r="J121" s="1930"/>
      <c r="K121" s="1930"/>
      <c r="L121" s="1202"/>
      <c r="M121" s="1202"/>
      <c r="N121" s="1202"/>
      <c r="O121" s="1202"/>
      <c r="P121" s="1931"/>
      <c r="Q121" s="1931"/>
      <c r="R121" s="1930"/>
      <c r="S121" s="1930"/>
      <c r="T121" s="1930"/>
      <c r="U121" s="1930"/>
    </row>
    <row r="122" spans="1:21" ht="9" customHeight="1">
      <c r="A122" s="1933">
        <v>41501</v>
      </c>
      <c r="B122" s="1930">
        <v>5</v>
      </c>
      <c r="C122" s="1930">
        <v>3</v>
      </c>
      <c r="D122" s="1930">
        <v>7</v>
      </c>
      <c r="E122" s="1932">
        <v>7</v>
      </c>
      <c r="F122" s="1930">
        <v>1</v>
      </c>
      <c r="G122" s="1930">
        <v>4</v>
      </c>
      <c r="H122" s="1931" t="s">
        <v>1158</v>
      </c>
      <c r="I122" s="1930">
        <v>6</v>
      </c>
      <c r="J122" s="1930">
        <v>5</v>
      </c>
      <c r="K122" s="1930">
        <v>4</v>
      </c>
      <c r="L122" s="1202">
        <v>0.24049999999999999</v>
      </c>
      <c r="M122" s="1202">
        <v>0.55069999999999997</v>
      </c>
      <c r="N122" s="1202" t="s">
        <v>2269</v>
      </c>
      <c r="O122" s="1202">
        <v>1.3228599999999999</v>
      </c>
      <c r="P122" s="1931" t="s">
        <v>2158</v>
      </c>
      <c r="Q122" s="1931" t="s">
        <v>291</v>
      </c>
      <c r="R122" s="1930">
        <v>0.28739999999999999</v>
      </c>
      <c r="S122" s="1930">
        <v>6.25</v>
      </c>
      <c r="T122" s="1930">
        <v>11.68</v>
      </c>
      <c r="U122" s="1930">
        <v>9.67</v>
      </c>
    </row>
    <row r="123" spans="1:21" ht="9" customHeight="1">
      <c r="A123" s="1933">
        <v>41532</v>
      </c>
      <c r="B123" s="1930">
        <v>5</v>
      </c>
      <c r="C123" s="1930">
        <v>3</v>
      </c>
      <c r="D123" s="1930">
        <v>7</v>
      </c>
      <c r="E123" s="1932">
        <v>7</v>
      </c>
      <c r="F123" s="1930">
        <v>1</v>
      </c>
      <c r="G123" s="1930">
        <v>4</v>
      </c>
      <c r="H123" s="1931" t="s">
        <v>1158</v>
      </c>
      <c r="I123" s="1930">
        <v>6</v>
      </c>
      <c r="J123" s="1930">
        <v>5</v>
      </c>
      <c r="K123" s="1930">
        <v>4</v>
      </c>
      <c r="L123" s="1202">
        <v>0.35549999999999998</v>
      </c>
      <c r="M123" s="1202">
        <v>0.48110000000000003</v>
      </c>
      <c r="N123" s="1202">
        <v>2.0487000000000002</v>
      </c>
      <c r="O123" s="1202">
        <v>1.5144</v>
      </c>
      <c r="P123" s="1931" t="s">
        <v>2158</v>
      </c>
      <c r="Q123" s="1931" t="s">
        <v>291</v>
      </c>
      <c r="R123" s="1930">
        <v>0.39</v>
      </c>
      <c r="S123" s="1930">
        <v>6.19</v>
      </c>
      <c r="T123" s="1930">
        <v>11.78</v>
      </c>
      <c r="U123" s="1930">
        <v>10.130000000000001</v>
      </c>
    </row>
    <row r="124" spans="1:21" ht="9" customHeight="1">
      <c r="A124" s="1933">
        <v>41562</v>
      </c>
      <c r="B124" s="1930">
        <v>5</v>
      </c>
      <c r="C124" s="1930">
        <v>3</v>
      </c>
      <c r="D124" s="1930">
        <v>7</v>
      </c>
      <c r="E124" s="1932">
        <v>7</v>
      </c>
      <c r="F124" s="1930">
        <v>1</v>
      </c>
      <c r="G124" s="1930">
        <v>4</v>
      </c>
      <c r="H124" s="1931" t="s">
        <v>1158</v>
      </c>
      <c r="I124" s="1930">
        <v>6</v>
      </c>
      <c r="J124" s="1930">
        <v>5</v>
      </c>
      <c r="K124" s="1930">
        <v>4</v>
      </c>
      <c r="L124" s="1202">
        <v>1.11008</v>
      </c>
      <c r="M124" s="1202">
        <v>1.1832</v>
      </c>
      <c r="N124" s="1202">
        <v>1.7726</v>
      </c>
      <c r="O124" s="1202">
        <v>2.0476999999999999</v>
      </c>
      <c r="P124" s="1931" t="s">
        <v>2158</v>
      </c>
      <c r="Q124" s="1931" t="s">
        <v>291</v>
      </c>
      <c r="R124" s="1930">
        <v>1.1299999999999999</v>
      </c>
      <c r="S124" s="1930">
        <v>6.17</v>
      </c>
      <c r="T124" s="1930">
        <v>11.1</v>
      </c>
      <c r="U124" s="1930">
        <v>10.08</v>
      </c>
    </row>
    <row r="125" spans="1:21" ht="9" customHeight="1">
      <c r="A125" s="1933">
        <v>41593</v>
      </c>
      <c r="B125" s="1930">
        <v>5</v>
      </c>
      <c r="C125" s="1930">
        <v>3</v>
      </c>
      <c r="D125" s="1930">
        <v>7</v>
      </c>
      <c r="E125" s="1932">
        <v>7</v>
      </c>
      <c r="F125" s="1930">
        <v>1</v>
      </c>
      <c r="G125" s="1930">
        <v>4</v>
      </c>
      <c r="H125" s="1931" t="s">
        <v>1158</v>
      </c>
      <c r="I125" s="1930">
        <v>6</v>
      </c>
      <c r="J125" s="1930">
        <v>5</v>
      </c>
      <c r="K125" s="1930">
        <v>4</v>
      </c>
      <c r="L125" s="1202">
        <v>1.3104</v>
      </c>
      <c r="M125" s="1202">
        <v>2.5548000000000002</v>
      </c>
      <c r="N125" s="1202">
        <v>2.9860000000000002</v>
      </c>
      <c r="O125" s="1202">
        <v>3.1175000000000002</v>
      </c>
      <c r="P125" s="1931" t="s">
        <v>2502</v>
      </c>
      <c r="Q125" s="1931" t="s">
        <v>1257</v>
      </c>
      <c r="R125" s="1930">
        <v>2.6753</v>
      </c>
      <c r="S125" s="1930">
        <v>6.1</v>
      </c>
      <c r="T125" s="1930">
        <v>11.64</v>
      </c>
      <c r="U125" s="1930">
        <v>10.11</v>
      </c>
    </row>
    <row r="126" spans="1:21" ht="9" customHeight="1">
      <c r="A126" s="1933">
        <v>41623</v>
      </c>
      <c r="B126" s="1930">
        <v>5</v>
      </c>
      <c r="C126" s="1930">
        <v>3</v>
      </c>
      <c r="D126" s="1930">
        <v>7</v>
      </c>
      <c r="E126" s="1932">
        <v>7</v>
      </c>
      <c r="F126" s="1930">
        <v>1</v>
      </c>
      <c r="G126" s="1930">
        <v>4</v>
      </c>
      <c r="H126" s="1931" t="s">
        <v>1158</v>
      </c>
      <c r="I126" s="1930">
        <v>6</v>
      </c>
      <c r="J126" s="1930">
        <v>5</v>
      </c>
      <c r="K126" s="1930">
        <v>4</v>
      </c>
      <c r="L126" s="1202">
        <v>4.9694454545454549</v>
      </c>
      <c r="M126" s="1202">
        <v>5.5149176531715014</v>
      </c>
      <c r="N126" s="1202" t="s">
        <v>2269</v>
      </c>
      <c r="O126" s="1202">
        <v>4.9699</v>
      </c>
      <c r="P126" s="1931" t="s">
        <v>2502</v>
      </c>
      <c r="Q126" s="1931" t="s">
        <v>1257</v>
      </c>
      <c r="R126" s="1930">
        <v>4.8301971251968672</v>
      </c>
      <c r="S126" s="1930">
        <v>6.17</v>
      </c>
      <c r="T126" s="1930">
        <v>11.25</v>
      </c>
      <c r="U126" s="1930">
        <v>9.8699999999999992</v>
      </c>
    </row>
    <row r="127" spans="1:21" ht="9" customHeight="1">
      <c r="A127" s="1933">
        <v>41654</v>
      </c>
      <c r="B127" s="1930">
        <v>5</v>
      </c>
      <c r="C127" s="1930">
        <v>3</v>
      </c>
      <c r="D127" s="1930">
        <v>7</v>
      </c>
      <c r="E127" s="1932">
        <v>7</v>
      </c>
      <c r="F127" s="1930">
        <v>1</v>
      </c>
      <c r="G127" s="1930">
        <v>4</v>
      </c>
      <c r="H127" s="1931" t="s">
        <v>1158</v>
      </c>
      <c r="I127" s="1930">
        <v>6</v>
      </c>
      <c r="J127" s="1930">
        <v>5</v>
      </c>
      <c r="K127" s="1930">
        <v>4</v>
      </c>
      <c r="L127" s="1202">
        <v>4.2769000000000004</v>
      </c>
      <c r="M127" s="1202">
        <v>5.8220000000000001</v>
      </c>
      <c r="N127" s="1202">
        <v>5.0168999999999997</v>
      </c>
      <c r="O127" s="1202">
        <v>5.7587999999999999</v>
      </c>
      <c r="P127" s="1931" t="s">
        <v>2502</v>
      </c>
      <c r="Q127" s="1931" t="s">
        <v>1257</v>
      </c>
      <c r="R127" s="1930">
        <v>4.4000000000000004</v>
      </c>
      <c r="S127" s="1930">
        <v>6.21</v>
      </c>
      <c r="T127" s="1930">
        <v>11.79</v>
      </c>
      <c r="U127" s="1930">
        <v>9.94</v>
      </c>
    </row>
    <row r="128" spans="1:21" ht="9" customHeight="1">
      <c r="A128" s="618" t="s">
        <v>2534</v>
      </c>
      <c r="B128" s="1930">
        <v>5</v>
      </c>
      <c r="C128" s="1930">
        <v>3</v>
      </c>
      <c r="D128" s="1930">
        <v>7</v>
      </c>
      <c r="E128" s="1932">
        <v>7</v>
      </c>
      <c r="F128" s="1930">
        <v>1</v>
      </c>
      <c r="G128" s="1930">
        <v>4</v>
      </c>
      <c r="H128" s="1931" t="s">
        <v>1158</v>
      </c>
      <c r="I128" s="1930">
        <v>6</v>
      </c>
      <c r="J128" s="1930">
        <v>5</v>
      </c>
      <c r="K128" s="1930">
        <v>4</v>
      </c>
      <c r="L128" s="1202">
        <v>3.6447159090909089</v>
      </c>
      <c r="M128" s="1202">
        <v>3.9250794520547947</v>
      </c>
      <c r="N128" s="1202" t="s">
        <v>2269</v>
      </c>
      <c r="O128" s="1202" t="s">
        <v>2269</v>
      </c>
      <c r="P128" s="1931" t="s">
        <v>2502</v>
      </c>
      <c r="Q128" s="1931" t="s">
        <v>1257</v>
      </c>
      <c r="R128" s="1930">
        <v>4.3062330467845928</v>
      </c>
      <c r="S128" s="1930">
        <v>6.38</v>
      </c>
      <c r="T128" s="1930">
        <v>11.9</v>
      </c>
      <c r="U128" s="1930">
        <v>10.19</v>
      </c>
    </row>
    <row r="129" spans="1:21" ht="9" customHeight="1">
      <c r="A129" s="618" t="s">
        <v>2535</v>
      </c>
      <c r="B129" s="1930">
        <v>5</v>
      </c>
      <c r="C129" s="1930">
        <v>3</v>
      </c>
      <c r="D129" s="1930">
        <v>7</v>
      </c>
      <c r="E129" s="1932">
        <v>7</v>
      </c>
      <c r="F129" s="1930">
        <v>1</v>
      </c>
      <c r="G129" s="1930">
        <v>4</v>
      </c>
      <c r="H129" s="1931" t="s">
        <v>1158</v>
      </c>
      <c r="I129" s="1930">
        <v>6</v>
      </c>
      <c r="J129" s="1930">
        <v>5</v>
      </c>
      <c r="K129" s="1930">
        <v>4</v>
      </c>
      <c r="L129" s="1202">
        <v>4.63</v>
      </c>
      <c r="M129" s="1202">
        <v>4.7</v>
      </c>
      <c r="N129" s="1202" t="s">
        <v>2269</v>
      </c>
      <c r="O129" s="1202">
        <v>5.17</v>
      </c>
      <c r="P129" s="1931" t="s">
        <v>2502</v>
      </c>
      <c r="Q129" s="1931" t="s">
        <v>1257</v>
      </c>
      <c r="R129" s="1930">
        <v>4.87</v>
      </c>
      <c r="S129" s="1930">
        <v>6.45</v>
      </c>
      <c r="T129" s="1930">
        <v>11.96</v>
      </c>
      <c r="U129" s="1930">
        <v>10.36</v>
      </c>
    </row>
    <row r="130" spans="1:21" ht="9" customHeight="1">
      <c r="A130" s="618" t="s">
        <v>2532</v>
      </c>
      <c r="B130" s="1930">
        <v>5</v>
      </c>
      <c r="C130" s="1930">
        <v>3</v>
      </c>
      <c r="D130" s="1930">
        <v>7</v>
      </c>
      <c r="E130" s="1932">
        <v>7</v>
      </c>
      <c r="F130" s="1930">
        <v>1</v>
      </c>
      <c r="G130" s="1930">
        <v>4</v>
      </c>
      <c r="H130" s="1931" t="s">
        <v>1158</v>
      </c>
      <c r="I130" s="1930">
        <v>6</v>
      </c>
      <c r="J130" s="1930">
        <v>5</v>
      </c>
      <c r="K130" s="1930">
        <v>4</v>
      </c>
      <c r="L130" s="1202">
        <v>4.6928000000000001</v>
      </c>
      <c r="M130" s="1202">
        <v>4.9848999999999997</v>
      </c>
      <c r="N130" s="1202">
        <v>5.0824999999999996</v>
      </c>
      <c r="O130" s="1202">
        <v>5.1997</v>
      </c>
      <c r="P130" s="1931" t="s">
        <v>2502</v>
      </c>
      <c r="Q130" s="1931" t="s">
        <v>1257</v>
      </c>
      <c r="R130" s="1930">
        <v>4.1199000000000003</v>
      </c>
      <c r="S130" s="1930">
        <v>6.6412435274607677</v>
      </c>
      <c r="T130" s="1930">
        <v>12.095760392136375</v>
      </c>
      <c r="U130" s="1930">
        <v>10.4</v>
      </c>
    </row>
    <row r="131" spans="1:21" ht="9" customHeight="1">
      <c r="A131" s="618" t="s">
        <v>2566</v>
      </c>
      <c r="B131" s="1930">
        <v>5</v>
      </c>
      <c r="C131" s="1930">
        <v>3</v>
      </c>
      <c r="D131" s="1930">
        <v>7</v>
      </c>
      <c r="E131" s="1932">
        <v>7</v>
      </c>
      <c r="F131" s="1930">
        <v>1</v>
      </c>
      <c r="G131" s="1930">
        <v>4</v>
      </c>
      <c r="H131" s="1931" t="s">
        <v>1158</v>
      </c>
      <c r="I131" s="1930">
        <v>6</v>
      </c>
      <c r="J131" s="1930">
        <v>5</v>
      </c>
      <c r="K131" s="1930">
        <v>4</v>
      </c>
      <c r="L131" s="1202">
        <v>4.78</v>
      </c>
      <c r="M131" s="1202">
        <v>5.15</v>
      </c>
      <c r="N131" s="1202">
        <v>5.25</v>
      </c>
      <c r="O131" s="1202">
        <v>5.32</v>
      </c>
      <c r="P131" s="1931" t="s">
        <v>2502</v>
      </c>
      <c r="Q131" s="1931" t="s">
        <v>1257</v>
      </c>
      <c r="R131" s="1930">
        <v>4.53</v>
      </c>
      <c r="S131" s="1930">
        <v>6.6100840639480261</v>
      </c>
      <c r="T131" s="1930">
        <v>12.317973192508507</v>
      </c>
      <c r="U131" s="1930">
        <v>10.32</v>
      </c>
    </row>
    <row r="132" spans="1:21" ht="9" customHeight="1">
      <c r="A132" s="618" t="s">
        <v>2567</v>
      </c>
      <c r="B132" s="1930">
        <v>5</v>
      </c>
      <c r="C132" s="1930">
        <v>3</v>
      </c>
      <c r="D132" s="1930">
        <v>7</v>
      </c>
      <c r="E132" s="1932">
        <v>7</v>
      </c>
      <c r="F132" s="1930">
        <v>1</v>
      </c>
      <c r="G132" s="1930">
        <v>4</v>
      </c>
      <c r="H132" s="1931" t="s">
        <v>1158</v>
      </c>
      <c r="I132" s="1930">
        <v>6</v>
      </c>
      <c r="J132" s="1930">
        <v>5</v>
      </c>
      <c r="K132" s="1930">
        <v>4</v>
      </c>
      <c r="L132" s="1202">
        <v>4.5482199999999997</v>
      </c>
      <c r="M132" s="1202">
        <v>4.3784369186716257</v>
      </c>
      <c r="N132" s="1202">
        <v>4.9190006711409398</v>
      </c>
      <c r="O132" s="1202">
        <v>4.8255237762237764</v>
      </c>
      <c r="P132" s="1931" t="s">
        <v>2502</v>
      </c>
      <c r="Q132" s="1931" t="s">
        <v>1257</v>
      </c>
      <c r="R132" s="1930">
        <v>4.1825550203065518</v>
      </c>
      <c r="S132" s="1930">
        <v>6.61</v>
      </c>
      <c r="T132" s="1930">
        <v>12.42</v>
      </c>
      <c r="U132" s="1930">
        <v>10.41</v>
      </c>
    </row>
    <row r="133" spans="1:21" s="310" customFormat="1" ht="9" customHeight="1">
      <c r="A133" s="601" t="s">
        <v>2574</v>
      </c>
      <c r="B133" s="2039">
        <v>5</v>
      </c>
      <c r="C133" s="2039">
        <v>3</v>
      </c>
      <c r="D133" s="2039">
        <v>7</v>
      </c>
      <c r="E133" s="2040">
        <v>7</v>
      </c>
      <c r="F133" s="2039">
        <v>1</v>
      </c>
      <c r="G133" s="2039">
        <v>4</v>
      </c>
      <c r="H133" s="930" t="s">
        <v>1158</v>
      </c>
      <c r="I133" s="2039">
        <v>6</v>
      </c>
      <c r="J133" s="2039">
        <v>5</v>
      </c>
      <c r="K133" s="2039">
        <v>4</v>
      </c>
      <c r="L133" s="2041">
        <v>3.07</v>
      </c>
      <c r="M133" s="2041">
        <v>3.74</v>
      </c>
      <c r="N133" s="2041">
        <v>4.3899999999999997</v>
      </c>
      <c r="O133" s="2041">
        <v>0</v>
      </c>
      <c r="P133" s="930" t="s">
        <v>2502</v>
      </c>
      <c r="Q133" s="930" t="s">
        <v>1257</v>
      </c>
      <c r="R133" s="2039">
        <v>2.96</v>
      </c>
      <c r="S133" s="2039">
        <v>6.49</v>
      </c>
      <c r="T133" s="2039">
        <v>12.47</v>
      </c>
      <c r="U133" s="2039">
        <v>10.47</v>
      </c>
    </row>
    <row r="134" spans="1:21" s="278" customFormat="1" ht="3.95" customHeight="1">
      <c r="A134" s="2042"/>
      <c r="B134" s="1276"/>
      <c r="C134" s="1276"/>
      <c r="D134" s="2043"/>
      <c r="E134" s="2044"/>
      <c r="F134" s="2043"/>
      <c r="G134" s="2043"/>
      <c r="H134" s="933"/>
      <c r="I134" s="2043"/>
      <c r="J134" s="2043"/>
      <c r="K134" s="2043"/>
      <c r="L134" s="1333"/>
      <c r="M134" s="1333"/>
      <c r="N134" s="1333"/>
      <c r="O134" s="1333"/>
      <c r="P134" s="933"/>
      <c r="Q134" s="933"/>
      <c r="R134" s="2043"/>
      <c r="S134" s="2043"/>
      <c r="T134" s="2043"/>
      <c r="U134" s="2043"/>
    </row>
    <row r="135" spans="1:21" s="278" customFormat="1" ht="9" customHeight="1">
      <c r="A135" s="621" t="s">
        <v>2639</v>
      </c>
      <c r="B135" s="2043">
        <v>5</v>
      </c>
      <c r="C135" s="2043">
        <v>3.5</v>
      </c>
      <c r="D135" s="2043">
        <v>6.5</v>
      </c>
      <c r="E135" s="2044">
        <v>6.5</v>
      </c>
      <c r="F135" s="2043">
        <v>1</v>
      </c>
      <c r="G135" s="2043">
        <v>4</v>
      </c>
      <c r="H135" s="933" t="s">
        <v>1158</v>
      </c>
      <c r="I135" s="2043">
        <v>4</v>
      </c>
      <c r="J135" s="2043">
        <v>4</v>
      </c>
      <c r="K135" s="2043">
        <v>4</v>
      </c>
      <c r="L135" s="1333">
        <v>2.4500000000000002</v>
      </c>
      <c r="M135" s="1333">
        <v>3.34</v>
      </c>
      <c r="N135" s="1333" t="s">
        <v>1360</v>
      </c>
      <c r="O135" s="1333">
        <v>3.93</v>
      </c>
      <c r="P135" s="933" t="s">
        <v>2502</v>
      </c>
      <c r="Q135" s="933" t="s">
        <v>1257</v>
      </c>
      <c r="R135" s="2043">
        <v>1.88</v>
      </c>
      <c r="S135" s="2043">
        <v>6.3993076371430346</v>
      </c>
      <c r="T135" s="2043">
        <v>12.474039051717256</v>
      </c>
      <c r="U135" s="2043">
        <v>10.119999999999999</v>
      </c>
    </row>
    <row r="136" spans="1:21" s="278" customFormat="1" ht="9" customHeight="1">
      <c r="A136" s="621" t="s">
        <v>2780</v>
      </c>
      <c r="B136" s="2043">
        <v>5</v>
      </c>
      <c r="C136" s="2043">
        <v>3.5</v>
      </c>
      <c r="D136" s="2043">
        <v>6.5</v>
      </c>
      <c r="E136" s="2044">
        <v>6.5</v>
      </c>
      <c r="F136" s="2043">
        <v>1</v>
      </c>
      <c r="G136" s="2043">
        <v>4</v>
      </c>
      <c r="H136" s="933" t="s">
        <v>1158</v>
      </c>
      <c r="I136" s="2043">
        <v>4</v>
      </c>
      <c r="J136" s="2043">
        <v>4</v>
      </c>
      <c r="K136" s="2043">
        <v>4</v>
      </c>
      <c r="L136" s="1333">
        <v>2.3180999999999998</v>
      </c>
      <c r="M136" s="1333">
        <v>2.7395999999999998</v>
      </c>
      <c r="N136" s="1333">
        <v>3.1676000000000002</v>
      </c>
      <c r="O136" s="1333">
        <v>3.6044</v>
      </c>
      <c r="P136" s="933" t="s">
        <v>2502</v>
      </c>
      <c r="Q136" s="933" t="s">
        <v>1257</v>
      </c>
      <c r="R136" s="2043">
        <v>1.6778837822512049</v>
      </c>
      <c r="S136" s="2043">
        <v>6.3</v>
      </c>
      <c r="T136" s="2043">
        <v>12.31</v>
      </c>
      <c r="U136" s="2043">
        <v>10.029999999999999</v>
      </c>
    </row>
    <row r="137" spans="1:21" s="278" customFormat="1" ht="9" customHeight="1">
      <c r="A137" s="621" t="s">
        <v>2633</v>
      </c>
      <c r="B137" s="2043">
        <v>5</v>
      </c>
      <c r="C137" s="2043">
        <v>3.5</v>
      </c>
      <c r="D137" s="2043">
        <v>6.5</v>
      </c>
      <c r="E137" s="2044">
        <v>6.5</v>
      </c>
      <c r="F137" s="2043">
        <v>1</v>
      </c>
      <c r="G137" s="2043">
        <v>4</v>
      </c>
      <c r="H137" s="933" t="s">
        <v>1158</v>
      </c>
      <c r="I137" s="2043">
        <v>4</v>
      </c>
      <c r="J137" s="2043">
        <v>4</v>
      </c>
      <c r="K137" s="2043">
        <v>4</v>
      </c>
      <c r="L137" s="1333">
        <v>1.0004999999999999</v>
      </c>
      <c r="M137" s="1333">
        <v>1.7707609396914445</v>
      </c>
      <c r="N137" s="1333">
        <v>2.6588604855920774</v>
      </c>
      <c r="O137" s="1333">
        <v>3.2066499999999998</v>
      </c>
      <c r="P137" s="933" t="s">
        <v>2502</v>
      </c>
      <c r="Q137" s="933" t="s">
        <v>1257</v>
      </c>
      <c r="R137" s="2043">
        <v>1.8590457492096282</v>
      </c>
      <c r="S137" s="2043">
        <v>6.57</v>
      </c>
      <c r="T137" s="2043">
        <v>12.26</v>
      </c>
      <c r="U137" s="2043">
        <v>10.23</v>
      </c>
    </row>
    <row r="138" spans="1:21" ht="9" customHeight="1">
      <c r="A138" s="621" t="s">
        <v>2673</v>
      </c>
      <c r="B138" s="1930">
        <v>5</v>
      </c>
      <c r="C138" s="1930">
        <v>3.5</v>
      </c>
      <c r="D138" s="1930">
        <v>6.5</v>
      </c>
      <c r="E138" s="1932">
        <v>6.5</v>
      </c>
      <c r="F138" s="1930">
        <v>1</v>
      </c>
      <c r="G138" s="1930">
        <v>4</v>
      </c>
      <c r="H138" s="1931" t="s">
        <v>1158</v>
      </c>
      <c r="I138" s="1930">
        <v>4</v>
      </c>
      <c r="J138" s="1930">
        <v>4</v>
      </c>
      <c r="K138" s="1930">
        <v>4</v>
      </c>
      <c r="L138" s="1202">
        <v>0.5746</v>
      </c>
      <c r="M138" s="1202">
        <v>2.2029999999999998</v>
      </c>
      <c r="N138" s="1202">
        <v>2.6684000000000001</v>
      </c>
      <c r="O138" s="1202">
        <v>3.0962000000000001</v>
      </c>
      <c r="P138" s="1931" t="s">
        <v>2502</v>
      </c>
      <c r="Q138" s="1931" t="s">
        <v>1257</v>
      </c>
      <c r="R138" s="1930">
        <v>1.6787000000000001</v>
      </c>
      <c r="S138" s="1930">
        <v>6.61</v>
      </c>
      <c r="T138" s="1930">
        <v>12.26</v>
      </c>
      <c r="U138" s="1930">
        <v>10.210000000000001</v>
      </c>
    </row>
    <row r="139" spans="1:21" ht="9" customHeight="1">
      <c r="A139" s="621" t="s">
        <v>2674</v>
      </c>
      <c r="B139" s="1930">
        <v>5</v>
      </c>
      <c r="C139" s="1930">
        <v>3.5</v>
      </c>
      <c r="D139" s="1930">
        <v>6.5</v>
      </c>
      <c r="E139" s="1932">
        <v>6.5</v>
      </c>
      <c r="F139" s="1930">
        <v>1</v>
      </c>
      <c r="G139" s="1930">
        <v>4</v>
      </c>
      <c r="H139" s="1931" t="s">
        <v>1158</v>
      </c>
      <c r="I139" s="1930">
        <v>4</v>
      </c>
      <c r="J139" s="1930">
        <v>4</v>
      </c>
      <c r="K139" s="1930">
        <v>4</v>
      </c>
      <c r="L139" s="1202">
        <v>1.2999999999999999E-3</v>
      </c>
      <c r="M139" s="1202">
        <v>0.99690000000000001</v>
      </c>
      <c r="N139" s="1202">
        <v>2.0661</v>
      </c>
      <c r="O139" s="1202">
        <v>2.1920000000000002</v>
      </c>
      <c r="P139" s="1931" t="s">
        <v>2502</v>
      </c>
      <c r="Q139" s="1931" t="s">
        <v>1257</v>
      </c>
      <c r="R139" s="1930">
        <v>1.1969024903247523</v>
      </c>
      <c r="S139" s="1930">
        <v>6.6161021257179744</v>
      </c>
      <c r="T139" s="1930">
        <v>12.322112864374549</v>
      </c>
      <c r="U139" s="1930">
        <v>10.3</v>
      </c>
    </row>
    <row r="140" spans="1:21" ht="9" customHeight="1">
      <c r="A140" s="618" t="s">
        <v>2671</v>
      </c>
      <c r="B140" s="1930">
        <v>5</v>
      </c>
      <c r="C140" s="1930">
        <v>3.5</v>
      </c>
      <c r="D140" s="1930">
        <v>6.5</v>
      </c>
      <c r="E140" s="1932">
        <v>6.5</v>
      </c>
      <c r="F140" s="1930">
        <v>1</v>
      </c>
      <c r="G140" s="1930">
        <v>4</v>
      </c>
      <c r="H140" s="1931" t="s">
        <v>1158</v>
      </c>
      <c r="I140" s="1930">
        <v>4</v>
      </c>
      <c r="J140" s="1930">
        <v>4</v>
      </c>
      <c r="K140" s="1930">
        <v>4</v>
      </c>
      <c r="L140" s="1202">
        <v>1.7678</v>
      </c>
      <c r="M140" s="1202">
        <v>0.86</v>
      </c>
      <c r="N140" s="1202">
        <v>1.6659999999999999</v>
      </c>
      <c r="O140" s="1202">
        <v>2</v>
      </c>
      <c r="P140" s="1931" t="s">
        <v>2502</v>
      </c>
      <c r="Q140" s="1931" t="s">
        <v>1257</v>
      </c>
      <c r="R140" s="1930">
        <v>2.839016408473598</v>
      </c>
      <c r="S140" s="1930">
        <v>6.72</v>
      </c>
      <c r="T140" s="1930">
        <v>12.29</v>
      </c>
      <c r="U140" s="1930">
        <v>9.8000000000000007</v>
      </c>
    </row>
    <row r="141" spans="1:21" ht="9" customHeight="1">
      <c r="A141" s="618" t="s">
        <v>2682</v>
      </c>
      <c r="B141" s="1930">
        <v>5</v>
      </c>
      <c r="C141" s="1930">
        <v>3.5</v>
      </c>
      <c r="D141" s="1930">
        <v>6.5</v>
      </c>
      <c r="E141" s="1932">
        <v>6.5</v>
      </c>
      <c r="F141" s="1930">
        <v>1</v>
      </c>
      <c r="G141" s="1930">
        <v>4</v>
      </c>
      <c r="H141" s="1931" t="s">
        <v>1158</v>
      </c>
      <c r="I141" s="1930">
        <v>4</v>
      </c>
      <c r="J141" s="1930">
        <v>4</v>
      </c>
      <c r="K141" s="1930">
        <v>4</v>
      </c>
      <c r="L141" s="1202">
        <v>3.87</v>
      </c>
      <c r="M141" s="1202">
        <v>3.44</v>
      </c>
      <c r="N141" s="1202">
        <v>0</v>
      </c>
      <c r="O141" s="1202">
        <v>0</v>
      </c>
      <c r="P141" s="1931" t="s">
        <v>2502</v>
      </c>
      <c r="Q141" s="1931" t="s">
        <v>2691</v>
      </c>
      <c r="R141" s="1930">
        <v>5.82</v>
      </c>
      <c r="S141" s="1930">
        <v>6.67</v>
      </c>
      <c r="T141" s="1930">
        <v>12.34</v>
      </c>
      <c r="U141" s="1930">
        <v>9.69</v>
      </c>
    </row>
    <row r="142" spans="1:21" ht="9" customHeight="1">
      <c r="A142" s="618" t="s">
        <v>2683</v>
      </c>
      <c r="B142" s="1930">
        <v>5</v>
      </c>
      <c r="C142" s="1930">
        <v>3.5</v>
      </c>
      <c r="D142" s="1930">
        <v>6.5</v>
      </c>
      <c r="E142" s="1932">
        <v>6.5</v>
      </c>
      <c r="F142" s="1930">
        <v>1</v>
      </c>
      <c r="G142" s="1930">
        <v>4</v>
      </c>
      <c r="H142" s="1931" t="s">
        <v>1158</v>
      </c>
      <c r="I142" s="1930">
        <v>4</v>
      </c>
      <c r="J142" s="1930">
        <v>4</v>
      </c>
      <c r="K142" s="1930">
        <v>4</v>
      </c>
      <c r="L142" s="1202">
        <v>3.72</v>
      </c>
      <c r="M142" s="1202">
        <v>3.55</v>
      </c>
      <c r="N142" s="1202">
        <v>4.37</v>
      </c>
      <c r="O142" s="1202">
        <v>4.79</v>
      </c>
      <c r="P142" s="1931" t="s">
        <v>2502</v>
      </c>
      <c r="Q142" s="1931" t="s">
        <v>2691</v>
      </c>
      <c r="R142" s="1930">
        <v>5.15</v>
      </c>
      <c r="S142" s="1930">
        <v>6.62</v>
      </c>
      <c r="T142" s="1930">
        <v>12.33</v>
      </c>
      <c r="U142" s="1930">
        <v>9.65</v>
      </c>
    </row>
    <row r="143" spans="1:21" ht="9" customHeight="1">
      <c r="A143" s="618" t="s">
        <v>2680</v>
      </c>
      <c r="B143" s="1930">
        <v>5</v>
      </c>
      <c r="C143" s="1930">
        <v>3.5</v>
      </c>
      <c r="D143" s="1930">
        <v>6.5</v>
      </c>
      <c r="E143" s="1932">
        <v>6.5</v>
      </c>
      <c r="F143" s="1930">
        <v>1</v>
      </c>
      <c r="G143" s="1930">
        <v>4</v>
      </c>
      <c r="H143" s="1931" t="s">
        <v>1158</v>
      </c>
      <c r="I143" s="1930">
        <v>4</v>
      </c>
      <c r="J143" s="1930">
        <v>4</v>
      </c>
      <c r="K143" s="1930">
        <v>4</v>
      </c>
      <c r="L143" s="1202">
        <v>3.82</v>
      </c>
      <c r="M143" s="1202">
        <v>4.4400000000000004</v>
      </c>
      <c r="N143" s="1202">
        <v>4.63</v>
      </c>
      <c r="O143" s="1202">
        <v>4.6900000000000004</v>
      </c>
      <c r="P143" s="1931" t="s">
        <v>2502</v>
      </c>
      <c r="Q143" s="1931" t="s">
        <v>2692</v>
      </c>
      <c r="R143" s="1930">
        <v>5.28</v>
      </c>
      <c r="S143" s="1930">
        <v>6.67</v>
      </c>
      <c r="T143" s="1930">
        <v>12.28</v>
      </c>
      <c r="U143" s="1930">
        <v>9.64</v>
      </c>
    </row>
    <row r="144" spans="1:21" ht="9" customHeight="1">
      <c r="A144" s="618" t="s">
        <v>2695</v>
      </c>
      <c r="B144" s="1930">
        <v>5</v>
      </c>
      <c r="C144" s="1930">
        <v>3.5</v>
      </c>
      <c r="D144" s="1930">
        <v>6.5</v>
      </c>
      <c r="E144" s="1932">
        <v>6.5</v>
      </c>
      <c r="F144" s="1930">
        <v>1</v>
      </c>
      <c r="G144" s="1930">
        <v>4</v>
      </c>
      <c r="H144" s="1931" t="s">
        <v>1158</v>
      </c>
      <c r="I144" s="1930">
        <v>4</v>
      </c>
      <c r="J144" s="1930">
        <v>4</v>
      </c>
      <c r="K144" s="1930">
        <v>4</v>
      </c>
      <c r="L144" s="1202">
        <v>3.7429999999999999</v>
      </c>
      <c r="M144" s="1202">
        <v>4.2913156626506019</v>
      </c>
      <c r="N144" s="1202">
        <v>4.754189189189189</v>
      </c>
      <c r="O144" s="1202">
        <v>4.773456862745098</v>
      </c>
      <c r="P144" s="1931" t="s">
        <v>2502</v>
      </c>
      <c r="Q144" s="1931" t="s">
        <v>2692</v>
      </c>
      <c r="R144" s="1930">
        <v>6.1207865018683529</v>
      </c>
      <c r="S144" s="1930">
        <v>6.67</v>
      </c>
      <c r="T144" s="1930">
        <v>12.23</v>
      </c>
      <c r="U144" s="1930">
        <v>9.5894974304395255</v>
      </c>
    </row>
    <row r="145" spans="1:21" ht="9" customHeight="1">
      <c r="A145" s="618" t="s">
        <v>2696</v>
      </c>
      <c r="B145" s="1930">
        <v>5</v>
      </c>
      <c r="C145" s="1930">
        <v>3.5</v>
      </c>
      <c r="D145" s="1930">
        <v>6.5</v>
      </c>
      <c r="E145" s="1932">
        <v>6.5</v>
      </c>
      <c r="F145" s="1930">
        <v>1</v>
      </c>
      <c r="G145" s="1930">
        <v>4</v>
      </c>
      <c r="H145" s="1931" t="s">
        <v>1158</v>
      </c>
      <c r="I145" s="1930">
        <v>4</v>
      </c>
      <c r="J145" s="1930">
        <v>4</v>
      </c>
      <c r="K145" s="1930">
        <v>4</v>
      </c>
      <c r="L145" s="1202">
        <v>3.7429999999999999</v>
      </c>
      <c r="M145" s="1202">
        <v>5.503210042397539</v>
      </c>
      <c r="N145" s="1202">
        <v>5.6880737572254336</v>
      </c>
      <c r="O145" s="1202">
        <v>5.7765341849148415</v>
      </c>
      <c r="P145" s="1931" t="s">
        <v>2502</v>
      </c>
      <c r="Q145" s="1931" t="s">
        <v>2692</v>
      </c>
      <c r="R145" s="1930">
        <v>6.9056876664303326</v>
      </c>
      <c r="S145" s="1930">
        <v>6.6352719667952442</v>
      </c>
      <c r="T145" s="1930">
        <v>12.199304661279438</v>
      </c>
      <c r="U145" s="1930">
        <v>9.4796379999999996</v>
      </c>
    </row>
    <row r="146" spans="1:21" s="310" customFormat="1" ht="9" customHeight="1">
      <c r="A146" s="601" t="s">
        <v>2693</v>
      </c>
      <c r="B146" s="2039">
        <v>5</v>
      </c>
      <c r="C146" s="2039">
        <v>3.5</v>
      </c>
      <c r="D146" s="2039">
        <v>6.5</v>
      </c>
      <c r="E146" s="2040">
        <v>6.5</v>
      </c>
      <c r="F146" s="2039">
        <v>1</v>
      </c>
      <c r="G146" s="2039">
        <v>4</v>
      </c>
      <c r="H146" s="930" t="s">
        <v>1158</v>
      </c>
      <c r="I146" s="2039">
        <v>4</v>
      </c>
      <c r="J146" s="2039">
        <v>4</v>
      </c>
      <c r="K146" s="2039">
        <v>4</v>
      </c>
      <c r="L146" s="2041">
        <v>4.3277999999999999</v>
      </c>
      <c r="M146" s="2041">
        <v>4.9685157869012704</v>
      </c>
      <c r="N146" s="2041">
        <v>5.0255818181818173</v>
      </c>
      <c r="O146" s="2041">
        <v>4.7758000000000003</v>
      </c>
      <c r="P146" s="930" t="s">
        <v>2502</v>
      </c>
      <c r="Q146" s="930" t="s">
        <v>2692</v>
      </c>
      <c r="R146" s="2039">
        <v>4.5187192718019418</v>
      </c>
      <c r="S146" s="2039">
        <v>6.60176688176995</v>
      </c>
      <c r="T146" s="2039">
        <v>12.134092700177552</v>
      </c>
      <c r="U146" s="2039">
        <v>9.5652932561843897</v>
      </c>
    </row>
    <row r="147" spans="1:21" s="278" customFormat="1" ht="3.95" customHeight="1">
      <c r="A147" s="894"/>
      <c r="B147" s="1276"/>
      <c r="C147" s="1276"/>
      <c r="D147" s="2043"/>
      <c r="E147" s="2044"/>
      <c r="F147" s="2043"/>
      <c r="G147" s="2043"/>
      <c r="H147" s="933"/>
      <c r="I147" s="2043"/>
      <c r="J147" s="2043"/>
      <c r="K147" s="2043"/>
      <c r="L147" s="1333"/>
      <c r="M147" s="1333"/>
      <c r="N147" s="1333"/>
      <c r="O147" s="1333"/>
      <c r="P147" s="933"/>
      <c r="Q147" s="933"/>
      <c r="R147" s="2043"/>
      <c r="S147" s="2043"/>
      <c r="T147" s="2043"/>
      <c r="U147" s="2043"/>
    </row>
    <row r="148" spans="1:21" s="278" customFormat="1" ht="9" customHeight="1">
      <c r="A148" s="621" t="s">
        <v>2734</v>
      </c>
      <c r="B148" s="2043">
        <v>4.5</v>
      </c>
      <c r="C148" s="2043">
        <v>3</v>
      </c>
      <c r="D148" s="2043">
        <v>6</v>
      </c>
      <c r="E148" s="2044">
        <v>6</v>
      </c>
      <c r="F148" s="2043">
        <v>1</v>
      </c>
      <c r="G148" s="2043">
        <v>3</v>
      </c>
      <c r="H148" s="933" t="s">
        <v>1158</v>
      </c>
      <c r="I148" s="2043">
        <v>4</v>
      </c>
      <c r="J148" s="2043">
        <v>4</v>
      </c>
      <c r="K148" s="2043">
        <v>4</v>
      </c>
      <c r="L148" s="1333" t="s">
        <v>1360</v>
      </c>
      <c r="M148" s="1333">
        <v>0.20724000000000001</v>
      </c>
      <c r="N148" s="1333" t="s">
        <v>1360</v>
      </c>
      <c r="O148" s="1333" t="s">
        <v>1360</v>
      </c>
      <c r="P148" s="933" t="s">
        <v>2502</v>
      </c>
      <c r="Q148" s="933" t="s">
        <v>2692</v>
      </c>
      <c r="R148" s="2043">
        <v>1.1887814391479412</v>
      </c>
      <c r="S148" s="2043">
        <v>6.7657105159902322</v>
      </c>
      <c r="T148" s="2043">
        <v>12.084038186426156</v>
      </c>
      <c r="U148" s="2043">
        <v>9.4547594819898588</v>
      </c>
    </row>
    <row r="149" spans="1:21" s="278" customFormat="1" ht="9" customHeight="1">
      <c r="A149" s="621" t="s">
        <v>2886</v>
      </c>
      <c r="B149" s="2043">
        <v>4.5</v>
      </c>
      <c r="C149" s="2043">
        <v>3</v>
      </c>
      <c r="D149" s="2043">
        <v>6</v>
      </c>
      <c r="E149" s="2044">
        <v>6</v>
      </c>
      <c r="F149" s="2043">
        <v>1</v>
      </c>
      <c r="G149" s="2043">
        <v>3</v>
      </c>
      <c r="H149" s="933" t="s">
        <v>1158</v>
      </c>
      <c r="I149" s="2043">
        <v>4</v>
      </c>
      <c r="J149" s="2043">
        <v>4</v>
      </c>
      <c r="K149" s="2043">
        <v>4</v>
      </c>
      <c r="L149" s="1333" t="s">
        <v>1360</v>
      </c>
      <c r="M149" s="1333">
        <v>2.7289786548069812</v>
      </c>
      <c r="N149" s="1333">
        <v>3.2666594684385379</v>
      </c>
      <c r="O149" s="1333">
        <v>3.6505666666666667</v>
      </c>
      <c r="P149" s="933" t="s">
        <v>2502</v>
      </c>
      <c r="Q149" s="933" t="s">
        <v>2692</v>
      </c>
      <c r="R149" s="2043">
        <v>1.6882129461871012</v>
      </c>
      <c r="S149" s="2043">
        <v>6.7969344556380094</v>
      </c>
      <c r="T149" s="2043">
        <v>11.965903360305679</v>
      </c>
      <c r="U149" s="2043">
        <v>9.5279797654207865</v>
      </c>
    </row>
    <row r="150" spans="1:21" s="278" customFormat="1" ht="9" customHeight="1">
      <c r="A150" s="621" t="s">
        <v>2732</v>
      </c>
      <c r="B150" s="2043">
        <v>4.5</v>
      </c>
      <c r="C150" s="2043">
        <v>3</v>
      </c>
      <c r="D150" s="2043">
        <v>6</v>
      </c>
      <c r="E150" s="2044">
        <v>6</v>
      </c>
      <c r="F150" s="2043">
        <v>1</v>
      </c>
      <c r="G150" s="2043">
        <v>3</v>
      </c>
      <c r="H150" s="933" t="s">
        <v>1158</v>
      </c>
      <c r="I150" s="2043">
        <v>4</v>
      </c>
      <c r="J150" s="2043">
        <v>4</v>
      </c>
      <c r="K150" s="2043">
        <v>4</v>
      </c>
      <c r="L150" s="1333" t="s">
        <v>1360</v>
      </c>
      <c r="M150" s="1333">
        <v>4.3273659852820936</v>
      </c>
      <c r="N150" s="1333">
        <v>4.5362454645505599</v>
      </c>
      <c r="O150" s="1333">
        <v>4.5620000000000003</v>
      </c>
      <c r="P150" s="933" t="s">
        <v>2502</v>
      </c>
      <c r="Q150" s="933" t="s">
        <v>2692</v>
      </c>
      <c r="R150" s="2043">
        <v>4.6173710940626007</v>
      </c>
      <c r="S150" s="2043">
        <v>6.75</v>
      </c>
      <c r="T150" s="2043">
        <v>11.98</v>
      </c>
      <c r="U150" s="2043">
        <v>9.5638687539933471</v>
      </c>
    </row>
    <row r="151" spans="1:21" s="278" customFormat="1" ht="9" customHeight="1">
      <c r="A151" s="621" t="s">
        <v>2799</v>
      </c>
      <c r="B151" s="2043">
        <v>4.5</v>
      </c>
      <c r="C151" s="2043">
        <v>3</v>
      </c>
      <c r="D151" s="2043">
        <v>6</v>
      </c>
      <c r="E151" s="2044">
        <v>6</v>
      </c>
      <c r="F151" s="2043">
        <v>1</v>
      </c>
      <c r="G151" s="2043">
        <v>3</v>
      </c>
      <c r="H151" s="933" t="s">
        <v>1158</v>
      </c>
      <c r="I151" s="2043">
        <v>4</v>
      </c>
      <c r="J151" s="2043">
        <v>4</v>
      </c>
      <c r="K151" s="2043">
        <v>4</v>
      </c>
      <c r="L151" s="1333" t="s">
        <v>1360</v>
      </c>
      <c r="M151" s="1333">
        <v>3.8337399999999997</v>
      </c>
      <c r="N151" s="1333">
        <v>4.4024857142857137</v>
      </c>
      <c r="O151" s="1333">
        <v>4.4587683453237412</v>
      </c>
      <c r="P151" s="933" t="s">
        <v>2502</v>
      </c>
      <c r="Q151" s="933" t="s">
        <v>2692</v>
      </c>
      <c r="R151" s="2043">
        <v>2.589154460713186</v>
      </c>
      <c r="S151" s="2043">
        <v>6.812104227644717</v>
      </c>
      <c r="T151" s="2043">
        <v>12.073929961045465</v>
      </c>
      <c r="U151" s="2043">
        <v>9.5</v>
      </c>
    </row>
    <row r="152" spans="1:21" s="278" customFormat="1" ht="9" customHeight="1">
      <c r="A152" s="621" t="s">
        <v>2800</v>
      </c>
      <c r="B152" s="2043">
        <v>4.5</v>
      </c>
      <c r="C152" s="2043">
        <v>3</v>
      </c>
      <c r="D152" s="2043">
        <v>6</v>
      </c>
      <c r="E152" s="2044">
        <v>6</v>
      </c>
      <c r="F152" s="2043">
        <v>1</v>
      </c>
      <c r="G152" s="2043">
        <v>3</v>
      </c>
      <c r="H152" s="933" t="s">
        <v>1158</v>
      </c>
      <c r="I152" s="2043">
        <v>4</v>
      </c>
      <c r="J152" s="2043">
        <v>4</v>
      </c>
      <c r="K152" s="2043">
        <v>4</v>
      </c>
      <c r="L152" s="1333" t="s">
        <v>1360</v>
      </c>
      <c r="M152" s="1333">
        <v>1.6375838307423722</v>
      </c>
      <c r="N152" s="1333">
        <v>3.6099593063583817</v>
      </c>
      <c r="O152" s="1333">
        <v>3.1934999999999998</v>
      </c>
      <c r="P152" s="933" t="s">
        <v>2502</v>
      </c>
      <c r="Q152" s="933" t="s">
        <v>2692</v>
      </c>
      <c r="R152" s="2043">
        <v>0.78108827465870911</v>
      </c>
      <c r="S152" s="2043">
        <v>6.7990752801041694</v>
      </c>
      <c r="T152" s="2043">
        <v>11.932860907827484</v>
      </c>
      <c r="U152" s="2043">
        <v>9.4647699060531565</v>
      </c>
    </row>
    <row r="153" spans="1:21" s="278" customFormat="1" ht="9" customHeight="1">
      <c r="A153" s="618" t="s">
        <v>2796</v>
      </c>
      <c r="B153" s="2043">
        <v>4.5</v>
      </c>
      <c r="C153" s="2043">
        <v>3</v>
      </c>
      <c r="D153" s="2043">
        <v>6</v>
      </c>
      <c r="E153" s="2044">
        <v>6</v>
      </c>
      <c r="F153" s="2043">
        <v>1</v>
      </c>
      <c r="G153" s="2043">
        <v>3</v>
      </c>
      <c r="H153" s="933" t="s">
        <v>1158</v>
      </c>
      <c r="I153" s="2043">
        <v>4</v>
      </c>
      <c r="J153" s="2043">
        <v>4</v>
      </c>
      <c r="K153" s="2043">
        <v>4</v>
      </c>
      <c r="L153" s="1333" t="s">
        <v>1360</v>
      </c>
      <c r="M153" s="1333">
        <v>3.1710930596285434</v>
      </c>
      <c r="N153" s="1333">
        <v>4.5081818181818178</v>
      </c>
      <c r="O153" s="1333">
        <v>3.6015000000000001</v>
      </c>
      <c r="P153" s="933" t="s">
        <v>2502</v>
      </c>
      <c r="Q153" s="933" t="s">
        <v>2692</v>
      </c>
      <c r="R153" s="2043">
        <v>1.7622490321978828</v>
      </c>
      <c r="S153" s="2043">
        <v>6.786162197889281</v>
      </c>
      <c r="T153" s="2043">
        <v>11.938543027385922</v>
      </c>
      <c r="U153" s="2043">
        <v>9.4539000000000009</v>
      </c>
    </row>
    <row r="154" spans="1:21" s="278" customFormat="1" ht="9" customHeight="1">
      <c r="A154" s="618" t="s">
        <v>2804</v>
      </c>
      <c r="B154" s="2043">
        <v>4.5</v>
      </c>
      <c r="C154" s="2043">
        <v>3</v>
      </c>
      <c r="D154" s="2043">
        <v>6</v>
      </c>
      <c r="E154" s="2044">
        <v>6</v>
      </c>
      <c r="F154" s="2043">
        <v>1</v>
      </c>
      <c r="G154" s="2043">
        <v>3</v>
      </c>
      <c r="H154" s="933" t="s">
        <v>1158</v>
      </c>
      <c r="I154" s="2043">
        <v>4</v>
      </c>
      <c r="J154" s="2043">
        <v>4</v>
      </c>
      <c r="K154" s="2043">
        <v>4</v>
      </c>
      <c r="L154" s="1333" t="s">
        <v>1360</v>
      </c>
      <c r="M154" s="1333">
        <v>3.9069000000000003</v>
      </c>
      <c r="N154" s="1333" t="s">
        <v>1360</v>
      </c>
      <c r="O154" s="1333" t="s">
        <v>1360</v>
      </c>
      <c r="P154" s="933" t="s">
        <v>2502</v>
      </c>
      <c r="Q154" s="933" t="s">
        <v>2692</v>
      </c>
      <c r="R154" s="2043">
        <v>4.587902172601086</v>
      </c>
      <c r="S154" s="2043">
        <v>6.7800412401803731</v>
      </c>
      <c r="T154" s="2043">
        <v>11.93890115549449</v>
      </c>
      <c r="U154" s="2043">
        <v>9.4531177329610987</v>
      </c>
    </row>
    <row r="155" spans="1:21" s="278" customFormat="1" ht="9" customHeight="1">
      <c r="A155" s="618" t="s">
        <v>2805</v>
      </c>
      <c r="B155" s="2043">
        <v>4.5</v>
      </c>
      <c r="C155" s="2043">
        <v>3</v>
      </c>
      <c r="D155" s="2043">
        <v>6</v>
      </c>
      <c r="E155" s="2044">
        <v>6</v>
      </c>
      <c r="F155" s="2043">
        <v>1</v>
      </c>
      <c r="G155" s="2043">
        <v>3</v>
      </c>
      <c r="H155" s="933" t="s">
        <v>1158</v>
      </c>
      <c r="I155" s="2043">
        <v>4</v>
      </c>
      <c r="J155" s="2043">
        <v>4</v>
      </c>
      <c r="K155" s="2043">
        <v>4</v>
      </c>
      <c r="L155" s="1333" t="s">
        <v>1360</v>
      </c>
      <c r="M155" s="1333">
        <v>3.9651105287222541</v>
      </c>
      <c r="N155" s="1333" t="s">
        <v>1360</v>
      </c>
      <c r="O155" s="1333" t="s">
        <v>1360</v>
      </c>
      <c r="P155" s="933" t="s">
        <v>2502</v>
      </c>
      <c r="Q155" s="933" t="s">
        <v>2692</v>
      </c>
      <c r="R155" s="2043">
        <v>4.3541351930413725</v>
      </c>
      <c r="S155" s="2043">
        <v>6.7732241274743972</v>
      </c>
      <c r="T155" s="2043">
        <v>11.795105403448739</v>
      </c>
      <c r="U155" s="2043">
        <v>9.4520602603713133</v>
      </c>
    </row>
    <row r="156" spans="1:21" s="278" customFormat="1" ht="9" customHeight="1">
      <c r="A156" s="618" t="s">
        <v>2806</v>
      </c>
      <c r="B156" s="2043">
        <v>4.5</v>
      </c>
      <c r="C156" s="2043">
        <v>3</v>
      </c>
      <c r="D156" s="2043">
        <v>6</v>
      </c>
      <c r="E156" s="2044">
        <v>6</v>
      </c>
      <c r="F156" s="2043">
        <v>1</v>
      </c>
      <c r="G156" s="2043">
        <v>3</v>
      </c>
      <c r="H156" s="933" t="s">
        <v>1158</v>
      </c>
      <c r="I156" s="2043">
        <v>4</v>
      </c>
      <c r="J156" s="2043">
        <v>4</v>
      </c>
      <c r="K156" s="2043">
        <v>4</v>
      </c>
      <c r="L156" s="1333" t="s">
        <v>1360</v>
      </c>
      <c r="M156" s="1333">
        <v>2.1309222357229651</v>
      </c>
      <c r="N156" s="1333">
        <v>3.8099510301109349</v>
      </c>
      <c r="O156" s="1333">
        <v>3.9417230769230769</v>
      </c>
      <c r="P156" s="933" t="s">
        <v>2818</v>
      </c>
      <c r="Q156" s="933" t="s">
        <v>2692</v>
      </c>
      <c r="R156" s="2043">
        <v>2.1265040008082443</v>
      </c>
      <c r="S156" s="2043">
        <v>6.7445847855517354</v>
      </c>
      <c r="T156" s="2043">
        <v>11.771392780728133</v>
      </c>
      <c r="U156" s="2043">
        <v>9.3605305329798512</v>
      </c>
    </row>
    <row r="157" spans="1:21" ht="9" customHeight="1">
      <c r="A157" s="618" t="s">
        <v>2850</v>
      </c>
      <c r="B157" s="1930">
        <v>3.5</v>
      </c>
      <c r="C157" s="1930">
        <v>2</v>
      </c>
      <c r="D157" s="1930">
        <v>5</v>
      </c>
      <c r="E157" s="1932">
        <v>5</v>
      </c>
      <c r="F157" s="1930">
        <v>1</v>
      </c>
      <c r="G157" s="1930">
        <v>3</v>
      </c>
      <c r="H157" s="1931" t="s">
        <v>1158</v>
      </c>
      <c r="I157" s="1930">
        <v>3</v>
      </c>
      <c r="J157" s="1930">
        <v>3</v>
      </c>
      <c r="K157" s="1930">
        <v>3</v>
      </c>
      <c r="L157" s="1202" t="s">
        <v>1360</v>
      </c>
      <c r="M157" s="1202">
        <v>3.5118599999999995</v>
      </c>
      <c r="N157" s="1202">
        <v>4.5023623376623378</v>
      </c>
      <c r="O157" s="1202">
        <v>5.0007019607843137</v>
      </c>
      <c r="P157" s="1931" t="s">
        <v>2818</v>
      </c>
      <c r="Q157" s="1931" t="s">
        <v>2692</v>
      </c>
      <c r="R157" s="1930">
        <v>4.0623203194575632</v>
      </c>
      <c r="S157" s="1930">
        <v>6.4431100717597527</v>
      </c>
      <c r="T157" s="1930">
        <v>10.987853651584457</v>
      </c>
      <c r="U157" s="1930">
        <v>8.9575083042526007</v>
      </c>
    </row>
    <row r="158" spans="1:21" ht="9" customHeight="1">
      <c r="A158" s="618" t="s">
        <v>2851</v>
      </c>
      <c r="B158" s="1930">
        <v>3.5</v>
      </c>
      <c r="C158" s="1930">
        <v>2</v>
      </c>
      <c r="D158" s="1930">
        <v>5</v>
      </c>
      <c r="E158" s="1932">
        <v>5</v>
      </c>
      <c r="F158" s="1930">
        <v>1</v>
      </c>
      <c r="G158" s="1930">
        <v>3</v>
      </c>
      <c r="H158" s="1931" t="s">
        <v>1158</v>
      </c>
      <c r="I158" s="1930">
        <v>3</v>
      </c>
      <c r="J158" s="1930">
        <v>3</v>
      </c>
      <c r="K158" s="1930">
        <v>3</v>
      </c>
      <c r="L158" s="1202" t="s">
        <v>1360</v>
      </c>
      <c r="M158" s="1202">
        <v>2.8078835500835742</v>
      </c>
      <c r="N158" s="1202">
        <v>4.565681130524152</v>
      </c>
      <c r="O158" s="1202">
        <v>4.234516684961581</v>
      </c>
      <c r="P158" s="1931" t="s">
        <v>2818</v>
      </c>
      <c r="Q158" s="1931" t="s">
        <v>2692</v>
      </c>
      <c r="R158" s="1930">
        <v>2.8046806924460426</v>
      </c>
      <c r="S158" s="1930">
        <v>6.1706504902350536</v>
      </c>
      <c r="T158" s="1930">
        <v>10.426250629386633</v>
      </c>
      <c r="U158" s="1930">
        <v>8.6625455891258891</v>
      </c>
    </row>
    <row r="159" spans="1:21" s="310" customFormat="1" ht="9" customHeight="1">
      <c r="A159" s="601" t="s">
        <v>2852</v>
      </c>
      <c r="B159" s="2039">
        <v>3.5</v>
      </c>
      <c r="C159" s="2039">
        <v>2</v>
      </c>
      <c r="D159" s="2039">
        <v>5</v>
      </c>
      <c r="E159" s="2040">
        <v>5</v>
      </c>
      <c r="F159" s="2039">
        <v>1</v>
      </c>
      <c r="G159" s="2039">
        <v>3</v>
      </c>
      <c r="H159" s="930" t="s">
        <v>1158</v>
      </c>
      <c r="I159" s="2039">
        <v>3</v>
      </c>
      <c r="J159" s="2039">
        <v>3</v>
      </c>
      <c r="K159" s="2039">
        <v>3</v>
      </c>
      <c r="L159" s="2041" t="s">
        <v>1360</v>
      </c>
      <c r="M159" s="2041">
        <v>1.2727017155928326</v>
      </c>
      <c r="N159" s="2041">
        <v>1.9586363636363637</v>
      </c>
      <c r="O159" s="2041">
        <v>2.2574000000000001</v>
      </c>
      <c r="P159" s="930" t="s">
        <v>2818</v>
      </c>
      <c r="Q159" s="930" t="s">
        <v>2692</v>
      </c>
      <c r="R159" s="2039">
        <v>0.34559453310159571</v>
      </c>
      <c r="S159" s="2039">
        <v>6.0117202188965875</v>
      </c>
      <c r="T159" s="2039">
        <v>10.109165203675886</v>
      </c>
      <c r="U159" s="2039">
        <v>8.5048589199702214</v>
      </c>
    </row>
    <row r="160" spans="1:21" s="278" customFormat="1" ht="3.95" customHeight="1">
      <c r="A160" s="894"/>
      <c r="B160" s="1276"/>
      <c r="C160" s="1276"/>
      <c r="D160" s="2043"/>
      <c r="E160" s="2044"/>
      <c r="F160" s="2043"/>
      <c r="G160" s="2043"/>
      <c r="H160" s="933"/>
      <c r="I160" s="2043"/>
      <c r="J160" s="2043"/>
      <c r="K160" s="2043"/>
      <c r="L160" s="1333"/>
      <c r="M160" s="1333"/>
      <c r="N160" s="1333"/>
      <c r="O160" s="1333"/>
      <c r="P160" s="933"/>
      <c r="Q160" s="933"/>
      <c r="R160" s="2043"/>
      <c r="S160" s="2043"/>
      <c r="T160" s="2043"/>
      <c r="U160" s="2043"/>
    </row>
    <row r="161" spans="1:21" s="278" customFormat="1" ht="9" customHeight="1">
      <c r="A161" s="621" t="s">
        <v>2883</v>
      </c>
      <c r="B161" s="2043">
        <v>3</v>
      </c>
      <c r="C161" s="2043">
        <v>1</v>
      </c>
      <c r="D161" s="2043">
        <v>5</v>
      </c>
      <c r="E161" s="2044">
        <v>5</v>
      </c>
      <c r="F161" s="2043">
        <v>1</v>
      </c>
      <c r="G161" s="2043">
        <v>3</v>
      </c>
      <c r="H161" s="933" t="s">
        <v>1158</v>
      </c>
      <c r="I161" s="2043">
        <v>3</v>
      </c>
      <c r="J161" s="2043">
        <v>3</v>
      </c>
      <c r="K161" s="2043">
        <v>3</v>
      </c>
      <c r="L161" s="1333">
        <v>9.3600000000000003E-2</v>
      </c>
      <c r="M161" s="1333">
        <v>0.21474000000000001</v>
      </c>
      <c r="N161" s="1333" t="s">
        <v>1360</v>
      </c>
      <c r="O161" s="1333" t="s">
        <v>1360</v>
      </c>
      <c r="P161" s="933" t="s">
        <v>2818</v>
      </c>
      <c r="Q161" s="933" t="s">
        <v>2692</v>
      </c>
      <c r="R161" s="2043">
        <v>0.02</v>
      </c>
      <c r="S161" s="2043">
        <v>5.7671504362585431</v>
      </c>
      <c r="T161" s="2043">
        <v>10.466635724383908</v>
      </c>
      <c r="U161" s="2043">
        <v>8.0839937488962672</v>
      </c>
    </row>
    <row r="162" spans="1:21" s="278" customFormat="1" ht="9" customHeight="1">
      <c r="A162" s="621" t="s">
        <v>2884</v>
      </c>
      <c r="B162" s="2043">
        <v>3</v>
      </c>
      <c r="C162" s="2043">
        <v>1</v>
      </c>
      <c r="D162" s="2043">
        <v>5</v>
      </c>
      <c r="E162" s="2044">
        <v>5</v>
      </c>
      <c r="F162" s="2043">
        <v>1</v>
      </c>
      <c r="G162" s="2043">
        <v>3</v>
      </c>
      <c r="H162" s="933" t="s">
        <v>1158</v>
      </c>
      <c r="I162" s="2043">
        <v>3</v>
      </c>
      <c r="J162" s="2043">
        <v>3</v>
      </c>
      <c r="K162" s="2043">
        <v>3</v>
      </c>
      <c r="L162" s="1333">
        <v>2.9899999999999999E-2</v>
      </c>
      <c r="M162" s="1333">
        <v>0.12893633038707711</v>
      </c>
      <c r="N162" s="1333">
        <v>1.0099</v>
      </c>
      <c r="O162" s="1333">
        <v>1.2548666666666668</v>
      </c>
      <c r="P162" s="933" t="s">
        <v>2818</v>
      </c>
      <c r="Q162" s="933" t="s">
        <v>2692</v>
      </c>
      <c r="R162" s="2043">
        <v>8.2701050321366973E-2</v>
      </c>
      <c r="S162" s="2043">
        <v>5.605723681566924</v>
      </c>
      <c r="T162" s="2043">
        <v>10.178098954428284</v>
      </c>
      <c r="U162" s="2043">
        <v>7.8336111428311135</v>
      </c>
    </row>
    <row r="163" spans="1:21" s="278" customFormat="1" ht="9" customHeight="1">
      <c r="A163" s="2195" t="s">
        <v>2885</v>
      </c>
      <c r="B163" s="2224">
        <v>3</v>
      </c>
      <c r="C163" s="2224">
        <v>1</v>
      </c>
      <c r="D163" s="2224">
        <v>5</v>
      </c>
      <c r="E163" s="2225">
        <v>5</v>
      </c>
      <c r="F163" s="2224">
        <v>1</v>
      </c>
      <c r="G163" s="2224">
        <v>3</v>
      </c>
      <c r="H163" s="936" t="s">
        <v>1158</v>
      </c>
      <c r="I163" s="2224">
        <v>3</v>
      </c>
      <c r="J163" s="2224">
        <v>3</v>
      </c>
      <c r="K163" s="2224">
        <v>3</v>
      </c>
      <c r="L163" s="2226">
        <v>0.1066</v>
      </c>
      <c r="M163" s="2226">
        <v>0.62888439046333788</v>
      </c>
      <c r="N163" s="2226">
        <v>1.332763282571912</v>
      </c>
      <c r="O163" s="2226">
        <v>2.0007800000000002</v>
      </c>
      <c r="P163" s="936" t="s">
        <v>2818</v>
      </c>
      <c r="Q163" s="936" t="s">
        <v>2692</v>
      </c>
      <c r="R163" s="2224">
        <v>0.10538818783282233</v>
      </c>
      <c r="S163" s="2224">
        <v>5.4485346781296711</v>
      </c>
      <c r="T163" s="2224">
        <v>9.8318649812907015</v>
      </c>
      <c r="U163" s="2224">
        <v>7.7349848742244127</v>
      </c>
    </row>
    <row r="164" spans="1:21" s="278" customFormat="1" ht="9" customHeight="1">
      <c r="A164" s="2045" t="s">
        <v>2361</v>
      </c>
      <c r="B164" s="357"/>
      <c r="C164" s="357"/>
      <c r="D164" s="1348"/>
      <c r="E164" s="1348"/>
      <c r="F164" s="1348"/>
      <c r="G164" s="1348"/>
      <c r="H164" s="1348"/>
      <c r="I164" s="1348"/>
      <c r="J164" s="1348"/>
      <c r="K164" s="1348"/>
      <c r="L164" s="1348"/>
      <c r="M164" s="1348"/>
      <c r="N164" s="1348"/>
      <c r="O164" s="1348"/>
      <c r="P164" s="1348"/>
      <c r="Q164" s="1348"/>
      <c r="R164" s="1348"/>
      <c r="S164" s="1348"/>
      <c r="T164" s="1348"/>
      <c r="U164" s="1348"/>
    </row>
    <row r="165" spans="1:21" ht="9.9499999999999993" customHeight="1">
      <c r="A165" s="115" t="s">
        <v>2407</v>
      </c>
      <c r="B165" s="1335"/>
      <c r="C165" s="1335"/>
      <c r="D165" s="1851"/>
      <c r="E165" s="1851"/>
      <c r="F165" s="1851"/>
      <c r="G165" s="1851"/>
      <c r="H165" s="1851"/>
      <c r="I165" s="1851"/>
      <c r="J165" s="1851"/>
      <c r="K165" s="1851"/>
      <c r="L165" s="1851"/>
      <c r="M165" s="1851"/>
      <c r="N165" s="1851"/>
      <c r="O165" s="1851"/>
      <c r="P165" s="1851"/>
      <c r="Q165" s="1851"/>
      <c r="R165" s="1851"/>
      <c r="S165" s="1851"/>
      <c r="T165" s="1851"/>
      <c r="U165" s="1851"/>
    </row>
    <row r="166" spans="1:21" ht="9.9499999999999993" customHeight="1">
      <c r="A166" s="357" t="s">
        <v>2362</v>
      </c>
      <c r="B166" s="357"/>
      <c r="C166" s="357"/>
      <c r="D166" s="1851"/>
      <c r="E166" s="1851"/>
      <c r="F166" s="1851"/>
      <c r="G166" s="1851"/>
      <c r="H166" s="1851"/>
      <c r="I166" s="1851"/>
      <c r="J166" s="1851"/>
      <c r="K166" s="1851"/>
      <c r="L166" s="1851"/>
      <c r="M166" s="1851"/>
      <c r="N166" s="1851"/>
      <c r="O166" s="1851"/>
      <c r="P166" s="1851"/>
      <c r="Q166" s="1851"/>
      <c r="R166" s="1851"/>
      <c r="S166" s="1851"/>
      <c r="T166" s="1851"/>
      <c r="U166" s="1851"/>
    </row>
    <row r="167" spans="1:21" ht="9.9499999999999993" customHeight="1">
      <c r="A167" s="2504" t="s">
        <v>2363</v>
      </c>
      <c r="B167" s="2504"/>
      <c r="C167" s="2504"/>
      <c r="D167" s="1851"/>
      <c r="E167" s="1851"/>
      <c r="F167" s="1851"/>
      <c r="G167" s="1851"/>
      <c r="H167" s="1851"/>
      <c r="I167" s="1851"/>
      <c r="J167" s="1851"/>
      <c r="K167" s="1851"/>
      <c r="L167" s="1851"/>
      <c r="M167" s="1851"/>
      <c r="N167" s="1851"/>
      <c r="O167" s="1851"/>
      <c r="P167" s="1851"/>
      <c r="Q167" s="1851"/>
      <c r="R167" s="1851"/>
      <c r="S167" s="1851"/>
      <c r="T167" s="1851"/>
      <c r="U167" s="1851"/>
    </row>
  </sheetData>
  <mergeCells count="23">
    <mergeCell ref="A167:C167"/>
    <mergeCell ref="A5:A7"/>
    <mergeCell ref="B5:E5"/>
    <mergeCell ref="F5:H5"/>
    <mergeCell ref="I5:K5"/>
    <mergeCell ref="F6:F7"/>
    <mergeCell ref="B6:B7"/>
    <mergeCell ref="C6:C7"/>
    <mergeCell ref="G6:G7"/>
    <mergeCell ref="D6:D7"/>
    <mergeCell ref="E6:E7"/>
    <mergeCell ref="H6:H7"/>
    <mergeCell ref="I6:I7"/>
    <mergeCell ref="U5:U7"/>
    <mergeCell ref="T5:T7"/>
    <mergeCell ref="J6:J7"/>
    <mergeCell ref="K6:K7"/>
    <mergeCell ref="L6:O6"/>
    <mergeCell ref="L5:Q5"/>
    <mergeCell ref="S5:S7"/>
    <mergeCell ref="R5:R7"/>
    <mergeCell ref="P6:P7"/>
    <mergeCell ref="Q6:Q7"/>
  </mergeCells>
  <printOptions horizontalCentered="1"/>
  <pageMargins left="0.51181102362204722" right="0.51181102362204722" top="0.98425196850393704" bottom="0" header="0.51181102362204722" footer="0.19685039370078741"/>
  <pageSetup paperSize="9" scale="76" firstPageNumber="56" orientation="portrait" useFirstPageNumber="1" r:id="rId1"/>
  <headerFooter alignWithMargins="0">
    <oddFooter>&amp;C&amp;"Times New Roman,Bold"&amp;11&amp;P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sheetPr codeName="Sheet43"/>
  <dimension ref="A1:N66"/>
  <sheetViews>
    <sheetView topLeftCell="A19" workbookViewId="0">
      <selection activeCell="M39" sqref="M39"/>
    </sheetView>
  </sheetViews>
  <sheetFormatPr defaultRowHeight="11.25"/>
  <cols>
    <col min="2" max="14" width="9" customWidth="1"/>
    <col min="15" max="16384" width="9.33203125" style="49"/>
  </cols>
  <sheetData>
    <row r="1" spans="1:14" s="471" customFormat="1" ht="14.1" customHeight="1">
      <c r="A1" s="458" t="s">
        <v>2436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</row>
    <row r="2" spans="1:14" s="471" customFormat="1" ht="14.1" customHeight="1">
      <c r="A2" s="462"/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</row>
    <row r="3" spans="1:14" s="471" customFormat="1" ht="14.1" customHeight="1">
      <c r="A3" s="462"/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</row>
    <row r="4" spans="1:14" s="471" customFormat="1" ht="14.1" customHeight="1">
      <c r="A4" s="505" t="s">
        <v>1331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</row>
    <row r="5" spans="1:14" s="58" customFormat="1">
      <c r="A5" s="74"/>
      <c r="B5" s="808" t="s">
        <v>1788</v>
      </c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08"/>
    </row>
    <row r="6" spans="1:14" s="58" customFormat="1">
      <c r="A6" s="107" t="s">
        <v>1687</v>
      </c>
      <c r="B6" s="809" t="s">
        <v>1688</v>
      </c>
      <c r="C6" s="809" t="s">
        <v>1689</v>
      </c>
      <c r="D6" s="809" t="s">
        <v>1690</v>
      </c>
      <c r="E6" s="809" t="s">
        <v>1691</v>
      </c>
      <c r="F6" s="809" t="s">
        <v>1692</v>
      </c>
      <c r="G6" s="809" t="s">
        <v>1693</v>
      </c>
      <c r="H6" s="809" t="s">
        <v>1694</v>
      </c>
      <c r="I6" s="809" t="s">
        <v>1695</v>
      </c>
      <c r="J6" s="809" t="s">
        <v>1704</v>
      </c>
      <c r="K6" s="809" t="s">
        <v>1705</v>
      </c>
      <c r="L6" s="809" t="s">
        <v>717</v>
      </c>
      <c r="M6" s="809" t="s">
        <v>718</v>
      </c>
      <c r="N6" s="2123" t="s">
        <v>726</v>
      </c>
    </row>
    <row r="7" spans="1:14" s="279" customFormat="1" ht="11.1" customHeight="1">
      <c r="A7" s="1353" t="s">
        <v>873</v>
      </c>
      <c r="B7" s="1354">
        <v>0</v>
      </c>
      <c r="C7" s="1354">
        <v>0</v>
      </c>
      <c r="D7" s="1354">
        <v>3.27</v>
      </c>
      <c r="E7" s="1354">
        <v>3.26</v>
      </c>
      <c r="F7" s="1354">
        <v>3.28</v>
      </c>
      <c r="G7" s="1354">
        <v>3.26</v>
      </c>
      <c r="H7" s="1354">
        <v>3.26</v>
      </c>
      <c r="I7" s="1354">
        <v>2.4</v>
      </c>
      <c r="J7" s="1354">
        <v>0.3</v>
      </c>
      <c r="K7" s="1354">
        <v>0.22</v>
      </c>
      <c r="L7" s="1354">
        <v>0.66</v>
      </c>
      <c r="M7" s="1354">
        <v>0</v>
      </c>
      <c r="N7" s="1373">
        <v>1.82</v>
      </c>
    </row>
    <row r="8" spans="1:14" s="279" customFormat="1" ht="11.1" customHeight="1">
      <c r="A8" s="1357" t="s">
        <v>1601</v>
      </c>
      <c r="B8" s="1365">
        <v>0</v>
      </c>
      <c r="C8" s="1359">
        <v>0.35</v>
      </c>
      <c r="D8" s="1359">
        <v>1.23</v>
      </c>
      <c r="E8" s="1359">
        <v>1.1000000000000001</v>
      </c>
      <c r="F8" s="1359">
        <v>1.1200000000000001</v>
      </c>
      <c r="G8" s="1359">
        <v>1.74</v>
      </c>
      <c r="H8" s="1365">
        <v>0</v>
      </c>
      <c r="I8" s="1365">
        <v>0</v>
      </c>
      <c r="J8" s="1359">
        <v>2.29</v>
      </c>
      <c r="K8" s="1365">
        <v>0</v>
      </c>
      <c r="L8" s="1365">
        <v>0</v>
      </c>
      <c r="M8" s="1365">
        <v>0</v>
      </c>
      <c r="N8" s="1374">
        <v>1.57</v>
      </c>
    </row>
    <row r="9" spans="1:14" s="279" customFormat="1" ht="11.1" customHeight="1">
      <c r="A9" s="1357" t="s">
        <v>1683</v>
      </c>
      <c r="B9" s="1359">
        <v>1.73</v>
      </c>
      <c r="C9" s="1359">
        <v>2.5499999999999998</v>
      </c>
      <c r="D9" s="1359">
        <v>2.62</v>
      </c>
      <c r="E9" s="1359">
        <v>1.51</v>
      </c>
      <c r="F9" s="1359">
        <v>1.67</v>
      </c>
      <c r="G9" s="1359">
        <v>1.59</v>
      </c>
      <c r="H9" s="1359">
        <v>2.48</v>
      </c>
      <c r="I9" s="1359">
        <v>2.17</v>
      </c>
      <c r="J9" s="1359">
        <v>2.54</v>
      </c>
      <c r="K9" s="1367">
        <v>3.25</v>
      </c>
      <c r="L9" s="1367">
        <v>2.85</v>
      </c>
      <c r="M9" s="1367">
        <v>2.4</v>
      </c>
      <c r="N9" s="1375">
        <v>2.2000000000000002</v>
      </c>
    </row>
    <row r="10" spans="1:14" s="279" customFormat="1" ht="11.1" customHeight="1">
      <c r="A10" s="1357" t="s">
        <v>1408</v>
      </c>
      <c r="B10" s="1367">
        <v>2.65</v>
      </c>
      <c r="C10" s="1367">
        <v>2.0499999999999998</v>
      </c>
      <c r="D10" s="1367">
        <v>2.0099999999999998</v>
      </c>
      <c r="E10" s="1367">
        <v>1.3</v>
      </c>
      <c r="F10" s="1367">
        <v>1.24</v>
      </c>
      <c r="G10" s="1367">
        <v>2.37</v>
      </c>
      <c r="H10" s="1359">
        <v>2.2330000000000001</v>
      </c>
      <c r="I10" s="1359">
        <v>2.1269</v>
      </c>
      <c r="J10" s="1359">
        <v>1.5013000000000001</v>
      </c>
      <c r="K10" s="1359">
        <v>2.4813000000000001</v>
      </c>
      <c r="L10" s="1359">
        <v>2.2966000000000002</v>
      </c>
      <c r="M10" s="1359">
        <v>2.1337000000000002</v>
      </c>
      <c r="N10" s="1374">
        <v>2.0935333333333328</v>
      </c>
    </row>
    <row r="11" spans="1:14" s="279" customFormat="1" ht="11.1" customHeight="1">
      <c r="A11" s="1357" t="s">
        <v>1441</v>
      </c>
      <c r="B11" s="1367">
        <v>3.7965</v>
      </c>
      <c r="C11" s="1367">
        <v>2.3860000000000001</v>
      </c>
      <c r="D11" s="1367">
        <v>2.9733000000000001</v>
      </c>
      <c r="E11" s="1367">
        <v>3.0604</v>
      </c>
      <c r="F11" s="1367">
        <v>3.3767</v>
      </c>
      <c r="G11" s="1367">
        <v>4.3457999999999997</v>
      </c>
      <c r="H11" s="1359">
        <v>6.2996999999999996</v>
      </c>
      <c r="I11" s="1359">
        <v>5.7927</v>
      </c>
      <c r="J11" s="1359">
        <v>3.1698</v>
      </c>
      <c r="K11" s="1359">
        <v>3.1698</v>
      </c>
      <c r="L11" s="1359">
        <v>5.7512999999999996</v>
      </c>
      <c r="M11" s="1359">
        <v>5.1567500000000006</v>
      </c>
      <c r="N11" s="1374">
        <v>4.1594285714285721</v>
      </c>
    </row>
    <row r="12" spans="1:14" s="279" customFormat="1" ht="11.1" customHeight="1">
      <c r="A12" s="1362" t="s">
        <v>1442</v>
      </c>
      <c r="B12" s="1366">
        <v>3.13</v>
      </c>
      <c r="C12" s="1365">
        <v>0</v>
      </c>
      <c r="D12" s="1365">
        <v>0</v>
      </c>
      <c r="E12" s="1365">
        <v>0</v>
      </c>
      <c r="F12" s="1365">
        <v>0</v>
      </c>
      <c r="G12" s="1366">
        <v>4.2</v>
      </c>
      <c r="H12" s="1366">
        <v>7.89</v>
      </c>
      <c r="I12" s="1366">
        <v>7.75</v>
      </c>
      <c r="J12" s="1366">
        <v>5.91</v>
      </c>
      <c r="K12" s="1366">
        <v>7.32</v>
      </c>
      <c r="L12" s="1366">
        <v>6.25</v>
      </c>
      <c r="M12" s="1366">
        <v>4.9400000000000004</v>
      </c>
      <c r="N12" s="1376">
        <v>6.28</v>
      </c>
    </row>
    <row r="13" spans="1:14" s="279" customFormat="1" ht="11.1" customHeight="1">
      <c r="A13" s="1357" t="s">
        <v>721</v>
      </c>
      <c r="B13" s="1364">
        <v>1.5139000000000002</v>
      </c>
      <c r="C13" s="1365">
        <v>1.7510500000000002</v>
      </c>
      <c r="D13" s="1365">
        <v>2.2294999999999998</v>
      </c>
      <c r="E13" s="1365">
        <v>6.9099000000000004</v>
      </c>
      <c r="F13" s="1365">
        <v>8.6729000000000003</v>
      </c>
      <c r="G13" s="1366">
        <v>9.7142999999999997</v>
      </c>
      <c r="H13" s="1365">
        <v>0</v>
      </c>
      <c r="I13" s="1365">
        <v>0</v>
      </c>
      <c r="J13" s="1365">
        <v>0</v>
      </c>
      <c r="K13" s="1365">
        <v>0</v>
      </c>
      <c r="L13" s="1368">
        <v>7.3992000000000004</v>
      </c>
      <c r="M13" s="1368">
        <v>8.6989999999999998</v>
      </c>
      <c r="N13" s="1369">
        <v>6.7779999999999996</v>
      </c>
    </row>
    <row r="14" spans="1:14" s="279" customFormat="1" ht="11.1" customHeight="1">
      <c r="A14" s="1357" t="s">
        <v>292</v>
      </c>
      <c r="B14" s="1364">
        <v>2.8136246575342465</v>
      </c>
      <c r="C14" s="1365">
        <v>2.7427070175438599</v>
      </c>
      <c r="D14" s="1365">
        <v>4.5736986301369864</v>
      </c>
      <c r="E14" s="1365">
        <v>8.9386701754385971</v>
      </c>
      <c r="F14" s="1365">
        <v>4.87</v>
      </c>
      <c r="G14" s="1366">
        <v>8.7899999999999991</v>
      </c>
      <c r="H14" s="1367">
        <v>9.2157</v>
      </c>
      <c r="I14" s="1367">
        <v>9.0405999999999995</v>
      </c>
      <c r="J14" s="1367">
        <v>9.6717999999999993</v>
      </c>
      <c r="K14" s="1367">
        <v>8.74</v>
      </c>
      <c r="L14" s="1368">
        <v>8.3000000000000007</v>
      </c>
      <c r="M14" s="1368">
        <v>8.08</v>
      </c>
      <c r="N14" s="1369">
        <v>7.109</v>
      </c>
    </row>
    <row r="15" spans="1:14" s="279" customFormat="1" ht="11.1" customHeight="1">
      <c r="A15" s="1357" t="s">
        <v>1195</v>
      </c>
      <c r="B15" s="1364">
        <v>3.0396999999999998</v>
      </c>
      <c r="C15" s="1365">
        <v>0.93400000000000005</v>
      </c>
      <c r="D15" s="1365">
        <v>0.70420000000000005</v>
      </c>
      <c r="E15" s="1365">
        <v>0.36</v>
      </c>
      <c r="F15" s="1365">
        <v>0.31</v>
      </c>
      <c r="G15" s="1366">
        <v>0.18</v>
      </c>
      <c r="H15" s="1367">
        <v>0.16</v>
      </c>
      <c r="I15" s="1367">
        <v>0.19</v>
      </c>
      <c r="J15" s="1367">
        <v>0.19</v>
      </c>
      <c r="K15" s="1367">
        <v>0.16020000000000001</v>
      </c>
      <c r="L15" s="1368">
        <v>0.25</v>
      </c>
      <c r="M15" s="1368">
        <v>0.1</v>
      </c>
      <c r="N15" s="1369">
        <v>0.52</v>
      </c>
    </row>
    <row r="16" spans="1:14" s="279" customFormat="1" ht="11.1" customHeight="1">
      <c r="A16" s="1357" t="s">
        <v>428</v>
      </c>
      <c r="B16" s="1364">
        <v>0.03</v>
      </c>
      <c r="C16" s="1365">
        <v>7.0000000000000007E-2</v>
      </c>
      <c r="D16" s="1365">
        <v>0.12</v>
      </c>
      <c r="E16" s="1365">
        <v>0.1</v>
      </c>
      <c r="F16" s="1365">
        <v>0.15</v>
      </c>
      <c r="G16" s="1366">
        <v>0.26</v>
      </c>
      <c r="H16" s="1367">
        <v>0.55489999999999995</v>
      </c>
      <c r="I16" s="1367">
        <v>3.13</v>
      </c>
      <c r="J16" s="1367">
        <v>4.8146875786297931</v>
      </c>
      <c r="K16" s="1367">
        <v>4.9343999999999992</v>
      </c>
      <c r="L16" s="1368">
        <v>1.7746999999999999</v>
      </c>
      <c r="M16" s="1368">
        <v>0.55295714285714292</v>
      </c>
      <c r="N16" s="1369">
        <v>1.38</v>
      </c>
    </row>
    <row r="17" spans="1:14" s="279" customFormat="1" ht="11.1" customHeight="1">
      <c r="A17" s="1357" t="s">
        <v>1828</v>
      </c>
      <c r="B17" s="1364">
        <v>0.13</v>
      </c>
      <c r="C17" s="1365">
        <v>9.6799999999999997E-2</v>
      </c>
      <c r="D17" s="1365">
        <v>0.04</v>
      </c>
      <c r="E17" s="1365">
        <v>1.7100000000000001E-2</v>
      </c>
      <c r="F17" s="1365">
        <v>1.12E-2</v>
      </c>
      <c r="G17" s="1366">
        <v>0.25140000000000001</v>
      </c>
      <c r="H17" s="1367">
        <v>7.6899999999999996E-2</v>
      </c>
      <c r="I17" s="1367">
        <v>2.5028571428571428E-2</v>
      </c>
      <c r="J17" s="1367">
        <v>0.02</v>
      </c>
      <c r="K17" s="1367">
        <v>0.01</v>
      </c>
      <c r="L17" s="1368">
        <v>0.04</v>
      </c>
      <c r="M17" s="1368">
        <v>0.01</v>
      </c>
      <c r="N17" s="1369">
        <v>7.0000000000000007E-2</v>
      </c>
    </row>
    <row r="18" spans="1:14" s="279" customFormat="1" ht="11.1" customHeight="1">
      <c r="A18" s="1357" t="s">
        <v>1915</v>
      </c>
      <c r="B18" s="1364">
        <v>1.6000000000000001E-3</v>
      </c>
      <c r="C18" s="1365">
        <v>3.2000000000000002E-3</v>
      </c>
      <c r="D18" s="1365">
        <v>0.32550000000000001</v>
      </c>
      <c r="E18" s="1365">
        <v>0.3916</v>
      </c>
      <c r="F18" s="1365">
        <v>5.8999999999999997E-2</v>
      </c>
      <c r="G18" s="1359" t="s">
        <v>1360</v>
      </c>
      <c r="H18" s="1365">
        <v>0</v>
      </c>
      <c r="I18" s="1365">
        <v>0</v>
      </c>
      <c r="J18" s="1365">
        <v>0</v>
      </c>
      <c r="K18" s="1365">
        <v>0</v>
      </c>
      <c r="L18" s="1365">
        <v>0</v>
      </c>
      <c r="M18" s="1365">
        <v>0</v>
      </c>
      <c r="N18" s="1369">
        <v>0.15</v>
      </c>
    </row>
    <row r="19" spans="1:14" s="279" customFormat="1" ht="11.1" customHeight="1">
      <c r="A19" s="1357" t="s">
        <v>2019</v>
      </c>
      <c r="B19" s="1364">
        <v>0</v>
      </c>
      <c r="C19" s="1365">
        <v>0</v>
      </c>
      <c r="D19" s="1365">
        <v>0</v>
      </c>
      <c r="E19" s="1365">
        <v>0</v>
      </c>
      <c r="F19" s="1365">
        <v>0</v>
      </c>
      <c r="G19" s="1359">
        <v>0</v>
      </c>
      <c r="H19" s="1359">
        <v>0</v>
      </c>
      <c r="I19" s="1359">
        <v>0</v>
      </c>
      <c r="J19" s="1359">
        <v>0</v>
      </c>
      <c r="K19" s="1367">
        <v>0</v>
      </c>
      <c r="L19" s="1368">
        <v>0</v>
      </c>
      <c r="M19" s="1368">
        <v>0</v>
      </c>
      <c r="N19" s="1369">
        <v>0</v>
      </c>
    </row>
    <row r="20" spans="1:14" s="279" customFormat="1" ht="11.1" customHeight="1">
      <c r="A20" s="1357" t="s">
        <v>2172</v>
      </c>
      <c r="B20" s="1364">
        <v>0</v>
      </c>
      <c r="C20" s="1365">
        <v>0</v>
      </c>
      <c r="D20" s="1365">
        <v>0</v>
      </c>
      <c r="E20" s="1364">
        <v>0</v>
      </c>
      <c r="F20" s="1365">
        <v>0</v>
      </c>
      <c r="G20" s="1365">
        <v>0</v>
      </c>
      <c r="H20" s="1365">
        <v>0</v>
      </c>
      <c r="I20" s="1365">
        <v>0</v>
      </c>
      <c r="J20" s="1365">
        <v>0</v>
      </c>
      <c r="K20" s="1365">
        <v>0</v>
      </c>
      <c r="L20" s="1365">
        <v>0</v>
      </c>
      <c r="M20" s="1365">
        <v>0</v>
      </c>
      <c r="N20" s="1916">
        <v>0</v>
      </c>
    </row>
    <row r="21" spans="1:14" s="279" customFormat="1" ht="11.1" customHeight="1">
      <c r="A21" s="1357" t="s">
        <v>2295</v>
      </c>
      <c r="B21" s="1364">
        <v>0.24049999999999999</v>
      </c>
      <c r="C21" s="1365">
        <v>0.35549999999999998</v>
      </c>
      <c r="D21" s="1365">
        <v>1.11008</v>
      </c>
      <c r="E21" s="1364">
        <v>1.3104</v>
      </c>
      <c r="F21" s="1365">
        <v>4.9694454545454549</v>
      </c>
      <c r="G21" s="1365">
        <v>4.2769000000000004</v>
      </c>
      <c r="H21" s="1365">
        <v>3.6447159090909089</v>
      </c>
      <c r="I21" s="1365">
        <v>4.63</v>
      </c>
      <c r="J21" s="1365">
        <v>4.6928000000000001</v>
      </c>
      <c r="K21" s="1365">
        <v>4.78</v>
      </c>
      <c r="L21" s="1365">
        <v>4.5482199999999997</v>
      </c>
      <c r="M21" s="1365">
        <v>3.0712999999999999</v>
      </c>
      <c r="N21" s="1916">
        <v>3.48</v>
      </c>
    </row>
    <row r="22" spans="1:14" s="279" customFormat="1" ht="11.1" customHeight="1">
      <c r="A22" s="1357" t="s">
        <v>2635</v>
      </c>
      <c r="B22" s="1364">
        <v>2.4500000000000002</v>
      </c>
      <c r="C22" s="1365">
        <v>2.3180999999999998</v>
      </c>
      <c r="D22" s="1365">
        <v>1.0004999999999999</v>
      </c>
      <c r="E22" s="1364">
        <v>0.5746</v>
      </c>
      <c r="F22" s="1365">
        <v>1.2999999999999999E-3</v>
      </c>
      <c r="G22" s="1365">
        <v>1.7678</v>
      </c>
      <c r="H22" s="1365">
        <v>3.87</v>
      </c>
      <c r="I22" s="1365">
        <v>3.72</v>
      </c>
      <c r="J22" s="1365">
        <v>3.82</v>
      </c>
      <c r="K22" s="1365">
        <v>3.7429999999999999</v>
      </c>
      <c r="L22" s="1365">
        <v>3.7429999999999999</v>
      </c>
      <c r="M22" s="1365">
        <v>4.3277999999999999</v>
      </c>
      <c r="N22" s="1916">
        <v>2.4500000000000002</v>
      </c>
    </row>
    <row r="23" spans="1:14" s="279" customFormat="1" ht="11.1" customHeight="1">
      <c r="A23" s="1357" t="s">
        <v>2736</v>
      </c>
      <c r="B23" s="1364">
        <v>0</v>
      </c>
      <c r="C23" s="1365">
        <v>0</v>
      </c>
      <c r="D23" s="1365">
        <v>0</v>
      </c>
      <c r="E23" s="1364">
        <v>0</v>
      </c>
      <c r="F23" s="1365">
        <v>0</v>
      </c>
      <c r="G23" s="1365">
        <v>0</v>
      </c>
      <c r="H23" s="1365">
        <v>0</v>
      </c>
      <c r="I23" s="1365">
        <v>0</v>
      </c>
      <c r="J23" s="1365">
        <v>0</v>
      </c>
      <c r="K23" s="1365">
        <v>0</v>
      </c>
      <c r="L23" s="1365">
        <v>0</v>
      </c>
      <c r="M23" s="1365">
        <v>0</v>
      </c>
      <c r="N23" s="1916">
        <v>0</v>
      </c>
    </row>
    <row r="24" spans="1:14" s="279" customFormat="1" ht="11.1" customHeight="1">
      <c r="A24" s="1370" t="s">
        <v>2890</v>
      </c>
      <c r="B24" s="1371">
        <v>9.3600000000000003E-2</v>
      </c>
      <c r="C24" s="1372">
        <v>2.9899999999999999E-2</v>
      </c>
      <c r="D24" s="1372">
        <v>0.1066</v>
      </c>
      <c r="E24" s="1371"/>
      <c r="F24" s="1372"/>
      <c r="G24" s="1372"/>
      <c r="H24" s="1372"/>
      <c r="I24" s="1372"/>
      <c r="J24" s="1372"/>
      <c r="K24" s="1372"/>
      <c r="L24" s="1372"/>
      <c r="M24" s="1372"/>
      <c r="N24" s="1865"/>
    </row>
    <row r="28" spans="1:14" ht="12.75">
      <c r="A28" s="458" t="s">
        <v>2437</v>
      </c>
      <c r="B28" s="503"/>
      <c r="C28" s="503"/>
      <c r="D28" s="503"/>
      <c r="E28" s="503"/>
      <c r="F28" s="503"/>
      <c r="G28" s="503"/>
      <c r="H28" s="503"/>
      <c r="I28" s="503"/>
      <c r="J28" s="503"/>
      <c r="K28" s="503"/>
      <c r="L28" s="503"/>
      <c r="M28" s="503"/>
      <c r="N28" s="503"/>
    </row>
    <row r="29" spans="1:14" ht="12.75">
      <c r="A29" s="462"/>
      <c r="B29" s="504"/>
      <c r="C29" s="504"/>
      <c r="D29" s="504"/>
      <c r="E29" s="504"/>
      <c r="F29" s="504"/>
      <c r="G29" s="504"/>
      <c r="H29" s="504"/>
      <c r="I29" s="504"/>
      <c r="J29" s="504"/>
      <c r="K29" s="504"/>
      <c r="L29" s="504"/>
      <c r="M29" s="504"/>
      <c r="N29" s="504"/>
    </row>
    <row r="30" spans="1:14" ht="12.75">
      <c r="A30" s="462"/>
      <c r="B30" s="504"/>
      <c r="C30" s="504"/>
      <c r="D30" s="504"/>
      <c r="E30" s="504"/>
      <c r="F30" s="504"/>
      <c r="G30" s="504"/>
      <c r="H30" s="504"/>
      <c r="I30" s="504"/>
      <c r="J30" s="504"/>
      <c r="K30" s="504"/>
      <c r="L30" s="504"/>
      <c r="M30" s="504"/>
      <c r="N30" s="504"/>
    </row>
    <row r="31" spans="1:14" ht="12.75">
      <c r="A31" s="505" t="s">
        <v>1331</v>
      </c>
      <c r="B31" s="506"/>
      <c r="C31" s="506"/>
      <c r="D31" s="506"/>
      <c r="E31" s="506"/>
      <c r="F31" s="506"/>
      <c r="G31" s="506"/>
      <c r="H31" s="506"/>
      <c r="I31" s="506"/>
      <c r="J31" s="506"/>
      <c r="K31" s="506"/>
      <c r="L31" s="506"/>
      <c r="M31" s="506"/>
      <c r="N31" s="506"/>
    </row>
    <row r="32" spans="1:14" s="58" customFormat="1">
      <c r="A32" s="74"/>
      <c r="B32" s="808" t="s">
        <v>1788</v>
      </c>
      <c r="C32" s="808"/>
      <c r="D32" s="808"/>
      <c r="E32" s="808"/>
      <c r="F32" s="808"/>
      <c r="G32" s="808"/>
      <c r="H32" s="808"/>
      <c r="I32" s="808"/>
      <c r="J32" s="808"/>
      <c r="K32" s="808"/>
      <c r="L32" s="808"/>
      <c r="M32" s="808"/>
      <c r="N32" s="808"/>
    </row>
    <row r="33" spans="1:14" s="58" customFormat="1">
      <c r="A33" s="107" t="s">
        <v>1687</v>
      </c>
      <c r="B33" s="809" t="s">
        <v>1688</v>
      </c>
      <c r="C33" s="809" t="s">
        <v>1689</v>
      </c>
      <c r="D33" s="809" t="s">
        <v>1690</v>
      </c>
      <c r="E33" s="809" t="s">
        <v>1691</v>
      </c>
      <c r="F33" s="809" t="s">
        <v>1692</v>
      </c>
      <c r="G33" s="809" t="s">
        <v>1693</v>
      </c>
      <c r="H33" s="809" t="s">
        <v>1694</v>
      </c>
      <c r="I33" s="809" t="s">
        <v>1695</v>
      </c>
      <c r="J33" s="809" t="s">
        <v>1704</v>
      </c>
      <c r="K33" s="809" t="s">
        <v>1705</v>
      </c>
      <c r="L33" s="809" t="s">
        <v>717</v>
      </c>
      <c r="M33" s="809" t="s">
        <v>718</v>
      </c>
      <c r="N33" s="2123" t="s">
        <v>726</v>
      </c>
    </row>
    <row r="34" spans="1:14" s="279" customFormat="1" ht="11.1" customHeight="1">
      <c r="A34" s="1353" t="s">
        <v>727</v>
      </c>
      <c r="B34" s="1354">
        <v>0</v>
      </c>
      <c r="C34" s="1354">
        <v>0</v>
      </c>
      <c r="D34" s="1354">
        <v>0</v>
      </c>
      <c r="E34" s="1354">
        <v>0</v>
      </c>
      <c r="F34" s="1355">
        <v>6.01</v>
      </c>
      <c r="G34" s="1355">
        <v>5.68</v>
      </c>
      <c r="H34" s="1354">
        <v>0</v>
      </c>
      <c r="I34" s="1355">
        <v>5.0599999999999996</v>
      </c>
      <c r="J34" s="1355">
        <v>5.5</v>
      </c>
      <c r="K34" s="1355">
        <v>5.28</v>
      </c>
      <c r="L34" s="1355">
        <v>5.0599999999999996</v>
      </c>
      <c r="M34" s="1355">
        <v>5.05</v>
      </c>
      <c r="N34" s="1356">
        <v>5.24</v>
      </c>
    </row>
    <row r="35" spans="1:14" s="279" customFormat="1" ht="11.1" customHeight="1">
      <c r="A35" s="1357" t="s">
        <v>728</v>
      </c>
      <c r="B35" s="1358">
        <v>5.08</v>
      </c>
      <c r="C35" s="1358">
        <v>5.09</v>
      </c>
      <c r="D35" s="1358">
        <v>6.06</v>
      </c>
      <c r="E35" s="1358">
        <v>6.6</v>
      </c>
      <c r="F35" s="1358">
        <v>5.56</v>
      </c>
      <c r="G35" s="1358">
        <v>6.12</v>
      </c>
      <c r="H35" s="1358">
        <v>7.42</v>
      </c>
      <c r="I35" s="1358">
        <v>5.12</v>
      </c>
      <c r="J35" s="1359" t="s">
        <v>1360</v>
      </c>
      <c r="K35" s="1358">
        <v>6.12</v>
      </c>
      <c r="L35" s="1358">
        <v>7.05</v>
      </c>
      <c r="M35" s="1358">
        <v>6.55</v>
      </c>
      <c r="N35" s="1360">
        <v>6.2</v>
      </c>
    </row>
    <row r="36" spans="1:14" s="279" customFormat="1" ht="11.1" customHeight="1">
      <c r="A36" s="1357" t="s">
        <v>729</v>
      </c>
      <c r="B36" s="1358">
        <v>7.51</v>
      </c>
      <c r="C36" s="1358">
        <v>7.67</v>
      </c>
      <c r="D36" s="1359" t="s">
        <v>1360</v>
      </c>
      <c r="E36" s="1358">
        <v>7.96</v>
      </c>
      <c r="F36" s="1358">
        <v>8.07</v>
      </c>
      <c r="G36" s="1359" t="s">
        <v>1360</v>
      </c>
      <c r="H36" s="1358">
        <v>8.3699999999999992</v>
      </c>
      <c r="I36" s="1358">
        <v>8.24</v>
      </c>
      <c r="J36" s="1358">
        <v>8.7100000000000009</v>
      </c>
      <c r="K36" s="1358">
        <v>8.5399999999999991</v>
      </c>
      <c r="L36" s="1358">
        <v>8.65</v>
      </c>
      <c r="M36" s="1358">
        <v>8.74</v>
      </c>
      <c r="N36" s="1360">
        <v>8.18</v>
      </c>
    </row>
    <row r="37" spans="1:14" s="279" customFormat="1" ht="11.1" customHeight="1">
      <c r="A37" s="1357" t="s">
        <v>732</v>
      </c>
      <c r="B37" s="1358">
        <v>8.43</v>
      </c>
      <c r="C37" s="1358">
        <v>8.7799999999999994</v>
      </c>
      <c r="D37" s="1358">
        <v>8.84</v>
      </c>
      <c r="E37" s="1358">
        <v>8.6999999999999993</v>
      </c>
      <c r="F37" s="1358">
        <v>8.82</v>
      </c>
      <c r="G37" s="1358">
        <v>8.93</v>
      </c>
      <c r="H37" s="1358">
        <v>9.33</v>
      </c>
      <c r="I37" s="1358">
        <v>9.56</v>
      </c>
      <c r="J37" s="1358">
        <v>9.6</v>
      </c>
      <c r="K37" s="1358">
        <v>9.64</v>
      </c>
      <c r="L37" s="1358">
        <v>9.59</v>
      </c>
      <c r="M37" s="1358">
        <v>9.64</v>
      </c>
      <c r="N37" s="1360">
        <v>9.24</v>
      </c>
    </row>
    <row r="38" spans="1:14" s="279" customFormat="1" ht="11.1" customHeight="1">
      <c r="A38" s="1357" t="s">
        <v>737</v>
      </c>
      <c r="B38" s="1358">
        <v>10.17</v>
      </c>
      <c r="C38" s="1358">
        <v>10.45</v>
      </c>
      <c r="D38" s="1358">
        <v>12.17</v>
      </c>
      <c r="E38" s="1358">
        <v>11.68</v>
      </c>
      <c r="F38" s="1358">
        <v>12.03</v>
      </c>
      <c r="G38" s="1358">
        <v>12.36</v>
      </c>
      <c r="H38" s="1358">
        <v>12.57</v>
      </c>
      <c r="I38" s="1358">
        <v>12.43</v>
      </c>
      <c r="J38" s="1358">
        <v>11.3</v>
      </c>
      <c r="K38" s="1358">
        <v>9.56</v>
      </c>
      <c r="L38" s="1358">
        <v>11.28</v>
      </c>
      <c r="M38" s="1358">
        <v>11.92</v>
      </c>
      <c r="N38" s="1360">
        <v>11.34</v>
      </c>
    </row>
    <row r="39" spans="1:14" s="279" customFormat="1" ht="11.1" customHeight="1">
      <c r="A39" s="1357" t="s">
        <v>738</v>
      </c>
      <c r="B39" s="1358">
        <v>8.49</v>
      </c>
      <c r="C39" s="1358">
        <v>5.94</v>
      </c>
      <c r="D39" s="1358">
        <v>7.24</v>
      </c>
      <c r="E39" s="1358">
        <v>8.74</v>
      </c>
      <c r="F39" s="1358">
        <v>6.05</v>
      </c>
      <c r="G39" s="1358">
        <v>3.93</v>
      </c>
      <c r="H39" s="1358">
        <v>7.57</v>
      </c>
      <c r="I39" s="1358">
        <v>7.56</v>
      </c>
      <c r="J39" s="1358">
        <v>6.38</v>
      </c>
      <c r="K39" s="1358">
        <v>4.93</v>
      </c>
      <c r="L39" s="1358">
        <v>5.31</v>
      </c>
      <c r="M39" s="1358">
        <v>6.01</v>
      </c>
      <c r="N39" s="1360">
        <v>6.5</v>
      </c>
    </row>
    <row r="40" spans="1:14" s="279" customFormat="1" ht="11.1" customHeight="1">
      <c r="A40" s="1357" t="s">
        <v>740</v>
      </c>
      <c r="B40" s="1358">
        <v>6.36</v>
      </c>
      <c r="C40" s="1358">
        <v>6.26</v>
      </c>
      <c r="D40" s="1358">
        <v>6.54</v>
      </c>
      <c r="E40" s="1358">
        <v>7.02</v>
      </c>
      <c r="F40" s="1358">
        <v>6.91</v>
      </c>
      <c r="G40" s="1358">
        <v>6.99</v>
      </c>
      <c r="H40" s="1358">
        <v>7.38</v>
      </c>
      <c r="I40" s="1358">
        <v>7.97</v>
      </c>
      <c r="J40" s="1358">
        <v>8.1199999999999992</v>
      </c>
      <c r="K40" s="1358">
        <v>7.94</v>
      </c>
      <c r="L40" s="1358">
        <v>7.89</v>
      </c>
      <c r="M40" s="1358">
        <v>8.33</v>
      </c>
      <c r="N40" s="1360">
        <v>7.35</v>
      </c>
    </row>
    <row r="41" spans="1:14" s="279" customFormat="1" ht="11.1" customHeight="1">
      <c r="A41" s="1357" t="s">
        <v>741</v>
      </c>
      <c r="B41" s="1358">
        <v>8.34</v>
      </c>
      <c r="C41" s="1358">
        <v>8.61</v>
      </c>
      <c r="D41" s="1358">
        <v>8.7799999999999994</v>
      </c>
      <c r="E41" s="1358">
        <v>9.14</v>
      </c>
      <c r="F41" s="1358">
        <v>9.69</v>
      </c>
      <c r="G41" s="1358">
        <v>11.83</v>
      </c>
      <c r="H41" s="1358">
        <v>12.68</v>
      </c>
      <c r="I41" s="1358">
        <v>12.21</v>
      </c>
      <c r="J41" s="1358">
        <v>10.93</v>
      </c>
      <c r="K41" s="1358">
        <v>12.7</v>
      </c>
      <c r="L41" s="1358">
        <v>12.88</v>
      </c>
      <c r="M41" s="1358">
        <v>12.66</v>
      </c>
      <c r="N41" s="1360">
        <v>10.93</v>
      </c>
    </row>
    <row r="42" spans="1:14" s="279" customFormat="1" ht="11.1" customHeight="1">
      <c r="A42" s="1357" t="s">
        <v>742</v>
      </c>
      <c r="B42" s="1358">
        <v>12.180580266567938</v>
      </c>
      <c r="C42" s="1358">
        <v>11.753995135135135</v>
      </c>
      <c r="D42" s="1358">
        <v>11.43</v>
      </c>
      <c r="E42" s="1358">
        <v>11.62647106257875</v>
      </c>
      <c r="F42" s="1358">
        <v>11.507426486486487</v>
      </c>
      <c r="G42" s="1358">
        <v>11.47</v>
      </c>
      <c r="H42" s="1358">
        <v>11.624515713784637</v>
      </c>
      <c r="I42" s="1358">
        <v>10.994226486486486</v>
      </c>
      <c r="J42" s="1358">
        <v>9.7654574364764706</v>
      </c>
      <c r="K42" s="1358">
        <v>8.5125591574437696</v>
      </c>
      <c r="L42" s="1358">
        <v>6.0324291891891892</v>
      </c>
      <c r="M42" s="1358">
        <v>5.6191894558599635</v>
      </c>
      <c r="N42" s="1360">
        <v>10.22055196436712</v>
      </c>
    </row>
    <row r="43" spans="1:14" s="279" customFormat="1" ht="11.1" customHeight="1">
      <c r="A43" s="1357" t="s">
        <v>743</v>
      </c>
      <c r="B43" s="1358">
        <v>4.8684295674086524</v>
      </c>
      <c r="C43" s="1358">
        <v>3.3598782967250815</v>
      </c>
      <c r="D43" s="1358">
        <v>3.8128924099661266</v>
      </c>
      <c r="E43" s="1358">
        <v>3.3581468710625781</v>
      </c>
      <c r="F43" s="1358">
        <v>2.630800540540541</v>
      </c>
      <c r="G43" s="1358">
        <v>2.7138949166740067</v>
      </c>
      <c r="H43" s="1358">
        <v>3.9024395212095753</v>
      </c>
      <c r="I43" s="1358">
        <v>4.0046837837837845</v>
      </c>
      <c r="J43" s="1358">
        <v>4.1682319482704351</v>
      </c>
      <c r="K43" s="1358">
        <v>3.4432686832740216</v>
      </c>
      <c r="L43" s="1358">
        <v>3.2424281081081077</v>
      </c>
      <c r="M43" s="1358">
        <v>2.8717697704892062</v>
      </c>
      <c r="N43" s="1360">
        <v>3.5174291324677225</v>
      </c>
    </row>
    <row r="44" spans="1:14" s="279" customFormat="1" ht="11.1" customHeight="1">
      <c r="A44" s="1357" t="s">
        <v>744</v>
      </c>
      <c r="B44" s="1358">
        <v>1.6129035699286014</v>
      </c>
      <c r="C44" s="1358">
        <v>0.89907419712948999</v>
      </c>
      <c r="D44" s="1358">
        <v>0.84620775546370597</v>
      </c>
      <c r="E44" s="1358">
        <v>2.8791973060694578</v>
      </c>
      <c r="F44" s="1358">
        <v>3.2362716517326144</v>
      </c>
      <c r="G44" s="1358">
        <v>3.2889531173532052</v>
      </c>
      <c r="H44" s="1358">
        <v>1.6134097188476224</v>
      </c>
      <c r="I44" s="1358">
        <v>1.2147113333333335</v>
      </c>
      <c r="J44" s="1358">
        <v>2.1575733145895724</v>
      </c>
      <c r="K44" s="1358">
        <v>3.0905199929602252</v>
      </c>
      <c r="L44" s="1358">
        <v>3.3535156756756757</v>
      </c>
      <c r="M44" s="1358">
        <v>3.3197895928330032</v>
      </c>
      <c r="N44" s="1360">
        <v>2.3316103563160104</v>
      </c>
    </row>
    <row r="45" spans="1:14" s="279" customFormat="1" ht="11.1" customHeight="1">
      <c r="A45" s="1357" t="s">
        <v>745</v>
      </c>
      <c r="B45" s="1358">
        <v>3.3968185352308224</v>
      </c>
      <c r="C45" s="1358">
        <v>2.895359281579573</v>
      </c>
      <c r="D45" s="1361">
        <v>3.4084731132075468</v>
      </c>
      <c r="E45" s="1358">
        <v>4.0933312203295174</v>
      </c>
      <c r="F45" s="1358">
        <v>3.9946827510452838</v>
      </c>
      <c r="G45" s="1358">
        <v>4.4409082643298046</v>
      </c>
      <c r="H45" s="1358">
        <v>5.1640518917042684</v>
      </c>
      <c r="I45" s="1358">
        <v>5.5960703225806459</v>
      </c>
      <c r="J45" s="1358">
        <v>5.4563518248400626</v>
      </c>
      <c r="K45" s="1358">
        <v>5.7261844610676649</v>
      </c>
      <c r="L45" s="1358">
        <v>5.4625045861831296</v>
      </c>
      <c r="M45" s="1358">
        <v>5.3604351681155578</v>
      </c>
      <c r="N45" s="1360">
        <v>4.6628001404888177</v>
      </c>
    </row>
    <row r="46" spans="1:14" s="279" customFormat="1" ht="11.1" customHeight="1">
      <c r="A46" s="1357" t="s">
        <v>746</v>
      </c>
      <c r="B46" s="1358">
        <v>5.4250473099618182</v>
      </c>
      <c r="C46" s="1358">
        <v>5.2225505911669581</v>
      </c>
      <c r="D46" s="1361">
        <v>4.8720207547169814</v>
      </c>
      <c r="E46" s="1358">
        <v>5.242749264705882</v>
      </c>
      <c r="F46" s="1358">
        <v>5.3042098524045533</v>
      </c>
      <c r="G46" s="1358">
        <v>5.2643476588984699</v>
      </c>
      <c r="H46" s="1358">
        <v>5.1707468587296068</v>
      </c>
      <c r="I46" s="1358">
        <v>4.5513495357028493</v>
      </c>
      <c r="J46" s="1358">
        <v>3.871767249497724</v>
      </c>
      <c r="K46" s="1358">
        <v>4.6745020131898647</v>
      </c>
      <c r="L46" s="1358">
        <v>4.9408098245614029</v>
      </c>
      <c r="M46" s="1358">
        <v>4.9510305534645385</v>
      </c>
      <c r="N46" s="1360">
        <v>4.9643167763801666</v>
      </c>
    </row>
    <row r="47" spans="1:14" s="279" customFormat="1" ht="11.1" customHeight="1">
      <c r="A47" s="1357" t="s">
        <v>748</v>
      </c>
      <c r="B47" s="1358">
        <v>4.7752169505724646</v>
      </c>
      <c r="C47" s="1358">
        <v>3.77765162028212</v>
      </c>
      <c r="D47" s="1361">
        <v>4.6638933822370863</v>
      </c>
      <c r="E47" s="1358">
        <v>4.9555454448777025</v>
      </c>
      <c r="F47" s="1358">
        <v>4.9538598605740427</v>
      </c>
      <c r="G47" s="1358">
        <v>4.8461194826163023</v>
      </c>
      <c r="H47" s="1358">
        <v>5.1875223959787764</v>
      </c>
      <c r="I47" s="1358">
        <v>5.3856910680246166</v>
      </c>
      <c r="J47" s="1358">
        <v>5.0523420233112883</v>
      </c>
      <c r="K47" s="1358">
        <v>4.8591179838034062</v>
      </c>
      <c r="L47" s="1358">
        <v>4.5194176352050546</v>
      </c>
      <c r="M47" s="1358">
        <v>3.7806210606734312</v>
      </c>
      <c r="N47" s="1360">
        <v>4.7088757903108371</v>
      </c>
    </row>
    <row r="48" spans="1:14" s="279" customFormat="1" ht="11.1" customHeight="1">
      <c r="A48" s="1357" t="s">
        <v>895</v>
      </c>
      <c r="B48" s="1358">
        <v>3.4174844026940798</v>
      </c>
      <c r="C48" s="1358">
        <v>3.4932778280050107</v>
      </c>
      <c r="D48" s="1361">
        <v>3.5961985600462625</v>
      </c>
      <c r="E48" s="1358">
        <v>4.0260299357721303</v>
      </c>
      <c r="F48" s="1358">
        <v>3.7520925058548005</v>
      </c>
      <c r="G48" s="1358">
        <v>4.1023689254569096</v>
      </c>
      <c r="H48" s="1358">
        <v>4.0122495923431405</v>
      </c>
      <c r="I48" s="1358">
        <v>3.9068000490169381</v>
      </c>
      <c r="J48" s="1358">
        <v>4.0555250328603316</v>
      </c>
      <c r="K48" s="1358">
        <v>2.9116616308293768</v>
      </c>
      <c r="L48" s="1358">
        <v>1.6678396383639233</v>
      </c>
      <c r="M48" s="1358">
        <v>2.9805422437758247</v>
      </c>
      <c r="N48" s="1360">
        <v>3.4814174393084554</v>
      </c>
    </row>
    <row r="49" spans="1:14" s="279" customFormat="1" ht="11.1" customHeight="1">
      <c r="A49" s="1357" t="s">
        <v>873</v>
      </c>
      <c r="B49" s="1358">
        <v>4.0276625664657919</v>
      </c>
      <c r="C49" s="1358">
        <v>3.6609049773755653</v>
      </c>
      <c r="D49" s="1361">
        <v>3.7013517133956388</v>
      </c>
      <c r="E49" s="1358">
        <v>3.676631343283582</v>
      </c>
      <c r="F49" s="1358">
        <v>3.8507853333333331</v>
      </c>
      <c r="G49" s="1358">
        <v>3.9490213213213217</v>
      </c>
      <c r="H49" s="1358">
        <v>3.940556451612903</v>
      </c>
      <c r="I49" s="1358">
        <v>3.8080159420289847</v>
      </c>
      <c r="J49" s="1358">
        <v>1.6973710622710623</v>
      </c>
      <c r="K49" s="1358">
        <v>0.70204084507042253</v>
      </c>
      <c r="L49" s="1358">
        <v>0.82404420289855074</v>
      </c>
      <c r="M49" s="1358">
        <v>1.4706548192771083</v>
      </c>
      <c r="N49" s="1360">
        <v>2.929587760230834</v>
      </c>
    </row>
    <row r="50" spans="1:14" s="279" customFormat="1" ht="11.1" customHeight="1">
      <c r="A50" s="1362" t="s">
        <v>1601</v>
      </c>
      <c r="B50" s="1361">
        <v>0.61767272727272726</v>
      </c>
      <c r="C50" s="1361">
        <v>0.62986307692307697</v>
      </c>
      <c r="D50" s="1361">
        <v>1.3400342756183745</v>
      </c>
      <c r="E50" s="1361">
        <v>1.9721844155844157</v>
      </c>
      <c r="F50" s="1361">
        <v>2.401290153846154</v>
      </c>
      <c r="G50" s="1361">
        <v>2.0803505300353362</v>
      </c>
      <c r="H50" s="1361">
        <v>2.3784652173913043</v>
      </c>
      <c r="I50" s="1361">
        <v>2.9391873188405797</v>
      </c>
      <c r="J50" s="1361">
        <v>3.1098141566265061</v>
      </c>
      <c r="K50" s="1361">
        <v>3.6963909090909097</v>
      </c>
      <c r="L50" s="1361">
        <v>3.8208818461538465</v>
      </c>
      <c r="M50" s="1361">
        <v>3.9398159010600708</v>
      </c>
      <c r="N50" s="1363">
        <v>2.4576696244599545</v>
      </c>
    </row>
    <row r="51" spans="1:14" s="279" customFormat="1" ht="11.1" customHeight="1">
      <c r="A51" s="1362" t="s">
        <v>1683</v>
      </c>
      <c r="B51" s="1361">
        <v>2.2590185714285718</v>
      </c>
      <c r="C51" s="1361">
        <v>3.3845412060301507</v>
      </c>
      <c r="D51" s="1361">
        <v>3.1020058035714291</v>
      </c>
      <c r="E51" s="1361">
        <v>2.687988475836431</v>
      </c>
      <c r="F51" s="1361">
        <v>2.1998130653266332</v>
      </c>
      <c r="G51" s="1361">
        <v>2.4648049469964666</v>
      </c>
      <c r="H51" s="1361">
        <v>2.2031999999999998</v>
      </c>
      <c r="I51" s="1361">
        <v>2.6509999999999998</v>
      </c>
      <c r="J51" s="1361">
        <v>2.8860999999999999</v>
      </c>
      <c r="K51" s="1361">
        <v>3.6293000000000002</v>
      </c>
      <c r="L51" s="1361">
        <v>3.3081999999999998</v>
      </c>
      <c r="M51" s="1361">
        <v>3.2484999999999999</v>
      </c>
      <c r="N51" s="1363">
        <v>2.8426999999999998</v>
      </c>
    </row>
    <row r="52" spans="1:14" s="279" customFormat="1" ht="11.1" customHeight="1">
      <c r="A52" s="1362" t="s">
        <v>1408</v>
      </c>
      <c r="B52" s="1361">
        <v>2.9887000000000001</v>
      </c>
      <c r="C52" s="1361">
        <v>2.7829000000000002</v>
      </c>
      <c r="D52" s="1361">
        <v>2.5369000000000002</v>
      </c>
      <c r="E52" s="1361">
        <v>2.1101000000000001</v>
      </c>
      <c r="F52" s="1361">
        <v>1.9826999999999999</v>
      </c>
      <c r="G52" s="1361">
        <v>2.6703000000000001</v>
      </c>
      <c r="H52" s="1361">
        <v>2.5963603174603174</v>
      </c>
      <c r="I52" s="1361">
        <v>2.3605678095238094</v>
      </c>
      <c r="J52" s="1361">
        <v>1.8495999999999999</v>
      </c>
      <c r="K52" s="1361">
        <v>2.4268999999999998</v>
      </c>
      <c r="L52" s="1361">
        <v>2.1680999999999999</v>
      </c>
      <c r="M52" s="1361">
        <v>2.7651367875647668</v>
      </c>
      <c r="N52" s="1363">
        <v>2.4216334168057867</v>
      </c>
    </row>
    <row r="53" spans="1:14" s="279" customFormat="1" ht="11.1" customHeight="1">
      <c r="A53" s="1362" t="s">
        <v>1441</v>
      </c>
      <c r="B53" s="1361">
        <v>4.2514000000000003</v>
      </c>
      <c r="C53" s="1361">
        <v>2.1419000000000001</v>
      </c>
      <c r="D53" s="1361">
        <v>2.3485999999999998</v>
      </c>
      <c r="E53" s="1361">
        <v>3.0266999999999999</v>
      </c>
      <c r="F53" s="1361">
        <v>3.5926999999999998</v>
      </c>
      <c r="G53" s="1361">
        <v>3.8637000000000001</v>
      </c>
      <c r="H53" s="1361">
        <v>5.7923999999999998</v>
      </c>
      <c r="I53" s="1361">
        <v>5.5404</v>
      </c>
      <c r="J53" s="1361">
        <v>4.0698999999999996</v>
      </c>
      <c r="K53" s="1361">
        <v>5.32</v>
      </c>
      <c r="L53" s="1361">
        <v>5.41</v>
      </c>
      <c r="M53" s="1361">
        <v>5.13</v>
      </c>
      <c r="N53" s="1363">
        <v>4.22</v>
      </c>
    </row>
    <row r="54" spans="1:14" s="279" customFormat="1" ht="11.1" customHeight="1">
      <c r="A54" s="1362" t="s">
        <v>1442</v>
      </c>
      <c r="B54" s="1361">
        <v>5.17</v>
      </c>
      <c r="C54" s="1361">
        <v>3.73</v>
      </c>
      <c r="D54" s="1361">
        <v>6.08</v>
      </c>
      <c r="E54" s="1361">
        <v>5.55</v>
      </c>
      <c r="F54" s="1361">
        <v>4.72</v>
      </c>
      <c r="G54" s="1361">
        <v>4.32</v>
      </c>
      <c r="H54" s="1361">
        <v>6.64</v>
      </c>
      <c r="I54" s="1361">
        <v>6.83</v>
      </c>
      <c r="J54" s="1361">
        <v>5.98</v>
      </c>
      <c r="K54" s="1361">
        <v>6.73</v>
      </c>
      <c r="L54" s="1361">
        <v>6</v>
      </c>
      <c r="M54" s="1361">
        <v>6.8</v>
      </c>
      <c r="N54" s="1363">
        <v>5.83</v>
      </c>
    </row>
    <row r="55" spans="1:14" s="279" customFormat="1" ht="11.1" customHeight="1">
      <c r="A55" s="1362" t="s">
        <v>721</v>
      </c>
      <c r="B55" s="1361">
        <v>1.77</v>
      </c>
      <c r="C55" s="1361">
        <v>2.4136000000000002</v>
      </c>
      <c r="D55" s="1361">
        <v>2.7298</v>
      </c>
      <c r="E55" s="1361">
        <v>4.6669</v>
      </c>
      <c r="F55" s="1361">
        <v>6.3535000000000004</v>
      </c>
      <c r="G55" s="1361">
        <v>8.7423999999999999</v>
      </c>
      <c r="H55" s="1361">
        <v>9.0114999999999998</v>
      </c>
      <c r="I55" s="1361">
        <v>7.7876000000000003</v>
      </c>
      <c r="J55" s="1361">
        <v>7.3460000000000001</v>
      </c>
      <c r="K55" s="1361">
        <v>7.4127000000000001</v>
      </c>
      <c r="L55" s="1361">
        <v>6.7725999999999997</v>
      </c>
      <c r="M55" s="1361">
        <v>8.1341000000000001</v>
      </c>
      <c r="N55" s="1363">
        <v>6.5015999999999998</v>
      </c>
    </row>
    <row r="56" spans="1:14" s="279" customFormat="1" ht="11.1" customHeight="1">
      <c r="A56" s="1357" t="s">
        <v>292</v>
      </c>
      <c r="B56" s="1364">
        <v>3.8064</v>
      </c>
      <c r="C56" s="1365">
        <v>3.7740999999999998</v>
      </c>
      <c r="D56" s="1365">
        <v>5.6341000000000001</v>
      </c>
      <c r="E56" s="1365">
        <v>7.7313999999999998</v>
      </c>
      <c r="F56" s="1365">
        <v>6.8209</v>
      </c>
      <c r="G56" s="1366">
        <v>8.2100000000000009</v>
      </c>
      <c r="H56" s="1367">
        <v>7.7759999999999998</v>
      </c>
      <c r="I56" s="1367">
        <v>8.0923999999999996</v>
      </c>
      <c r="J56" s="1367">
        <v>9.0551999999999992</v>
      </c>
      <c r="K56" s="1367">
        <v>9</v>
      </c>
      <c r="L56" s="1368">
        <v>8.34</v>
      </c>
      <c r="M56" s="1368">
        <v>8.5157000000000007</v>
      </c>
      <c r="N56" s="1369">
        <v>7.4138700000000002</v>
      </c>
    </row>
    <row r="57" spans="1:14" s="279" customFormat="1" ht="11.1" customHeight="1">
      <c r="A57" s="1357" t="s">
        <v>1195</v>
      </c>
      <c r="B57" s="1364">
        <v>3.9836999999999998</v>
      </c>
      <c r="C57" s="1365">
        <v>2.2827999999999999</v>
      </c>
      <c r="D57" s="1365">
        <v>1.8152999999999999</v>
      </c>
      <c r="E57" s="1365">
        <v>0.97</v>
      </c>
      <c r="F57" s="1365">
        <v>0.8</v>
      </c>
      <c r="G57" s="1366">
        <v>0.7</v>
      </c>
      <c r="H57" s="1367">
        <v>0.61</v>
      </c>
      <c r="I57" s="1367">
        <v>0.97</v>
      </c>
      <c r="J57" s="1367">
        <v>1.0900000000000001</v>
      </c>
      <c r="K57" s="1367">
        <v>0.83279999999999998</v>
      </c>
      <c r="L57" s="1368">
        <v>1.34</v>
      </c>
      <c r="M57" s="1368">
        <v>1.1499999999999999</v>
      </c>
      <c r="N57" s="1369">
        <v>1.31</v>
      </c>
    </row>
    <row r="58" spans="1:14" s="279" customFormat="1" ht="11.1" customHeight="1">
      <c r="A58" s="1357" t="s">
        <v>428</v>
      </c>
      <c r="B58" s="1364">
        <v>0.18</v>
      </c>
      <c r="C58" s="1365">
        <v>0.14630000000000001</v>
      </c>
      <c r="D58" s="1365">
        <v>0.31</v>
      </c>
      <c r="E58" s="1365">
        <v>0.60496000000000005</v>
      </c>
      <c r="F58" s="1365">
        <v>0.74</v>
      </c>
      <c r="G58" s="1366">
        <v>1.52</v>
      </c>
      <c r="H58" s="1367">
        <v>1.9281166666666665</v>
      </c>
      <c r="I58" s="1367">
        <v>4.0199999999999996</v>
      </c>
      <c r="J58" s="1367">
        <v>3.4946865983623683</v>
      </c>
      <c r="K58" s="1367">
        <v>4.4590850965822897</v>
      </c>
      <c r="L58" s="1368">
        <v>2.6651780338300171</v>
      </c>
      <c r="M58" s="1368">
        <v>1.1949270430302494</v>
      </c>
      <c r="N58" s="1369">
        <v>1.74</v>
      </c>
    </row>
    <row r="59" spans="1:14" s="279" customFormat="1" ht="11.1" customHeight="1">
      <c r="A59" s="1357" t="s">
        <v>1828</v>
      </c>
      <c r="B59" s="1364">
        <v>0.25</v>
      </c>
      <c r="C59" s="1365">
        <v>0.1401</v>
      </c>
      <c r="D59" s="1365">
        <v>7.0000000000000007E-2</v>
      </c>
      <c r="E59" s="1365">
        <v>0.03</v>
      </c>
      <c r="F59" s="1365">
        <v>0.08</v>
      </c>
      <c r="G59" s="1366">
        <v>0.4707958107442089</v>
      </c>
      <c r="H59" s="1367">
        <v>0.23400000000000001</v>
      </c>
      <c r="I59" s="1367">
        <v>7.5896812274555137E-2</v>
      </c>
      <c r="J59" s="1367">
        <v>0.06</v>
      </c>
      <c r="K59" s="1367">
        <v>0.04</v>
      </c>
      <c r="L59" s="1368">
        <v>0.13</v>
      </c>
      <c r="M59" s="1368">
        <v>0.02</v>
      </c>
      <c r="N59" s="1369">
        <v>0.13277667199723711</v>
      </c>
    </row>
    <row r="60" spans="1:14" s="279" customFormat="1" ht="11.1" customHeight="1">
      <c r="A60" s="1357" t="s">
        <v>1915</v>
      </c>
      <c r="B60" s="1364">
        <v>4.4000000000000003E-3</v>
      </c>
      <c r="C60" s="1365">
        <v>6.5600000000000006E-2</v>
      </c>
      <c r="D60" s="1365">
        <v>0.92669999999999997</v>
      </c>
      <c r="E60" s="1365">
        <v>0.52349999999999997</v>
      </c>
      <c r="F60" s="1365">
        <v>0.128</v>
      </c>
      <c r="G60" s="1366">
        <v>0.15509999999999999</v>
      </c>
      <c r="H60" s="1367">
        <v>0.7409</v>
      </c>
      <c r="I60" s="1367">
        <v>1.1286</v>
      </c>
      <c r="J60" s="1367">
        <v>0.68700000000000006</v>
      </c>
      <c r="K60" s="1367">
        <v>0.59040000000000004</v>
      </c>
      <c r="L60" s="1368">
        <v>0.37190000000000001</v>
      </c>
      <c r="M60" s="1368">
        <v>0.1739</v>
      </c>
      <c r="N60" s="1369">
        <v>0.43</v>
      </c>
    </row>
    <row r="61" spans="1:14" s="279" customFormat="1" ht="11.1" customHeight="1">
      <c r="A61" s="1357" t="s">
        <v>2019</v>
      </c>
      <c r="B61" s="1364">
        <v>0.94777795275590537</v>
      </c>
      <c r="C61" s="1365">
        <v>2.2200000000000002</v>
      </c>
      <c r="D61" s="1365">
        <v>1.1000000000000001</v>
      </c>
      <c r="E61" s="1365">
        <v>0.28999999999999998</v>
      </c>
      <c r="F61" s="1365">
        <v>0.48370000000000002</v>
      </c>
      <c r="G61" s="1366">
        <v>0.67949999999999999</v>
      </c>
      <c r="H61" s="1367">
        <v>0.35</v>
      </c>
      <c r="I61" s="1367">
        <v>0.53</v>
      </c>
      <c r="J61" s="1367">
        <v>1.0973999999999999</v>
      </c>
      <c r="K61" s="1367">
        <v>1.3361000000000001</v>
      </c>
      <c r="L61" s="1368">
        <v>0.1182</v>
      </c>
      <c r="M61" s="1368">
        <v>4.5600000000000002E-2</v>
      </c>
      <c r="N61" s="1369">
        <v>0.7860129132792667</v>
      </c>
    </row>
    <row r="62" spans="1:14" s="279" customFormat="1" ht="11.1" customHeight="1">
      <c r="A62" s="1357" t="s">
        <v>2172</v>
      </c>
      <c r="B62" s="1364">
        <v>0.43990000000000001</v>
      </c>
      <c r="C62" s="1365">
        <v>2.0503999999999998</v>
      </c>
      <c r="D62" s="1365">
        <v>2.1162000000000001</v>
      </c>
      <c r="E62" s="1365">
        <v>3.0040184818481848</v>
      </c>
      <c r="F62" s="1365">
        <v>2.3419982353698852</v>
      </c>
      <c r="G62" s="1366">
        <v>1.7373000000000001</v>
      </c>
      <c r="H62" s="1367">
        <v>2.6432000000000002</v>
      </c>
      <c r="I62" s="1367">
        <v>0.74419999999999997</v>
      </c>
      <c r="J62" s="1367">
        <v>0.92610000000000003</v>
      </c>
      <c r="K62" s="1367">
        <v>0.77629999999999999</v>
      </c>
      <c r="L62" s="1368">
        <v>1.03</v>
      </c>
      <c r="M62" s="1368">
        <v>0.71033567156063082</v>
      </c>
      <c r="N62" s="1369">
        <v>1.45</v>
      </c>
    </row>
    <row r="63" spans="1:14" s="279" customFormat="1" ht="11.1" customHeight="1">
      <c r="A63" s="1357" t="s">
        <v>2295</v>
      </c>
      <c r="B63" s="1364">
        <v>0.55069999999999997</v>
      </c>
      <c r="C63" s="1365">
        <v>0.48110000000000003</v>
      </c>
      <c r="D63" s="1365">
        <v>1.1832</v>
      </c>
      <c r="E63" s="1364">
        <v>2.5548000000000002</v>
      </c>
      <c r="F63" s="1365">
        <v>5.5149176531715014</v>
      </c>
      <c r="G63" s="1365">
        <v>5.8220000000000001</v>
      </c>
      <c r="H63" s="1365">
        <v>3.9250794520547947</v>
      </c>
      <c r="I63" s="1365">
        <v>4.7</v>
      </c>
      <c r="J63" s="1365">
        <v>4.9848999999999997</v>
      </c>
      <c r="K63" s="1365">
        <v>5.1452</v>
      </c>
      <c r="L63" s="1365">
        <v>4.3784369186716257</v>
      </c>
      <c r="M63" s="1365">
        <v>3.7410999999999999</v>
      </c>
      <c r="N63" s="1916">
        <v>4.4800000000000004</v>
      </c>
    </row>
    <row r="64" spans="1:14" s="279" customFormat="1" ht="11.1" customHeight="1">
      <c r="A64" s="1357" t="s">
        <v>2635</v>
      </c>
      <c r="B64" s="1364">
        <v>3.34</v>
      </c>
      <c r="C64" s="1365">
        <v>2.87</v>
      </c>
      <c r="D64" s="1365">
        <v>1.7707609396914445</v>
      </c>
      <c r="E64" s="1364">
        <v>2.2029999999999998</v>
      </c>
      <c r="F64" s="1365">
        <v>0.99690000000000001</v>
      </c>
      <c r="G64" s="1365">
        <v>0.86</v>
      </c>
      <c r="H64" s="1365">
        <v>3.44</v>
      </c>
      <c r="I64" s="1365">
        <v>3.55</v>
      </c>
      <c r="J64" s="1365">
        <v>4.4400000000000004</v>
      </c>
      <c r="K64" s="1365">
        <v>4.2913156626506019</v>
      </c>
      <c r="L64" s="1365">
        <v>5.503210042397539</v>
      </c>
      <c r="M64" s="1365">
        <v>4.9685157869012704</v>
      </c>
      <c r="N64" s="1916">
        <v>3.1999835997438892</v>
      </c>
    </row>
    <row r="65" spans="1:14" s="279" customFormat="1" ht="11.1" customHeight="1">
      <c r="A65" s="1357" t="s">
        <v>2736</v>
      </c>
      <c r="B65" s="1364">
        <v>0.20724000000000001</v>
      </c>
      <c r="C65" s="1365">
        <v>2.7289786548069812</v>
      </c>
      <c r="D65" s="1365">
        <v>4.3273659852820936</v>
      </c>
      <c r="E65" s="1364">
        <v>3.8337399999999997</v>
      </c>
      <c r="F65" s="1365">
        <v>1.6375838307423722</v>
      </c>
      <c r="G65" s="1365">
        <v>3.1710930596285434</v>
      </c>
      <c r="H65" s="1365">
        <v>3.9069000000000003</v>
      </c>
      <c r="I65" s="1365">
        <v>3.9651105287222541</v>
      </c>
      <c r="J65" s="1365">
        <v>2.1309222357229651</v>
      </c>
      <c r="K65" s="1365">
        <v>3.5118599999999995</v>
      </c>
      <c r="L65" s="1365">
        <v>2.8078835500835742</v>
      </c>
      <c r="M65" s="1365">
        <v>1.2727017155928326</v>
      </c>
      <c r="N65" s="1916">
        <v>2.6912559277164596</v>
      </c>
    </row>
    <row r="66" spans="1:14" s="279" customFormat="1" ht="11.1" customHeight="1">
      <c r="A66" s="1370" t="s">
        <v>2890</v>
      </c>
      <c r="B66" s="1371">
        <v>0.21474000000000001</v>
      </c>
      <c r="C66" s="1372">
        <v>0.12893633038707711</v>
      </c>
      <c r="D66" s="1372">
        <v>0.62888439046333788</v>
      </c>
      <c r="E66" s="1371"/>
      <c r="F66" s="1372"/>
      <c r="G66" s="1372"/>
      <c r="H66" s="1372"/>
      <c r="I66" s="1372"/>
      <c r="J66" s="1372"/>
      <c r="K66" s="1372"/>
      <c r="L66" s="1372"/>
      <c r="M66" s="1372"/>
      <c r="N66" s="1865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57" orientation="portrait" useFirstPageNumber="1" r:id="rId1"/>
  <headerFooter alignWithMargins="0">
    <oddFooter>&amp;C&amp;"Times New Roman,Bold"&amp;10&amp;P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sheetPr codeName="Sheet44"/>
  <dimension ref="A1:EN57"/>
  <sheetViews>
    <sheetView topLeftCell="C41" workbookViewId="0">
      <selection activeCell="M45" sqref="M45"/>
    </sheetView>
  </sheetViews>
  <sheetFormatPr defaultRowHeight="11.25"/>
  <cols>
    <col min="1" max="1" width="9.33203125" style="51"/>
    <col min="2" max="14" width="9" style="51" customWidth="1"/>
    <col min="15" max="16384" width="9.33203125" style="58"/>
  </cols>
  <sheetData>
    <row r="1" spans="1:144" s="471" customFormat="1" ht="14.1" customHeight="1">
      <c r="A1" s="458" t="s">
        <v>2438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</row>
    <row r="2" spans="1:144" s="2113" customFormat="1" ht="14.1" customHeight="1">
      <c r="A2" s="176"/>
      <c r="B2" s="807"/>
      <c r="C2" s="807"/>
      <c r="D2" s="807"/>
      <c r="E2" s="807"/>
      <c r="F2" s="807"/>
      <c r="G2" s="807"/>
      <c r="H2" s="807"/>
      <c r="I2" s="807"/>
      <c r="J2" s="807"/>
      <c r="K2" s="807"/>
      <c r="L2" s="807"/>
      <c r="M2" s="807"/>
      <c r="N2" s="807"/>
    </row>
    <row r="3" spans="1:144" s="2113" customFormat="1" ht="14.1" customHeight="1">
      <c r="A3" s="176"/>
      <c r="B3" s="807"/>
      <c r="C3" s="807"/>
      <c r="D3" s="807"/>
      <c r="E3" s="807"/>
      <c r="F3" s="807"/>
      <c r="G3" s="807"/>
      <c r="H3" s="807"/>
      <c r="I3" s="807"/>
      <c r="J3" s="807"/>
      <c r="K3" s="807"/>
      <c r="L3" s="807"/>
      <c r="M3" s="807"/>
      <c r="N3" s="807"/>
    </row>
    <row r="4" spans="1:144" s="471" customFormat="1" ht="14.1" customHeight="1">
      <c r="A4" s="505" t="s">
        <v>1331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</row>
    <row r="5" spans="1:144">
      <c r="A5" s="74"/>
      <c r="B5" s="808" t="s">
        <v>1788</v>
      </c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08"/>
    </row>
    <row r="6" spans="1:144">
      <c r="A6" s="825" t="s">
        <v>1687</v>
      </c>
      <c r="B6" s="809" t="s">
        <v>1688</v>
      </c>
      <c r="C6" s="809" t="s">
        <v>1689</v>
      </c>
      <c r="D6" s="809" t="s">
        <v>1690</v>
      </c>
      <c r="E6" s="809" t="s">
        <v>1691</v>
      </c>
      <c r="F6" s="826" t="s">
        <v>1692</v>
      </c>
      <c r="G6" s="826" t="s">
        <v>1693</v>
      </c>
      <c r="H6" s="826" t="s">
        <v>1694</v>
      </c>
      <c r="I6" s="826" t="s">
        <v>1695</v>
      </c>
      <c r="J6" s="826" t="s">
        <v>1704</v>
      </c>
      <c r="K6" s="826" t="s">
        <v>1705</v>
      </c>
      <c r="L6" s="826" t="s">
        <v>717</v>
      </c>
      <c r="M6" s="809" t="s">
        <v>718</v>
      </c>
      <c r="N6" s="2320" t="s">
        <v>726</v>
      </c>
    </row>
    <row r="7" spans="1:144" s="1118" customFormat="1" ht="12.95" customHeight="1">
      <c r="A7" s="1377" t="s">
        <v>873</v>
      </c>
      <c r="B7" s="780" t="s">
        <v>1360</v>
      </c>
      <c r="C7" s="780" t="s">
        <v>1360</v>
      </c>
      <c r="D7" s="780">
        <v>4.66845</v>
      </c>
      <c r="E7" s="780" t="s">
        <v>1360</v>
      </c>
      <c r="F7" s="779">
        <v>4.75</v>
      </c>
      <c r="G7" s="779">
        <v>4.7639222222222219</v>
      </c>
      <c r="H7" s="779">
        <v>4.1191000000000004</v>
      </c>
      <c r="I7" s="779">
        <v>3.3687999999999998</v>
      </c>
      <c r="J7" s="779">
        <v>1.7</v>
      </c>
      <c r="K7" s="779">
        <v>1.7603000000000002</v>
      </c>
      <c r="L7" s="779">
        <v>2.1833999999999998</v>
      </c>
      <c r="M7" s="780" t="s">
        <v>1360</v>
      </c>
      <c r="N7" s="886">
        <v>3.44</v>
      </c>
      <c r="O7" s="2318"/>
      <c r="P7" s="2318"/>
      <c r="Q7" s="2318"/>
      <c r="R7" s="2318"/>
      <c r="S7" s="2318"/>
      <c r="T7" s="2318"/>
      <c r="U7" s="2318"/>
      <c r="V7" s="2318"/>
      <c r="W7" s="2318"/>
      <c r="X7" s="2318"/>
      <c r="Y7" s="2318"/>
      <c r="Z7" s="2318"/>
      <c r="AA7" s="2318"/>
      <c r="AB7" s="2318"/>
      <c r="AC7" s="2318"/>
      <c r="AD7" s="2318"/>
      <c r="AE7" s="2318"/>
      <c r="AF7" s="2318"/>
      <c r="AG7" s="2318"/>
      <c r="AH7" s="2318"/>
      <c r="AI7" s="2318"/>
      <c r="AJ7" s="2318"/>
      <c r="AK7" s="2318"/>
      <c r="AL7" s="2318"/>
      <c r="AM7" s="2318"/>
      <c r="AN7" s="2318"/>
      <c r="AO7" s="2318"/>
      <c r="AP7" s="2318"/>
      <c r="AQ7" s="2318"/>
      <c r="AR7" s="2318"/>
      <c r="AS7" s="2318"/>
      <c r="AT7" s="2318"/>
      <c r="AU7" s="2318"/>
      <c r="AV7" s="2318"/>
      <c r="AW7" s="2318"/>
      <c r="AX7" s="2318"/>
      <c r="AY7" s="2318"/>
      <c r="AZ7" s="2318"/>
      <c r="BA7" s="2318"/>
      <c r="BB7" s="2318"/>
      <c r="BC7" s="2318"/>
      <c r="BD7" s="2318"/>
      <c r="BE7" s="2318"/>
      <c r="BF7" s="2318"/>
      <c r="BG7" s="2318"/>
      <c r="BH7" s="2318"/>
      <c r="BI7" s="2318"/>
      <c r="BJ7" s="2318"/>
      <c r="BK7" s="2318"/>
      <c r="BL7" s="2318"/>
      <c r="BM7" s="2318"/>
      <c r="BN7" s="2318"/>
      <c r="BO7" s="2318"/>
      <c r="BP7" s="2318"/>
      <c r="BQ7" s="2318"/>
      <c r="BR7" s="2318"/>
      <c r="BS7" s="2318"/>
      <c r="BT7" s="2318"/>
      <c r="BU7" s="2318"/>
      <c r="BV7" s="2318"/>
      <c r="BW7" s="2318"/>
      <c r="BX7" s="2318"/>
      <c r="BY7" s="2318"/>
      <c r="BZ7" s="2318"/>
      <c r="CA7" s="2318"/>
      <c r="CB7" s="2318"/>
      <c r="CC7" s="2318"/>
      <c r="CD7" s="2318"/>
      <c r="CE7" s="2318"/>
      <c r="CF7" s="2318"/>
      <c r="CG7" s="2318"/>
      <c r="CH7" s="2318"/>
      <c r="CI7" s="2318"/>
      <c r="CJ7" s="2318"/>
      <c r="CK7" s="2318"/>
      <c r="CL7" s="2318"/>
      <c r="CM7" s="2318"/>
      <c r="CN7" s="2318"/>
      <c r="CO7" s="2318"/>
      <c r="CP7" s="2318"/>
      <c r="CQ7" s="2318"/>
      <c r="CR7" s="2318"/>
      <c r="CS7" s="2318"/>
      <c r="CT7" s="2318"/>
      <c r="CU7" s="2318"/>
      <c r="CV7" s="2318"/>
      <c r="CW7" s="2318"/>
      <c r="CX7" s="2318"/>
      <c r="CY7" s="2318"/>
      <c r="CZ7" s="2318"/>
      <c r="DA7" s="2318"/>
      <c r="DB7" s="2318"/>
      <c r="DC7" s="2318"/>
      <c r="DD7" s="2318"/>
      <c r="DE7" s="2318"/>
      <c r="DF7" s="2318"/>
      <c r="DG7" s="2318"/>
      <c r="DH7" s="2318"/>
      <c r="DI7" s="2318"/>
      <c r="DJ7" s="2318"/>
      <c r="DK7" s="2318"/>
      <c r="DL7" s="2318"/>
      <c r="DM7" s="2318"/>
      <c r="DN7" s="2318"/>
      <c r="DO7" s="2318"/>
      <c r="DP7" s="2318"/>
      <c r="DQ7" s="2318"/>
      <c r="DR7" s="2318"/>
      <c r="DS7" s="2318"/>
      <c r="DT7" s="2318"/>
      <c r="DU7" s="2318"/>
      <c r="DV7" s="2318"/>
      <c r="DW7" s="2318"/>
      <c r="DX7" s="2318"/>
      <c r="DY7" s="2318"/>
      <c r="DZ7" s="2318"/>
      <c r="EA7" s="2318"/>
      <c r="EB7" s="2318"/>
      <c r="EC7" s="2318"/>
      <c r="ED7" s="2318"/>
      <c r="EE7" s="2318"/>
      <c r="EF7" s="2318"/>
      <c r="EG7" s="2318"/>
      <c r="EH7" s="2318"/>
      <c r="EI7" s="2318"/>
      <c r="EJ7" s="2318"/>
      <c r="EK7" s="2318"/>
      <c r="EL7" s="2318"/>
      <c r="EM7" s="2318"/>
      <c r="EN7" s="2318"/>
    </row>
    <row r="8" spans="1:144" s="1118" customFormat="1" ht="12.95" customHeight="1">
      <c r="A8" s="782" t="s">
        <v>1601</v>
      </c>
      <c r="B8" s="780" t="s">
        <v>1360</v>
      </c>
      <c r="C8" s="780">
        <v>1</v>
      </c>
      <c r="D8" s="780">
        <v>2.0335000000000001</v>
      </c>
      <c r="E8" s="780" t="s">
        <v>1360</v>
      </c>
      <c r="F8" s="780">
        <v>2.7174</v>
      </c>
      <c r="G8" s="780">
        <v>2.5095578947368424</v>
      </c>
      <c r="H8" s="780" t="s">
        <v>1360</v>
      </c>
      <c r="I8" s="780" t="s">
        <v>1360</v>
      </c>
      <c r="J8" s="780">
        <v>3.7179999999999995</v>
      </c>
      <c r="K8" s="780" t="s">
        <v>1360</v>
      </c>
      <c r="L8" s="780">
        <v>3.984</v>
      </c>
      <c r="M8" s="780">
        <v>4.4201847457627119</v>
      </c>
      <c r="N8" s="887">
        <v>3.1406881542699723</v>
      </c>
      <c r="O8" s="2318"/>
      <c r="P8" s="2318"/>
      <c r="Q8" s="2318"/>
      <c r="R8" s="2318"/>
      <c r="S8" s="2318"/>
      <c r="T8" s="2318"/>
      <c r="U8" s="2318"/>
      <c r="V8" s="2318"/>
      <c r="W8" s="2318"/>
      <c r="X8" s="2318"/>
      <c r="Y8" s="2318"/>
      <c r="Z8" s="2318"/>
      <c r="AA8" s="2318"/>
      <c r="AB8" s="2318"/>
      <c r="AC8" s="2318"/>
      <c r="AD8" s="2318"/>
      <c r="AE8" s="2318"/>
      <c r="AF8" s="2318"/>
      <c r="AG8" s="2318"/>
      <c r="AH8" s="2318"/>
      <c r="AI8" s="2318"/>
      <c r="AJ8" s="2318"/>
      <c r="AK8" s="2318"/>
      <c r="AL8" s="2318"/>
      <c r="AM8" s="2318"/>
      <c r="AN8" s="2318"/>
      <c r="AO8" s="2318"/>
      <c r="AP8" s="2318"/>
      <c r="AQ8" s="2318"/>
      <c r="AR8" s="2318"/>
      <c r="AS8" s="2318"/>
      <c r="AT8" s="2318"/>
      <c r="AU8" s="2318"/>
      <c r="AV8" s="2318"/>
      <c r="AW8" s="2318"/>
      <c r="AX8" s="2318"/>
      <c r="AY8" s="2318"/>
      <c r="AZ8" s="2318"/>
      <c r="BA8" s="2318"/>
      <c r="BB8" s="2318"/>
      <c r="BC8" s="2318"/>
      <c r="BD8" s="2318"/>
      <c r="BE8" s="2318"/>
      <c r="BF8" s="2318"/>
      <c r="BG8" s="2318"/>
      <c r="BH8" s="2318"/>
      <c r="BI8" s="2318"/>
      <c r="BJ8" s="2318"/>
      <c r="BK8" s="2318"/>
      <c r="BL8" s="2318"/>
      <c r="BM8" s="2318"/>
      <c r="BN8" s="2318"/>
      <c r="BO8" s="2318"/>
      <c r="BP8" s="2318"/>
      <c r="BQ8" s="2318"/>
      <c r="BR8" s="2318"/>
      <c r="BS8" s="2318"/>
      <c r="BT8" s="2318"/>
      <c r="BU8" s="2318"/>
      <c r="BV8" s="2318"/>
      <c r="BW8" s="2318"/>
      <c r="BX8" s="2318"/>
      <c r="BY8" s="2318"/>
      <c r="BZ8" s="2318"/>
      <c r="CA8" s="2318"/>
      <c r="CB8" s="2318"/>
      <c r="CC8" s="2318"/>
      <c r="CD8" s="2318"/>
      <c r="CE8" s="2318"/>
      <c r="CF8" s="2318"/>
      <c r="CG8" s="2318"/>
      <c r="CH8" s="2318"/>
      <c r="CI8" s="2318"/>
      <c r="CJ8" s="2318"/>
      <c r="CK8" s="2318"/>
      <c r="CL8" s="2318"/>
      <c r="CM8" s="2318"/>
      <c r="CN8" s="2318"/>
      <c r="CO8" s="2318"/>
      <c r="CP8" s="2318"/>
      <c r="CQ8" s="2318"/>
      <c r="CR8" s="2318"/>
      <c r="CS8" s="2318"/>
      <c r="CT8" s="2318"/>
      <c r="CU8" s="2318"/>
      <c r="CV8" s="2318"/>
      <c r="CW8" s="2318"/>
      <c r="CX8" s="2318"/>
      <c r="CY8" s="2318"/>
      <c r="CZ8" s="2318"/>
      <c r="DA8" s="2318"/>
      <c r="DB8" s="2318"/>
      <c r="DC8" s="2318"/>
      <c r="DD8" s="2318"/>
      <c r="DE8" s="2318"/>
      <c r="DF8" s="2318"/>
      <c r="DG8" s="2318"/>
      <c r="DH8" s="2318"/>
      <c r="DI8" s="2318"/>
      <c r="DJ8" s="2318"/>
      <c r="DK8" s="2318"/>
      <c r="DL8" s="2318"/>
      <c r="DM8" s="2318"/>
      <c r="DN8" s="2318"/>
      <c r="DO8" s="2318"/>
      <c r="DP8" s="2318"/>
      <c r="DQ8" s="2318"/>
      <c r="DR8" s="2318"/>
      <c r="DS8" s="2318"/>
      <c r="DT8" s="2318"/>
      <c r="DU8" s="2318"/>
      <c r="DV8" s="2318"/>
      <c r="DW8" s="2318"/>
      <c r="DX8" s="2318"/>
      <c r="DY8" s="2318"/>
      <c r="DZ8" s="2318"/>
      <c r="EA8" s="2318"/>
      <c r="EB8" s="2318"/>
      <c r="EC8" s="2318"/>
      <c r="ED8" s="2318"/>
      <c r="EE8" s="2318"/>
      <c r="EF8" s="2318"/>
      <c r="EG8" s="2318"/>
      <c r="EH8" s="2318"/>
      <c r="EI8" s="2318"/>
      <c r="EJ8" s="2318"/>
      <c r="EK8" s="2318"/>
      <c r="EL8" s="2318"/>
      <c r="EM8" s="2318"/>
      <c r="EN8" s="2318"/>
    </row>
    <row r="9" spans="1:144" s="1118" customFormat="1" ht="12.95" customHeight="1">
      <c r="A9" s="782" t="s">
        <v>1683</v>
      </c>
      <c r="B9" s="780" t="s">
        <v>1360</v>
      </c>
      <c r="C9" s="780">
        <v>4.0510000000000002</v>
      </c>
      <c r="D9" s="780">
        <v>3.7</v>
      </c>
      <c r="E9" s="780" t="s">
        <v>1360</v>
      </c>
      <c r="F9" s="780">
        <v>2.9519000000000002</v>
      </c>
      <c r="G9" s="780">
        <v>2.5682999999999998</v>
      </c>
      <c r="H9" s="780" t="s">
        <v>1360</v>
      </c>
      <c r="I9" s="780" t="s">
        <v>1360</v>
      </c>
      <c r="J9" s="780">
        <v>3.7688999999999999</v>
      </c>
      <c r="K9" s="780" t="s">
        <v>1360</v>
      </c>
      <c r="L9" s="781">
        <v>3.1349</v>
      </c>
      <c r="M9" s="781">
        <v>3.8640983050847462</v>
      </c>
      <c r="N9" s="888">
        <v>3.3991924882629108</v>
      </c>
      <c r="O9" s="2319"/>
      <c r="P9" s="2319"/>
      <c r="Q9" s="2319"/>
      <c r="R9" s="2319"/>
      <c r="S9" s="2319"/>
      <c r="T9" s="2319"/>
      <c r="U9" s="2319"/>
      <c r="V9" s="2319"/>
      <c r="W9" s="2319"/>
      <c r="X9" s="2319"/>
      <c r="Y9" s="2319"/>
      <c r="Z9" s="2319"/>
      <c r="AA9" s="2319"/>
      <c r="AB9" s="2319"/>
      <c r="AC9" s="2319"/>
      <c r="AD9" s="2319"/>
      <c r="AE9" s="2319"/>
      <c r="AF9" s="2319"/>
      <c r="AG9" s="2319"/>
      <c r="AH9" s="2319"/>
      <c r="AI9" s="2319"/>
      <c r="AJ9" s="2319"/>
      <c r="AK9" s="2319"/>
      <c r="AL9" s="2319"/>
      <c r="AM9" s="2319"/>
      <c r="AN9" s="2319"/>
      <c r="AO9" s="2319"/>
      <c r="AP9" s="2319"/>
      <c r="AQ9" s="2319"/>
      <c r="AR9" s="2319"/>
      <c r="AS9" s="2319"/>
      <c r="AT9" s="2319"/>
      <c r="AU9" s="2319"/>
      <c r="AV9" s="2319"/>
      <c r="AW9" s="2319"/>
      <c r="AX9" s="2319"/>
      <c r="AY9" s="2319"/>
      <c r="AZ9" s="2319"/>
      <c r="BA9" s="2319"/>
      <c r="BB9" s="2319"/>
      <c r="BC9" s="2319"/>
      <c r="BD9" s="2319"/>
      <c r="BE9" s="2319"/>
      <c r="BF9" s="2319"/>
      <c r="BG9" s="2319"/>
      <c r="BH9" s="2319"/>
      <c r="BI9" s="2319"/>
      <c r="BJ9" s="2319"/>
      <c r="BK9" s="2319"/>
      <c r="BL9" s="2319"/>
      <c r="BM9" s="2319"/>
      <c r="BN9" s="2319"/>
      <c r="BO9" s="2319"/>
      <c r="BP9" s="2319"/>
      <c r="BQ9" s="2319"/>
      <c r="BR9" s="2319"/>
      <c r="BS9" s="2319"/>
      <c r="BT9" s="2319"/>
      <c r="BU9" s="2319"/>
      <c r="BV9" s="2319"/>
      <c r="BW9" s="2319"/>
      <c r="BX9" s="2319"/>
      <c r="BY9" s="2319"/>
      <c r="BZ9" s="2319"/>
      <c r="CA9" s="2319"/>
      <c r="CB9" s="2319"/>
      <c r="CC9" s="2319"/>
      <c r="CD9" s="2319"/>
      <c r="CE9" s="2319"/>
      <c r="CF9" s="2319"/>
      <c r="CG9" s="2319"/>
      <c r="CH9" s="2319"/>
      <c r="CI9" s="2319"/>
      <c r="CJ9" s="2319"/>
      <c r="CK9" s="2319"/>
      <c r="CL9" s="2319"/>
      <c r="CM9" s="2319"/>
      <c r="CN9" s="2319"/>
      <c r="CO9" s="2319"/>
      <c r="CP9" s="2319"/>
      <c r="CQ9" s="2319"/>
      <c r="CR9" s="2319"/>
      <c r="CS9" s="2319"/>
      <c r="CT9" s="2319"/>
      <c r="CU9" s="2319"/>
      <c r="CV9" s="2319"/>
      <c r="CW9" s="2319"/>
      <c r="CX9" s="2319"/>
      <c r="CY9" s="2319"/>
      <c r="CZ9" s="2319"/>
      <c r="DA9" s="2319"/>
      <c r="DB9" s="2319"/>
      <c r="DC9" s="2319"/>
      <c r="DD9" s="2319"/>
      <c r="DE9" s="2319"/>
      <c r="DF9" s="2319"/>
      <c r="DG9" s="2319"/>
      <c r="DH9" s="2319"/>
      <c r="DI9" s="2319"/>
      <c r="DJ9" s="2319"/>
      <c r="DK9" s="2319"/>
      <c r="DL9" s="2319"/>
      <c r="DM9" s="2319"/>
      <c r="DN9" s="2319"/>
      <c r="DO9" s="2319"/>
      <c r="DP9" s="2319"/>
      <c r="DQ9" s="2319"/>
      <c r="DR9" s="2319"/>
      <c r="DS9" s="2319"/>
      <c r="DT9" s="2319"/>
      <c r="DU9" s="2319"/>
      <c r="DV9" s="2319"/>
      <c r="DW9" s="2319"/>
      <c r="DX9" s="2319"/>
      <c r="DY9" s="2319"/>
      <c r="DZ9" s="2319"/>
      <c r="EA9" s="2319"/>
      <c r="EB9" s="2319"/>
      <c r="EC9" s="2319"/>
      <c r="ED9" s="2319"/>
      <c r="EE9" s="2319"/>
      <c r="EF9" s="2319"/>
      <c r="EG9" s="2319"/>
      <c r="EH9" s="2319"/>
      <c r="EI9" s="2319"/>
      <c r="EJ9" s="2319"/>
      <c r="EK9" s="2319"/>
      <c r="EL9" s="2319"/>
      <c r="EM9" s="2319"/>
      <c r="EN9" s="2319"/>
    </row>
    <row r="10" spans="1:144" s="1118" customFormat="1" ht="12.95" customHeight="1">
      <c r="A10" s="782" t="s">
        <v>1408</v>
      </c>
      <c r="B10" s="780" t="s">
        <v>1360</v>
      </c>
      <c r="C10" s="780">
        <v>0</v>
      </c>
      <c r="D10" s="781">
        <v>2.7782</v>
      </c>
      <c r="E10" s="780" t="s">
        <v>1360</v>
      </c>
      <c r="F10" s="781">
        <v>2.1623000000000001</v>
      </c>
      <c r="G10" s="781">
        <v>3.251908474576271</v>
      </c>
      <c r="H10" s="780" t="s">
        <v>1360</v>
      </c>
      <c r="I10" s="780" t="s">
        <v>1360</v>
      </c>
      <c r="J10" s="780">
        <v>2.6727142857142852</v>
      </c>
      <c r="K10" s="780" t="s">
        <v>1360</v>
      </c>
      <c r="L10" s="780">
        <v>2.5333999999999999</v>
      </c>
      <c r="M10" s="780">
        <v>3.5139583011583011</v>
      </c>
      <c r="N10" s="887">
        <v>3.2909121859296482</v>
      </c>
      <c r="O10" s="2318"/>
      <c r="P10" s="2318"/>
      <c r="Q10" s="2318"/>
      <c r="R10" s="2318"/>
      <c r="S10" s="2318"/>
      <c r="T10" s="2318"/>
      <c r="U10" s="2318"/>
      <c r="V10" s="2318"/>
      <c r="W10" s="2318"/>
      <c r="X10" s="2318"/>
      <c r="Y10" s="2318"/>
      <c r="Z10" s="2318"/>
      <c r="AA10" s="2318"/>
      <c r="AB10" s="2318"/>
      <c r="AC10" s="2318"/>
      <c r="AD10" s="2318"/>
      <c r="AE10" s="2318"/>
      <c r="AF10" s="2318"/>
      <c r="AG10" s="2318"/>
      <c r="AH10" s="2318"/>
      <c r="AI10" s="2318"/>
      <c r="AJ10" s="2318"/>
      <c r="AK10" s="2318"/>
      <c r="AL10" s="2318"/>
      <c r="AM10" s="2318"/>
      <c r="AN10" s="2318"/>
      <c r="AO10" s="2318"/>
      <c r="AP10" s="2318"/>
      <c r="AQ10" s="2318"/>
      <c r="AR10" s="2318"/>
      <c r="AS10" s="2318"/>
      <c r="AT10" s="2318"/>
      <c r="AU10" s="2318"/>
      <c r="AV10" s="2318"/>
      <c r="AW10" s="2318"/>
      <c r="AX10" s="2318"/>
      <c r="AY10" s="2318"/>
      <c r="AZ10" s="2318"/>
      <c r="BA10" s="2318"/>
      <c r="BB10" s="2318"/>
      <c r="BC10" s="2318"/>
      <c r="BD10" s="2318"/>
      <c r="BE10" s="2318"/>
      <c r="BF10" s="2318"/>
      <c r="BG10" s="2318"/>
      <c r="BH10" s="2318"/>
      <c r="BI10" s="2318"/>
      <c r="BJ10" s="2318"/>
      <c r="BK10" s="2318"/>
      <c r="BL10" s="2318"/>
      <c r="BM10" s="2318"/>
      <c r="BN10" s="2318"/>
      <c r="BO10" s="2318"/>
      <c r="BP10" s="2318"/>
      <c r="BQ10" s="2318"/>
      <c r="BR10" s="2318"/>
      <c r="BS10" s="2318"/>
      <c r="BT10" s="2318"/>
      <c r="BU10" s="2318"/>
      <c r="BV10" s="2318"/>
      <c r="BW10" s="2318"/>
      <c r="BX10" s="2318"/>
      <c r="BY10" s="2318"/>
      <c r="BZ10" s="2318"/>
      <c r="CA10" s="2318"/>
      <c r="CB10" s="2318"/>
      <c r="CC10" s="2318"/>
      <c r="CD10" s="2318"/>
      <c r="CE10" s="2318"/>
      <c r="CF10" s="2318"/>
      <c r="CG10" s="2318"/>
      <c r="CH10" s="2318"/>
      <c r="CI10" s="2318"/>
      <c r="CJ10" s="2318"/>
      <c r="CK10" s="2318"/>
      <c r="CL10" s="2318"/>
      <c r="CM10" s="2318"/>
      <c r="CN10" s="2318"/>
      <c r="CO10" s="2318"/>
      <c r="CP10" s="2318"/>
      <c r="CQ10" s="2318"/>
      <c r="CR10" s="2318"/>
      <c r="CS10" s="2318"/>
      <c r="CT10" s="2318"/>
      <c r="CU10" s="2318"/>
      <c r="CV10" s="2318"/>
      <c r="CW10" s="2318"/>
      <c r="CX10" s="2318"/>
      <c r="CY10" s="2318"/>
      <c r="CZ10" s="2318"/>
      <c r="DA10" s="2318"/>
      <c r="DB10" s="2318"/>
      <c r="DC10" s="2318"/>
      <c r="DD10" s="2318"/>
      <c r="DE10" s="2318"/>
      <c r="DF10" s="2318"/>
      <c r="DG10" s="2318"/>
      <c r="DH10" s="2318"/>
      <c r="DI10" s="2318"/>
      <c r="DJ10" s="2318"/>
      <c r="DK10" s="2318"/>
      <c r="DL10" s="2318"/>
      <c r="DM10" s="2318"/>
      <c r="DN10" s="2318"/>
      <c r="DO10" s="2318"/>
      <c r="DP10" s="2318"/>
      <c r="DQ10" s="2318"/>
      <c r="DR10" s="2318"/>
      <c r="DS10" s="2318"/>
      <c r="DT10" s="2318"/>
      <c r="DU10" s="2318"/>
      <c r="DV10" s="2318"/>
      <c r="DW10" s="2318"/>
      <c r="DX10" s="2318"/>
      <c r="DY10" s="2318"/>
      <c r="DZ10" s="2318"/>
      <c r="EA10" s="2318"/>
      <c r="EB10" s="2318"/>
      <c r="EC10" s="2318"/>
      <c r="ED10" s="2318"/>
      <c r="EE10" s="2318"/>
      <c r="EF10" s="2318"/>
      <c r="EG10" s="2318"/>
      <c r="EH10" s="2318"/>
      <c r="EI10" s="2318"/>
      <c r="EJ10" s="2318"/>
      <c r="EK10" s="2318"/>
      <c r="EL10" s="2318"/>
      <c r="EM10" s="2318"/>
      <c r="EN10" s="2318"/>
    </row>
    <row r="11" spans="1:144" s="1118" customFormat="1" ht="12.95" customHeight="1">
      <c r="A11" s="782" t="s">
        <v>1441</v>
      </c>
      <c r="B11" s="780" t="s">
        <v>1360</v>
      </c>
      <c r="C11" s="780">
        <v>0</v>
      </c>
      <c r="D11" s="781">
        <v>2.6605285714285714</v>
      </c>
      <c r="E11" s="780" t="s">
        <v>1360</v>
      </c>
      <c r="F11" s="781">
        <v>3.5036</v>
      </c>
      <c r="G11" s="781">
        <v>4.3249938223938225</v>
      </c>
      <c r="H11" s="780" t="s">
        <v>1360</v>
      </c>
      <c r="I11" s="780" t="s">
        <v>1360</v>
      </c>
      <c r="J11" s="780">
        <v>4.3859819672131151</v>
      </c>
      <c r="K11" s="780">
        <v>4.9828999999999999</v>
      </c>
      <c r="L11" s="780">
        <v>4.4988000000000001</v>
      </c>
      <c r="M11" s="780">
        <v>5.2390208494208501</v>
      </c>
      <c r="N11" s="887">
        <v>4.6012744490100861</v>
      </c>
      <c r="O11" s="2318"/>
      <c r="P11" s="2318"/>
      <c r="Q11" s="2318"/>
      <c r="R11" s="2318"/>
      <c r="S11" s="2318"/>
      <c r="T11" s="2318"/>
      <c r="U11" s="2318"/>
      <c r="V11" s="2318"/>
      <c r="W11" s="2318"/>
      <c r="X11" s="2318"/>
      <c r="Y11" s="2318"/>
      <c r="Z11" s="2318"/>
      <c r="AA11" s="2318"/>
      <c r="AB11" s="2318"/>
      <c r="AC11" s="2318"/>
      <c r="AD11" s="2318"/>
      <c r="AE11" s="2318"/>
      <c r="AF11" s="2318"/>
      <c r="AG11" s="2318"/>
      <c r="AH11" s="2318"/>
      <c r="AI11" s="2318"/>
      <c r="AJ11" s="2318"/>
      <c r="AK11" s="2318"/>
      <c r="AL11" s="2318"/>
      <c r="AM11" s="2318"/>
      <c r="AN11" s="2318"/>
      <c r="AO11" s="2318"/>
      <c r="AP11" s="2318"/>
      <c r="AQ11" s="2318"/>
      <c r="AR11" s="2318"/>
      <c r="AS11" s="2318"/>
      <c r="AT11" s="2318"/>
      <c r="AU11" s="2318"/>
      <c r="AV11" s="2318"/>
      <c r="AW11" s="2318"/>
      <c r="AX11" s="2318"/>
      <c r="AY11" s="2318"/>
      <c r="AZ11" s="2318"/>
      <c r="BA11" s="2318"/>
      <c r="BB11" s="2318"/>
      <c r="BC11" s="2318"/>
      <c r="BD11" s="2318"/>
      <c r="BE11" s="2318"/>
      <c r="BF11" s="2318"/>
      <c r="BG11" s="2318"/>
      <c r="BH11" s="2318"/>
      <c r="BI11" s="2318"/>
      <c r="BJ11" s="2318"/>
      <c r="BK11" s="2318"/>
      <c r="BL11" s="2318"/>
      <c r="BM11" s="2318"/>
      <c r="BN11" s="2318"/>
      <c r="BO11" s="2318"/>
      <c r="BP11" s="2318"/>
      <c r="BQ11" s="2318"/>
      <c r="BR11" s="2318"/>
      <c r="BS11" s="2318"/>
      <c r="BT11" s="2318"/>
      <c r="BU11" s="2318"/>
      <c r="BV11" s="2318"/>
      <c r="BW11" s="2318"/>
      <c r="BX11" s="2318"/>
      <c r="BY11" s="2318"/>
      <c r="BZ11" s="2318"/>
      <c r="CA11" s="2318"/>
      <c r="CB11" s="2318"/>
      <c r="CC11" s="2318"/>
      <c r="CD11" s="2318"/>
      <c r="CE11" s="2318"/>
      <c r="CF11" s="2318"/>
      <c r="CG11" s="2318"/>
      <c r="CH11" s="2318"/>
      <c r="CI11" s="2318"/>
      <c r="CJ11" s="2318"/>
      <c r="CK11" s="2318"/>
      <c r="CL11" s="2318"/>
      <c r="CM11" s="2318"/>
      <c r="CN11" s="2318"/>
      <c r="CO11" s="2318"/>
      <c r="CP11" s="2318"/>
      <c r="CQ11" s="2318"/>
      <c r="CR11" s="2318"/>
      <c r="CS11" s="2318"/>
      <c r="CT11" s="2318"/>
      <c r="CU11" s="2318"/>
      <c r="CV11" s="2318"/>
      <c r="CW11" s="2318"/>
      <c r="CX11" s="2318"/>
      <c r="CY11" s="2318"/>
      <c r="CZ11" s="2318"/>
      <c r="DA11" s="2318"/>
      <c r="DB11" s="2318"/>
      <c r="DC11" s="2318"/>
      <c r="DD11" s="2318"/>
      <c r="DE11" s="2318"/>
      <c r="DF11" s="2318"/>
      <c r="DG11" s="2318"/>
      <c r="DH11" s="2318"/>
      <c r="DI11" s="2318"/>
      <c r="DJ11" s="2318"/>
      <c r="DK11" s="2318"/>
      <c r="DL11" s="2318"/>
      <c r="DM11" s="2318"/>
      <c r="DN11" s="2318"/>
      <c r="DO11" s="2318"/>
      <c r="DP11" s="2318"/>
      <c r="DQ11" s="2318"/>
      <c r="DR11" s="2318"/>
      <c r="DS11" s="2318"/>
      <c r="DT11" s="2318"/>
      <c r="DU11" s="2318"/>
      <c r="DV11" s="2318"/>
      <c r="DW11" s="2318"/>
      <c r="DX11" s="2318"/>
      <c r="DY11" s="2318"/>
      <c r="DZ11" s="2318"/>
      <c r="EA11" s="2318"/>
      <c r="EB11" s="2318"/>
      <c r="EC11" s="2318"/>
      <c r="ED11" s="2318"/>
      <c r="EE11" s="2318"/>
      <c r="EF11" s="2318"/>
      <c r="EG11" s="2318"/>
      <c r="EH11" s="2318"/>
      <c r="EI11" s="2318"/>
      <c r="EJ11" s="2318"/>
      <c r="EK11" s="2318"/>
      <c r="EL11" s="2318"/>
      <c r="EM11" s="2318"/>
      <c r="EN11" s="2318"/>
    </row>
    <row r="12" spans="1:144" s="1118" customFormat="1" ht="12.95" customHeight="1">
      <c r="A12" s="783" t="s">
        <v>1442</v>
      </c>
      <c r="B12" s="781" t="s">
        <v>1360</v>
      </c>
      <c r="C12" s="862">
        <v>4.7485999999999997</v>
      </c>
      <c r="D12" s="862">
        <v>5.6442461538461535</v>
      </c>
      <c r="E12" s="781" t="s">
        <v>1360</v>
      </c>
      <c r="F12" s="862">
        <v>3.9793000000000003</v>
      </c>
      <c r="G12" s="862">
        <v>5.1694866071428569</v>
      </c>
      <c r="H12" s="781" t="s">
        <v>1360</v>
      </c>
      <c r="I12" s="781" t="s">
        <v>1360</v>
      </c>
      <c r="J12" s="862">
        <v>5.7516278688524585</v>
      </c>
      <c r="K12" s="781" t="s">
        <v>1360</v>
      </c>
      <c r="L12" s="683">
        <v>5.8199000000000005</v>
      </c>
      <c r="M12" s="683">
        <v>5.9131245098039225</v>
      </c>
      <c r="N12" s="889">
        <v>5.440742439862543</v>
      </c>
      <c r="O12" s="2319"/>
      <c r="P12" s="2319"/>
      <c r="Q12" s="2319"/>
      <c r="R12" s="2319"/>
      <c r="S12" s="2319"/>
      <c r="T12" s="2319"/>
      <c r="U12" s="2319"/>
      <c r="V12" s="2319"/>
      <c r="W12" s="2319"/>
      <c r="X12" s="2319"/>
      <c r="Y12" s="2319"/>
      <c r="Z12" s="2319"/>
      <c r="AA12" s="2319"/>
      <c r="AB12" s="2319"/>
      <c r="AC12" s="2319"/>
      <c r="AD12" s="2319"/>
      <c r="AE12" s="2319"/>
      <c r="AF12" s="2319"/>
      <c r="AG12" s="2319"/>
      <c r="AH12" s="2319"/>
      <c r="AI12" s="2319"/>
      <c r="AJ12" s="2319"/>
      <c r="AK12" s="2319"/>
      <c r="AL12" s="2319"/>
      <c r="AM12" s="2319"/>
      <c r="AN12" s="2319"/>
      <c r="AO12" s="2319"/>
      <c r="AP12" s="2319"/>
      <c r="AQ12" s="2319"/>
      <c r="AR12" s="2319"/>
      <c r="AS12" s="2319"/>
      <c r="AT12" s="2319"/>
      <c r="AU12" s="2319"/>
      <c r="AV12" s="2319"/>
      <c r="AW12" s="2319"/>
      <c r="AX12" s="2319"/>
      <c r="AY12" s="2319"/>
      <c r="AZ12" s="2319"/>
      <c r="BA12" s="2319"/>
      <c r="BB12" s="2319"/>
      <c r="BC12" s="2319"/>
      <c r="BD12" s="2319"/>
      <c r="BE12" s="2319"/>
      <c r="BF12" s="2319"/>
      <c r="BG12" s="2319"/>
      <c r="BH12" s="2319"/>
      <c r="BI12" s="2319"/>
      <c r="BJ12" s="2319"/>
      <c r="BK12" s="2319"/>
      <c r="BL12" s="2319"/>
      <c r="BM12" s="2319"/>
      <c r="BN12" s="2319"/>
      <c r="BO12" s="2319"/>
      <c r="BP12" s="2319"/>
      <c r="BQ12" s="2319"/>
      <c r="BR12" s="2319"/>
      <c r="BS12" s="2319"/>
      <c r="BT12" s="2319"/>
      <c r="BU12" s="2319"/>
      <c r="BV12" s="2319"/>
      <c r="BW12" s="2319"/>
      <c r="BX12" s="2319"/>
      <c r="BY12" s="2319"/>
      <c r="BZ12" s="2319"/>
      <c r="CA12" s="2319"/>
      <c r="CB12" s="2319"/>
      <c r="CC12" s="2319"/>
      <c r="CD12" s="2319"/>
      <c r="CE12" s="2319"/>
      <c r="CF12" s="2319"/>
      <c r="CG12" s="2319"/>
      <c r="CH12" s="2319"/>
      <c r="CI12" s="2319"/>
      <c r="CJ12" s="2319"/>
      <c r="CK12" s="2319"/>
      <c r="CL12" s="2319"/>
      <c r="CM12" s="2319"/>
      <c r="CN12" s="2319"/>
      <c r="CO12" s="2319"/>
      <c r="CP12" s="2319"/>
      <c r="CQ12" s="2319"/>
      <c r="CR12" s="2319"/>
      <c r="CS12" s="2319"/>
      <c r="CT12" s="2319"/>
      <c r="CU12" s="2319"/>
      <c r="CV12" s="2319"/>
      <c r="CW12" s="2319"/>
      <c r="CX12" s="2319"/>
      <c r="CY12" s="2319"/>
      <c r="CZ12" s="2319"/>
      <c r="DA12" s="2319"/>
      <c r="DB12" s="2319"/>
      <c r="DC12" s="2319"/>
      <c r="DD12" s="2319"/>
      <c r="DE12" s="2319"/>
      <c r="DF12" s="2319"/>
      <c r="DG12" s="2319"/>
      <c r="DH12" s="2319"/>
      <c r="DI12" s="2319"/>
      <c r="DJ12" s="2319"/>
      <c r="DK12" s="2319"/>
      <c r="DL12" s="2319"/>
      <c r="DM12" s="2319"/>
      <c r="DN12" s="2319"/>
      <c r="DO12" s="2319"/>
      <c r="DP12" s="2319"/>
      <c r="DQ12" s="2319"/>
      <c r="DR12" s="2319"/>
      <c r="DS12" s="2319"/>
      <c r="DT12" s="2319"/>
      <c r="DU12" s="2319"/>
      <c r="DV12" s="2319"/>
      <c r="DW12" s="2319"/>
      <c r="DX12" s="2319"/>
      <c r="DY12" s="2319"/>
      <c r="DZ12" s="2319"/>
      <c r="EA12" s="2319"/>
      <c r="EB12" s="2319"/>
      <c r="EC12" s="2319"/>
      <c r="ED12" s="2319"/>
      <c r="EE12" s="2319"/>
      <c r="EF12" s="2319"/>
      <c r="EG12" s="2319"/>
      <c r="EH12" s="2319"/>
      <c r="EI12" s="2319"/>
      <c r="EJ12" s="2319"/>
      <c r="EK12" s="2319"/>
      <c r="EL12" s="2319"/>
      <c r="EM12" s="2319"/>
      <c r="EN12" s="2319"/>
    </row>
    <row r="13" spans="1:144" s="1118" customFormat="1" ht="12.95" customHeight="1">
      <c r="A13" s="783" t="s">
        <v>721</v>
      </c>
      <c r="B13" s="781" t="s">
        <v>1360</v>
      </c>
      <c r="C13" s="899">
        <v>2.6770999999999998</v>
      </c>
      <c r="D13" s="781" t="s">
        <v>1360</v>
      </c>
      <c r="E13" s="781" t="s">
        <v>1360</v>
      </c>
      <c r="F13" s="899">
        <v>5.8226199999999997</v>
      </c>
      <c r="G13" s="899">
        <v>7.7899109756097564</v>
      </c>
      <c r="H13" s="781" t="s">
        <v>1360</v>
      </c>
      <c r="I13" s="781" t="s">
        <v>1360</v>
      </c>
      <c r="J13" s="1321">
        <v>6.8707383561643836</v>
      </c>
      <c r="K13" s="781" t="s">
        <v>1360</v>
      </c>
      <c r="L13" s="1321">
        <v>6.6440999999999999</v>
      </c>
      <c r="M13" s="1321">
        <v>8.2779173768357488</v>
      </c>
      <c r="N13" s="1322">
        <v>7.5844250314454698</v>
      </c>
      <c r="O13" s="2318"/>
      <c r="P13" s="2318"/>
      <c r="Q13" s="2318"/>
      <c r="R13" s="2318"/>
      <c r="S13" s="2318"/>
      <c r="T13" s="2318"/>
      <c r="U13" s="2318"/>
      <c r="V13" s="2318"/>
      <c r="W13" s="2318"/>
      <c r="X13" s="2318"/>
      <c r="Y13" s="2318"/>
      <c r="Z13" s="2318"/>
      <c r="AA13" s="2318"/>
      <c r="AB13" s="2318"/>
      <c r="AC13" s="2318"/>
      <c r="AD13" s="2318"/>
      <c r="AE13" s="2318"/>
      <c r="AF13" s="2318"/>
      <c r="AG13" s="2318"/>
      <c r="AH13" s="2318"/>
      <c r="AI13" s="2318"/>
      <c r="AJ13" s="2318"/>
      <c r="AK13" s="2318"/>
      <c r="AL13" s="2318"/>
      <c r="AM13" s="2318"/>
      <c r="AN13" s="2318"/>
      <c r="AO13" s="2318"/>
      <c r="AP13" s="2318"/>
      <c r="AQ13" s="2318"/>
      <c r="AR13" s="2318"/>
      <c r="AS13" s="2318"/>
      <c r="AT13" s="2318"/>
      <c r="AU13" s="2318"/>
      <c r="AV13" s="2318"/>
      <c r="AW13" s="2318"/>
      <c r="AX13" s="2318"/>
      <c r="AY13" s="2318"/>
      <c r="AZ13" s="2318"/>
      <c r="BA13" s="2318"/>
      <c r="BB13" s="2318"/>
      <c r="BC13" s="2318"/>
      <c r="BD13" s="2318"/>
      <c r="BE13" s="2318"/>
      <c r="BF13" s="2318"/>
      <c r="BG13" s="2318"/>
      <c r="BH13" s="2318"/>
      <c r="BI13" s="2318"/>
      <c r="BJ13" s="2318"/>
      <c r="BK13" s="2318"/>
      <c r="BL13" s="2318"/>
      <c r="BM13" s="2318"/>
      <c r="BN13" s="2318"/>
      <c r="BO13" s="2318"/>
      <c r="BP13" s="2318"/>
      <c r="BQ13" s="2318"/>
      <c r="BR13" s="2318"/>
      <c r="BS13" s="2318"/>
      <c r="BT13" s="2318"/>
      <c r="BU13" s="2318"/>
      <c r="BV13" s="2318"/>
      <c r="BW13" s="2318"/>
      <c r="BX13" s="2318"/>
      <c r="BY13" s="2318"/>
      <c r="BZ13" s="2318"/>
      <c r="CA13" s="2318"/>
      <c r="CB13" s="2318"/>
      <c r="CC13" s="2318"/>
      <c r="CD13" s="2318"/>
      <c r="CE13" s="2318"/>
      <c r="CF13" s="2318"/>
      <c r="CG13" s="2318"/>
      <c r="CH13" s="2318"/>
      <c r="CI13" s="2318"/>
      <c r="CJ13" s="2318"/>
      <c r="CK13" s="2318"/>
      <c r="CL13" s="2318"/>
      <c r="CM13" s="2318"/>
      <c r="CN13" s="2318"/>
      <c r="CO13" s="2318"/>
      <c r="CP13" s="2318"/>
      <c r="CQ13" s="2318"/>
      <c r="CR13" s="2318"/>
      <c r="CS13" s="2318"/>
      <c r="CT13" s="2318"/>
      <c r="CU13" s="2318"/>
      <c r="CV13" s="2318"/>
      <c r="CW13" s="2318"/>
      <c r="CX13" s="2318"/>
      <c r="CY13" s="2318"/>
      <c r="CZ13" s="2318"/>
      <c r="DA13" s="2318"/>
      <c r="DB13" s="2318"/>
      <c r="DC13" s="2318"/>
      <c r="DD13" s="2318"/>
      <c r="DE13" s="2318"/>
      <c r="DF13" s="2318"/>
      <c r="DG13" s="2318"/>
      <c r="DH13" s="2318"/>
      <c r="DI13" s="2318"/>
      <c r="DJ13" s="2318"/>
      <c r="DK13" s="2318"/>
      <c r="DL13" s="2318"/>
      <c r="DM13" s="2318"/>
      <c r="DN13" s="2318"/>
      <c r="DO13" s="2318"/>
      <c r="DP13" s="2318"/>
      <c r="DQ13" s="2318"/>
      <c r="DR13" s="2318"/>
      <c r="DS13" s="2318"/>
      <c r="DT13" s="2318"/>
      <c r="DU13" s="2318"/>
      <c r="DV13" s="2318"/>
      <c r="DW13" s="2318"/>
      <c r="DX13" s="2318"/>
      <c r="DY13" s="2318"/>
      <c r="DZ13" s="2318"/>
      <c r="EA13" s="2318"/>
      <c r="EB13" s="2318"/>
      <c r="EC13" s="2318"/>
      <c r="ED13" s="2318"/>
      <c r="EE13" s="2318"/>
      <c r="EF13" s="2318"/>
      <c r="EG13" s="2318"/>
      <c r="EH13" s="2318"/>
      <c r="EI13" s="2318"/>
      <c r="EJ13" s="2318"/>
      <c r="EK13" s="2318"/>
      <c r="EL13" s="2318"/>
      <c r="EM13" s="2318"/>
      <c r="EN13" s="2318"/>
    </row>
    <row r="14" spans="1:144" s="279" customFormat="1" ht="12.95" customHeight="1">
      <c r="A14" s="1357" t="s">
        <v>292</v>
      </c>
      <c r="B14" s="781" t="s">
        <v>1360</v>
      </c>
      <c r="C14" s="1365">
        <v>4.2771999999999997</v>
      </c>
      <c r="D14" s="1365">
        <v>5.5549923076923076</v>
      </c>
      <c r="E14" s="781" t="s">
        <v>1360</v>
      </c>
      <c r="F14" s="1365">
        <v>6.8699000000000003</v>
      </c>
      <c r="G14" s="1366">
        <v>9.0435999999999996</v>
      </c>
      <c r="H14" s="781" t="s">
        <v>1360</v>
      </c>
      <c r="I14" s="781" t="s">
        <v>1360</v>
      </c>
      <c r="J14" s="1367">
        <v>8.8218999999999994</v>
      </c>
      <c r="K14" s="781" t="s">
        <v>1360</v>
      </c>
      <c r="L14" s="1368">
        <v>8.24</v>
      </c>
      <c r="M14" s="1368">
        <v>8.59</v>
      </c>
      <c r="N14" s="1369">
        <v>8.3070000000000004</v>
      </c>
    </row>
    <row r="15" spans="1:144" s="279" customFormat="1" ht="12.95" customHeight="1">
      <c r="A15" s="1357" t="s">
        <v>1195</v>
      </c>
      <c r="B15" s="781" t="s">
        <v>1360</v>
      </c>
      <c r="C15" s="1365">
        <v>4.0145999999999997</v>
      </c>
      <c r="D15" s="1365">
        <v>3.4803999999999999</v>
      </c>
      <c r="E15" s="781" t="s">
        <v>1360</v>
      </c>
      <c r="F15" s="1365">
        <v>2.2400000000000002</v>
      </c>
      <c r="G15" s="1366">
        <v>2.34</v>
      </c>
      <c r="H15" s="1367" t="s">
        <v>1360</v>
      </c>
      <c r="I15" s="1367">
        <v>1.99</v>
      </c>
      <c r="J15" s="1367">
        <v>1.77</v>
      </c>
      <c r="K15" s="1367">
        <v>1.5884</v>
      </c>
      <c r="L15" s="1368">
        <v>2.12</v>
      </c>
      <c r="M15" s="1368">
        <v>1.96</v>
      </c>
      <c r="N15" s="1369">
        <v>2.17</v>
      </c>
    </row>
    <row r="16" spans="1:144" s="279" customFormat="1" ht="12.95" customHeight="1">
      <c r="A16" s="1357" t="s">
        <v>428</v>
      </c>
      <c r="B16" s="1366" t="s">
        <v>1360</v>
      </c>
      <c r="C16" s="1365">
        <v>0.79</v>
      </c>
      <c r="D16" s="1365">
        <v>0.53</v>
      </c>
      <c r="E16" s="1365">
        <v>0.86760000000000004</v>
      </c>
      <c r="F16" s="1365">
        <v>1.46</v>
      </c>
      <c r="G16" s="1366">
        <v>2.12</v>
      </c>
      <c r="H16" s="1367" t="s">
        <v>1360</v>
      </c>
      <c r="I16" s="1367">
        <v>4.33</v>
      </c>
      <c r="J16" s="1367">
        <v>3.7276846153846153</v>
      </c>
      <c r="K16" s="1367">
        <v>5.1115000000000004</v>
      </c>
      <c r="L16" s="1368">
        <v>2.6257073773627129</v>
      </c>
      <c r="M16" s="1368">
        <v>1.6011029109423673</v>
      </c>
      <c r="N16" s="1369">
        <v>2.1</v>
      </c>
    </row>
    <row r="17" spans="1:14" s="279" customFormat="1" ht="12.95" customHeight="1">
      <c r="A17" s="1357" t="s">
        <v>1828</v>
      </c>
      <c r="B17" s="1366" t="s">
        <v>1360</v>
      </c>
      <c r="C17" s="1365">
        <v>0.69059999999999999</v>
      </c>
      <c r="D17" s="1365">
        <v>0.42</v>
      </c>
      <c r="E17" s="1365">
        <v>0.21729999999999999</v>
      </c>
      <c r="F17" s="1365">
        <v>0.45989999999999998</v>
      </c>
      <c r="G17" s="1366">
        <v>0.93077309320228385</v>
      </c>
      <c r="H17" s="1367" t="s">
        <v>1360</v>
      </c>
      <c r="I17" s="1367">
        <v>0.52624074074074079</v>
      </c>
      <c r="J17" s="1367">
        <v>0.26</v>
      </c>
      <c r="K17" s="1367">
        <v>0.13</v>
      </c>
      <c r="L17" s="1368">
        <v>0.38</v>
      </c>
      <c r="M17" s="1368">
        <v>0.42</v>
      </c>
      <c r="N17" s="1369">
        <v>0.51</v>
      </c>
    </row>
    <row r="18" spans="1:14" s="279" customFormat="1" ht="12.95" customHeight="1">
      <c r="A18" s="1357" t="s">
        <v>1915</v>
      </c>
      <c r="B18" s="1366" t="s">
        <v>1360</v>
      </c>
      <c r="C18" s="1365">
        <v>0.15690000000000001</v>
      </c>
      <c r="D18" s="1365">
        <v>0.9</v>
      </c>
      <c r="E18" s="1365">
        <v>1.2073</v>
      </c>
      <c r="F18" s="1365">
        <v>0.3029</v>
      </c>
      <c r="G18" s="1366">
        <v>0.2288</v>
      </c>
      <c r="H18" s="1367" t="s">
        <v>1360</v>
      </c>
      <c r="I18" s="1367">
        <v>1.25</v>
      </c>
      <c r="J18" s="1367">
        <v>0.87</v>
      </c>
      <c r="K18" s="1367">
        <v>0.90449999999999997</v>
      </c>
      <c r="L18" s="1368">
        <v>0.68269999999999997</v>
      </c>
      <c r="M18" s="1368">
        <v>0.56479999999999997</v>
      </c>
      <c r="N18" s="1369">
        <v>0.57999999999999996</v>
      </c>
    </row>
    <row r="19" spans="1:14" s="279" customFormat="1" ht="12.95" customHeight="1">
      <c r="A19" s="1357" t="s">
        <v>2019</v>
      </c>
      <c r="B19" s="1366" t="s">
        <v>1360</v>
      </c>
      <c r="C19" s="1365">
        <v>3.12</v>
      </c>
      <c r="D19" s="1365">
        <v>1.57</v>
      </c>
      <c r="E19" s="1365">
        <v>0.86</v>
      </c>
      <c r="F19" s="1365">
        <v>0.85270000000000001</v>
      </c>
      <c r="G19" s="1366">
        <v>0.83020000000000005</v>
      </c>
      <c r="H19" s="1366" t="s">
        <v>1360</v>
      </c>
      <c r="I19" s="1367">
        <v>0.98209999999999997</v>
      </c>
      <c r="J19" s="1367">
        <v>1.1044</v>
      </c>
      <c r="K19" s="1367">
        <v>1.8787</v>
      </c>
      <c r="L19" s="1368">
        <v>0.43590000000000001</v>
      </c>
      <c r="M19" s="1368">
        <v>0.32550000000000001</v>
      </c>
      <c r="N19" s="1369">
        <v>1.18</v>
      </c>
    </row>
    <row r="20" spans="1:14" s="279" customFormat="1" ht="12.95" customHeight="1">
      <c r="A20" s="1357" t="s">
        <v>2172</v>
      </c>
      <c r="B20" s="1364">
        <v>2.3119999999999998</v>
      </c>
      <c r="C20" s="1365">
        <v>2.5951477178423237</v>
      </c>
      <c r="D20" s="1365">
        <v>2.2991250000000001</v>
      </c>
      <c r="E20" s="1365">
        <v>3.1621084055017827</v>
      </c>
      <c r="F20" s="1367">
        <v>0</v>
      </c>
      <c r="G20" s="1366">
        <v>2.2334999999999998</v>
      </c>
      <c r="H20" s="1367" t="s">
        <v>1360</v>
      </c>
      <c r="I20" s="1367">
        <v>2.8525</v>
      </c>
      <c r="J20" s="1367">
        <v>1.4455</v>
      </c>
      <c r="K20" s="1367">
        <v>1.3360000000000001</v>
      </c>
      <c r="L20" s="1368">
        <v>2.02</v>
      </c>
      <c r="M20" s="1368">
        <v>1.7079</v>
      </c>
      <c r="N20" s="1369">
        <v>2.1091000000000002</v>
      </c>
    </row>
    <row r="21" spans="1:14" s="279" customFormat="1" ht="12.95" customHeight="1">
      <c r="A21" s="1357" t="s">
        <v>2295</v>
      </c>
      <c r="B21" s="1366" t="s">
        <v>2269</v>
      </c>
      <c r="C21" s="1365">
        <v>2.0487000000000002</v>
      </c>
      <c r="D21" s="1365">
        <v>1.7726</v>
      </c>
      <c r="E21" s="1365">
        <v>2.9860000000000002</v>
      </c>
      <c r="F21" s="1367" t="s">
        <v>2269</v>
      </c>
      <c r="G21" s="1366">
        <v>5.0168999999999997</v>
      </c>
      <c r="H21" s="1367" t="s">
        <v>2269</v>
      </c>
      <c r="I21" s="1367" t="s">
        <v>2269</v>
      </c>
      <c r="J21" s="1367">
        <v>5.0824999999999996</v>
      </c>
      <c r="K21" s="1367">
        <v>5.25</v>
      </c>
      <c r="L21" s="1368">
        <v>4.9190006711409398</v>
      </c>
      <c r="M21" s="1368">
        <v>4.3910999999999998</v>
      </c>
      <c r="N21" s="1369">
        <v>3.99</v>
      </c>
    </row>
    <row r="22" spans="1:14" s="279" customFormat="1" ht="12.95" customHeight="1">
      <c r="A22" s="1357" t="s">
        <v>2635</v>
      </c>
      <c r="B22" s="1366" t="s">
        <v>1360</v>
      </c>
      <c r="C22" s="1365">
        <v>3.1676000000000002</v>
      </c>
      <c r="D22" s="1365">
        <v>2.6588604855920774</v>
      </c>
      <c r="E22" s="1365">
        <v>2.6684000000000001</v>
      </c>
      <c r="F22" s="1367">
        <v>2.0661</v>
      </c>
      <c r="G22" s="1366">
        <v>1.6659999999999999</v>
      </c>
      <c r="H22" s="780" t="s">
        <v>1360</v>
      </c>
      <c r="I22" s="1367">
        <v>4.37</v>
      </c>
      <c r="J22" s="1367">
        <v>4.63</v>
      </c>
      <c r="K22" s="1367">
        <v>4.754189189189189</v>
      </c>
      <c r="L22" s="1368">
        <v>5.6880737572254336</v>
      </c>
      <c r="M22" s="780">
        <v>5.0255818181818173</v>
      </c>
      <c r="N22" s="2095">
        <v>3.81</v>
      </c>
    </row>
    <row r="23" spans="1:14" s="279" customFormat="1" ht="12.95" customHeight="1">
      <c r="A23" s="1357" t="s">
        <v>2736</v>
      </c>
      <c r="B23" s="1366" t="s">
        <v>1360</v>
      </c>
      <c r="C23" s="1365">
        <v>3.2666594684385379</v>
      </c>
      <c r="D23" s="1365">
        <v>4.5362454645505599</v>
      </c>
      <c r="E23" s="1364">
        <v>4.4024857142857137</v>
      </c>
      <c r="F23" s="1365">
        <v>3.6099593063583817</v>
      </c>
      <c r="G23" s="1365">
        <v>4.5081818181818178</v>
      </c>
      <c r="H23" s="1366" t="s">
        <v>1360</v>
      </c>
      <c r="I23" s="1366" t="s">
        <v>1360</v>
      </c>
      <c r="J23" s="1365">
        <v>3.7208150170648464</v>
      </c>
      <c r="K23" s="1365">
        <v>4.5023623376623378</v>
      </c>
      <c r="L23" s="1365">
        <v>4.565681130524152</v>
      </c>
      <c r="M23" s="1365">
        <v>1.9586363636363637</v>
      </c>
      <c r="N23" s="1916">
        <v>4.0010940670000004</v>
      </c>
    </row>
    <row r="24" spans="1:14" s="279" customFormat="1" ht="12.95" customHeight="1">
      <c r="A24" s="1370" t="s">
        <v>2890</v>
      </c>
      <c r="B24" s="2117" t="s">
        <v>1360</v>
      </c>
      <c r="C24" s="1372">
        <v>1.0099</v>
      </c>
      <c r="D24" s="1372">
        <v>1.332763282571912</v>
      </c>
      <c r="E24" s="1371"/>
      <c r="F24" s="1372"/>
      <c r="G24" s="1372"/>
      <c r="H24" s="2117"/>
      <c r="I24" s="2117"/>
      <c r="J24" s="1372"/>
      <c r="K24" s="1372"/>
      <c r="L24" s="1372"/>
      <c r="M24" s="1372"/>
      <c r="N24" s="1865"/>
    </row>
    <row r="28" spans="1:14" s="1008" customFormat="1" ht="12.75">
      <c r="A28" s="458" t="s">
        <v>2439</v>
      </c>
      <c r="B28" s="503"/>
      <c r="C28" s="503"/>
      <c r="D28" s="503"/>
      <c r="E28" s="503"/>
      <c r="F28" s="503"/>
      <c r="G28" s="503"/>
      <c r="H28" s="503"/>
      <c r="I28" s="503"/>
      <c r="J28" s="503"/>
      <c r="K28" s="503"/>
      <c r="L28" s="503"/>
      <c r="M28" s="503"/>
      <c r="N28" s="503"/>
    </row>
    <row r="29" spans="1:14" ht="12.75">
      <c r="A29" s="176"/>
      <c r="B29" s="807"/>
      <c r="C29" s="807"/>
      <c r="D29" s="807"/>
      <c r="E29" s="807"/>
      <c r="F29" s="807"/>
      <c r="G29" s="807"/>
      <c r="H29" s="807"/>
      <c r="I29" s="807"/>
      <c r="J29" s="807"/>
      <c r="K29" s="807"/>
      <c r="L29" s="807"/>
      <c r="M29" s="807"/>
      <c r="N29" s="807"/>
    </row>
    <row r="30" spans="1:14" ht="12.75">
      <c r="A30" s="176"/>
      <c r="B30" s="807"/>
      <c r="C30" s="807"/>
      <c r="D30" s="807"/>
      <c r="E30" s="807"/>
      <c r="F30" s="807"/>
      <c r="G30" s="807"/>
      <c r="H30" s="807"/>
      <c r="I30" s="807"/>
      <c r="J30" s="807"/>
      <c r="K30" s="807"/>
      <c r="L30" s="807"/>
      <c r="M30" s="807"/>
      <c r="N30" s="807"/>
    </row>
    <row r="31" spans="1:14" s="1008" customFormat="1" ht="12.75">
      <c r="A31" s="505" t="s">
        <v>1331</v>
      </c>
      <c r="B31" s="504"/>
      <c r="C31" s="504"/>
      <c r="D31" s="504"/>
      <c r="E31" s="504"/>
      <c r="F31" s="504"/>
      <c r="G31" s="504"/>
      <c r="H31" s="504"/>
      <c r="I31" s="504"/>
      <c r="J31" s="504"/>
      <c r="K31" s="504"/>
      <c r="L31" s="504"/>
      <c r="M31" s="504"/>
      <c r="N31" s="504"/>
    </row>
    <row r="32" spans="1:14">
      <c r="A32" s="74"/>
      <c r="B32" s="808" t="s">
        <v>1788</v>
      </c>
      <c r="C32" s="808"/>
      <c r="D32" s="808"/>
      <c r="E32" s="808"/>
      <c r="F32" s="808"/>
      <c r="G32" s="808"/>
      <c r="H32" s="808"/>
      <c r="I32" s="808"/>
      <c r="J32" s="808"/>
      <c r="K32" s="808"/>
      <c r="L32" s="808"/>
      <c r="M32" s="808"/>
      <c r="N32" s="808"/>
    </row>
    <row r="33" spans="1:14">
      <c r="A33" s="372" t="s">
        <v>1687</v>
      </c>
      <c r="B33" s="809" t="s">
        <v>1688</v>
      </c>
      <c r="C33" s="809" t="s">
        <v>1689</v>
      </c>
      <c r="D33" s="809" t="s">
        <v>1690</v>
      </c>
      <c r="E33" s="809" t="s">
        <v>1691</v>
      </c>
      <c r="F33" s="809" t="s">
        <v>1692</v>
      </c>
      <c r="G33" s="809" t="s">
        <v>1693</v>
      </c>
      <c r="H33" s="809" t="s">
        <v>1694</v>
      </c>
      <c r="I33" s="809" t="s">
        <v>1695</v>
      </c>
      <c r="J33" s="809" t="s">
        <v>1704</v>
      </c>
      <c r="K33" s="809" t="s">
        <v>1705</v>
      </c>
      <c r="L33" s="809" t="s">
        <v>717</v>
      </c>
      <c r="M33" s="809" t="s">
        <v>718</v>
      </c>
      <c r="N33" s="2321" t="s">
        <v>726</v>
      </c>
    </row>
    <row r="34" spans="1:14" s="1118" customFormat="1" ht="12.95" customHeight="1">
      <c r="A34" s="827" t="s">
        <v>742</v>
      </c>
      <c r="B34" s="780">
        <v>0</v>
      </c>
      <c r="C34" s="780">
        <v>0</v>
      </c>
      <c r="D34" s="780">
        <v>0</v>
      </c>
      <c r="E34" s="780">
        <v>0</v>
      </c>
      <c r="F34" s="780">
        <v>0</v>
      </c>
      <c r="G34" s="891">
        <v>11.963100000000001</v>
      </c>
      <c r="H34" s="780">
        <v>0</v>
      </c>
      <c r="I34" s="780">
        <v>0</v>
      </c>
      <c r="J34" s="891">
        <v>10.5283</v>
      </c>
      <c r="K34" s="780">
        <v>0</v>
      </c>
      <c r="L34" s="891">
        <v>8.9765999999999995</v>
      </c>
      <c r="M34" s="780">
        <v>0</v>
      </c>
      <c r="N34" s="2322">
        <v>10.343999999999999</v>
      </c>
    </row>
    <row r="35" spans="1:14" s="1118" customFormat="1" ht="12.95" customHeight="1">
      <c r="A35" s="722" t="s">
        <v>743</v>
      </c>
      <c r="B35" s="780">
        <v>0</v>
      </c>
      <c r="C35" s="780">
        <v>0</v>
      </c>
      <c r="D35" s="780">
        <v>0</v>
      </c>
      <c r="E35" s="780">
        <v>0</v>
      </c>
      <c r="F35" s="780">
        <v>0</v>
      </c>
      <c r="G35" s="892">
        <v>6.3048999999999999</v>
      </c>
      <c r="H35" s="780">
        <v>0</v>
      </c>
      <c r="I35" s="780">
        <v>0</v>
      </c>
      <c r="J35" s="892">
        <v>7.2516999999999996</v>
      </c>
      <c r="K35" s="780">
        <v>0</v>
      </c>
      <c r="L35" s="892">
        <v>6.9927999999999999</v>
      </c>
      <c r="M35" s="780">
        <v>0</v>
      </c>
      <c r="N35" s="805">
        <v>6.8624000000000001</v>
      </c>
    </row>
    <row r="36" spans="1:14" s="1118" customFormat="1" ht="12.95" customHeight="1">
      <c r="A36" s="722" t="s">
        <v>744</v>
      </c>
      <c r="B36" s="780">
        <v>0</v>
      </c>
      <c r="C36" s="780">
        <v>0</v>
      </c>
      <c r="D36" s="780">
        <v>0</v>
      </c>
      <c r="E36" s="780">
        <v>0</v>
      </c>
      <c r="F36" s="780">
        <v>0</v>
      </c>
      <c r="G36" s="780">
        <v>0</v>
      </c>
      <c r="H36" s="780">
        <v>0</v>
      </c>
      <c r="I36" s="780">
        <v>0</v>
      </c>
      <c r="J36" s="892">
        <v>4.9128999999999996</v>
      </c>
      <c r="K36" s="892">
        <v>5.4240000000000004</v>
      </c>
      <c r="L36" s="892">
        <v>5.3116000000000003</v>
      </c>
      <c r="M36" s="780">
        <v>0</v>
      </c>
      <c r="N36" s="805">
        <v>5.1281999999999996</v>
      </c>
    </row>
    <row r="37" spans="1:14" s="1118" customFormat="1" ht="12.95" customHeight="1">
      <c r="A37" s="722" t="s">
        <v>745</v>
      </c>
      <c r="B37" s="780">
        <v>0</v>
      </c>
      <c r="C37" s="780">
        <v>0</v>
      </c>
      <c r="D37" s="780">
        <v>0</v>
      </c>
      <c r="E37" s="780">
        <v>0</v>
      </c>
      <c r="F37" s="892">
        <v>5.6721000000000004</v>
      </c>
      <c r="G37" s="892">
        <v>5.5712000000000002</v>
      </c>
      <c r="H37" s="892">
        <v>6.0823999999999998</v>
      </c>
      <c r="I37" s="892">
        <v>7.2849000000000004</v>
      </c>
      <c r="J37" s="892">
        <v>6.1420000000000003</v>
      </c>
      <c r="K37" s="780">
        <v>0</v>
      </c>
      <c r="L37" s="780">
        <v>0</v>
      </c>
      <c r="M37" s="780">
        <v>0</v>
      </c>
      <c r="N37" s="805">
        <v>6.1565000000000003</v>
      </c>
    </row>
    <row r="38" spans="1:14" s="1118" customFormat="1" ht="12.95" customHeight="1">
      <c r="A38" s="722" t="s">
        <v>746</v>
      </c>
      <c r="B38" s="780">
        <v>0</v>
      </c>
      <c r="C38" s="780">
        <v>0</v>
      </c>
      <c r="D38" s="780">
        <v>0</v>
      </c>
      <c r="E38" s="780">
        <v>0</v>
      </c>
      <c r="F38" s="892">
        <v>5.7309999999999999</v>
      </c>
      <c r="G38" s="892">
        <v>5.4412000000000003</v>
      </c>
      <c r="H38" s="892">
        <v>5.4568000000000003</v>
      </c>
      <c r="I38" s="892">
        <v>5.1130000000000004</v>
      </c>
      <c r="J38" s="892">
        <v>4.9210000000000003</v>
      </c>
      <c r="K38" s="892">
        <v>5.2675000000000001</v>
      </c>
      <c r="L38" s="892">
        <v>5.5204000000000004</v>
      </c>
      <c r="M38" s="892">
        <v>5.6215000000000002</v>
      </c>
      <c r="N38" s="805">
        <v>5.2622999999999998</v>
      </c>
    </row>
    <row r="39" spans="1:14" s="1118" customFormat="1" ht="12.95" customHeight="1">
      <c r="A39" s="722" t="s">
        <v>748</v>
      </c>
      <c r="B39" s="780">
        <v>0</v>
      </c>
      <c r="C39" s="780">
        <v>0</v>
      </c>
      <c r="D39" s="780">
        <v>0</v>
      </c>
      <c r="E39" s="780">
        <v>0</v>
      </c>
      <c r="F39" s="892">
        <v>5.5133999999999999</v>
      </c>
      <c r="G39" s="892">
        <v>5.1547000000000001</v>
      </c>
      <c r="H39" s="892">
        <v>5.6570999999999998</v>
      </c>
      <c r="I39" s="892">
        <v>5.5606</v>
      </c>
      <c r="J39" s="892">
        <v>5.1416000000000004</v>
      </c>
      <c r="K39" s="892">
        <v>5.04</v>
      </c>
      <c r="L39" s="892">
        <v>4.9911000000000003</v>
      </c>
      <c r="M39" s="892">
        <v>4.4332000000000003</v>
      </c>
      <c r="N39" s="805">
        <v>5.2011000000000003</v>
      </c>
    </row>
    <row r="40" spans="1:14" s="1118" customFormat="1" ht="12.95" customHeight="1">
      <c r="A40" s="782" t="s">
        <v>873</v>
      </c>
      <c r="B40" s="780">
        <v>5.3138105911330049</v>
      </c>
      <c r="C40" s="780">
        <v>5.1816250000000004</v>
      </c>
      <c r="D40" s="780">
        <v>5.2972522842639593</v>
      </c>
      <c r="E40" s="780">
        <v>5.1520604018532952</v>
      </c>
      <c r="F40" s="780">
        <v>5.1208412429378534</v>
      </c>
      <c r="G40" s="780">
        <v>4.9544781990521329</v>
      </c>
      <c r="H40" s="780">
        <v>4.7035</v>
      </c>
      <c r="I40" s="780">
        <v>4.0419999999999998</v>
      </c>
      <c r="J40" s="780">
        <v>3.0186778656126481</v>
      </c>
      <c r="K40" s="780">
        <v>2.6520161490683232</v>
      </c>
      <c r="L40" s="780">
        <v>2.5699083938892775</v>
      </c>
      <c r="M40" s="780">
        <v>3.8123749843660346</v>
      </c>
      <c r="N40" s="887">
        <v>4.1462783631415165</v>
      </c>
    </row>
    <row r="41" spans="1:14" s="1118" customFormat="1" ht="12.95" customHeight="1">
      <c r="A41" s="782" t="s">
        <v>1601</v>
      </c>
      <c r="B41" s="780">
        <v>0</v>
      </c>
      <c r="C41" s="780">
        <v>0</v>
      </c>
      <c r="D41" s="780">
        <v>3.5280999999999998</v>
      </c>
      <c r="E41" s="780">
        <v>0</v>
      </c>
      <c r="F41" s="780">
        <v>3.0617128712871287</v>
      </c>
      <c r="G41" s="780">
        <v>2.4941749999999998</v>
      </c>
      <c r="H41" s="780">
        <v>2.7778999999999998</v>
      </c>
      <c r="I41" s="780">
        <v>3.5365731847867838</v>
      </c>
      <c r="J41" s="780">
        <v>3.9791776119402984</v>
      </c>
      <c r="K41" s="780">
        <v>4.8411099337748338</v>
      </c>
      <c r="L41" s="780">
        <v>4.8656941156971572</v>
      </c>
      <c r="M41" s="780">
        <v>4.7853524283025299</v>
      </c>
      <c r="N41" s="887">
        <v>4.3221916536385496</v>
      </c>
    </row>
    <row r="42" spans="1:14" s="1118" customFormat="1" ht="12.95" customHeight="1">
      <c r="A42" s="783" t="s">
        <v>1683</v>
      </c>
      <c r="B42" s="780">
        <v>0</v>
      </c>
      <c r="C42" s="780">
        <v>0</v>
      </c>
      <c r="D42" s="781">
        <v>3.8745670329670325</v>
      </c>
      <c r="E42" s="781">
        <v>3.9333</v>
      </c>
      <c r="F42" s="781">
        <v>3.0897297029702973</v>
      </c>
      <c r="G42" s="781">
        <v>3.4186746835443036</v>
      </c>
      <c r="H42" s="781">
        <v>3.5002</v>
      </c>
      <c r="I42" s="781">
        <v>3.7999000000000001</v>
      </c>
      <c r="J42" s="781">
        <v>4.3113999999999999</v>
      </c>
      <c r="K42" s="781">
        <v>4.2023000000000001</v>
      </c>
      <c r="L42" s="781">
        <v>3.7381000000000002</v>
      </c>
      <c r="M42" s="781">
        <v>4.04</v>
      </c>
      <c r="N42" s="888">
        <v>3.9504000000000001</v>
      </c>
    </row>
    <row r="43" spans="1:14" s="1118" customFormat="1" ht="12.95" customHeight="1">
      <c r="A43" s="783" t="s">
        <v>1408</v>
      </c>
      <c r="B43" s="780">
        <v>0</v>
      </c>
      <c r="C43" s="780">
        <v>0</v>
      </c>
      <c r="D43" s="781">
        <v>3.7822</v>
      </c>
      <c r="E43" s="781">
        <v>3.3252000000000002</v>
      </c>
      <c r="F43" s="781">
        <v>3.0398000000000001</v>
      </c>
      <c r="G43" s="781">
        <v>3.1393</v>
      </c>
      <c r="H43" s="781">
        <v>3.2067999999999999</v>
      </c>
      <c r="I43" s="781">
        <v>3.0105</v>
      </c>
      <c r="J43" s="781">
        <v>3.0861000000000001</v>
      </c>
      <c r="K43" s="781">
        <v>3.5459999999999998</v>
      </c>
      <c r="L43" s="781">
        <v>3.1869999999999998</v>
      </c>
      <c r="M43" s="781">
        <v>3.9996456840042054</v>
      </c>
      <c r="N43" s="888">
        <v>3.5045224397698429</v>
      </c>
    </row>
    <row r="44" spans="1:14" s="1118" customFormat="1" ht="12.95" customHeight="1">
      <c r="A44" s="783" t="s">
        <v>1441</v>
      </c>
      <c r="B44" s="780">
        <v>0</v>
      </c>
      <c r="C44" s="781">
        <v>3.0449000000000002</v>
      </c>
      <c r="D44" s="781">
        <v>3.0448</v>
      </c>
      <c r="E44" s="781">
        <v>3.2808999999999999</v>
      </c>
      <c r="F44" s="781">
        <v>3.3988999999999998</v>
      </c>
      <c r="G44" s="781">
        <v>4.6723999999999997</v>
      </c>
      <c r="H44" s="781">
        <v>6.44</v>
      </c>
      <c r="I44" s="781">
        <v>5.9542000000000002</v>
      </c>
      <c r="J44" s="781">
        <v>4.8220000000000001</v>
      </c>
      <c r="K44" s="781">
        <v>5.3</v>
      </c>
      <c r="L44" s="781">
        <v>5.66</v>
      </c>
      <c r="M44" s="781">
        <v>6.47</v>
      </c>
      <c r="N44" s="888">
        <v>5.49</v>
      </c>
    </row>
    <row r="45" spans="1:14" s="1118" customFormat="1" ht="12.95" customHeight="1">
      <c r="A45" s="783" t="s">
        <v>1442</v>
      </c>
      <c r="B45" s="780">
        <v>0</v>
      </c>
      <c r="C45" s="862">
        <v>3.56</v>
      </c>
      <c r="D45" s="862">
        <v>5.57</v>
      </c>
      <c r="E45" s="862">
        <v>5.65</v>
      </c>
      <c r="F45" s="862">
        <v>4.96</v>
      </c>
      <c r="G45" s="862">
        <v>5.2</v>
      </c>
      <c r="H45" s="862">
        <v>6.84</v>
      </c>
      <c r="I45" s="862">
        <v>6.19</v>
      </c>
      <c r="J45" s="862">
        <v>5.96</v>
      </c>
      <c r="K45" s="862">
        <v>6.53</v>
      </c>
      <c r="L45" s="862">
        <v>6.59</v>
      </c>
      <c r="M45" s="862">
        <v>6.55</v>
      </c>
      <c r="N45" s="890">
        <v>6.06</v>
      </c>
    </row>
    <row r="46" spans="1:14" s="1118" customFormat="1" ht="12.95" customHeight="1">
      <c r="A46" s="783" t="s">
        <v>721</v>
      </c>
      <c r="B46" s="780">
        <v>0</v>
      </c>
      <c r="C46" s="862">
        <v>3.3858000000000001</v>
      </c>
      <c r="D46" s="780">
        <v>0</v>
      </c>
      <c r="E46" s="862">
        <v>6.0351999999999997</v>
      </c>
      <c r="F46" s="862">
        <v>5.4337999999999997</v>
      </c>
      <c r="G46" s="862">
        <v>7.3940000000000001</v>
      </c>
      <c r="H46" s="1323">
        <v>8.1051000000000002</v>
      </c>
      <c r="I46" s="780">
        <v>0</v>
      </c>
      <c r="J46" s="1323">
        <v>7.5991</v>
      </c>
      <c r="K46" s="780">
        <v>0</v>
      </c>
      <c r="L46" s="1323">
        <v>6.9603999999999999</v>
      </c>
      <c r="M46" s="1323">
        <v>7.2750000000000004</v>
      </c>
      <c r="N46" s="1324">
        <v>7.8498999999999999</v>
      </c>
    </row>
    <row r="47" spans="1:14" s="279" customFormat="1" ht="12.95" customHeight="1">
      <c r="A47" s="1357" t="s">
        <v>292</v>
      </c>
      <c r="B47" s="780">
        <v>0</v>
      </c>
      <c r="C47" s="1365">
        <v>5.41</v>
      </c>
      <c r="D47" s="1365">
        <v>6.3792999999999997</v>
      </c>
      <c r="E47" s="1365">
        <v>7.6513</v>
      </c>
      <c r="F47" s="1365">
        <v>7.1870000000000003</v>
      </c>
      <c r="G47" s="1366">
        <v>8.61</v>
      </c>
      <c r="H47" s="780">
        <v>0</v>
      </c>
      <c r="I47" s="780">
        <v>0</v>
      </c>
      <c r="J47" s="1367">
        <v>8.8134999999999994</v>
      </c>
      <c r="K47" s="780">
        <v>0</v>
      </c>
      <c r="L47" s="1368">
        <v>8.61</v>
      </c>
      <c r="M47" s="1368">
        <v>8.6143999999999998</v>
      </c>
      <c r="N47" s="1369">
        <v>8.3512000000000004</v>
      </c>
    </row>
    <row r="48" spans="1:14" s="279" customFormat="1" ht="12.95" customHeight="1">
      <c r="A48" s="1357" t="s">
        <v>1195</v>
      </c>
      <c r="B48" s="780">
        <v>0</v>
      </c>
      <c r="C48" s="1365">
        <v>4.4564000000000004</v>
      </c>
      <c r="D48" s="1365">
        <v>4.4322999999999997</v>
      </c>
      <c r="E48" s="1365">
        <v>3.27</v>
      </c>
      <c r="F48" s="1365">
        <v>2.68</v>
      </c>
      <c r="G48" s="1366">
        <v>3.03</v>
      </c>
      <c r="H48" s="780">
        <v>0</v>
      </c>
      <c r="I48" s="1367">
        <v>2.41</v>
      </c>
      <c r="J48" s="1367">
        <v>2.65</v>
      </c>
      <c r="K48" s="780">
        <v>0</v>
      </c>
      <c r="L48" s="1368">
        <v>3.44</v>
      </c>
      <c r="M48" s="1368">
        <v>2.72</v>
      </c>
      <c r="N48" s="1369">
        <v>2.94</v>
      </c>
    </row>
    <row r="49" spans="1:14" s="279" customFormat="1" ht="12.95" customHeight="1">
      <c r="A49" s="1357" t="s">
        <v>428</v>
      </c>
      <c r="B49" s="780">
        <v>0</v>
      </c>
      <c r="C49" s="1365">
        <v>1.1599999999999999</v>
      </c>
      <c r="D49" s="1365">
        <v>0.93</v>
      </c>
      <c r="E49" s="1365">
        <v>1.4799466666666667</v>
      </c>
      <c r="F49" s="1365">
        <v>2.11</v>
      </c>
      <c r="G49" s="1366">
        <v>2.2599999999999998</v>
      </c>
      <c r="H49" s="780">
        <v>0</v>
      </c>
      <c r="I49" s="1367">
        <v>4.03</v>
      </c>
      <c r="J49" s="1367">
        <v>4.0361257647295679</v>
      </c>
      <c r="K49" s="1367">
        <v>4.120145777149375</v>
      </c>
      <c r="L49" s="780">
        <v>0</v>
      </c>
      <c r="M49" s="1368">
        <v>2.7133820918050482</v>
      </c>
      <c r="N49" s="1369">
        <v>2.69</v>
      </c>
    </row>
    <row r="50" spans="1:14" s="279" customFormat="1" ht="12.95" customHeight="1">
      <c r="A50" s="1357" t="s">
        <v>1828</v>
      </c>
      <c r="B50" s="780">
        <v>0</v>
      </c>
      <c r="C50" s="1365">
        <v>1.0019</v>
      </c>
      <c r="D50" s="1365">
        <v>0.79</v>
      </c>
      <c r="E50" s="1365">
        <v>0.5</v>
      </c>
      <c r="F50" s="1365">
        <v>0.75</v>
      </c>
      <c r="G50" s="1366">
        <v>1.0615098654708519</v>
      </c>
      <c r="H50" s="780">
        <v>0</v>
      </c>
      <c r="I50" s="1367">
        <v>0.83370588235294119</v>
      </c>
      <c r="J50" s="1367">
        <v>0.68</v>
      </c>
      <c r="K50" s="1367">
        <v>0.64</v>
      </c>
      <c r="L50" s="780">
        <v>0</v>
      </c>
      <c r="M50" s="1368">
        <v>0.72</v>
      </c>
      <c r="N50" s="1369">
        <v>0.76148128800003412</v>
      </c>
    </row>
    <row r="51" spans="1:14" s="279" customFormat="1" ht="12.95" customHeight="1">
      <c r="A51" s="1357" t="s">
        <v>1915</v>
      </c>
      <c r="B51" s="780">
        <v>0</v>
      </c>
      <c r="C51" s="1365">
        <v>0.54</v>
      </c>
      <c r="D51" s="1365">
        <v>0.93489999999999995</v>
      </c>
      <c r="E51" s="1365">
        <v>0.87260000000000004</v>
      </c>
      <c r="F51" s="1365">
        <v>0.58030000000000004</v>
      </c>
      <c r="G51" s="1366">
        <v>0.36899999999999999</v>
      </c>
      <c r="H51" s="780">
        <v>0</v>
      </c>
      <c r="I51" s="1367">
        <v>1.3758999999999999</v>
      </c>
      <c r="J51" s="1367">
        <v>1.1623000000000001</v>
      </c>
      <c r="K51" s="1367">
        <v>0.98270000000000002</v>
      </c>
      <c r="L51" s="780">
        <v>0</v>
      </c>
      <c r="M51" s="1368">
        <v>0.75790000000000002</v>
      </c>
      <c r="N51" s="1369">
        <v>0.78</v>
      </c>
    </row>
    <row r="52" spans="1:14" s="279" customFormat="1" ht="12.95" customHeight="1">
      <c r="A52" s="1357" t="s">
        <v>2019</v>
      </c>
      <c r="B52" s="780">
        <v>0</v>
      </c>
      <c r="C52" s="1365">
        <v>3.04</v>
      </c>
      <c r="D52" s="1365">
        <v>1.97</v>
      </c>
      <c r="E52" s="1365">
        <v>0.97</v>
      </c>
      <c r="F52" s="1365">
        <v>0.95879999999999999</v>
      </c>
      <c r="G52" s="1366">
        <v>0.94340000000000002</v>
      </c>
      <c r="H52" s="780">
        <v>0</v>
      </c>
      <c r="I52" s="1367">
        <v>1.33</v>
      </c>
      <c r="J52" s="1367">
        <v>1.2907999999999999</v>
      </c>
      <c r="K52" s="1367">
        <v>0.60160000000000002</v>
      </c>
      <c r="L52" s="780">
        <v>0.67369999999999997</v>
      </c>
      <c r="M52" s="1368">
        <v>0.7218</v>
      </c>
      <c r="N52" s="1369">
        <v>1.03</v>
      </c>
    </row>
    <row r="53" spans="1:14" s="279" customFormat="1" ht="12.95" customHeight="1">
      <c r="A53" s="1357" t="s">
        <v>2172</v>
      </c>
      <c r="B53" s="780">
        <v>0</v>
      </c>
      <c r="C53" s="1365">
        <v>2.6856</v>
      </c>
      <c r="D53" s="1365">
        <v>2.7359</v>
      </c>
      <c r="E53" s="1365">
        <v>3.6509746666666669</v>
      </c>
      <c r="F53" s="1365">
        <v>3.25</v>
      </c>
      <c r="G53" s="1366">
        <v>2.6956000000000002</v>
      </c>
      <c r="H53" s="780">
        <v>0</v>
      </c>
      <c r="I53" s="1367">
        <v>2.2334999999999998</v>
      </c>
      <c r="J53" s="1367">
        <v>2.3067000000000002</v>
      </c>
      <c r="K53" s="1367">
        <v>2.8351000000000002</v>
      </c>
      <c r="L53" s="1368">
        <v>2.1</v>
      </c>
      <c r="M53" s="780">
        <v>0</v>
      </c>
      <c r="N53" s="1369">
        <v>2.4500000000000002</v>
      </c>
    </row>
    <row r="54" spans="1:14" s="279" customFormat="1" ht="12.95" customHeight="1">
      <c r="A54" s="1357" t="s">
        <v>2295</v>
      </c>
      <c r="B54" s="1364">
        <v>1.3228599999999999</v>
      </c>
      <c r="C54" s="1365">
        <v>1.5144</v>
      </c>
      <c r="D54" s="1365">
        <v>2.0476999999999999</v>
      </c>
      <c r="E54" s="1365">
        <v>3.1175000000000002</v>
      </c>
      <c r="F54" s="1367">
        <v>4.9699</v>
      </c>
      <c r="G54" s="1366">
        <v>5.7587999999999999</v>
      </c>
      <c r="H54" s="780">
        <v>0</v>
      </c>
      <c r="I54" s="1367">
        <v>5.17</v>
      </c>
      <c r="J54" s="1367">
        <v>5.1997</v>
      </c>
      <c r="K54" s="1367">
        <v>5.32</v>
      </c>
      <c r="L54" s="1368">
        <v>4.8255237762237764</v>
      </c>
      <c r="M54" s="780" t="s">
        <v>1360</v>
      </c>
      <c r="N54" s="1369">
        <v>4.18</v>
      </c>
    </row>
    <row r="55" spans="1:14" s="279" customFormat="1" ht="12.95" customHeight="1">
      <c r="A55" s="1357" t="s">
        <v>2635</v>
      </c>
      <c r="B55" s="1364">
        <v>3.93</v>
      </c>
      <c r="C55" s="1365">
        <v>3.6044</v>
      </c>
      <c r="D55" s="1365">
        <v>3.2066499999999998</v>
      </c>
      <c r="E55" s="1365">
        <v>3.0962000000000001</v>
      </c>
      <c r="F55" s="1367">
        <v>2.1920000000000002</v>
      </c>
      <c r="G55" s="1366">
        <v>2</v>
      </c>
      <c r="H55" s="780">
        <v>0</v>
      </c>
      <c r="I55" s="1367">
        <v>4.79</v>
      </c>
      <c r="J55" s="1367">
        <v>4.6900000000000004</v>
      </c>
      <c r="K55" s="1367">
        <v>4.773456862745098</v>
      </c>
      <c r="L55" s="1368">
        <v>5.7765341849148415</v>
      </c>
      <c r="M55" s="780">
        <v>4.7758000000000003</v>
      </c>
      <c r="N55" s="1369">
        <v>4.258367237220833</v>
      </c>
    </row>
    <row r="56" spans="1:14" s="279" customFormat="1" ht="12.95" customHeight="1">
      <c r="A56" s="1357" t="s">
        <v>2736</v>
      </c>
      <c r="B56" s="780" t="s">
        <v>1360</v>
      </c>
      <c r="C56" s="1365">
        <v>3.6505666666666667</v>
      </c>
      <c r="D56" s="1365">
        <v>4.5620000000000003</v>
      </c>
      <c r="E56" s="1364">
        <v>4.4587683453237412</v>
      </c>
      <c r="F56" s="1365">
        <v>3.1934999999999998</v>
      </c>
      <c r="G56" s="1365">
        <v>3.6015000000000001</v>
      </c>
      <c r="H56" s="780">
        <v>0</v>
      </c>
      <c r="I56" s="780" t="s">
        <v>1360</v>
      </c>
      <c r="J56" s="1365">
        <v>3.9417230769230769</v>
      </c>
      <c r="K56" s="1365">
        <v>5.0007019607843137</v>
      </c>
      <c r="L56" s="1365">
        <v>4.234516684961581</v>
      </c>
      <c r="M56" s="1365">
        <v>2.2574000000000001</v>
      </c>
      <c r="N56" s="1916">
        <v>3.8595153196811007</v>
      </c>
    </row>
    <row r="57" spans="1:14" s="279" customFormat="1" ht="12.95" customHeight="1">
      <c r="A57" s="1370" t="s">
        <v>2890</v>
      </c>
      <c r="B57" s="2117" t="s">
        <v>1360</v>
      </c>
      <c r="C57" s="1372">
        <v>1.2548666666666668</v>
      </c>
      <c r="D57" s="1372">
        <v>2.0007800000000002</v>
      </c>
      <c r="E57" s="1371"/>
      <c r="F57" s="1372"/>
      <c r="G57" s="1372"/>
      <c r="H57" s="2117"/>
      <c r="I57" s="2117"/>
      <c r="J57" s="1372"/>
      <c r="K57" s="1372"/>
      <c r="L57" s="1372"/>
      <c r="M57" s="1372"/>
      <c r="N57" s="1865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58" orientation="portrait" useFirstPageNumber="1" r:id="rId1"/>
  <headerFooter alignWithMargins="0">
    <oddFooter>&amp;C&amp;"Times New Roman,Bold"&amp;10&amp;P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sheetPr codeName="Sheet45"/>
  <dimension ref="A1:N83"/>
  <sheetViews>
    <sheetView topLeftCell="F62" zoomScale="130" zoomScaleNormal="130" workbookViewId="0">
      <selection activeCell="O74" sqref="O74"/>
    </sheetView>
  </sheetViews>
  <sheetFormatPr defaultRowHeight="11.25"/>
  <cols>
    <col min="1" max="1" width="8.83203125" style="51" customWidth="1"/>
    <col min="2" max="2" width="8.6640625" style="51" customWidth="1"/>
    <col min="3" max="3" width="9.33203125" style="51" customWidth="1"/>
    <col min="4" max="4" width="8.83203125" style="51" customWidth="1"/>
    <col min="5" max="5" width="8.6640625" style="51" customWidth="1"/>
    <col min="6" max="6" width="9" style="51" customWidth="1"/>
    <col min="7" max="7" width="8.83203125" style="51" customWidth="1"/>
    <col min="8" max="9" width="9" style="51" customWidth="1"/>
    <col min="10" max="10" width="8.83203125" style="51" customWidth="1"/>
    <col min="11" max="13" width="9" style="51" customWidth="1"/>
    <col min="14" max="14" width="11.33203125" style="51" customWidth="1"/>
    <col min="15" max="16384" width="9.33203125" style="58"/>
  </cols>
  <sheetData>
    <row r="1" spans="1:14" s="471" customFormat="1" ht="13.5" customHeight="1">
      <c r="A1" s="458" t="s">
        <v>2440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</row>
    <row r="2" spans="1:14" s="471" customFormat="1" ht="14.1" customHeight="1">
      <c r="A2" s="462"/>
      <c r="B2" s="504"/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</row>
    <row r="3" spans="1:14" s="471" customFormat="1" ht="14.1" customHeight="1">
      <c r="A3" s="462"/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</row>
    <row r="4" spans="1:14" s="471" customFormat="1" ht="14.1" customHeight="1">
      <c r="A4" s="505" t="s">
        <v>1331</v>
      </c>
      <c r="B4" s="504"/>
      <c r="C4" s="504"/>
      <c r="D4" s="504"/>
      <c r="E4" s="504"/>
      <c r="F4" s="504"/>
      <c r="G4" s="504"/>
      <c r="H4" s="504"/>
      <c r="I4" s="504"/>
      <c r="J4" s="504"/>
      <c r="K4" s="504"/>
      <c r="L4" s="504"/>
      <c r="M4" s="504"/>
      <c r="N4" s="504"/>
    </row>
    <row r="5" spans="1:14" ht="9.9499999999999993" customHeight="1">
      <c r="A5" s="74"/>
      <c r="B5" s="808" t="s">
        <v>1788</v>
      </c>
      <c r="C5" s="808"/>
      <c r="D5" s="808"/>
      <c r="E5" s="808"/>
      <c r="F5" s="808"/>
      <c r="G5" s="808"/>
      <c r="H5" s="808"/>
      <c r="I5" s="808"/>
      <c r="J5" s="808"/>
      <c r="K5" s="808"/>
      <c r="L5" s="808"/>
      <c r="M5" s="808"/>
      <c r="N5" s="808"/>
    </row>
    <row r="6" spans="1:14" s="1118" customFormat="1" ht="9.9499999999999993" customHeight="1">
      <c r="A6" s="813" t="s">
        <v>1687</v>
      </c>
      <c r="B6" s="1392" t="s">
        <v>1688</v>
      </c>
      <c r="C6" s="1392" t="s">
        <v>1689</v>
      </c>
      <c r="D6" s="1392" t="s">
        <v>1690</v>
      </c>
      <c r="E6" s="1392" t="s">
        <v>1691</v>
      </c>
      <c r="F6" s="1392" t="s">
        <v>1692</v>
      </c>
      <c r="G6" s="1392" t="s">
        <v>1693</v>
      </c>
      <c r="H6" s="1392" t="s">
        <v>1694</v>
      </c>
      <c r="I6" s="1392" t="s">
        <v>1695</v>
      </c>
      <c r="J6" s="1392" t="s">
        <v>1704</v>
      </c>
      <c r="K6" s="1392" t="s">
        <v>1705</v>
      </c>
      <c r="L6" s="1392" t="s">
        <v>717</v>
      </c>
      <c r="M6" s="1392" t="s">
        <v>718</v>
      </c>
      <c r="N6" s="2325" t="s">
        <v>726</v>
      </c>
    </row>
    <row r="7" spans="1:14" s="1118" customFormat="1" ht="8.4499999999999993" customHeight="1">
      <c r="A7" s="167" t="s">
        <v>740</v>
      </c>
      <c r="B7" s="1366" t="s">
        <v>1360</v>
      </c>
      <c r="C7" s="1366" t="s">
        <v>1360</v>
      </c>
      <c r="D7" s="1366" t="s">
        <v>1360</v>
      </c>
      <c r="E7" s="1366" t="s">
        <v>1360</v>
      </c>
      <c r="F7" s="1366" t="s">
        <v>1360</v>
      </c>
      <c r="G7" s="1366" t="s">
        <v>1360</v>
      </c>
      <c r="H7" s="1364">
        <v>6.2</v>
      </c>
      <c r="I7" s="1364">
        <v>6.51</v>
      </c>
      <c r="J7" s="1364">
        <v>7.641</v>
      </c>
      <c r="K7" s="1364">
        <v>6.718</v>
      </c>
      <c r="L7" s="1364">
        <v>6.7779999999999996</v>
      </c>
      <c r="M7" s="1364">
        <v>6.73</v>
      </c>
      <c r="N7" s="2151">
        <v>6.6929999999999996</v>
      </c>
    </row>
    <row r="8" spans="1:14" s="1118" customFormat="1" ht="8.4499999999999993" customHeight="1">
      <c r="A8" s="167" t="s">
        <v>741</v>
      </c>
      <c r="B8" s="1364">
        <v>6.6790000000000003</v>
      </c>
      <c r="C8" s="1364">
        <v>6.9349999999999996</v>
      </c>
      <c r="D8" s="1364">
        <v>7.9180000000000001</v>
      </c>
      <c r="E8" s="1364">
        <v>8.5280000000000005</v>
      </c>
      <c r="F8" s="1364">
        <v>8.4440000000000008</v>
      </c>
      <c r="G8" s="1364">
        <v>9.42</v>
      </c>
      <c r="H8" s="1364">
        <v>10.411</v>
      </c>
      <c r="I8" s="1364">
        <v>9.9809999999999999</v>
      </c>
      <c r="J8" s="1364">
        <v>9.4030000000000005</v>
      </c>
      <c r="K8" s="1364">
        <v>9.8369999999999997</v>
      </c>
      <c r="L8" s="1364">
        <v>10.189</v>
      </c>
      <c r="M8" s="1364">
        <v>9.9510000000000005</v>
      </c>
      <c r="N8" s="2151">
        <v>9.3140000000000001</v>
      </c>
    </row>
    <row r="9" spans="1:14" s="1118" customFormat="1" ht="8.4499999999999993" customHeight="1">
      <c r="A9" s="167" t="s">
        <v>742</v>
      </c>
      <c r="B9" s="1364">
        <v>9.8030000000000008</v>
      </c>
      <c r="C9" s="1364">
        <v>9.7959999999999994</v>
      </c>
      <c r="D9" s="1364">
        <v>9.7859999999999996</v>
      </c>
      <c r="E9" s="1364">
        <v>9.64</v>
      </c>
      <c r="F9" s="1364">
        <v>9.5340000000000007</v>
      </c>
      <c r="G9" s="1364">
        <v>9.27</v>
      </c>
      <c r="H9" s="1364">
        <v>9.15</v>
      </c>
      <c r="I9" s="1364">
        <v>8.7479999999999993</v>
      </c>
      <c r="J9" s="1364">
        <v>8.6920000000000002</v>
      </c>
      <c r="K9" s="1364">
        <v>7.3819999999999997</v>
      </c>
      <c r="L9" s="1364">
        <v>4.5170000000000003</v>
      </c>
      <c r="M9" s="1364">
        <v>4.5670000000000002</v>
      </c>
      <c r="N9" s="2151">
        <v>8.5649999999999995</v>
      </c>
    </row>
    <row r="10" spans="1:14" s="1118" customFormat="1" ht="8.4499999999999993" customHeight="1">
      <c r="A10" s="167" t="s">
        <v>743</v>
      </c>
      <c r="B10" s="1364">
        <v>4.2089999999999996</v>
      </c>
      <c r="C10" s="1364">
        <v>2.0569999999999999</v>
      </c>
      <c r="D10" s="1364">
        <v>3.089</v>
      </c>
      <c r="E10" s="1364">
        <v>2.444</v>
      </c>
      <c r="F10" s="1364">
        <v>1.343</v>
      </c>
      <c r="G10" s="1364">
        <v>1.7350000000000001</v>
      </c>
      <c r="H10" s="1364">
        <v>4.4039999999999999</v>
      </c>
      <c r="I10" s="1364">
        <v>4.5599999999999996</v>
      </c>
      <c r="J10" s="1364">
        <v>4.7370000000000001</v>
      </c>
      <c r="K10" s="1364">
        <v>3.5840000000000001</v>
      </c>
      <c r="L10" s="1364">
        <v>3.504</v>
      </c>
      <c r="M10" s="1364">
        <v>2.4220000000000002</v>
      </c>
      <c r="N10" s="2151">
        <v>3.2709999999999999</v>
      </c>
    </row>
    <row r="11" spans="1:14" s="1118" customFormat="1" ht="8.4499999999999993" customHeight="1">
      <c r="A11" s="167" t="s">
        <v>744</v>
      </c>
      <c r="B11" s="1364">
        <v>1.3680000000000001</v>
      </c>
      <c r="C11" s="1364">
        <v>1.389</v>
      </c>
      <c r="D11" s="1364">
        <v>1.38</v>
      </c>
      <c r="E11" s="1364">
        <v>1.6830000000000001</v>
      </c>
      <c r="F11" s="1364">
        <v>2.1150000000000002</v>
      </c>
      <c r="G11" s="1364">
        <v>2.101</v>
      </c>
      <c r="H11" s="1364">
        <v>1.5449999999999999</v>
      </c>
      <c r="I11" s="1364">
        <v>0.73</v>
      </c>
      <c r="J11" s="1364">
        <v>0.89500000000000002</v>
      </c>
      <c r="K11" s="1364">
        <v>1.8740000000000001</v>
      </c>
      <c r="L11" s="1364">
        <v>2.0870000000000002</v>
      </c>
      <c r="M11" s="1364">
        <v>2.569</v>
      </c>
      <c r="N11" s="2151">
        <v>1.7470000000000001</v>
      </c>
    </row>
    <row r="12" spans="1:14" s="1118" customFormat="1" ht="8.4499999999999993" customHeight="1">
      <c r="A12" s="167" t="s">
        <v>745</v>
      </c>
      <c r="B12" s="1364">
        <v>2.6709999999999998</v>
      </c>
      <c r="C12" s="1364">
        <v>1.722</v>
      </c>
      <c r="D12" s="1364">
        <v>3.3210000000000002</v>
      </c>
      <c r="E12" s="1364">
        <v>4.0970000000000004</v>
      </c>
      <c r="F12" s="1364">
        <v>3.8180000000000001</v>
      </c>
      <c r="G12" s="1364">
        <v>3.9449999999999998</v>
      </c>
      <c r="H12" s="1364">
        <v>4.5179999999999998</v>
      </c>
      <c r="I12" s="1364">
        <v>4.9619999999999997</v>
      </c>
      <c r="J12" s="1364">
        <v>4.9249999999999998</v>
      </c>
      <c r="K12" s="1364">
        <v>4.0839999999999996</v>
      </c>
      <c r="L12" s="1364">
        <v>4.7720000000000002</v>
      </c>
      <c r="M12" s="1364">
        <v>4.9169999999999998</v>
      </c>
      <c r="N12" s="2151">
        <v>4.1630000000000003</v>
      </c>
    </row>
    <row r="13" spans="1:14" s="1118" customFormat="1" ht="8.4499999999999993" customHeight="1">
      <c r="A13" s="167" t="s">
        <v>746</v>
      </c>
      <c r="B13" s="1364">
        <v>4.827</v>
      </c>
      <c r="C13" s="1364">
        <v>4.8529999999999998</v>
      </c>
      <c r="D13" s="1364">
        <v>4.0090000000000003</v>
      </c>
      <c r="E13" s="1364">
        <v>4.8230000000000004</v>
      </c>
      <c r="F13" s="1364">
        <v>4.6989999999999998</v>
      </c>
      <c r="G13" s="1364">
        <v>5.0579999999999998</v>
      </c>
      <c r="H13" s="1364">
        <v>4.0510000000000002</v>
      </c>
      <c r="I13" s="1364">
        <v>4.2859999999999996</v>
      </c>
      <c r="J13" s="1364">
        <v>3.3919999999999999</v>
      </c>
      <c r="K13" s="1364">
        <v>4.3579999999999997</v>
      </c>
      <c r="L13" s="1364">
        <v>3.9060000000000001</v>
      </c>
      <c r="M13" s="1364">
        <v>4.726</v>
      </c>
      <c r="N13" s="2151">
        <v>4.5030000000000001</v>
      </c>
    </row>
    <row r="14" spans="1:14" s="1118" customFormat="1" ht="8.4499999999999993" customHeight="1">
      <c r="A14" s="604" t="s">
        <v>748</v>
      </c>
      <c r="B14" s="1364">
        <v>3.0569999999999999</v>
      </c>
      <c r="C14" s="1364">
        <v>2.6240000000000001</v>
      </c>
      <c r="D14" s="1364">
        <v>4.0199999999999996</v>
      </c>
      <c r="E14" s="1364">
        <v>4.4989999999999997</v>
      </c>
      <c r="F14" s="1364">
        <v>4.4059999999999997</v>
      </c>
      <c r="G14" s="1364">
        <v>4.0339999999999998</v>
      </c>
      <c r="H14" s="1364">
        <v>6.3090000000000002</v>
      </c>
      <c r="I14" s="1364">
        <v>5.5129999999999999</v>
      </c>
      <c r="J14" s="1364">
        <v>4.476</v>
      </c>
      <c r="K14" s="1364">
        <v>4.7450000000000001</v>
      </c>
      <c r="L14" s="1364">
        <v>3.6709999999999998</v>
      </c>
      <c r="M14" s="1364">
        <v>1.958</v>
      </c>
      <c r="N14" s="2151">
        <v>4.22</v>
      </c>
    </row>
    <row r="15" spans="1:14" s="1118" customFormat="1" ht="8.4499999999999993" customHeight="1">
      <c r="A15" s="604" t="s">
        <v>895</v>
      </c>
      <c r="B15" s="1364">
        <v>2.976</v>
      </c>
      <c r="C15" s="1364">
        <v>2.496</v>
      </c>
      <c r="D15" s="1364">
        <v>3.3140000000000001</v>
      </c>
      <c r="E15" s="1364">
        <v>4.05</v>
      </c>
      <c r="F15" s="1364">
        <v>3.6230000000000002</v>
      </c>
      <c r="G15" s="1364">
        <v>3.8319999999999999</v>
      </c>
      <c r="H15" s="1364">
        <v>3.6150000000000002</v>
      </c>
      <c r="I15" s="1364">
        <v>3.6720000000000002</v>
      </c>
      <c r="J15" s="1364">
        <v>3.5830000000000002</v>
      </c>
      <c r="K15" s="1364">
        <v>4.0599999999999996</v>
      </c>
      <c r="L15" s="1364">
        <v>3.59</v>
      </c>
      <c r="M15" s="1364">
        <v>4.5</v>
      </c>
      <c r="N15" s="2151">
        <v>3.6190000000000002</v>
      </c>
    </row>
    <row r="16" spans="1:14" s="2324" customFormat="1" ht="8.4499999999999993" customHeight="1">
      <c r="A16" s="814" t="s">
        <v>873</v>
      </c>
      <c r="B16" s="1364">
        <v>4.1515811088295687</v>
      </c>
      <c r="C16" s="1364">
        <v>2.6650996015936252</v>
      </c>
      <c r="D16" s="1364">
        <v>3.5978131212723659</v>
      </c>
      <c r="E16" s="1364">
        <v>4.207682092282675</v>
      </c>
      <c r="F16" s="1364">
        <v>4.6298227848101261</v>
      </c>
      <c r="G16" s="1364">
        <v>4.6808618127786028</v>
      </c>
      <c r="H16" s="1364">
        <v>4.8199876237623762</v>
      </c>
      <c r="I16" s="1364">
        <v>3.6656071428571431</v>
      </c>
      <c r="J16" s="1364">
        <v>0.82904436860068254</v>
      </c>
      <c r="K16" s="1364">
        <v>1.0105181918412347</v>
      </c>
      <c r="L16" s="1364">
        <v>0.98975221238938038</v>
      </c>
      <c r="M16" s="1364">
        <v>0.71140051535622262</v>
      </c>
      <c r="N16" s="2151">
        <v>3.0301222744460543</v>
      </c>
    </row>
    <row r="17" spans="1:14" s="1118" customFormat="1" ht="8.4499999999999993" customHeight="1">
      <c r="A17" s="812" t="s">
        <v>1601</v>
      </c>
      <c r="B17" s="1364">
        <v>1.0163611046646555</v>
      </c>
      <c r="C17" s="1364">
        <v>0.38693505507026205</v>
      </c>
      <c r="D17" s="1364">
        <v>0.8257719226018938</v>
      </c>
      <c r="E17" s="1364">
        <v>2.2410335689045935</v>
      </c>
      <c r="F17" s="1364">
        <v>3.5449809402795425</v>
      </c>
      <c r="G17" s="1364">
        <v>3.4931097008159564</v>
      </c>
      <c r="H17" s="1364">
        <v>3.9545239968528718</v>
      </c>
      <c r="I17" s="1364">
        <v>4.3323157894736841</v>
      </c>
      <c r="J17" s="1364">
        <v>4.5028124655874908</v>
      </c>
      <c r="K17" s="1364">
        <v>4.2827892720306515</v>
      </c>
      <c r="L17" s="1364">
        <v>4.1126807750521568</v>
      </c>
      <c r="M17" s="1364">
        <v>4.7119065746494098</v>
      </c>
      <c r="N17" s="2151">
        <v>3.3879368644199483</v>
      </c>
    </row>
    <row r="18" spans="1:14" s="1118" customFormat="1" ht="8.4499999999999993" customHeight="1">
      <c r="A18" s="812" t="s">
        <v>1683</v>
      </c>
      <c r="B18" s="1364">
        <v>2.4683254436238493</v>
      </c>
      <c r="C18" s="1364">
        <v>3.8682395168318435</v>
      </c>
      <c r="D18" s="1364">
        <v>3.1771517899231903</v>
      </c>
      <c r="E18" s="1364">
        <v>2.3589433246536151</v>
      </c>
      <c r="F18" s="1364">
        <v>0.96065220283697073</v>
      </c>
      <c r="G18" s="1364">
        <v>1.222</v>
      </c>
      <c r="H18" s="1364">
        <v>2.4830000000000001</v>
      </c>
      <c r="I18" s="1364">
        <v>2.8370000000000002</v>
      </c>
      <c r="J18" s="1364">
        <v>1.9650000000000001</v>
      </c>
      <c r="K18" s="1364">
        <v>3.516</v>
      </c>
      <c r="L18" s="1364">
        <v>1.7689999999999999</v>
      </c>
      <c r="M18" s="1364">
        <v>2.133</v>
      </c>
      <c r="N18" s="2151">
        <v>2.4746000000000001</v>
      </c>
    </row>
    <row r="19" spans="1:14" s="1118" customFormat="1" ht="8.4499999999999993" customHeight="1">
      <c r="A19" s="812" t="s">
        <v>1408</v>
      </c>
      <c r="B19" s="1364">
        <v>2.0735000000000001</v>
      </c>
      <c r="C19" s="1364">
        <v>1.8314999999999999</v>
      </c>
      <c r="D19" s="1364">
        <v>2.1114000000000002</v>
      </c>
      <c r="E19" s="1364">
        <v>1.2029000000000001</v>
      </c>
      <c r="F19" s="1364">
        <v>1.34</v>
      </c>
      <c r="G19" s="1364">
        <v>3.0295000000000001</v>
      </c>
      <c r="H19" s="1364">
        <v>2.01308</v>
      </c>
      <c r="I19" s="1364">
        <v>1.3863000000000001</v>
      </c>
      <c r="J19" s="1364">
        <v>1.6876</v>
      </c>
      <c r="K19" s="1364">
        <v>3.3494000000000002</v>
      </c>
      <c r="L19" s="1364">
        <v>2.7218</v>
      </c>
      <c r="M19" s="1364">
        <v>3.0342345624701954</v>
      </c>
      <c r="N19" s="2151">
        <v>2.2572540566778705</v>
      </c>
    </row>
    <row r="20" spans="1:14" s="1118" customFormat="1" ht="8.4499999999999993" customHeight="1">
      <c r="A20" s="812" t="s">
        <v>1441</v>
      </c>
      <c r="B20" s="1364">
        <v>4.0987999999999998</v>
      </c>
      <c r="C20" s="1364">
        <v>2.1819000000000002</v>
      </c>
      <c r="D20" s="1364">
        <v>3.3517000000000001</v>
      </c>
      <c r="E20" s="1364">
        <v>3.7336</v>
      </c>
      <c r="F20" s="1364">
        <v>4.7294999999999998</v>
      </c>
      <c r="G20" s="1364">
        <v>4.9268999999999998</v>
      </c>
      <c r="H20" s="1364">
        <v>7.55</v>
      </c>
      <c r="I20" s="1364">
        <v>5.0659999999999998</v>
      </c>
      <c r="J20" s="1364">
        <v>2.69</v>
      </c>
      <c r="K20" s="1364">
        <v>6.48</v>
      </c>
      <c r="L20" s="1364">
        <v>4.6399999999999997</v>
      </c>
      <c r="M20" s="1364">
        <v>3.61</v>
      </c>
      <c r="N20" s="2151">
        <v>4.2</v>
      </c>
    </row>
    <row r="21" spans="1:14" s="1118" customFormat="1" ht="8.4499999999999993" customHeight="1">
      <c r="A21" s="812" t="s">
        <v>1442</v>
      </c>
      <c r="B21" s="1364">
        <v>5.15</v>
      </c>
      <c r="C21" s="1364">
        <v>2.33</v>
      </c>
      <c r="D21" s="1364">
        <v>5.16</v>
      </c>
      <c r="E21" s="1364">
        <v>5.34</v>
      </c>
      <c r="F21" s="1364">
        <v>2.38</v>
      </c>
      <c r="G21" s="1364">
        <v>3.37</v>
      </c>
      <c r="H21" s="1364">
        <v>8.32</v>
      </c>
      <c r="I21" s="1364">
        <v>6.38</v>
      </c>
      <c r="J21" s="1364">
        <v>5.0599999999999996</v>
      </c>
      <c r="K21" s="1364">
        <v>7.07</v>
      </c>
      <c r="L21" s="1364">
        <v>5.0199999999999996</v>
      </c>
      <c r="M21" s="1364">
        <v>3.66</v>
      </c>
      <c r="N21" s="2151">
        <v>5.07</v>
      </c>
    </row>
    <row r="22" spans="1:14" s="701" customFormat="1" ht="8.4499999999999993" customHeight="1">
      <c r="A22" s="812" t="s">
        <v>721</v>
      </c>
      <c r="B22" s="1364">
        <v>1.41</v>
      </c>
      <c r="C22" s="1364">
        <v>2</v>
      </c>
      <c r="D22" s="1364">
        <v>5.0999999999999996</v>
      </c>
      <c r="E22" s="1364">
        <v>9.2200000000000006</v>
      </c>
      <c r="F22" s="1364">
        <v>9.93</v>
      </c>
      <c r="G22" s="1364">
        <v>12.83</v>
      </c>
      <c r="H22" s="1364">
        <v>11.64</v>
      </c>
      <c r="I22" s="1364">
        <v>8.8508999999999993</v>
      </c>
      <c r="J22" s="1364">
        <v>7.81</v>
      </c>
      <c r="K22" s="1364">
        <v>7.13</v>
      </c>
      <c r="L22" s="1364">
        <v>5.52</v>
      </c>
      <c r="M22" s="1364">
        <v>6.57</v>
      </c>
      <c r="N22" s="2151">
        <v>7.74</v>
      </c>
    </row>
    <row r="23" spans="1:14" s="701" customFormat="1" ht="8.4499999999999993" customHeight="1">
      <c r="A23" s="1386" t="s">
        <v>292</v>
      </c>
      <c r="B23" s="1364">
        <v>2.4586999999999999</v>
      </c>
      <c r="C23" s="1364">
        <v>3.24</v>
      </c>
      <c r="D23" s="1364">
        <v>5.89</v>
      </c>
      <c r="E23" s="1364">
        <v>9.7899999999999991</v>
      </c>
      <c r="F23" s="1364">
        <v>8.59</v>
      </c>
      <c r="G23" s="1364">
        <v>10.58</v>
      </c>
      <c r="H23" s="1364">
        <v>8.4499999999999993</v>
      </c>
      <c r="I23" s="1364">
        <v>10.18</v>
      </c>
      <c r="J23" s="1364">
        <v>9.5399999999999991</v>
      </c>
      <c r="K23" s="1364">
        <v>10.43</v>
      </c>
      <c r="L23" s="1364">
        <v>10.23</v>
      </c>
      <c r="M23" s="1364">
        <v>8.2200000000000006</v>
      </c>
      <c r="N23" s="2151">
        <v>8.4380000000000006</v>
      </c>
    </row>
    <row r="24" spans="1:14" s="701" customFormat="1" ht="8.4499999999999993" customHeight="1">
      <c r="A24" s="1386" t="s">
        <v>1195</v>
      </c>
      <c r="B24" s="1364">
        <v>2.6882999999999999</v>
      </c>
      <c r="C24" s="1364">
        <v>1.33</v>
      </c>
      <c r="D24" s="1364">
        <v>1.08</v>
      </c>
      <c r="E24" s="1364">
        <v>1.1100000000000001</v>
      </c>
      <c r="F24" s="1364">
        <v>1.06</v>
      </c>
      <c r="G24" s="1364">
        <v>0.9</v>
      </c>
      <c r="H24" s="1364">
        <v>0.72</v>
      </c>
      <c r="I24" s="1364">
        <v>0.69</v>
      </c>
      <c r="J24" s="1364">
        <v>0.69</v>
      </c>
      <c r="K24" s="1364">
        <v>0.75</v>
      </c>
      <c r="L24" s="1364">
        <v>0.84</v>
      </c>
      <c r="M24" s="1364">
        <v>0.86</v>
      </c>
      <c r="N24" s="2151">
        <v>1.28</v>
      </c>
    </row>
    <row r="25" spans="1:14" s="279" customFormat="1" ht="8.4499999999999993" customHeight="1">
      <c r="A25" s="1386" t="s">
        <v>428</v>
      </c>
      <c r="B25" s="1364">
        <v>0.48</v>
      </c>
      <c r="C25" s="1364">
        <v>0.34</v>
      </c>
      <c r="D25" s="1364">
        <v>0.32673033901946913</v>
      </c>
      <c r="E25" s="1364">
        <v>0.44821357698173248</v>
      </c>
      <c r="F25" s="1364">
        <v>0.56999999999999995</v>
      </c>
      <c r="G25" s="1364">
        <v>0.71</v>
      </c>
      <c r="H25" s="1364">
        <v>2.2871125831199564</v>
      </c>
      <c r="I25" s="1364">
        <v>4.26</v>
      </c>
      <c r="J25" s="1364">
        <v>3.7801119796267422</v>
      </c>
      <c r="K25" s="1364">
        <v>5.7681899354983415</v>
      </c>
      <c r="L25" s="1364">
        <v>1.3649886601894599</v>
      </c>
      <c r="M25" s="1364">
        <v>0.86</v>
      </c>
      <c r="N25" s="2151">
        <v>2.72</v>
      </c>
    </row>
    <row r="26" spans="1:14" s="279" customFormat="1" ht="8.4499999999999993" customHeight="1">
      <c r="A26" s="1386" t="s">
        <v>1828</v>
      </c>
      <c r="B26" s="1364">
        <v>0.3</v>
      </c>
      <c r="C26" s="1364">
        <v>0.27</v>
      </c>
      <c r="D26" s="1364">
        <v>0.25</v>
      </c>
      <c r="E26" s="1364">
        <v>0.22459140275275666</v>
      </c>
      <c r="F26" s="1364">
        <v>0.2</v>
      </c>
      <c r="G26" s="1364">
        <v>0.21</v>
      </c>
      <c r="H26" s="1364">
        <v>0.20773918429166563</v>
      </c>
      <c r="I26" s="1364">
        <v>0.20173635139160631</v>
      </c>
      <c r="J26" s="1364">
        <v>0.19</v>
      </c>
      <c r="K26" s="1364">
        <v>0.19</v>
      </c>
      <c r="L26" s="1364">
        <v>0.18</v>
      </c>
      <c r="M26" s="1364">
        <v>0.1633696910001769</v>
      </c>
      <c r="N26" s="2151">
        <v>0.21811313787794637</v>
      </c>
    </row>
    <row r="27" spans="1:14" s="279" customFormat="1" ht="8.4499999999999993" customHeight="1">
      <c r="A27" s="1386" t="s">
        <v>1915</v>
      </c>
      <c r="B27" s="1364">
        <v>0.15</v>
      </c>
      <c r="C27" s="1364">
        <v>0.17</v>
      </c>
      <c r="D27" s="1364">
        <v>1.03</v>
      </c>
      <c r="E27" s="1364">
        <v>0.42</v>
      </c>
      <c r="F27" s="1364">
        <v>0.15</v>
      </c>
      <c r="G27" s="1364">
        <v>0.15</v>
      </c>
      <c r="H27" s="1364">
        <v>2.23</v>
      </c>
      <c r="I27" s="1364">
        <v>1.8</v>
      </c>
      <c r="J27" s="1364">
        <v>0.64</v>
      </c>
      <c r="K27" s="1364">
        <v>0.44</v>
      </c>
      <c r="L27" s="1364">
        <v>0.24</v>
      </c>
      <c r="M27" s="1364">
        <v>1.01</v>
      </c>
      <c r="N27" s="2151">
        <v>1.06</v>
      </c>
    </row>
    <row r="28" spans="1:14" s="279" customFormat="1" ht="8.4499999999999993" customHeight="1">
      <c r="A28" s="1386" t="s">
        <v>2019</v>
      </c>
      <c r="B28" s="1364">
        <v>0.73928031280663342</v>
      </c>
      <c r="C28" s="1364">
        <v>1.45</v>
      </c>
      <c r="D28" s="1364">
        <v>0.64</v>
      </c>
      <c r="E28" s="1364">
        <v>0.36</v>
      </c>
      <c r="F28" s="1364">
        <v>0.82</v>
      </c>
      <c r="G28" s="1364">
        <v>0.26</v>
      </c>
      <c r="H28" s="1364">
        <v>0.22</v>
      </c>
      <c r="I28" s="1364">
        <v>0.42</v>
      </c>
      <c r="J28" s="1364">
        <v>1.59</v>
      </c>
      <c r="K28" s="1364">
        <v>3.44</v>
      </c>
      <c r="L28" s="1364">
        <v>0.36</v>
      </c>
      <c r="M28" s="1364">
        <v>0.69</v>
      </c>
      <c r="N28" s="2151">
        <v>1.1499999999999999</v>
      </c>
    </row>
    <row r="29" spans="1:14" s="279" customFormat="1" ht="8.4499999999999993" customHeight="1">
      <c r="A29" s="1386" t="s">
        <v>2172</v>
      </c>
      <c r="B29" s="1364">
        <v>0.82350000000000001</v>
      </c>
      <c r="C29" s="1364">
        <v>2.56</v>
      </c>
      <c r="D29" s="1364">
        <v>3.2654353261213163</v>
      </c>
      <c r="E29" s="1364">
        <v>3.5897992254016362</v>
      </c>
      <c r="F29" s="1364">
        <v>2.672718214439743</v>
      </c>
      <c r="G29" s="1364">
        <v>2.71</v>
      </c>
      <c r="H29" s="1364">
        <v>4.1268000000000002</v>
      </c>
      <c r="I29" s="1364">
        <v>0.89629999999999999</v>
      </c>
      <c r="J29" s="1364">
        <v>0.75</v>
      </c>
      <c r="K29" s="1364">
        <v>2.7259000000000002</v>
      </c>
      <c r="L29" s="1364">
        <v>2.46</v>
      </c>
      <c r="M29" s="1364">
        <v>0.6364510804822362</v>
      </c>
      <c r="N29" s="2151">
        <v>2.5970446727655725</v>
      </c>
    </row>
    <row r="30" spans="1:14" s="279" customFormat="1" ht="8.4499999999999993" customHeight="1">
      <c r="A30" s="1386" t="s">
        <v>2295</v>
      </c>
      <c r="B30" s="1364">
        <v>0.28740629370629367</v>
      </c>
      <c r="C30" s="1364">
        <v>0.39290000000000003</v>
      </c>
      <c r="D30" s="1364">
        <v>1.1338999999999999</v>
      </c>
      <c r="E30" s="1364">
        <v>2.6753</v>
      </c>
      <c r="F30" s="1364">
        <v>4.8301971251968672</v>
      </c>
      <c r="G30" s="1364">
        <v>4.4000000000000004</v>
      </c>
      <c r="H30" s="1364">
        <v>4.3062330467845928</v>
      </c>
      <c r="I30" s="1364">
        <v>4.87</v>
      </c>
      <c r="J30" s="1364">
        <v>4.1199000000000003</v>
      </c>
      <c r="K30" s="1364">
        <v>4.53</v>
      </c>
      <c r="L30" s="1364">
        <v>4.1825550203065518</v>
      </c>
      <c r="M30" s="1364">
        <v>2.9626000000000001</v>
      </c>
      <c r="N30" s="2151">
        <v>3.54</v>
      </c>
    </row>
    <row r="31" spans="1:14" s="279" customFormat="1" ht="8.4499999999999993" customHeight="1">
      <c r="A31" s="1386" t="s">
        <v>2635</v>
      </c>
      <c r="B31" s="1364">
        <v>1.8801234929925437</v>
      </c>
      <c r="C31" s="1364">
        <v>1.6778837822512049</v>
      </c>
      <c r="D31" s="1364">
        <v>1.8590500000000001</v>
      </c>
      <c r="E31" s="1364">
        <v>1.6787000000000001</v>
      </c>
      <c r="F31" s="1364">
        <v>1.1969024903247523</v>
      </c>
      <c r="G31" s="1364">
        <v>2.839016408473598</v>
      </c>
      <c r="H31" s="1364">
        <v>5.82</v>
      </c>
      <c r="I31" s="1364">
        <v>5.15</v>
      </c>
      <c r="J31" s="1364">
        <v>5.28</v>
      </c>
      <c r="K31" s="1364">
        <v>6.1207865018683529</v>
      </c>
      <c r="L31" s="1364">
        <v>6.9056876664303326</v>
      </c>
      <c r="M31" s="1364">
        <v>4.5187192718019418</v>
      </c>
      <c r="N31" s="2151">
        <v>4.1954698276949909</v>
      </c>
    </row>
    <row r="32" spans="1:14" s="279" customFormat="1" ht="8.4499999999999993" customHeight="1">
      <c r="A32" s="1386" t="s">
        <v>2736</v>
      </c>
      <c r="B32" s="1364">
        <v>1.1887814391479412</v>
      </c>
      <c r="C32" s="1365">
        <v>1.6882129461871012</v>
      </c>
      <c r="D32" s="1365">
        <v>4.6173710940626007</v>
      </c>
      <c r="E32" s="1364">
        <v>2.589154460713186</v>
      </c>
      <c r="F32" s="1365">
        <v>0.78108827465870911</v>
      </c>
      <c r="G32" s="1365">
        <v>1.7622490321978828</v>
      </c>
      <c r="H32" s="1365">
        <v>4.587902172601086</v>
      </c>
      <c r="I32" s="1365">
        <v>4.3541351930413725</v>
      </c>
      <c r="J32" s="1365">
        <v>2.1265040008082443</v>
      </c>
      <c r="K32" s="1365">
        <v>4.0623203194575632</v>
      </c>
      <c r="L32" s="1365">
        <v>2.8046806924460426</v>
      </c>
      <c r="M32" s="1365">
        <v>0.34559453310159571</v>
      </c>
      <c r="N32" s="1916">
        <v>2.8095801418491666</v>
      </c>
    </row>
    <row r="33" spans="1:14" s="279" customFormat="1" ht="8.4499999999999993" customHeight="1">
      <c r="A33" s="1391" t="s">
        <v>2890</v>
      </c>
      <c r="B33" s="1371">
        <v>0.02</v>
      </c>
      <c r="C33" s="1372">
        <v>8.2701050321366973E-2</v>
      </c>
      <c r="D33" s="1372">
        <v>0.10538818783282233</v>
      </c>
      <c r="E33" s="1371"/>
      <c r="F33" s="1372"/>
      <c r="G33" s="1372"/>
      <c r="H33" s="1372"/>
      <c r="I33" s="1372"/>
      <c r="J33" s="1372"/>
      <c r="K33" s="1372"/>
      <c r="L33" s="1372"/>
      <c r="M33" s="1372"/>
      <c r="N33" s="1865"/>
    </row>
    <row r="34" spans="1:14">
      <c r="C34" s="600"/>
    </row>
    <row r="35" spans="1:14" s="1008" customFormat="1" ht="12.75">
      <c r="A35" s="458" t="s">
        <v>2441</v>
      </c>
      <c r="B35" s="1007"/>
      <c r="C35" s="1007"/>
      <c r="D35" s="1007"/>
      <c r="E35" s="1007"/>
      <c r="F35" s="1007"/>
      <c r="G35" s="1007"/>
      <c r="H35" s="1007"/>
      <c r="I35" s="1007"/>
      <c r="J35" s="1007"/>
      <c r="K35" s="1007"/>
      <c r="L35" s="1007"/>
      <c r="M35" s="1007"/>
      <c r="N35" s="1007"/>
    </row>
    <row r="36" spans="1:14" s="1008" customFormat="1" ht="12.75">
      <c r="A36" s="462"/>
    </row>
    <row r="37" spans="1:14" s="1008" customFormat="1" ht="12.75">
      <c r="A37" s="462"/>
    </row>
    <row r="38" spans="1:14" s="1008" customFormat="1" ht="12.75">
      <c r="A38" s="505" t="s">
        <v>280</v>
      </c>
      <c r="B38" s="1009"/>
      <c r="C38" s="1009"/>
      <c r="D38" s="1009"/>
      <c r="E38" s="1009"/>
      <c r="F38" s="1009"/>
      <c r="G38" s="1009"/>
      <c r="H38" s="1009"/>
      <c r="I38" s="1009"/>
      <c r="J38" s="1009"/>
      <c r="K38" s="1009"/>
      <c r="L38" s="1009"/>
      <c r="M38" s="1009"/>
      <c r="N38" s="1009"/>
    </row>
    <row r="39" spans="1:14" ht="9.9499999999999993" customHeight="1">
      <c r="A39" s="810"/>
      <c r="B39" s="2508" t="s">
        <v>1788</v>
      </c>
      <c r="C39" s="2509"/>
      <c r="D39" s="2509"/>
      <c r="E39" s="2509"/>
      <c r="F39" s="2509"/>
      <c r="G39" s="2509"/>
      <c r="H39" s="2509"/>
      <c r="I39" s="2509"/>
      <c r="J39" s="2509"/>
      <c r="K39" s="2509"/>
      <c r="L39" s="2509"/>
      <c r="M39" s="2509"/>
      <c r="N39" s="2510"/>
    </row>
    <row r="40" spans="1:14" s="1118" customFormat="1" ht="9.9499999999999993" customHeight="1">
      <c r="A40" s="169" t="s">
        <v>976</v>
      </c>
      <c r="B40" s="284" t="s">
        <v>1688</v>
      </c>
      <c r="C40" s="284" t="s">
        <v>1689</v>
      </c>
      <c r="D40" s="284" t="s">
        <v>1690</v>
      </c>
      <c r="E40" s="284" t="s">
        <v>1691</v>
      </c>
      <c r="F40" s="284" t="s">
        <v>1692</v>
      </c>
      <c r="G40" s="284" t="s">
        <v>1693</v>
      </c>
      <c r="H40" s="284" t="s">
        <v>1694</v>
      </c>
      <c r="I40" s="284" t="s">
        <v>1695</v>
      </c>
      <c r="J40" s="284" t="s">
        <v>1704</v>
      </c>
      <c r="K40" s="284" t="s">
        <v>1705</v>
      </c>
      <c r="L40" s="284" t="s">
        <v>717</v>
      </c>
      <c r="M40" s="284" t="s">
        <v>718</v>
      </c>
      <c r="N40" s="2282" t="s">
        <v>1341</v>
      </c>
    </row>
    <row r="41" spans="1:14" s="1118" customFormat="1" ht="8.4499999999999993" customHeight="1">
      <c r="A41" s="1112" t="s">
        <v>895</v>
      </c>
      <c r="B41" s="1378">
        <v>5095</v>
      </c>
      <c r="C41" s="1378">
        <v>4230</v>
      </c>
      <c r="D41" s="1378">
        <v>4240</v>
      </c>
      <c r="E41" s="1378">
        <v>3610</v>
      </c>
      <c r="F41" s="1378">
        <v>3000</v>
      </c>
      <c r="G41" s="1378">
        <v>4225</v>
      </c>
      <c r="H41" s="1378">
        <v>5009</v>
      </c>
      <c r="I41" s="1378">
        <v>4330</v>
      </c>
      <c r="J41" s="1378">
        <v>3550</v>
      </c>
      <c r="K41" s="1378">
        <v>5180</v>
      </c>
      <c r="L41" s="1378">
        <v>4060</v>
      </c>
      <c r="M41" s="1378">
        <v>5200</v>
      </c>
      <c r="N41" s="684">
        <v>51729</v>
      </c>
    </row>
    <row r="42" spans="1:14" s="1118" customFormat="1" ht="8.4499999999999993" customHeight="1">
      <c r="A42" s="1113" t="s">
        <v>873</v>
      </c>
      <c r="B42" s="1379">
        <v>4870</v>
      </c>
      <c r="C42" s="1379">
        <v>13805</v>
      </c>
      <c r="D42" s="1379">
        <v>12575</v>
      </c>
      <c r="E42" s="1379">
        <v>14759</v>
      </c>
      <c r="F42" s="1379">
        <v>7900</v>
      </c>
      <c r="G42" s="1379">
        <v>13460</v>
      </c>
      <c r="H42" s="1379">
        <v>8080</v>
      </c>
      <c r="I42" s="1379">
        <v>2800</v>
      </c>
      <c r="J42" s="1379">
        <v>5860</v>
      </c>
      <c r="K42" s="1379">
        <v>9070</v>
      </c>
      <c r="L42" s="1379">
        <v>5650</v>
      </c>
      <c r="M42" s="1379">
        <v>14359</v>
      </c>
      <c r="N42" s="685">
        <v>113188</v>
      </c>
    </row>
    <row r="43" spans="1:14" s="1118" customFormat="1" ht="8.4499999999999993" customHeight="1">
      <c r="A43" s="1113" t="s">
        <v>1601</v>
      </c>
      <c r="B43" s="1380">
        <v>4309</v>
      </c>
      <c r="C43" s="1380">
        <v>13165</v>
      </c>
      <c r="D43" s="1380">
        <v>12145</v>
      </c>
      <c r="E43" s="1380">
        <v>9056</v>
      </c>
      <c r="F43" s="1380">
        <v>11018</v>
      </c>
      <c r="G43" s="1380">
        <v>11030</v>
      </c>
      <c r="H43" s="1380">
        <v>12710</v>
      </c>
      <c r="I43" s="1380">
        <v>9500</v>
      </c>
      <c r="J43" s="1380">
        <v>18162</v>
      </c>
      <c r="K43" s="1380">
        <v>13050</v>
      </c>
      <c r="L43" s="1380">
        <v>18334.25</v>
      </c>
      <c r="M43" s="1380">
        <v>20358.5</v>
      </c>
      <c r="N43" s="685">
        <v>152837.75</v>
      </c>
    </row>
    <row r="44" spans="1:14" s="1118" customFormat="1" ht="8.4499999999999993" customHeight="1">
      <c r="A44" s="1113" t="s">
        <v>1683</v>
      </c>
      <c r="B44" s="1380">
        <v>20554.2</v>
      </c>
      <c r="C44" s="1380">
        <v>24670.5</v>
      </c>
      <c r="D44" s="1380">
        <v>12021</v>
      </c>
      <c r="E44" s="1380">
        <v>10369</v>
      </c>
      <c r="F44" s="1380">
        <v>15533</v>
      </c>
      <c r="G44" s="1380">
        <v>11255.5</v>
      </c>
      <c r="H44" s="1379">
        <v>14541</v>
      </c>
      <c r="I44" s="1379">
        <v>20075</v>
      </c>
      <c r="J44" s="1379">
        <v>15654</v>
      </c>
      <c r="K44" s="1379">
        <v>7970</v>
      </c>
      <c r="L44" s="1379">
        <v>10245</v>
      </c>
      <c r="M44" s="1379">
        <v>12862</v>
      </c>
      <c r="N44" s="686">
        <v>175750.2</v>
      </c>
    </row>
    <row r="45" spans="1:14" s="1118" customFormat="1" ht="8.4499999999999993" customHeight="1">
      <c r="A45" s="1113" t="s">
        <v>1408</v>
      </c>
      <c r="B45" s="1380">
        <v>13397</v>
      </c>
      <c r="C45" s="1380">
        <v>18830</v>
      </c>
      <c r="D45" s="1380">
        <v>15855</v>
      </c>
      <c r="E45" s="1380">
        <v>14880</v>
      </c>
      <c r="F45" s="1380">
        <v>14180</v>
      </c>
      <c r="G45" s="1379">
        <v>17395</v>
      </c>
      <c r="H45" s="1379">
        <v>8962</v>
      </c>
      <c r="I45" s="1379">
        <v>7713</v>
      </c>
      <c r="J45" s="1379">
        <v>7295</v>
      </c>
      <c r="K45" s="1379">
        <v>20300</v>
      </c>
      <c r="L45" s="1379">
        <v>17397</v>
      </c>
      <c r="M45" s="1379">
        <v>13980</v>
      </c>
      <c r="N45" s="686">
        <v>170184</v>
      </c>
    </row>
    <row r="46" spans="1:14" s="1118" customFormat="1" ht="8.4499999999999993" customHeight="1">
      <c r="A46" s="1381" t="s">
        <v>1441</v>
      </c>
      <c r="B46" s="1078">
        <v>35455</v>
      </c>
      <c r="C46" s="1078">
        <v>31353</v>
      </c>
      <c r="D46" s="1078">
        <v>35062</v>
      </c>
      <c r="E46" s="1078">
        <v>21472</v>
      </c>
      <c r="F46" s="1078">
        <v>20418</v>
      </c>
      <c r="G46" s="1078">
        <v>24379</v>
      </c>
      <c r="H46" s="1078">
        <v>12236</v>
      </c>
      <c r="I46" s="1078">
        <v>10443</v>
      </c>
      <c r="J46" s="1078">
        <v>12583.9</v>
      </c>
      <c r="K46" s="1078">
        <v>21570</v>
      </c>
      <c r="L46" s="1078">
        <v>17413</v>
      </c>
      <c r="M46" s="1078">
        <v>15934.2</v>
      </c>
      <c r="N46" s="1079">
        <v>258319.1</v>
      </c>
    </row>
    <row r="47" spans="1:14" s="1118" customFormat="1" ht="8.4499999999999993" customHeight="1">
      <c r="A47" s="812" t="s">
        <v>1442</v>
      </c>
      <c r="B47" s="1078">
        <v>22432</v>
      </c>
      <c r="C47" s="1078">
        <v>21897</v>
      </c>
      <c r="D47" s="1078">
        <v>23934</v>
      </c>
      <c r="E47" s="1078">
        <v>36880</v>
      </c>
      <c r="F47" s="1078">
        <v>21661</v>
      </c>
      <c r="G47" s="1078">
        <v>19955</v>
      </c>
      <c r="H47" s="1078">
        <v>27293</v>
      </c>
      <c r="I47" s="1078">
        <v>18938.599999999999</v>
      </c>
      <c r="J47" s="1078">
        <v>27518</v>
      </c>
      <c r="K47" s="1078">
        <v>27686</v>
      </c>
      <c r="L47" s="1078">
        <v>23702</v>
      </c>
      <c r="M47" s="1078">
        <v>21522</v>
      </c>
      <c r="N47" s="1079">
        <v>293418.59999999998</v>
      </c>
    </row>
    <row r="48" spans="1:14" s="1118" customFormat="1" ht="8.4499999999999993" customHeight="1">
      <c r="A48" s="812" t="s">
        <v>721</v>
      </c>
      <c r="B48" s="1078">
        <v>9527</v>
      </c>
      <c r="C48" s="1078">
        <v>29763</v>
      </c>
      <c r="D48" s="1078">
        <v>26239</v>
      </c>
      <c r="E48" s="1078">
        <v>30559.5</v>
      </c>
      <c r="F48" s="1078">
        <v>22845</v>
      </c>
      <c r="G48" s="1078">
        <v>31964</v>
      </c>
      <c r="H48" s="1078">
        <v>24596</v>
      </c>
      <c r="I48" s="1078">
        <v>13045</v>
      </c>
      <c r="J48" s="1078">
        <v>26999</v>
      </c>
      <c r="K48" s="1078">
        <v>16177</v>
      </c>
      <c r="L48" s="1078">
        <v>14110</v>
      </c>
      <c r="M48" s="1078">
        <v>23022</v>
      </c>
      <c r="N48" s="1079">
        <v>268846.5</v>
      </c>
    </row>
    <row r="49" spans="1:14" s="279" customFormat="1" ht="8.4499999999999993" customHeight="1">
      <c r="A49" s="1382" t="s">
        <v>292</v>
      </c>
      <c r="B49" s="1383">
        <v>26345.5</v>
      </c>
      <c r="C49" s="1383">
        <v>22856</v>
      </c>
      <c r="D49" s="1383">
        <v>24944</v>
      </c>
      <c r="E49" s="1383">
        <v>45845</v>
      </c>
      <c r="F49" s="1383">
        <v>45152.9</v>
      </c>
      <c r="G49" s="1383">
        <v>36533.4</v>
      </c>
      <c r="H49" s="1383">
        <v>23749.7</v>
      </c>
      <c r="I49" s="1383">
        <v>27273.1</v>
      </c>
      <c r="J49" s="1383">
        <v>18992.7</v>
      </c>
      <c r="K49" s="1383">
        <v>25360</v>
      </c>
      <c r="L49" s="1384">
        <v>47529</v>
      </c>
      <c r="M49" s="1384">
        <v>52982.5</v>
      </c>
      <c r="N49" s="1385">
        <v>397563.8</v>
      </c>
    </row>
    <row r="50" spans="1:14" s="279" customFormat="1" ht="8.4499999999999993" customHeight="1">
      <c r="A50" s="1382" t="s">
        <v>1195</v>
      </c>
      <c r="B50" s="1383">
        <v>46481</v>
      </c>
      <c r="C50" s="1383">
        <v>23655</v>
      </c>
      <c r="D50" s="1383">
        <v>13401</v>
      </c>
      <c r="E50" s="1383">
        <v>6484</v>
      </c>
      <c r="F50" s="1383">
        <v>8057</v>
      </c>
      <c r="G50" s="1383">
        <v>3737.22</v>
      </c>
      <c r="H50" s="1383">
        <v>10599</v>
      </c>
      <c r="I50" s="1383">
        <v>16760</v>
      </c>
      <c r="J50" s="1383">
        <v>16372.64</v>
      </c>
      <c r="K50" s="1383">
        <v>39224</v>
      </c>
      <c r="L50" s="1384">
        <v>20305</v>
      </c>
      <c r="M50" s="1384">
        <v>7692.6</v>
      </c>
      <c r="N50" s="1385">
        <v>212768.46</v>
      </c>
    </row>
    <row r="51" spans="1:14" s="279" customFormat="1" ht="8.4499999999999993" customHeight="1">
      <c r="A51" s="1386" t="s">
        <v>428</v>
      </c>
      <c r="B51" s="1387">
        <v>3778</v>
      </c>
      <c r="C51" s="1388">
        <v>7614.91</v>
      </c>
      <c r="D51" s="1388">
        <v>22664.880000000001</v>
      </c>
      <c r="E51" s="1388">
        <v>41821.74</v>
      </c>
      <c r="F51" s="1388">
        <v>57151.14</v>
      </c>
      <c r="G51" s="1383">
        <v>41383.230000000003</v>
      </c>
      <c r="H51" s="1383">
        <v>84693.86</v>
      </c>
      <c r="I51" s="1383">
        <v>131067.73</v>
      </c>
      <c r="J51" s="1383">
        <v>126620.89</v>
      </c>
      <c r="K51" s="1383">
        <v>88456.639999999999</v>
      </c>
      <c r="L51" s="1389">
        <v>70014.75</v>
      </c>
      <c r="M51" s="1389">
        <v>50500.23</v>
      </c>
      <c r="N51" s="1390">
        <v>725768</v>
      </c>
    </row>
    <row r="52" spans="1:14" s="279" customFormat="1" ht="8.4499999999999993" customHeight="1">
      <c r="A52" s="1386" t="s">
        <v>1828</v>
      </c>
      <c r="B52" s="1387">
        <v>10815.02</v>
      </c>
      <c r="C52" s="1388">
        <v>21040.69</v>
      </c>
      <c r="D52" s="1388">
        <v>16295.09</v>
      </c>
      <c r="E52" s="1388">
        <v>9331.01</v>
      </c>
      <c r="F52" s="1388">
        <v>12496.45</v>
      </c>
      <c r="G52" s="1383">
        <v>24365.02</v>
      </c>
      <c r="H52" s="1383">
        <v>43041.61</v>
      </c>
      <c r="I52" s="1383">
        <v>20209.02</v>
      </c>
      <c r="J52" s="1383">
        <v>10380.09</v>
      </c>
      <c r="K52" s="1383">
        <v>17176.57</v>
      </c>
      <c r="L52" s="1389">
        <v>8599.57</v>
      </c>
      <c r="M52" s="1389">
        <v>7010.36</v>
      </c>
      <c r="N52" s="1390">
        <v>200760.5</v>
      </c>
    </row>
    <row r="53" spans="1:14" s="279" customFormat="1" ht="8.4499999999999993" customHeight="1">
      <c r="A53" s="1386" t="s">
        <v>1915</v>
      </c>
      <c r="B53" s="1387">
        <v>4183.63</v>
      </c>
      <c r="C53" s="1388">
        <v>16785.21</v>
      </c>
      <c r="D53" s="1388">
        <v>59148.29</v>
      </c>
      <c r="E53" s="1388">
        <v>46623.9</v>
      </c>
      <c r="F53" s="1388">
        <v>13937.5</v>
      </c>
      <c r="G53" s="1383">
        <v>11820.02</v>
      </c>
      <c r="H53" s="1383">
        <v>60027.97</v>
      </c>
      <c r="I53" s="1383">
        <v>62774.45</v>
      </c>
      <c r="J53" s="1383">
        <v>54194.879999999997</v>
      </c>
      <c r="K53" s="1383">
        <v>16825.09</v>
      </c>
      <c r="L53" s="1389">
        <v>9422.01</v>
      </c>
      <c r="M53" s="1389">
        <v>18957.46</v>
      </c>
      <c r="N53" s="1390">
        <v>374700.41000000003</v>
      </c>
    </row>
    <row r="54" spans="1:14" s="279" customFormat="1" ht="8.4499999999999993" customHeight="1">
      <c r="A54" s="1386" t="s">
        <v>2019</v>
      </c>
      <c r="B54" s="1387">
        <v>54163.06</v>
      </c>
      <c r="C54" s="1388">
        <v>87216.62</v>
      </c>
      <c r="D54" s="1388">
        <v>44212.160000000003</v>
      </c>
      <c r="E54" s="1388">
        <v>45909.37</v>
      </c>
      <c r="F54" s="1388">
        <v>86020.75</v>
      </c>
      <c r="G54" s="1383">
        <v>93480.62</v>
      </c>
      <c r="H54" s="1383">
        <v>37572.03</v>
      </c>
      <c r="I54" s="1383">
        <v>75260.850000000006</v>
      </c>
      <c r="J54" s="1383">
        <v>116403.53</v>
      </c>
      <c r="K54" s="1383">
        <v>137484.17000000001</v>
      </c>
      <c r="L54" s="1389">
        <v>84443.89</v>
      </c>
      <c r="M54" s="1389">
        <v>99550.12</v>
      </c>
      <c r="N54" s="1390">
        <v>961717.17</v>
      </c>
    </row>
    <row r="55" spans="1:14" s="279" customFormat="1" ht="8.4499999999999993" customHeight="1">
      <c r="A55" s="1386" t="s">
        <v>2172</v>
      </c>
      <c r="B55" s="1387">
        <v>74532.06</v>
      </c>
      <c r="C55" s="1388">
        <v>93260.44</v>
      </c>
      <c r="D55" s="1388">
        <v>112777.51000000001</v>
      </c>
      <c r="E55" s="1388">
        <v>119761.42000000001</v>
      </c>
      <c r="F55" s="1388">
        <v>86370.65</v>
      </c>
      <c r="G55" s="1383">
        <v>108890.69</v>
      </c>
      <c r="H55" s="1383">
        <v>103429.5</v>
      </c>
      <c r="I55" s="1383">
        <v>51465.06</v>
      </c>
      <c r="J55" s="1383">
        <v>21562.539999999997</v>
      </c>
      <c r="K55" s="1383">
        <v>118780.26</v>
      </c>
      <c r="L55" s="1389">
        <v>115766.1</v>
      </c>
      <c r="M55" s="1389">
        <v>55440.06</v>
      </c>
      <c r="N55" s="1390">
        <v>1062036.29</v>
      </c>
    </row>
    <row r="56" spans="1:14" s="279" customFormat="1" ht="8.4499999999999993" customHeight="1">
      <c r="A56" s="1386" t="s">
        <v>2295</v>
      </c>
      <c r="B56" s="1387">
        <v>35750</v>
      </c>
      <c r="C56" s="1388">
        <v>58180.9</v>
      </c>
      <c r="D56" s="1388">
        <v>108468.29</v>
      </c>
      <c r="E56" s="1388">
        <v>118700.81</v>
      </c>
      <c r="F56" s="1388">
        <v>122227.5</v>
      </c>
      <c r="G56" s="1383">
        <v>141951.71</v>
      </c>
      <c r="H56" s="1383">
        <v>108882</v>
      </c>
      <c r="I56" s="1383">
        <v>97952</v>
      </c>
      <c r="J56" s="1383">
        <v>90757</v>
      </c>
      <c r="K56" s="1383">
        <v>89462</v>
      </c>
      <c r="L56" s="1389">
        <v>110063</v>
      </c>
      <c r="M56" s="1389">
        <v>78919</v>
      </c>
      <c r="N56" s="1390">
        <v>1161314.21</v>
      </c>
    </row>
    <row r="57" spans="1:14" s="279" customFormat="1" ht="8.4499999999999993" customHeight="1">
      <c r="A57" s="1386" t="s">
        <v>2635</v>
      </c>
      <c r="B57" s="1387">
        <v>67999</v>
      </c>
      <c r="C57" s="1388">
        <v>141080</v>
      </c>
      <c r="D57" s="1388">
        <v>127788</v>
      </c>
      <c r="E57" s="1388">
        <v>85040</v>
      </c>
      <c r="F57" s="1388">
        <v>142263.83000000005</v>
      </c>
      <c r="G57" s="1383">
        <v>150727</v>
      </c>
      <c r="H57" s="1383">
        <v>145859</v>
      </c>
      <c r="I57" s="1383">
        <v>144722</v>
      </c>
      <c r="J57" s="1383">
        <v>159520</v>
      </c>
      <c r="K57" s="1383">
        <v>173950</v>
      </c>
      <c r="L57" s="1389">
        <v>229901</v>
      </c>
      <c r="M57" s="1389">
        <v>220462</v>
      </c>
      <c r="N57" s="1390">
        <v>1789311.83</v>
      </c>
    </row>
    <row r="58" spans="1:14" s="279" customFormat="1" ht="8.4499999999999993" customHeight="1">
      <c r="A58" s="1386" t="s">
        <v>2736</v>
      </c>
      <c r="B58" s="1387">
        <v>146281</v>
      </c>
      <c r="C58" s="1388">
        <v>249587</v>
      </c>
      <c r="D58" s="1388">
        <v>187439</v>
      </c>
      <c r="E58" s="1387">
        <v>113715</v>
      </c>
      <c r="F58" s="1388">
        <v>100867</v>
      </c>
      <c r="G58" s="1388">
        <v>128642</v>
      </c>
      <c r="H58" s="1388">
        <v>132560</v>
      </c>
      <c r="I58" s="1388">
        <v>168539</v>
      </c>
      <c r="J58" s="1388">
        <v>34643</v>
      </c>
      <c r="K58" s="1388">
        <v>118576</v>
      </c>
      <c r="L58" s="1388">
        <v>88960</v>
      </c>
      <c r="M58" s="1388">
        <v>31645</v>
      </c>
      <c r="N58" s="1390">
        <v>1501454</v>
      </c>
    </row>
    <row r="59" spans="1:14" s="279" customFormat="1" ht="8.4499999999999993" customHeight="1">
      <c r="A59" s="1391" t="s">
        <v>2890</v>
      </c>
      <c r="B59" s="1371">
        <v>1000</v>
      </c>
      <c r="C59" s="1372">
        <v>6379</v>
      </c>
      <c r="D59" s="1372">
        <v>24788</v>
      </c>
      <c r="E59" s="1371"/>
      <c r="F59" s="1372"/>
      <c r="G59" s="1372"/>
      <c r="H59" s="1372"/>
      <c r="I59" s="1372"/>
      <c r="J59" s="1372"/>
      <c r="K59" s="1372"/>
      <c r="L59" s="1372"/>
      <c r="M59" s="1372"/>
      <c r="N59" s="1865">
        <v>32167</v>
      </c>
    </row>
    <row r="60" spans="1:14">
      <c r="B60" s="811"/>
      <c r="C60" s="811"/>
      <c r="D60" s="811"/>
      <c r="E60" s="811"/>
      <c r="F60" s="811"/>
      <c r="G60" s="811"/>
      <c r="H60" s="811"/>
      <c r="I60" s="811"/>
      <c r="J60" s="811"/>
      <c r="K60" s="811"/>
      <c r="L60" s="811"/>
      <c r="M60" s="811"/>
      <c r="N60" s="811"/>
    </row>
    <row r="61" spans="1:14" ht="12.75">
      <c r="A61" s="1349" t="s">
        <v>2442</v>
      </c>
      <c r="B61" s="1350"/>
      <c r="C61" s="1350"/>
      <c r="D61" s="1350"/>
      <c r="E61" s="1350"/>
      <c r="F61" s="1350"/>
      <c r="G61" s="1350"/>
      <c r="H61" s="1350"/>
      <c r="I61" s="1350"/>
      <c r="J61" s="1350"/>
      <c r="K61" s="1350"/>
      <c r="L61" s="1350"/>
      <c r="M61" s="1350"/>
      <c r="N61" s="1350"/>
    </row>
    <row r="62" spans="1:14" ht="12.75">
      <c r="A62" s="462"/>
      <c r="B62" s="463"/>
      <c r="C62" s="463"/>
      <c r="D62" s="463"/>
      <c r="E62" s="463"/>
      <c r="F62" s="463"/>
      <c r="G62" s="463"/>
      <c r="H62" s="463"/>
      <c r="I62" s="463"/>
      <c r="J62" s="463"/>
      <c r="K62" s="463"/>
      <c r="L62" s="463"/>
      <c r="M62" s="463"/>
      <c r="N62" s="463"/>
    </row>
    <row r="63" spans="1:14" ht="12.75">
      <c r="A63" s="462"/>
      <c r="B63" s="463"/>
      <c r="C63" s="463"/>
      <c r="D63" s="463"/>
      <c r="E63" s="463"/>
      <c r="F63" s="463"/>
      <c r="G63" s="463"/>
      <c r="H63" s="463"/>
      <c r="I63" s="463"/>
      <c r="J63" s="463"/>
      <c r="K63" s="463"/>
      <c r="L63" s="463"/>
      <c r="M63" s="463"/>
      <c r="N63" s="463"/>
    </row>
    <row r="64" spans="1:14" ht="12.75">
      <c r="A64" s="465" t="s">
        <v>280</v>
      </c>
      <c r="B64" s="466"/>
      <c r="C64" s="466"/>
      <c r="D64" s="466"/>
      <c r="E64" s="466"/>
      <c r="F64" s="466"/>
      <c r="G64" s="466"/>
      <c r="H64" s="466"/>
      <c r="I64" s="466"/>
      <c r="J64" s="466"/>
      <c r="K64" s="466"/>
      <c r="L64" s="466"/>
      <c r="M64" s="466"/>
      <c r="N64" s="466"/>
    </row>
    <row r="65" spans="1:14" ht="9.9499999999999993" customHeight="1">
      <c r="A65" s="581"/>
      <c r="B65" s="2502" t="s">
        <v>1788</v>
      </c>
      <c r="C65" s="2502"/>
      <c r="D65" s="2502"/>
      <c r="E65" s="2502"/>
      <c r="F65" s="2502"/>
      <c r="G65" s="2502"/>
      <c r="H65" s="2502"/>
      <c r="I65" s="2502"/>
      <c r="J65" s="2502"/>
      <c r="K65" s="2502"/>
      <c r="L65" s="2502"/>
      <c r="M65" s="2502"/>
      <c r="N65" s="2502"/>
    </row>
    <row r="66" spans="1:14" ht="9.9499999999999993" customHeight="1">
      <c r="A66" s="582" t="s">
        <v>976</v>
      </c>
      <c r="B66" s="582" t="s">
        <v>1688</v>
      </c>
      <c r="C66" s="582" t="s">
        <v>1689</v>
      </c>
      <c r="D66" s="582" t="s">
        <v>1690</v>
      </c>
      <c r="E66" s="582" t="s">
        <v>1691</v>
      </c>
      <c r="F66" s="582" t="s">
        <v>1692</v>
      </c>
      <c r="G66" s="582" t="s">
        <v>1693</v>
      </c>
      <c r="H66" s="582" t="s">
        <v>1694</v>
      </c>
      <c r="I66" s="582" t="s">
        <v>1695</v>
      </c>
      <c r="J66" s="582" t="s">
        <v>1704</v>
      </c>
      <c r="K66" s="582" t="s">
        <v>1705</v>
      </c>
      <c r="L66" s="582" t="s">
        <v>717</v>
      </c>
      <c r="M66" s="582" t="s">
        <v>718</v>
      </c>
      <c r="N66" s="2282" t="s">
        <v>1341</v>
      </c>
    </row>
    <row r="67" spans="1:14" ht="8.4499999999999993" customHeight="1">
      <c r="A67" s="1113" t="s">
        <v>1601</v>
      </c>
      <c r="B67" s="578">
        <v>0</v>
      </c>
      <c r="C67" s="578">
        <v>0</v>
      </c>
      <c r="D67" s="578">
        <v>9550</v>
      </c>
      <c r="E67" s="578">
        <v>0</v>
      </c>
      <c r="F67" s="578">
        <v>0</v>
      </c>
      <c r="G67" s="578">
        <v>950</v>
      </c>
      <c r="H67" s="578">
        <v>0</v>
      </c>
      <c r="I67" s="578">
        <v>0</v>
      </c>
      <c r="J67" s="578">
        <v>0</v>
      </c>
      <c r="K67" s="578">
        <v>0</v>
      </c>
      <c r="L67" s="578">
        <v>0</v>
      </c>
      <c r="M67" s="578">
        <v>0</v>
      </c>
      <c r="N67" s="685">
        <v>10500</v>
      </c>
    </row>
    <row r="68" spans="1:14" ht="8.4499999999999993" customHeight="1">
      <c r="A68" s="1113" t="s">
        <v>1683</v>
      </c>
      <c r="B68" s="578">
        <v>1440</v>
      </c>
      <c r="C68" s="578">
        <v>0</v>
      </c>
      <c r="D68" s="578">
        <v>2000</v>
      </c>
      <c r="E68" s="578">
        <v>300</v>
      </c>
      <c r="F68" s="578">
        <v>830</v>
      </c>
      <c r="G68" s="578">
        <v>0</v>
      </c>
      <c r="H68" s="578">
        <v>0</v>
      </c>
      <c r="I68" s="578">
        <v>470</v>
      </c>
      <c r="J68" s="578">
        <v>930</v>
      </c>
      <c r="K68" s="578">
        <v>0</v>
      </c>
      <c r="L68" s="578">
        <v>3390</v>
      </c>
      <c r="M68" s="576">
        <v>4150</v>
      </c>
      <c r="N68" s="685">
        <v>13510</v>
      </c>
    </row>
    <row r="69" spans="1:14" ht="8.4499999999999993" customHeight="1">
      <c r="A69" s="1113" t="s">
        <v>1408</v>
      </c>
      <c r="B69" s="578">
        <v>1000</v>
      </c>
      <c r="C69" s="578">
        <v>1250</v>
      </c>
      <c r="D69" s="578">
        <v>1020</v>
      </c>
      <c r="E69" s="578">
        <v>0</v>
      </c>
      <c r="F69" s="578">
        <v>2620</v>
      </c>
      <c r="G69" s="578">
        <v>0</v>
      </c>
      <c r="H69" s="578">
        <v>0</v>
      </c>
      <c r="I69" s="578">
        <v>2000</v>
      </c>
      <c r="J69" s="576">
        <v>1010</v>
      </c>
      <c r="K69" s="576">
        <v>1300</v>
      </c>
      <c r="L69" s="576">
        <v>6050</v>
      </c>
      <c r="M69" s="576">
        <v>2150</v>
      </c>
      <c r="N69" s="686">
        <v>18400</v>
      </c>
    </row>
    <row r="70" spans="1:14" ht="8.4499999999999993" customHeight="1">
      <c r="A70" s="167" t="s">
        <v>1441</v>
      </c>
      <c r="B70" s="576">
        <v>0</v>
      </c>
      <c r="C70" s="576">
        <v>0</v>
      </c>
      <c r="D70" s="576">
        <v>0</v>
      </c>
      <c r="E70" s="576">
        <v>500</v>
      </c>
      <c r="F70" s="576">
        <v>740</v>
      </c>
      <c r="G70" s="576">
        <v>0</v>
      </c>
      <c r="H70" s="576">
        <v>0</v>
      </c>
      <c r="I70" s="576">
        <v>2460</v>
      </c>
      <c r="J70" s="576">
        <v>770</v>
      </c>
      <c r="K70" s="576">
        <v>2000</v>
      </c>
      <c r="L70" s="576">
        <v>3430</v>
      </c>
      <c r="M70" s="576">
        <v>4950</v>
      </c>
      <c r="N70" s="686">
        <v>14850</v>
      </c>
    </row>
    <row r="71" spans="1:14" ht="8.4499999999999993" customHeight="1">
      <c r="A71" s="167" t="s">
        <v>1442</v>
      </c>
      <c r="B71" s="576">
        <v>3500</v>
      </c>
      <c r="C71" s="576">
        <v>0</v>
      </c>
      <c r="D71" s="576">
        <v>0</v>
      </c>
      <c r="E71" s="576">
        <v>2000</v>
      </c>
      <c r="F71" s="576">
        <v>1960</v>
      </c>
      <c r="G71" s="576">
        <v>0</v>
      </c>
      <c r="H71" s="576">
        <v>0</v>
      </c>
      <c r="I71" s="576">
        <v>0</v>
      </c>
      <c r="J71" s="576">
        <v>0</v>
      </c>
      <c r="K71" s="576">
        <v>0</v>
      </c>
      <c r="L71" s="576">
        <v>0</v>
      </c>
      <c r="M71" s="576">
        <v>0</v>
      </c>
      <c r="N71" s="686">
        <v>7460</v>
      </c>
    </row>
    <row r="72" spans="1:14" ht="8.4499999999999993" customHeight="1">
      <c r="A72" s="167" t="s">
        <v>721</v>
      </c>
      <c r="B72" s="576">
        <v>7440</v>
      </c>
      <c r="C72" s="576">
        <v>0</v>
      </c>
      <c r="D72" s="576">
        <v>0</v>
      </c>
      <c r="E72" s="576">
        <v>0</v>
      </c>
      <c r="F72" s="576">
        <v>0</v>
      </c>
      <c r="G72" s="576">
        <v>0</v>
      </c>
      <c r="H72" s="576">
        <v>0</v>
      </c>
      <c r="I72" s="576">
        <v>0</v>
      </c>
      <c r="J72" s="576">
        <v>0</v>
      </c>
      <c r="K72" s="576">
        <v>0</v>
      </c>
      <c r="L72" s="576">
        <v>0</v>
      </c>
      <c r="M72" s="576">
        <v>0</v>
      </c>
      <c r="N72" s="686">
        <v>7440</v>
      </c>
    </row>
    <row r="73" spans="1:14" ht="8.4499999999999993" customHeight="1">
      <c r="A73" s="167" t="s">
        <v>292</v>
      </c>
      <c r="B73" s="576">
        <v>0</v>
      </c>
      <c r="C73" s="576">
        <v>0</v>
      </c>
      <c r="D73" s="576">
        <v>2000</v>
      </c>
      <c r="E73" s="576">
        <v>0</v>
      </c>
      <c r="F73" s="576">
        <v>0</v>
      </c>
      <c r="G73" s="576">
        <v>0</v>
      </c>
      <c r="H73" s="576">
        <v>0</v>
      </c>
      <c r="I73" s="576">
        <v>0</v>
      </c>
      <c r="J73" s="576">
        <v>0</v>
      </c>
      <c r="K73" s="576">
        <v>0</v>
      </c>
      <c r="L73" s="576">
        <v>0</v>
      </c>
      <c r="M73" s="576">
        <v>0</v>
      </c>
      <c r="N73" s="686">
        <v>2000</v>
      </c>
    </row>
    <row r="74" spans="1:14" ht="8.4499999999999993" customHeight="1">
      <c r="A74" s="167" t="s">
        <v>1195</v>
      </c>
      <c r="B74" s="576">
        <v>0</v>
      </c>
      <c r="C74" s="576">
        <v>0</v>
      </c>
      <c r="D74" s="576">
        <v>0</v>
      </c>
      <c r="E74" s="576">
        <v>0</v>
      </c>
      <c r="F74" s="578">
        <v>5400</v>
      </c>
      <c r="G74" s="578">
        <v>3000</v>
      </c>
      <c r="H74" s="576">
        <v>0</v>
      </c>
      <c r="I74" s="576">
        <v>0</v>
      </c>
      <c r="J74" s="576">
        <v>0</v>
      </c>
      <c r="K74" s="576">
        <v>0</v>
      </c>
      <c r="L74" s="576">
        <v>0</v>
      </c>
      <c r="M74" s="576">
        <v>0</v>
      </c>
      <c r="N74" s="686">
        <v>8400</v>
      </c>
    </row>
    <row r="75" spans="1:14" ht="8.4499999999999993" customHeight="1">
      <c r="A75" s="167" t="s">
        <v>428</v>
      </c>
      <c r="B75" s="576">
        <v>0</v>
      </c>
      <c r="C75" s="576">
        <v>3500</v>
      </c>
      <c r="D75" s="576">
        <v>5000</v>
      </c>
      <c r="E75" s="576">
        <v>0</v>
      </c>
      <c r="F75" s="576">
        <v>0</v>
      </c>
      <c r="G75" s="576">
        <v>0</v>
      </c>
      <c r="H75" s="576">
        <v>0</v>
      </c>
      <c r="I75" s="576">
        <v>0</v>
      </c>
      <c r="J75" s="576">
        <v>0</v>
      </c>
      <c r="K75" s="576">
        <v>0</v>
      </c>
      <c r="L75" s="576">
        <v>0</v>
      </c>
      <c r="M75" s="576">
        <v>0</v>
      </c>
      <c r="N75" s="1316">
        <v>8500</v>
      </c>
    </row>
    <row r="76" spans="1:14" ht="8.4499999999999993" customHeight="1">
      <c r="A76" s="167" t="s">
        <v>1828</v>
      </c>
      <c r="B76" s="576">
        <v>0</v>
      </c>
      <c r="C76" s="576">
        <v>0</v>
      </c>
      <c r="D76" s="576">
        <v>8500</v>
      </c>
      <c r="E76" s="576">
        <v>0</v>
      </c>
      <c r="F76" s="576">
        <v>0</v>
      </c>
      <c r="G76" s="576">
        <v>0</v>
      </c>
      <c r="H76" s="576">
        <v>0</v>
      </c>
      <c r="I76" s="576">
        <v>0</v>
      </c>
      <c r="J76" s="576">
        <v>0</v>
      </c>
      <c r="K76" s="576">
        <v>0</v>
      </c>
      <c r="L76" s="576">
        <v>0</v>
      </c>
      <c r="M76" s="576">
        <v>0</v>
      </c>
      <c r="N76" s="1316">
        <v>8500</v>
      </c>
    </row>
    <row r="77" spans="1:14" ht="8.4499999999999993" customHeight="1">
      <c r="A77" s="167" t="s">
        <v>1915</v>
      </c>
      <c r="B77" s="576">
        <v>0</v>
      </c>
      <c r="C77" s="576">
        <v>0</v>
      </c>
      <c r="D77" s="576">
        <v>0</v>
      </c>
      <c r="E77" s="576">
        <v>0</v>
      </c>
      <c r="F77" s="576">
        <v>0</v>
      </c>
      <c r="G77" s="576">
        <v>0</v>
      </c>
      <c r="H77" s="576">
        <v>0</v>
      </c>
      <c r="I77" s="576">
        <v>0</v>
      </c>
      <c r="J77" s="576">
        <v>0</v>
      </c>
      <c r="K77" s="576">
        <v>6000</v>
      </c>
      <c r="L77" s="576">
        <v>0</v>
      </c>
      <c r="M77" s="576">
        <v>0</v>
      </c>
      <c r="N77" s="1316">
        <v>6000</v>
      </c>
    </row>
    <row r="78" spans="1:14" ht="8.4499999999999993" customHeight="1">
      <c r="A78" s="167" t="s">
        <v>2019</v>
      </c>
      <c r="B78" s="576">
        <v>5900</v>
      </c>
      <c r="C78" s="576">
        <v>3200</v>
      </c>
      <c r="D78" s="576">
        <v>0</v>
      </c>
      <c r="E78" s="576">
        <v>0</v>
      </c>
      <c r="F78" s="576">
        <v>0</v>
      </c>
      <c r="G78" s="576">
        <v>0</v>
      </c>
      <c r="H78" s="576">
        <v>0</v>
      </c>
      <c r="I78" s="576">
        <v>0</v>
      </c>
      <c r="J78" s="576">
        <v>0</v>
      </c>
      <c r="K78" s="576">
        <v>0</v>
      </c>
      <c r="L78" s="576">
        <v>0</v>
      </c>
      <c r="M78" s="576">
        <v>0</v>
      </c>
      <c r="N78" s="1316">
        <v>9100</v>
      </c>
    </row>
    <row r="79" spans="1:14" ht="8.4499999999999993" customHeight="1">
      <c r="A79" s="167" t="s">
        <v>2172</v>
      </c>
      <c r="B79" s="576">
        <v>0</v>
      </c>
      <c r="C79" s="576">
        <v>0</v>
      </c>
      <c r="D79" s="576">
        <v>0</v>
      </c>
      <c r="E79" s="576">
        <v>0</v>
      </c>
      <c r="F79" s="576">
        <v>0</v>
      </c>
      <c r="G79" s="576">
        <v>0</v>
      </c>
      <c r="H79" s="576">
        <v>0</v>
      </c>
      <c r="I79" s="576">
        <v>0</v>
      </c>
      <c r="J79" s="576">
        <v>0</v>
      </c>
      <c r="K79" s="576">
        <v>0</v>
      </c>
      <c r="L79" s="576">
        <v>0</v>
      </c>
      <c r="M79" s="576">
        <v>0</v>
      </c>
      <c r="N79" s="1316">
        <v>0</v>
      </c>
    </row>
    <row r="80" spans="1:14" ht="8.4499999999999993" customHeight="1">
      <c r="A80" s="167" t="s">
        <v>2295</v>
      </c>
      <c r="B80" s="576">
        <v>0</v>
      </c>
      <c r="C80" s="576">
        <v>0</v>
      </c>
      <c r="D80" s="576">
        <v>0</v>
      </c>
      <c r="E80" s="576">
        <v>0</v>
      </c>
      <c r="F80" s="576">
        <v>0</v>
      </c>
      <c r="G80" s="576">
        <v>0</v>
      </c>
      <c r="H80" s="576">
        <v>0</v>
      </c>
      <c r="I80" s="576">
        <v>0</v>
      </c>
      <c r="J80" s="576">
        <v>0</v>
      </c>
      <c r="K80" s="576">
        <v>0</v>
      </c>
      <c r="L80" s="576">
        <v>5000</v>
      </c>
      <c r="M80" s="576">
        <v>3400</v>
      </c>
      <c r="N80" s="1316">
        <v>8400</v>
      </c>
    </row>
    <row r="81" spans="1:14" ht="8.4499999999999993" customHeight="1">
      <c r="A81" s="1386" t="s">
        <v>2635</v>
      </c>
      <c r="B81" s="576">
        <v>0</v>
      </c>
      <c r="C81" s="576">
        <v>0</v>
      </c>
      <c r="D81" s="576">
        <v>0</v>
      </c>
      <c r="E81" s="576">
        <v>0</v>
      </c>
      <c r="F81" s="576">
        <v>0</v>
      </c>
      <c r="G81" s="576">
        <v>0</v>
      </c>
      <c r="H81" s="576">
        <v>0</v>
      </c>
      <c r="I81" s="576">
        <v>0</v>
      </c>
      <c r="J81" s="576">
        <v>0</v>
      </c>
      <c r="K81" s="576">
        <v>0</v>
      </c>
      <c r="L81" s="576">
        <v>0</v>
      </c>
      <c r="M81" s="576">
        <v>0</v>
      </c>
      <c r="N81" s="1316">
        <v>0</v>
      </c>
    </row>
    <row r="82" spans="1:14" s="279" customFormat="1" ht="8.4499999999999993" customHeight="1">
      <c r="A82" s="1386" t="s">
        <v>2736</v>
      </c>
      <c r="B82" s="576">
        <v>0</v>
      </c>
      <c r="C82" s="576">
        <v>0</v>
      </c>
      <c r="D82" s="576">
        <v>0</v>
      </c>
      <c r="E82" s="576">
        <v>0</v>
      </c>
      <c r="F82" s="576">
        <v>0</v>
      </c>
      <c r="G82" s="576">
        <v>0</v>
      </c>
      <c r="H82" s="576">
        <v>0</v>
      </c>
      <c r="I82" s="576">
        <v>0</v>
      </c>
      <c r="J82" s="576">
        <v>0</v>
      </c>
      <c r="K82" s="576">
        <v>0</v>
      </c>
      <c r="L82" s="576">
        <v>0</v>
      </c>
      <c r="M82" s="576">
        <v>0</v>
      </c>
      <c r="N82" s="576">
        <v>0</v>
      </c>
    </row>
    <row r="83" spans="1:14" s="279" customFormat="1" ht="8.4499999999999993" customHeight="1">
      <c r="A83" s="1391" t="s">
        <v>2890</v>
      </c>
      <c r="B83" s="1371">
        <v>0</v>
      </c>
      <c r="C83" s="1372">
        <v>0</v>
      </c>
      <c r="D83" s="1372">
        <v>0</v>
      </c>
      <c r="E83" s="1371"/>
      <c r="F83" s="1372"/>
      <c r="G83" s="1372"/>
      <c r="H83" s="1372"/>
      <c r="I83" s="1372"/>
      <c r="J83" s="1372"/>
      <c r="K83" s="1372"/>
      <c r="L83" s="1372"/>
      <c r="M83" s="1372"/>
      <c r="N83" s="1865">
        <v>0</v>
      </c>
    </row>
  </sheetData>
  <mergeCells count="2">
    <mergeCell ref="B39:N39"/>
    <mergeCell ref="B65:N65"/>
  </mergeCells>
  <phoneticPr fontId="0" type="noConversion"/>
  <pageMargins left="0.51181102362204722" right="0.51181102362204722" top="0.98425196850393704" bottom="0" header="0.51181102362204722" footer="0.19685039370078741"/>
  <pageSetup paperSize="9" firstPageNumber="59" orientation="portrait" useFirstPageNumber="1" r:id="rId1"/>
  <headerFooter alignWithMargins="0">
    <oddFooter>&amp;C&amp;"Times New Roman,Bold"&amp;10&amp;P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V108"/>
  <sheetViews>
    <sheetView topLeftCell="A61" zoomScale="115" zoomScaleNormal="115" workbookViewId="0">
      <selection activeCell="J82" sqref="J82"/>
    </sheetView>
  </sheetViews>
  <sheetFormatPr defaultColWidth="12.83203125" defaultRowHeight="9" customHeight="1"/>
  <cols>
    <col min="1" max="1" width="12.83203125" style="266" customWidth="1"/>
    <col min="2" max="2" width="15" style="265" customWidth="1"/>
    <col min="3" max="3" width="14.33203125" style="265" customWidth="1"/>
    <col min="4" max="4" width="15" style="265" customWidth="1"/>
    <col min="5" max="6" width="14.1640625" style="265" customWidth="1"/>
    <col min="7" max="7" width="14.6640625" style="265" customWidth="1"/>
    <col min="8" max="8" width="13.1640625" style="265" customWidth="1"/>
    <col min="9" max="9" width="12.83203125" style="265" customWidth="1"/>
    <col min="10" max="10" width="12.83203125" style="266" customWidth="1"/>
    <col min="11" max="11" width="9.1640625" style="265" customWidth="1"/>
    <col min="12" max="12" width="9.6640625" style="265" customWidth="1"/>
    <col min="13" max="13" width="9.5" style="265" customWidth="1"/>
    <col min="14" max="16" width="10.6640625" style="265" customWidth="1"/>
    <col min="17" max="17" width="10.6640625" style="264" customWidth="1"/>
    <col min="18" max="21" width="10.6640625" style="265" customWidth="1"/>
    <col min="22" max="16384" width="12.83203125" style="265"/>
  </cols>
  <sheetData>
    <row r="1" spans="1:21" s="452" customFormat="1" ht="14.1" customHeight="1">
      <c r="A1" s="451" t="s">
        <v>279</v>
      </c>
      <c r="J1" s="451" t="s">
        <v>1850</v>
      </c>
      <c r="U1" s="453"/>
    </row>
    <row r="2" spans="1:21" s="438" customFormat="1" ht="14.1" customHeight="1">
      <c r="A2" s="454"/>
      <c r="J2" s="454"/>
      <c r="R2" s="439"/>
      <c r="S2" s="439"/>
      <c r="T2" s="439"/>
      <c r="U2" s="360"/>
    </row>
    <row r="3" spans="1:21" s="438" customFormat="1" ht="14.1" customHeight="1">
      <c r="A3" s="454"/>
      <c r="J3" s="454"/>
      <c r="R3" s="439"/>
      <c r="S3" s="439"/>
      <c r="T3" s="439"/>
      <c r="U3" s="360"/>
    </row>
    <row r="4" spans="1:21" s="456" customFormat="1" ht="14.1" customHeight="1">
      <c r="A4" s="455" t="s">
        <v>280</v>
      </c>
      <c r="J4" s="455"/>
      <c r="U4" s="457"/>
    </row>
    <row r="5" spans="1:21" s="2100" customFormat="1" ht="9" customHeight="1">
      <c r="A5" s="2427" t="s">
        <v>1358</v>
      </c>
      <c r="B5" s="93" t="s">
        <v>1332</v>
      </c>
      <c r="C5" s="93"/>
      <c r="D5" s="93"/>
      <c r="E5" s="354" t="s">
        <v>1696</v>
      </c>
      <c r="G5" s="93" t="s">
        <v>1333</v>
      </c>
      <c r="H5" s="93"/>
      <c r="I5" s="93"/>
      <c r="J5" s="2427" t="s">
        <v>1358</v>
      </c>
      <c r="K5" s="2424" t="s">
        <v>1334</v>
      </c>
      <c r="L5" s="2425"/>
      <c r="M5" s="2426"/>
      <c r="N5" s="112" t="s">
        <v>703</v>
      </c>
      <c r="O5" s="93"/>
      <c r="P5" s="93"/>
      <c r="Q5" s="354" t="s">
        <v>1698</v>
      </c>
      <c r="R5" s="354" t="s">
        <v>1346</v>
      </c>
      <c r="S5" s="93"/>
      <c r="T5" s="93"/>
      <c r="U5" s="93"/>
    </row>
    <row r="6" spans="1:21" s="2100" customFormat="1" ht="9" customHeight="1">
      <c r="A6" s="2428"/>
      <c r="B6" s="354" t="s">
        <v>1335</v>
      </c>
      <c r="C6" s="354"/>
      <c r="D6" s="354"/>
      <c r="E6" s="354" t="s">
        <v>1697</v>
      </c>
      <c r="F6" s="354" t="s">
        <v>1770</v>
      </c>
      <c r="G6" s="354" t="s">
        <v>1336</v>
      </c>
      <c r="H6" s="354"/>
      <c r="I6" s="354" t="s">
        <v>1336</v>
      </c>
      <c r="J6" s="2428"/>
      <c r="K6" s="2421" t="s">
        <v>1337</v>
      </c>
      <c r="L6" s="2422"/>
      <c r="M6" s="2423"/>
      <c r="N6" s="112" t="s">
        <v>1106</v>
      </c>
      <c r="O6" s="354" t="s">
        <v>1333</v>
      </c>
      <c r="P6" s="354" t="s">
        <v>1338</v>
      </c>
      <c r="Q6" s="354" t="s">
        <v>1346</v>
      </c>
      <c r="R6" s="354" t="s">
        <v>1357</v>
      </c>
      <c r="S6" s="354"/>
      <c r="T6" s="354"/>
      <c r="U6" s="354"/>
    </row>
    <row r="7" spans="1:21" s="2100" customFormat="1" ht="9" customHeight="1">
      <c r="A7" s="2428"/>
      <c r="B7" s="354" t="s">
        <v>1339</v>
      </c>
      <c r="C7" s="354" t="s">
        <v>1332</v>
      </c>
      <c r="D7" s="354" t="s">
        <v>1332</v>
      </c>
      <c r="E7" s="354" t="s">
        <v>1699</v>
      </c>
      <c r="F7" s="354" t="s">
        <v>1700</v>
      </c>
      <c r="G7" s="354" t="s">
        <v>1443</v>
      </c>
      <c r="H7" s="354" t="s">
        <v>1333</v>
      </c>
      <c r="I7" s="354" t="s">
        <v>1340</v>
      </c>
      <c r="J7" s="2428"/>
      <c r="K7" s="354" t="s">
        <v>1341</v>
      </c>
      <c r="L7" s="354"/>
      <c r="M7" s="354" t="s">
        <v>1342</v>
      </c>
      <c r="N7" s="112" t="s">
        <v>1353</v>
      </c>
      <c r="O7" s="354" t="s">
        <v>1343</v>
      </c>
      <c r="P7" s="354" t="s">
        <v>1345</v>
      </c>
      <c r="Q7" s="354" t="s">
        <v>1702</v>
      </c>
      <c r="R7" s="354" t="s">
        <v>1703</v>
      </c>
      <c r="S7" s="354"/>
      <c r="T7" s="354" t="s">
        <v>1701</v>
      </c>
      <c r="U7" s="354" t="s">
        <v>1344</v>
      </c>
    </row>
    <row r="8" spans="1:21" s="2100" customFormat="1" ht="9" customHeight="1">
      <c r="A8" s="2428"/>
      <c r="B8" s="354" t="s">
        <v>1347</v>
      </c>
      <c r="C8" s="354" t="s">
        <v>1348</v>
      </c>
      <c r="D8" s="354" t="s">
        <v>1349</v>
      </c>
      <c r="E8" s="121" t="s">
        <v>1107</v>
      </c>
      <c r="F8" s="2100" t="s">
        <v>1878</v>
      </c>
      <c r="G8" s="354" t="s">
        <v>258</v>
      </c>
      <c r="H8" s="354" t="s">
        <v>690</v>
      </c>
      <c r="I8" s="354" t="s">
        <v>1351</v>
      </c>
      <c r="J8" s="2428"/>
      <c r="K8" s="354" t="s">
        <v>656</v>
      </c>
      <c r="L8" s="354" t="s">
        <v>1353</v>
      </c>
      <c r="M8" s="354" t="s">
        <v>1354</v>
      </c>
      <c r="N8" s="351" t="s">
        <v>1780</v>
      </c>
      <c r="O8" s="354" t="s">
        <v>1355</v>
      </c>
      <c r="P8" s="354" t="s">
        <v>1356</v>
      </c>
      <c r="Q8" s="121" t="s">
        <v>1108</v>
      </c>
      <c r="R8" s="2100" t="s">
        <v>1109</v>
      </c>
      <c r="S8" s="354" t="s">
        <v>405</v>
      </c>
      <c r="T8" s="354" t="s">
        <v>1351</v>
      </c>
      <c r="U8" s="354" t="s">
        <v>2740</v>
      </c>
    </row>
    <row r="9" spans="1:21" s="2101" customFormat="1" ht="9" customHeight="1">
      <c r="A9" s="2429"/>
      <c r="B9" s="76">
        <v>1</v>
      </c>
      <c r="C9" s="76">
        <v>2</v>
      </c>
      <c r="D9" s="76">
        <v>3</v>
      </c>
      <c r="E9" s="76">
        <v>4</v>
      </c>
      <c r="F9" s="76">
        <v>5</v>
      </c>
      <c r="G9" s="76">
        <v>6</v>
      </c>
      <c r="H9" s="76">
        <v>7</v>
      </c>
      <c r="I9" s="76">
        <v>8</v>
      </c>
      <c r="J9" s="2429"/>
      <c r="K9" s="76">
        <v>9</v>
      </c>
      <c r="L9" s="76">
        <v>10</v>
      </c>
      <c r="M9" s="76">
        <v>11</v>
      </c>
      <c r="N9" s="183">
        <v>12</v>
      </c>
      <c r="O9" s="76">
        <v>13</v>
      </c>
      <c r="P9" s="76">
        <v>14</v>
      </c>
      <c r="Q9" s="76">
        <v>15</v>
      </c>
      <c r="R9" s="76">
        <v>16</v>
      </c>
      <c r="S9" s="76">
        <v>17</v>
      </c>
      <c r="T9" s="76">
        <v>18</v>
      </c>
      <c r="U9" s="76">
        <v>19</v>
      </c>
    </row>
    <row r="10" spans="1:21" s="331" customFormat="1" ht="8.25" customHeight="1">
      <c r="A10" s="125" t="s">
        <v>1359</v>
      </c>
      <c r="B10" s="694">
        <v>171.9</v>
      </c>
      <c r="C10" s="694">
        <v>171.9</v>
      </c>
      <c r="D10" s="694">
        <v>0</v>
      </c>
      <c r="E10" s="694">
        <v>28.1</v>
      </c>
      <c r="F10" s="694">
        <v>28.4</v>
      </c>
      <c r="G10" s="694">
        <v>-3.8999999999999915</v>
      </c>
      <c r="H10" s="694">
        <v>63.2</v>
      </c>
      <c r="I10" s="694">
        <v>67.099999999999994</v>
      </c>
      <c r="J10" s="125" t="s">
        <v>1359</v>
      </c>
      <c r="K10" s="694">
        <v>0</v>
      </c>
      <c r="L10" s="694">
        <v>0</v>
      </c>
      <c r="M10" s="694">
        <v>0</v>
      </c>
      <c r="N10" s="694">
        <v>0</v>
      </c>
      <c r="O10" s="694">
        <v>32.299999999999997</v>
      </c>
      <c r="P10" s="694">
        <v>0.3</v>
      </c>
      <c r="Q10" s="694">
        <v>200.6</v>
      </c>
      <c r="R10" s="694">
        <v>174.1</v>
      </c>
      <c r="S10" s="694">
        <v>109.5</v>
      </c>
      <c r="T10" s="694">
        <v>64.599999999999994</v>
      </c>
      <c r="U10" s="694">
        <v>26.5</v>
      </c>
    </row>
    <row r="11" spans="1:21" s="331" customFormat="1" ht="8.25" customHeight="1">
      <c r="A11" s="125" t="s">
        <v>1361</v>
      </c>
      <c r="B11" s="694">
        <v>206.9</v>
      </c>
      <c r="C11" s="694">
        <v>206.9</v>
      </c>
      <c r="D11" s="694">
        <v>0</v>
      </c>
      <c r="E11" s="694">
        <v>28.7</v>
      </c>
      <c r="F11" s="694">
        <v>34.9</v>
      </c>
      <c r="G11" s="694">
        <v>-11.1</v>
      </c>
      <c r="H11" s="694">
        <v>63.9</v>
      </c>
      <c r="I11" s="694">
        <v>75</v>
      </c>
      <c r="J11" s="125" t="s">
        <v>1361</v>
      </c>
      <c r="K11" s="694">
        <v>0</v>
      </c>
      <c r="L11" s="694">
        <v>0</v>
      </c>
      <c r="M11" s="694">
        <v>0</v>
      </c>
      <c r="N11" s="694">
        <v>0</v>
      </c>
      <c r="O11" s="694">
        <v>46</v>
      </c>
      <c r="P11" s="694">
        <v>6.2</v>
      </c>
      <c r="Q11" s="694">
        <v>235.6</v>
      </c>
      <c r="R11" s="694">
        <v>205.4</v>
      </c>
      <c r="S11" s="694">
        <v>142</v>
      </c>
      <c r="T11" s="694">
        <v>63.4</v>
      </c>
      <c r="U11" s="694">
        <v>30.2</v>
      </c>
    </row>
    <row r="12" spans="1:21" s="331" customFormat="1" ht="8.25" customHeight="1">
      <c r="A12" s="125" t="s">
        <v>1362</v>
      </c>
      <c r="B12" s="694">
        <v>236.1</v>
      </c>
      <c r="C12" s="694">
        <v>236.1</v>
      </c>
      <c r="D12" s="694">
        <v>0</v>
      </c>
      <c r="E12" s="694">
        <v>43.6</v>
      </c>
      <c r="F12" s="694">
        <v>45.2</v>
      </c>
      <c r="G12" s="694">
        <v>-12.5</v>
      </c>
      <c r="H12" s="694">
        <v>77.3</v>
      </c>
      <c r="I12" s="694">
        <v>89.8</v>
      </c>
      <c r="J12" s="125" t="s">
        <v>1362</v>
      </c>
      <c r="K12" s="694">
        <v>0</v>
      </c>
      <c r="L12" s="694">
        <v>0</v>
      </c>
      <c r="M12" s="694">
        <v>0</v>
      </c>
      <c r="N12" s="694">
        <v>0</v>
      </c>
      <c r="O12" s="694">
        <v>57.7</v>
      </c>
      <c r="P12" s="694">
        <v>1.6</v>
      </c>
      <c r="Q12" s="694">
        <v>279.7</v>
      </c>
      <c r="R12" s="694">
        <v>244.2</v>
      </c>
      <c r="S12" s="694">
        <v>156.19999999999999</v>
      </c>
      <c r="T12" s="694">
        <v>88</v>
      </c>
      <c r="U12" s="694">
        <v>35.5</v>
      </c>
    </row>
    <row r="13" spans="1:21" s="331" customFormat="1" ht="8.25" customHeight="1">
      <c r="A13" s="125" t="s">
        <v>1363</v>
      </c>
      <c r="B13" s="694">
        <v>267.60000000000002</v>
      </c>
      <c r="C13" s="694">
        <v>267.60000000000002</v>
      </c>
      <c r="D13" s="694">
        <v>0</v>
      </c>
      <c r="E13" s="694">
        <v>36.5</v>
      </c>
      <c r="F13" s="694">
        <v>44.1</v>
      </c>
      <c r="G13" s="694">
        <v>-18.100000000000001</v>
      </c>
      <c r="H13" s="694">
        <v>84.3</v>
      </c>
      <c r="I13" s="694">
        <v>102.4</v>
      </c>
      <c r="J13" s="125" t="s">
        <v>1363</v>
      </c>
      <c r="K13" s="694">
        <v>0</v>
      </c>
      <c r="L13" s="694">
        <v>0</v>
      </c>
      <c r="M13" s="694">
        <v>0</v>
      </c>
      <c r="N13" s="694">
        <v>0</v>
      </c>
      <c r="O13" s="694">
        <v>62.2</v>
      </c>
      <c r="P13" s="694">
        <v>7.6</v>
      </c>
      <c r="Q13" s="694">
        <v>304.10000000000002</v>
      </c>
      <c r="R13" s="694">
        <v>264.8</v>
      </c>
      <c r="S13" s="694">
        <v>161.69999999999999</v>
      </c>
      <c r="T13" s="694">
        <v>103.1</v>
      </c>
      <c r="U13" s="694">
        <v>39.299999999999997</v>
      </c>
    </row>
    <row r="14" spans="1:21" s="331" customFormat="1" ht="8.25" customHeight="1">
      <c r="A14" s="125" t="s">
        <v>1364</v>
      </c>
      <c r="B14" s="694">
        <v>381.4</v>
      </c>
      <c r="C14" s="694">
        <v>381.4</v>
      </c>
      <c r="D14" s="694">
        <v>0</v>
      </c>
      <c r="E14" s="694">
        <v>23.9</v>
      </c>
      <c r="F14" s="694">
        <v>50.8</v>
      </c>
      <c r="G14" s="694">
        <v>-41</v>
      </c>
      <c r="H14" s="694">
        <v>67.5</v>
      </c>
      <c r="I14" s="694">
        <v>108.5</v>
      </c>
      <c r="J14" s="125" t="s">
        <v>1364</v>
      </c>
      <c r="K14" s="694">
        <v>2</v>
      </c>
      <c r="L14" s="694">
        <v>2</v>
      </c>
      <c r="M14" s="694">
        <v>0</v>
      </c>
      <c r="N14" s="694">
        <v>0</v>
      </c>
      <c r="O14" s="694">
        <v>89.8</v>
      </c>
      <c r="P14" s="694">
        <v>26.9</v>
      </c>
      <c r="Q14" s="694">
        <v>405.3</v>
      </c>
      <c r="R14" s="694">
        <v>365.7</v>
      </c>
      <c r="S14" s="694">
        <v>235.3</v>
      </c>
      <c r="T14" s="694">
        <v>130.4</v>
      </c>
      <c r="U14" s="694">
        <v>39.6</v>
      </c>
    </row>
    <row r="15" spans="1:21" s="331" customFormat="1" ht="8.25" customHeight="1">
      <c r="A15" s="125" t="s">
        <v>1365</v>
      </c>
      <c r="B15" s="694">
        <v>449.5</v>
      </c>
      <c r="C15" s="694">
        <v>449.5</v>
      </c>
      <c r="D15" s="694">
        <v>0</v>
      </c>
      <c r="E15" s="694">
        <v>40.200000000000003</v>
      </c>
      <c r="F15" s="694">
        <v>73.099999999999994</v>
      </c>
      <c r="G15" s="694">
        <v>-51.7</v>
      </c>
      <c r="H15" s="694">
        <v>73.3</v>
      </c>
      <c r="I15" s="694">
        <v>125</v>
      </c>
      <c r="J15" s="125" t="s">
        <v>1365</v>
      </c>
      <c r="K15" s="694">
        <v>14.3</v>
      </c>
      <c r="L15" s="694">
        <v>1.4</v>
      </c>
      <c r="M15" s="694">
        <v>12.9</v>
      </c>
      <c r="N15" s="694">
        <v>0</v>
      </c>
      <c r="O15" s="694">
        <v>110.5</v>
      </c>
      <c r="P15" s="694">
        <v>32.9</v>
      </c>
      <c r="Q15" s="694">
        <v>489.7</v>
      </c>
      <c r="R15" s="694">
        <v>446.3</v>
      </c>
      <c r="S15" s="694">
        <v>296.3</v>
      </c>
      <c r="T15" s="694">
        <v>150</v>
      </c>
      <c r="U15" s="694">
        <v>43.4</v>
      </c>
    </row>
    <row r="16" spans="1:21" s="331" customFormat="1" ht="8.25" customHeight="1">
      <c r="A16" s="125" t="s">
        <v>1366</v>
      </c>
      <c r="B16" s="694">
        <v>367.4</v>
      </c>
      <c r="C16" s="694">
        <v>367.4</v>
      </c>
      <c r="D16" s="694">
        <v>0</v>
      </c>
      <c r="E16" s="694">
        <v>135.30000000000001</v>
      </c>
      <c r="F16" s="694">
        <v>169.3</v>
      </c>
      <c r="G16" s="694">
        <v>-24.2</v>
      </c>
      <c r="H16" s="694">
        <v>85.5</v>
      </c>
      <c r="I16" s="694">
        <v>109.7</v>
      </c>
      <c r="J16" s="125" t="s">
        <v>1366</v>
      </c>
      <c r="K16" s="694">
        <v>36.9</v>
      </c>
      <c r="L16" s="694">
        <v>4.5</v>
      </c>
      <c r="M16" s="694">
        <v>32.4</v>
      </c>
      <c r="N16" s="694">
        <v>0</v>
      </c>
      <c r="O16" s="694">
        <v>156.6</v>
      </c>
      <c r="P16" s="694">
        <v>34</v>
      </c>
      <c r="Q16" s="694">
        <v>570.70000000000005</v>
      </c>
      <c r="R16" s="694">
        <v>521.5</v>
      </c>
      <c r="S16" s="694">
        <v>345.8</v>
      </c>
      <c r="T16" s="694">
        <v>175.7</v>
      </c>
      <c r="U16" s="694">
        <v>49.2</v>
      </c>
    </row>
    <row r="17" spans="1:21" s="331" customFormat="1" ht="8.25" customHeight="1">
      <c r="A17" s="125" t="s">
        <v>1367</v>
      </c>
      <c r="B17" s="694">
        <v>408.5</v>
      </c>
      <c r="C17" s="694">
        <v>408.5</v>
      </c>
      <c r="D17" s="694">
        <v>0</v>
      </c>
      <c r="E17" s="694">
        <v>127.1</v>
      </c>
      <c r="F17" s="694">
        <v>180</v>
      </c>
      <c r="G17" s="694">
        <v>5.8</v>
      </c>
      <c r="H17" s="694">
        <v>88.7</v>
      </c>
      <c r="I17" s="694">
        <v>82.9</v>
      </c>
      <c r="J17" s="125" t="s">
        <v>1367</v>
      </c>
      <c r="K17" s="694">
        <v>38</v>
      </c>
      <c r="L17" s="694">
        <v>3.8</v>
      </c>
      <c r="M17" s="694">
        <v>34.200000000000003</v>
      </c>
      <c r="N17" s="694">
        <v>0</v>
      </c>
      <c r="O17" s="694">
        <v>136.19999999999999</v>
      </c>
      <c r="P17" s="694">
        <v>52.9</v>
      </c>
      <c r="Q17" s="694">
        <v>641.4</v>
      </c>
      <c r="R17" s="694">
        <v>568.29999999999995</v>
      </c>
      <c r="S17" s="694">
        <v>368.6</v>
      </c>
      <c r="T17" s="694">
        <v>199.7</v>
      </c>
      <c r="U17" s="694">
        <v>73.099999999999994</v>
      </c>
    </row>
    <row r="18" spans="1:21" s="331" customFormat="1" ht="8.25" customHeight="1">
      <c r="A18" s="125" t="s">
        <v>1368</v>
      </c>
      <c r="B18" s="694">
        <v>660.6</v>
      </c>
      <c r="C18" s="694">
        <v>660.6</v>
      </c>
      <c r="D18" s="694">
        <v>0</v>
      </c>
      <c r="E18" s="694">
        <v>66.5</v>
      </c>
      <c r="F18" s="694">
        <v>140.30000000000001</v>
      </c>
      <c r="G18" s="694">
        <v>-88.9</v>
      </c>
      <c r="H18" s="694">
        <v>72.2</v>
      </c>
      <c r="I18" s="694">
        <v>161.1</v>
      </c>
      <c r="J18" s="125" t="s">
        <v>1368</v>
      </c>
      <c r="K18" s="694">
        <v>35</v>
      </c>
      <c r="L18" s="694">
        <v>9.8000000000000007</v>
      </c>
      <c r="M18" s="694">
        <v>25.2</v>
      </c>
      <c r="N18" s="694">
        <v>0</v>
      </c>
      <c r="O18" s="694">
        <v>194.2</v>
      </c>
      <c r="P18" s="694">
        <v>73.8</v>
      </c>
      <c r="Q18" s="694">
        <v>727.1</v>
      </c>
      <c r="R18" s="694">
        <v>618.79999999999995</v>
      </c>
      <c r="S18" s="694">
        <v>419.1</v>
      </c>
      <c r="T18" s="694">
        <v>199.7</v>
      </c>
      <c r="U18" s="694">
        <v>108.3</v>
      </c>
    </row>
    <row r="19" spans="1:21" s="331" customFormat="1" ht="8.25" customHeight="1">
      <c r="A19" s="125" t="s">
        <v>1369</v>
      </c>
      <c r="B19" s="694">
        <v>894.3</v>
      </c>
      <c r="C19" s="694">
        <v>905.9</v>
      </c>
      <c r="D19" s="694">
        <v>11.6</v>
      </c>
      <c r="E19" s="694">
        <v>-37.1</v>
      </c>
      <c r="F19" s="694">
        <v>32.200000000000003</v>
      </c>
      <c r="G19" s="694">
        <v>-201.6</v>
      </c>
      <c r="H19" s="694">
        <v>77.599999999999994</v>
      </c>
      <c r="I19" s="694">
        <v>279.2</v>
      </c>
      <c r="J19" s="125" t="s">
        <v>1369</v>
      </c>
      <c r="K19" s="694">
        <v>39.5</v>
      </c>
      <c r="L19" s="694">
        <v>13.7</v>
      </c>
      <c r="M19" s="694">
        <v>25.8</v>
      </c>
      <c r="N19" s="694">
        <v>0</v>
      </c>
      <c r="O19" s="694">
        <v>194.3</v>
      </c>
      <c r="P19" s="694">
        <v>69.3</v>
      </c>
      <c r="Q19" s="694">
        <v>857.2</v>
      </c>
      <c r="R19" s="694">
        <v>700.4</v>
      </c>
      <c r="S19" s="694">
        <v>470.2</v>
      </c>
      <c r="T19" s="694">
        <v>230.2</v>
      </c>
      <c r="U19" s="694">
        <v>156.80000000000001</v>
      </c>
    </row>
    <row r="20" spans="1:21" s="331" customFormat="1" ht="8.25" customHeight="1">
      <c r="A20" s="125" t="s">
        <v>1370</v>
      </c>
      <c r="B20" s="694">
        <v>1007.2</v>
      </c>
      <c r="C20" s="694">
        <v>1017</v>
      </c>
      <c r="D20" s="694">
        <v>9.8000000000000007</v>
      </c>
      <c r="E20" s="694">
        <v>-31.9</v>
      </c>
      <c r="F20" s="694">
        <v>96.8</v>
      </c>
      <c r="G20" s="694">
        <v>-201.2</v>
      </c>
      <c r="H20" s="694">
        <v>129.4</v>
      </c>
      <c r="I20" s="694">
        <v>330.6</v>
      </c>
      <c r="J20" s="125" t="s">
        <v>1370</v>
      </c>
      <c r="K20" s="694">
        <v>39.1</v>
      </c>
      <c r="L20" s="694">
        <v>18.600000000000001</v>
      </c>
      <c r="M20" s="694">
        <v>20.5</v>
      </c>
      <c r="N20" s="694">
        <v>0</v>
      </c>
      <c r="O20" s="694">
        <v>258.89999999999998</v>
      </c>
      <c r="P20" s="694">
        <v>128.69999999999999</v>
      </c>
      <c r="Q20" s="694">
        <v>975.3</v>
      </c>
      <c r="R20" s="694">
        <v>763.3</v>
      </c>
      <c r="S20" s="694">
        <v>531.4</v>
      </c>
      <c r="T20" s="694">
        <v>231.9</v>
      </c>
      <c r="U20" s="694">
        <v>212</v>
      </c>
    </row>
    <row r="21" spans="1:21" s="331" customFormat="1" ht="8.25" customHeight="1">
      <c r="A21" s="125" t="s">
        <v>1371</v>
      </c>
      <c r="B21" s="694">
        <v>1047.5999999999999</v>
      </c>
      <c r="C21" s="694">
        <v>1114.4000000000001</v>
      </c>
      <c r="D21" s="694">
        <v>66.8</v>
      </c>
      <c r="E21" s="694">
        <v>24.5</v>
      </c>
      <c r="F21" s="694">
        <v>212.8</v>
      </c>
      <c r="G21" s="694">
        <v>-145.30000000000001</v>
      </c>
      <c r="H21" s="694">
        <v>175.7</v>
      </c>
      <c r="I21" s="694">
        <v>321</v>
      </c>
      <c r="J21" s="125" t="s">
        <v>1371</v>
      </c>
      <c r="K21" s="694">
        <v>37.299999999999997</v>
      </c>
      <c r="L21" s="694">
        <v>20.8</v>
      </c>
      <c r="M21" s="694">
        <v>16.5</v>
      </c>
      <c r="N21" s="694">
        <v>0</v>
      </c>
      <c r="O21" s="694">
        <v>320.8</v>
      </c>
      <c r="P21" s="694">
        <v>188.3</v>
      </c>
      <c r="Q21" s="694">
        <v>1072.0999999999999</v>
      </c>
      <c r="R21" s="694">
        <v>793.4</v>
      </c>
      <c r="S21" s="694">
        <v>576.1</v>
      </c>
      <c r="T21" s="694">
        <v>217.3</v>
      </c>
      <c r="U21" s="694">
        <v>278.7</v>
      </c>
    </row>
    <row r="22" spans="1:21" s="331" customFormat="1" ht="8.25" customHeight="1">
      <c r="A22" s="125" t="s">
        <v>1372</v>
      </c>
      <c r="B22" s="694">
        <v>1179.0999999999999</v>
      </c>
      <c r="C22" s="694">
        <v>1238.4000000000001</v>
      </c>
      <c r="D22" s="694">
        <v>59.3</v>
      </c>
      <c r="E22" s="694">
        <v>82.7</v>
      </c>
      <c r="F22" s="694">
        <v>361.8</v>
      </c>
      <c r="G22" s="694">
        <v>-80.3</v>
      </c>
      <c r="H22" s="694">
        <v>249.3</v>
      </c>
      <c r="I22" s="694">
        <v>329.6</v>
      </c>
      <c r="J22" s="125" t="s">
        <v>1372</v>
      </c>
      <c r="K22" s="694">
        <v>41.8</v>
      </c>
      <c r="L22" s="694">
        <v>41</v>
      </c>
      <c r="M22" s="694">
        <v>0.8</v>
      </c>
      <c r="N22" s="694">
        <v>0</v>
      </c>
      <c r="O22" s="694">
        <v>400.3</v>
      </c>
      <c r="P22" s="694">
        <v>279.10000000000002</v>
      </c>
      <c r="Q22" s="694">
        <v>1261.8</v>
      </c>
      <c r="R22" s="694">
        <v>857.7</v>
      </c>
      <c r="S22" s="694">
        <v>601.20000000000005</v>
      </c>
      <c r="T22" s="694">
        <v>256.5</v>
      </c>
      <c r="U22" s="694">
        <v>404.1</v>
      </c>
    </row>
    <row r="23" spans="1:21" s="331" customFormat="1" ht="8.25" customHeight="1">
      <c r="A23" s="125" t="s">
        <v>372</v>
      </c>
      <c r="B23" s="694">
        <v>1383</v>
      </c>
      <c r="C23" s="694">
        <v>1456.3</v>
      </c>
      <c r="D23" s="694">
        <v>73.3</v>
      </c>
      <c r="E23" s="694">
        <v>146.19999999999999</v>
      </c>
      <c r="F23" s="694">
        <v>597.29999999999995</v>
      </c>
      <c r="G23" s="694">
        <v>42.2</v>
      </c>
      <c r="H23" s="694">
        <v>318.8</v>
      </c>
      <c r="I23" s="694">
        <v>276.60000000000002</v>
      </c>
      <c r="J23" s="125" t="s">
        <v>372</v>
      </c>
      <c r="K23" s="694">
        <v>96.1</v>
      </c>
      <c r="L23" s="694">
        <v>63.1</v>
      </c>
      <c r="M23" s="694">
        <v>33</v>
      </c>
      <c r="N23" s="694">
        <v>0</v>
      </c>
      <c r="O23" s="694">
        <v>459</v>
      </c>
      <c r="P23" s="694">
        <v>451.1</v>
      </c>
      <c r="Q23" s="694">
        <v>1529.2</v>
      </c>
      <c r="R23" s="694">
        <v>1015.8</v>
      </c>
      <c r="S23" s="694">
        <v>694.7</v>
      </c>
      <c r="T23" s="694">
        <v>321.10000000000002</v>
      </c>
      <c r="U23" s="694">
        <v>513.4</v>
      </c>
    </row>
    <row r="24" spans="1:21" s="331" customFormat="1" ht="8.25" customHeight="1">
      <c r="A24" s="125" t="s">
        <v>373</v>
      </c>
      <c r="B24" s="694">
        <v>1451.5</v>
      </c>
      <c r="C24" s="694">
        <v>1577.3</v>
      </c>
      <c r="D24" s="694">
        <v>125.8</v>
      </c>
      <c r="E24" s="694">
        <v>459.5</v>
      </c>
      <c r="F24" s="694">
        <v>970.2</v>
      </c>
      <c r="G24" s="694">
        <v>139.9</v>
      </c>
      <c r="H24" s="694">
        <v>415.9</v>
      </c>
      <c r="I24" s="694">
        <v>276</v>
      </c>
      <c r="J24" s="125" t="s">
        <v>373</v>
      </c>
      <c r="K24" s="694">
        <v>128.6</v>
      </c>
      <c r="L24" s="694">
        <v>48.7</v>
      </c>
      <c r="M24" s="694">
        <v>79.900000000000006</v>
      </c>
      <c r="N24" s="694">
        <v>0</v>
      </c>
      <c r="O24" s="694">
        <v>701.7</v>
      </c>
      <c r="P24" s="694">
        <v>510.7</v>
      </c>
      <c r="Q24" s="694">
        <v>1911</v>
      </c>
      <c r="R24" s="694">
        <v>1281.0999999999999</v>
      </c>
      <c r="S24" s="694">
        <v>878.6</v>
      </c>
      <c r="T24" s="694">
        <v>402.5</v>
      </c>
      <c r="U24" s="694">
        <v>629.9</v>
      </c>
    </row>
    <row r="25" spans="1:21" s="331" customFormat="1" ht="8.25" customHeight="1">
      <c r="A25" s="125" t="s">
        <v>374</v>
      </c>
      <c r="B25" s="694">
        <v>1029.0999999999999</v>
      </c>
      <c r="C25" s="694">
        <v>1412</v>
      </c>
      <c r="D25" s="694">
        <v>382.9</v>
      </c>
      <c r="E25" s="694">
        <v>1035.3</v>
      </c>
      <c r="F25" s="694">
        <v>1637.8</v>
      </c>
      <c r="G25" s="694">
        <v>285.7</v>
      </c>
      <c r="H25" s="694">
        <v>532.4</v>
      </c>
      <c r="I25" s="694">
        <v>246.7</v>
      </c>
      <c r="J25" s="125" t="s">
        <v>374</v>
      </c>
      <c r="K25" s="694">
        <v>568.70000000000005</v>
      </c>
      <c r="L25" s="694">
        <v>137.1</v>
      </c>
      <c r="M25" s="694">
        <v>431.6</v>
      </c>
      <c r="N25" s="694">
        <v>0</v>
      </c>
      <c r="O25" s="694">
        <v>783.4</v>
      </c>
      <c r="P25" s="694">
        <v>602.5</v>
      </c>
      <c r="Q25" s="694">
        <v>2064.4</v>
      </c>
      <c r="R25" s="694">
        <v>1337.7</v>
      </c>
      <c r="S25" s="694">
        <v>916.5</v>
      </c>
      <c r="T25" s="694">
        <v>421.2</v>
      </c>
      <c r="U25" s="694">
        <v>726.7</v>
      </c>
    </row>
    <row r="26" spans="1:21" s="331" customFormat="1" ht="8.25" customHeight="1">
      <c r="A26" s="125" t="s">
        <v>375</v>
      </c>
      <c r="B26" s="694">
        <v>1575</v>
      </c>
      <c r="C26" s="694">
        <v>1870.7</v>
      </c>
      <c r="D26" s="694">
        <v>295.7</v>
      </c>
      <c r="E26" s="694">
        <v>949</v>
      </c>
      <c r="F26" s="694">
        <v>1763.3</v>
      </c>
      <c r="G26" s="694">
        <v>479.8</v>
      </c>
      <c r="H26" s="694">
        <v>653.1</v>
      </c>
      <c r="I26" s="694">
        <v>173.3</v>
      </c>
      <c r="J26" s="125" t="s">
        <v>375</v>
      </c>
      <c r="K26" s="694">
        <v>567.29999999999995</v>
      </c>
      <c r="L26" s="694">
        <v>115</v>
      </c>
      <c r="M26" s="694">
        <v>452.3</v>
      </c>
      <c r="N26" s="694">
        <v>0</v>
      </c>
      <c r="O26" s="694">
        <v>716.2</v>
      </c>
      <c r="P26" s="694">
        <v>814.3</v>
      </c>
      <c r="Q26" s="694">
        <v>2524</v>
      </c>
      <c r="R26" s="694">
        <v>1452.5</v>
      </c>
      <c r="S26" s="694">
        <v>963.5</v>
      </c>
      <c r="T26" s="694">
        <v>489</v>
      </c>
      <c r="U26" s="694">
        <v>1071.5</v>
      </c>
    </row>
    <row r="27" spans="1:21" s="331" customFormat="1" ht="8.25" customHeight="1">
      <c r="A27" s="125" t="s">
        <v>379</v>
      </c>
      <c r="B27" s="694">
        <v>1875.2</v>
      </c>
      <c r="C27" s="694">
        <v>2232.6999999999998</v>
      </c>
      <c r="D27" s="694">
        <v>357.5</v>
      </c>
      <c r="E27" s="694">
        <v>1347.8</v>
      </c>
      <c r="F27" s="694">
        <v>2125</v>
      </c>
      <c r="G27" s="694">
        <v>749.8</v>
      </c>
      <c r="H27" s="694">
        <v>917.6</v>
      </c>
      <c r="I27" s="694">
        <v>167.8</v>
      </c>
      <c r="J27" s="125" t="s">
        <v>379</v>
      </c>
      <c r="K27" s="694">
        <v>511</v>
      </c>
      <c r="L27" s="694">
        <v>177.5</v>
      </c>
      <c r="M27" s="694">
        <v>333.5</v>
      </c>
      <c r="N27" s="694">
        <v>0</v>
      </c>
      <c r="O27" s="694">
        <v>864.2</v>
      </c>
      <c r="P27" s="694">
        <v>777.2</v>
      </c>
      <c r="Q27" s="694">
        <v>3223</v>
      </c>
      <c r="R27" s="694">
        <v>1852.9</v>
      </c>
      <c r="S27" s="694">
        <v>1193.2</v>
      </c>
      <c r="T27" s="694">
        <v>659.7</v>
      </c>
      <c r="U27" s="694">
        <v>1370.1</v>
      </c>
    </row>
    <row r="28" spans="1:21" s="331" customFormat="1" ht="8.25" customHeight="1">
      <c r="A28" s="125" t="s">
        <v>380</v>
      </c>
      <c r="B28" s="694">
        <v>1783.3</v>
      </c>
      <c r="C28" s="694">
        <v>2129.8000000000002</v>
      </c>
      <c r="D28" s="694">
        <v>346.5</v>
      </c>
      <c r="E28" s="694">
        <v>1988.8</v>
      </c>
      <c r="F28" s="694">
        <v>2905.3</v>
      </c>
      <c r="G28" s="694">
        <v>965.5</v>
      </c>
      <c r="H28" s="694">
        <v>1144.2</v>
      </c>
      <c r="I28" s="694">
        <v>178.7</v>
      </c>
      <c r="J28" s="125" t="s">
        <v>380</v>
      </c>
      <c r="K28" s="694">
        <v>868.7</v>
      </c>
      <c r="L28" s="694">
        <v>292.39999999999998</v>
      </c>
      <c r="M28" s="694">
        <v>576.29999999999995</v>
      </c>
      <c r="N28" s="694">
        <v>0</v>
      </c>
      <c r="O28" s="694">
        <v>1071.0999999999999</v>
      </c>
      <c r="P28" s="694">
        <v>916.5</v>
      </c>
      <c r="Q28" s="694">
        <v>3772.1</v>
      </c>
      <c r="R28" s="694">
        <v>2060.6</v>
      </c>
      <c r="S28" s="694">
        <v>1351.9</v>
      </c>
      <c r="T28" s="694">
        <v>708.7</v>
      </c>
      <c r="U28" s="694">
        <v>1711.5</v>
      </c>
    </row>
    <row r="29" spans="1:21" s="331" customFormat="1" ht="8.25" customHeight="1">
      <c r="A29" s="125" t="s">
        <v>381</v>
      </c>
      <c r="B29" s="694">
        <v>2288</v>
      </c>
      <c r="C29" s="694">
        <v>2805.6</v>
      </c>
      <c r="D29" s="694">
        <v>517.6</v>
      </c>
      <c r="E29" s="694">
        <v>2223.4</v>
      </c>
      <c r="F29" s="694">
        <v>3540.8</v>
      </c>
      <c r="G29" s="694">
        <v>1129.3</v>
      </c>
      <c r="H29" s="694">
        <v>1313.1</v>
      </c>
      <c r="I29" s="694">
        <v>183.8</v>
      </c>
      <c r="J29" s="125" t="s">
        <v>381</v>
      </c>
      <c r="K29" s="694">
        <v>1079.9000000000001</v>
      </c>
      <c r="L29" s="694">
        <v>401.9</v>
      </c>
      <c r="M29" s="694">
        <v>678</v>
      </c>
      <c r="N29" s="694">
        <v>0</v>
      </c>
      <c r="O29" s="694">
        <v>1331.6</v>
      </c>
      <c r="P29" s="694">
        <v>1317.4</v>
      </c>
      <c r="Q29" s="694">
        <v>4511.3999999999996</v>
      </c>
      <c r="R29" s="694">
        <v>2504.9</v>
      </c>
      <c r="S29" s="694">
        <v>1615.2</v>
      </c>
      <c r="T29" s="694">
        <v>889.7</v>
      </c>
      <c r="U29" s="694">
        <v>2006.5</v>
      </c>
    </row>
    <row r="30" spans="1:21" s="331" customFormat="1" ht="8.25" customHeight="1">
      <c r="A30" s="125" t="s">
        <v>382</v>
      </c>
      <c r="B30" s="694">
        <v>2231.9</v>
      </c>
      <c r="C30" s="694">
        <v>2806</v>
      </c>
      <c r="D30" s="694">
        <v>574.1</v>
      </c>
      <c r="E30" s="694">
        <v>3053.4</v>
      </c>
      <c r="F30" s="694">
        <v>4305.8</v>
      </c>
      <c r="G30" s="694">
        <v>1258.3</v>
      </c>
      <c r="H30" s="694">
        <v>1421.3</v>
      </c>
      <c r="I30" s="694">
        <v>163</v>
      </c>
      <c r="J30" s="125" t="s">
        <v>382</v>
      </c>
      <c r="K30" s="694">
        <v>1131</v>
      </c>
      <c r="L30" s="694">
        <v>429.4</v>
      </c>
      <c r="M30" s="694">
        <v>701.6</v>
      </c>
      <c r="N30" s="694">
        <v>0</v>
      </c>
      <c r="O30" s="694">
        <v>1916.5</v>
      </c>
      <c r="P30" s="694">
        <v>1252.4000000000001</v>
      </c>
      <c r="Q30" s="694">
        <v>5285.3</v>
      </c>
      <c r="R30" s="694">
        <v>2830.4</v>
      </c>
      <c r="S30" s="694">
        <v>1799.3</v>
      </c>
      <c r="T30" s="694">
        <v>1031.0999999999999</v>
      </c>
      <c r="U30" s="694">
        <v>2454.9</v>
      </c>
    </row>
    <row r="31" spans="1:21" s="331" customFormat="1" ht="8.25" customHeight="1">
      <c r="A31" s="125" t="s">
        <v>383</v>
      </c>
      <c r="B31" s="694">
        <v>2414.5</v>
      </c>
      <c r="C31" s="694">
        <v>3134.9</v>
      </c>
      <c r="D31" s="694">
        <v>720.4</v>
      </c>
      <c r="E31" s="694">
        <v>3893.2</v>
      </c>
      <c r="F31" s="694">
        <v>5161.3999999999996</v>
      </c>
      <c r="G31" s="694">
        <v>1262.7</v>
      </c>
      <c r="H31" s="694">
        <v>1334.3</v>
      </c>
      <c r="I31" s="694">
        <v>71.599999999999994</v>
      </c>
      <c r="J31" s="125" t="s">
        <v>383</v>
      </c>
      <c r="K31" s="694">
        <v>1400.6</v>
      </c>
      <c r="L31" s="694">
        <v>454.2</v>
      </c>
      <c r="M31" s="694">
        <v>946.4</v>
      </c>
      <c r="N31" s="694">
        <v>0</v>
      </c>
      <c r="O31" s="694">
        <v>2498.1</v>
      </c>
      <c r="P31" s="694">
        <v>1268.2</v>
      </c>
      <c r="Q31" s="694">
        <v>6307.7</v>
      </c>
      <c r="R31" s="694">
        <v>3207.8</v>
      </c>
      <c r="S31" s="694">
        <v>2065.6999999999998</v>
      </c>
      <c r="T31" s="694">
        <v>1142.0999999999999</v>
      </c>
      <c r="U31" s="694">
        <v>3099.9</v>
      </c>
    </row>
    <row r="32" spans="1:21" s="331" customFormat="1" ht="8.25" customHeight="1">
      <c r="A32" s="125" t="s">
        <v>384</v>
      </c>
      <c r="B32" s="694">
        <v>3097.4</v>
      </c>
      <c r="C32" s="694">
        <v>3911.2</v>
      </c>
      <c r="D32" s="694">
        <v>813.8</v>
      </c>
      <c r="E32" s="694">
        <v>4360.6000000000004</v>
      </c>
      <c r="F32" s="694">
        <v>6043.1</v>
      </c>
      <c r="G32" s="694">
        <v>2061.5</v>
      </c>
      <c r="H32" s="694">
        <v>2061.5</v>
      </c>
      <c r="I32" s="694">
        <v>0</v>
      </c>
      <c r="J32" s="125" t="s">
        <v>384</v>
      </c>
      <c r="K32" s="694">
        <v>1343.4</v>
      </c>
      <c r="L32" s="694">
        <v>503.6</v>
      </c>
      <c r="M32" s="694">
        <v>839.8</v>
      </c>
      <c r="N32" s="694">
        <v>0</v>
      </c>
      <c r="O32" s="694">
        <v>2638.2</v>
      </c>
      <c r="P32" s="694">
        <v>1682.5</v>
      </c>
      <c r="Q32" s="694">
        <v>7458</v>
      </c>
      <c r="R32" s="694">
        <v>3611.5</v>
      </c>
      <c r="S32" s="694">
        <v>2436.6999999999998</v>
      </c>
      <c r="T32" s="694">
        <v>1174.8</v>
      </c>
      <c r="U32" s="694">
        <v>3846.5</v>
      </c>
    </row>
    <row r="33" spans="1:21" s="331" customFormat="1" ht="8.25" customHeight="1">
      <c r="A33" s="125" t="s">
        <v>385</v>
      </c>
      <c r="B33" s="694">
        <v>2611.4</v>
      </c>
      <c r="C33" s="694">
        <v>3251.7</v>
      </c>
      <c r="D33" s="694">
        <v>640.29999999999995</v>
      </c>
      <c r="E33" s="694">
        <v>6611</v>
      </c>
      <c r="F33" s="694">
        <v>8490.9</v>
      </c>
      <c r="G33" s="694">
        <v>4089.6</v>
      </c>
      <c r="H33" s="694">
        <v>4089.6</v>
      </c>
      <c r="I33" s="694">
        <v>0</v>
      </c>
      <c r="J33" s="125" t="s">
        <v>385</v>
      </c>
      <c r="K33" s="694">
        <v>1702.2</v>
      </c>
      <c r="L33" s="694">
        <v>565.29999999999995</v>
      </c>
      <c r="M33" s="694">
        <v>1136.9000000000001</v>
      </c>
      <c r="N33" s="694">
        <v>0</v>
      </c>
      <c r="O33" s="694">
        <v>2699.1</v>
      </c>
      <c r="P33" s="694">
        <v>1879.9</v>
      </c>
      <c r="Q33" s="694">
        <v>9222.4</v>
      </c>
      <c r="R33" s="694">
        <v>4348.8999999999996</v>
      </c>
      <c r="S33" s="694">
        <v>2752</v>
      </c>
      <c r="T33" s="694">
        <v>1596.9</v>
      </c>
      <c r="U33" s="694">
        <v>4873.5</v>
      </c>
    </row>
    <row r="34" spans="1:21" s="331" customFormat="1" ht="8.25" customHeight="1">
      <c r="A34" s="125" t="s">
        <v>386</v>
      </c>
      <c r="B34" s="694">
        <v>2539.8000000000002</v>
      </c>
      <c r="C34" s="694">
        <v>3213.6</v>
      </c>
      <c r="D34" s="694">
        <v>673.8</v>
      </c>
      <c r="E34" s="694">
        <v>7915.4</v>
      </c>
      <c r="F34" s="694">
        <v>9824.5</v>
      </c>
      <c r="G34" s="694">
        <v>5028.7</v>
      </c>
      <c r="H34" s="694">
        <v>5028.7</v>
      </c>
      <c r="I34" s="694">
        <v>0</v>
      </c>
      <c r="J34" s="125" t="s">
        <v>386</v>
      </c>
      <c r="K34" s="694">
        <v>1621.8</v>
      </c>
      <c r="L34" s="694">
        <v>668.4</v>
      </c>
      <c r="M34" s="694">
        <v>953.4</v>
      </c>
      <c r="N34" s="694">
        <v>0</v>
      </c>
      <c r="O34" s="694">
        <v>3174</v>
      </c>
      <c r="P34" s="694">
        <v>1909.1</v>
      </c>
      <c r="Q34" s="694">
        <v>10455.200000000001</v>
      </c>
      <c r="R34" s="694">
        <v>4931.5</v>
      </c>
      <c r="S34" s="694">
        <v>3273.4</v>
      </c>
      <c r="T34" s="694">
        <v>1658.1</v>
      </c>
      <c r="U34" s="694">
        <v>5523.7</v>
      </c>
    </row>
    <row r="35" spans="1:21" s="331" customFormat="1" ht="8.25" customHeight="1">
      <c r="A35" s="125" t="s">
        <v>387</v>
      </c>
      <c r="B35" s="694">
        <v>1897.6</v>
      </c>
      <c r="C35" s="694">
        <v>2600.1999999999998</v>
      </c>
      <c r="D35" s="694">
        <v>702.6</v>
      </c>
      <c r="E35" s="694">
        <v>10399</v>
      </c>
      <c r="F35" s="694">
        <v>12550.9</v>
      </c>
      <c r="G35" s="694">
        <v>6492.1</v>
      </c>
      <c r="H35" s="694">
        <v>6492.1</v>
      </c>
      <c r="I35" s="694">
        <v>0</v>
      </c>
      <c r="J35" s="125" t="s">
        <v>387</v>
      </c>
      <c r="K35" s="694">
        <v>2022.2</v>
      </c>
      <c r="L35" s="694">
        <v>858.8</v>
      </c>
      <c r="M35" s="694">
        <v>1163.4000000000001</v>
      </c>
      <c r="N35" s="694">
        <v>0</v>
      </c>
      <c r="O35" s="694">
        <v>4036.6</v>
      </c>
      <c r="P35" s="694">
        <v>2151.9</v>
      </c>
      <c r="Q35" s="694">
        <v>12296.6</v>
      </c>
      <c r="R35" s="694">
        <v>5480</v>
      </c>
      <c r="S35" s="694">
        <v>3737.3</v>
      </c>
      <c r="T35" s="694">
        <v>1742.7</v>
      </c>
      <c r="U35" s="694">
        <v>6816.6</v>
      </c>
    </row>
    <row r="36" spans="1:21" s="331" customFormat="1" ht="8.25" customHeight="1">
      <c r="A36" s="125" t="s">
        <v>388</v>
      </c>
      <c r="B36" s="694">
        <v>2600</v>
      </c>
      <c r="C36" s="694">
        <v>3743.3</v>
      </c>
      <c r="D36" s="694">
        <v>1143.3</v>
      </c>
      <c r="E36" s="694">
        <v>12559</v>
      </c>
      <c r="F36" s="694">
        <v>15322.9</v>
      </c>
      <c r="G36" s="694">
        <v>7495.7</v>
      </c>
      <c r="H36" s="694">
        <v>7495.7</v>
      </c>
      <c r="I36" s="694">
        <v>0</v>
      </c>
      <c r="J36" s="125" t="s">
        <v>388</v>
      </c>
      <c r="K36" s="694">
        <v>2659.3</v>
      </c>
      <c r="L36" s="694">
        <v>933.7</v>
      </c>
      <c r="M36" s="694">
        <v>1725.6</v>
      </c>
      <c r="N36" s="694">
        <v>0</v>
      </c>
      <c r="O36" s="694">
        <v>5167.8999999999996</v>
      </c>
      <c r="P36" s="694">
        <v>2763.9</v>
      </c>
      <c r="Q36" s="694">
        <v>15159</v>
      </c>
      <c r="R36" s="694">
        <v>7029.3</v>
      </c>
      <c r="S36" s="694">
        <v>4842.8999999999996</v>
      </c>
      <c r="T36" s="694">
        <v>2186.4</v>
      </c>
      <c r="U36" s="694">
        <v>8129.7</v>
      </c>
    </row>
    <row r="37" spans="1:21" s="331" customFormat="1" ht="8.25" customHeight="1">
      <c r="A37" s="125" t="s">
        <v>391</v>
      </c>
      <c r="B37" s="694">
        <v>3059.9</v>
      </c>
      <c r="C37" s="694">
        <v>4477.2</v>
      </c>
      <c r="D37" s="694">
        <v>1417.3</v>
      </c>
      <c r="E37" s="694">
        <v>14438.3</v>
      </c>
      <c r="F37" s="694">
        <v>17803.099999999999</v>
      </c>
      <c r="G37" s="694">
        <v>8712.2999999999993</v>
      </c>
      <c r="H37" s="694">
        <v>8712.2999999999993</v>
      </c>
      <c r="I37" s="694">
        <v>0</v>
      </c>
      <c r="J37" s="125" t="s">
        <v>391</v>
      </c>
      <c r="K37" s="694">
        <v>2958.3</v>
      </c>
      <c r="L37" s="694">
        <v>1102.3</v>
      </c>
      <c r="M37" s="694">
        <v>1856</v>
      </c>
      <c r="N37" s="694">
        <v>0</v>
      </c>
      <c r="O37" s="694">
        <v>6132.5</v>
      </c>
      <c r="P37" s="694">
        <v>3364.8</v>
      </c>
      <c r="Q37" s="694">
        <v>17498.2</v>
      </c>
      <c r="R37" s="694">
        <v>8120.2</v>
      </c>
      <c r="S37" s="694">
        <v>5746.1</v>
      </c>
      <c r="T37" s="694">
        <v>2374.1</v>
      </c>
      <c r="U37" s="694">
        <v>9378</v>
      </c>
    </row>
    <row r="38" spans="1:21" s="331" customFormat="1" ht="8.25" customHeight="1">
      <c r="A38" s="125" t="s">
        <v>392</v>
      </c>
      <c r="B38" s="694">
        <v>5573.6</v>
      </c>
      <c r="C38" s="694">
        <v>7395.4</v>
      </c>
      <c r="D38" s="694">
        <v>1821.8</v>
      </c>
      <c r="E38" s="694">
        <v>15849</v>
      </c>
      <c r="F38" s="694">
        <v>20469.3</v>
      </c>
      <c r="G38" s="694">
        <v>9259</v>
      </c>
      <c r="H38" s="694">
        <v>9525.9</v>
      </c>
      <c r="I38" s="694">
        <v>266.89999999999998</v>
      </c>
      <c r="J38" s="125" t="s">
        <v>392</v>
      </c>
      <c r="K38" s="694">
        <v>3263.2</v>
      </c>
      <c r="L38" s="694">
        <v>1297</v>
      </c>
      <c r="M38" s="694">
        <v>1966.2</v>
      </c>
      <c r="N38" s="694">
        <v>0</v>
      </c>
      <c r="O38" s="694">
        <v>7947.1</v>
      </c>
      <c r="P38" s="694">
        <v>4620.3</v>
      </c>
      <c r="Q38" s="694">
        <v>21422.6</v>
      </c>
      <c r="R38" s="694">
        <v>9596.6</v>
      </c>
      <c r="S38" s="694">
        <v>6374.6</v>
      </c>
      <c r="T38" s="694">
        <v>3222</v>
      </c>
      <c r="U38" s="694">
        <v>11826</v>
      </c>
    </row>
    <row r="39" spans="1:21" s="331" customFormat="1" ht="8.25" customHeight="1">
      <c r="A39" s="125" t="s">
        <v>393</v>
      </c>
      <c r="B39" s="694">
        <v>6203.5</v>
      </c>
      <c r="C39" s="694">
        <v>8691</v>
      </c>
      <c r="D39" s="694">
        <v>2487.5</v>
      </c>
      <c r="E39" s="694">
        <v>20401.599999999999</v>
      </c>
      <c r="F39" s="694">
        <v>26584.3</v>
      </c>
      <c r="G39" s="694">
        <v>12345.1</v>
      </c>
      <c r="H39" s="694">
        <v>12345.1</v>
      </c>
      <c r="I39" s="694">
        <v>0</v>
      </c>
      <c r="J39" s="125" t="s">
        <v>393</v>
      </c>
      <c r="K39" s="694">
        <v>3882.2</v>
      </c>
      <c r="L39" s="694">
        <v>1714.3</v>
      </c>
      <c r="M39" s="694">
        <v>2167.9</v>
      </c>
      <c r="N39" s="694">
        <v>0</v>
      </c>
      <c r="O39" s="694">
        <v>10357</v>
      </c>
      <c r="P39" s="694">
        <v>6182.7</v>
      </c>
      <c r="Q39" s="694">
        <v>26605.1</v>
      </c>
      <c r="R39" s="694">
        <v>11775.4</v>
      </c>
      <c r="S39" s="694">
        <v>7946.6</v>
      </c>
      <c r="T39" s="694">
        <v>3828.8</v>
      </c>
      <c r="U39" s="694">
        <v>14829.7</v>
      </c>
    </row>
    <row r="40" spans="1:21" s="331" customFormat="1" ht="8.25" customHeight="1">
      <c r="A40" s="125" t="s">
        <v>394</v>
      </c>
      <c r="B40" s="694">
        <v>9338.9</v>
      </c>
      <c r="C40" s="694">
        <v>12014.4</v>
      </c>
      <c r="D40" s="694">
        <v>2675.5</v>
      </c>
      <c r="E40" s="694">
        <v>22213.5</v>
      </c>
      <c r="F40" s="694">
        <v>29661.599999999999</v>
      </c>
      <c r="G40" s="694">
        <v>13940.2</v>
      </c>
      <c r="H40" s="694">
        <v>13940.2</v>
      </c>
      <c r="I40" s="694">
        <v>0</v>
      </c>
      <c r="J40" s="125" t="s">
        <v>394</v>
      </c>
      <c r="K40" s="694">
        <v>4033.8</v>
      </c>
      <c r="L40" s="694">
        <v>2005.4</v>
      </c>
      <c r="M40" s="694">
        <v>2028.4</v>
      </c>
      <c r="N40" s="694">
        <v>0</v>
      </c>
      <c r="O40" s="694">
        <v>11687.6</v>
      </c>
      <c r="P40" s="694">
        <v>7448.1</v>
      </c>
      <c r="Q40" s="694">
        <v>31552.400000000001</v>
      </c>
      <c r="R40" s="694">
        <v>14223</v>
      </c>
      <c r="S40" s="694">
        <v>9718.2000000000007</v>
      </c>
      <c r="T40" s="694">
        <v>4504.8</v>
      </c>
      <c r="U40" s="694">
        <v>17329.400000000001</v>
      </c>
    </row>
    <row r="41" spans="1:21" s="331" customFormat="1" ht="8.25" customHeight="1">
      <c r="A41" s="125" t="s">
        <v>395</v>
      </c>
      <c r="B41" s="694">
        <v>16151.7</v>
      </c>
      <c r="C41" s="694">
        <v>19270</v>
      </c>
      <c r="D41" s="694">
        <v>3118.3</v>
      </c>
      <c r="E41" s="694">
        <v>21560.799999999999</v>
      </c>
      <c r="F41" s="694">
        <v>34491.4</v>
      </c>
      <c r="G41" s="694">
        <v>16821.400000000001</v>
      </c>
      <c r="H41" s="694">
        <v>16922.599999999999</v>
      </c>
      <c r="I41" s="694">
        <v>101.2</v>
      </c>
      <c r="J41" s="125" t="s">
        <v>395</v>
      </c>
      <c r="K41" s="694">
        <v>3561.3</v>
      </c>
      <c r="L41" s="694">
        <v>2225.4</v>
      </c>
      <c r="M41" s="694">
        <v>1335.9</v>
      </c>
      <c r="N41" s="694">
        <v>0</v>
      </c>
      <c r="O41" s="694">
        <v>14108.7</v>
      </c>
      <c r="P41" s="694">
        <v>12930.6</v>
      </c>
      <c r="Q41" s="694">
        <v>37712.5</v>
      </c>
      <c r="R41" s="694">
        <v>16283.6</v>
      </c>
      <c r="S41" s="694">
        <v>11654.5</v>
      </c>
      <c r="T41" s="694">
        <v>4629.1000000000004</v>
      </c>
      <c r="U41" s="694">
        <v>21428.9</v>
      </c>
    </row>
    <row r="42" spans="1:21" s="331" customFormat="1" ht="8.25" customHeight="1">
      <c r="A42" s="125" t="s">
        <v>396</v>
      </c>
      <c r="B42" s="694">
        <v>20792.400000000001</v>
      </c>
      <c r="C42" s="694">
        <v>24882.3</v>
      </c>
      <c r="D42" s="694">
        <v>4089.9</v>
      </c>
      <c r="E42" s="694">
        <v>24878.1</v>
      </c>
      <c r="F42" s="694">
        <v>41609.1</v>
      </c>
      <c r="G42" s="694">
        <v>19001.599999999999</v>
      </c>
      <c r="H42" s="694">
        <v>19001.599999999999</v>
      </c>
      <c r="I42" s="694">
        <v>0</v>
      </c>
      <c r="J42" s="125" t="s">
        <v>396</v>
      </c>
      <c r="K42" s="694">
        <v>4827.3</v>
      </c>
      <c r="L42" s="694">
        <v>2788</v>
      </c>
      <c r="M42" s="694">
        <v>2039.3</v>
      </c>
      <c r="N42" s="694">
        <v>0</v>
      </c>
      <c r="O42" s="694">
        <v>17780.2</v>
      </c>
      <c r="P42" s="694">
        <v>16731</v>
      </c>
      <c r="Q42" s="694">
        <v>45670.5</v>
      </c>
      <c r="R42" s="694">
        <v>19457.7</v>
      </c>
      <c r="S42" s="694">
        <v>13639.7</v>
      </c>
      <c r="T42" s="694">
        <v>5818</v>
      </c>
      <c r="U42" s="694">
        <v>26212.799999999999</v>
      </c>
    </row>
    <row r="43" spans="1:21" s="331" customFormat="1" ht="8.25" customHeight="1">
      <c r="A43" s="125" t="s">
        <v>397</v>
      </c>
      <c r="B43" s="694">
        <v>29125</v>
      </c>
      <c r="C43" s="694">
        <v>34225</v>
      </c>
      <c r="D43" s="694">
        <v>5100</v>
      </c>
      <c r="E43" s="694">
        <v>29197.5</v>
      </c>
      <c r="F43" s="694">
        <v>49404.9</v>
      </c>
      <c r="G43" s="694">
        <v>23446.2</v>
      </c>
      <c r="H43" s="694">
        <v>23446.2</v>
      </c>
      <c r="I43" s="694">
        <v>0</v>
      </c>
      <c r="J43" s="125" t="s">
        <v>397</v>
      </c>
      <c r="K43" s="694">
        <v>4749.8</v>
      </c>
      <c r="L43" s="694">
        <v>3291.7</v>
      </c>
      <c r="M43" s="694">
        <v>1458.1</v>
      </c>
      <c r="N43" s="694">
        <v>0</v>
      </c>
      <c r="O43" s="694">
        <v>21208.9</v>
      </c>
      <c r="P43" s="694">
        <v>20207.400000000001</v>
      </c>
      <c r="Q43" s="694">
        <v>58322.5</v>
      </c>
      <c r="R43" s="694">
        <v>23833</v>
      </c>
      <c r="S43" s="694">
        <v>16313</v>
      </c>
      <c r="T43" s="694">
        <v>7520</v>
      </c>
      <c r="U43" s="694">
        <v>34489.5</v>
      </c>
    </row>
    <row r="44" spans="1:21" s="331" customFormat="1" ht="8.25" customHeight="1">
      <c r="A44" s="125" t="s">
        <v>398</v>
      </c>
      <c r="B44" s="694">
        <v>36218.1</v>
      </c>
      <c r="C44" s="694">
        <v>42748.3</v>
      </c>
      <c r="D44" s="694">
        <v>6530.2</v>
      </c>
      <c r="E44" s="694">
        <v>33559</v>
      </c>
      <c r="F44" s="694">
        <v>57828.1</v>
      </c>
      <c r="G44" s="694">
        <v>23482</v>
      </c>
      <c r="H44" s="694">
        <v>23482</v>
      </c>
      <c r="I44" s="694">
        <v>0</v>
      </c>
      <c r="J44" s="125" t="s">
        <v>398</v>
      </c>
      <c r="K44" s="694">
        <v>4739.2</v>
      </c>
      <c r="L44" s="694">
        <v>3227.2</v>
      </c>
      <c r="M44" s="694">
        <v>1512</v>
      </c>
      <c r="N44" s="694">
        <v>0</v>
      </c>
      <c r="O44" s="694">
        <v>29606.9</v>
      </c>
      <c r="P44" s="694">
        <v>24269.1</v>
      </c>
      <c r="Q44" s="694">
        <v>69777.100000000006</v>
      </c>
      <c r="R44" s="694">
        <v>28510.400000000001</v>
      </c>
      <c r="S44" s="694">
        <v>19659.7</v>
      </c>
      <c r="T44" s="694">
        <v>8850.7000000000007</v>
      </c>
      <c r="U44" s="694">
        <v>41266.699999999997</v>
      </c>
    </row>
    <row r="45" spans="1:21" s="331" customFormat="1" ht="8.25" customHeight="1">
      <c r="A45" s="125" t="s">
        <v>399</v>
      </c>
      <c r="B45" s="694">
        <v>37085.5</v>
      </c>
      <c r="C45" s="694">
        <v>43863.1</v>
      </c>
      <c r="D45" s="694">
        <v>6777.6</v>
      </c>
      <c r="E45" s="694">
        <v>43899.199999999997</v>
      </c>
      <c r="F45" s="694">
        <v>72184.7</v>
      </c>
      <c r="G45" s="694">
        <v>25191.200000000001</v>
      </c>
      <c r="H45" s="694">
        <v>25191.200000000001</v>
      </c>
      <c r="I45" s="694">
        <v>0</v>
      </c>
      <c r="J45" s="125" t="s">
        <v>399</v>
      </c>
      <c r="K45" s="694">
        <v>5050.3999999999996</v>
      </c>
      <c r="L45" s="694">
        <v>3821.5</v>
      </c>
      <c r="M45" s="694">
        <v>1228.9000000000001</v>
      </c>
      <c r="N45" s="694">
        <v>0</v>
      </c>
      <c r="O45" s="694">
        <v>41943.1</v>
      </c>
      <c r="P45" s="694">
        <v>28285.5</v>
      </c>
      <c r="Q45" s="694">
        <v>80984.7</v>
      </c>
      <c r="R45" s="694">
        <v>32985.4</v>
      </c>
      <c r="S45" s="694">
        <v>22493.9</v>
      </c>
      <c r="T45" s="694">
        <v>10491.5</v>
      </c>
      <c r="U45" s="694">
        <v>47999.3</v>
      </c>
    </row>
    <row r="46" spans="1:21" s="306" customFormat="1" ht="8.25" customHeight="1">
      <c r="A46" s="125" t="s">
        <v>417</v>
      </c>
      <c r="B46" s="694">
        <v>37703.599999999999</v>
      </c>
      <c r="C46" s="694">
        <v>45270.3</v>
      </c>
      <c r="D46" s="694">
        <v>7566.7</v>
      </c>
      <c r="E46" s="694">
        <v>54948.6</v>
      </c>
      <c r="F46" s="694">
        <v>89265.7</v>
      </c>
      <c r="G46" s="694">
        <v>27531.7</v>
      </c>
      <c r="H46" s="694">
        <v>27531.7</v>
      </c>
      <c r="I46" s="694">
        <v>0</v>
      </c>
      <c r="J46" s="125" t="s">
        <v>417</v>
      </c>
      <c r="K46" s="694">
        <v>6209.3</v>
      </c>
      <c r="L46" s="694">
        <v>4251</v>
      </c>
      <c r="M46" s="694">
        <v>1958.3</v>
      </c>
      <c r="N46" s="694">
        <v>0</v>
      </c>
      <c r="O46" s="694">
        <v>55524.7</v>
      </c>
      <c r="P46" s="694">
        <v>34317.1</v>
      </c>
      <c r="Q46" s="694">
        <v>92652.2</v>
      </c>
      <c r="R46" s="694">
        <v>36498</v>
      </c>
      <c r="S46" s="694">
        <v>25046.400000000001</v>
      </c>
      <c r="T46" s="694">
        <v>11451.6</v>
      </c>
      <c r="U46" s="694">
        <v>56154.2</v>
      </c>
    </row>
    <row r="47" spans="1:21" s="306" customFormat="1" ht="8.25" customHeight="1">
      <c r="A47" s="302" t="s">
        <v>401</v>
      </c>
      <c r="B47" s="694">
        <v>40191.1</v>
      </c>
      <c r="C47" s="694">
        <v>49366.5</v>
      </c>
      <c r="D47" s="694">
        <v>9175.4</v>
      </c>
      <c r="E47" s="694">
        <v>63529.5</v>
      </c>
      <c r="F47" s="694">
        <v>100916.7</v>
      </c>
      <c r="G47" s="694">
        <v>29229.4</v>
      </c>
      <c r="H47" s="694">
        <v>29229.4</v>
      </c>
      <c r="I47" s="694">
        <v>0</v>
      </c>
      <c r="J47" s="302" t="s">
        <v>401</v>
      </c>
      <c r="K47" s="694">
        <v>7028.6</v>
      </c>
      <c r="L47" s="694">
        <v>5431.6</v>
      </c>
      <c r="M47" s="694">
        <v>1597</v>
      </c>
      <c r="N47" s="694">
        <v>0</v>
      </c>
      <c r="O47" s="694">
        <v>64658.7</v>
      </c>
      <c r="P47" s="694">
        <v>37387.199999999997</v>
      </c>
      <c r="Q47" s="694">
        <v>103720.6</v>
      </c>
      <c r="R47" s="694">
        <v>38460.300000000003</v>
      </c>
      <c r="S47" s="694">
        <v>27333.7</v>
      </c>
      <c r="T47" s="694">
        <v>11126.6</v>
      </c>
      <c r="U47" s="694">
        <v>65260.3</v>
      </c>
    </row>
    <row r="48" spans="1:21" s="306" customFormat="1" ht="8.25" customHeight="1">
      <c r="A48" s="332" t="s">
        <v>402</v>
      </c>
      <c r="B48" s="694">
        <v>55572.800000000003</v>
      </c>
      <c r="C48" s="694">
        <v>66114</v>
      </c>
      <c r="D48" s="694">
        <v>10541.2</v>
      </c>
      <c r="E48" s="694">
        <v>70889.8</v>
      </c>
      <c r="F48" s="694">
        <v>115812.1</v>
      </c>
      <c r="G48" s="694">
        <v>31753.1</v>
      </c>
      <c r="H48" s="694">
        <v>31753.1</v>
      </c>
      <c r="I48" s="694">
        <v>0</v>
      </c>
      <c r="J48" s="332" t="s">
        <v>402</v>
      </c>
      <c r="K48" s="694">
        <v>7228.9</v>
      </c>
      <c r="L48" s="694">
        <v>6170.4</v>
      </c>
      <c r="M48" s="694">
        <v>1058.5</v>
      </c>
      <c r="N48" s="694">
        <v>0</v>
      </c>
      <c r="O48" s="694">
        <v>76830.100000000006</v>
      </c>
      <c r="P48" s="694">
        <v>44922.3</v>
      </c>
      <c r="Q48" s="694">
        <v>126462.6</v>
      </c>
      <c r="R48" s="694">
        <v>45163.8</v>
      </c>
      <c r="S48" s="694">
        <v>30893.200000000001</v>
      </c>
      <c r="T48" s="694">
        <v>14270.6</v>
      </c>
      <c r="U48" s="694">
        <v>81298.8</v>
      </c>
    </row>
    <row r="49" spans="1:22" s="306" customFormat="1" ht="8.25" customHeight="1">
      <c r="A49" s="332" t="s">
        <v>403</v>
      </c>
      <c r="B49" s="694">
        <v>65027.6</v>
      </c>
      <c r="C49" s="694">
        <v>77611</v>
      </c>
      <c r="D49" s="694">
        <v>12583.4</v>
      </c>
      <c r="E49" s="694">
        <v>87772.6</v>
      </c>
      <c r="F49" s="694">
        <v>134832.70000000001</v>
      </c>
      <c r="G49" s="694">
        <v>34918.199999999997</v>
      </c>
      <c r="H49" s="694">
        <v>34918.199999999997</v>
      </c>
      <c r="I49" s="694">
        <v>0</v>
      </c>
      <c r="J49" s="332" t="s">
        <v>403</v>
      </c>
      <c r="K49" s="694">
        <v>9114</v>
      </c>
      <c r="L49" s="694">
        <v>7547.3</v>
      </c>
      <c r="M49" s="694">
        <v>1566.7</v>
      </c>
      <c r="N49" s="694">
        <v>0</v>
      </c>
      <c r="O49" s="694">
        <v>90800.5</v>
      </c>
      <c r="P49" s="694">
        <v>47060.1</v>
      </c>
      <c r="Q49" s="694">
        <v>152800.20000000001</v>
      </c>
      <c r="R49" s="694">
        <v>51062.5</v>
      </c>
      <c r="S49" s="694">
        <v>34984.300000000003</v>
      </c>
      <c r="T49" s="694">
        <v>16078.1</v>
      </c>
      <c r="U49" s="694">
        <v>101737.7</v>
      </c>
    </row>
    <row r="50" spans="1:22" s="306" customFormat="1" ht="8.25" customHeight="1">
      <c r="A50" s="332" t="s">
        <v>404</v>
      </c>
      <c r="B50" s="694">
        <v>80467.5</v>
      </c>
      <c r="C50" s="694">
        <v>94855.8</v>
      </c>
      <c r="D50" s="694">
        <v>14388.3</v>
      </c>
      <c r="E50" s="694">
        <v>105653.3</v>
      </c>
      <c r="F50" s="694">
        <v>158001.1</v>
      </c>
      <c r="G50" s="694">
        <v>38242.6</v>
      </c>
      <c r="H50" s="694">
        <v>38242.6</v>
      </c>
      <c r="I50" s="694">
        <v>0</v>
      </c>
      <c r="J50" s="332" t="s">
        <v>404</v>
      </c>
      <c r="K50" s="694">
        <v>10310.9</v>
      </c>
      <c r="L50" s="694">
        <v>8502.7999999999993</v>
      </c>
      <c r="M50" s="694">
        <v>1808.1</v>
      </c>
      <c r="N50" s="694">
        <v>0</v>
      </c>
      <c r="O50" s="694">
        <v>109447.6</v>
      </c>
      <c r="P50" s="694">
        <v>52347.8</v>
      </c>
      <c r="Q50" s="694">
        <v>186120.8</v>
      </c>
      <c r="R50" s="694">
        <v>60979.7</v>
      </c>
      <c r="S50" s="694">
        <v>42143</v>
      </c>
      <c r="T50" s="694">
        <v>18836.8</v>
      </c>
      <c r="U50" s="694">
        <v>125141.1</v>
      </c>
    </row>
    <row r="51" spans="1:22" s="331" customFormat="1" ht="8.25" customHeight="1">
      <c r="A51" s="9" t="s">
        <v>166</v>
      </c>
      <c r="B51" s="694">
        <v>87798.1</v>
      </c>
      <c r="C51" s="694">
        <v>106190.7</v>
      </c>
      <c r="D51" s="694">
        <v>18392.599999999999</v>
      </c>
      <c r="E51" s="694">
        <v>126656.1</v>
      </c>
      <c r="F51" s="694">
        <v>187855.4</v>
      </c>
      <c r="G51" s="694">
        <v>49191.1</v>
      </c>
      <c r="H51" s="694">
        <v>49191.1</v>
      </c>
      <c r="I51" s="694">
        <v>0</v>
      </c>
      <c r="J51" s="9" t="s">
        <v>166</v>
      </c>
      <c r="K51" s="694">
        <v>11906.4</v>
      </c>
      <c r="L51" s="694">
        <v>9683.4</v>
      </c>
      <c r="M51" s="694">
        <v>2223</v>
      </c>
      <c r="N51" s="694">
        <v>0</v>
      </c>
      <c r="O51" s="694">
        <v>126757.9</v>
      </c>
      <c r="P51" s="694">
        <v>61199.3</v>
      </c>
      <c r="Q51" s="694">
        <v>214454.2</v>
      </c>
      <c r="R51" s="694">
        <v>70577</v>
      </c>
      <c r="S51" s="694">
        <v>48295.1</v>
      </c>
      <c r="T51" s="694">
        <v>22281.8</v>
      </c>
      <c r="U51" s="694">
        <v>143877.20000000001</v>
      </c>
    </row>
    <row r="52" spans="1:22" s="331" customFormat="1" ht="8.25" customHeight="1">
      <c r="A52" s="330" t="s">
        <v>975</v>
      </c>
      <c r="B52" s="694">
        <v>88419.1</v>
      </c>
      <c r="C52" s="694">
        <v>106996.2</v>
      </c>
      <c r="D52" s="694">
        <v>18577.099999999999</v>
      </c>
      <c r="E52" s="694">
        <v>135569.20000000001</v>
      </c>
      <c r="F52" s="694">
        <v>207323</v>
      </c>
      <c r="G52" s="694">
        <v>59576.6</v>
      </c>
      <c r="H52" s="694">
        <v>59576.6</v>
      </c>
      <c r="I52" s="694">
        <v>0</v>
      </c>
      <c r="J52" s="330" t="s">
        <v>975</v>
      </c>
      <c r="K52" s="694">
        <v>14431.1</v>
      </c>
      <c r="L52" s="694" t="s">
        <v>2882</v>
      </c>
      <c r="M52" s="694">
        <v>3076</v>
      </c>
      <c r="N52" s="694">
        <v>0</v>
      </c>
      <c r="O52" s="694">
        <v>133315.29999999999</v>
      </c>
      <c r="P52" s="694">
        <v>71753.8</v>
      </c>
      <c r="Q52" s="694">
        <v>223988.3</v>
      </c>
      <c r="R52" s="694">
        <v>77156.2</v>
      </c>
      <c r="S52" s="694">
        <v>55658.3</v>
      </c>
      <c r="T52" s="694">
        <v>21497.599999999999</v>
      </c>
      <c r="U52" s="694">
        <v>146832.1</v>
      </c>
    </row>
    <row r="53" spans="1:22" s="380" customFormat="1" ht="8.25" customHeight="1">
      <c r="A53" s="379" t="s">
        <v>1471</v>
      </c>
      <c r="B53" s="694">
        <v>91407</v>
      </c>
      <c r="C53" s="694">
        <v>109306.3</v>
      </c>
      <c r="D53" s="694">
        <v>17899.3</v>
      </c>
      <c r="E53" s="694">
        <v>154504.20000000001</v>
      </c>
      <c r="F53" s="694">
        <v>228443.8</v>
      </c>
      <c r="G53" s="694">
        <v>62825</v>
      </c>
      <c r="H53" s="694">
        <v>63286.7</v>
      </c>
      <c r="I53" s="694">
        <v>461.7</v>
      </c>
      <c r="J53" s="379" t="s">
        <v>1471</v>
      </c>
      <c r="K53" s="694">
        <v>14661.9</v>
      </c>
      <c r="L53" s="694">
        <v>11828.7</v>
      </c>
      <c r="M53" s="694">
        <v>2833.2</v>
      </c>
      <c r="N53" s="694">
        <v>0</v>
      </c>
      <c r="O53" s="694">
        <v>150956.9</v>
      </c>
      <c r="P53" s="694">
        <v>73939.600000000006</v>
      </c>
      <c r="Q53" s="694">
        <v>245911.2</v>
      </c>
      <c r="R53" s="694">
        <v>83754.100000000006</v>
      </c>
      <c r="S53" s="694">
        <v>56885.215897999995</v>
      </c>
      <c r="T53" s="694">
        <v>26868.9</v>
      </c>
      <c r="U53" s="694">
        <v>162157.1</v>
      </c>
    </row>
    <row r="54" spans="1:22" s="312" customFormat="1" ht="8.25" customHeight="1">
      <c r="A54" s="9" t="s">
        <v>1114</v>
      </c>
      <c r="B54" s="694">
        <v>108804.7</v>
      </c>
      <c r="C54" s="694">
        <v>131366</v>
      </c>
      <c r="D54" s="694">
        <v>22561.3</v>
      </c>
      <c r="E54" s="694">
        <v>168505.4</v>
      </c>
      <c r="F54" s="694">
        <v>251089.9</v>
      </c>
      <c r="G54" s="694">
        <v>62313.7</v>
      </c>
      <c r="H54" s="694">
        <v>63066.7</v>
      </c>
      <c r="I54" s="694">
        <v>753</v>
      </c>
      <c r="J54" s="9" t="s">
        <v>1114</v>
      </c>
      <c r="K54" s="694">
        <v>16258.8</v>
      </c>
      <c r="L54" s="694">
        <v>13343.9</v>
      </c>
      <c r="M54" s="694">
        <v>2914.9</v>
      </c>
      <c r="N54" s="694">
        <v>0</v>
      </c>
      <c r="O54" s="694">
        <v>172517.4</v>
      </c>
      <c r="P54" s="694">
        <v>82584.5</v>
      </c>
      <c r="Q54" s="694">
        <v>277310.09999999998</v>
      </c>
      <c r="R54" s="694">
        <v>93973.7</v>
      </c>
      <c r="S54" s="694">
        <v>63218.9</v>
      </c>
      <c r="T54" s="694">
        <v>30750.7</v>
      </c>
      <c r="U54" s="694">
        <v>183336.4</v>
      </c>
    </row>
    <row r="55" spans="1:22" s="312" customFormat="1" ht="8.25" customHeight="1">
      <c r="A55" s="557" t="s">
        <v>1032</v>
      </c>
      <c r="B55" s="710">
        <v>107742.1</v>
      </c>
      <c r="C55" s="710">
        <v>130916.8</v>
      </c>
      <c r="D55" s="711">
        <v>23174.7</v>
      </c>
      <c r="E55" s="710">
        <v>192697.9</v>
      </c>
      <c r="F55" s="710">
        <v>285157.5</v>
      </c>
      <c r="G55" s="710">
        <v>68811.600000000006</v>
      </c>
      <c r="H55" s="710">
        <v>68811.600000000006</v>
      </c>
      <c r="I55" s="710">
        <v>0</v>
      </c>
      <c r="J55" s="557" t="s">
        <v>1032</v>
      </c>
      <c r="K55" s="710">
        <v>19329</v>
      </c>
      <c r="L55" s="710">
        <v>12762.8</v>
      </c>
      <c r="M55" s="710">
        <v>6566.2</v>
      </c>
      <c r="N55" s="694">
        <v>0</v>
      </c>
      <c r="O55" s="710">
        <v>197016.9</v>
      </c>
      <c r="P55" s="710">
        <v>92459.6</v>
      </c>
      <c r="Q55" s="710">
        <v>300440</v>
      </c>
      <c r="R55" s="710">
        <v>100205.8</v>
      </c>
      <c r="S55" s="710">
        <v>68784.100000000006</v>
      </c>
      <c r="T55" s="710">
        <v>31421.599999999999</v>
      </c>
      <c r="U55" s="710">
        <v>200234.2</v>
      </c>
    </row>
    <row r="56" spans="1:22" s="312" customFormat="1" ht="8.25" customHeight="1">
      <c r="A56" s="594" t="s">
        <v>376</v>
      </c>
      <c r="B56" s="710">
        <v>139439.1</v>
      </c>
      <c r="C56" s="710">
        <v>166101.6</v>
      </c>
      <c r="D56" s="711">
        <v>26662.5</v>
      </c>
      <c r="E56" s="710">
        <v>207982.7</v>
      </c>
      <c r="F56" s="710">
        <v>307020.59999999998</v>
      </c>
      <c r="G56" s="710">
        <v>75518.600000000006</v>
      </c>
      <c r="H56" s="710">
        <v>75518.600000000006</v>
      </c>
      <c r="I56" s="710">
        <v>0</v>
      </c>
      <c r="J56" s="594" t="s">
        <v>376</v>
      </c>
      <c r="K56" s="710">
        <v>17180.7</v>
      </c>
      <c r="L56" s="710">
        <v>12719.8</v>
      </c>
      <c r="M56" s="710">
        <v>4460.8999999999996</v>
      </c>
      <c r="N56" s="694">
        <v>0</v>
      </c>
      <c r="O56" s="710">
        <v>214321.3</v>
      </c>
      <c r="P56" s="710">
        <v>99037.9</v>
      </c>
      <c r="Q56" s="710">
        <v>347421.8</v>
      </c>
      <c r="R56" s="710">
        <v>114388.8</v>
      </c>
      <c r="S56" s="710">
        <v>77926.3</v>
      </c>
      <c r="T56" s="710">
        <v>36462.300000000003</v>
      </c>
      <c r="U56" s="710">
        <v>233033</v>
      </c>
    </row>
    <row r="57" spans="1:22" s="306" customFormat="1" ht="8.25" customHeight="1">
      <c r="A57" s="594" t="s">
        <v>180</v>
      </c>
      <c r="B57" s="710">
        <v>139439.20000000001</v>
      </c>
      <c r="C57" s="710">
        <v>166101.70000000001</v>
      </c>
      <c r="D57" s="711">
        <v>26662.5</v>
      </c>
      <c r="E57" s="710">
        <v>207384.9</v>
      </c>
      <c r="F57" s="710">
        <v>327634.40000000002</v>
      </c>
      <c r="G57" s="710">
        <v>75921.2</v>
      </c>
      <c r="H57" s="710">
        <v>75921.2</v>
      </c>
      <c r="I57" s="710">
        <v>0</v>
      </c>
      <c r="J57" s="594" t="s">
        <v>180</v>
      </c>
      <c r="K57" s="710">
        <v>6369.2</v>
      </c>
      <c r="L57" s="710">
        <v>1808.3</v>
      </c>
      <c r="M57" s="710">
        <v>4560.8999999999996</v>
      </c>
      <c r="N57" s="710">
        <v>1773.6</v>
      </c>
      <c r="O57" s="710">
        <v>243570.4</v>
      </c>
      <c r="P57" s="710">
        <v>120249.5</v>
      </c>
      <c r="Q57" s="710">
        <v>346824.1</v>
      </c>
      <c r="R57" s="710">
        <v>113060.8</v>
      </c>
      <c r="S57" s="710">
        <v>77780.399999999994</v>
      </c>
      <c r="T57" s="710">
        <v>35280.300000000003</v>
      </c>
      <c r="U57" s="710">
        <v>233763.3</v>
      </c>
    </row>
    <row r="58" spans="1:22" s="620" customFormat="1" ht="8.25" customHeight="1">
      <c r="A58" s="622" t="s">
        <v>1325</v>
      </c>
      <c r="B58" s="710">
        <v>131909.5</v>
      </c>
      <c r="C58" s="710">
        <v>165713.5</v>
      </c>
      <c r="D58" s="711">
        <v>33804</v>
      </c>
      <c r="E58" s="710">
        <v>263608.71999999997</v>
      </c>
      <c r="F58" s="710">
        <v>365225.12</v>
      </c>
      <c r="G58" s="710">
        <v>83010.63</v>
      </c>
      <c r="H58" s="710">
        <v>86133.17</v>
      </c>
      <c r="I58" s="710">
        <v>3122.54</v>
      </c>
      <c r="J58" s="622" t="s">
        <v>1325</v>
      </c>
      <c r="K58" s="710">
        <v>6827.84</v>
      </c>
      <c r="L58" s="710">
        <v>1712.97</v>
      </c>
      <c r="M58" s="710">
        <v>5114.87</v>
      </c>
      <c r="N58" s="710">
        <v>1909.25</v>
      </c>
      <c r="O58" s="710">
        <v>273477.40000000002</v>
      </c>
      <c r="P58" s="710">
        <v>101616.4</v>
      </c>
      <c r="Q58" s="710">
        <v>395518.22</v>
      </c>
      <c r="R58" s="710">
        <v>126887.99</v>
      </c>
      <c r="S58" s="710">
        <v>83553.3</v>
      </c>
      <c r="T58" s="710">
        <v>43334.400000000001</v>
      </c>
      <c r="U58" s="710">
        <v>268630.23</v>
      </c>
      <c r="V58" s="619"/>
    </row>
    <row r="59" spans="1:22" s="554" customFormat="1" ht="8.25" customHeight="1">
      <c r="A59" s="305" t="s">
        <v>363</v>
      </c>
      <c r="B59" s="710">
        <v>171455.4</v>
      </c>
      <c r="C59" s="710">
        <v>213254.1</v>
      </c>
      <c r="D59" s="711">
        <v>41798.699999999997</v>
      </c>
      <c r="E59" s="710">
        <v>323921.7</v>
      </c>
      <c r="F59" s="711">
        <v>442282.3</v>
      </c>
      <c r="G59" s="711">
        <v>92092</v>
      </c>
      <c r="H59" s="710">
        <v>96021.2</v>
      </c>
      <c r="I59" s="710">
        <v>3929.2</v>
      </c>
      <c r="J59" s="305" t="s">
        <v>363</v>
      </c>
      <c r="K59" s="710">
        <v>7317</v>
      </c>
      <c r="L59" s="711">
        <v>1670.5</v>
      </c>
      <c r="M59" s="711">
        <v>5646.5</v>
      </c>
      <c r="N59" s="711">
        <v>3039.1</v>
      </c>
      <c r="O59" s="711">
        <v>339834.2</v>
      </c>
      <c r="P59" s="710">
        <v>118360.6</v>
      </c>
      <c r="Q59" s="710">
        <v>495377.1</v>
      </c>
      <c r="R59" s="710">
        <v>154343.9</v>
      </c>
      <c r="S59" s="710">
        <v>100175.2</v>
      </c>
      <c r="T59" s="710">
        <v>54168.7</v>
      </c>
      <c r="U59" s="711">
        <v>341033.2</v>
      </c>
      <c r="V59" s="768"/>
    </row>
    <row r="60" spans="1:22" s="310" customFormat="1" ht="8.25" customHeight="1">
      <c r="A60" s="601" t="s">
        <v>1466</v>
      </c>
      <c r="B60" s="710">
        <v>227666.41648954002</v>
      </c>
      <c r="C60" s="710">
        <v>290194.92736872</v>
      </c>
      <c r="D60" s="711">
        <v>62528.510879179994</v>
      </c>
      <c r="E60" s="710">
        <v>402854.75106655993</v>
      </c>
      <c r="F60" s="710">
        <v>560670.69604045991</v>
      </c>
      <c r="G60" s="710">
        <v>109862.8953186</v>
      </c>
      <c r="H60" s="710">
        <v>109862.8953186</v>
      </c>
      <c r="I60" s="710">
        <v>0</v>
      </c>
      <c r="J60" s="601" t="s">
        <v>1466</v>
      </c>
      <c r="K60" s="710">
        <v>6468.4738737099997</v>
      </c>
      <c r="L60" s="710">
        <v>1376.08987871</v>
      </c>
      <c r="M60" s="710">
        <v>5092.3839949999992</v>
      </c>
      <c r="N60" s="710">
        <v>5984.9679999999998</v>
      </c>
      <c r="O60" s="710">
        <v>438354.35884814995</v>
      </c>
      <c r="P60" s="710">
        <v>157815.94497390001</v>
      </c>
      <c r="Q60" s="710">
        <v>630521.16755610006</v>
      </c>
      <c r="R60" s="710">
        <v>196459.3765561</v>
      </c>
      <c r="S60" s="710">
        <v>125758.48538</v>
      </c>
      <c r="T60" s="710">
        <v>70700.826175370006</v>
      </c>
      <c r="U60" s="710">
        <v>434061.79100000003</v>
      </c>
      <c r="V60" s="778"/>
    </row>
    <row r="61" spans="1:22" s="310" customFormat="1" ht="8.25" customHeight="1">
      <c r="A61" s="601" t="s">
        <v>1498</v>
      </c>
      <c r="B61" s="710">
        <v>216355.91906833931</v>
      </c>
      <c r="C61" s="710">
        <v>278541.92427130503</v>
      </c>
      <c r="D61" s="711">
        <v>62186.005202965716</v>
      </c>
      <c r="E61" s="710">
        <v>503243.19976594718</v>
      </c>
      <c r="F61" s="710">
        <v>654666.40063278715</v>
      </c>
      <c r="G61" s="710">
        <v>136812.8004032</v>
      </c>
      <c r="H61" s="710">
        <v>136812.8004032</v>
      </c>
      <c r="I61" s="710">
        <v>0</v>
      </c>
      <c r="J61" s="601" t="s">
        <v>1498</v>
      </c>
      <c r="K61" s="710">
        <v>7958.5745021799994</v>
      </c>
      <c r="L61" s="710">
        <v>2515.4310071800001</v>
      </c>
      <c r="M61" s="710">
        <v>5443.1434949999993</v>
      </c>
      <c r="N61" s="710">
        <v>9244.4690580499991</v>
      </c>
      <c r="O61" s="710">
        <v>500650.55666935712</v>
      </c>
      <c r="P61" s="710">
        <v>151423.20086683999</v>
      </c>
      <c r="Q61" s="710">
        <v>719599.11883428646</v>
      </c>
      <c r="R61" s="710">
        <v>218159.01777419643</v>
      </c>
      <c r="S61" s="710">
        <v>142114.54343735002</v>
      </c>
      <c r="T61" s="710">
        <v>76044.811426579399</v>
      </c>
      <c r="U61" s="710">
        <v>501440.10106009</v>
      </c>
      <c r="V61" s="778"/>
    </row>
    <row r="62" spans="1:22" s="310" customFormat="1" ht="8.25" customHeight="1">
      <c r="A62" s="601" t="s">
        <v>113</v>
      </c>
      <c r="B62" s="710">
        <v>221265.59724532042</v>
      </c>
      <c r="C62" s="710">
        <v>284110.19724532042</v>
      </c>
      <c r="D62" s="711">
        <v>62844.6</v>
      </c>
      <c r="E62" s="710">
        <v>700054.54106609512</v>
      </c>
      <c r="F62" s="710">
        <v>910224.85896628164</v>
      </c>
      <c r="G62" s="710">
        <v>163439.36997209</v>
      </c>
      <c r="H62" s="710">
        <v>163439.36997209</v>
      </c>
      <c r="I62" s="710">
        <v>0</v>
      </c>
      <c r="J62" s="601" t="s">
        <v>113</v>
      </c>
      <c r="K62" s="710">
        <v>8602.693868710001</v>
      </c>
      <c r="L62" s="710">
        <v>2226.2833687100001</v>
      </c>
      <c r="M62" s="710">
        <v>6376.4105</v>
      </c>
      <c r="N62" s="710">
        <v>10860.395125481617</v>
      </c>
      <c r="O62" s="710">
        <v>727322.4</v>
      </c>
      <c r="P62" s="710">
        <v>210170.31790018652</v>
      </c>
      <c r="Q62" s="710">
        <v>921320.13831141556</v>
      </c>
      <c r="R62" s="710">
        <v>222351.33831141551</v>
      </c>
      <c r="S62" s="710">
        <v>141931.5</v>
      </c>
      <c r="T62" s="710">
        <v>80419.861962069248</v>
      </c>
      <c r="U62" s="710">
        <v>698968.8</v>
      </c>
      <c r="V62" s="778"/>
    </row>
    <row r="63" spans="1:22" s="310" customFormat="1" ht="8.25" customHeight="1">
      <c r="A63" s="601" t="s">
        <v>1627</v>
      </c>
      <c r="B63" s="710">
        <v>383772.14143254783</v>
      </c>
      <c r="C63" s="710">
        <v>455976.81648912374</v>
      </c>
      <c r="D63" s="711">
        <v>72204.675056575885</v>
      </c>
      <c r="E63" s="710">
        <v>746530.15104266326</v>
      </c>
      <c r="F63" s="710">
        <v>994691.47032589104</v>
      </c>
      <c r="G63" s="710">
        <v>162882.05210624001</v>
      </c>
      <c r="H63" s="710">
        <v>165254.84826483999</v>
      </c>
      <c r="I63" s="710">
        <v>2372.7961585999947</v>
      </c>
      <c r="J63" s="601" t="s">
        <v>1627</v>
      </c>
      <c r="K63" s="710">
        <v>11375.399666629999</v>
      </c>
      <c r="L63" s="710">
        <v>1275.9833687099999</v>
      </c>
      <c r="M63" s="710">
        <v>10099.416297919999</v>
      </c>
      <c r="N63" s="710">
        <v>10608.169154773675</v>
      </c>
      <c r="O63" s="710">
        <v>809825.84939824732</v>
      </c>
      <c r="P63" s="710">
        <v>248161.31928322784</v>
      </c>
      <c r="Q63" s="710">
        <v>1130302.292475211</v>
      </c>
      <c r="R63" s="710">
        <v>263705.70088052825</v>
      </c>
      <c r="S63" s="710">
        <v>170491.68687533401</v>
      </c>
      <c r="T63" s="710">
        <v>93214.01257146569</v>
      </c>
      <c r="U63" s="710">
        <v>866596.59159468277</v>
      </c>
      <c r="V63" s="778"/>
    </row>
    <row r="64" spans="1:22" s="310" customFormat="1" ht="8.25" customHeight="1">
      <c r="A64" s="601" t="s">
        <v>89</v>
      </c>
      <c r="B64" s="710">
        <v>468237.99679589493</v>
      </c>
      <c r="C64" s="710">
        <v>554093.54786075</v>
      </c>
      <c r="D64" s="711">
        <v>85855.551064855084</v>
      </c>
      <c r="E64" s="710">
        <v>847138.27993464575</v>
      </c>
      <c r="F64" s="710">
        <v>1165866.2782705703</v>
      </c>
      <c r="G64" s="710">
        <v>167788.25927550002</v>
      </c>
      <c r="H64" s="710">
        <v>167972.77448819001</v>
      </c>
      <c r="I64" s="710">
        <v>184.51521268998874</v>
      </c>
      <c r="J64" s="601" t="s">
        <v>89</v>
      </c>
      <c r="K64" s="710">
        <v>12706.483859978094</v>
      </c>
      <c r="L64" s="710">
        <v>1317.38533904</v>
      </c>
      <c r="M64" s="710">
        <v>11389.098520938094</v>
      </c>
      <c r="N64" s="710">
        <v>12345.456814118774</v>
      </c>
      <c r="O64" s="710">
        <v>973026.07832097355</v>
      </c>
      <c r="P64" s="710">
        <v>318727.99833592458</v>
      </c>
      <c r="Q64" s="710">
        <v>1315376.2767305411</v>
      </c>
      <c r="R64" s="710">
        <v>301590.19350571884</v>
      </c>
      <c r="S64" s="710">
        <v>195874.23590396799</v>
      </c>
      <c r="T64" s="710">
        <v>105715.9438046306</v>
      </c>
      <c r="U64" s="710">
        <v>1013786.0832248222</v>
      </c>
      <c r="V64" s="778"/>
    </row>
    <row r="65" spans="1:22" s="310" customFormat="1" ht="8.25" customHeight="1">
      <c r="A65" s="601" t="s">
        <v>1858</v>
      </c>
      <c r="B65" s="710">
        <v>599219.71172619925</v>
      </c>
      <c r="C65" s="710">
        <v>686759.01778831251</v>
      </c>
      <c r="D65" s="711">
        <v>87539.306062113275</v>
      </c>
      <c r="E65" s="710">
        <v>966747.44678638061</v>
      </c>
      <c r="F65" s="710">
        <v>1314304.9647224669</v>
      </c>
      <c r="G65" s="710">
        <v>141989.49496771995</v>
      </c>
      <c r="H65" s="710">
        <v>165490.34271409997</v>
      </c>
      <c r="I65" s="710">
        <v>23500.847746380023</v>
      </c>
      <c r="J65" s="601" t="s">
        <v>1858</v>
      </c>
      <c r="K65" s="710">
        <v>11904.952900390001</v>
      </c>
      <c r="L65" s="710">
        <v>1487.62224685</v>
      </c>
      <c r="M65" s="710">
        <v>10417.330653540001</v>
      </c>
      <c r="N65" s="710">
        <v>9585.907462245701</v>
      </c>
      <c r="O65" s="710">
        <v>1150824.6093921112</v>
      </c>
      <c r="P65" s="710">
        <v>347557.51793608628</v>
      </c>
      <c r="Q65" s="710">
        <v>1565967.1585125797</v>
      </c>
      <c r="R65" s="710">
        <v>354830.02748561837</v>
      </c>
      <c r="S65" s="710">
        <v>227537.39173336106</v>
      </c>
      <c r="T65" s="710">
        <v>127292.64643086921</v>
      </c>
      <c r="U65" s="710">
        <v>1211137.1310269614</v>
      </c>
      <c r="V65" s="778"/>
    </row>
    <row r="66" spans="1:22" s="310" customFormat="1" ht="8.25" customHeight="1">
      <c r="A66" s="601" t="s">
        <v>1980</v>
      </c>
      <c r="B66" s="710">
        <v>747287.41371337068</v>
      </c>
      <c r="C66" s="710">
        <v>847679.00459057325</v>
      </c>
      <c r="D66" s="711">
        <v>100391.5908772026</v>
      </c>
      <c r="E66" s="710">
        <v>1130514.1191695295</v>
      </c>
      <c r="F66" s="710">
        <v>1527345.6162738341</v>
      </c>
      <c r="G66" s="710">
        <v>127211.42502261003</v>
      </c>
      <c r="H66" s="710">
        <v>161024.52447424998</v>
      </c>
      <c r="I66" s="710">
        <v>33813.099451639944</v>
      </c>
      <c r="J66" s="601" t="s">
        <v>1980</v>
      </c>
      <c r="K66" s="710">
        <v>13361.451055444501</v>
      </c>
      <c r="L66" s="710">
        <v>3260.6839702900006</v>
      </c>
      <c r="M66" s="710">
        <v>10100.767085154501</v>
      </c>
      <c r="N66" s="710">
        <v>12827.869842771519</v>
      </c>
      <c r="O66" s="710">
        <v>1373944.8703530082</v>
      </c>
      <c r="P66" s="710">
        <v>396831.49710430455</v>
      </c>
      <c r="Q66" s="710">
        <v>1877801.5328829002</v>
      </c>
      <c r="R66" s="710">
        <v>424744.63430879061</v>
      </c>
      <c r="S66" s="710">
        <v>270080.36128978006</v>
      </c>
      <c r="T66" s="710">
        <v>154664.23425830094</v>
      </c>
      <c r="U66" s="710">
        <v>1453056.8985741097</v>
      </c>
      <c r="V66" s="778"/>
    </row>
    <row r="67" spans="1:22" s="310" customFormat="1" ht="8.25" customHeight="1">
      <c r="A67" s="601" t="s">
        <v>2159</v>
      </c>
      <c r="B67" s="710">
        <v>955980.88294919219</v>
      </c>
      <c r="C67" s="710">
        <v>1069789.5377942338</v>
      </c>
      <c r="D67" s="711">
        <v>113808.65484504159</v>
      </c>
      <c r="E67" s="710">
        <v>1288597.6894285779</v>
      </c>
      <c r="F67" s="710">
        <v>1805735.9748320361</v>
      </c>
      <c r="G67" s="710">
        <v>87759.355625270109</v>
      </c>
      <c r="H67" s="710">
        <v>202777.81187425001</v>
      </c>
      <c r="I67" s="710">
        <v>115018.4562489799</v>
      </c>
      <c r="J67" s="601" t="s">
        <v>2159</v>
      </c>
      <c r="K67" s="710">
        <v>11641.294545051654</v>
      </c>
      <c r="L67" s="710">
        <v>3414.3295247600004</v>
      </c>
      <c r="M67" s="710">
        <v>8226.9650202916546</v>
      </c>
      <c r="N67" s="710">
        <v>14029.256382406509</v>
      </c>
      <c r="O67" s="710">
        <v>1692306.0682793078</v>
      </c>
      <c r="P67" s="710">
        <v>517138.28540345817</v>
      </c>
      <c r="Q67" s="710">
        <v>2244578.5723777702</v>
      </c>
      <c r="R67" s="710">
        <v>503287.11484016501</v>
      </c>
      <c r="S67" s="710">
        <v>327482.67803007999</v>
      </c>
      <c r="T67" s="710">
        <v>175804.43157376483</v>
      </c>
      <c r="U67" s="710">
        <v>1741291.457537605</v>
      </c>
      <c r="V67" s="778"/>
    </row>
    <row r="68" spans="1:22" s="310" customFormat="1" ht="8.25" customHeight="1">
      <c r="A68" s="601" t="s">
        <v>2262</v>
      </c>
      <c r="B68" s="710">
        <v>1014634.8957572373</v>
      </c>
      <c r="C68" s="710">
        <v>1107823.503036466</v>
      </c>
      <c r="D68" s="711">
        <v>93188.607279228629</v>
      </c>
      <c r="E68" s="710">
        <v>1577067.0988121682</v>
      </c>
      <c r="F68" s="710">
        <v>2177792.0340676117</v>
      </c>
      <c r="G68" s="710">
        <v>149489.00276416997</v>
      </c>
      <c r="H68" s="710">
        <v>255761.09999525</v>
      </c>
      <c r="I68" s="710">
        <v>106272.09723108003</v>
      </c>
      <c r="J68" s="601" t="s">
        <v>2262</v>
      </c>
      <c r="K68" s="710">
        <v>13512.111348890001</v>
      </c>
      <c r="L68" s="710">
        <v>4286.2288242900004</v>
      </c>
      <c r="M68" s="710">
        <v>9225.8825246000015</v>
      </c>
      <c r="N68" s="710">
        <v>17630.920521987082</v>
      </c>
      <c r="O68" s="710">
        <v>1997159.9994325647</v>
      </c>
      <c r="P68" s="710">
        <v>600724.93525544344</v>
      </c>
      <c r="Q68" s="710">
        <v>2591701.9945694059</v>
      </c>
      <c r="R68" s="710">
        <v>569402.38672684203</v>
      </c>
      <c r="S68" s="710">
        <v>361745.91183872998</v>
      </c>
      <c r="T68" s="710">
        <v>207656.43750904762</v>
      </c>
      <c r="U68" s="710">
        <v>2022299.6078425637</v>
      </c>
      <c r="V68" s="778"/>
    </row>
    <row r="69" spans="1:22" s="310" customFormat="1" ht="8.25" customHeight="1">
      <c r="A69" s="601" t="s">
        <v>2574</v>
      </c>
      <c r="B69" s="710">
        <v>1054291.6968571884</v>
      </c>
      <c r="C69" s="710">
        <v>1133295.2157678199</v>
      </c>
      <c r="D69" s="711">
        <v>79003.518910631596</v>
      </c>
      <c r="E69" s="710">
        <v>2040174.9428964828</v>
      </c>
      <c r="F69" s="710">
        <v>2755893.0441511483</v>
      </c>
      <c r="G69" s="710">
        <v>272630.30384988018</v>
      </c>
      <c r="H69" s="710">
        <v>362128.10588888003</v>
      </c>
      <c r="I69" s="710">
        <v>89497.802038999842</v>
      </c>
      <c r="J69" s="601" t="s">
        <v>2574</v>
      </c>
      <c r="K69" s="710">
        <v>13861.481473064001</v>
      </c>
      <c r="L69" s="710">
        <v>3827.1691194100003</v>
      </c>
      <c r="M69" s="710">
        <v>10034.312353654001</v>
      </c>
      <c r="N69" s="710">
        <v>26617.265660912348</v>
      </c>
      <c r="O69" s="710">
        <v>2442783.9931672919</v>
      </c>
      <c r="P69" s="710">
        <v>715718.10125466553</v>
      </c>
      <c r="Q69" s="710">
        <v>3094466.6397536714</v>
      </c>
      <c r="R69" s="710">
        <v>669394.95134934015</v>
      </c>
      <c r="S69" s="710">
        <v>415985.43141382997</v>
      </c>
      <c r="T69" s="710">
        <v>253409.51741769715</v>
      </c>
      <c r="U69" s="710">
        <v>2425071.688404331</v>
      </c>
      <c r="V69" s="778"/>
    </row>
    <row r="70" spans="1:22" s="310" customFormat="1" ht="8.25" customHeight="1">
      <c r="A70" s="601" t="s">
        <v>2693</v>
      </c>
      <c r="B70" s="710">
        <v>984783.10750740638</v>
      </c>
      <c r="C70" s="710">
        <v>1073526.5512332013</v>
      </c>
      <c r="D70" s="711">
        <v>88743.443725794947</v>
      </c>
      <c r="E70" s="710">
        <v>2597354.5437567974</v>
      </c>
      <c r="F70" s="710">
        <v>3338509.8238163725</v>
      </c>
      <c r="G70" s="710">
        <v>375545.80544650072</v>
      </c>
      <c r="H70" s="710">
        <v>441199.50541387993</v>
      </c>
      <c r="I70" s="710">
        <v>65653.699967379231</v>
      </c>
      <c r="J70" s="601" t="s">
        <v>2693</v>
      </c>
      <c r="K70" s="710">
        <v>11300.366861893999</v>
      </c>
      <c r="L70" s="710">
        <v>1607.2304751699999</v>
      </c>
      <c r="M70" s="710">
        <v>9693.1363867239997</v>
      </c>
      <c r="N70" s="710">
        <v>41387.708215387764</v>
      </c>
      <c r="O70" s="710">
        <v>2910275.9432925903</v>
      </c>
      <c r="P70" s="710">
        <v>741155.2800595751</v>
      </c>
      <c r="Q70" s="710">
        <v>3582137.6512642046</v>
      </c>
      <c r="R70" s="710">
        <v>726642.75895137805</v>
      </c>
      <c r="S70" s="710">
        <v>423204.34043245297</v>
      </c>
      <c r="T70" s="710">
        <v>303438.42404282617</v>
      </c>
      <c r="U70" s="710">
        <v>2855494.8923128266</v>
      </c>
      <c r="V70" s="778"/>
    </row>
    <row r="71" spans="1:22" s="231" customFormat="1" ht="6" customHeight="1">
      <c r="A71" s="894"/>
      <c r="B71" s="895"/>
      <c r="C71" s="896"/>
      <c r="D71" s="897"/>
      <c r="E71" s="895"/>
      <c r="F71" s="895"/>
      <c r="G71" s="895"/>
      <c r="H71" s="896"/>
      <c r="I71" s="896"/>
      <c r="J71" s="894"/>
      <c r="K71" s="895"/>
      <c r="L71" s="896"/>
      <c r="M71" s="896"/>
      <c r="N71" s="896"/>
      <c r="O71" s="896"/>
      <c r="P71" s="896"/>
      <c r="Q71" s="896"/>
      <c r="R71" s="895"/>
      <c r="S71" s="895"/>
      <c r="T71" s="895"/>
      <c r="U71" s="896"/>
    </row>
    <row r="72" spans="1:22" s="278" customFormat="1" ht="8.25" customHeight="1">
      <c r="A72" s="621" t="s">
        <v>2734</v>
      </c>
      <c r="B72" s="713">
        <v>1010953.041463849</v>
      </c>
      <c r="C72" s="713">
        <v>1103096.6379197817</v>
      </c>
      <c r="D72" s="712">
        <v>92143.596455932711</v>
      </c>
      <c r="E72" s="713">
        <v>2558133.3851243341</v>
      </c>
      <c r="F72" s="712">
        <v>3300146.7953928481</v>
      </c>
      <c r="G72" s="712">
        <v>303546.50443930994</v>
      </c>
      <c r="H72" s="713">
        <v>441082.60541387997</v>
      </c>
      <c r="I72" s="713">
        <v>137536.10097457003</v>
      </c>
      <c r="J72" s="621" t="s">
        <v>2734</v>
      </c>
      <c r="K72" s="713">
        <v>11670.672482234</v>
      </c>
      <c r="L72" s="712">
        <v>1592.8305251699999</v>
      </c>
      <c r="M72" s="712">
        <v>10077.841957064</v>
      </c>
      <c r="N72" s="712">
        <v>42324.244147808662</v>
      </c>
      <c r="O72" s="712">
        <v>2942605.3743234952</v>
      </c>
      <c r="P72" s="713">
        <v>742013.41026851395</v>
      </c>
      <c r="Q72" s="713">
        <v>3569086.4265881828</v>
      </c>
      <c r="R72" s="713">
        <v>672110.61451645009</v>
      </c>
      <c r="S72" s="713">
        <v>427593.28049456148</v>
      </c>
      <c r="T72" s="713">
        <v>244517.32901998254</v>
      </c>
      <c r="U72" s="712">
        <v>2896975.8120717327</v>
      </c>
      <c r="V72" s="767"/>
    </row>
    <row r="73" spans="1:22" s="278" customFormat="1" ht="8.25" customHeight="1">
      <c r="A73" s="621" t="s">
        <v>2886</v>
      </c>
      <c r="B73" s="713">
        <v>1017359.5226966743</v>
      </c>
      <c r="C73" s="713">
        <v>1115583.1649322887</v>
      </c>
      <c r="D73" s="712">
        <v>98223.642235614374</v>
      </c>
      <c r="E73" s="713">
        <v>2558736.0447341576</v>
      </c>
      <c r="F73" s="712">
        <v>3336714.7802557643</v>
      </c>
      <c r="G73" s="712">
        <v>265185.10026242991</v>
      </c>
      <c r="H73" s="713">
        <v>441055.39953587996</v>
      </c>
      <c r="I73" s="713">
        <v>175870.29927345007</v>
      </c>
      <c r="J73" s="621" t="s">
        <v>2886</v>
      </c>
      <c r="K73" s="713">
        <v>12255.452961672003</v>
      </c>
      <c r="L73" s="712">
        <v>1593.9382121499998</v>
      </c>
      <c r="M73" s="712">
        <v>10661.514749522003</v>
      </c>
      <c r="N73" s="712">
        <v>43030.608225752003</v>
      </c>
      <c r="O73" s="712">
        <v>3016243.6188059105</v>
      </c>
      <c r="P73" s="713">
        <v>777978.73552160687</v>
      </c>
      <c r="Q73" s="713">
        <v>3576095.5674308315</v>
      </c>
      <c r="R73" s="713">
        <v>654684.99574852898</v>
      </c>
      <c r="S73" s="713">
        <v>413299.79427320749</v>
      </c>
      <c r="T73" s="713">
        <v>241385.22017543291</v>
      </c>
      <c r="U73" s="712">
        <v>2921410.5716823027</v>
      </c>
      <c r="V73" s="767"/>
    </row>
    <row r="74" spans="1:22" s="278" customFormat="1" ht="8.25" customHeight="1">
      <c r="A74" s="621" t="s">
        <v>2732</v>
      </c>
      <c r="B74" s="713">
        <v>1020773.6677751009</v>
      </c>
      <c r="C74" s="713">
        <v>1125658.7979239859</v>
      </c>
      <c r="D74" s="712">
        <v>104885.130148885</v>
      </c>
      <c r="E74" s="713">
        <v>2675917.5058963355</v>
      </c>
      <c r="F74" s="712">
        <v>3411331.3137445142</v>
      </c>
      <c r="G74" s="712">
        <v>319786.69916809013</v>
      </c>
      <c r="H74" s="713">
        <v>441060.29953587992</v>
      </c>
      <c r="I74" s="713">
        <v>121273.60036778977</v>
      </c>
      <c r="J74" s="621" t="s">
        <v>2732</v>
      </c>
      <c r="K74" s="713">
        <v>10705.196821120002</v>
      </c>
      <c r="L74" s="713">
        <v>1596.2377008600001</v>
      </c>
      <c r="M74" s="713">
        <v>9108.9591202600022</v>
      </c>
      <c r="N74" s="713">
        <v>42690.398009122349</v>
      </c>
      <c r="O74" s="713">
        <v>3038149.0197461816</v>
      </c>
      <c r="P74" s="713">
        <v>735413.80784817855</v>
      </c>
      <c r="Q74" s="713">
        <v>3696691.1736714365</v>
      </c>
      <c r="R74" s="713">
        <v>715071.54296047916</v>
      </c>
      <c r="S74" s="713">
        <v>456003.40562454454</v>
      </c>
      <c r="T74" s="713">
        <v>259068.13830121633</v>
      </c>
      <c r="U74" s="713">
        <v>2981619.6307109576</v>
      </c>
      <c r="V74" s="767"/>
    </row>
    <row r="75" spans="1:22" s="278" customFormat="1" ht="8.25" customHeight="1">
      <c r="A75" s="621" t="s">
        <v>2799</v>
      </c>
      <c r="B75" s="713">
        <v>1040272.2221347867</v>
      </c>
      <c r="C75" s="713">
        <v>1140733.0505340875</v>
      </c>
      <c r="D75" s="712">
        <v>100460.82839930082</v>
      </c>
      <c r="E75" s="713">
        <v>2654007.6831736788</v>
      </c>
      <c r="F75" s="712">
        <v>3421562.7993611638</v>
      </c>
      <c r="G75" s="712">
        <v>289910.89732552005</v>
      </c>
      <c r="H75" s="713">
        <v>440210.29949588003</v>
      </c>
      <c r="I75" s="713">
        <v>150299.40217035994</v>
      </c>
      <c r="J75" s="621" t="s">
        <v>2799</v>
      </c>
      <c r="K75" s="713">
        <v>11778.674384980002</v>
      </c>
      <c r="L75" s="712">
        <v>1589.2455730699999</v>
      </c>
      <c r="M75" s="712">
        <v>10189.428811910002</v>
      </c>
      <c r="N75" s="712">
        <v>45150.716303147397</v>
      </c>
      <c r="O75" s="712">
        <v>3074722.5113475164</v>
      </c>
      <c r="P75" s="713">
        <v>767555.11618748505</v>
      </c>
      <c r="Q75" s="713">
        <v>3694279.9053084655</v>
      </c>
      <c r="R75" s="713">
        <v>688858.42688806995</v>
      </c>
      <c r="S75" s="713">
        <v>444412.01679606445</v>
      </c>
      <c r="T75" s="713">
        <v>244446.4050465388</v>
      </c>
      <c r="U75" s="712">
        <v>3005421.4784203954</v>
      </c>
      <c r="V75" s="767"/>
    </row>
    <row r="76" spans="1:22" s="278" customFormat="1" ht="8.25" customHeight="1">
      <c r="A76" s="621" t="s">
        <v>2800</v>
      </c>
      <c r="B76" s="713">
        <v>1026258.0599349339</v>
      </c>
      <c r="C76" s="713">
        <v>1125742.5640692599</v>
      </c>
      <c r="D76" s="712">
        <v>99484.504134325995</v>
      </c>
      <c r="E76" s="713">
        <v>2685146.1611062442</v>
      </c>
      <c r="F76" s="712">
        <v>3456890.9696952966</v>
      </c>
      <c r="G76" s="712">
        <v>276953.59465833986</v>
      </c>
      <c r="H76" s="713">
        <v>440290.69949587999</v>
      </c>
      <c r="I76" s="713">
        <v>163337.1048375401</v>
      </c>
      <c r="J76" s="621" t="s">
        <v>2800</v>
      </c>
      <c r="K76" s="713">
        <v>11595.345750169003</v>
      </c>
      <c r="L76" s="712">
        <v>1589.2455730699999</v>
      </c>
      <c r="M76" s="712">
        <v>10006.100177099002</v>
      </c>
      <c r="N76" s="712">
        <v>44226.294277418114</v>
      </c>
      <c r="O76" s="712">
        <v>3124115.7350093699</v>
      </c>
      <c r="P76" s="713">
        <v>771744.80858905241</v>
      </c>
      <c r="Q76" s="713">
        <v>3711404.2210411783</v>
      </c>
      <c r="R76" s="713">
        <v>687848.65883969376</v>
      </c>
      <c r="S76" s="713">
        <v>431254.17144337995</v>
      </c>
      <c r="T76" s="713">
        <v>256594.49196828002</v>
      </c>
      <c r="U76" s="712">
        <v>3023555.5622014846</v>
      </c>
      <c r="V76" s="767"/>
    </row>
    <row r="77" spans="1:22" s="278" customFormat="1" ht="8.25" customHeight="1">
      <c r="A77" s="618" t="s">
        <v>2796</v>
      </c>
      <c r="B77" s="713">
        <v>1031945.2794796961</v>
      </c>
      <c r="C77" s="713">
        <v>1135016.7488841498</v>
      </c>
      <c r="D77" s="712">
        <v>103071.46940445372</v>
      </c>
      <c r="E77" s="713">
        <v>2738614.9450589409</v>
      </c>
      <c r="F77" s="713">
        <v>3418225.484763673</v>
      </c>
      <c r="G77" s="713">
        <v>197862.6310296602</v>
      </c>
      <c r="H77" s="713">
        <v>439642.53079588001</v>
      </c>
      <c r="I77" s="713">
        <v>241779.89976621981</v>
      </c>
      <c r="J77" s="618" t="s">
        <v>2796</v>
      </c>
      <c r="K77" s="713">
        <v>11771.907286165002</v>
      </c>
      <c r="L77" s="713">
        <v>1510.9091284199999</v>
      </c>
      <c r="M77" s="713">
        <v>10260.998157745002</v>
      </c>
      <c r="N77" s="713">
        <v>45824.137664848327</v>
      </c>
      <c r="O77" s="713">
        <v>3162766.8087829994</v>
      </c>
      <c r="P77" s="713">
        <v>679610.53970473225</v>
      </c>
      <c r="Q77" s="713">
        <v>3770560.2245386369</v>
      </c>
      <c r="R77" s="713">
        <v>701933.8864680262</v>
      </c>
      <c r="S77" s="713">
        <v>424838.68137010094</v>
      </c>
      <c r="T77" s="713">
        <v>277095.19031537243</v>
      </c>
      <c r="U77" s="713">
        <v>3068626.3380706105</v>
      </c>
      <c r="V77" s="767"/>
    </row>
    <row r="78" spans="1:22" s="278" customFormat="1" ht="8.25" customHeight="1">
      <c r="A78" s="618" t="s">
        <v>2804</v>
      </c>
      <c r="B78" s="713">
        <v>1028386.0989180792</v>
      </c>
      <c r="C78" s="713">
        <v>1136395.9218784869</v>
      </c>
      <c r="D78" s="712">
        <v>108009.82296040775</v>
      </c>
      <c r="E78" s="713">
        <v>2755027.4366571689</v>
      </c>
      <c r="F78" s="713">
        <v>3441914.9610287133</v>
      </c>
      <c r="G78" s="713">
        <v>198331.29688076983</v>
      </c>
      <c r="H78" s="713">
        <v>439643.50000588002</v>
      </c>
      <c r="I78" s="713">
        <v>241312.20312511019</v>
      </c>
      <c r="J78" s="618" t="s">
        <v>2804</v>
      </c>
      <c r="K78" s="713">
        <v>12054.514897603</v>
      </c>
      <c r="L78" s="713">
        <v>1516.9092969399999</v>
      </c>
      <c r="M78" s="713">
        <v>10537.605600663001</v>
      </c>
      <c r="N78" s="713">
        <v>44813.478569336818</v>
      </c>
      <c r="O78" s="713">
        <v>3186715.6706810039</v>
      </c>
      <c r="P78" s="713">
        <v>686887.5243715446</v>
      </c>
      <c r="Q78" s="713">
        <v>3783413.5355752474</v>
      </c>
      <c r="R78" s="713">
        <v>697737.78558265255</v>
      </c>
      <c r="S78" s="713">
        <v>431112.667132603</v>
      </c>
      <c r="T78" s="713">
        <v>266625.1112198552</v>
      </c>
      <c r="U78" s="713">
        <v>3085675.7499925951</v>
      </c>
      <c r="V78" s="767"/>
    </row>
    <row r="79" spans="1:22" s="278" customFormat="1" ht="8.25" customHeight="1">
      <c r="A79" s="618" t="s">
        <v>2805</v>
      </c>
      <c r="B79" s="713">
        <v>1068228.4094179187</v>
      </c>
      <c r="C79" s="713">
        <v>1179838.5467872387</v>
      </c>
      <c r="D79" s="712">
        <v>111610.13736931993</v>
      </c>
      <c r="E79" s="713">
        <v>2775061.8225125829</v>
      </c>
      <c r="F79" s="713">
        <v>3506131.0757962274</v>
      </c>
      <c r="G79" s="713">
        <v>212533.39990391969</v>
      </c>
      <c r="H79" s="713">
        <v>426479.20000588003</v>
      </c>
      <c r="I79" s="713">
        <v>213945.80010196034</v>
      </c>
      <c r="J79" s="618" t="s">
        <v>2805</v>
      </c>
      <c r="K79" s="713">
        <v>12928.159622729005</v>
      </c>
      <c r="L79" s="713">
        <v>1560.8346526400001</v>
      </c>
      <c r="M79" s="713">
        <v>11367.324970089005</v>
      </c>
      <c r="N79" s="713">
        <v>42302.632805297617</v>
      </c>
      <c r="O79" s="713">
        <v>3238366.883464281</v>
      </c>
      <c r="P79" s="713">
        <v>731069.25328364456</v>
      </c>
      <c r="Q79" s="713">
        <v>3843290.2319305013</v>
      </c>
      <c r="R79" s="713">
        <v>718508.34188825777</v>
      </c>
      <c r="S79" s="713">
        <v>444491.46516348294</v>
      </c>
      <c r="T79" s="713">
        <v>274016.85962602036</v>
      </c>
      <c r="U79" s="713">
        <v>3124781.8900422435</v>
      </c>
      <c r="V79" s="767"/>
    </row>
    <row r="80" spans="1:22" s="278" customFormat="1" ht="8.25" customHeight="1">
      <c r="A80" s="618" t="s">
        <v>2806</v>
      </c>
      <c r="B80" s="713">
        <v>1084639.6014168221</v>
      </c>
      <c r="C80" s="713">
        <v>1200348.1275895499</v>
      </c>
      <c r="D80" s="712">
        <v>115708.52617272788</v>
      </c>
      <c r="E80" s="713">
        <v>2816478.1465640524</v>
      </c>
      <c r="F80" s="713">
        <v>3643272.4846961698</v>
      </c>
      <c r="G80" s="713">
        <v>307824.5998229601</v>
      </c>
      <c r="H80" s="713">
        <v>470131.90000588004</v>
      </c>
      <c r="I80" s="713">
        <v>162307.30018291998</v>
      </c>
      <c r="J80" s="618" t="s">
        <v>2806</v>
      </c>
      <c r="K80" s="713">
        <v>12498.91874968</v>
      </c>
      <c r="L80" s="713">
        <v>1511.44689827</v>
      </c>
      <c r="M80" s="713">
        <v>10987.47185141</v>
      </c>
      <c r="N80" s="713">
        <v>42585.838777594327</v>
      </c>
      <c r="O80" s="713">
        <v>3280363.1273459354</v>
      </c>
      <c r="P80" s="713">
        <v>826794.33813211729</v>
      </c>
      <c r="Q80" s="713">
        <v>3901117.7479808745</v>
      </c>
      <c r="R80" s="713">
        <v>736100.75649693853</v>
      </c>
      <c r="S80" s="713">
        <v>451079.43179496296</v>
      </c>
      <c r="T80" s="713">
        <v>285021.30712457252</v>
      </c>
      <c r="U80" s="713">
        <v>3165016.9914839361</v>
      </c>
      <c r="V80" s="767"/>
    </row>
    <row r="81" spans="1:22" s="278" customFormat="1" ht="8.25" customHeight="1">
      <c r="A81" s="618" t="s">
        <v>2850</v>
      </c>
      <c r="B81" s="713">
        <v>1161903.9867559471</v>
      </c>
      <c r="C81" s="713">
        <v>1280526.6734280987</v>
      </c>
      <c r="D81" s="712">
        <v>118622.68667215166</v>
      </c>
      <c r="E81" s="713">
        <v>2796282.1108076992</v>
      </c>
      <c r="F81" s="713">
        <v>3689744.6657358315</v>
      </c>
      <c r="G81" s="713">
        <v>345748.90030287032</v>
      </c>
      <c r="H81" s="713">
        <v>550081.90000588004</v>
      </c>
      <c r="I81" s="713">
        <v>204332.9997030097</v>
      </c>
      <c r="J81" s="618" t="s">
        <v>2850</v>
      </c>
      <c r="K81" s="713">
        <v>12515.127889010002</v>
      </c>
      <c r="L81" s="713">
        <v>1511.4468260599999</v>
      </c>
      <c r="M81" s="713">
        <v>11003.681062950001</v>
      </c>
      <c r="N81" s="713">
        <v>42918.323627317368</v>
      </c>
      <c r="O81" s="713">
        <v>3288562.3139166338</v>
      </c>
      <c r="P81" s="713">
        <v>893462.55492813233</v>
      </c>
      <c r="Q81" s="713">
        <v>3958186.0975636458</v>
      </c>
      <c r="R81" s="713">
        <v>755770.30965244584</v>
      </c>
      <c r="S81" s="713">
        <v>465533.77838749299</v>
      </c>
      <c r="T81" s="713">
        <v>290236.5356045001</v>
      </c>
      <c r="U81" s="713">
        <v>3202415.7879112</v>
      </c>
      <c r="V81" s="767"/>
    </row>
    <row r="82" spans="1:22" s="278" customFormat="1" ht="8.25" customHeight="1">
      <c r="A82" s="618" t="s">
        <v>2851</v>
      </c>
      <c r="B82" s="713">
        <v>1227506.9283664695</v>
      </c>
      <c r="C82" s="713">
        <v>1353065.2516095794</v>
      </c>
      <c r="D82" s="712">
        <v>125558.32324310989</v>
      </c>
      <c r="E82" s="713">
        <v>2816576.762245113</v>
      </c>
      <c r="F82" s="713">
        <v>3768565.6133542899</v>
      </c>
      <c r="G82" s="713">
        <v>420697.39995761006</v>
      </c>
      <c r="H82" s="713">
        <v>585202.20000588009</v>
      </c>
      <c r="I82" s="713">
        <v>164504.80004827</v>
      </c>
      <c r="J82" s="618" t="s">
        <v>2851</v>
      </c>
      <c r="K82" s="713">
        <v>11266.203720000001</v>
      </c>
      <c r="L82" s="713">
        <v>1511.4467538499998</v>
      </c>
      <c r="M82" s="713">
        <v>9754.756966150002</v>
      </c>
      <c r="N82" s="713">
        <v>41840.653561532163</v>
      </c>
      <c r="O82" s="713">
        <v>3294761.3561151479</v>
      </c>
      <c r="P82" s="713">
        <v>951988.85110917664</v>
      </c>
      <c r="Q82" s="713">
        <v>4044083.6906115832</v>
      </c>
      <c r="R82" s="713">
        <v>782883.38941935753</v>
      </c>
      <c r="S82" s="713">
        <v>482686.63081452285</v>
      </c>
      <c r="T82" s="713">
        <v>300196.76348135743</v>
      </c>
      <c r="U82" s="713">
        <v>3261200.3011922259</v>
      </c>
      <c r="V82" s="767"/>
    </row>
    <row r="83" spans="1:22" s="310" customFormat="1" ht="8.25" customHeight="1">
      <c r="A83" s="601" t="s">
        <v>2852</v>
      </c>
      <c r="B83" s="710">
        <v>1328349.0403455403</v>
      </c>
      <c r="C83" s="710">
        <v>1449927.6130827277</v>
      </c>
      <c r="D83" s="711">
        <v>121578.57273718748</v>
      </c>
      <c r="E83" s="710">
        <v>2902620.7446291498</v>
      </c>
      <c r="F83" s="710">
        <v>3792618.560421112</v>
      </c>
      <c r="G83" s="710">
        <v>461044.29963920015</v>
      </c>
      <c r="H83" s="710">
        <v>602216.10000588011</v>
      </c>
      <c r="I83" s="710">
        <v>141171.80036667996</v>
      </c>
      <c r="J83" s="601" t="s">
        <v>2852</v>
      </c>
      <c r="K83" s="710">
        <v>10263.050257929999</v>
      </c>
      <c r="L83" s="710">
        <v>1560.4230420600002</v>
      </c>
      <c r="M83" s="710">
        <v>8702.6272158699994</v>
      </c>
      <c r="N83" s="710">
        <v>44419.217370159189</v>
      </c>
      <c r="O83" s="710">
        <v>3276891.9931538226</v>
      </c>
      <c r="P83" s="710">
        <v>889997.81579196209</v>
      </c>
      <c r="Q83" s="710">
        <v>4230969.7849746905</v>
      </c>
      <c r="R83" s="710">
        <v>856260.8460554505</v>
      </c>
      <c r="S83" s="710">
        <v>490396.40995969303</v>
      </c>
      <c r="T83" s="710">
        <v>365864.43060273584</v>
      </c>
      <c r="U83" s="710">
        <v>3374708.9389192397</v>
      </c>
      <c r="V83" s="778"/>
    </row>
    <row r="84" spans="1:22" s="231" customFormat="1" ht="6" customHeight="1">
      <c r="A84" s="894"/>
      <c r="B84" s="895"/>
      <c r="C84" s="896"/>
      <c r="D84" s="897"/>
      <c r="E84" s="895"/>
      <c r="F84" s="895"/>
      <c r="G84" s="895"/>
      <c r="H84" s="896"/>
      <c r="I84" s="896"/>
      <c r="J84" s="894"/>
      <c r="K84" s="895"/>
      <c r="L84" s="896"/>
      <c r="M84" s="896"/>
      <c r="N84" s="896"/>
      <c r="O84" s="896"/>
      <c r="P84" s="896"/>
      <c r="Q84" s="896"/>
      <c r="R84" s="895"/>
      <c r="S84" s="895"/>
      <c r="T84" s="895"/>
      <c r="U84" s="896"/>
    </row>
    <row r="85" spans="1:22" s="278" customFormat="1" ht="8.25" customHeight="1">
      <c r="A85" s="621" t="s">
        <v>2883</v>
      </c>
      <c r="B85" s="713">
        <v>1373768.0057925372</v>
      </c>
      <c r="C85" s="713">
        <v>1490283.1243464828</v>
      </c>
      <c r="D85" s="712">
        <v>116515.11855394553</v>
      </c>
      <c r="E85" s="713">
        <v>2870768.6607987303</v>
      </c>
      <c r="F85" s="712">
        <v>3740098.4076138036</v>
      </c>
      <c r="G85" s="712">
        <v>405725.09970827994</v>
      </c>
      <c r="H85" s="713">
        <v>602281.70000587997</v>
      </c>
      <c r="I85" s="713">
        <v>196556.6002976</v>
      </c>
      <c r="J85" s="621" t="s">
        <v>2883</v>
      </c>
      <c r="K85" s="713">
        <v>11972.779670178501</v>
      </c>
      <c r="L85" s="712">
        <v>1556.4230720600001</v>
      </c>
      <c r="M85" s="712">
        <v>10416.3565981185</v>
      </c>
      <c r="N85" s="712">
        <v>46324.063727098983</v>
      </c>
      <c r="O85" s="712">
        <v>3276076.4645082462</v>
      </c>
      <c r="P85" s="713">
        <v>869329.74681507354</v>
      </c>
      <c r="Q85" s="713">
        <v>4244536.6665912671</v>
      </c>
      <c r="R85" s="713">
        <v>784226.34218829055</v>
      </c>
      <c r="S85" s="713">
        <v>504610.27024638304</v>
      </c>
      <c r="T85" s="713">
        <v>279616.07162972703</v>
      </c>
      <c r="U85" s="712">
        <v>3460310.3244029763</v>
      </c>
      <c r="V85" s="767"/>
    </row>
    <row r="86" spans="1:22" s="278" customFormat="1" ht="8.25" customHeight="1">
      <c r="A86" s="621" t="s">
        <v>2884</v>
      </c>
      <c r="B86" s="713">
        <v>1380184.8964660529</v>
      </c>
      <c r="C86" s="713">
        <v>1486701.1261670489</v>
      </c>
      <c r="D86" s="712">
        <v>106516.22970099597</v>
      </c>
      <c r="E86" s="713">
        <v>2890321.1743888529</v>
      </c>
      <c r="F86" s="712">
        <v>3782118.7080182545</v>
      </c>
      <c r="G86" s="712">
        <v>394142.79999239987</v>
      </c>
      <c r="H86" s="713">
        <v>602131.80000587995</v>
      </c>
      <c r="I86" s="713">
        <v>207989.00001348008</v>
      </c>
      <c r="J86" s="621" t="s">
        <v>2884</v>
      </c>
      <c r="K86" s="713">
        <v>10425.225926324998</v>
      </c>
      <c r="L86" s="712">
        <v>1550.4306288400001</v>
      </c>
      <c r="M86" s="712">
        <v>8874.7952974849977</v>
      </c>
      <c r="N86" s="712">
        <v>49559.847455130075</v>
      </c>
      <c r="O86" s="712">
        <v>3327990.8346443996</v>
      </c>
      <c r="P86" s="713">
        <v>891797.53362940159</v>
      </c>
      <c r="Q86" s="713">
        <v>4270506.070854906</v>
      </c>
      <c r="R86" s="713">
        <v>776703.67171199014</v>
      </c>
      <c r="S86" s="713">
        <v>500650.95316330303</v>
      </c>
      <c r="T86" s="713">
        <v>276052.71732227819</v>
      </c>
      <c r="U86" s="712">
        <v>3493802.3991429158</v>
      </c>
      <c r="V86" s="767"/>
    </row>
    <row r="87" spans="1:22" s="575" customFormat="1" ht="8.25" customHeight="1">
      <c r="A87" s="2195" t="s">
        <v>2885</v>
      </c>
      <c r="B87" s="2196">
        <v>1410665.3336564964</v>
      </c>
      <c r="C87" s="2196">
        <v>1521914.1963147107</v>
      </c>
      <c r="D87" s="2197">
        <v>111248.86265821433</v>
      </c>
      <c r="E87" s="2196">
        <v>3057321.33120008</v>
      </c>
      <c r="F87" s="2197">
        <v>3899722.7029168638</v>
      </c>
      <c r="G87" s="2197">
        <v>420946.30005158001</v>
      </c>
      <c r="H87" s="2196">
        <v>634333.70000587997</v>
      </c>
      <c r="I87" s="2196">
        <v>213387.39995429997</v>
      </c>
      <c r="J87" s="2195" t="s">
        <v>2885</v>
      </c>
      <c r="K87" s="2196">
        <v>11463.910071359998</v>
      </c>
      <c r="L87" s="2196">
        <v>1409.3929023999999</v>
      </c>
      <c r="M87" s="2196">
        <v>10054.517168959999</v>
      </c>
      <c r="N87" s="2196">
        <v>53446.336811227397</v>
      </c>
      <c r="O87" s="2196">
        <v>3413866.1559826965</v>
      </c>
      <c r="P87" s="2196">
        <v>842401.37171678385</v>
      </c>
      <c r="Q87" s="2196">
        <v>4467986.6648565754</v>
      </c>
      <c r="R87" s="2196">
        <v>865650.53867393686</v>
      </c>
      <c r="S87" s="2196">
        <v>531481.65598235303</v>
      </c>
      <c r="T87" s="2196">
        <v>334168.88282560848</v>
      </c>
      <c r="U87" s="2196">
        <v>3602336.126182639</v>
      </c>
      <c r="V87" s="893"/>
    </row>
    <row r="88" spans="1:22" s="406" customFormat="1">
      <c r="A88" s="278" t="s">
        <v>1444</v>
      </c>
      <c r="J88" s="278"/>
    </row>
    <row r="89" spans="1:22" s="406" customFormat="1" ht="9" customHeight="1">
      <c r="A89" s="278" t="s">
        <v>367</v>
      </c>
      <c r="J89" s="1338" t="s">
        <v>1879</v>
      </c>
    </row>
    <row r="90" spans="1:22" s="851" customFormat="1" ht="9" customHeight="1">
      <c r="A90" s="851" t="s">
        <v>686</v>
      </c>
      <c r="G90" s="852"/>
      <c r="I90" s="852"/>
      <c r="K90" s="852"/>
      <c r="N90" s="853"/>
    </row>
    <row r="91" spans="1:22" s="856" customFormat="1" ht="9" customHeight="1">
      <c r="A91" s="1240" t="s">
        <v>210</v>
      </c>
      <c r="B91" s="1240"/>
      <c r="C91" s="1240"/>
      <c r="D91" s="1240"/>
      <c r="E91" s="1240"/>
      <c r="F91" s="1240"/>
      <c r="G91" s="1241"/>
      <c r="H91" s="854"/>
      <c r="I91" s="855"/>
      <c r="J91" s="1240"/>
      <c r="K91" s="1241"/>
      <c r="L91" s="1240"/>
      <c r="M91" s="854"/>
      <c r="N91" s="1242"/>
      <c r="O91" s="854"/>
      <c r="Q91" s="1240"/>
      <c r="V91" s="1240"/>
    </row>
    <row r="92" spans="1:22" s="856" customFormat="1" ht="9" customHeight="1">
      <c r="A92" s="1240" t="s">
        <v>687</v>
      </c>
      <c r="B92" s="1240"/>
      <c r="C92" s="1240"/>
      <c r="D92" s="1240"/>
      <c r="E92" s="1240"/>
      <c r="F92" s="1240"/>
      <c r="G92" s="1240"/>
      <c r="H92" s="854"/>
      <c r="I92" s="855"/>
      <c r="J92" s="1240"/>
      <c r="K92" s="1240"/>
      <c r="L92" s="1240"/>
      <c r="M92" s="854"/>
      <c r="N92" s="1242"/>
      <c r="O92" s="854"/>
      <c r="Q92" s="1240"/>
      <c r="V92" s="1240"/>
    </row>
    <row r="93" spans="1:22" s="856" customFormat="1" ht="9" customHeight="1">
      <c r="A93" s="1240" t="s">
        <v>688</v>
      </c>
      <c r="B93" s="1240"/>
      <c r="C93" s="1240"/>
      <c r="D93" s="1240"/>
      <c r="E93" s="1240"/>
      <c r="F93" s="1240"/>
      <c r="G93" s="1240"/>
      <c r="H93" s="854"/>
      <c r="I93" s="854"/>
      <c r="J93" s="1240"/>
      <c r="K93" s="1240"/>
      <c r="L93" s="1240"/>
      <c r="M93" s="854"/>
      <c r="N93" s="1242"/>
      <c r="O93" s="854"/>
      <c r="Q93" s="1240"/>
      <c r="V93" s="1240"/>
    </row>
    <row r="94" spans="1:22" s="856" customFormat="1" ht="9" customHeight="1">
      <c r="A94" s="851" t="s">
        <v>689</v>
      </c>
      <c r="B94" s="1240"/>
      <c r="C94" s="1240"/>
      <c r="D94" s="1240"/>
      <c r="E94" s="1240"/>
      <c r="F94" s="1240"/>
      <c r="G94" s="1240"/>
      <c r="H94" s="854"/>
      <c r="I94" s="854"/>
      <c r="J94" s="1240"/>
      <c r="K94" s="1240"/>
      <c r="L94" s="1240"/>
      <c r="M94" s="854"/>
      <c r="N94" s="1242"/>
      <c r="O94" s="854"/>
      <c r="Q94" s="1240"/>
      <c r="V94" s="1240"/>
    </row>
    <row r="95" spans="1:22" s="858" customFormat="1" ht="9" customHeight="1">
      <c r="A95" s="857"/>
      <c r="B95" s="851"/>
      <c r="C95" s="851"/>
      <c r="D95" s="851"/>
      <c r="E95" s="851"/>
      <c r="F95" s="851"/>
      <c r="G95" s="851"/>
      <c r="H95" s="851"/>
      <c r="I95" s="851"/>
      <c r="J95" s="857"/>
      <c r="K95" s="851"/>
      <c r="L95" s="851"/>
      <c r="M95" s="851"/>
      <c r="N95" s="853"/>
      <c r="O95" s="851"/>
      <c r="P95" s="851"/>
      <c r="Q95" s="851"/>
      <c r="R95" s="851"/>
      <c r="S95" s="851"/>
      <c r="T95" s="851"/>
      <c r="U95" s="851"/>
    </row>
    <row r="96" spans="1:22" s="231" customFormat="1" ht="9" customHeight="1">
      <c r="A96" s="593"/>
      <c r="B96" s="417"/>
      <c r="C96" s="552"/>
      <c r="D96" s="418"/>
      <c r="E96" s="417"/>
      <c r="F96" s="417"/>
      <c r="G96" s="417"/>
      <c r="H96" s="552"/>
      <c r="I96" s="552"/>
      <c r="J96" s="593"/>
      <c r="K96" s="417"/>
      <c r="L96" s="552"/>
      <c r="M96" s="552"/>
      <c r="N96" s="552"/>
      <c r="O96" s="552"/>
      <c r="P96" s="552"/>
      <c r="Q96" s="552"/>
      <c r="R96" s="417"/>
      <c r="S96" s="417"/>
      <c r="T96" s="417"/>
      <c r="U96" s="552"/>
    </row>
    <row r="97" spans="1:21" s="231" customFormat="1" ht="9" customHeight="1">
      <c r="A97" s="593"/>
      <c r="B97" s="417"/>
      <c r="C97" s="552"/>
      <c r="D97" s="418"/>
      <c r="E97" s="417"/>
      <c r="F97" s="417"/>
      <c r="G97" s="417"/>
      <c r="H97" s="552"/>
      <c r="I97" s="552"/>
      <c r="J97" s="593"/>
      <c r="K97" s="417"/>
      <c r="L97" s="552"/>
      <c r="M97" s="552"/>
      <c r="N97" s="552"/>
      <c r="O97" s="552"/>
      <c r="P97" s="552"/>
      <c r="Q97" s="552"/>
      <c r="R97" s="417"/>
      <c r="S97" s="417"/>
      <c r="T97" s="417"/>
      <c r="U97" s="552"/>
    </row>
    <row r="98" spans="1:21" s="231" customFormat="1" ht="9" customHeight="1">
      <c r="A98" s="593"/>
      <c r="B98" s="417"/>
      <c r="C98" s="552"/>
      <c r="D98" s="418"/>
      <c r="E98" s="417"/>
      <c r="F98" s="417"/>
      <c r="G98" s="417"/>
      <c r="H98" s="552"/>
      <c r="I98" s="552"/>
      <c r="J98" s="593"/>
      <c r="K98" s="417"/>
      <c r="L98" s="552"/>
      <c r="M98" s="552"/>
      <c r="N98" s="552"/>
      <c r="O98" s="552"/>
      <c r="P98" s="552"/>
      <c r="Q98" s="552"/>
      <c r="R98" s="417"/>
      <c r="S98" s="417"/>
      <c r="T98" s="417"/>
      <c r="U98" s="552"/>
    </row>
    <row r="99" spans="1:21" s="231" customFormat="1" ht="9" customHeight="1">
      <c r="A99" s="593"/>
      <c r="B99" s="417"/>
      <c r="C99" s="552"/>
      <c r="D99" s="418"/>
      <c r="E99" s="417"/>
      <c r="F99" s="417"/>
      <c r="G99" s="417"/>
      <c r="H99" s="552"/>
      <c r="I99" s="552"/>
      <c r="J99" s="593"/>
      <c r="K99" s="417"/>
      <c r="L99" s="552"/>
      <c r="M99" s="552"/>
      <c r="N99" s="552"/>
      <c r="O99" s="552"/>
      <c r="P99" s="552"/>
      <c r="Q99" s="552"/>
      <c r="R99" s="417"/>
      <c r="S99" s="417"/>
      <c r="T99" s="417"/>
      <c r="U99" s="552"/>
    </row>
    <row r="100" spans="1:21" s="231" customFormat="1" ht="9" customHeight="1">
      <c r="A100" s="593"/>
      <c r="B100" s="417"/>
      <c r="C100" s="552"/>
      <c r="D100" s="418"/>
      <c r="E100" s="417"/>
      <c r="F100" s="417"/>
      <c r="G100" s="417"/>
      <c r="H100" s="552"/>
      <c r="I100" s="552"/>
      <c r="J100" s="593"/>
      <c r="K100" s="417"/>
      <c r="L100" s="552"/>
      <c r="M100" s="552"/>
      <c r="N100" s="552"/>
      <c r="O100" s="552"/>
      <c r="P100" s="552"/>
      <c r="Q100" s="552"/>
      <c r="R100" s="417"/>
      <c r="S100" s="417"/>
      <c r="T100" s="417"/>
      <c r="U100" s="552"/>
    </row>
    <row r="101" spans="1:21" s="231" customFormat="1" ht="9" customHeight="1">
      <c r="A101" s="593"/>
      <c r="B101" s="417"/>
      <c r="C101" s="552"/>
      <c r="D101" s="418"/>
      <c r="E101" s="417"/>
      <c r="F101" s="417"/>
      <c r="G101" s="417"/>
      <c r="H101" s="552"/>
      <c r="I101" s="552"/>
      <c r="J101" s="593"/>
      <c r="K101" s="417"/>
      <c r="L101" s="552"/>
      <c r="M101" s="552"/>
      <c r="N101" s="552"/>
      <c r="O101" s="552"/>
      <c r="P101" s="552"/>
      <c r="Q101" s="552"/>
      <c r="R101" s="417"/>
      <c r="S101" s="417"/>
      <c r="T101" s="417"/>
      <c r="U101" s="552"/>
    </row>
    <row r="102" spans="1:21" s="231" customFormat="1" ht="9" customHeight="1">
      <c r="A102" s="573"/>
      <c r="B102" s="417"/>
      <c r="C102" s="552"/>
      <c r="D102" s="418"/>
      <c r="E102" s="417"/>
      <c r="F102" s="417"/>
      <c r="G102" s="417"/>
      <c r="H102" s="552"/>
      <c r="I102" s="552"/>
      <c r="J102" s="573"/>
      <c r="K102" s="417"/>
      <c r="L102" s="552"/>
      <c r="M102" s="552"/>
      <c r="N102" s="552"/>
      <c r="O102" s="552"/>
      <c r="P102" s="552"/>
      <c r="Q102" s="552"/>
      <c r="R102" s="417"/>
      <c r="S102" s="417"/>
      <c r="T102" s="417"/>
      <c r="U102" s="552"/>
    </row>
    <row r="103" spans="1:21" s="231" customFormat="1" ht="9" customHeight="1">
      <c r="B103" s="368"/>
      <c r="C103" s="394"/>
      <c r="D103" s="418"/>
      <c r="E103" s="368"/>
      <c r="F103" s="368"/>
      <c r="G103" s="368"/>
      <c r="H103" s="394"/>
      <c r="I103" s="394"/>
      <c r="K103" s="368"/>
      <c r="L103" s="394"/>
      <c r="M103" s="394"/>
      <c r="N103" s="394"/>
      <c r="O103" s="394"/>
      <c r="P103" s="394"/>
      <c r="Q103" s="394"/>
      <c r="R103" s="368"/>
      <c r="S103" s="368"/>
      <c r="T103" s="368"/>
      <c r="U103" s="394"/>
    </row>
    <row r="104" spans="1:21" s="328" customFormat="1" ht="9" customHeight="1">
      <c r="B104" s="417"/>
      <c r="C104" s="552"/>
      <c r="D104" s="418"/>
      <c r="E104" s="417"/>
      <c r="F104" s="417"/>
      <c r="G104" s="417"/>
      <c r="H104" s="552"/>
      <c r="I104" s="552"/>
      <c r="K104" s="417"/>
      <c r="L104" s="552"/>
      <c r="M104" s="552"/>
      <c r="N104" s="552"/>
      <c r="O104" s="552"/>
      <c r="P104" s="552"/>
      <c r="Q104" s="552"/>
      <c r="R104" s="417"/>
      <c r="S104" s="417"/>
      <c r="T104" s="417"/>
      <c r="U104" s="552"/>
    </row>
    <row r="105" spans="1:21" s="328" customFormat="1" ht="9" customHeight="1">
      <c r="A105" s="266"/>
      <c r="B105" s="231"/>
      <c r="C105" s="231"/>
      <c r="D105" s="231"/>
      <c r="E105" s="231"/>
      <c r="F105" s="231"/>
      <c r="G105" s="231"/>
      <c r="H105" s="231"/>
      <c r="I105" s="231"/>
      <c r="J105" s="266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</row>
    <row r="106" spans="1:21" ht="9" customHeight="1">
      <c r="B106" s="416"/>
      <c r="C106" s="416"/>
      <c r="D106" s="432"/>
      <c r="E106" s="416"/>
      <c r="F106" s="416"/>
      <c r="G106" s="416"/>
      <c r="H106" s="416"/>
      <c r="I106" s="416"/>
      <c r="K106" s="416"/>
      <c r="L106" s="416"/>
      <c r="M106" s="416"/>
      <c r="N106" s="416"/>
      <c r="O106" s="416"/>
      <c r="P106" s="416"/>
      <c r="Q106" s="416"/>
      <c r="R106" s="416"/>
      <c r="S106" s="416"/>
      <c r="T106" s="416"/>
      <c r="U106" s="416"/>
    </row>
    <row r="107" spans="1:21" ht="9" customHeight="1">
      <c r="B107" s="328"/>
      <c r="C107" s="328"/>
      <c r="D107" s="328"/>
      <c r="E107" s="328"/>
      <c r="F107" s="328"/>
      <c r="G107" s="328"/>
      <c r="H107" s="328"/>
      <c r="I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</row>
    <row r="108" spans="1:21" ht="9" customHeight="1">
      <c r="B108" s="328"/>
      <c r="C108" s="328"/>
      <c r="D108" s="328"/>
      <c r="E108" s="328"/>
      <c r="F108" s="328"/>
      <c r="G108" s="328"/>
      <c r="H108" s="328"/>
      <c r="I108" s="328"/>
      <c r="K108" s="328"/>
      <c r="L108" s="328"/>
      <c r="M108" s="328"/>
      <c r="N108" s="328"/>
      <c r="O108" s="328"/>
      <c r="P108" s="328"/>
      <c r="Q108" s="328"/>
      <c r="R108" s="328"/>
      <c r="S108" s="328"/>
      <c r="T108" s="328"/>
      <c r="U108" s="328"/>
    </row>
  </sheetData>
  <mergeCells count="4">
    <mergeCell ref="K6:M6"/>
    <mergeCell ref="K5:M5"/>
    <mergeCell ref="A5:A9"/>
    <mergeCell ref="J5:J9"/>
  </mergeCells>
  <phoneticPr fontId="0" type="noConversion"/>
  <pageMargins left="0.51181102362204722" right="0.51181102362204722" top="0.98425196850393704" bottom="0" header="0.51181102362204722" footer="0.19685039370078741"/>
  <pageSetup paperSize="9" orientation="portrait" useFirstPageNumber="1" r:id="rId1"/>
  <headerFooter alignWithMargins="0">
    <oddFooter>&amp;C&amp;"Times New Roman,Bold"&amp;10&amp;P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Q77"/>
  <sheetViews>
    <sheetView topLeftCell="C61" workbookViewId="0">
      <selection activeCell="N68" sqref="N68"/>
    </sheetView>
  </sheetViews>
  <sheetFormatPr defaultRowHeight="11.25"/>
  <cols>
    <col min="2" max="13" width="8.83203125" customWidth="1"/>
    <col min="14" max="14" width="11.5" bestFit="1" customWidth="1"/>
    <col min="15" max="16384" width="9.33203125" style="49"/>
  </cols>
  <sheetData>
    <row r="1" spans="1:17" ht="12.75">
      <c r="A1" s="1349" t="s">
        <v>2443</v>
      </c>
      <c r="B1" s="1350"/>
      <c r="C1" s="1350"/>
      <c r="D1" s="1350"/>
      <c r="E1" s="1350"/>
      <c r="F1" s="1350"/>
      <c r="G1" s="1350"/>
      <c r="H1" s="1350"/>
      <c r="I1" s="1350"/>
      <c r="J1" s="1350"/>
      <c r="K1" s="1350"/>
      <c r="L1" s="1350"/>
      <c r="M1" s="1350"/>
      <c r="N1" s="1350"/>
      <c r="O1" s="2327"/>
      <c r="P1" s="2327"/>
      <c r="Q1" s="2327"/>
    </row>
    <row r="2" spans="1:17" ht="12.75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</row>
    <row r="3" spans="1:17" ht="12.75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</row>
    <row r="4" spans="1:17" ht="12.75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</row>
    <row r="5" spans="1:17" ht="12" customHeight="1">
      <c r="A5" s="581"/>
      <c r="B5" s="2502" t="s">
        <v>1788</v>
      </c>
      <c r="C5" s="2502"/>
      <c r="D5" s="2502"/>
      <c r="E5" s="2502"/>
      <c r="F5" s="2502"/>
      <c r="G5" s="2502"/>
      <c r="H5" s="2502"/>
      <c r="I5" s="2502"/>
      <c r="J5" s="2502"/>
      <c r="K5" s="2502"/>
      <c r="L5" s="2502"/>
      <c r="M5" s="2502"/>
      <c r="N5" s="2502"/>
    </row>
    <row r="6" spans="1:17" ht="12" customHeight="1">
      <c r="A6" s="582" t="s">
        <v>976</v>
      </c>
      <c r="B6" s="582" t="s">
        <v>1688</v>
      </c>
      <c r="C6" s="582" t="s">
        <v>1689</v>
      </c>
      <c r="D6" s="582" t="s">
        <v>1690</v>
      </c>
      <c r="E6" s="582" t="s">
        <v>1691</v>
      </c>
      <c r="F6" s="582" t="s">
        <v>1692</v>
      </c>
      <c r="G6" s="582" t="s">
        <v>1693</v>
      </c>
      <c r="H6" s="582" t="s">
        <v>1694</v>
      </c>
      <c r="I6" s="582" t="s">
        <v>1695</v>
      </c>
      <c r="J6" s="582" t="s">
        <v>1704</v>
      </c>
      <c r="K6" s="582" t="s">
        <v>1705</v>
      </c>
      <c r="L6" s="582" t="s">
        <v>717</v>
      </c>
      <c r="M6" s="2329" t="s">
        <v>718</v>
      </c>
      <c r="N6" s="2282" t="s">
        <v>1341</v>
      </c>
    </row>
    <row r="7" spans="1:17" ht="9.6" customHeight="1">
      <c r="A7" s="1113" t="s">
        <v>1601</v>
      </c>
      <c r="B7" s="1083">
        <v>0</v>
      </c>
      <c r="C7" s="1083">
        <v>0</v>
      </c>
      <c r="D7" s="1083">
        <v>0</v>
      </c>
      <c r="E7" s="1083">
        <v>49.6</v>
      </c>
      <c r="F7" s="1083">
        <v>0</v>
      </c>
      <c r="G7" s="1083">
        <v>0</v>
      </c>
      <c r="H7" s="1083">
        <v>1072.2</v>
      </c>
      <c r="I7" s="1083">
        <v>190</v>
      </c>
      <c r="J7" s="1083">
        <v>0</v>
      </c>
      <c r="K7" s="1083">
        <v>0</v>
      </c>
      <c r="L7" s="1083">
        <v>0</v>
      </c>
      <c r="M7" s="2330">
        <v>0</v>
      </c>
      <c r="N7" s="1085">
        <v>1311.8</v>
      </c>
      <c r="O7" s="2328"/>
      <c r="P7" s="2328"/>
    </row>
    <row r="8" spans="1:17" ht="9.6" customHeight="1">
      <c r="A8" s="1113" t="s">
        <v>1683</v>
      </c>
      <c r="B8" s="1083">
        <v>0</v>
      </c>
      <c r="C8" s="1083">
        <v>0</v>
      </c>
      <c r="D8" s="1083">
        <v>530</v>
      </c>
      <c r="E8" s="1083">
        <v>300</v>
      </c>
      <c r="F8" s="1083">
        <v>0</v>
      </c>
      <c r="G8" s="1083">
        <v>0</v>
      </c>
      <c r="H8" s="1083">
        <v>0</v>
      </c>
      <c r="I8" s="1083">
        <v>0</v>
      </c>
      <c r="J8" s="1083">
        <v>0</v>
      </c>
      <c r="K8" s="1083">
        <v>0</v>
      </c>
      <c r="L8" s="1083">
        <v>0</v>
      </c>
      <c r="M8" s="2326">
        <v>0</v>
      </c>
      <c r="N8" s="1085">
        <v>830</v>
      </c>
      <c r="O8" s="2328"/>
      <c r="P8" s="2328"/>
    </row>
    <row r="9" spans="1:17" ht="9.6" customHeight="1">
      <c r="A9" s="1113" t="s">
        <v>1408</v>
      </c>
      <c r="B9" s="1083">
        <v>0</v>
      </c>
      <c r="C9" s="1083">
        <v>0</v>
      </c>
      <c r="D9" s="1083">
        <v>0</v>
      </c>
      <c r="E9" s="1083">
        <v>0</v>
      </c>
      <c r="F9" s="1083">
        <v>0</v>
      </c>
      <c r="G9" s="1083">
        <v>0</v>
      </c>
      <c r="H9" s="1083">
        <v>0</v>
      </c>
      <c r="I9" s="1083">
        <v>0</v>
      </c>
      <c r="J9" s="1083">
        <v>0</v>
      </c>
      <c r="K9" s="1084">
        <v>0</v>
      </c>
      <c r="L9" s="1084">
        <v>0</v>
      </c>
      <c r="M9" s="2326">
        <v>0</v>
      </c>
      <c r="N9" s="1086">
        <v>0</v>
      </c>
      <c r="O9" s="2328"/>
      <c r="P9" s="2328"/>
    </row>
    <row r="10" spans="1:17" ht="9.6" customHeight="1">
      <c r="A10" s="167" t="s">
        <v>1441</v>
      </c>
      <c r="B10" s="1084">
        <v>0</v>
      </c>
      <c r="C10" s="1084">
        <v>0</v>
      </c>
      <c r="D10" s="1084">
        <v>0</v>
      </c>
      <c r="E10" s="1084">
        <v>0</v>
      </c>
      <c r="F10" s="1084">
        <v>0</v>
      </c>
      <c r="G10" s="1084">
        <v>0</v>
      </c>
      <c r="H10" s="1083">
        <v>0</v>
      </c>
      <c r="I10" s="1084">
        <v>0</v>
      </c>
      <c r="J10" s="1084">
        <v>0</v>
      </c>
      <c r="K10" s="1084">
        <v>0</v>
      </c>
      <c r="L10" s="1084">
        <v>0</v>
      </c>
      <c r="M10" s="2326">
        <v>0</v>
      </c>
      <c r="N10" s="1086">
        <v>0</v>
      </c>
    </row>
    <row r="11" spans="1:17" ht="9.6" customHeight="1">
      <c r="A11" s="167" t="s">
        <v>1442</v>
      </c>
      <c r="B11" s="1084">
        <v>0</v>
      </c>
      <c r="C11" s="1084">
        <v>0</v>
      </c>
      <c r="D11" s="1084">
        <v>0</v>
      </c>
      <c r="E11" s="1084">
        <v>0</v>
      </c>
      <c r="F11" s="1084">
        <v>0</v>
      </c>
      <c r="G11" s="1084">
        <v>0</v>
      </c>
      <c r="H11" s="1083">
        <v>0</v>
      </c>
      <c r="I11" s="1084">
        <v>0</v>
      </c>
      <c r="J11" s="1084">
        <v>0</v>
      </c>
      <c r="K11" s="1084">
        <v>0</v>
      </c>
      <c r="L11" s="1084">
        <v>0</v>
      </c>
      <c r="M11" s="2326">
        <v>0</v>
      </c>
      <c r="N11" s="1086">
        <v>0</v>
      </c>
    </row>
    <row r="12" spans="1:17" ht="9.6" customHeight="1">
      <c r="A12" s="167" t="s">
        <v>721</v>
      </c>
      <c r="B12" s="1084">
        <v>0</v>
      </c>
      <c r="C12" s="1084">
        <v>0</v>
      </c>
      <c r="D12" s="1084">
        <v>0</v>
      </c>
      <c r="E12" s="1084">
        <v>0</v>
      </c>
      <c r="F12" s="1084">
        <v>0</v>
      </c>
      <c r="G12" s="1084">
        <v>3381.73</v>
      </c>
      <c r="H12" s="1083">
        <v>0</v>
      </c>
      <c r="I12" s="1084">
        <v>0</v>
      </c>
      <c r="J12" s="1084">
        <v>0</v>
      </c>
      <c r="K12" s="1084">
        <v>0</v>
      </c>
      <c r="L12" s="1084">
        <v>0</v>
      </c>
      <c r="M12" s="2326">
        <v>0</v>
      </c>
      <c r="N12" s="1086">
        <v>3381.73</v>
      </c>
    </row>
    <row r="13" spans="1:17" ht="9.6" customHeight="1">
      <c r="A13" s="167" t="s">
        <v>292</v>
      </c>
      <c r="B13" s="1084">
        <v>0</v>
      </c>
      <c r="C13" s="1084">
        <v>0</v>
      </c>
      <c r="D13" s="1084">
        <v>0</v>
      </c>
      <c r="E13" s="1084">
        <v>0</v>
      </c>
      <c r="F13" s="1084">
        <v>0</v>
      </c>
      <c r="G13" s="1084">
        <v>0</v>
      </c>
      <c r="H13" s="1084">
        <v>0</v>
      </c>
      <c r="I13" s="1084">
        <v>0</v>
      </c>
      <c r="J13" s="1084">
        <v>0</v>
      </c>
      <c r="K13" s="1084">
        <v>0</v>
      </c>
      <c r="L13" s="1084">
        <v>0</v>
      </c>
      <c r="M13" s="2326">
        <v>0</v>
      </c>
      <c r="N13" s="1086">
        <v>0</v>
      </c>
    </row>
    <row r="14" spans="1:17" ht="9.6" customHeight="1">
      <c r="A14" s="167" t="s">
        <v>1195</v>
      </c>
      <c r="B14" s="1084">
        <v>0</v>
      </c>
      <c r="C14" s="1084">
        <v>0</v>
      </c>
      <c r="D14" s="1084">
        <v>0</v>
      </c>
      <c r="E14" s="1084">
        <v>0</v>
      </c>
      <c r="F14" s="1084">
        <v>0</v>
      </c>
      <c r="G14" s="1084">
        <v>0</v>
      </c>
      <c r="H14" s="1084">
        <v>0</v>
      </c>
      <c r="I14" s="1084">
        <v>0</v>
      </c>
      <c r="J14" s="1084">
        <v>0</v>
      </c>
      <c r="K14" s="1084">
        <v>0</v>
      </c>
      <c r="L14" s="1084">
        <v>0</v>
      </c>
      <c r="M14" s="2326">
        <v>0</v>
      </c>
      <c r="N14" s="1086">
        <v>0</v>
      </c>
    </row>
    <row r="15" spans="1:17" ht="9.6" customHeight="1">
      <c r="A15" s="167" t="s">
        <v>428</v>
      </c>
      <c r="B15" s="1084">
        <v>0</v>
      </c>
      <c r="C15" s="1084">
        <v>0</v>
      </c>
      <c r="D15" s="1084">
        <v>0</v>
      </c>
      <c r="E15" s="1084">
        <v>0</v>
      </c>
      <c r="F15" s="1084">
        <v>0</v>
      </c>
      <c r="G15" s="1084">
        <v>0</v>
      </c>
      <c r="H15" s="1084">
        <v>0</v>
      </c>
      <c r="I15" s="1084">
        <v>0</v>
      </c>
      <c r="J15" s="1084">
        <v>0</v>
      </c>
      <c r="K15" s="1084">
        <v>0</v>
      </c>
      <c r="L15" s="1084">
        <v>0</v>
      </c>
      <c r="M15" s="2326">
        <v>0</v>
      </c>
      <c r="N15" s="1086">
        <v>0</v>
      </c>
    </row>
    <row r="16" spans="1:17" ht="9.6" customHeight="1">
      <c r="A16" s="167" t="s">
        <v>1828</v>
      </c>
      <c r="B16" s="1084">
        <v>0</v>
      </c>
      <c r="C16" s="1084">
        <v>0</v>
      </c>
      <c r="D16" s="1084">
        <v>0</v>
      </c>
      <c r="E16" s="1084">
        <v>0</v>
      </c>
      <c r="F16" s="1084">
        <v>0</v>
      </c>
      <c r="G16" s="1084">
        <v>0</v>
      </c>
      <c r="H16" s="1084">
        <v>0</v>
      </c>
      <c r="I16" s="1084">
        <v>0</v>
      </c>
      <c r="J16" s="1084">
        <v>0</v>
      </c>
      <c r="K16" s="1084">
        <v>0</v>
      </c>
      <c r="L16" s="1084">
        <v>0</v>
      </c>
      <c r="M16" s="2326">
        <v>0</v>
      </c>
      <c r="N16" s="1086">
        <v>0</v>
      </c>
    </row>
    <row r="17" spans="1:14" ht="9.6" customHeight="1">
      <c r="A17" s="167" t="s">
        <v>1915</v>
      </c>
      <c r="B17" s="1084">
        <v>0</v>
      </c>
      <c r="C17" s="1084">
        <v>0</v>
      </c>
      <c r="D17" s="1084">
        <v>0</v>
      </c>
      <c r="E17" s="1084">
        <v>0</v>
      </c>
      <c r="F17" s="1084">
        <v>0</v>
      </c>
      <c r="G17" s="1084">
        <v>0</v>
      </c>
      <c r="H17" s="1084">
        <v>0</v>
      </c>
      <c r="I17" s="1084">
        <v>0</v>
      </c>
      <c r="J17" s="1084">
        <v>0</v>
      </c>
      <c r="K17" s="1084">
        <v>0</v>
      </c>
      <c r="L17" s="1084">
        <v>0</v>
      </c>
      <c r="M17" s="2326">
        <v>0</v>
      </c>
      <c r="N17" s="1086">
        <v>0</v>
      </c>
    </row>
    <row r="18" spans="1:14" ht="9.6" customHeight="1">
      <c r="A18" s="167" t="s">
        <v>2019</v>
      </c>
      <c r="B18" s="1084">
        <v>0</v>
      </c>
      <c r="C18" s="1084">
        <v>0</v>
      </c>
      <c r="D18" s="1084">
        <v>0</v>
      </c>
      <c r="E18" s="1084">
        <v>0</v>
      </c>
      <c r="F18" s="1084">
        <v>0</v>
      </c>
      <c r="G18" s="1084">
        <v>0</v>
      </c>
      <c r="H18" s="1084">
        <v>0</v>
      </c>
      <c r="I18" s="1084">
        <v>0</v>
      </c>
      <c r="J18" s="1084">
        <v>0</v>
      </c>
      <c r="K18" s="1084">
        <v>0</v>
      </c>
      <c r="L18" s="1084">
        <v>0</v>
      </c>
      <c r="M18" s="2326">
        <v>0</v>
      </c>
      <c r="N18" s="1086">
        <v>0</v>
      </c>
    </row>
    <row r="19" spans="1:14" ht="9.6" customHeight="1">
      <c r="A19" s="167" t="s">
        <v>2172</v>
      </c>
      <c r="B19" s="576">
        <v>0</v>
      </c>
      <c r="C19" s="576">
        <v>0</v>
      </c>
      <c r="D19" s="576">
        <v>0</v>
      </c>
      <c r="E19" s="576">
        <v>0</v>
      </c>
      <c r="F19" s="576">
        <v>0</v>
      </c>
      <c r="G19" s="576">
        <v>0</v>
      </c>
      <c r="H19" s="576">
        <v>9167.5</v>
      </c>
      <c r="I19" s="576">
        <v>18620.330000000002</v>
      </c>
      <c r="J19" s="576">
        <v>0</v>
      </c>
      <c r="K19" s="576">
        <v>0</v>
      </c>
      <c r="L19" s="576">
        <v>0</v>
      </c>
      <c r="M19" s="2323">
        <v>0</v>
      </c>
      <c r="N19" s="1316">
        <v>27787.83</v>
      </c>
    </row>
    <row r="20" spans="1:14" ht="9.6" customHeight="1">
      <c r="A20" s="167" t="s">
        <v>2295</v>
      </c>
      <c r="B20" s="576">
        <v>0</v>
      </c>
      <c r="C20" s="576">
        <v>0</v>
      </c>
      <c r="D20" s="576">
        <v>0</v>
      </c>
      <c r="E20" s="576">
        <v>0</v>
      </c>
      <c r="F20" s="576">
        <v>0</v>
      </c>
      <c r="G20" s="576">
        <v>25277.200000000001</v>
      </c>
      <c r="H20" s="576">
        <v>11067.78</v>
      </c>
      <c r="I20" s="576">
        <v>750</v>
      </c>
      <c r="J20" s="576">
        <v>0</v>
      </c>
      <c r="K20" s="576">
        <v>525</v>
      </c>
      <c r="L20" s="576">
        <v>0</v>
      </c>
      <c r="M20" s="2323">
        <v>0</v>
      </c>
      <c r="N20" s="1316">
        <v>37619.980000000003</v>
      </c>
    </row>
    <row r="21" spans="1:14" ht="9.6" customHeight="1">
      <c r="A21" s="167" t="s">
        <v>2635</v>
      </c>
      <c r="B21" s="576">
        <v>0</v>
      </c>
      <c r="C21" s="576">
        <v>0</v>
      </c>
      <c r="D21" s="576">
        <v>0</v>
      </c>
      <c r="E21" s="576">
        <v>0</v>
      </c>
      <c r="F21" s="576">
        <v>0</v>
      </c>
      <c r="G21" s="576">
        <v>0</v>
      </c>
      <c r="H21" s="576">
        <v>0</v>
      </c>
      <c r="I21" s="576">
        <v>0</v>
      </c>
      <c r="J21" s="576">
        <v>0</v>
      </c>
      <c r="K21" s="576">
        <v>0</v>
      </c>
      <c r="L21" s="576">
        <v>0</v>
      </c>
      <c r="M21" s="2323">
        <v>0</v>
      </c>
      <c r="N21" s="1316">
        <v>0</v>
      </c>
    </row>
    <row r="22" spans="1:14" s="279" customFormat="1" ht="9.6" customHeight="1">
      <c r="A22" s="1386" t="s">
        <v>2736</v>
      </c>
      <c r="B22" s="576">
        <v>0</v>
      </c>
      <c r="C22" s="576">
        <v>0</v>
      </c>
      <c r="D22" s="576">
        <v>0</v>
      </c>
      <c r="E22" s="576">
        <v>0</v>
      </c>
      <c r="F22" s="576">
        <v>0</v>
      </c>
      <c r="G22" s="576">
        <v>0</v>
      </c>
      <c r="H22" s="576">
        <v>0</v>
      </c>
      <c r="I22" s="576">
        <v>0</v>
      </c>
      <c r="J22" s="576">
        <v>0</v>
      </c>
      <c r="K22" s="576">
        <v>0</v>
      </c>
      <c r="L22" s="576">
        <v>0</v>
      </c>
      <c r="M22" s="2323">
        <v>0</v>
      </c>
      <c r="N22" s="1316">
        <v>0</v>
      </c>
    </row>
    <row r="23" spans="1:14" s="279" customFormat="1" ht="9.6" customHeight="1">
      <c r="A23" s="1391" t="s">
        <v>2890</v>
      </c>
      <c r="B23" s="577">
        <v>0</v>
      </c>
      <c r="C23" s="577">
        <v>0</v>
      </c>
      <c r="D23" s="577">
        <v>0</v>
      </c>
      <c r="E23" s="577"/>
      <c r="F23" s="577"/>
      <c r="G23" s="577"/>
      <c r="H23" s="577"/>
      <c r="I23" s="577"/>
      <c r="J23" s="577"/>
      <c r="K23" s="577"/>
      <c r="L23" s="577"/>
      <c r="M23" s="2331"/>
      <c r="N23" s="1257">
        <v>0</v>
      </c>
    </row>
    <row r="24" spans="1:14" s="279" customFormat="1" ht="9.9499999999999993" customHeight="1">
      <c r="A24" s="2118"/>
      <c r="B24" s="2119"/>
      <c r="C24" s="2119"/>
      <c r="D24" s="2119"/>
      <c r="E24" s="2120"/>
      <c r="F24" s="2121"/>
      <c r="G24" s="2121"/>
      <c r="H24" s="2121"/>
      <c r="I24" s="2121"/>
      <c r="J24" s="2121"/>
      <c r="K24" s="2121"/>
      <c r="L24" s="2121"/>
      <c r="M24" s="2121"/>
      <c r="N24" s="1316"/>
    </row>
    <row r="25" spans="1:14" ht="12" customHeight="1">
      <c r="N25" s="2279"/>
    </row>
    <row r="26" spans="1:14" s="463" customFormat="1" ht="14.1" customHeight="1">
      <c r="A26" s="458" t="s">
        <v>2444</v>
      </c>
      <c r="B26" s="459"/>
      <c r="C26" s="459"/>
      <c r="D26" s="459"/>
      <c r="E26" s="459"/>
      <c r="F26" s="459"/>
      <c r="G26" s="459"/>
      <c r="H26" s="459"/>
      <c r="I26" s="459"/>
      <c r="J26" s="459"/>
      <c r="K26" s="459"/>
      <c r="L26" s="459"/>
      <c r="M26" s="459"/>
      <c r="N26" s="459"/>
    </row>
    <row r="27" spans="1:14" s="463" customFormat="1" ht="14.1" customHeight="1">
      <c r="A27" s="462"/>
    </row>
    <row r="28" spans="1:14" s="463" customFormat="1" ht="14.1" customHeight="1">
      <c r="A28" s="462"/>
    </row>
    <row r="29" spans="1:14" s="463" customFormat="1" ht="14.1" customHeight="1">
      <c r="A29" s="465" t="s">
        <v>280</v>
      </c>
      <c r="B29" s="466"/>
      <c r="C29" s="466"/>
      <c r="D29" s="466"/>
      <c r="E29" s="466"/>
      <c r="F29" s="466"/>
      <c r="G29" s="466"/>
      <c r="H29" s="466"/>
      <c r="I29" s="466"/>
      <c r="J29" s="466"/>
      <c r="K29" s="466"/>
      <c r="L29" s="466"/>
      <c r="M29" s="466"/>
      <c r="N29" s="466"/>
    </row>
    <row r="30" spans="1:14" s="463" customFormat="1" ht="9.9499999999999993" customHeight="1">
      <c r="A30" s="581"/>
      <c r="B30" s="2502" t="s">
        <v>1788</v>
      </c>
      <c r="C30" s="2502"/>
      <c r="D30" s="2502"/>
      <c r="E30" s="2502"/>
      <c r="F30" s="2502"/>
      <c r="G30" s="2502"/>
      <c r="H30" s="2502"/>
      <c r="I30" s="2502"/>
      <c r="J30" s="2502"/>
      <c r="K30" s="2502"/>
      <c r="L30" s="2502"/>
      <c r="M30" s="2502"/>
      <c r="N30" s="2502"/>
    </row>
    <row r="31" spans="1:14" ht="9.9499999999999993" customHeight="1">
      <c r="A31" s="169" t="s">
        <v>976</v>
      </c>
      <c r="B31" s="169" t="s">
        <v>1688</v>
      </c>
      <c r="C31" s="169" t="s">
        <v>1689</v>
      </c>
      <c r="D31" s="169" t="s">
        <v>1690</v>
      </c>
      <c r="E31" s="169" t="s">
        <v>1691</v>
      </c>
      <c r="F31" s="169" t="s">
        <v>1692</v>
      </c>
      <c r="G31" s="169" t="s">
        <v>1693</v>
      </c>
      <c r="H31" s="169" t="s">
        <v>1694</v>
      </c>
      <c r="I31" s="169" t="s">
        <v>1695</v>
      </c>
      <c r="J31" s="169" t="s">
        <v>1704</v>
      </c>
      <c r="K31" s="169" t="s">
        <v>1705</v>
      </c>
      <c r="L31" s="169" t="s">
        <v>717</v>
      </c>
      <c r="M31" s="169" t="s">
        <v>718</v>
      </c>
      <c r="N31" s="2332" t="s">
        <v>1341</v>
      </c>
    </row>
    <row r="32" spans="1:14" ht="9.6" customHeight="1">
      <c r="A32" s="1112" t="s">
        <v>1601</v>
      </c>
      <c r="B32" s="589">
        <v>0</v>
      </c>
      <c r="C32" s="589">
        <v>0</v>
      </c>
      <c r="D32" s="589">
        <v>0</v>
      </c>
      <c r="E32" s="589">
        <v>1050</v>
      </c>
      <c r="F32" s="589">
        <v>1610</v>
      </c>
      <c r="G32" s="589">
        <v>0</v>
      </c>
      <c r="H32" s="589">
        <v>2800</v>
      </c>
      <c r="I32" s="589">
        <v>300</v>
      </c>
      <c r="J32" s="589">
        <v>0</v>
      </c>
      <c r="K32" s="589">
        <v>600</v>
      </c>
      <c r="L32" s="589">
        <v>0</v>
      </c>
      <c r="M32" s="589">
        <v>320</v>
      </c>
      <c r="N32" s="2333">
        <v>6680</v>
      </c>
    </row>
    <row r="33" spans="1:14" ht="9.6" customHeight="1">
      <c r="A33" s="1113" t="s">
        <v>1683</v>
      </c>
      <c r="B33" s="578">
        <v>0</v>
      </c>
      <c r="C33" s="578">
        <v>0</v>
      </c>
      <c r="D33" s="578">
        <v>0</v>
      </c>
      <c r="E33" s="578">
        <v>0</v>
      </c>
      <c r="F33" s="578">
        <v>0</v>
      </c>
      <c r="G33" s="578">
        <v>0</v>
      </c>
      <c r="H33" s="578">
        <v>450</v>
      </c>
      <c r="I33" s="578">
        <v>0</v>
      </c>
      <c r="J33" s="578">
        <v>0</v>
      </c>
      <c r="K33" s="578">
        <v>0</v>
      </c>
      <c r="L33" s="578">
        <v>0</v>
      </c>
      <c r="M33" s="576">
        <v>0</v>
      </c>
      <c r="N33" s="686">
        <v>450</v>
      </c>
    </row>
    <row r="34" spans="1:14" ht="9.6" customHeight="1">
      <c r="A34" s="1113" t="s">
        <v>1408</v>
      </c>
      <c r="B34" s="578">
        <v>0</v>
      </c>
      <c r="C34" s="578">
        <v>0</v>
      </c>
      <c r="D34" s="578">
        <v>0</v>
      </c>
      <c r="E34" s="578">
        <v>0</v>
      </c>
      <c r="F34" s="578">
        <v>0</v>
      </c>
      <c r="G34" s="578">
        <v>0</v>
      </c>
      <c r="H34" s="578">
        <v>0</v>
      </c>
      <c r="I34" s="578">
        <v>0</v>
      </c>
      <c r="J34" s="576">
        <v>0</v>
      </c>
      <c r="K34" s="576">
        <v>2000</v>
      </c>
      <c r="L34" s="576">
        <v>0</v>
      </c>
      <c r="M34" s="576">
        <v>0</v>
      </c>
      <c r="N34" s="686">
        <v>2000</v>
      </c>
    </row>
    <row r="35" spans="1:14" ht="9.6" customHeight="1">
      <c r="A35" s="167" t="s">
        <v>1441</v>
      </c>
      <c r="B35" s="576">
        <v>0</v>
      </c>
      <c r="C35" s="576">
        <v>0</v>
      </c>
      <c r="D35" s="576">
        <v>0</v>
      </c>
      <c r="E35" s="576">
        <v>0</v>
      </c>
      <c r="F35" s="576">
        <v>0</v>
      </c>
      <c r="G35" s="576">
        <v>2000</v>
      </c>
      <c r="H35" s="576">
        <v>5000</v>
      </c>
      <c r="I35" s="576">
        <v>2000</v>
      </c>
      <c r="J35" s="576">
        <v>0</v>
      </c>
      <c r="K35" s="576">
        <v>0</v>
      </c>
      <c r="L35" s="576">
        <v>0</v>
      </c>
      <c r="M35" s="576">
        <v>0</v>
      </c>
      <c r="N35" s="686">
        <v>9000</v>
      </c>
    </row>
    <row r="36" spans="1:14" ht="9.6" customHeight="1">
      <c r="A36" s="167" t="s">
        <v>1442</v>
      </c>
      <c r="B36" s="576">
        <v>0</v>
      </c>
      <c r="C36" s="576">
        <v>0</v>
      </c>
      <c r="D36" s="576">
        <v>0</v>
      </c>
      <c r="E36" s="576">
        <v>0</v>
      </c>
      <c r="F36" s="576">
        <v>0</v>
      </c>
      <c r="G36" s="576">
        <v>0</v>
      </c>
      <c r="H36" s="576">
        <v>4000</v>
      </c>
      <c r="I36" s="576">
        <v>5000</v>
      </c>
      <c r="J36" s="576">
        <v>0</v>
      </c>
      <c r="K36" s="576">
        <v>0</v>
      </c>
      <c r="L36" s="576">
        <v>2000</v>
      </c>
      <c r="M36" s="576">
        <v>0</v>
      </c>
      <c r="N36" s="686">
        <v>11000</v>
      </c>
    </row>
    <row r="37" spans="1:14" ht="9.6" customHeight="1">
      <c r="A37" s="167" t="s">
        <v>721</v>
      </c>
      <c r="B37" s="576">
        <v>0</v>
      </c>
      <c r="C37" s="576">
        <v>0</v>
      </c>
      <c r="D37" s="576">
        <v>1000</v>
      </c>
      <c r="E37" s="576">
        <v>2000</v>
      </c>
      <c r="F37" s="576">
        <v>13000</v>
      </c>
      <c r="G37" s="576">
        <v>23982</v>
      </c>
      <c r="H37" s="576">
        <v>18953</v>
      </c>
      <c r="I37" s="576">
        <v>15250.3</v>
      </c>
      <c r="J37" s="576">
        <v>20929</v>
      </c>
      <c r="K37" s="576">
        <v>12000</v>
      </c>
      <c r="L37" s="576">
        <v>11996.5</v>
      </c>
      <c r="M37" s="576">
        <v>12566</v>
      </c>
      <c r="N37" s="686">
        <v>131676.79999999999</v>
      </c>
    </row>
    <row r="38" spans="1:14" ht="9.6" customHeight="1">
      <c r="A38" s="167" t="s">
        <v>292</v>
      </c>
      <c r="B38" s="576">
        <v>0</v>
      </c>
      <c r="C38" s="576">
        <v>0</v>
      </c>
      <c r="D38" s="576">
        <v>3000</v>
      </c>
      <c r="E38" s="576">
        <v>2000</v>
      </c>
      <c r="F38" s="576">
        <v>0</v>
      </c>
      <c r="G38" s="576">
        <v>13000</v>
      </c>
      <c r="H38" s="576">
        <v>10000</v>
      </c>
      <c r="I38" s="576">
        <v>13804.6</v>
      </c>
      <c r="J38" s="576">
        <v>15187.38</v>
      </c>
      <c r="K38" s="576">
        <v>18217.400000000001</v>
      </c>
      <c r="L38" s="576">
        <v>7194.3</v>
      </c>
      <c r="M38" s="576">
        <v>9982.4</v>
      </c>
      <c r="N38" s="686">
        <v>92386.08</v>
      </c>
    </row>
    <row r="39" spans="1:14" ht="9.6" customHeight="1">
      <c r="A39" s="167" t="s">
        <v>1195</v>
      </c>
      <c r="B39" s="576">
        <v>727.98</v>
      </c>
      <c r="C39" s="576">
        <v>15.76</v>
      </c>
      <c r="D39" s="578">
        <v>0</v>
      </c>
      <c r="E39" s="578">
        <v>0</v>
      </c>
      <c r="F39" s="578">
        <v>0</v>
      </c>
      <c r="G39" s="578">
        <v>0</v>
      </c>
      <c r="H39" s="578" t="s">
        <v>1360</v>
      </c>
      <c r="I39" s="578" t="s">
        <v>1360</v>
      </c>
      <c r="J39" s="578" t="s">
        <v>1360</v>
      </c>
      <c r="K39" s="578" t="s">
        <v>1360</v>
      </c>
      <c r="L39" s="578">
        <v>0</v>
      </c>
      <c r="M39" s="578">
        <v>0</v>
      </c>
      <c r="N39" s="686">
        <v>743.74</v>
      </c>
    </row>
    <row r="40" spans="1:14" ht="9.6" customHeight="1">
      <c r="A40" s="167" t="s">
        <v>428</v>
      </c>
      <c r="B40" s="576">
        <v>0</v>
      </c>
      <c r="C40" s="576">
        <v>0</v>
      </c>
      <c r="D40" s="576">
        <v>0</v>
      </c>
      <c r="E40" s="576">
        <v>0</v>
      </c>
      <c r="F40" s="576">
        <v>0</v>
      </c>
      <c r="G40" s="576">
        <v>0</v>
      </c>
      <c r="H40" s="576">
        <v>0</v>
      </c>
      <c r="I40" s="576">
        <v>0</v>
      </c>
      <c r="J40" s="576">
        <v>0</v>
      </c>
      <c r="K40" s="576">
        <v>0</v>
      </c>
      <c r="L40" s="576">
        <v>0</v>
      </c>
      <c r="M40" s="576">
        <v>0</v>
      </c>
      <c r="N40" s="1316">
        <v>0</v>
      </c>
    </row>
    <row r="41" spans="1:14" ht="9.6" customHeight="1">
      <c r="A41" s="167" t="s">
        <v>1828</v>
      </c>
      <c r="B41" s="576">
        <v>0</v>
      </c>
      <c r="C41" s="576">
        <v>0</v>
      </c>
      <c r="D41" s="576">
        <v>0</v>
      </c>
      <c r="E41" s="576">
        <v>0</v>
      </c>
      <c r="F41" s="576">
        <v>0</v>
      </c>
      <c r="G41" s="576">
        <v>0</v>
      </c>
      <c r="H41" s="576">
        <v>0</v>
      </c>
      <c r="I41" s="576">
        <v>0</v>
      </c>
      <c r="J41" s="576">
        <v>0</v>
      </c>
      <c r="K41" s="576">
        <v>0</v>
      </c>
      <c r="L41" s="576">
        <v>0</v>
      </c>
      <c r="M41" s="576">
        <v>0</v>
      </c>
      <c r="N41" s="1316">
        <v>0</v>
      </c>
    </row>
    <row r="42" spans="1:14" ht="9.6" customHeight="1">
      <c r="A42" s="167" t="s">
        <v>1915</v>
      </c>
      <c r="B42" s="576">
        <v>0</v>
      </c>
      <c r="C42" s="576">
        <v>0</v>
      </c>
      <c r="D42" s="576">
        <v>0</v>
      </c>
      <c r="E42" s="576">
        <v>0</v>
      </c>
      <c r="F42" s="576">
        <v>0</v>
      </c>
      <c r="G42" s="576">
        <v>0</v>
      </c>
      <c r="H42" s="576">
        <v>0</v>
      </c>
      <c r="I42" s="576">
        <v>0</v>
      </c>
      <c r="J42" s="576">
        <v>0</v>
      </c>
      <c r="K42" s="576">
        <v>0</v>
      </c>
      <c r="L42" s="576">
        <v>0</v>
      </c>
      <c r="M42" s="576">
        <v>0</v>
      </c>
      <c r="N42" s="1316">
        <v>0</v>
      </c>
    </row>
    <row r="43" spans="1:14" ht="9.6" customHeight="1">
      <c r="A43" s="167" t="s">
        <v>2019</v>
      </c>
      <c r="B43" s="576">
        <v>0</v>
      </c>
      <c r="C43" s="576">
        <v>0</v>
      </c>
      <c r="D43" s="576">
        <v>0</v>
      </c>
      <c r="E43" s="576">
        <v>0</v>
      </c>
      <c r="F43" s="576">
        <v>0</v>
      </c>
      <c r="G43" s="576">
        <v>0</v>
      </c>
      <c r="H43" s="576">
        <v>0</v>
      </c>
      <c r="I43" s="576">
        <v>0</v>
      </c>
      <c r="J43" s="576">
        <v>0</v>
      </c>
      <c r="K43" s="576">
        <v>0</v>
      </c>
      <c r="L43" s="576">
        <v>0</v>
      </c>
      <c r="M43" s="576"/>
      <c r="N43" s="1316">
        <v>0</v>
      </c>
    </row>
    <row r="44" spans="1:14" ht="9.6" customHeight="1">
      <c r="A44" s="167" t="s">
        <v>2172</v>
      </c>
      <c r="B44" s="576">
        <v>0</v>
      </c>
      <c r="C44" s="576">
        <v>10</v>
      </c>
      <c r="D44" s="576">
        <v>10000</v>
      </c>
      <c r="E44" s="576">
        <v>0</v>
      </c>
      <c r="F44" s="576">
        <v>0</v>
      </c>
      <c r="G44" s="576">
        <v>5390</v>
      </c>
      <c r="H44" s="576">
        <v>17810</v>
      </c>
      <c r="I44" s="576">
        <v>0</v>
      </c>
      <c r="J44" s="576">
        <v>0</v>
      </c>
      <c r="K44" s="576">
        <v>0</v>
      </c>
      <c r="L44" s="576">
        <v>0</v>
      </c>
      <c r="M44" s="576">
        <v>0</v>
      </c>
      <c r="N44" s="1316">
        <v>33210</v>
      </c>
    </row>
    <row r="45" spans="1:14" ht="9.6" customHeight="1">
      <c r="A45" s="167" t="s">
        <v>2295</v>
      </c>
      <c r="B45" s="576">
        <v>0</v>
      </c>
      <c r="C45" s="576">
        <v>0</v>
      </c>
      <c r="D45" s="576">
        <v>0</v>
      </c>
      <c r="E45" s="576">
        <v>0</v>
      </c>
      <c r="F45" s="576">
        <v>44050</v>
      </c>
      <c r="G45" s="576">
        <v>0</v>
      </c>
      <c r="H45" s="576">
        <v>10000</v>
      </c>
      <c r="I45" s="576">
        <v>6100</v>
      </c>
      <c r="J45" s="576">
        <v>1670</v>
      </c>
      <c r="K45" s="576">
        <v>7900</v>
      </c>
      <c r="L45" s="576">
        <v>0</v>
      </c>
      <c r="M45" s="576">
        <v>0</v>
      </c>
      <c r="N45" s="1316">
        <v>69720</v>
      </c>
    </row>
    <row r="46" spans="1:14" ht="9.6" customHeight="1">
      <c r="A46" s="167" t="s">
        <v>2635</v>
      </c>
      <c r="B46" s="576">
        <v>0</v>
      </c>
      <c r="C46" s="576">
        <v>0</v>
      </c>
      <c r="D46" s="576">
        <v>0</v>
      </c>
      <c r="E46" s="576">
        <v>0</v>
      </c>
      <c r="F46" s="576">
        <v>0</v>
      </c>
      <c r="G46" s="576">
        <v>0</v>
      </c>
      <c r="H46" s="576">
        <v>17430</v>
      </c>
      <c r="I46" s="576">
        <v>2100</v>
      </c>
      <c r="J46" s="576">
        <v>16000</v>
      </c>
      <c r="K46" s="576">
        <v>60920</v>
      </c>
      <c r="L46" s="576">
        <v>39140</v>
      </c>
      <c r="M46" s="576">
        <v>26870</v>
      </c>
      <c r="N46" s="1316">
        <v>162460</v>
      </c>
    </row>
    <row r="47" spans="1:14" s="279" customFormat="1" ht="9.6" customHeight="1">
      <c r="A47" s="1386" t="s">
        <v>2736</v>
      </c>
      <c r="B47" s="1364">
        <v>0</v>
      </c>
      <c r="C47" s="1365">
        <v>0</v>
      </c>
      <c r="D47" s="1365">
        <v>38550</v>
      </c>
      <c r="E47" s="1364">
        <v>0</v>
      </c>
      <c r="F47" s="1365">
        <v>0</v>
      </c>
      <c r="G47" s="1365">
        <v>0</v>
      </c>
      <c r="H47" s="1365">
        <v>50000</v>
      </c>
      <c r="I47" s="1365">
        <v>20000</v>
      </c>
      <c r="J47" s="1365">
        <v>0</v>
      </c>
      <c r="K47" s="1365">
        <v>0</v>
      </c>
      <c r="L47" s="1365">
        <v>0</v>
      </c>
      <c r="M47" s="1365">
        <v>0</v>
      </c>
      <c r="N47" s="1916">
        <v>108550</v>
      </c>
    </row>
    <row r="48" spans="1:14" s="279" customFormat="1" ht="9.6" customHeight="1">
      <c r="A48" s="1391" t="s">
        <v>2890</v>
      </c>
      <c r="B48" s="577">
        <v>0</v>
      </c>
      <c r="C48" s="577">
        <v>0</v>
      </c>
      <c r="D48" s="577">
        <v>0</v>
      </c>
      <c r="E48" s="577"/>
      <c r="F48" s="577"/>
      <c r="G48" s="577"/>
      <c r="H48" s="577"/>
      <c r="I48" s="577"/>
      <c r="J48" s="577"/>
      <c r="K48" s="577"/>
      <c r="L48" s="577"/>
      <c r="M48" s="577"/>
      <c r="N48" s="1257">
        <v>0</v>
      </c>
    </row>
    <row r="49" spans="1:15" ht="3.75" customHeight="1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>
      <c r="A50" s="41" t="s">
        <v>1167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>
      <c r="A51" s="41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3" spans="1:15" ht="12.75">
      <c r="A53" s="458" t="s">
        <v>2445</v>
      </c>
      <c r="B53" s="459"/>
      <c r="C53" s="459"/>
      <c r="D53" s="459"/>
      <c r="E53" s="459"/>
      <c r="F53" s="459"/>
      <c r="G53" s="459"/>
      <c r="H53" s="459"/>
      <c r="I53" s="459"/>
      <c r="J53" s="459"/>
      <c r="K53" s="459"/>
      <c r="L53" s="459"/>
      <c r="M53" s="459"/>
      <c r="N53" s="459"/>
    </row>
    <row r="54" spans="1:15" ht="12.75">
      <c r="A54" s="462"/>
      <c r="B54" s="463"/>
      <c r="C54" s="463"/>
      <c r="D54" s="463"/>
      <c r="E54" s="463"/>
      <c r="F54" s="463"/>
      <c r="G54" s="463"/>
      <c r="H54" s="463"/>
      <c r="I54" s="463"/>
      <c r="J54" s="463"/>
      <c r="K54" s="463"/>
      <c r="L54" s="463"/>
      <c r="M54" s="463"/>
      <c r="N54" s="463"/>
    </row>
    <row r="55" spans="1:15" ht="12.75">
      <c r="A55" s="462"/>
      <c r="B55" s="463"/>
      <c r="C55" s="463"/>
      <c r="D55" s="463"/>
      <c r="E55" s="463"/>
      <c r="F55" s="463"/>
      <c r="G55" s="463"/>
      <c r="H55" s="463"/>
      <c r="I55" s="463"/>
      <c r="J55" s="463"/>
      <c r="K55" s="463"/>
      <c r="L55" s="463"/>
      <c r="M55" s="463"/>
      <c r="N55" s="463"/>
    </row>
    <row r="56" spans="1:15" ht="12.75">
      <c r="A56" s="465" t="s">
        <v>280</v>
      </c>
      <c r="B56" s="466"/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</row>
    <row r="57" spans="1:15" ht="9" customHeight="1">
      <c r="A57" s="581"/>
      <c r="B57" s="2502" t="s">
        <v>1788</v>
      </c>
      <c r="C57" s="2502"/>
      <c r="D57" s="2502"/>
      <c r="E57" s="2502"/>
      <c r="F57" s="2502"/>
      <c r="G57" s="2502"/>
      <c r="H57" s="2502"/>
      <c r="I57" s="2502"/>
      <c r="J57" s="2502"/>
      <c r="K57" s="2502"/>
      <c r="L57" s="2502"/>
      <c r="M57" s="2502"/>
      <c r="N57" s="2502"/>
    </row>
    <row r="58" spans="1:15" ht="9" customHeight="1">
      <c r="A58" s="169" t="s">
        <v>976</v>
      </c>
      <c r="B58" s="169" t="s">
        <v>1688</v>
      </c>
      <c r="C58" s="169" t="s">
        <v>1689</v>
      </c>
      <c r="D58" s="169" t="s">
        <v>1690</v>
      </c>
      <c r="E58" s="169" t="s">
        <v>1691</v>
      </c>
      <c r="F58" s="169" t="s">
        <v>1692</v>
      </c>
      <c r="G58" s="169" t="s">
        <v>1693</v>
      </c>
      <c r="H58" s="169" t="s">
        <v>1694</v>
      </c>
      <c r="I58" s="169" t="s">
        <v>1695</v>
      </c>
      <c r="J58" s="169" t="s">
        <v>1704</v>
      </c>
      <c r="K58" s="169" t="s">
        <v>1705</v>
      </c>
      <c r="L58" s="169" t="s">
        <v>717</v>
      </c>
      <c r="M58" s="169" t="s">
        <v>718</v>
      </c>
      <c r="N58" s="2282" t="s">
        <v>1341</v>
      </c>
    </row>
    <row r="59" spans="1:15" ht="9.6" customHeight="1">
      <c r="A59" s="1112" t="s">
        <v>1601</v>
      </c>
      <c r="B59" s="1081">
        <v>0</v>
      </c>
      <c r="C59" s="1081">
        <v>0</v>
      </c>
      <c r="D59" s="1081">
        <v>1500</v>
      </c>
      <c r="E59" s="1081">
        <v>0</v>
      </c>
      <c r="F59" s="1081">
        <v>0</v>
      </c>
      <c r="G59" s="1081">
        <v>2570</v>
      </c>
      <c r="H59" s="1081">
        <v>0</v>
      </c>
      <c r="I59" s="1081">
        <v>0</v>
      </c>
      <c r="J59" s="1081">
        <v>1200</v>
      </c>
      <c r="K59" s="1081">
        <v>0</v>
      </c>
      <c r="L59" s="1081">
        <v>0</v>
      </c>
      <c r="M59" s="1081">
        <v>0</v>
      </c>
      <c r="N59" s="1082">
        <v>5270</v>
      </c>
      <c r="O59" s="2328"/>
    </row>
    <row r="60" spans="1:15" ht="9.6" customHeight="1">
      <c r="A60" s="1113" t="s">
        <v>1683</v>
      </c>
      <c r="B60" s="1083">
        <v>0</v>
      </c>
      <c r="C60" s="1083">
        <v>0</v>
      </c>
      <c r="D60" s="1083">
        <v>0</v>
      </c>
      <c r="E60" s="1083">
        <v>500</v>
      </c>
      <c r="F60" s="1083">
        <v>1500</v>
      </c>
      <c r="G60" s="1083">
        <v>2000</v>
      </c>
      <c r="H60" s="1083">
        <v>1000</v>
      </c>
      <c r="I60" s="1083">
        <v>0</v>
      </c>
      <c r="J60" s="1083">
        <v>1500</v>
      </c>
      <c r="K60" s="1083">
        <v>0</v>
      </c>
      <c r="L60" s="1083">
        <v>0</v>
      </c>
      <c r="M60" s="1084">
        <v>0</v>
      </c>
      <c r="N60" s="1085">
        <v>6500</v>
      </c>
      <c r="O60" s="2328"/>
    </row>
    <row r="61" spans="1:15" ht="9.6" customHeight="1">
      <c r="A61" s="1113" t="s">
        <v>1408</v>
      </c>
      <c r="B61" s="1083">
        <v>2590</v>
      </c>
      <c r="C61" s="1083">
        <v>1500</v>
      </c>
      <c r="D61" s="1083">
        <v>1500</v>
      </c>
      <c r="E61" s="1083">
        <v>6150</v>
      </c>
      <c r="F61" s="1083">
        <v>750</v>
      </c>
      <c r="G61" s="1083">
        <v>1070</v>
      </c>
      <c r="H61" s="1083">
        <v>0</v>
      </c>
      <c r="I61" s="1083">
        <v>500</v>
      </c>
      <c r="J61" s="1083">
        <v>0</v>
      </c>
      <c r="K61" s="1084">
        <v>0</v>
      </c>
      <c r="L61" s="1084">
        <v>0</v>
      </c>
      <c r="M61" s="1084">
        <v>280</v>
      </c>
      <c r="N61" s="1086">
        <v>14340</v>
      </c>
      <c r="O61" s="2328"/>
    </row>
    <row r="62" spans="1:15" ht="9.6" customHeight="1">
      <c r="A62" s="167" t="s">
        <v>1441</v>
      </c>
      <c r="B62" s="1084">
        <v>0</v>
      </c>
      <c r="C62" s="1084">
        <v>1000</v>
      </c>
      <c r="D62" s="1084">
        <v>4570</v>
      </c>
      <c r="E62" s="1084">
        <v>0</v>
      </c>
      <c r="F62" s="1084">
        <v>0</v>
      </c>
      <c r="G62" s="1084">
        <v>0</v>
      </c>
      <c r="H62" s="1083">
        <v>0</v>
      </c>
      <c r="I62" s="1084">
        <v>0</v>
      </c>
      <c r="J62" s="1084">
        <v>1000</v>
      </c>
      <c r="K62" s="1084">
        <v>0</v>
      </c>
      <c r="L62" s="1084">
        <v>0</v>
      </c>
      <c r="M62" s="1084">
        <v>0</v>
      </c>
      <c r="N62" s="1086">
        <v>6570</v>
      </c>
    </row>
    <row r="63" spans="1:15" ht="9.6" customHeight="1">
      <c r="A63" s="167" t="s">
        <v>1442</v>
      </c>
      <c r="B63" s="1084">
        <v>2000</v>
      </c>
      <c r="C63" s="1084">
        <v>3520</v>
      </c>
      <c r="D63" s="1084">
        <v>0</v>
      </c>
      <c r="E63" s="1084">
        <v>0</v>
      </c>
      <c r="F63" s="1084">
        <v>3500</v>
      </c>
      <c r="G63" s="1084">
        <v>4240</v>
      </c>
      <c r="H63" s="1083">
        <v>0</v>
      </c>
      <c r="I63" s="1084">
        <v>0</v>
      </c>
      <c r="J63" s="1084">
        <v>0</v>
      </c>
      <c r="K63" s="1084">
        <v>0</v>
      </c>
      <c r="L63" s="1084">
        <v>0</v>
      </c>
      <c r="M63" s="1084">
        <v>0</v>
      </c>
      <c r="N63" s="1086">
        <v>13260</v>
      </c>
    </row>
    <row r="64" spans="1:15" ht="9.6" customHeight="1">
      <c r="A64" s="167" t="s">
        <v>721</v>
      </c>
      <c r="B64" s="1084">
        <v>0</v>
      </c>
      <c r="C64" s="1084">
        <v>1000</v>
      </c>
      <c r="D64" s="1084">
        <v>0</v>
      </c>
      <c r="E64" s="1084">
        <v>0</v>
      </c>
      <c r="F64" s="1084">
        <v>0</v>
      </c>
      <c r="G64" s="1084">
        <v>0</v>
      </c>
      <c r="H64" s="1083">
        <v>0</v>
      </c>
      <c r="I64" s="1084">
        <v>0</v>
      </c>
      <c r="J64" s="1084">
        <v>0</v>
      </c>
      <c r="K64" s="1084">
        <v>0</v>
      </c>
      <c r="L64" s="1084">
        <v>0</v>
      </c>
      <c r="M64" s="1084">
        <v>0</v>
      </c>
      <c r="N64" s="1086">
        <v>1000</v>
      </c>
    </row>
    <row r="65" spans="1:14" ht="9.6" customHeight="1">
      <c r="A65" s="167" t="s">
        <v>292</v>
      </c>
      <c r="B65" s="1084">
        <v>12000</v>
      </c>
      <c r="C65" s="1084">
        <v>7000</v>
      </c>
      <c r="D65" s="1084">
        <v>0</v>
      </c>
      <c r="E65" s="1084">
        <v>0</v>
      </c>
      <c r="F65" s="1084">
        <v>0</v>
      </c>
      <c r="G65" s="1084">
        <v>0</v>
      </c>
      <c r="H65" s="1084">
        <v>0</v>
      </c>
      <c r="I65" s="1084">
        <v>0</v>
      </c>
      <c r="J65" s="1084">
        <v>0</v>
      </c>
      <c r="K65" s="1084">
        <v>0</v>
      </c>
      <c r="L65" s="1084">
        <v>0</v>
      </c>
      <c r="M65" s="1084">
        <v>0</v>
      </c>
      <c r="N65" s="1086">
        <v>19000</v>
      </c>
    </row>
    <row r="66" spans="1:14" ht="9.6" customHeight="1">
      <c r="A66" s="167" t="s">
        <v>1195</v>
      </c>
      <c r="B66" s="1084">
        <v>0</v>
      </c>
      <c r="C66" s="1084">
        <v>0</v>
      </c>
      <c r="D66" s="1084">
        <v>0</v>
      </c>
      <c r="E66" s="1084">
        <v>0</v>
      </c>
      <c r="F66" s="1084">
        <v>0</v>
      </c>
      <c r="G66" s="1084">
        <v>0</v>
      </c>
      <c r="H66" s="1084">
        <v>0</v>
      </c>
      <c r="I66" s="1084">
        <v>0</v>
      </c>
      <c r="J66" s="1084">
        <v>0</v>
      </c>
      <c r="K66" s="1084">
        <v>0</v>
      </c>
      <c r="L66" s="1084">
        <v>0</v>
      </c>
      <c r="M66" s="1084">
        <v>0</v>
      </c>
      <c r="N66" s="1084">
        <v>0</v>
      </c>
    </row>
    <row r="67" spans="1:14" ht="9.6" customHeight="1">
      <c r="A67" s="167" t="s">
        <v>428</v>
      </c>
      <c r="B67" s="1084">
        <v>0</v>
      </c>
      <c r="C67" s="1084">
        <v>0</v>
      </c>
      <c r="D67" s="1084">
        <v>0</v>
      </c>
      <c r="E67" s="1084">
        <v>0</v>
      </c>
      <c r="F67" s="1084">
        <v>0</v>
      </c>
      <c r="G67" s="1084">
        <v>0</v>
      </c>
      <c r="H67" s="1084">
        <v>0</v>
      </c>
      <c r="I67" s="1084">
        <v>0</v>
      </c>
      <c r="J67" s="1084">
        <v>0</v>
      </c>
      <c r="K67" s="1084">
        <v>0</v>
      </c>
      <c r="L67" s="1084">
        <v>0</v>
      </c>
      <c r="M67" s="1084">
        <v>0</v>
      </c>
      <c r="N67" s="1084">
        <v>0</v>
      </c>
    </row>
    <row r="68" spans="1:14" ht="9.6" customHeight="1">
      <c r="A68" s="167" t="s">
        <v>1828</v>
      </c>
      <c r="B68" s="1084">
        <v>0</v>
      </c>
      <c r="C68" s="576">
        <v>15000</v>
      </c>
      <c r="D68" s="576">
        <v>20000</v>
      </c>
      <c r="E68" s="1084">
        <v>0</v>
      </c>
      <c r="F68" s="576">
        <v>29500</v>
      </c>
      <c r="G68" s="576">
        <v>54000</v>
      </c>
      <c r="H68" s="576">
        <v>58500</v>
      </c>
      <c r="I68" s="576">
        <v>93000</v>
      </c>
      <c r="J68" s="576">
        <v>78000</v>
      </c>
      <c r="K68" s="576">
        <v>78000</v>
      </c>
      <c r="L68" s="576">
        <v>97500</v>
      </c>
      <c r="M68" s="576">
        <v>79000</v>
      </c>
      <c r="N68" s="1316">
        <v>602500</v>
      </c>
    </row>
    <row r="69" spans="1:14" ht="9.6" customHeight="1">
      <c r="A69" s="167" t="s">
        <v>1915</v>
      </c>
      <c r="B69" s="576">
        <v>99500</v>
      </c>
      <c r="C69" s="576">
        <v>68500</v>
      </c>
      <c r="D69" s="576">
        <v>19000</v>
      </c>
      <c r="E69" s="576">
        <v>11000</v>
      </c>
      <c r="F69" s="576">
        <v>22500</v>
      </c>
      <c r="G69" s="576">
        <v>40000</v>
      </c>
      <c r="H69" s="576">
        <v>9750</v>
      </c>
      <c r="I69" s="576">
        <v>850</v>
      </c>
      <c r="J69" s="576">
        <v>2700</v>
      </c>
      <c r="K69" s="576">
        <v>6000</v>
      </c>
      <c r="L69" s="576">
        <v>11000</v>
      </c>
      <c r="M69" s="576">
        <v>25000</v>
      </c>
      <c r="N69" s="1316">
        <v>315800</v>
      </c>
    </row>
    <row r="70" spans="1:14" ht="9.6" customHeight="1">
      <c r="A70" s="167" t="s">
        <v>2019</v>
      </c>
      <c r="B70" s="576">
        <v>13000</v>
      </c>
      <c r="C70" s="576">
        <v>8300</v>
      </c>
      <c r="D70" s="576">
        <v>35000</v>
      </c>
      <c r="E70" s="576">
        <v>20000</v>
      </c>
      <c r="F70" s="576">
        <v>9000</v>
      </c>
      <c r="G70" s="576">
        <v>12050</v>
      </c>
      <c r="H70" s="576">
        <v>40000</v>
      </c>
      <c r="I70" s="576">
        <v>25420</v>
      </c>
      <c r="J70" s="576">
        <v>2270</v>
      </c>
      <c r="K70" s="576">
        <v>5910</v>
      </c>
      <c r="L70" s="576">
        <v>40000</v>
      </c>
      <c r="M70" s="576">
        <v>25000</v>
      </c>
      <c r="N70" s="1316">
        <v>235950</v>
      </c>
    </row>
    <row r="71" spans="1:14" ht="9.6" customHeight="1">
      <c r="A71" s="167" t="s">
        <v>2172</v>
      </c>
      <c r="B71" s="576">
        <v>27450</v>
      </c>
      <c r="C71" s="576">
        <v>26100</v>
      </c>
      <c r="D71" s="576">
        <v>5200</v>
      </c>
      <c r="E71" s="576">
        <v>2000</v>
      </c>
      <c r="F71" s="576">
        <v>2000</v>
      </c>
      <c r="G71" s="576">
        <v>1500</v>
      </c>
      <c r="H71" s="576">
        <v>0</v>
      </c>
      <c r="I71" s="576">
        <v>0</v>
      </c>
      <c r="J71" s="576">
        <v>0</v>
      </c>
      <c r="K71" s="576">
        <v>0</v>
      </c>
      <c r="L71" s="576">
        <v>0</v>
      </c>
      <c r="M71" s="576">
        <v>0</v>
      </c>
      <c r="N71" s="1316">
        <v>64250</v>
      </c>
    </row>
    <row r="72" spans="1:14" ht="9.6" customHeight="1">
      <c r="A72" s="167" t="s">
        <v>2295</v>
      </c>
      <c r="B72" s="576">
        <v>45750</v>
      </c>
      <c r="C72" s="576">
        <v>24000</v>
      </c>
      <c r="D72" s="576">
        <v>5000</v>
      </c>
      <c r="E72" s="576">
        <v>10000</v>
      </c>
      <c r="F72" s="576">
        <v>0</v>
      </c>
      <c r="G72" s="576">
        <v>0</v>
      </c>
      <c r="H72" s="576">
        <v>0</v>
      </c>
      <c r="I72" s="576">
        <v>0</v>
      </c>
      <c r="J72" s="576">
        <v>0</v>
      </c>
      <c r="K72" s="576">
        <v>0</v>
      </c>
      <c r="L72" s="576">
        <v>0</v>
      </c>
      <c r="M72" s="576">
        <v>0</v>
      </c>
      <c r="N72" s="1316">
        <v>84750</v>
      </c>
    </row>
    <row r="73" spans="1:14" ht="9.6" customHeight="1">
      <c r="A73" s="167" t="s">
        <v>2635</v>
      </c>
      <c r="B73" s="576">
        <v>700</v>
      </c>
      <c r="C73" s="576">
        <v>5000</v>
      </c>
      <c r="D73" s="576">
        <v>10000</v>
      </c>
      <c r="E73" s="576">
        <v>5000</v>
      </c>
      <c r="F73" s="576">
        <v>0</v>
      </c>
      <c r="G73" s="576">
        <v>0</v>
      </c>
      <c r="H73" s="576">
        <v>0</v>
      </c>
      <c r="I73" s="576">
        <v>0</v>
      </c>
      <c r="J73" s="576">
        <v>0</v>
      </c>
      <c r="K73" s="576">
        <v>0</v>
      </c>
      <c r="L73" s="576">
        <v>0</v>
      </c>
      <c r="M73" s="576">
        <v>0</v>
      </c>
      <c r="N73" s="1316">
        <v>20700</v>
      </c>
    </row>
    <row r="74" spans="1:14" s="279" customFormat="1" ht="9.6" customHeight="1">
      <c r="A74" s="1386" t="s">
        <v>2736</v>
      </c>
      <c r="B74" s="1084">
        <v>0</v>
      </c>
      <c r="C74" s="1084">
        <v>0</v>
      </c>
      <c r="D74" s="1084">
        <v>0</v>
      </c>
      <c r="E74" s="1364">
        <v>0</v>
      </c>
      <c r="F74" s="1365">
        <v>0</v>
      </c>
      <c r="G74" s="1365">
        <v>28000</v>
      </c>
      <c r="H74" s="1365">
        <v>0</v>
      </c>
      <c r="I74" s="1365">
        <v>0</v>
      </c>
      <c r="J74" s="1365">
        <v>0</v>
      </c>
      <c r="K74" s="1365">
        <v>0</v>
      </c>
      <c r="L74" s="1365">
        <v>20000</v>
      </c>
      <c r="M74" s="1365">
        <v>0</v>
      </c>
      <c r="N74" s="1086">
        <v>48000</v>
      </c>
    </row>
    <row r="75" spans="1:14" s="279" customFormat="1" ht="9.6" customHeight="1">
      <c r="A75" s="1391" t="s">
        <v>2890</v>
      </c>
      <c r="B75" s="577">
        <v>60000</v>
      </c>
      <c r="C75" s="577">
        <v>0</v>
      </c>
      <c r="D75" s="577">
        <v>0</v>
      </c>
      <c r="E75" s="577"/>
      <c r="F75" s="577"/>
      <c r="G75" s="577"/>
      <c r="H75" s="577"/>
      <c r="I75" s="577"/>
      <c r="J75" s="577"/>
      <c r="K75" s="577"/>
      <c r="L75" s="577"/>
      <c r="M75" s="577"/>
      <c r="N75" s="1257">
        <v>60000</v>
      </c>
    </row>
    <row r="76" spans="1:14" ht="4.5" customHeight="1"/>
    <row r="77" spans="1:14" s="4" customFormat="1" ht="9">
      <c r="A77" s="278" t="s">
        <v>299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</sheetData>
  <mergeCells count="3">
    <mergeCell ref="B5:N5"/>
    <mergeCell ref="B30:N30"/>
    <mergeCell ref="B57:N57"/>
  </mergeCells>
  <pageMargins left="0.51181102362204722" right="0.51181102362204722" top="0.78740157480314965" bottom="0.19685039370078741" header="0.51181102362204722" footer="0.39370078740157483"/>
  <pageSetup paperSize="9" firstPageNumber="60" orientation="portrait" useFirstPageNumber="1" r:id="rId1"/>
  <headerFooter alignWithMargins="0">
    <oddFooter>&amp;C&amp;"Times New Roman,Bold"&amp;10&amp;P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sheetPr codeName="Sheet47">
    <tabColor rgb="FFFF0000"/>
  </sheetPr>
  <dimension ref="A1:O67"/>
  <sheetViews>
    <sheetView zoomScale="115" zoomScaleNormal="115" workbookViewId="0">
      <selection activeCell="R59" sqref="R59"/>
    </sheetView>
  </sheetViews>
  <sheetFormatPr defaultRowHeight="11.25"/>
  <cols>
    <col min="1" max="1" width="15.83203125" customWidth="1"/>
    <col min="2" max="2" width="2" customWidth="1"/>
    <col min="3" max="3" width="8.5" customWidth="1"/>
    <col min="4" max="4" width="3" customWidth="1"/>
    <col min="5" max="5" width="13.83203125" customWidth="1"/>
    <col min="6" max="6" width="11.33203125" customWidth="1"/>
    <col min="7" max="7" width="3.83203125" customWidth="1"/>
    <col min="8" max="8" width="6" style="49" customWidth="1"/>
    <col min="9" max="9" width="15.83203125" customWidth="1"/>
    <col min="10" max="10" width="2" customWidth="1"/>
    <col min="11" max="11" width="12.5" customWidth="1"/>
    <col min="12" max="12" width="2.83203125" customWidth="1"/>
    <col min="13" max="13" width="13.83203125" customWidth="1"/>
    <col min="14" max="14" width="11.33203125" customWidth="1"/>
    <col min="15" max="15" width="3.83203125" customWidth="1"/>
  </cols>
  <sheetData>
    <row r="1" spans="1:15" s="923" customFormat="1" ht="12.75">
      <c r="A1" s="909" t="s">
        <v>2446</v>
      </c>
      <c r="B1" s="1032"/>
      <c r="C1" s="1032"/>
      <c r="D1" s="1032"/>
      <c r="E1" s="1032"/>
      <c r="F1" s="1032"/>
      <c r="G1" s="1032"/>
      <c r="H1" s="1032"/>
      <c r="I1" s="1032"/>
      <c r="J1" s="1032"/>
      <c r="K1" s="1032"/>
      <c r="L1" s="1032"/>
      <c r="M1" s="1032"/>
      <c r="N1" s="1032"/>
      <c r="O1" s="1033"/>
    </row>
    <row r="2" spans="1:15" s="923" customFormat="1" ht="12.75">
      <c r="A2" s="913"/>
      <c r="B2" s="1271"/>
      <c r="C2" s="1271"/>
      <c r="D2" s="1271"/>
      <c r="E2" s="1271"/>
      <c r="F2" s="1271"/>
      <c r="G2" s="1271"/>
      <c r="H2" s="1271"/>
      <c r="I2" s="1271"/>
      <c r="J2" s="1271"/>
      <c r="K2" s="1271"/>
      <c r="L2" s="1271"/>
      <c r="M2" s="1271"/>
      <c r="N2" s="1271"/>
      <c r="O2" s="1035"/>
    </row>
    <row r="3" spans="1:15" s="923" customFormat="1" ht="12.75">
      <c r="A3" s="1658" t="s">
        <v>280</v>
      </c>
      <c r="B3" s="1659"/>
      <c r="C3" s="1659"/>
      <c r="D3" s="1659"/>
      <c r="E3" s="1659"/>
      <c r="F3" s="1659"/>
      <c r="G3" s="1659"/>
      <c r="H3" s="1271"/>
      <c r="I3" s="1659"/>
      <c r="J3" s="1659"/>
      <c r="K3" s="1659"/>
      <c r="L3" s="1659"/>
      <c r="M3" s="1659"/>
      <c r="N3" s="1659"/>
      <c r="O3" s="1660"/>
    </row>
    <row r="4" spans="1:15" s="923" customFormat="1" ht="7.9" customHeight="1">
      <c r="A4" s="1661" t="s">
        <v>664</v>
      </c>
      <c r="B4" s="1663"/>
      <c r="C4" s="1693" t="s">
        <v>1986</v>
      </c>
      <c r="D4" s="1258"/>
      <c r="E4" s="2049" t="s">
        <v>2661</v>
      </c>
      <c r="F4" s="2049" t="s">
        <v>2660</v>
      </c>
      <c r="G4" s="1664"/>
      <c r="H4" s="2046"/>
      <c r="I4" s="1661" t="s">
        <v>664</v>
      </c>
      <c r="J4" s="1663"/>
      <c r="K4" s="1662" t="s">
        <v>1986</v>
      </c>
      <c r="L4" s="1258"/>
      <c r="M4" s="2049" t="s">
        <v>2661</v>
      </c>
      <c r="N4" s="2049" t="s">
        <v>2660</v>
      </c>
      <c r="O4" s="1664"/>
    </row>
    <row r="5" spans="1:15" s="278" customFormat="1" ht="12" customHeight="1">
      <c r="A5" s="1665" t="s">
        <v>2039</v>
      </c>
      <c r="C5" s="1694" t="s">
        <v>2030</v>
      </c>
      <c r="D5" s="1667"/>
      <c r="E5" s="1666">
        <v>20000</v>
      </c>
      <c r="F5" s="1669">
        <v>0.69110000000000005</v>
      </c>
      <c r="G5" s="1670"/>
      <c r="H5" s="2047"/>
      <c r="I5" s="1671" t="s">
        <v>2270</v>
      </c>
      <c r="J5" s="1672"/>
      <c r="K5" s="1673" t="s">
        <v>2271</v>
      </c>
      <c r="L5" s="1667"/>
      <c r="M5" s="1666">
        <v>4450</v>
      </c>
      <c r="N5" s="1669">
        <v>0.58179999999999998</v>
      </c>
      <c r="O5" s="1670"/>
    </row>
    <row r="6" spans="1:15" s="278" customFormat="1" ht="12" customHeight="1">
      <c r="A6" s="1665" t="s">
        <v>2040</v>
      </c>
      <c r="C6" s="1668" t="s">
        <v>2031</v>
      </c>
      <c r="D6" s="1667"/>
      <c r="E6" s="1666">
        <v>10000</v>
      </c>
      <c r="F6" s="1669">
        <v>0.58499999999999996</v>
      </c>
      <c r="G6" s="1670"/>
      <c r="H6" s="2047"/>
      <c r="I6" s="1671" t="s">
        <v>2272</v>
      </c>
      <c r="J6" s="1672"/>
      <c r="K6" s="1673" t="s">
        <v>2273</v>
      </c>
      <c r="L6" s="1667"/>
      <c r="M6" s="1666">
        <v>4500</v>
      </c>
      <c r="N6" s="1669">
        <v>0.62990000000000002</v>
      </c>
      <c r="O6" s="1670"/>
    </row>
    <row r="7" spans="1:15" s="278" customFormat="1" ht="12" customHeight="1">
      <c r="A7" s="1665" t="s">
        <v>2041</v>
      </c>
      <c r="C7" s="1668" t="s">
        <v>2032</v>
      </c>
      <c r="D7" s="1667"/>
      <c r="E7" s="1666">
        <v>10000</v>
      </c>
      <c r="F7" s="1669">
        <v>0.74880000000000002</v>
      </c>
      <c r="G7" s="1670"/>
      <c r="H7" s="2047"/>
      <c r="I7" s="1671" t="s">
        <v>2271</v>
      </c>
      <c r="J7" s="1672"/>
      <c r="K7" s="1673" t="s">
        <v>2274</v>
      </c>
      <c r="L7" s="1667"/>
      <c r="M7" s="1666">
        <v>5000</v>
      </c>
      <c r="N7" s="1669">
        <v>0.54069999999999996</v>
      </c>
      <c r="O7" s="1670"/>
    </row>
    <row r="8" spans="1:15" s="1672" customFormat="1" ht="12" customHeight="1">
      <c r="A8" s="1671" t="s">
        <v>2042</v>
      </c>
      <c r="C8" s="1673" t="s">
        <v>2033</v>
      </c>
      <c r="D8" s="1667"/>
      <c r="E8" s="1666">
        <v>5000</v>
      </c>
      <c r="F8" s="1669">
        <v>0.2072</v>
      </c>
      <c r="G8" s="1674"/>
      <c r="H8" s="2048"/>
      <c r="I8" s="1671" t="s">
        <v>2275</v>
      </c>
      <c r="K8" s="1673" t="s">
        <v>2276</v>
      </c>
      <c r="L8" s="1667"/>
      <c r="M8" s="1666">
        <v>7150</v>
      </c>
      <c r="N8" s="1669">
        <v>0.16289999999999999</v>
      </c>
      <c r="O8" s="1674"/>
    </row>
    <row r="9" spans="1:15" s="1672" customFormat="1" ht="12" customHeight="1">
      <c r="A9" s="1671" t="s">
        <v>2043</v>
      </c>
      <c r="C9" s="1673" t="s">
        <v>2034</v>
      </c>
      <c r="D9" s="1667"/>
      <c r="E9" s="1666">
        <v>5000</v>
      </c>
      <c r="F9" s="1669">
        <v>0.16550000000000001</v>
      </c>
      <c r="G9" s="1674"/>
      <c r="H9" s="2048"/>
      <c r="I9" s="1671" t="s">
        <v>2273</v>
      </c>
      <c r="K9" s="1673" t="s">
        <v>2277</v>
      </c>
      <c r="L9" s="1667"/>
      <c r="M9" s="1666">
        <v>2250</v>
      </c>
      <c r="N9" s="1669">
        <v>0.47560000000000002</v>
      </c>
      <c r="O9" s="1674"/>
    </row>
    <row r="10" spans="1:15" s="1672" customFormat="1" ht="12" customHeight="1">
      <c r="A10" s="1671" t="s">
        <v>2044</v>
      </c>
      <c r="C10" s="1673" t="s">
        <v>2035</v>
      </c>
      <c r="D10" s="1667"/>
      <c r="E10" s="1666">
        <v>5000</v>
      </c>
      <c r="F10" s="1669">
        <v>0.24560000000000001</v>
      </c>
      <c r="G10" s="1674"/>
      <c r="H10" s="2048"/>
      <c r="I10" s="1671" t="s">
        <v>2296</v>
      </c>
      <c r="K10" s="1673" t="s">
        <v>2303</v>
      </c>
      <c r="L10" s="1667"/>
      <c r="M10" s="1666">
        <v>150</v>
      </c>
      <c r="N10" s="1669">
        <v>0.5</v>
      </c>
      <c r="O10" s="1674"/>
    </row>
    <row r="11" spans="1:15" s="1672" customFormat="1" ht="12" customHeight="1">
      <c r="A11" s="1671" t="s">
        <v>2045</v>
      </c>
      <c r="C11" s="1673" t="s">
        <v>2036</v>
      </c>
      <c r="D11" s="1667"/>
      <c r="E11" s="1666">
        <v>10000</v>
      </c>
      <c r="F11" s="1669">
        <v>0.15609999999999999</v>
      </c>
      <c r="G11" s="1674"/>
      <c r="H11" s="2048"/>
      <c r="I11" s="1671" t="s">
        <v>2297</v>
      </c>
      <c r="K11" s="1673" t="s">
        <v>2304</v>
      </c>
      <c r="L11" s="1667"/>
      <c r="M11" s="1666">
        <v>1750</v>
      </c>
      <c r="N11" s="1669">
        <v>0.49859999999999999</v>
      </c>
      <c r="O11" s="1674"/>
    </row>
    <row r="12" spans="1:15" s="1672" customFormat="1" ht="12" customHeight="1">
      <c r="A12" s="1671" t="s">
        <v>2046</v>
      </c>
      <c r="C12" s="1673" t="s">
        <v>2037</v>
      </c>
      <c r="D12" s="1667"/>
      <c r="E12" s="1666">
        <v>10000</v>
      </c>
      <c r="F12" s="1669">
        <v>0.24790000000000001</v>
      </c>
      <c r="G12" s="1674"/>
      <c r="H12" s="2048"/>
      <c r="I12" s="1671" t="s">
        <v>2274</v>
      </c>
      <c r="K12" s="1673" t="s">
        <v>2305</v>
      </c>
      <c r="L12" s="1667"/>
      <c r="M12" s="1666">
        <v>550</v>
      </c>
      <c r="N12" s="1669">
        <v>0.49540000000000001</v>
      </c>
      <c r="O12" s="1674"/>
    </row>
    <row r="13" spans="1:15" s="1672" customFormat="1" ht="12" customHeight="1">
      <c r="A13" s="1671" t="s">
        <v>2047</v>
      </c>
      <c r="C13" s="1673" t="s">
        <v>2038</v>
      </c>
      <c r="D13" s="1667"/>
      <c r="E13" s="1666">
        <v>5000</v>
      </c>
      <c r="F13" s="1669">
        <v>0.69369999999999998</v>
      </c>
      <c r="G13" s="1674"/>
      <c r="H13" s="2048"/>
      <c r="I13" s="1671" t="s">
        <v>2298</v>
      </c>
      <c r="K13" s="1673" t="s">
        <v>2306</v>
      </c>
      <c r="L13" s="1667"/>
      <c r="M13" s="1666">
        <v>20000</v>
      </c>
      <c r="N13" s="1669">
        <v>0.4642</v>
      </c>
      <c r="O13" s="1674"/>
    </row>
    <row r="14" spans="1:15" s="1672" customFormat="1" ht="12" customHeight="1">
      <c r="A14" s="1671" t="s">
        <v>2048</v>
      </c>
      <c r="C14" s="1673" t="s">
        <v>2059</v>
      </c>
      <c r="D14" s="1667"/>
      <c r="E14" s="1666">
        <v>5000</v>
      </c>
      <c r="F14" s="1669">
        <v>0.86450000000000005</v>
      </c>
      <c r="G14" s="1674"/>
      <c r="H14" s="2048"/>
      <c r="I14" s="1671" t="s">
        <v>2299</v>
      </c>
      <c r="K14" s="1673" t="s">
        <v>2307</v>
      </c>
      <c r="L14" s="1667"/>
      <c r="M14" s="1666">
        <v>5300</v>
      </c>
      <c r="N14" s="1669">
        <v>0.52480000000000004</v>
      </c>
      <c r="O14" s="1674"/>
    </row>
    <row r="15" spans="1:15" s="1672" customFormat="1" ht="12" customHeight="1">
      <c r="A15" s="1671" t="s">
        <v>2049</v>
      </c>
      <c r="C15" s="1673" t="s">
        <v>2060</v>
      </c>
      <c r="D15" s="1667"/>
      <c r="E15" s="1666">
        <v>5000</v>
      </c>
      <c r="F15" s="1669">
        <v>0.76149999999999995</v>
      </c>
      <c r="G15" s="1674"/>
      <c r="H15" s="2048"/>
      <c r="I15" s="1671" t="s">
        <v>2300</v>
      </c>
      <c r="K15" s="1673" t="s">
        <v>2308</v>
      </c>
      <c r="L15" s="1667"/>
      <c r="M15" s="1666">
        <v>5000</v>
      </c>
      <c r="N15" s="1669">
        <v>0.42099999999999999</v>
      </c>
      <c r="O15" s="1674"/>
    </row>
    <row r="16" spans="1:15" s="1672" customFormat="1" ht="12" customHeight="1">
      <c r="A16" s="1671" t="s">
        <v>1987</v>
      </c>
      <c r="C16" s="1673" t="s">
        <v>2061</v>
      </c>
      <c r="D16" s="1667"/>
      <c r="E16" s="1666">
        <v>5000</v>
      </c>
      <c r="F16" s="1669">
        <v>0.67849999999999999</v>
      </c>
      <c r="G16" s="1674"/>
      <c r="H16" s="2048"/>
      <c r="I16" s="1671" t="s">
        <v>2301</v>
      </c>
      <c r="K16" s="1673" t="s">
        <v>2309</v>
      </c>
      <c r="L16" s="1667"/>
      <c r="M16" s="1666">
        <v>2400</v>
      </c>
      <c r="N16" s="1669">
        <v>0.52059999999999995</v>
      </c>
      <c r="O16" s="1674"/>
    </row>
    <row r="17" spans="1:15" s="1672" customFormat="1" ht="12" customHeight="1">
      <c r="A17" s="1671" t="s">
        <v>2038</v>
      </c>
      <c r="C17" s="1673" t="s">
        <v>2062</v>
      </c>
      <c r="D17" s="1667"/>
      <c r="E17" s="1666">
        <v>10000</v>
      </c>
      <c r="F17" s="1669">
        <v>0.78990000000000005</v>
      </c>
      <c r="G17" s="1674"/>
      <c r="H17" s="2048"/>
      <c r="I17" s="1671" t="s">
        <v>2302</v>
      </c>
      <c r="K17" s="1673" t="s">
        <v>2310</v>
      </c>
      <c r="L17" s="1667"/>
      <c r="M17" s="1666">
        <v>3000</v>
      </c>
      <c r="N17" s="1669">
        <v>0.52</v>
      </c>
      <c r="O17" s="1674"/>
    </row>
    <row r="18" spans="1:15" s="1672" customFormat="1" ht="12" customHeight="1">
      <c r="A18" s="1671" t="s">
        <v>1992</v>
      </c>
      <c r="C18" s="1673" t="s">
        <v>2063</v>
      </c>
      <c r="D18" s="1667"/>
      <c r="E18" s="1666">
        <v>10000</v>
      </c>
      <c r="F18" s="1669">
        <v>6.4799999999999996E-2</v>
      </c>
      <c r="G18" s="1674"/>
      <c r="H18" s="2048"/>
      <c r="I18" s="1937" t="s">
        <v>2277</v>
      </c>
      <c r="K18" s="1673" t="s">
        <v>2311</v>
      </c>
      <c r="L18" s="1667"/>
      <c r="M18" s="1666">
        <v>2500</v>
      </c>
      <c r="N18" s="1669">
        <v>0.84530000000000005</v>
      </c>
      <c r="O18" s="1674"/>
    </row>
    <row r="19" spans="1:15" s="1672" customFormat="1" ht="12" customHeight="1">
      <c r="A19" s="1671" t="s">
        <v>2050</v>
      </c>
      <c r="C19" s="1673" t="s">
        <v>2064</v>
      </c>
      <c r="D19" s="1667"/>
      <c r="E19" s="1666">
        <v>20000</v>
      </c>
      <c r="F19" s="1669">
        <v>0.27429999999999999</v>
      </c>
      <c r="G19" s="1674"/>
      <c r="H19" s="2048"/>
      <c r="I19" s="1671" t="s">
        <v>2503</v>
      </c>
      <c r="K19" s="1938" t="s">
        <v>2504</v>
      </c>
      <c r="L19" s="1667"/>
      <c r="M19" s="1666">
        <v>1700</v>
      </c>
      <c r="N19" s="1669">
        <v>1.5228999999999999</v>
      </c>
      <c r="O19" s="1674"/>
    </row>
    <row r="20" spans="1:15" s="1672" customFormat="1" ht="12" customHeight="1">
      <c r="A20" s="1671" t="s">
        <v>1993</v>
      </c>
      <c r="C20" s="1673" t="s">
        <v>1994</v>
      </c>
      <c r="D20" s="1667"/>
      <c r="E20" s="1666">
        <v>20000</v>
      </c>
      <c r="F20" s="1669">
        <v>0.29110000000000003</v>
      </c>
      <c r="G20" s="1674"/>
      <c r="H20" s="2048"/>
      <c r="I20" s="1671" t="s">
        <v>2669</v>
      </c>
      <c r="K20" s="1938" t="s">
        <v>2538</v>
      </c>
      <c r="L20" s="1667"/>
      <c r="M20" s="1666">
        <v>100</v>
      </c>
      <c r="N20" s="1669">
        <v>3</v>
      </c>
      <c r="O20" s="1674"/>
    </row>
    <row r="21" spans="1:15" s="1672" customFormat="1" ht="12" customHeight="1">
      <c r="A21" s="1671" t="s">
        <v>2051</v>
      </c>
      <c r="C21" s="1673" t="s">
        <v>2065</v>
      </c>
      <c r="D21" s="1667"/>
      <c r="E21" s="1666">
        <v>11250</v>
      </c>
      <c r="F21" s="1669">
        <v>0.7107</v>
      </c>
      <c r="G21" s="1674"/>
      <c r="H21" s="2048"/>
      <c r="I21" s="1671" t="s">
        <v>2536</v>
      </c>
      <c r="K21" s="1938" t="s">
        <v>2539</v>
      </c>
      <c r="L21" s="1667"/>
      <c r="M21" s="1666">
        <v>2000</v>
      </c>
      <c r="N21" s="1669">
        <v>3</v>
      </c>
      <c r="O21" s="1674"/>
    </row>
    <row r="22" spans="1:15" s="1672" customFormat="1" ht="12" customHeight="1">
      <c r="A22" s="1671" t="s">
        <v>2021</v>
      </c>
      <c r="C22" s="1673" t="s">
        <v>2024</v>
      </c>
      <c r="D22" s="1667"/>
      <c r="E22" s="1666">
        <v>10000</v>
      </c>
      <c r="F22" s="1669">
        <v>0.83509999999999995</v>
      </c>
      <c r="G22" s="1674"/>
      <c r="H22" s="2048"/>
      <c r="I22" s="1671" t="s">
        <v>2537</v>
      </c>
      <c r="K22" s="1938" t="s">
        <v>2540</v>
      </c>
      <c r="L22" s="1667"/>
      <c r="M22" s="1666">
        <v>1050</v>
      </c>
      <c r="N22" s="1669">
        <v>3</v>
      </c>
      <c r="O22" s="1674"/>
    </row>
    <row r="23" spans="1:15" s="1672" customFormat="1" ht="12" customHeight="1">
      <c r="A23" s="1671" t="s">
        <v>2052</v>
      </c>
      <c r="C23" s="1673" t="s">
        <v>2066</v>
      </c>
      <c r="D23" s="1667"/>
      <c r="E23" s="1666">
        <v>9350</v>
      </c>
      <c r="F23" s="1669">
        <v>1.1717</v>
      </c>
      <c r="G23" s="1674"/>
      <c r="H23" s="2048"/>
      <c r="I23" s="1671" t="s">
        <v>2576</v>
      </c>
      <c r="K23" s="1673" t="s">
        <v>2582</v>
      </c>
      <c r="L23" s="1667"/>
      <c r="M23" s="1666">
        <v>7100</v>
      </c>
      <c r="N23" s="1669">
        <v>3</v>
      </c>
      <c r="O23" s="1674"/>
    </row>
    <row r="24" spans="1:15" s="923" customFormat="1" ht="12" customHeight="1">
      <c r="A24" s="1671" t="s">
        <v>2053</v>
      </c>
      <c r="B24" s="1672"/>
      <c r="C24" s="1673" t="s">
        <v>2025</v>
      </c>
      <c r="D24" s="1667"/>
      <c r="E24" s="1666">
        <v>5000</v>
      </c>
      <c r="F24" s="1669">
        <v>1.3963000000000001</v>
      </c>
      <c r="G24" s="1674"/>
      <c r="H24" s="2048"/>
      <c r="I24" s="1671" t="s">
        <v>2577</v>
      </c>
      <c r="J24" s="1672"/>
      <c r="K24" s="1673" t="s">
        <v>2592</v>
      </c>
      <c r="L24" s="1667"/>
      <c r="M24" s="1666">
        <v>200</v>
      </c>
      <c r="N24" s="1669">
        <v>3</v>
      </c>
      <c r="O24" s="1674"/>
    </row>
    <row r="25" spans="1:15" s="923" customFormat="1" ht="12" customHeight="1">
      <c r="A25" s="1671" t="s">
        <v>2022</v>
      </c>
      <c r="B25" s="1672"/>
      <c r="C25" s="1673" t="s">
        <v>2023</v>
      </c>
      <c r="D25" s="1667"/>
      <c r="E25" s="1666">
        <v>5000</v>
      </c>
      <c r="F25" s="1669">
        <v>1.5843</v>
      </c>
      <c r="G25" s="1674"/>
      <c r="H25" s="2048"/>
      <c r="I25" s="1671" t="s">
        <v>2578</v>
      </c>
      <c r="J25" s="1672"/>
      <c r="K25" s="1673" t="s">
        <v>2583</v>
      </c>
      <c r="L25" s="1667"/>
      <c r="M25" s="1666">
        <v>1250</v>
      </c>
      <c r="N25" s="1669">
        <v>3</v>
      </c>
      <c r="O25" s="1674"/>
    </row>
    <row r="26" spans="1:15" s="923" customFormat="1" ht="12" customHeight="1">
      <c r="A26" s="1671" t="s">
        <v>2054</v>
      </c>
      <c r="B26" s="1672"/>
      <c r="C26" s="1673" t="s">
        <v>2067</v>
      </c>
      <c r="D26" s="1667"/>
      <c r="E26" s="1666">
        <v>5000</v>
      </c>
      <c r="F26" s="1669">
        <v>1.8701000000000001</v>
      </c>
      <c r="G26" s="1674"/>
      <c r="H26" s="2048"/>
      <c r="I26" s="1671" t="s">
        <v>2579</v>
      </c>
      <c r="J26" s="1672"/>
      <c r="K26" s="1673" t="s">
        <v>2585</v>
      </c>
      <c r="L26" s="1667"/>
      <c r="M26" s="1666">
        <v>500</v>
      </c>
      <c r="N26" s="1669">
        <v>3</v>
      </c>
      <c r="O26" s="1674"/>
    </row>
    <row r="27" spans="1:15" s="923" customFormat="1" ht="12" customHeight="1">
      <c r="A27" s="1671" t="s">
        <v>2055</v>
      </c>
      <c r="B27" s="1672"/>
      <c r="C27" s="1673" t="s">
        <v>2026</v>
      </c>
      <c r="D27" s="1667"/>
      <c r="E27" s="1666">
        <v>5000</v>
      </c>
      <c r="F27" s="1669">
        <v>2.1713</v>
      </c>
      <c r="G27" s="1674"/>
      <c r="H27" s="2048"/>
      <c r="I27" s="1671" t="s">
        <v>2580</v>
      </c>
      <c r="J27" s="1672"/>
      <c r="K27" s="1673" t="s">
        <v>2587</v>
      </c>
      <c r="L27" s="1667"/>
      <c r="M27" s="1666">
        <v>1250</v>
      </c>
      <c r="N27" s="1669">
        <v>3</v>
      </c>
      <c r="O27" s="1674"/>
    </row>
    <row r="28" spans="1:15" s="923" customFormat="1" ht="12" customHeight="1">
      <c r="A28" s="1671" t="s">
        <v>2056</v>
      </c>
      <c r="B28" s="1672"/>
      <c r="C28" s="1673" t="s">
        <v>2068</v>
      </c>
      <c r="D28" s="1667"/>
      <c r="E28" s="1666">
        <v>5000</v>
      </c>
      <c r="F28" s="1669">
        <v>2.5106999999999999</v>
      </c>
      <c r="G28" s="1674"/>
      <c r="H28" s="2048"/>
      <c r="I28" s="1671" t="s">
        <v>2581</v>
      </c>
      <c r="J28" s="1672"/>
      <c r="K28" s="1673" t="s">
        <v>2590</v>
      </c>
      <c r="L28" s="1667"/>
      <c r="M28" s="1666">
        <v>1500</v>
      </c>
      <c r="N28" s="1669">
        <v>3</v>
      </c>
      <c r="O28" s="1674"/>
    </row>
    <row r="29" spans="1:15" s="923" customFormat="1" ht="12" customHeight="1">
      <c r="A29" s="1671" t="s">
        <v>2057</v>
      </c>
      <c r="B29" s="1672"/>
      <c r="C29" s="1673" t="s">
        <v>2069</v>
      </c>
      <c r="D29" s="1667"/>
      <c r="E29" s="1666">
        <v>350</v>
      </c>
      <c r="F29" s="1669">
        <v>2.9041999999999999</v>
      </c>
      <c r="G29" s="1674"/>
      <c r="H29" s="2048"/>
      <c r="I29" s="1671" t="s">
        <v>2582</v>
      </c>
      <c r="J29" s="1672"/>
      <c r="K29" s="1673" t="s">
        <v>2593</v>
      </c>
      <c r="L29" s="1667"/>
      <c r="M29" s="1666">
        <v>5000</v>
      </c>
      <c r="N29" s="1669">
        <v>3</v>
      </c>
      <c r="O29" s="1674"/>
    </row>
    <row r="30" spans="1:15" s="923" customFormat="1" ht="12" customHeight="1">
      <c r="A30" s="1671" t="s">
        <v>2058</v>
      </c>
      <c r="B30" s="1672"/>
      <c r="C30" s="1673" t="s">
        <v>2070</v>
      </c>
      <c r="D30" s="1667"/>
      <c r="E30" s="1666">
        <v>1300</v>
      </c>
      <c r="F30" s="1669">
        <v>2.9718</v>
      </c>
      <c r="G30" s="1674"/>
      <c r="H30" s="2048"/>
      <c r="I30" s="1671" t="s">
        <v>2583</v>
      </c>
      <c r="J30" s="1672"/>
      <c r="K30" s="1673" t="s">
        <v>2594</v>
      </c>
      <c r="L30" s="1667"/>
      <c r="M30" s="1666">
        <v>7500</v>
      </c>
      <c r="N30" s="1669">
        <v>3</v>
      </c>
      <c r="O30" s="1674"/>
    </row>
    <row r="31" spans="1:15" s="923" customFormat="1" ht="12" customHeight="1">
      <c r="A31" s="1671" t="s">
        <v>2089</v>
      </c>
      <c r="B31" s="1672"/>
      <c r="C31" s="1673" t="s">
        <v>2103</v>
      </c>
      <c r="D31" s="1667"/>
      <c r="E31" s="1666">
        <v>20000</v>
      </c>
      <c r="F31" s="1669">
        <v>0.66390000000000005</v>
      </c>
      <c r="G31" s="1674"/>
      <c r="H31" s="2048"/>
      <c r="I31" s="1671" t="s">
        <v>2584</v>
      </c>
      <c r="J31" s="1672"/>
      <c r="K31" s="1673" t="s">
        <v>2595</v>
      </c>
      <c r="L31" s="1667"/>
      <c r="M31" s="1666">
        <v>1900</v>
      </c>
      <c r="N31" s="1669">
        <v>3</v>
      </c>
      <c r="O31" s="1674"/>
    </row>
    <row r="32" spans="1:15" s="923" customFormat="1" ht="12" customHeight="1">
      <c r="A32" s="1671" t="s">
        <v>2090</v>
      </c>
      <c r="B32" s="1672"/>
      <c r="C32" s="1673" t="s">
        <v>2104</v>
      </c>
      <c r="D32" s="1667"/>
      <c r="E32" s="1666">
        <v>10000</v>
      </c>
      <c r="F32" s="1669">
        <v>0.39960000000000001</v>
      </c>
      <c r="G32" s="1674"/>
      <c r="H32" s="2048"/>
      <c r="I32" s="1671" t="s">
        <v>2585</v>
      </c>
      <c r="J32" s="1672"/>
      <c r="K32" s="1673" t="s">
        <v>2596</v>
      </c>
      <c r="L32" s="1667"/>
      <c r="M32" s="1666">
        <v>2200</v>
      </c>
      <c r="N32" s="1669">
        <v>3</v>
      </c>
      <c r="O32" s="1674"/>
    </row>
    <row r="33" spans="1:15" s="923" customFormat="1" ht="12" customHeight="1">
      <c r="A33" s="1671" t="s">
        <v>2023</v>
      </c>
      <c r="B33" s="1672"/>
      <c r="C33" s="1673" t="s">
        <v>2105</v>
      </c>
      <c r="D33" s="1667"/>
      <c r="E33" s="1666">
        <v>20000</v>
      </c>
      <c r="F33" s="1669">
        <v>0.58479999999999999</v>
      </c>
      <c r="G33" s="1674"/>
      <c r="H33" s="2048"/>
      <c r="I33" s="1671" t="s">
        <v>2586</v>
      </c>
      <c r="J33" s="1672"/>
      <c r="K33" s="1673" t="s">
        <v>2597</v>
      </c>
      <c r="L33" s="1667"/>
      <c r="M33" s="1666">
        <v>2600</v>
      </c>
      <c r="N33" s="1669">
        <v>3</v>
      </c>
      <c r="O33" s="1674"/>
    </row>
    <row r="34" spans="1:15" s="923" customFormat="1" ht="12" customHeight="1">
      <c r="A34" s="1671" t="s">
        <v>2091</v>
      </c>
      <c r="B34" s="1672"/>
      <c r="C34" s="1673" t="s">
        <v>2106</v>
      </c>
      <c r="D34" s="1667"/>
      <c r="E34" s="1666">
        <v>20000</v>
      </c>
      <c r="F34" s="1669">
        <v>0.84150000000000003</v>
      </c>
      <c r="G34" s="1674"/>
      <c r="H34" s="2048"/>
      <c r="I34" s="1671" t="s">
        <v>2587</v>
      </c>
      <c r="J34" s="1672"/>
      <c r="K34" s="1673" t="s">
        <v>2598</v>
      </c>
      <c r="L34" s="1667"/>
      <c r="M34" s="1666">
        <v>4000</v>
      </c>
      <c r="N34" s="1669">
        <v>3</v>
      </c>
      <c r="O34" s="1674"/>
    </row>
    <row r="35" spans="1:15" s="923" customFormat="1" ht="12" customHeight="1">
      <c r="A35" s="1671" t="s">
        <v>2092</v>
      </c>
      <c r="B35" s="1672"/>
      <c r="C35" s="1673" t="s">
        <v>2107</v>
      </c>
      <c r="D35" s="1667"/>
      <c r="E35" s="1666">
        <v>20000</v>
      </c>
      <c r="F35" s="1669">
        <v>1.2075</v>
      </c>
      <c r="G35" s="1674"/>
      <c r="H35" s="2048"/>
      <c r="I35" s="1671" t="s">
        <v>2588</v>
      </c>
      <c r="J35" s="1672"/>
      <c r="K35" s="1673" t="s">
        <v>2599</v>
      </c>
      <c r="L35" s="1667"/>
      <c r="M35" s="1666">
        <v>5000</v>
      </c>
      <c r="N35" s="1669">
        <v>3</v>
      </c>
      <c r="O35" s="1674"/>
    </row>
    <row r="36" spans="1:15" s="923" customFormat="1" ht="12" customHeight="1">
      <c r="A36" s="1671" t="s">
        <v>2093</v>
      </c>
      <c r="B36" s="1672"/>
      <c r="C36" s="1673" t="s">
        <v>2108</v>
      </c>
      <c r="D36" s="1667"/>
      <c r="E36" s="1666">
        <v>10000</v>
      </c>
      <c r="F36" s="1669">
        <v>1.738</v>
      </c>
      <c r="G36" s="1674"/>
      <c r="H36" s="2048"/>
      <c r="I36" s="1671" t="s">
        <v>2589</v>
      </c>
      <c r="J36" s="1672"/>
      <c r="K36" s="1673" t="s">
        <v>2600</v>
      </c>
      <c r="L36" s="1667"/>
      <c r="M36" s="1666">
        <v>2800</v>
      </c>
      <c r="N36" s="1669">
        <v>3</v>
      </c>
      <c r="O36" s="1674"/>
    </row>
    <row r="37" spans="1:15" s="923" customFormat="1" ht="12" customHeight="1">
      <c r="A37" s="1671" t="s">
        <v>2094</v>
      </c>
      <c r="B37" s="1672"/>
      <c r="C37" s="1673" t="s">
        <v>2109</v>
      </c>
      <c r="D37" s="1667"/>
      <c r="E37" s="1666">
        <v>10000</v>
      </c>
      <c r="F37" s="1669">
        <v>1.6806000000000001</v>
      </c>
      <c r="G37" s="1674"/>
      <c r="H37" s="2048"/>
      <c r="I37" s="1671" t="s">
        <v>2590</v>
      </c>
      <c r="J37" s="1672"/>
      <c r="K37" s="1673" t="s">
        <v>2601</v>
      </c>
      <c r="L37" s="1667"/>
      <c r="M37" s="1666">
        <v>5000</v>
      </c>
      <c r="N37" s="1669">
        <v>3</v>
      </c>
      <c r="O37" s="1674"/>
    </row>
    <row r="38" spans="1:15" s="923" customFormat="1" ht="12" customHeight="1">
      <c r="A38" s="1671" t="s">
        <v>2095</v>
      </c>
      <c r="B38" s="1672"/>
      <c r="C38" s="1673" t="s">
        <v>2110</v>
      </c>
      <c r="D38" s="1667"/>
      <c r="E38" s="1666">
        <v>100</v>
      </c>
      <c r="F38" s="1669">
        <v>1.45</v>
      </c>
      <c r="G38" s="1674"/>
      <c r="H38" s="2048"/>
      <c r="I38" s="1671" t="s">
        <v>2591</v>
      </c>
      <c r="J38" s="1672"/>
      <c r="K38" s="1673" t="s">
        <v>2602</v>
      </c>
      <c r="L38" s="1667"/>
      <c r="M38" s="1666">
        <v>8550</v>
      </c>
      <c r="N38" s="1669">
        <v>3</v>
      </c>
      <c r="O38" s="1674"/>
    </row>
    <row r="39" spans="1:15" s="923" customFormat="1" ht="12" customHeight="1">
      <c r="A39" s="1671" t="s">
        <v>2096</v>
      </c>
      <c r="B39" s="1672"/>
      <c r="C39" s="1673" t="s">
        <v>2111</v>
      </c>
      <c r="D39" s="1667"/>
      <c r="E39" s="1666">
        <v>1050</v>
      </c>
      <c r="F39" s="1669">
        <v>1.4574</v>
      </c>
      <c r="G39" s="1674"/>
      <c r="H39" s="2048"/>
      <c r="I39" s="1671" t="s">
        <v>2593</v>
      </c>
      <c r="J39" s="1672"/>
      <c r="K39" s="1673" t="s">
        <v>2650</v>
      </c>
      <c r="L39" s="1667"/>
      <c r="M39" s="1666">
        <v>3450</v>
      </c>
      <c r="N39" s="1669">
        <v>3.5640000000000001</v>
      </c>
      <c r="O39" s="1674"/>
    </row>
    <row r="40" spans="1:15" s="923" customFormat="1" ht="12" customHeight="1">
      <c r="A40" s="1671" t="s">
        <v>2097</v>
      </c>
      <c r="B40" s="1672"/>
      <c r="C40" s="1673" t="s">
        <v>2112</v>
      </c>
      <c r="D40" s="1667"/>
      <c r="E40" s="1666">
        <v>5000</v>
      </c>
      <c r="F40" s="1669">
        <v>0.67859999999999998</v>
      </c>
      <c r="G40" s="1674"/>
      <c r="H40" s="2048"/>
      <c r="I40" s="1671" t="s">
        <v>2647</v>
      </c>
      <c r="J40" s="1672"/>
      <c r="K40" s="1673" t="s">
        <v>2651</v>
      </c>
      <c r="L40" s="1667"/>
      <c r="M40" s="1666">
        <v>4300</v>
      </c>
      <c r="N40" s="1669">
        <v>3.3462999999999998</v>
      </c>
      <c r="O40" s="1674"/>
    </row>
    <row r="41" spans="1:15" s="923" customFormat="1" ht="12" customHeight="1">
      <c r="A41" s="1671" t="s">
        <v>2098</v>
      </c>
      <c r="B41" s="1672"/>
      <c r="C41" s="1673" t="s">
        <v>2113</v>
      </c>
      <c r="D41" s="1667"/>
      <c r="E41" s="1666">
        <v>5000</v>
      </c>
      <c r="F41" s="1669">
        <v>0.63470000000000004</v>
      </c>
      <c r="G41" s="1674"/>
      <c r="H41" s="2048"/>
      <c r="I41" s="1671" t="s">
        <v>2594</v>
      </c>
      <c r="J41" s="1672"/>
      <c r="K41" s="1673" t="s">
        <v>2652</v>
      </c>
      <c r="L41" s="1667"/>
      <c r="M41" s="1666">
        <v>10000</v>
      </c>
      <c r="N41" s="1669">
        <v>3.4643000000000002</v>
      </c>
      <c r="O41" s="1674"/>
    </row>
    <row r="42" spans="1:15" s="923" customFormat="1" ht="12" customHeight="1">
      <c r="A42" s="1671" t="s">
        <v>2099</v>
      </c>
      <c r="B42" s="1672"/>
      <c r="C42" s="1673" t="s">
        <v>2114</v>
      </c>
      <c r="D42" s="1667"/>
      <c r="E42" s="1666">
        <v>5000</v>
      </c>
      <c r="F42" s="1669">
        <v>0.66049999999999998</v>
      </c>
      <c r="G42" s="1674"/>
      <c r="H42" s="2048"/>
      <c r="I42" s="1671" t="s">
        <v>2595</v>
      </c>
      <c r="J42" s="1672"/>
      <c r="K42" s="1673" t="s">
        <v>2653</v>
      </c>
      <c r="L42" s="1667"/>
      <c r="M42" s="1666">
        <v>5750</v>
      </c>
      <c r="N42" s="1669">
        <v>3.4784000000000002</v>
      </c>
      <c r="O42" s="1674"/>
    </row>
    <row r="43" spans="1:15" s="923" customFormat="1" ht="12" customHeight="1">
      <c r="A43" s="1671" t="s">
        <v>2100</v>
      </c>
      <c r="B43" s="1672"/>
      <c r="C43" s="1673" t="s">
        <v>2115</v>
      </c>
      <c r="D43" s="1667"/>
      <c r="E43" s="1666">
        <v>5000</v>
      </c>
      <c r="F43" s="1669">
        <v>0.66220000000000001</v>
      </c>
      <c r="G43" s="1674"/>
      <c r="H43" s="2048"/>
      <c r="I43" s="1671" t="s">
        <v>2596</v>
      </c>
      <c r="J43" s="1672"/>
      <c r="K43" s="1673" t="s">
        <v>2654</v>
      </c>
      <c r="L43" s="1667"/>
      <c r="M43" s="1666">
        <v>20000</v>
      </c>
      <c r="N43" s="1669">
        <v>3.2581000000000002</v>
      </c>
      <c r="O43" s="1674"/>
    </row>
    <row r="44" spans="1:15" s="923" customFormat="1" ht="12" customHeight="1">
      <c r="A44" s="1671" t="s">
        <v>2101</v>
      </c>
      <c r="B44" s="1672"/>
      <c r="C44" s="1673" t="s">
        <v>2116</v>
      </c>
      <c r="D44" s="1667"/>
      <c r="E44" s="1666">
        <v>5000</v>
      </c>
      <c r="F44" s="1669">
        <v>0.82569999999999999</v>
      </c>
      <c r="G44" s="1674"/>
      <c r="H44" s="2048"/>
      <c r="I44" s="1671" t="s">
        <v>2598</v>
      </c>
      <c r="J44" s="1672"/>
      <c r="K44" s="1673" t="s">
        <v>2655</v>
      </c>
      <c r="L44" s="1667"/>
      <c r="M44" s="1666">
        <v>18500</v>
      </c>
      <c r="N44" s="1669">
        <v>3.6040999999999999</v>
      </c>
      <c r="O44" s="1674"/>
    </row>
    <row r="45" spans="1:15" s="923" customFormat="1" ht="12" customHeight="1">
      <c r="A45" s="1671" t="s">
        <v>2102</v>
      </c>
      <c r="B45" s="1672"/>
      <c r="C45" s="1673" t="s">
        <v>2117</v>
      </c>
      <c r="D45" s="1667"/>
      <c r="E45" s="1666">
        <v>5000</v>
      </c>
      <c r="F45" s="1669">
        <v>0.93969999999999998</v>
      </c>
      <c r="G45" s="1674"/>
      <c r="H45" s="2048"/>
      <c r="I45" s="1671" t="s">
        <v>2599</v>
      </c>
      <c r="J45" s="1672"/>
      <c r="K45" s="1673" t="s">
        <v>2656</v>
      </c>
      <c r="L45" s="1667"/>
      <c r="M45" s="1666">
        <v>8850</v>
      </c>
      <c r="N45" s="1669">
        <v>3.3993000000000002</v>
      </c>
      <c r="O45" s="1674"/>
    </row>
    <row r="46" spans="1:15" s="923" customFormat="1" ht="12" customHeight="1">
      <c r="A46" s="1671" t="s">
        <v>2124</v>
      </c>
      <c r="B46" s="1672"/>
      <c r="C46" s="1673" t="s">
        <v>2125</v>
      </c>
      <c r="D46" s="1667"/>
      <c r="E46" s="1666">
        <v>10000</v>
      </c>
      <c r="F46" s="1669">
        <v>0.59489999999999998</v>
      </c>
      <c r="G46" s="1674"/>
      <c r="H46" s="2048"/>
      <c r="I46" s="1671" t="s">
        <v>2600</v>
      </c>
      <c r="J46" s="1672"/>
      <c r="K46" s="1673" t="s">
        <v>2657</v>
      </c>
      <c r="L46" s="1667"/>
      <c r="M46" s="1666">
        <v>3200</v>
      </c>
      <c r="N46" s="1669">
        <v>3.5304000000000002</v>
      </c>
      <c r="O46" s="1674"/>
    </row>
    <row r="47" spans="1:15" s="923" customFormat="1" ht="12" customHeight="1">
      <c r="A47" s="1671" t="s">
        <v>2126</v>
      </c>
      <c r="B47" s="1672"/>
      <c r="C47" s="1673" t="s">
        <v>2127</v>
      </c>
      <c r="D47" s="1667"/>
      <c r="E47" s="1666">
        <v>10000</v>
      </c>
      <c r="F47" s="1669">
        <v>0.52829999999999999</v>
      </c>
      <c r="G47" s="1674"/>
      <c r="H47" s="2048"/>
      <c r="I47" s="1671" t="s">
        <v>2648</v>
      </c>
      <c r="J47" s="1672"/>
      <c r="K47" s="1673" t="s">
        <v>2658</v>
      </c>
      <c r="L47" s="1667"/>
      <c r="M47" s="1666">
        <v>5000</v>
      </c>
      <c r="N47" s="1669">
        <v>3.7738999999999998</v>
      </c>
      <c r="O47" s="1674"/>
    </row>
    <row r="48" spans="1:15" s="923" customFormat="1" ht="12" customHeight="1">
      <c r="A48" s="1671" t="s">
        <v>2128</v>
      </c>
      <c r="B48" s="1672"/>
      <c r="C48" s="1673" t="s">
        <v>2129</v>
      </c>
      <c r="D48" s="1667"/>
      <c r="E48" s="1666">
        <v>10000</v>
      </c>
      <c r="F48" s="1669">
        <v>0.52610000000000001</v>
      </c>
      <c r="G48" s="1674"/>
      <c r="H48" s="2048"/>
      <c r="I48" s="1671" t="s">
        <v>2649</v>
      </c>
      <c r="J48" s="1672"/>
      <c r="K48" s="1673" t="s">
        <v>2659</v>
      </c>
      <c r="L48" s="1667"/>
      <c r="M48" s="1666">
        <v>600</v>
      </c>
      <c r="N48" s="1669">
        <v>3.3933</v>
      </c>
      <c r="O48" s="1674"/>
    </row>
    <row r="49" spans="1:15" s="923" customFormat="1" ht="12" customHeight="1">
      <c r="A49" s="1671" t="s">
        <v>2130</v>
      </c>
      <c r="B49" s="1672"/>
      <c r="C49" s="1673" t="s">
        <v>2131</v>
      </c>
      <c r="D49" s="1667"/>
      <c r="E49" s="1666">
        <v>10000</v>
      </c>
      <c r="F49" s="1669">
        <v>0.46879999999999999</v>
      </c>
      <c r="G49" s="1674"/>
      <c r="H49" s="2048"/>
      <c r="I49" s="1671" t="s">
        <v>2742</v>
      </c>
      <c r="J49" s="1672"/>
      <c r="K49" s="1673" t="s">
        <v>2744</v>
      </c>
      <c r="L49" s="1667"/>
      <c r="M49" s="1666">
        <v>10000</v>
      </c>
      <c r="N49" s="1669">
        <v>0.5383</v>
      </c>
      <c r="O49" s="1674"/>
    </row>
    <row r="50" spans="1:15" s="923" customFormat="1" ht="12" customHeight="1">
      <c r="A50" s="1671" t="s">
        <v>2132</v>
      </c>
      <c r="B50" s="1672"/>
      <c r="C50" s="1673" t="s">
        <v>2133</v>
      </c>
      <c r="D50" s="1667"/>
      <c r="E50" s="1666">
        <v>10000</v>
      </c>
      <c r="F50" s="1669">
        <v>0.41099999999999998</v>
      </c>
      <c r="G50" s="1674"/>
      <c r="H50" s="2048"/>
      <c r="I50" s="1671" t="s">
        <v>2741</v>
      </c>
      <c r="J50" s="1672"/>
      <c r="K50" s="1673" t="s">
        <v>2743</v>
      </c>
      <c r="L50" s="1667"/>
      <c r="M50" s="1666">
        <v>20000</v>
      </c>
      <c r="N50" s="1669">
        <v>0.99139999999999995</v>
      </c>
      <c r="O50" s="1674"/>
    </row>
    <row r="51" spans="1:15" s="923" customFormat="1" ht="12" customHeight="1">
      <c r="A51" s="1671" t="s">
        <v>2134</v>
      </c>
      <c r="B51" s="1672"/>
      <c r="C51" s="1673" t="s">
        <v>2135</v>
      </c>
      <c r="D51" s="1667"/>
      <c r="E51" s="1666">
        <v>10000</v>
      </c>
      <c r="F51" s="1669">
        <v>0.35320000000000001</v>
      </c>
      <c r="G51" s="1674"/>
      <c r="H51" s="2048"/>
      <c r="I51" s="1671" t="s">
        <v>2927</v>
      </c>
      <c r="J51" s="1672"/>
      <c r="K51" s="1673" t="s">
        <v>2928</v>
      </c>
      <c r="L51" s="1667"/>
      <c r="M51" s="1666">
        <v>30000</v>
      </c>
      <c r="N51" s="1669">
        <v>0.4</v>
      </c>
      <c r="O51" s="1674"/>
    </row>
    <row r="52" spans="1:15" s="923" customFormat="1" ht="12" customHeight="1">
      <c r="A52" s="1671" t="s">
        <v>2136</v>
      </c>
      <c r="B52" s="1672"/>
      <c r="C52" s="1673" t="s">
        <v>2137</v>
      </c>
      <c r="D52" s="1667"/>
      <c r="E52" s="1666">
        <v>10000</v>
      </c>
      <c r="F52" s="1669">
        <v>0.36120000000000002</v>
      </c>
      <c r="G52" s="1674"/>
      <c r="H52" s="2048"/>
      <c r="I52" s="1671"/>
      <c r="J52" s="1672"/>
      <c r="K52" s="1673"/>
      <c r="L52" s="1667"/>
      <c r="M52" s="1666"/>
      <c r="N52" s="1669"/>
      <c r="O52" s="1674"/>
    </row>
    <row r="53" spans="1:15" s="923" customFormat="1" ht="12" customHeight="1">
      <c r="A53" s="1671" t="s">
        <v>2138</v>
      </c>
      <c r="B53" s="1672"/>
      <c r="C53" s="1673" t="s">
        <v>2139</v>
      </c>
      <c r="D53" s="1667"/>
      <c r="E53" s="1666">
        <v>10000</v>
      </c>
      <c r="F53" s="1669">
        <v>0.37190000000000001</v>
      </c>
      <c r="G53" s="1674"/>
      <c r="H53" s="2048"/>
      <c r="I53" s="1671"/>
      <c r="J53" s="1672"/>
      <c r="K53" s="1673"/>
      <c r="L53" s="1667"/>
      <c r="M53" s="1666"/>
      <c r="N53" s="1669"/>
      <c r="O53" s="1674"/>
    </row>
    <row r="54" spans="1:15" s="923" customFormat="1" ht="12" customHeight="1">
      <c r="A54" s="1671" t="s">
        <v>2140</v>
      </c>
      <c r="B54" s="1672"/>
      <c r="C54" s="1673" t="s">
        <v>2141</v>
      </c>
      <c r="D54" s="1667"/>
      <c r="E54" s="1666">
        <v>8800</v>
      </c>
      <c r="F54" s="1669">
        <v>0.41420000000000001</v>
      </c>
      <c r="G54" s="1674"/>
      <c r="H54" s="2048"/>
      <c r="I54" s="1671"/>
      <c r="J54" s="1672"/>
      <c r="K54" s="1673"/>
      <c r="L54" s="1667"/>
      <c r="M54" s="1666"/>
      <c r="N54" s="1669"/>
      <c r="O54" s="1674"/>
    </row>
    <row r="55" spans="1:15" s="923" customFormat="1" ht="12" customHeight="1">
      <c r="A55" s="1671" t="s">
        <v>2142</v>
      </c>
      <c r="B55" s="1672"/>
      <c r="C55" s="1673" t="s">
        <v>2143</v>
      </c>
      <c r="D55" s="1667"/>
      <c r="E55" s="1666">
        <v>10300</v>
      </c>
      <c r="F55" s="1669">
        <v>0.43219999999999997</v>
      </c>
      <c r="G55" s="1674"/>
      <c r="H55" s="2048"/>
      <c r="I55" s="1671"/>
      <c r="J55" s="1672"/>
      <c r="K55" s="1673"/>
      <c r="L55" s="1667"/>
      <c r="M55" s="1666"/>
      <c r="N55" s="1669"/>
      <c r="O55" s="1674"/>
    </row>
    <row r="56" spans="1:15" s="923" customFormat="1" ht="12" customHeight="1">
      <c r="A56" s="1671" t="s">
        <v>2222</v>
      </c>
      <c r="B56" s="1672"/>
      <c r="C56" s="1673" t="s">
        <v>2228</v>
      </c>
      <c r="D56" s="1667"/>
      <c r="E56" s="1666">
        <v>16100</v>
      </c>
      <c r="F56" s="1669">
        <v>0.30449999999999999</v>
      </c>
      <c r="G56" s="1674"/>
      <c r="H56" s="2048"/>
      <c r="I56" s="1671"/>
      <c r="J56" s="1672"/>
      <c r="K56" s="1673"/>
      <c r="L56" s="1667"/>
      <c r="M56" s="1666"/>
      <c r="N56" s="1669"/>
      <c r="O56" s="1674"/>
    </row>
    <row r="57" spans="1:15" s="923" customFormat="1" ht="12" customHeight="1">
      <c r="A57" s="1671" t="s">
        <v>2223</v>
      </c>
      <c r="B57" s="1672"/>
      <c r="C57" s="1673" t="s">
        <v>2229</v>
      </c>
      <c r="D57" s="1667"/>
      <c r="E57" s="1666">
        <v>350</v>
      </c>
      <c r="F57" s="1669">
        <v>0.2487</v>
      </c>
      <c r="G57" s="1674"/>
      <c r="H57" s="2048"/>
      <c r="I57" s="1671"/>
      <c r="J57" s="1672"/>
      <c r="K57" s="1673"/>
      <c r="L57" s="1667"/>
      <c r="M57" s="1666"/>
      <c r="N57" s="1669"/>
      <c r="O57" s="1674"/>
    </row>
    <row r="58" spans="1:15" s="923" customFormat="1" ht="12" customHeight="1">
      <c r="A58" s="1671" t="s">
        <v>2175</v>
      </c>
      <c r="B58" s="1672"/>
      <c r="C58" s="1673" t="s">
        <v>2176</v>
      </c>
      <c r="D58" s="1667"/>
      <c r="E58" s="1666">
        <v>5000</v>
      </c>
      <c r="F58" s="1669">
        <v>1.3924000000000001</v>
      </c>
      <c r="G58" s="1674"/>
      <c r="H58" s="2048"/>
      <c r="I58" s="1671"/>
      <c r="J58" s="1672"/>
      <c r="K58" s="1673"/>
      <c r="L58" s="1667"/>
      <c r="M58" s="1666"/>
      <c r="N58" s="1669"/>
      <c r="O58" s="1674"/>
    </row>
    <row r="59" spans="1:15" s="923" customFormat="1" ht="12" customHeight="1">
      <c r="A59" s="1671" t="s">
        <v>2224</v>
      </c>
      <c r="B59" s="1672"/>
      <c r="C59" s="1673" t="s">
        <v>2230</v>
      </c>
      <c r="D59" s="1667"/>
      <c r="E59" s="1666">
        <v>5000</v>
      </c>
      <c r="F59" s="1669">
        <v>2.1981999999999999</v>
      </c>
      <c r="G59" s="1674"/>
      <c r="H59" s="2048"/>
      <c r="I59" s="1671"/>
      <c r="J59" s="1672"/>
      <c r="K59" s="1673"/>
      <c r="L59" s="1667"/>
      <c r="M59" s="1666"/>
      <c r="N59" s="1669"/>
      <c r="O59" s="1674"/>
    </row>
    <row r="60" spans="1:15" s="923" customFormat="1" ht="12" customHeight="1">
      <c r="A60" s="1671" t="s">
        <v>2177</v>
      </c>
      <c r="B60" s="1672"/>
      <c r="C60" s="1673" t="s">
        <v>2178</v>
      </c>
      <c r="D60" s="1667"/>
      <c r="E60" s="1666">
        <v>50</v>
      </c>
      <c r="F60" s="1669">
        <v>2.6</v>
      </c>
      <c r="G60" s="1674"/>
      <c r="H60" s="2048"/>
      <c r="I60" s="1671"/>
      <c r="J60" s="1672"/>
      <c r="K60" s="1673"/>
      <c r="L60" s="1667"/>
      <c r="M60" s="1666"/>
      <c r="N60" s="1669"/>
      <c r="O60" s="1674"/>
    </row>
    <row r="61" spans="1:15" s="923" customFormat="1" ht="12" customHeight="1">
      <c r="A61" s="1671" t="s">
        <v>2225</v>
      </c>
      <c r="B61" s="1672"/>
      <c r="C61" s="1673" t="s">
        <v>2231</v>
      </c>
      <c r="D61" s="1667"/>
      <c r="E61" s="1666">
        <v>5000</v>
      </c>
      <c r="F61" s="1669">
        <v>2.0047999999999999</v>
      </c>
      <c r="G61" s="1674"/>
      <c r="H61" s="2048"/>
      <c r="I61" s="1671"/>
      <c r="J61" s="1672"/>
      <c r="K61" s="1673"/>
      <c r="L61" s="1667"/>
      <c r="M61" s="1666"/>
      <c r="N61" s="1669"/>
      <c r="O61" s="1674"/>
    </row>
    <row r="62" spans="1:15" s="923" customFormat="1" ht="12" customHeight="1">
      <c r="A62" s="1671" t="s">
        <v>2226</v>
      </c>
      <c r="B62" s="1672"/>
      <c r="C62" s="1673" t="s">
        <v>2232</v>
      </c>
      <c r="D62" s="1667"/>
      <c r="E62" s="1666">
        <v>2750</v>
      </c>
      <c r="F62" s="1669">
        <v>0.89500000000000002</v>
      </c>
      <c r="G62" s="1674"/>
      <c r="H62" s="2048"/>
      <c r="I62" s="1671"/>
      <c r="J62" s="1672"/>
      <c r="K62" s="1673"/>
      <c r="L62" s="1667"/>
      <c r="M62" s="1666"/>
      <c r="N62" s="1669"/>
      <c r="O62" s="1674"/>
    </row>
    <row r="63" spans="1:15" s="923" customFormat="1" ht="12" customHeight="1">
      <c r="A63" s="1671" t="s">
        <v>2227</v>
      </c>
      <c r="B63" s="1672"/>
      <c r="C63" s="1673" t="s">
        <v>2233</v>
      </c>
      <c r="D63" s="1667"/>
      <c r="E63" s="1666">
        <v>600</v>
      </c>
      <c r="F63" s="1669">
        <v>0.8609</v>
      </c>
      <c r="G63" s="1674"/>
      <c r="H63" s="2048"/>
      <c r="I63" s="1671"/>
      <c r="J63" s="1672"/>
      <c r="K63" s="1673"/>
      <c r="L63" s="1667"/>
      <c r="M63" s="1666"/>
      <c r="N63" s="1669"/>
      <c r="O63" s="1674"/>
    </row>
    <row r="64" spans="1:15" s="923" customFormat="1" ht="12" customHeight="1">
      <c r="A64" s="1671" t="s">
        <v>2179</v>
      </c>
      <c r="B64" s="1672"/>
      <c r="C64" s="1673" t="s">
        <v>2180</v>
      </c>
      <c r="D64" s="1667"/>
      <c r="E64" s="1666">
        <v>2000</v>
      </c>
      <c r="F64" s="1669">
        <v>1.5999000000000001</v>
      </c>
      <c r="G64" s="1674"/>
      <c r="H64" s="2048"/>
      <c r="I64" s="1671"/>
      <c r="J64" s="1672"/>
      <c r="K64" s="1673"/>
      <c r="L64" s="1667"/>
      <c r="M64" s="1666"/>
      <c r="N64" s="1669"/>
      <c r="O64" s="1674"/>
    </row>
    <row r="65" spans="1:15" s="923" customFormat="1" ht="12" customHeight="1">
      <c r="A65" s="1671"/>
      <c r="B65" s="1672"/>
      <c r="C65" s="1673"/>
      <c r="D65" s="1667"/>
      <c r="E65" s="1666"/>
      <c r="F65" s="1669"/>
      <c r="G65" s="1674"/>
      <c r="H65" s="2048"/>
      <c r="I65" s="1671"/>
      <c r="J65" s="1672"/>
      <c r="K65" s="1673"/>
      <c r="L65" s="1667"/>
      <c r="M65" s="1666"/>
      <c r="N65" s="1669"/>
      <c r="O65" s="1674"/>
    </row>
    <row r="66" spans="1:15" s="923" customFormat="1" ht="12" customHeight="1">
      <c r="A66" s="1661" t="s">
        <v>1341</v>
      </c>
      <c r="B66" s="1675"/>
      <c r="C66" s="1662"/>
      <c r="D66" s="1676"/>
      <c r="E66" s="1866">
        <f>SUM(E5:E65)</f>
        <v>489350</v>
      </c>
      <c r="F66" s="1675"/>
      <c r="G66" s="1677"/>
      <c r="H66" s="2050"/>
      <c r="I66" s="1661" t="s">
        <v>1341</v>
      </c>
      <c r="J66" s="1675"/>
      <c r="K66" s="1662"/>
      <c r="L66" s="1676"/>
      <c r="M66" s="1866">
        <f>E66+SUM(M5:M65)</f>
        <v>754200</v>
      </c>
      <c r="N66" s="1675"/>
      <c r="O66" s="1677"/>
    </row>
    <row r="67" spans="1:15" s="923" customFormat="1" ht="8.1" customHeight="1">
      <c r="D67" s="1678"/>
      <c r="H67" s="1672"/>
      <c r="L67" s="1678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61" orientation="portrait" useFirstPageNumber="1" r:id="rId1"/>
  <headerFooter alignWithMargins="0">
    <oddFooter>&amp;C&amp;"Times New Roman,Bold"&amp;10&amp;P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O76"/>
  <sheetViews>
    <sheetView topLeftCell="E55" zoomScale="115" zoomScaleNormal="115" workbookViewId="0">
      <selection activeCell="O69" sqref="O69"/>
    </sheetView>
  </sheetViews>
  <sheetFormatPr defaultRowHeight="11.25"/>
  <cols>
    <col min="2" max="13" width="8.83203125" customWidth="1"/>
    <col min="14" max="14" width="11.5" bestFit="1" customWidth="1"/>
    <col min="15" max="16384" width="9.33203125" style="49"/>
  </cols>
  <sheetData>
    <row r="1" spans="1:15" ht="12.75">
      <c r="A1" s="458" t="s">
        <v>2447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</row>
    <row r="2" spans="1:15" ht="12.75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</row>
    <row r="3" spans="1:15" ht="12.75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</row>
    <row r="4" spans="1:15" ht="12.75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</row>
    <row r="5" spans="1:15" ht="11.1" customHeight="1">
      <c r="A5" s="581"/>
      <c r="B5" s="2502" t="s">
        <v>1788</v>
      </c>
      <c r="C5" s="2502"/>
      <c r="D5" s="2502"/>
      <c r="E5" s="2502"/>
      <c r="F5" s="2502"/>
      <c r="G5" s="2502"/>
      <c r="H5" s="2502"/>
      <c r="I5" s="2502"/>
      <c r="J5" s="2502"/>
      <c r="K5" s="2502"/>
      <c r="L5" s="2502"/>
      <c r="M5" s="2502"/>
      <c r="N5" s="2502"/>
    </row>
    <row r="6" spans="1:15" ht="11.1" customHeight="1">
      <c r="A6" s="169" t="s">
        <v>976</v>
      </c>
      <c r="B6" s="169" t="s">
        <v>1688</v>
      </c>
      <c r="C6" s="169" t="s">
        <v>1689</v>
      </c>
      <c r="D6" s="169" t="s">
        <v>1690</v>
      </c>
      <c r="E6" s="169" t="s">
        <v>1691</v>
      </c>
      <c r="F6" s="169" t="s">
        <v>1692</v>
      </c>
      <c r="G6" s="169" t="s">
        <v>1693</v>
      </c>
      <c r="H6" s="169" t="s">
        <v>1694</v>
      </c>
      <c r="I6" s="169" t="s">
        <v>1695</v>
      </c>
      <c r="J6" s="169" t="s">
        <v>1704</v>
      </c>
      <c r="K6" s="169" t="s">
        <v>1705</v>
      </c>
      <c r="L6" s="169" t="s">
        <v>717</v>
      </c>
      <c r="M6" s="169" t="s">
        <v>718</v>
      </c>
      <c r="N6" s="2282" t="s">
        <v>1341</v>
      </c>
    </row>
    <row r="7" spans="1:15" s="4" customFormat="1" ht="9.6" customHeight="1">
      <c r="A7" s="1112" t="s">
        <v>1601</v>
      </c>
      <c r="B7" s="590">
        <v>585</v>
      </c>
      <c r="C7" s="590">
        <v>189</v>
      </c>
      <c r="D7" s="590">
        <v>3367.28</v>
      </c>
      <c r="E7" s="590">
        <v>15836.81</v>
      </c>
      <c r="F7" s="590">
        <v>2362.5</v>
      </c>
      <c r="G7" s="590">
        <v>200</v>
      </c>
      <c r="H7" s="590">
        <v>6224.8040000000001</v>
      </c>
      <c r="I7" s="590">
        <v>11402</v>
      </c>
      <c r="J7" s="590">
        <v>4027.9</v>
      </c>
      <c r="K7" s="590">
        <v>1040</v>
      </c>
      <c r="L7" s="590">
        <v>600</v>
      </c>
      <c r="M7" s="590">
        <v>3472.05</v>
      </c>
      <c r="N7" s="687">
        <v>49307.344000000005</v>
      </c>
      <c r="O7" s="580"/>
    </row>
    <row r="8" spans="1:15" s="4" customFormat="1" ht="9.6" customHeight="1">
      <c r="A8" s="1113" t="s">
        <v>1683</v>
      </c>
      <c r="B8" s="590">
        <v>400</v>
      </c>
      <c r="C8" s="590">
        <v>550</v>
      </c>
      <c r="D8" s="590">
        <v>220</v>
      </c>
      <c r="E8" s="1080">
        <v>0</v>
      </c>
      <c r="F8" s="1080">
        <v>0</v>
      </c>
      <c r="G8" s="590">
        <v>753.5</v>
      </c>
      <c r="H8" s="590">
        <v>200</v>
      </c>
      <c r="I8" s="591">
        <v>160</v>
      </c>
      <c r="J8" s="591">
        <v>950</v>
      </c>
      <c r="K8" s="591">
        <v>4800</v>
      </c>
      <c r="L8" s="590">
        <v>0</v>
      </c>
      <c r="M8" s="591">
        <v>1850</v>
      </c>
      <c r="N8" s="687">
        <v>9883.5</v>
      </c>
      <c r="O8" s="580"/>
    </row>
    <row r="9" spans="1:15" s="4" customFormat="1" ht="9.6" customHeight="1">
      <c r="A9" s="1113" t="s">
        <v>1408</v>
      </c>
      <c r="B9" s="590">
        <v>0</v>
      </c>
      <c r="C9" s="590">
        <v>370</v>
      </c>
      <c r="D9" s="590">
        <v>1575</v>
      </c>
      <c r="E9" s="590">
        <v>2101.5</v>
      </c>
      <c r="F9" s="590">
        <v>1074.7</v>
      </c>
      <c r="G9" s="591">
        <v>3070</v>
      </c>
      <c r="H9" s="590">
        <v>0</v>
      </c>
      <c r="I9" s="591">
        <v>300</v>
      </c>
      <c r="J9" s="591">
        <v>8630</v>
      </c>
      <c r="K9" s="591">
        <v>13821</v>
      </c>
      <c r="L9" s="591">
        <v>350</v>
      </c>
      <c r="M9" s="591">
        <v>15687</v>
      </c>
      <c r="N9" s="687">
        <v>46979.199999999997</v>
      </c>
      <c r="O9" s="580"/>
    </row>
    <row r="10" spans="1:15" ht="9.6" customHeight="1">
      <c r="A10" s="167" t="s">
        <v>1441</v>
      </c>
      <c r="B10" s="591">
        <v>0</v>
      </c>
      <c r="C10" s="591">
        <v>4080</v>
      </c>
      <c r="D10" s="591">
        <v>9665</v>
      </c>
      <c r="E10" s="591">
        <v>13135</v>
      </c>
      <c r="F10" s="591">
        <v>9310</v>
      </c>
      <c r="G10" s="591">
        <v>10780</v>
      </c>
      <c r="H10" s="591">
        <v>25532</v>
      </c>
      <c r="I10" s="591">
        <v>0</v>
      </c>
      <c r="J10" s="591">
        <v>3850</v>
      </c>
      <c r="K10" s="591">
        <v>21250</v>
      </c>
      <c r="L10" s="591">
        <v>4500</v>
      </c>
      <c r="M10" s="591">
        <v>1730</v>
      </c>
      <c r="N10" s="1111">
        <v>103832</v>
      </c>
    </row>
    <row r="11" spans="1:15" ht="9.6" customHeight="1">
      <c r="A11" s="167" t="s">
        <v>1442</v>
      </c>
      <c r="B11" s="591">
        <v>18150</v>
      </c>
      <c r="C11" s="591">
        <v>3720</v>
      </c>
      <c r="D11" s="591">
        <v>11155</v>
      </c>
      <c r="E11" s="591">
        <v>2500</v>
      </c>
      <c r="F11" s="591">
        <v>0</v>
      </c>
      <c r="G11" s="591">
        <v>6010</v>
      </c>
      <c r="H11" s="591">
        <v>12260</v>
      </c>
      <c r="I11" s="591">
        <v>29437.5</v>
      </c>
      <c r="J11" s="591">
        <v>2150</v>
      </c>
      <c r="K11" s="591">
        <v>11220</v>
      </c>
      <c r="L11" s="591">
        <v>11180</v>
      </c>
      <c r="M11" s="591">
        <v>0</v>
      </c>
      <c r="N11" s="1111">
        <v>107782.5</v>
      </c>
    </row>
    <row r="12" spans="1:15" ht="9.6" customHeight="1">
      <c r="A12" s="167" t="s">
        <v>721</v>
      </c>
      <c r="B12" s="591">
        <v>0</v>
      </c>
      <c r="C12" s="591">
        <v>350</v>
      </c>
      <c r="D12" s="591">
        <v>3700</v>
      </c>
      <c r="E12" s="591">
        <v>13234</v>
      </c>
      <c r="F12" s="591">
        <v>28178.9</v>
      </c>
      <c r="G12" s="591">
        <v>19784.400000000001</v>
      </c>
      <c r="H12" s="591">
        <v>18527.189999999999</v>
      </c>
      <c r="I12" s="591">
        <v>1394.29</v>
      </c>
      <c r="J12" s="591">
        <v>6617.5</v>
      </c>
      <c r="K12" s="591">
        <v>67.099999999999994</v>
      </c>
      <c r="L12" s="591">
        <v>2.88</v>
      </c>
      <c r="M12" s="591">
        <v>4080</v>
      </c>
      <c r="N12" s="1111">
        <v>95936.260000000009</v>
      </c>
    </row>
    <row r="13" spans="1:15" ht="9.6" customHeight="1">
      <c r="A13" s="167" t="s">
        <v>292</v>
      </c>
      <c r="B13" s="591">
        <v>2950</v>
      </c>
      <c r="C13" s="591">
        <v>0</v>
      </c>
      <c r="D13" s="591">
        <v>17892.400000000001</v>
      </c>
      <c r="E13" s="591">
        <v>30968</v>
      </c>
      <c r="F13" s="591">
        <v>29865.26</v>
      </c>
      <c r="G13" s="591">
        <v>40038.26</v>
      </c>
      <c r="H13" s="591">
        <v>14924.88</v>
      </c>
      <c r="I13" s="591">
        <v>19473.080000000002</v>
      </c>
      <c r="J13" s="591">
        <v>15559.85</v>
      </c>
      <c r="K13" s="591">
        <v>15101.14</v>
      </c>
      <c r="L13" s="591">
        <v>18952</v>
      </c>
      <c r="M13" s="591">
        <v>10949.11</v>
      </c>
      <c r="N13" s="1111">
        <v>216673.97999999998</v>
      </c>
    </row>
    <row r="14" spans="1:15" ht="9.6" customHeight="1">
      <c r="A14" s="167" t="s">
        <v>1195</v>
      </c>
      <c r="B14" s="591">
        <v>3936</v>
      </c>
      <c r="C14" s="591">
        <v>204</v>
      </c>
      <c r="D14" s="591">
        <v>70</v>
      </c>
      <c r="E14" s="591">
        <v>3</v>
      </c>
      <c r="F14" s="1719">
        <v>0</v>
      </c>
      <c r="G14" s="591">
        <v>36</v>
      </c>
      <c r="H14" s="591">
        <v>45</v>
      </c>
      <c r="I14" s="591">
        <v>54</v>
      </c>
      <c r="J14" s="591">
        <v>27</v>
      </c>
      <c r="K14" s="590">
        <v>0</v>
      </c>
      <c r="L14" s="591">
        <v>1200</v>
      </c>
      <c r="M14" s="1719">
        <v>0</v>
      </c>
      <c r="N14" s="1111">
        <v>5575</v>
      </c>
    </row>
    <row r="15" spans="1:15" ht="9.6" customHeight="1">
      <c r="A15" s="167" t="s">
        <v>428</v>
      </c>
      <c r="B15" s="1719">
        <v>0</v>
      </c>
      <c r="C15" s="1719">
        <v>0</v>
      </c>
      <c r="D15" s="1719">
        <v>0</v>
      </c>
      <c r="E15" s="1719">
        <v>0</v>
      </c>
      <c r="F15" s="1719">
        <v>0</v>
      </c>
      <c r="G15" s="591">
        <v>1586.4</v>
      </c>
      <c r="H15" s="591">
        <v>1802.4</v>
      </c>
      <c r="I15" s="591">
        <v>13170</v>
      </c>
      <c r="J15" s="591">
        <v>15664.24612</v>
      </c>
      <c r="K15" s="591">
        <v>20988.799999999999</v>
      </c>
      <c r="L15" s="591">
        <v>985.1</v>
      </c>
      <c r="M15" s="591">
        <v>780.6</v>
      </c>
      <c r="N15" s="1111">
        <v>54977.546119999999</v>
      </c>
    </row>
    <row r="16" spans="1:15" ht="9.6" customHeight="1">
      <c r="A16" s="167" t="s">
        <v>1828</v>
      </c>
      <c r="B16" s="1719">
        <v>0</v>
      </c>
      <c r="C16" s="1719">
        <v>0</v>
      </c>
      <c r="D16" s="1719">
        <v>0</v>
      </c>
      <c r="E16" s="1719">
        <v>0</v>
      </c>
      <c r="F16" s="1719">
        <v>0</v>
      </c>
      <c r="G16" s="1719">
        <v>0</v>
      </c>
      <c r="H16" s="1719">
        <v>0</v>
      </c>
      <c r="I16" s="1719">
        <v>0</v>
      </c>
      <c r="J16" s="1719">
        <v>0</v>
      </c>
      <c r="K16" s="1719">
        <v>0</v>
      </c>
      <c r="L16" s="1719">
        <v>0</v>
      </c>
      <c r="M16" s="1719">
        <v>0</v>
      </c>
      <c r="N16" s="1719">
        <v>0</v>
      </c>
    </row>
    <row r="17" spans="1:15" ht="9.6" customHeight="1">
      <c r="A17" s="167" t="s">
        <v>1915</v>
      </c>
      <c r="B17" s="1719">
        <v>0</v>
      </c>
      <c r="C17" s="1719">
        <v>0</v>
      </c>
      <c r="D17" s="1719">
        <v>0</v>
      </c>
      <c r="E17" s="1719">
        <v>0</v>
      </c>
      <c r="F17" s="1719">
        <v>0</v>
      </c>
      <c r="G17" s="576">
        <v>0</v>
      </c>
      <c r="H17" s="576">
        <v>210</v>
      </c>
      <c r="I17" s="576">
        <v>1510</v>
      </c>
      <c r="J17" s="576">
        <v>4900</v>
      </c>
      <c r="K17" s="576">
        <v>1250</v>
      </c>
      <c r="L17" s="576">
        <v>2340</v>
      </c>
      <c r="M17" s="576">
        <v>100</v>
      </c>
      <c r="N17" s="1316">
        <v>10310</v>
      </c>
    </row>
    <row r="18" spans="1:15" ht="9.6" customHeight="1">
      <c r="A18" s="167" t="s">
        <v>2019</v>
      </c>
      <c r="B18" s="1084">
        <v>0</v>
      </c>
      <c r="C18" s="1084">
        <v>0</v>
      </c>
      <c r="D18" s="1084">
        <v>0</v>
      </c>
      <c r="E18" s="1084">
        <v>0</v>
      </c>
      <c r="F18" s="1084">
        <v>0</v>
      </c>
      <c r="G18" s="576">
        <v>0</v>
      </c>
      <c r="H18" s="576">
        <v>0</v>
      </c>
      <c r="I18" s="576">
        <v>0</v>
      </c>
      <c r="J18" s="576">
        <v>2650</v>
      </c>
      <c r="K18" s="576">
        <v>5900</v>
      </c>
      <c r="L18" s="576">
        <v>0</v>
      </c>
      <c r="M18" s="576">
        <v>5480</v>
      </c>
      <c r="N18" s="1316">
        <v>14030</v>
      </c>
    </row>
    <row r="19" spans="1:15" ht="9.6" customHeight="1">
      <c r="A19" s="167" t="s">
        <v>2172</v>
      </c>
      <c r="B19" s="576">
        <v>0</v>
      </c>
      <c r="C19" s="576">
        <v>0</v>
      </c>
      <c r="D19" s="576">
        <v>7750</v>
      </c>
      <c r="E19" s="576">
        <v>2300</v>
      </c>
      <c r="F19" s="576">
        <v>0</v>
      </c>
      <c r="G19" s="576">
        <v>3930</v>
      </c>
      <c r="H19" s="576">
        <v>40846</v>
      </c>
      <c r="I19" s="576">
        <v>3348</v>
      </c>
      <c r="J19" s="576">
        <v>3567</v>
      </c>
      <c r="K19" s="576">
        <v>650</v>
      </c>
      <c r="L19" s="576">
        <v>0</v>
      </c>
      <c r="M19" s="576">
        <v>0</v>
      </c>
      <c r="N19" s="1316">
        <v>62391</v>
      </c>
    </row>
    <row r="20" spans="1:15" ht="9.6" customHeight="1">
      <c r="A20" s="167" t="s">
        <v>2295</v>
      </c>
      <c r="B20" s="576">
        <v>0</v>
      </c>
      <c r="C20" s="576">
        <v>0</v>
      </c>
      <c r="D20" s="576">
        <v>300</v>
      </c>
      <c r="E20" s="576">
        <v>5200</v>
      </c>
      <c r="F20" s="576">
        <v>15080</v>
      </c>
      <c r="G20" s="576">
        <v>3000</v>
      </c>
      <c r="H20" s="576">
        <v>500</v>
      </c>
      <c r="I20" s="576">
        <v>3300</v>
      </c>
      <c r="J20" s="576">
        <v>2480</v>
      </c>
      <c r="K20" s="576">
        <v>8465</v>
      </c>
      <c r="L20" s="576">
        <v>0</v>
      </c>
      <c r="M20" s="576">
        <v>0</v>
      </c>
      <c r="N20" s="1316">
        <v>38325</v>
      </c>
    </row>
    <row r="21" spans="1:15" ht="9.6" customHeight="1">
      <c r="A21" s="167" t="s">
        <v>2635</v>
      </c>
      <c r="B21" s="576">
        <v>0</v>
      </c>
      <c r="C21" s="576">
        <v>0</v>
      </c>
      <c r="D21" s="576">
        <v>3420</v>
      </c>
      <c r="E21" s="576">
        <v>2000</v>
      </c>
      <c r="F21" s="576">
        <v>300</v>
      </c>
      <c r="G21" s="576">
        <v>1000</v>
      </c>
      <c r="H21" s="576">
        <v>0</v>
      </c>
      <c r="I21" s="576">
        <v>0</v>
      </c>
      <c r="J21" s="576">
        <v>3000</v>
      </c>
      <c r="K21" s="576">
        <v>4930</v>
      </c>
      <c r="L21" s="576">
        <v>131630.83749999999</v>
      </c>
      <c r="M21" s="576">
        <v>8048.1324999999997</v>
      </c>
      <c r="N21" s="1316">
        <v>154328.97</v>
      </c>
    </row>
    <row r="22" spans="1:15" ht="9.6" customHeight="1">
      <c r="A22" s="167" t="s">
        <v>2736</v>
      </c>
      <c r="B22" s="576">
        <v>3300</v>
      </c>
      <c r="C22" s="576">
        <v>30720</v>
      </c>
      <c r="D22" s="576">
        <v>15780</v>
      </c>
      <c r="E22" s="576">
        <v>750</v>
      </c>
      <c r="F22" s="576">
        <v>0</v>
      </c>
      <c r="G22" s="576">
        <v>2000</v>
      </c>
      <c r="H22" s="576">
        <v>17000</v>
      </c>
      <c r="I22" s="576">
        <v>0</v>
      </c>
      <c r="J22" s="576">
        <v>3507</v>
      </c>
      <c r="K22" s="576">
        <v>27526</v>
      </c>
      <c r="L22" s="576">
        <v>2700</v>
      </c>
      <c r="M22" s="576">
        <v>0</v>
      </c>
      <c r="N22" s="1316">
        <v>103283</v>
      </c>
    </row>
    <row r="23" spans="1:15" ht="9.6" customHeight="1">
      <c r="A23" s="2184" t="s">
        <v>2890</v>
      </c>
      <c r="B23" s="577">
        <v>0</v>
      </c>
      <c r="C23" s="577">
        <v>0</v>
      </c>
      <c r="D23" s="577">
        <v>0</v>
      </c>
      <c r="E23" s="577"/>
      <c r="F23" s="577"/>
      <c r="G23" s="577"/>
      <c r="H23" s="577"/>
      <c r="I23" s="577"/>
      <c r="J23" s="577"/>
      <c r="K23" s="577"/>
      <c r="L23" s="577"/>
      <c r="M23" s="577"/>
      <c r="N23" s="2263">
        <v>0</v>
      </c>
    </row>
    <row r="24" spans="1:15">
      <c r="A24" s="278" t="s">
        <v>429</v>
      </c>
      <c r="N24" s="2058"/>
    </row>
    <row r="25" spans="1:15">
      <c r="A25" s="1348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7" spans="1:15" s="463" customFormat="1" ht="14.1" customHeight="1">
      <c r="A27" s="430" t="s">
        <v>2448</v>
      </c>
      <c r="B27" s="431"/>
      <c r="C27" s="431"/>
      <c r="D27" s="431"/>
      <c r="E27" s="431"/>
      <c r="F27" s="431"/>
      <c r="G27" s="431"/>
      <c r="H27" s="431"/>
      <c r="I27" s="431"/>
      <c r="J27" s="431"/>
      <c r="K27" s="431"/>
      <c r="L27" s="431"/>
      <c r="M27" s="431"/>
      <c r="N27" s="2285"/>
      <c r="O27" s="429"/>
    </row>
    <row r="28" spans="1:15" s="463" customFormat="1" ht="14.1" customHeight="1">
      <c r="A28" s="462"/>
    </row>
    <row r="29" spans="1:15" s="463" customFormat="1" ht="14.1" customHeight="1">
      <c r="A29" s="462"/>
    </row>
    <row r="30" spans="1:15" s="463" customFormat="1" ht="14.1" customHeight="1">
      <c r="A30" s="465" t="s">
        <v>280</v>
      </c>
      <c r="B30" s="466"/>
      <c r="C30" s="466"/>
      <c r="D30" s="466"/>
      <c r="E30" s="466"/>
      <c r="F30" s="466"/>
      <c r="G30" s="466"/>
      <c r="H30" s="466"/>
      <c r="I30" s="466"/>
      <c r="J30" s="466"/>
      <c r="K30" s="466"/>
      <c r="L30" s="466"/>
      <c r="M30" s="466"/>
      <c r="N30" s="466"/>
    </row>
    <row r="31" spans="1:15" s="463" customFormat="1" ht="11.1" customHeight="1">
      <c r="A31" s="581"/>
      <c r="B31" s="2502" t="s">
        <v>1788</v>
      </c>
      <c r="C31" s="2502"/>
      <c r="D31" s="2502"/>
      <c r="E31" s="2502"/>
      <c r="F31" s="2502"/>
      <c r="G31" s="2502"/>
      <c r="H31" s="2502"/>
      <c r="I31" s="2502"/>
      <c r="J31" s="2502"/>
      <c r="K31" s="2502"/>
      <c r="L31" s="2502"/>
      <c r="M31" s="2502"/>
      <c r="N31" s="2502"/>
    </row>
    <row r="32" spans="1:15" ht="11.1" customHeight="1">
      <c r="A32" s="169" t="s">
        <v>976</v>
      </c>
      <c r="B32" s="169" t="s">
        <v>1688</v>
      </c>
      <c r="C32" s="169" t="s">
        <v>1689</v>
      </c>
      <c r="D32" s="169" t="s">
        <v>1690</v>
      </c>
      <c r="E32" s="169" t="s">
        <v>1691</v>
      </c>
      <c r="F32" s="169" t="s">
        <v>1692</v>
      </c>
      <c r="G32" s="169" t="s">
        <v>1693</v>
      </c>
      <c r="H32" s="169" t="s">
        <v>1694</v>
      </c>
      <c r="I32" s="169" t="s">
        <v>1695</v>
      </c>
      <c r="J32" s="169" t="s">
        <v>1704</v>
      </c>
      <c r="K32" s="169" t="s">
        <v>1705</v>
      </c>
      <c r="L32" s="169" t="s">
        <v>717</v>
      </c>
      <c r="M32" s="169" t="s">
        <v>718</v>
      </c>
      <c r="N32" s="2282" t="s">
        <v>1341</v>
      </c>
    </row>
    <row r="33" spans="1:14" ht="9.6" customHeight="1">
      <c r="A33" s="1113" t="s">
        <v>1601</v>
      </c>
      <c r="B33" s="578">
        <v>1357.5</v>
      </c>
      <c r="C33" s="578">
        <v>2067.5</v>
      </c>
      <c r="D33" s="578">
        <v>3687.8</v>
      </c>
      <c r="E33" s="578">
        <v>2435.0700000000002</v>
      </c>
      <c r="F33" s="578">
        <v>3233.32</v>
      </c>
      <c r="G33" s="578">
        <v>4718.09</v>
      </c>
      <c r="H33" s="578">
        <v>2090.36</v>
      </c>
      <c r="I33" s="578">
        <v>2120.21</v>
      </c>
      <c r="J33" s="578">
        <v>6237.81</v>
      </c>
      <c r="K33" s="578">
        <v>3808.95</v>
      </c>
      <c r="L33" s="578">
        <v>2288.94</v>
      </c>
      <c r="M33" s="578">
        <v>3849.1</v>
      </c>
      <c r="N33" s="685">
        <v>37894.65</v>
      </c>
    </row>
    <row r="34" spans="1:14" ht="9.6" customHeight="1">
      <c r="A34" s="1113" t="s">
        <v>1683</v>
      </c>
      <c r="B34" s="578">
        <v>1699.84</v>
      </c>
      <c r="C34" s="578">
        <v>2160.84</v>
      </c>
      <c r="D34" s="578">
        <v>3783.86</v>
      </c>
      <c r="E34" s="578">
        <v>6195.4894999999988</v>
      </c>
      <c r="F34" s="578">
        <v>4826.32</v>
      </c>
      <c r="G34" s="578">
        <v>4487.1729999999998</v>
      </c>
      <c r="H34" s="578">
        <v>2934.97</v>
      </c>
      <c r="I34" s="578">
        <v>5263.02</v>
      </c>
      <c r="J34" s="578">
        <v>3922.8</v>
      </c>
      <c r="K34" s="578">
        <v>5023.75</v>
      </c>
      <c r="L34" s="578">
        <v>9752.2099999999991</v>
      </c>
      <c r="M34" s="576">
        <v>5827.24</v>
      </c>
      <c r="N34" s="685">
        <v>55877.512499999997</v>
      </c>
    </row>
    <row r="35" spans="1:14" ht="9.6" customHeight="1">
      <c r="A35" s="1113" t="s">
        <v>1408</v>
      </c>
      <c r="B35" s="578">
        <v>6548.66</v>
      </c>
      <c r="C35" s="578">
        <v>4746.41</v>
      </c>
      <c r="D35" s="578">
        <v>5593.18</v>
      </c>
      <c r="E35" s="578">
        <v>5134.5</v>
      </c>
      <c r="F35" s="578">
        <v>6876.1</v>
      </c>
      <c r="G35" s="578">
        <v>5420.58</v>
      </c>
      <c r="H35" s="578">
        <v>3363.4045000000001</v>
      </c>
      <c r="I35" s="578">
        <v>7260.27</v>
      </c>
      <c r="J35" s="576">
        <v>3531.87</v>
      </c>
      <c r="K35" s="576">
        <v>4500.1400000000003</v>
      </c>
      <c r="L35" s="576">
        <v>5395.53</v>
      </c>
      <c r="M35" s="576">
        <v>6596.009</v>
      </c>
      <c r="N35" s="686">
        <v>64966.6535</v>
      </c>
    </row>
    <row r="36" spans="1:14" ht="9.6" customHeight="1">
      <c r="A36" s="167" t="s">
        <v>1441</v>
      </c>
      <c r="B36" s="576">
        <v>2250.71</v>
      </c>
      <c r="C36" s="576">
        <v>4792.01</v>
      </c>
      <c r="D36" s="576">
        <v>7387.13</v>
      </c>
      <c r="E36" s="576">
        <v>6602.39</v>
      </c>
      <c r="F36" s="576">
        <v>9124.41</v>
      </c>
      <c r="G36" s="576">
        <v>5915.13</v>
      </c>
      <c r="H36" s="576">
        <v>7033.12</v>
      </c>
      <c r="I36" s="576">
        <v>12834.02</v>
      </c>
      <c r="J36" s="576">
        <v>10993.26</v>
      </c>
      <c r="K36" s="576">
        <v>10622.39</v>
      </c>
      <c r="L36" s="576">
        <v>12503.121500000001</v>
      </c>
      <c r="M36" s="576">
        <v>13516.6895</v>
      </c>
      <c r="N36" s="686">
        <v>103574.38099999999</v>
      </c>
    </row>
    <row r="37" spans="1:14" ht="9.6" customHeight="1">
      <c r="A37" s="167" t="s">
        <v>1442</v>
      </c>
      <c r="B37" s="576">
        <v>5574.13</v>
      </c>
      <c r="C37" s="576">
        <v>7770</v>
      </c>
      <c r="D37" s="576">
        <v>18467.03</v>
      </c>
      <c r="E37" s="576">
        <v>11548.76</v>
      </c>
      <c r="F37" s="576">
        <v>17492.02</v>
      </c>
      <c r="G37" s="576">
        <v>13494.7</v>
      </c>
      <c r="H37" s="576">
        <v>12134.1</v>
      </c>
      <c r="I37" s="576">
        <v>11919.8</v>
      </c>
      <c r="J37" s="576">
        <v>10794.5</v>
      </c>
      <c r="K37" s="576">
        <v>13464.8</v>
      </c>
      <c r="L37" s="576">
        <v>9098.5</v>
      </c>
      <c r="M37" s="576">
        <v>12276.9</v>
      </c>
      <c r="N37" s="686">
        <v>144035.24000000002</v>
      </c>
    </row>
    <row r="38" spans="1:14" ht="9.6" customHeight="1">
      <c r="A38" s="167" t="s">
        <v>721</v>
      </c>
      <c r="B38" s="576">
        <v>5766.1390000000001</v>
      </c>
      <c r="C38" s="576">
        <v>9851.0920000000006</v>
      </c>
      <c r="D38" s="576">
        <v>4561.7624999999998</v>
      </c>
      <c r="E38" s="576">
        <v>6372.0455000000002</v>
      </c>
      <c r="F38" s="576">
        <v>7210.1149999999998</v>
      </c>
      <c r="G38" s="576">
        <v>4258.9174999999996</v>
      </c>
      <c r="H38" s="576">
        <v>8642.3050000000003</v>
      </c>
      <c r="I38" s="576">
        <v>8950.8860000000004</v>
      </c>
      <c r="J38" s="576">
        <v>13701.534</v>
      </c>
      <c r="K38" s="576">
        <v>15581.091</v>
      </c>
      <c r="L38" s="576">
        <v>16544.958999999999</v>
      </c>
      <c r="M38" s="576">
        <v>17665.917000000001</v>
      </c>
      <c r="N38" s="686">
        <v>119106.7635</v>
      </c>
    </row>
    <row r="39" spans="1:14" ht="9.6" customHeight="1">
      <c r="A39" s="167" t="s">
        <v>292</v>
      </c>
      <c r="B39" s="576">
        <v>12823.187</v>
      </c>
      <c r="C39" s="576">
        <v>11110.184999999999</v>
      </c>
      <c r="D39" s="576">
        <v>13842</v>
      </c>
      <c r="E39" s="576">
        <v>19304.079000000002</v>
      </c>
      <c r="F39" s="576">
        <v>13241.123374999999</v>
      </c>
      <c r="G39" s="576">
        <v>14668</v>
      </c>
      <c r="H39" s="576">
        <v>13870</v>
      </c>
      <c r="I39" s="576">
        <v>14411.04</v>
      </c>
      <c r="J39" s="576">
        <v>11399.27</v>
      </c>
      <c r="K39" s="576">
        <v>19306</v>
      </c>
      <c r="L39" s="576">
        <v>17024</v>
      </c>
      <c r="M39" s="576">
        <v>13662.25</v>
      </c>
      <c r="N39" s="686">
        <v>174661.13437500002</v>
      </c>
    </row>
    <row r="40" spans="1:14" ht="9.6" customHeight="1">
      <c r="A40" s="167" t="s">
        <v>1195</v>
      </c>
      <c r="B40" s="576">
        <v>18375.16</v>
      </c>
      <c r="C40" s="576">
        <v>21283.07</v>
      </c>
      <c r="D40" s="578">
        <v>28964.11</v>
      </c>
      <c r="E40" s="578">
        <v>19856.75</v>
      </c>
      <c r="F40" s="578">
        <v>19211.93</v>
      </c>
      <c r="G40" s="578">
        <v>18781.57</v>
      </c>
      <c r="H40" s="578">
        <v>14785.68</v>
      </c>
      <c r="I40" s="578">
        <v>19341.300000000003</v>
      </c>
      <c r="J40" s="578">
        <v>21063.93</v>
      </c>
      <c r="K40" s="576">
        <v>22301.3</v>
      </c>
      <c r="L40" s="1084">
        <v>30485.22</v>
      </c>
      <c r="M40" s="1084">
        <v>23827.34</v>
      </c>
      <c r="N40" s="686">
        <v>258277.36</v>
      </c>
    </row>
    <row r="41" spans="1:14" ht="9.6" customHeight="1">
      <c r="A41" s="167" t="s">
        <v>428</v>
      </c>
      <c r="B41" s="576">
        <v>13561.61</v>
      </c>
      <c r="C41" s="576">
        <v>14957.54</v>
      </c>
      <c r="D41" s="576">
        <v>19347.08625</v>
      </c>
      <c r="E41" s="576">
        <v>16474.964749999999</v>
      </c>
      <c r="F41" s="576">
        <v>22520.77</v>
      </c>
      <c r="G41" s="576">
        <v>17484.34</v>
      </c>
      <c r="H41" s="576">
        <v>19206.169499999996</v>
      </c>
      <c r="I41" s="576">
        <v>32629.599999999999</v>
      </c>
      <c r="J41" s="576">
        <v>25512.501249999998</v>
      </c>
      <c r="K41" s="576">
        <v>34971.583500000008</v>
      </c>
      <c r="L41" s="576">
        <v>26972.647349999999</v>
      </c>
      <c r="M41" s="576">
        <v>42396.2</v>
      </c>
      <c r="N41" s="1316">
        <v>286035.01260000002</v>
      </c>
    </row>
    <row r="42" spans="1:14" ht="9.6" customHeight="1">
      <c r="A42" s="167" t="s">
        <v>1828</v>
      </c>
      <c r="B42" s="576">
        <v>20089.3505</v>
      </c>
      <c r="C42" s="576">
        <v>32190.981499999994</v>
      </c>
      <c r="D42" s="576">
        <v>39009.924249999996</v>
      </c>
      <c r="E42" s="576">
        <v>34593.981349999995</v>
      </c>
      <c r="F42" s="576">
        <v>15492.9043</v>
      </c>
      <c r="G42" s="576">
        <v>29918.715249999997</v>
      </c>
      <c r="H42" s="576">
        <v>26988.022000000001</v>
      </c>
      <c r="I42" s="576">
        <v>29064.779499999997</v>
      </c>
      <c r="J42" s="576">
        <v>25882.97</v>
      </c>
      <c r="K42" s="576">
        <v>32466.19875</v>
      </c>
      <c r="L42" s="576">
        <v>26003.481499999998</v>
      </c>
      <c r="M42" s="576">
        <v>34123.754000000001</v>
      </c>
      <c r="N42" s="1316">
        <v>345825.06290000002</v>
      </c>
    </row>
    <row r="43" spans="1:14" ht="9.6" customHeight="1">
      <c r="A43" s="167" t="s">
        <v>1915</v>
      </c>
      <c r="B43" s="576">
        <v>26790.169000000002</v>
      </c>
      <c r="C43" s="576">
        <v>18986.876250000001</v>
      </c>
      <c r="D43" s="576">
        <v>26236.907749999995</v>
      </c>
      <c r="E43" s="576">
        <v>28964.910999999996</v>
      </c>
      <c r="F43" s="576">
        <v>30642.332749999994</v>
      </c>
      <c r="G43" s="576">
        <v>25574.156999999999</v>
      </c>
      <c r="H43" s="576">
        <v>24360.532000000003</v>
      </c>
      <c r="I43" s="576">
        <v>31916.139500000005</v>
      </c>
      <c r="J43" s="576">
        <v>31509.897270000005</v>
      </c>
      <c r="K43" s="576">
        <v>55403.839250000005</v>
      </c>
      <c r="L43" s="576">
        <v>55104.493499999997</v>
      </c>
      <c r="M43" s="576">
        <v>42365.126749999996</v>
      </c>
      <c r="N43" s="1316">
        <v>397855.38202000002</v>
      </c>
    </row>
    <row r="44" spans="1:14" ht="9.6" customHeight="1">
      <c r="A44" s="167" t="s">
        <v>2019</v>
      </c>
      <c r="B44" s="576">
        <v>34039.025000000001</v>
      </c>
      <c r="C44" s="576">
        <v>39886.570000000007</v>
      </c>
      <c r="D44" s="576">
        <v>43534.91575</v>
      </c>
      <c r="E44" s="576">
        <v>36816.6</v>
      </c>
      <c r="F44" s="576">
        <v>42556.172250000003</v>
      </c>
      <c r="G44" s="576">
        <v>37301.544750000001</v>
      </c>
      <c r="H44" s="576">
        <v>34486.870750000002</v>
      </c>
      <c r="I44" s="576">
        <v>37711.872999999992</v>
      </c>
      <c r="J44" s="576">
        <v>43327.527499999997</v>
      </c>
      <c r="K44" s="576">
        <v>42584.382000000005</v>
      </c>
      <c r="L44" s="576">
        <v>31654.406974999998</v>
      </c>
      <c r="M44" s="576">
        <v>47450.159</v>
      </c>
      <c r="N44" s="1316">
        <v>471350.04697499989</v>
      </c>
    </row>
    <row r="45" spans="1:14" ht="9.6" customHeight="1">
      <c r="A45" s="167" t="s">
        <v>2172</v>
      </c>
      <c r="B45" s="576">
        <v>23629.293000000001</v>
      </c>
      <c r="C45" s="576">
        <v>33874</v>
      </c>
      <c r="D45" s="576">
        <v>41431.738499999999</v>
      </c>
      <c r="E45" s="576">
        <v>38936.5</v>
      </c>
      <c r="F45" s="576">
        <v>37894.311249999999</v>
      </c>
      <c r="G45" s="576">
        <v>43581</v>
      </c>
      <c r="H45" s="576">
        <v>31770.9</v>
      </c>
      <c r="I45" s="576">
        <v>38901.5</v>
      </c>
      <c r="J45" s="576">
        <v>37579.954100000003</v>
      </c>
      <c r="K45" s="576">
        <v>33035.5</v>
      </c>
      <c r="L45" s="576">
        <v>37693.9</v>
      </c>
      <c r="M45" s="576">
        <v>37530</v>
      </c>
      <c r="N45" s="1316">
        <v>435858.59684999997</v>
      </c>
    </row>
    <row r="46" spans="1:14" ht="9.6" customHeight="1">
      <c r="A46" s="167" t="s">
        <v>2295</v>
      </c>
      <c r="B46" s="576">
        <v>19141.891500000002</v>
      </c>
      <c r="C46" s="576">
        <v>35282.550000000003</v>
      </c>
      <c r="D46" s="576">
        <v>43260.45</v>
      </c>
      <c r="E46" s="576">
        <v>34788.513250000004</v>
      </c>
      <c r="F46" s="576">
        <v>34715.016000000003</v>
      </c>
      <c r="G46" s="576">
        <v>30854.165300000001</v>
      </c>
      <c r="H46" s="576">
        <v>40334</v>
      </c>
      <c r="I46" s="576">
        <v>44943.199999999997</v>
      </c>
      <c r="J46" s="576">
        <v>46299.7</v>
      </c>
      <c r="K46" s="576">
        <v>32592.7</v>
      </c>
      <c r="L46" s="576">
        <v>31595.168000000001</v>
      </c>
      <c r="M46" s="576">
        <v>37673.784299999999</v>
      </c>
      <c r="N46" s="1316">
        <v>431481.13835000002</v>
      </c>
    </row>
    <row r="47" spans="1:14" ht="9.6" customHeight="1">
      <c r="A47" s="167" t="s">
        <v>2635</v>
      </c>
      <c r="B47" s="576">
        <v>17405.290125</v>
      </c>
      <c r="C47" s="576">
        <v>21783.822390000001</v>
      </c>
      <c r="D47" s="576">
        <v>49281.63</v>
      </c>
      <c r="E47" s="576">
        <v>21107.5</v>
      </c>
      <c r="F47" s="576">
        <v>24778.7</v>
      </c>
      <c r="G47" s="576">
        <v>33649.199999999997</v>
      </c>
      <c r="H47" s="576">
        <v>37367.800000000003</v>
      </c>
      <c r="I47" s="576">
        <v>27903.7</v>
      </c>
      <c r="J47" s="576">
        <v>26659.4</v>
      </c>
      <c r="K47" s="576">
        <v>39863.166750000004</v>
      </c>
      <c r="L47" s="576">
        <v>38640.774749999997</v>
      </c>
      <c r="M47" s="576">
        <v>30187.329750000004</v>
      </c>
      <c r="N47" s="1316">
        <v>368628.31376499997</v>
      </c>
    </row>
    <row r="48" spans="1:14" ht="9.6" customHeight="1">
      <c r="A48" s="167" t="s">
        <v>2736</v>
      </c>
      <c r="B48" s="576">
        <v>20521.082249999999</v>
      </c>
      <c r="C48" s="576">
        <v>32344.770749999996</v>
      </c>
      <c r="D48" s="576">
        <v>49761.223000000013</v>
      </c>
      <c r="E48" s="576">
        <v>34338.402125000001</v>
      </c>
      <c r="F48" s="576">
        <v>25027.88925</v>
      </c>
      <c r="G48" s="576">
        <v>31815.376749999999</v>
      </c>
      <c r="H48" s="576">
        <v>36058.7255</v>
      </c>
      <c r="I48" s="576">
        <v>55720.751249999994</v>
      </c>
      <c r="J48" s="576">
        <v>20054.271000000001</v>
      </c>
      <c r="K48" s="576">
        <v>41418.258125</v>
      </c>
      <c r="L48" s="576">
        <v>70109.416750000004</v>
      </c>
      <c r="M48" s="576">
        <v>75480.302999999985</v>
      </c>
      <c r="N48" s="1316">
        <v>492650.46974999993</v>
      </c>
    </row>
    <row r="49" spans="1:15" ht="9.6" customHeight="1">
      <c r="A49" s="2184" t="s">
        <v>2890</v>
      </c>
      <c r="B49" s="577">
        <v>52194.600749999998</v>
      </c>
      <c r="C49" s="577">
        <v>33076.074874999977</v>
      </c>
      <c r="D49" s="577">
        <v>62160.814999999973</v>
      </c>
      <c r="E49" s="577"/>
      <c r="F49" s="577"/>
      <c r="G49" s="577"/>
      <c r="H49" s="577"/>
      <c r="I49" s="577"/>
      <c r="J49" s="577"/>
      <c r="K49" s="577"/>
      <c r="L49" s="577"/>
      <c r="M49" s="577"/>
      <c r="N49" s="1257">
        <v>147431.49062499995</v>
      </c>
    </row>
    <row r="50" spans="1:15">
      <c r="A50" s="1348" t="s">
        <v>1882</v>
      </c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</row>
    <row r="51" spans="1:15">
      <c r="A51" s="1348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3" spans="1:15" ht="12.75">
      <c r="A53" s="430" t="s">
        <v>2449</v>
      </c>
      <c r="B53" s="459"/>
      <c r="C53" s="459"/>
      <c r="D53" s="459"/>
      <c r="E53" s="459"/>
      <c r="F53" s="459"/>
      <c r="G53" s="459"/>
      <c r="H53" s="459"/>
      <c r="I53" s="459"/>
      <c r="J53" s="459"/>
      <c r="K53" s="459"/>
      <c r="L53" s="459"/>
      <c r="M53" s="459"/>
      <c r="N53" s="459"/>
    </row>
    <row r="54" spans="1:15" ht="12.75">
      <c r="A54" s="462"/>
      <c r="B54" s="463"/>
      <c r="C54" s="463"/>
      <c r="D54" s="463"/>
      <c r="E54" s="463"/>
      <c r="F54" s="463"/>
      <c r="G54" s="463"/>
      <c r="H54" s="463"/>
      <c r="I54" s="463"/>
      <c r="J54" s="463"/>
      <c r="K54" s="463"/>
      <c r="L54" s="463"/>
      <c r="M54" s="463"/>
      <c r="N54" s="463"/>
    </row>
    <row r="55" spans="1:15" ht="12.75">
      <c r="A55" s="462"/>
      <c r="B55" s="463"/>
      <c r="C55" s="463"/>
      <c r="D55" s="463"/>
      <c r="E55" s="463"/>
      <c r="F55" s="463"/>
      <c r="G55" s="463"/>
      <c r="H55" s="463"/>
      <c r="I55" s="463"/>
      <c r="J55" s="463"/>
      <c r="K55" s="463"/>
      <c r="L55" s="463"/>
      <c r="M55" s="463"/>
      <c r="N55" s="463"/>
    </row>
    <row r="56" spans="1:15" ht="12.75">
      <c r="A56" s="465" t="s">
        <v>280</v>
      </c>
      <c r="B56" s="466"/>
      <c r="C56" s="466"/>
      <c r="D56" s="466"/>
      <c r="E56" s="466"/>
      <c r="F56" s="466"/>
      <c r="G56" s="466"/>
      <c r="H56" s="466"/>
      <c r="I56" s="466"/>
      <c r="J56" s="466"/>
      <c r="K56" s="466"/>
      <c r="L56" s="466"/>
      <c r="M56" s="466"/>
      <c r="N56" s="466"/>
    </row>
    <row r="57" spans="1:15" ht="11.1" customHeight="1">
      <c r="A57" s="581"/>
      <c r="B57" s="2502" t="s">
        <v>1788</v>
      </c>
      <c r="C57" s="2502"/>
      <c r="D57" s="2502"/>
      <c r="E57" s="2502"/>
      <c r="F57" s="2502"/>
      <c r="G57" s="2502"/>
      <c r="H57" s="2502"/>
      <c r="I57" s="2502"/>
      <c r="J57" s="2502"/>
      <c r="K57" s="2502"/>
      <c r="L57" s="2502"/>
      <c r="M57" s="2502"/>
      <c r="N57" s="2502"/>
    </row>
    <row r="58" spans="1:15" ht="11.1" customHeight="1">
      <c r="A58" s="169" t="s">
        <v>976</v>
      </c>
      <c r="B58" s="169" t="s">
        <v>1688</v>
      </c>
      <c r="C58" s="169" t="s">
        <v>1689</v>
      </c>
      <c r="D58" s="169" t="s">
        <v>1690</v>
      </c>
      <c r="E58" s="169" t="s">
        <v>1691</v>
      </c>
      <c r="F58" s="169" t="s">
        <v>1692</v>
      </c>
      <c r="G58" s="169" t="s">
        <v>1693</v>
      </c>
      <c r="H58" s="169" t="s">
        <v>1694</v>
      </c>
      <c r="I58" s="169" t="s">
        <v>1695</v>
      </c>
      <c r="J58" s="169" t="s">
        <v>1704</v>
      </c>
      <c r="K58" s="169" t="s">
        <v>1705</v>
      </c>
      <c r="L58" s="169" t="s">
        <v>717</v>
      </c>
      <c r="M58" s="169" t="s">
        <v>718</v>
      </c>
      <c r="N58" s="2282" t="s">
        <v>1341</v>
      </c>
    </row>
    <row r="59" spans="1:15" ht="9.6" customHeight="1">
      <c r="A59" s="1113" t="s">
        <v>1601</v>
      </c>
      <c r="B59" s="1083">
        <v>0</v>
      </c>
      <c r="C59" s="1083">
        <v>0</v>
      </c>
      <c r="D59" s="1083">
        <v>0</v>
      </c>
      <c r="E59" s="1083">
        <v>1088.43</v>
      </c>
      <c r="F59" s="1083">
        <v>0</v>
      </c>
      <c r="G59" s="1083">
        <v>0</v>
      </c>
      <c r="H59" s="1083">
        <v>1750.53</v>
      </c>
      <c r="I59" s="1083">
        <v>0</v>
      </c>
      <c r="J59" s="1083">
        <v>0</v>
      </c>
      <c r="K59" s="1083">
        <v>780.34</v>
      </c>
      <c r="L59" s="1083">
        <v>0</v>
      </c>
      <c r="M59" s="1083">
        <v>0</v>
      </c>
      <c r="N59" s="1085">
        <v>3619.3</v>
      </c>
      <c r="O59" s="2328"/>
    </row>
    <row r="60" spans="1:15" ht="9.6" customHeight="1">
      <c r="A60" s="1113" t="s">
        <v>1683</v>
      </c>
      <c r="B60" s="1083">
        <v>522.73599999999999</v>
      </c>
      <c r="C60" s="1083">
        <v>0</v>
      </c>
      <c r="D60" s="1083">
        <v>0</v>
      </c>
      <c r="E60" s="1083">
        <v>0</v>
      </c>
      <c r="F60" s="1083">
        <v>0</v>
      </c>
      <c r="G60" s="1083">
        <v>131.74199999999999</v>
      </c>
      <c r="H60" s="1083">
        <v>0</v>
      </c>
      <c r="I60" s="1083">
        <v>0</v>
      </c>
      <c r="J60" s="1083">
        <v>0</v>
      </c>
      <c r="K60" s="1083">
        <v>0</v>
      </c>
      <c r="L60" s="1083">
        <v>0</v>
      </c>
      <c r="M60" s="1084">
        <v>0</v>
      </c>
      <c r="N60" s="1085">
        <v>654.47799999999995</v>
      </c>
      <c r="O60" s="2328"/>
    </row>
    <row r="61" spans="1:15" ht="9.6" customHeight="1">
      <c r="A61" s="1113" t="s">
        <v>1408</v>
      </c>
      <c r="B61" s="1083">
        <v>0</v>
      </c>
      <c r="C61" s="1083">
        <v>0</v>
      </c>
      <c r="D61" s="1083">
        <v>0</v>
      </c>
      <c r="E61" s="1083">
        <v>0</v>
      </c>
      <c r="F61" s="1083">
        <v>0</v>
      </c>
      <c r="G61" s="1083">
        <v>0</v>
      </c>
      <c r="H61" s="1083">
        <v>511.488</v>
      </c>
      <c r="I61" s="1083">
        <v>0</v>
      </c>
      <c r="J61" s="1083">
        <v>0</v>
      </c>
      <c r="K61" s="1084">
        <v>0</v>
      </c>
      <c r="L61" s="1084">
        <v>0</v>
      </c>
      <c r="M61" s="1084">
        <v>0</v>
      </c>
      <c r="N61" s="1086">
        <v>511.488</v>
      </c>
      <c r="O61" s="2328"/>
    </row>
    <row r="62" spans="1:15" ht="9.6" customHeight="1">
      <c r="A62" s="167" t="s">
        <v>1441</v>
      </c>
      <c r="B62" s="1084">
        <v>0</v>
      </c>
      <c r="C62" s="1084">
        <v>400.38</v>
      </c>
      <c r="D62" s="1084">
        <v>0</v>
      </c>
      <c r="E62" s="1084">
        <v>0</v>
      </c>
      <c r="F62" s="1084">
        <v>0</v>
      </c>
      <c r="G62" s="1084">
        <v>0</v>
      </c>
      <c r="H62" s="1083">
        <v>548.94000000000005</v>
      </c>
      <c r="I62" s="1084">
        <v>0</v>
      </c>
      <c r="J62" s="1084">
        <v>0</v>
      </c>
      <c r="K62" s="1084">
        <v>0</v>
      </c>
      <c r="L62" s="1084">
        <v>0</v>
      </c>
      <c r="M62" s="1084">
        <v>215.41899999999998</v>
      </c>
      <c r="N62" s="1086">
        <v>1164.739</v>
      </c>
    </row>
    <row r="63" spans="1:15" ht="9.6" customHeight="1">
      <c r="A63" s="167" t="s">
        <v>1442</v>
      </c>
      <c r="B63" s="1084">
        <v>183.84</v>
      </c>
      <c r="C63" s="1084">
        <v>974.74</v>
      </c>
      <c r="D63" s="1084">
        <v>0</v>
      </c>
      <c r="E63" s="1084">
        <v>0</v>
      </c>
      <c r="F63" s="1084">
        <v>0</v>
      </c>
      <c r="G63" s="1084">
        <v>0</v>
      </c>
      <c r="H63" s="1083">
        <v>0</v>
      </c>
      <c r="I63" s="1084">
        <v>0</v>
      </c>
      <c r="J63" s="1084">
        <v>0</v>
      </c>
      <c r="K63" s="1084">
        <v>0</v>
      </c>
      <c r="L63" s="1084">
        <v>377.7</v>
      </c>
      <c r="M63" s="1084">
        <v>0</v>
      </c>
      <c r="N63" s="1086">
        <v>1536.28</v>
      </c>
    </row>
    <row r="64" spans="1:15" ht="9.6" customHeight="1">
      <c r="A64" s="167" t="s">
        <v>721</v>
      </c>
      <c r="B64" s="1084">
        <v>0</v>
      </c>
      <c r="C64" s="1084">
        <v>0</v>
      </c>
      <c r="D64" s="1084">
        <v>0</v>
      </c>
      <c r="E64" s="1084">
        <v>0</v>
      </c>
      <c r="F64" s="1084">
        <v>0</v>
      </c>
      <c r="G64" s="1084">
        <v>446.76</v>
      </c>
      <c r="H64" s="1083">
        <v>0</v>
      </c>
      <c r="I64" s="1084">
        <v>0</v>
      </c>
      <c r="J64" s="1084">
        <v>0</v>
      </c>
      <c r="K64" s="1084">
        <v>0</v>
      </c>
      <c r="L64" s="1084">
        <v>0</v>
      </c>
      <c r="M64" s="1084">
        <v>0</v>
      </c>
      <c r="N64" s="1086">
        <v>446.76</v>
      </c>
    </row>
    <row r="65" spans="1:14" ht="9.6" customHeight="1">
      <c r="A65" s="167" t="s">
        <v>292</v>
      </c>
      <c r="B65" s="1084">
        <v>0</v>
      </c>
      <c r="C65" s="1084">
        <v>0</v>
      </c>
      <c r="D65" s="1084">
        <v>0</v>
      </c>
      <c r="E65" s="1084">
        <v>0</v>
      </c>
      <c r="F65" s="1084">
        <v>363.03300000000002</v>
      </c>
      <c r="G65" s="1084">
        <v>0</v>
      </c>
      <c r="H65" s="1084">
        <v>0</v>
      </c>
      <c r="I65" s="1084">
        <v>0</v>
      </c>
      <c r="J65" s="1084">
        <v>0</v>
      </c>
      <c r="K65" s="1084">
        <v>0</v>
      </c>
      <c r="L65" s="1084">
        <v>0</v>
      </c>
      <c r="M65" s="1084">
        <v>0</v>
      </c>
      <c r="N65" s="1086">
        <v>363.03300000000002</v>
      </c>
    </row>
    <row r="66" spans="1:14" ht="9.6" customHeight="1">
      <c r="A66" s="167" t="s">
        <v>1195</v>
      </c>
      <c r="B66" s="1083">
        <v>0</v>
      </c>
      <c r="C66" s="1083">
        <v>0</v>
      </c>
      <c r="D66" s="1084">
        <v>0</v>
      </c>
      <c r="E66" s="1084">
        <v>0</v>
      </c>
      <c r="F66" s="1084">
        <v>0</v>
      </c>
      <c r="G66" s="1084">
        <v>0</v>
      </c>
      <c r="H66" s="1084">
        <v>0</v>
      </c>
      <c r="I66" s="1084">
        <v>0</v>
      </c>
      <c r="J66" s="1084">
        <v>0</v>
      </c>
      <c r="K66" s="1084">
        <v>0</v>
      </c>
      <c r="L66" s="1084">
        <v>0</v>
      </c>
      <c r="M66" s="1084">
        <v>0</v>
      </c>
      <c r="N66" s="1086">
        <v>0</v>
      </c>
    </row>
    <row r="67" spans="1:14" ht="9.6" customHeight="1">
      <c r="A67" s="167" t="s">
        <v>428</v>
      </c>
      <c r="B67" s="1083">
        <v>1007.5</v>
      </c>
      <c r="C67" s="1083">
        <v>0</v>
      </c>
      <c r="D67" s="1084">
        <v>0</v>
      </c>
      <c r="E67" s="1084">
        <v>0</v>
      </c>
      <c r="F67" s="1084">
        <v>0</v>
      </c>
      <c r="G67" s="1084">
        <v>0</v>
      </c>
      <c r="H67" s="1083">
        <v>0</v>
      </c>
      <c r="I67" s="1084">
        <v>0</v>
      </c>
      <c r="J67" s="1084">
        <v>0</v>
      </c>
      <c r="K67" s="1084">
        <v>0</v>
      </c>
      <c r="L67" s="1084">
        <v>0</v>
      </c>
      <c r="M67" s="1084">
        <v>0</v>
      </c>
      <c r="N67" s="1086">
        <v>1007.5</v>
      </c>
    </row>
    <row r="68" spans="1:14" ht="9.6" customHeight="1">
      <c r="A68" s="167" t="s">
        <v>1828</v>
      </c>
      <c r="B68" s="1084">
        <v>2362.9697500000002</v>
      </c>
      <c r="C68" s="576">
        <v>0</v>
      </c>
      <c r="D68" s="576">
        <v>0</v>
      </c>
      <c r="E68" s="1084">
        <v>0</v>
      </c>
      <c r="F68" s="576">
        <v>0</v>
      </c>
      <c r="G68" s="576">
        <v>0</v>
      </c>
      <c r="H68" s="576">
        <v>0</v>
      </c>
      <c r="I68" s="576">
        <v>0</v>
      </c>
      <c r="J68" s="576">
        <v>0</v>
      </c>
      <c r="K68" s="576">
        <v>0</v>
      </c>
      <c r="L68" s="576">
        <v>0</v>
      </c>
      <c r="M68" s="576">
        <v>0</v>
      </c>
      <c r="N68" s="1316">
        <v>2362.9697500000002</v>
      </c>
    </row>
    <row r="69" spans="1:14" ht="9.6" customHeight="1">
      <c r="A69" s="167" t="s">
        <v>1915</v>
      </c>
      <c r="B69" s="576">
        <v>0</v>
      </c>
      <c r="C69" s="576">
        <v>0</v>
      </c>
      <c r="D69" s="576">
        <v>0</v>
      </c>
      <c r="E69" s="576">
        <v>0</v>
      </c>
      <c r="F69" s="576">
        <v>0</v>
      </c>
      <c r="G69" s="576">
        <v>0</v>
      </c>
      <c r="H69" s="576">
        <v>346.64</v>
      </c>
      <c r="I69" s="576">
        <v>0</v>
      </c>
      <c r="J69" s="576">
        <v>115.548</v>
      </c>
      <c r="K69" s="576">
        <v>269.67079999999999</v>
      </c>
      <c r="L69" s="576">
        <v>0</v>
      </c>
      <c r="M69" s="576">
        <v>407.44</v>
      </c>
      <c r="N69" s="1316">
        <v>1139.2988</v>
      </c>
    </row>
    <row r="70" spans="1:14" ht="9.6" customHeight="1">
      <c r="A70" s="167" t="s">
        <v>2019</v>
      </c>
      <c r="B70" s="576">
        <v>0</v>
      </c>
      <c r="C70" s="576">
        <v>0</v>
      </c>
      <c r="D70" s="576">
        <v>0</v>
      </c>
      <c r="E70" s="576">
        <v>0</v>
      </c>
      <c r="F70" s="576">
        <v>0</v>
      </c>
      <c r="G70" s="576">
        <v>0</v>
      </c>
      <c r="H70" s="576">
        <v>0</v>
      </c>
      <c r="I70" s="576">
        <v>0</v>
      </c>
      <c r="J70" s="576">
        <v>0</v>
      </c>
      <c r="K70" s="576">
        <v>0</v>
      </c>
      <c r="L70" s="576">
        <v>0</v>
      </c>
      <c r="M70" s="576">
        <v>0</v>
      </c>
      <c r="N70" s="1316">
        <v>0</v>
      </c>
    </row>
    <row r="71" spans="1:14" ht="9.6" customHeight="1">
      <c r="A71" s="167" t="s">
        <v>2172</v>
      </c>
      <c r="B71" s="576">
        <v>0</v>
      </c>
      <c r="C71" s="576">
        <v>0</v>
      </c>
      <c r="D71" s="576">
        <v>0</v>
      </c>
      <c r="E71" s="576">
        <v>0</v>
      </c>
      <c r="F71" s="576">
        <v>0</v>
      </c>
      <c r="G71" s="576">
        <v>0</v>
      </c>
      <c r="H71" s="576">
        <v>0</v>
      </c>
      <c r="I71" s="576">
        <v>0</v>
      </c>
      <c r="J71" s="576">
        <v>0</v>
      </c>
      <c r="K71" s="576">
        <v>0</v>
      </c>
      <c r="L71" s="576">
        <v>0</v>
      </c>
      <c r="M71" s="576">
        <v>0</v>
      </c>
      <c r="N71" s="1316">
        <v>0</v>
      </c>
    </row>
    <row r="72" spans="1:14" ht="9.6" customHeight="1">
      <c r="A72" s="167" t="s">
        <v>2295</v>
      </c>
      <c r="B72" s="576">
        <v>400.06200000000001</v>
      </c>
      <c r="C72" s="576">
        <v>1329.38</v>
      </c>
      <c r="D72" s="576">
        <v>0</v>
      </c>
      <c r="E72" s="576">
        <v>0</v>
      </c>
      <c r="F72" s="576">
        <v>0</v>
      </c>
      <c r="G72" s="576">
        <v>0</v>
      </c>
      <c r="H72" s="576">
        <v>0</v>
      </c>
      <c r="I72" s="576">
        <v>0</v>
      </c>
      <c r="J72" s="576">
        <v>0</v>
      </c>
      <c r="K72" s="576">
        <v>0</v>
      </c>
      <c r="L72" s="576">
        <v>0</v>
      </c>
      <c r="M72" s="576">
        <v>7416.08</v>
      </c>
      <c r="N72" s="1316">
        <v>9145.5220000000008</v>
      </c>
    </row>
    <row r="73" spans="1:14" ht="9.6" customHeight="1">
      <c r="A73" s="167" t="s">
        <v>2635</v>
      </c>
      <c r="B73" s="576">
        <v>7718.5</v>
      </c>
      <c r="C73" s="576">
        <v>0</v>
      </c>
      <c r="D73" s="576">
        <v>0</v>
      </c>
      <c r="E73" s="576">
        <v>0</v>
      </c>
      <c r="F73" s="576">
        <v>0</v>
      </c>
      <c r="G73" s="576">
        <v>0</v>
      </c>
      <c r="H73" s="576">
        <v>0</v>
      </c>
      <c r="I73" s="576">
        <v>0</v>
      </c>
      <c r="J73" s="576">
        <v>0</v>
      </c>
      <c r="K73" s="576">
        <v>0</v>
      </c>
      <c r="L73" s="576">
        <v>0</v>
      </c>
      <c r="M73" s="576">
        <v>0</v>
      </c>
      <c r="N73" s="1316">
        <v>7718.5</v>
      </c>
    </row>
    <row r="74" spans="1:14" ht="9.6" customHeight="1">
      <c r="A74" s="167" t="s">
        <v>2736</v>
      </c>
      <c r="B74" s="576">
        <v>408.59100000000007</v>
      </c>
      <c r="C74" s="576">
        <v>0</v>
      </c>
      <c r="D74" s="576">
        <v>0</v>
      </c>
      <c r="E74" s="576">
        <v>0</v>
      </c>
      <c r="F74" s="576">
        <v>0</v>
      </c>
      <c r="G74" s="576">
        <v>0</v>
      </c>
      <c r="H74" s="576">
        <v>0</v>
      </c>
      <c r="I74" s="576">
        <v>0</v>
      </c>
      <c r="J74" s="576">
        <v>0</v>
      </c>
      <c r="K74" s="576">
        <v>0</v>
      </c>
      <c r="L74" s="576">
        <v>0</v>
      </c>
      <c r="M74" s="576">
        <v>0</v>
      </c>
      <c r="N74" s="1316">
        <v>408.59100000000007</v>
      </c>
    </row>
    <row r="75" spans="1:14" ht="9.6" customHeight="1">
      <c r="A75" s="2184" t="s">
        <v>2890</v>
      </c>
      <c r="B75" s="577">
        <v>0</v>
      </c>
      <c r="C75" s="577">
        <v>0</v>
      </c>
      <c r="D75" s="577">
        <v>0</v>
      </c>
      <c r="E75" s="577"/>
      <c r="F75" s="577"/>
      <c r="G75" s="577"/>
      <c r="H75" s="577"/>
      <c r="I75" s="577"/>
      <c r="J75" s="577"/>
      <c r="K75" s="577"/>
      <c r="L75" s="577"/>
      <c r="M75" s="577"/>
      <c r="N75" s="2263">
        <v>0</v>
      </c>
    </row>
    <row r="76" spans="1:14">
      <c r="A76" s="1348" t="s">
        <v>1882</v>
      </c>
    </row>
  </sheetData>
  <mergeCells count="3">
    <mergeCell ref="B5:N5"/>
    <mergeCell ref="B31:N31"/>
    <mergeCell ref="B57:N57"/>
  </mergeCells>
  <pageMargins left="0.51181102362204722" right="0.51181102362204722" top="0.98425196850393704" bottom="0" header="0.51181102362204722" footer="0.19685039370078741"/>
  <pageSetup paperSize="9" firstPageNumber="62" orientation="portrait" useFirstPageNumber="1" r:id="rId1"/>
  <headerFooter alignWithMargins="0">
    <oddFooter>&amp;C&amp;"Times New Roman,Bold"&amp;10&amp;P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sheetPr codeName="Sheet49"/>
  <dimension ref="A1:I90"/>
  <sheetViews>
    <sheetView topLeftCell="B1" workbookViewId="0">
      <selection activeCell="I11" sqref="I11"/>
    </sheetView>
  </sheetViews>
  <sheetFormatPr defaultRowHeight="9"/>
  <cols>
    <col min="1" max="1" width="17.6640625" style="406" customWidth="1"/>
    <col min="2" max="4" width="13.83203125" style="406" customWidth="1"/>
    <col min="5" max="5" width="15.5" style="406" bestFit="1" customWidth="1"/>
    <col min="6" max="9" width="12.83203125" style="406" customWidth="1"/>
    <col min="10" max="16384" width="9.33203125" style="278"/>
  </cols>
  <sheetData>
    <row r="1" spans="1:9" s="915" customFormat="1" ht="14.1" customHeight="1">
      <c r="A1" s="1281" t="s">
        <v>2492</v>
      </c>
      <c r="B1" s="911"/>
      <c r="C1" s="911"/>
      <c r="D1" s="911"/>
      <c r="E1" s="911"/>
      <c r="F1" s="911"/>
      <c r="G1" s="911"/>
      <c r="H1" s="911"/>
      <c r="I1" s="911"/>
    </row>
    <row r="2" spans="1:9" ht="14.1" customHeight="1">
      <c r="A2" s="1272"/>
      <c r="H2" s="278"/>
      <c r="I2" s="278"/>
    </row>
    <row r="3" spans="1:9" ht="14.1" customHeight="1">
      <c r="A3" s="1272"/>
      <c r="B3" s="1282"/>
      <c r="C3" s="1282"/>
      <c r="D3" s="1282"/>
      <c r="E3" s="1282"/>
      <c r="F3" s="1282"/>
      <c r="G3" s="1282"/>
      <c r="H3" s="1283"/>
      <c r="I3" s="575"/>
    </row>
    <row r="4" spans="1:9">
      <c r="A4" s="2445" t="s">
        <v>177</v>
      </c>
      <c r="B4" s="109" t="s">
        <v>707</v>
      </c>
      <c r="C4" s="109" t="s">
        <v>647</v>
      </c>
      <c r="D4" s="109" t="s">
        <v>109</v>
      </c>
      <c r="E4" s="109" t="s">
        <v>2644</v>
      </c>
      <c r="F4" s="1888" t="s">
        <v>1341</v>
      </c>
      <c r="G4" s="2511" t="s">
        <v>108</v>
      </c>
      <c r="H4" s="2512"/>
      <c r="I4" s="2334" t="s">
        <v>1499</v>
      </c>
    </row>
    <row r="5" spans="1:9">
      <c r="A5" s="2459"/>
      <c r="B5" s="351" t="s">
        <v>1463</v>
      </c>
      <c r="C5" s="351" t="s">
        <v>1463</v>
      </c>
      <c r="D5" s="351" t="s">
        <v>1781</v>
      </c>
      <c r="E5" s="351" t="s">
        <v>2645</v>
      </c>
      <c r="F5" s="112" t="s">
        <v>2284</v>
      </c>
      <c r="G5" s="109" t="s">
        <v>110</v>
      </c>
      <c r="H5" s="109" t="s">
        <v>111</v>
      </c>
      <c r="I5" s="721" t="s">
        <v>1781</v>
      </c>
    </row>
    <row r="6" spans="1:9" s="723" customFormat="1" ht="9" customHeight="1">
      <c r="A6" s="1393" t="s">
        <v>881</v>
      </c>
      <c r="B6" s="1284">
        <v>2</v>
      </c>
      <c r="C6" s="1284">
        <v>2</v>
      </c>
      <c r="D6" s="1284" t="s">
        <v>1360</v>
      </c>
      <c r="E6" s="1284" t="s">
        <v>1360</v>
      </c>
      <c r="F6" s="1284">
        <f>SUM(B6:E6)</f>
        <v>4</v>
      </c>
      <c r="G6" s="1394" t="s">
        <v>1360</v>
      </c>
      <c r="H6" s="1284" t="s">
        <v>1360</v>
      </c>
      <c r="I6" s="1284">
        <v>4</v>
      </c>
    </row>
    <row r="7" spans="1:9" s="723" customFormat="1" ht="9" customHeight="1">
      <c r="A7" s="592" t="s">
        <v>882</v>
      </c>
      <c r="B7" s="1285">
        <v>3</v>
      </c>
      <c r="C7" s="1285">
        <v>2</v>
      </c>
      <c r="D7" s="1285" t="s">
        <v>1360</v>
      </c>
      <c r="E7" s="1285" t="s">
        <v>1360</v>
      </c>
      <c r="F7" s="1285">
        <f t="shared" ref="F7:F62" si="0">SUM(B7:E7)</f>
        <v>5</v>
      </c>
      <c r="G7" s="1285" t="s">
        <v>1360</v>
      </c>
      <c r="H7" s="1285" t="s">
        <v>1360</v>
      </c>
      <c r="I7" s="1285">
        <v>4</v>
      </c>
    </row>
    <row r="8" spans="1:9" s="723" customFormat="1" ht="9" customHeight="1">
      <c r="A8" s="592" t="s">
        <v>883</v>
      </c>
      <c r="B8" s="1285">
        <v>3</v>
      </c>
      <c r="C8" s="1285">
        <v>2</v>
      </c>
      <c r="D8" s="1285" t="s">
        <v>1360</v>
      </c>
      <c r="E8" s="1285" t="s">
        <v>1360</v>
      </c>
      <c r="F8" s="1285">
        <f t="shared" si="0"/>
        <v>5</v>
      </c>
      <c r="G8" s="1285" t="s">
        <v>1360</v>
      </c>
      <c r="H8" s="1285" t="s">
        <v>1360</v>
      </c>
      <c r="I8" s="1285">
        <v>4</v>
      </c>
    </row>
    <row r="9" spans="1:9" s="723" customFormat="1" ht="9" customHeight="1">
      <c r="A9" s="592" t="s">
        <v>884</v>
      </c>
      <c r="B9" s="1285">
        <v>4</v>
      </c>
      <c r="C9" s="1285">
        <v>2</v>
      </c>
      <c r="D9" s="1285" t="s">
        <v>1360</v>
      </c>
      <c r="E9" s="1285" t="s">
        <v>1360</v>
      </c>
      <c r="F9" s="1285">
        <f t="shared" si="0"/>
        <v>6</v>
      </c>
      <c r="G9" s="1285" t="s">
        <v>1360</v>
      </c>
      <c r="H9" s="1285" t="s">
        <v>1360</v>
      </c>
      <c r="I9" s="1285">
        <v>4</v>
      </c>
    </row>
    <row r="10" spans="1:9" s="723" customFormat="1" ht="9" customHeight="1">
      <c r="A10" s="592" t="s">
        <v>885</v>
      </c>
      <c r="B10" s="1285">
        <v>5</v>
      </c>
      <c r="C10" s="1285">
        <v>2</v>
      </c>
      <c r="D10" s="1285" t="s">
        <v>1360</v>
      </c>
      <c r="E10" s="1285" t="s">
        <v>1360</v>
      </c>
      <c r="F10" s="1285">
        <f t="shared" si="0"/>
        <v>7</v>
      </c>
      <c r="G10" s="1285" t="s">
        <v>1360</v>
      </c>
      <c r="H10" s="1285" t="s">
        <v>1360</v>
      </c>
      <c r="I10" s="1285">
        <v>4</v>
      </c>
    </row>
    <row r="11" spans="1:9" s="723" customFormat="1" ht="9" customHeight="1">
      <c r="A11" s="592" t="s">
        <v>886</v>
      </c>
      <c r="B11" s="1285">
        <v>5</v>
      </c>
      <c r="C11" s="1285">
        <v>2</v>
      </c>
      <c r="D11" s="1285" t="s">
        <v>1360</v>
      </c>
      <c r="E11" s="1285" t="s">
        <v>1360</v>
      </c>
      <c r="F11" s="1285">
        <f t="shared" si="0"/>
        <v>7</v>
      </c>
      <c r="G11" s="1285" t="s">
        <v>1360</v>
      </c>
      <c r="H11" s="1285" t="s">
        <v>1360</v>
      </c>
      <c r="I11" s="1285">
        <v>5</v>
      </c>
    </row>
    <row r="12" spans="1:9" s="723" customFormat="1" ht="9" customHeight="1">
      <c r="A12" s="592" t="s">
        <v>887</v>
      </c>
      <c r="B12" s="1285">
        <v>5</v>
      </c>
      <c r="C12" s="1285">
        <v>2</v>
      </c>
      <c r="D12" s="1285" t="s">
        <v>1360</v>
      </c>
      <c r="E12" s="1285" t="s">
        <v>1360</v>
      </c>
      <c r="F12" s="1285">
        <f t="shared" si="0"/>
        <v>7</v>
      </c>
      <c r="G12" s="1285" t="s">
        <v>1360</v>
      </c>
      <c r="H12" s="1285" t="s">
        <v>1360</v>
      </c>
      <c r="I12" s="1285">
        <v>5</v>
      </c>
    </row>
    <row r="13" spans="1:9" s="723" customFormat="1" ht="9" customHeight="1">
      <c r="A13" s="592" t="s">
        <v>888</v>
      </c>
      <c r="B13" s="1285">
        <v>5</v>
      </c>
      <c r="C13" s="1285">
        <v>2</v>
      </c>
      <c r="D13" s="1285" t="s">
        <v>1360</v>
      </c>
      <c r="E13" s="1285" t="s">
        <v>1360</v>
      </c>
      <c r="F13" s="1285">
        <f t="shared" si="0"/>
        <v>7</v>
      </c>
      <c r="G13" s="1285" t="s">
        <v>1360</v>
      </c>
      <c r="H13" s="1285" t="s">
        <v>1360</v>
      </c>
      <c r="I13" s="1285">
        <v>5</v>
      </c>
    </row>
    <row r="14" spans="1:9" s="723" customFormat="1" ht="9" customHeight="1">
      <c r="A14" s="592" t="s">
        <v>858</v>
      </c>
      <c r="B14" s="1285">
        <v>5</v>
      </c>
      <c r="C14" s="1285">
        <v>2</v>
      </c>
      <c r="D14" s="1285" t="s">
        <v>1360</v>
      </c>
      <c r="E14" s="1285" t="s">
        <v>1360</v>
      </c>
      <c r="F14" s="1285">
        <f t="shared" si="0"/>
        <v>7</v>
      </c>
      <c r="G14" s="1285" t="s">
        <v>1360</v>
      </c>
      <c r="H14" s="1285" t="s">
        <v>1360</v>
      </c>
      <c r="I14" s="1285">
        <v>5</v>
      </c>
    </row>
    <row r="15" spans="1:9" s="723" customFormat="1" ht="9" customHeight="1">
      <c r="A15" s="592" t="s">
        <v>859</v>
      </c>
      <c r="B15" s="1285">
        <v>5</v>
      </c>
      <c r="C15" s="1285">
        <v>2</v>
      </c>
      <c r="D15" s="1285">
        <v>1</v>
      </c>
      <c r="E15" s="1285" t="s">
        <v>1360</v>
      </c>
      <c r="F15" s="1285">
        <f t="shared" si="0"/>
        <v>8</v>
      </c>
      <c r="G15" s="1285" t="s">
        <v>1360</v>
      </c>
      <c r="H15" s="1285" t="s">
        <v>1360</v>
      </c>
      <c r="I15" s="1285">
        <v>5</v>
      </c>
    </row>
    <row r="16" spans="1:9" s="723" customFormat="1" ht="9" customHeight="1">
      <c r="A16" s="592" t="s">
        <v>860</v>
      </c>
      <c r="B16" s="1285">
        <v>8</v>
      </c>
      <c r="C16" s="1285">
        <v>2</v>
      </c>
      <c r="D16" s="1285">
        <v>8</v>
      </c>
      <c r="E16" s="1285">
        <v>2</v>
      </c>
      <c r="F16" s="1285">
        <f t="shared" si="0"/>
        <v>20</v>
      </c>
      <c r="G16" s="1285" t="s">
        <v>1360</v>
      </c>
      <c r="H16" s="1285" t="s">
        <v>1360</v>
      </c>
      <c r="I16" s="1285">
        <v>6</v>
      </c>
    </row>
    <row r="17" spans="1:9" s="723" customFormat="1" ht="9" customHeight="1">
      <c r="A17" s="592" t="s">
        <v>861</v>
      </c>
      <c r="B17" s="1285">
        <v>8</v>
      </c>
      <c r="C17" s="1285">
        <v>2</v>
      </c>
      <c r="D17" s="1285">
        <v>28</v>
      </c>
      <c r="E17" s="1285">
        <v>2</v>
      </c>
      <c r="F17" s="1285">
        <f t="shared" si="0"/>
        <v>40</v>
      </c>
      <c r="G17" s="1285">
        <v>9</v>
      </c>
      <c r="H17" s="1285">
        <v>13</v>
      </c>
      <c r="I17" s="1285">
        <v>9</v>
      </c>
    </row>
    <row r="18" spans="1:9" s="723" customFormat="1" ht="9" customHeight="1">
      <c r="A18" s="592" t="s">
        <v>862</v>
      </c>
      <c r="B18" s="1285">
        <v>10</v>
      </c>
      <c r="C18" s="1285">
        <v>3</v>
      </c>
      <c r="D18" s="1285">
        <v>30</v>
      </c>
      <c r="E18" s="1285">
        <v>4</v>
      </c>
      <c r="F18" s="1285">
        <f t="shared" si="0"/>
        <v>47</v>
      </c>
      <c r="G18" s="1285">
        <v>9</v>
      </c>
      <c r="H18" s="1285">
        <v>13</v>
      </c>
      <c r="I18" s="1285">
        <v>9</v>
      </c>
    </row>
    <row r="19" spans="1:9" s="723" customFormat="1" ht="9" customHeight="1">
      <c r="A19" s="592" t="s">
        <v>863</v>
      </c>
      <c r="B19" s="1285">
        <v>11</v>
      </c>
      <c r="C19" s="1285">
        <v>3</v>
      </c>
      <c r="D19" s="1285">
        <v>37</v>
      </c>
      <c r="E19" s="1285">
        <v>4</v>
      </c>
      <c r="F19" s="1285">
        <f t="shared" si="0"/>
        <v>55</v>
      </c>
      <c r="G19" s="1285">
        <v>16</v>
      </c>
      <c r="H19" s="1285">
        <v>23</v>
      </c>
      <c r="I19" s="1285">
        <v>12</v>
      </c>
    </row>
    <row r="20" spans="1:9" s="723" customFormat="1" ht="9" customHeight="1">
      <c r="A20" s="592" t="s">
        <v>769</v>
      </c>
      <c r="B20" s="1285">
        <v>11</v>
      </c>
      <c r="C20" s="1285">
        <v>3</v>
      </c>
      <c r="D20" s="1285">
        <v>42</v>
      </c>
      <c r="E20" s="1285">
        <v>6</v>
      </c>
      <c r="F20" s="1285">
        <f t="shared" si="0"/>
        <v>62</v>
      </c>
      <c r="G20" s="1285">
        <v>22</v>
      </c>
      <c r="H20" s="1285">
        <v>30</v>
      </c>
      <c r="I20" s="1285">
        <v>12</v>
      </c>
    </row>
    <row r="21" spans="1:9" s="723" customFormat="1" ht="9" customHeight="1">
      <c r="A21" s="592" t="s">
        <v>1574</v>
      </c>
      <c r="B21" s="1285">
        <v>11</v>
      </c>
      <c r="C21" s="1285">
        <v>5</v>
      </c>
      <c r="D21" s="1285">
        <v>44</v>
      </c>
      <c r="E21" s="1285">
        <v>6</v>
      </c>
      <c r="F21" s="1285">
        <f t="shared" si="0"/>
        <v>66</v>
      </c>
      <c r="G21" s="1285">
        <v>29</v>
      </c>
      <c r="H21" s="1285">
        <v>30</v>
      </c>
      <c r="I21" s="1285">
        <v>12</v>
      </c>
    </row>
    <row r="22" spans="1:9" s="723" customFormat="1" ht="9" customHeight="1">
      <c r="A22" s="592" t="s">
        <v>205</v>
      </c>
      <c r="B22" s="1285">
        <v>13</v>
      </c>
      <c r="C22" s="1285">
        <v>7</v>
      </c>
      <c r="D22" s="1285">
        <v>46</v>
      </c>
      <c r="E22" s="1285">
        <v>7</v>
      </c>
      <c r="F22" s="1285">
        <f t="shared" si="0"/>
        <v>73</v>
      </c>
      <c r="G22" s="1285">
        <v>35</v>
      </c>
      <c r="H22" s="1285">
        <v>30</v>
      </c>
      <c r="I22" s="1285">
        <v>12</v>
      </c>
    </row>
    <row r="23" spans="1:9" s="723" customFormat="1" ht="9" customHeight="1">
      <c r="A23" s="592" t="s">
        <v>206</v>
      </c>
      <c r="B23" s="1285">
        <v>13</v>
      </c>
      <c r="C23" s="1285">
        <v>7</v>
      </c>
      <c r="D23" s="1285">
        <v>47</v>
      </c>
      <c r="E23" s="1285">
        <v>7</v>
      </c>
      <c r="F23" s="1285">
        <f t="shared" si="0"/>
        <v>74</v>
      </c>
      <c r="G23" s="1285">
        <v>35</v>
      </c>
      <c r="H23" s="1285">
        <v>30</v>
      </c>
      <c r="I23" s="1285">
        <v>12</v>
      </c>
    </row>
    <row r="24" spans="1:9" s="723" customFormat="1" ht="9" customHeight="1">
      <c r="A24" s="592" t="s">
        <v>207</v>
      </c>
      <c r="B24" s="1285">
        <v>15</v>
      </c>
      <c r="C24" s="1285">
        <v>8</v>
      </c>
      <c r="D24" s="1285">
        <v>48</v>
      </c>
      <c r="E24" s="1285">
        <v>8</v>
      </c>
      <c r="F24" s="1285">
        <f t="shared" si="0"/>
        <v>79</v>
      </c>
      <c r="G24" s="1285">
        <v>34</v>
      </c>
      <c r="H24" s="1285">
        <v>15</v>
      </c>
      <c r="I24" s="1285">
        <v>14</v>
      </c>
    </row>
    <row r="25" spans="1:9" s="723" customFormat="1" ht="9" customHeight="1">
      <c r="A25" s="592" t="s">
        <v>841</v>
      </c>
      <c r="B25" s="1285">
        <v>16</v>
      </c>
      <c r="C25" s="1285">
        <v>11</v>
      </c>
      <c r="D25" s="1285">
        <v>54</v>
      </c>
      <c r="E25" s="1285">
        <v>11</v>
      </c>
      <c r="F25" s="1285">
        <f t="shared" si="0"/>
        <v>92</v>
      </c>
      <c r="G25" s="1285">
        <v>34</v>
      </c>
      <c r="H25" s="1285">
        <v>25</v>
      </c>
      <c r="I25" s="1285">
        <v>17</v>
      </c>
    </row>
    <row r="26" spans="1:9" s="723" customFormat="1" ht="9" customHeight="1">
      <c r="A26" s="592" t="s">
        <v>1470</v>
      </c>
      <c r="B26" s="1285">
        <v>17</v>
      </c>
      <c r="C26" s="1285">
        <v>11</v>
      </c>
      <c r="D26" s="1285">
        <v>57</v>
      </c>
      <c r="E26" s="1285">
        <v>11</v>
      </c>
      <c r="F26" s="1285">
        <f t="shared" si="0"/>
        <v>96</v>
      </c>
      <c r="G26" s="1285">
        <v>20</v>
      </c>
      <c r="H26" s="1285">
        <v>39</v>
      </c>
      <c r="I26" s="1285">
        <v>17</v>
      </c>
    </row>
    <row r="27" spans="1:9" s="723" customFormat="1" ht="9" customHeight="1">
      <c r="A27" s="592" t="s">
        <v>1454</v>
      </c>
      <c r="B27" s="1285">
        <v>17</v>
      </c>
      <c r="C27" s="1285">
        <v>14</v>
      </c>
      <c r="D27" s="1285">
        <v>58</v>
      </c>
      <c r="E27" s="1285">
        <v>11</v>
      </c>
      <c r="F27" s="1285">
        <f t="shared" si="0"/>
        <v>100</v>
      </c>
      <c r="G27" s="1285">
        <v>20</v>
      </c>
      <c r="H27" s="1285">
        <v>43</v>
      </c>
      <c r="I27" s="1285">
        <v>17</v>
      </c>
    </row>
    <row r="28" spans="1:9" s="723" customFormat="1" ht="9" customHeight="1">
      <c r="A28" s="592" t="s">
        <v>1032</v>
      </c>
      <c r="B28" s="1285">
        <v>17</v>
      </c>
      <c r="C28" s="1285">
        <v>26</v>
      </c>
      <c r="D28" s="1285">
        <v>60</v>
      </c>
      <c r="E28" s="1285">
        <v>11</v>
      </c>
      <c r="F28" s="1285">
        <f t="shared" si="0"/>
        <v>114</v>
      </c>
      <c r="G28" s="1285">
        <v>20</v>
      </c>
      <c r="H28" s="1285">
        <v>46</v>
      </c>
      <c r="I28" s="1285">
        <v>19</v>
      </c>
    </row>
    <row r="29" spans="1:9" s="723" customFormat="1" ht="9" customHeight="1">
      <c r="A29" s="592" t="s">
        <v>376</v>
      </c>
      <c r="B29" s="1285">
        <v>18</v>
      </c>
      <c r="C29" s="1285">
        <v>29</v>
      </c>
      <c r="D29" s="1285">
        <v>70</v>
      </c>
      <c r="E29" s="1285">
        <v>11</v>
      </c>
      <c r="F29" s="1285">
        <f t="shared" si="0"/>
        <v>128</v>
      </c>
      <c r="G29" s="1285">
        <v>19</v>
      </c>
      <c r="H29" s="1285">
        <v>47</v>
      </c>
      <c r="I29" s="1285">
        <v>21</v>
      </c>
    </row>
    <row r="30" spans="1:9" s="723" customFormat="1" ht="9" customHeight="1">
      <c r="A30" s="592" t="s">
        <v>1325</v>
      </c>
      <c r="B30" s="1285">
        <v>20</v>
      </c>
      <c r="C30" s="1285">
        <v>38</v>
      </c>
      <c r="D30" s="1285">
        <v>74</v>
      </c>
      <c r="E30" s="1285">
        <v>12</v>
      </c>
      <c r="F30" s="1285">
        <f t="shared" si="0"/>
        <v>144</v>
      </c>
      <c r="G30" s="1285">
        <v>17</v>
      </c>
      <c r="H30" s="1285">
        <v>47</v>
      </c>
      <c r="I30" s="1285">
        <v>21</v>
      </c>
    </row>
    <row r="31" spans="1:9" s="723" customFormat="1" ht="9" customHeight="1">
      <c r="A31" s="592" t="s">
        <v>363</v>
      </c>
      <c r="B31" s="1285">
        <v>25</v>
      </c>
      <c r="C31" s="1285">
        <v>58</v>
      </c>
      <c r="D31" s="1285">
        <v>78</v>
      </c>
      <c r="E31" s="1285">
        <v>12</v>
      </c>
      <c r="F31" s="1285">
        <f t="shared" si="0"/>
        <v>173</v>
      </c>
      <c r="G31" s="1285">
        <v>16</v>
      </c>
      <c r="H31" s="1285">
        <v>46</v>
      </c>
      <c r="I31" s="1285">
        <v>25</v>
      </c>
    </row>
    <row r="32" spans="1:9" s="723" customFormat="1" ht="8.4499999999999993" customHeight="1">
      <c r="A32" s="592" t="s">
        <v>1466</v>
      </c>
      <c r="B32" s="1285">
        <v>26</v>
      </c>
      <c r="C32" s="1285">
        <v>63</v>
      </c>
      <c r="D32" s="1285">
        <v>77</v>
      </c>
      <c r="E32" s="1285">
        <v>15</v>
      </c>
      <c r="F32" s="1285">
        <f t="shared" si="0"/>
        <v>181</v>
      </c>
      <c r="G32" s="1285">
        <v>16</v>
      </c>
      <c r="H32" s="1285">
        <v>45</v>
      </c>
      <c r="I32" s="1285">
        <v>25</v>
      </c>
    </row>
    <row r="33" spans="1:9" s="715" customFormat="1" ht="8.4499999999999993" customHeight="1">
      <c r="A33" s="722"/>
      <c r="B33" s="604"/>
      <c r="C33" s="604"/>
      <c r="D33" s="604"/>
      <c r="E33" s="604"/>
      <c r="F33" s="1285"/>
      <c r="G33" s="604"/>
      <c r="H33" s="604"/>
      <c r="I33" s="604"/>
    </row>
    <row r="34" spans="1:9" s="715" customFormat="1" ht="8.4499999999999993" customHeight="1">
      <c r="A34" s="1286" t="s">
        <v>722</v>
      </c>
      <c r="B34" s="604">
        <v>26</v>
      </c>
      <c r="C34" s="604">
        <v>70</v>
      </c>
      <c r="D34" s="604">
        <v>77</v>
      </c>
      <c r="E34" s="604">
        <v>15</v>
      </c>
      <c r="F34" s="1285">
        <f t="shared" si="0"/>
        <v>188</v>
      </c>
      <c r="G34" s="604">
        <v>16</v>
      </c>
      <c r="H34" s="604">
        <v>45</v>
      </c>
      <c r="I34" s="604">
        <v>25</v>
      </c>
    </row>
    <row r="35" spans="1:9" s="715" customFormat="1" ht="8.4499999999999993" customHeight="1">
      <c r="A35" s="1286" t="s">
        <v>719</v>
      </c>
      <c r="B35" s="604">
        <v>26</v>
      </c>
      <c r="C35" s="604">
        <v>73</v>
      </c>
      <c r="D35" s="604">
        <v>78</v>
      </c>
      <c r="E35" s="604">
        <v>17</v>
      </c>
      <c r="F35" s="1285">
        <f t="shared" si="0"/>
        <v>194</v>
      </c>
      <c r="G35" s="604">
        <v>16</v>
      </c>
      <c r="H35" s="604">
        <v>45</v>
      </c>
      <c r="I35" s="604">
        <v>25</v>
      </c>
    </row>
    <row r="36" spans="1:9" s="715" customFormat="1" ht="8.4499999999999993" customHeight="1">
      <c r="A36" s="1286" t="s">
        <v>786</v>
      </c>
      <c r="B36" s="604">
        <v>27</v>
      </c>
      <c r="C36" s="604">
        <v>78</v>
      </c>
      <c r="D36" s="604">
        <v>79</v>
      </c>
      <c r="E36" s="604">
        <v>18</v>
      </c>
      <c r="F36" s="1285">
        <f t="shared" si="0"/>
        <v>202</v>
      </c>
      <c r="G36" s="604">
        <v>16</v>
      </c>
      <c r="H36" s="604">
        <v>45</v>
      </c>
      <c r="I36" s="604">
        <v>25</v>
      </c>
    </row>
    <row r="37" spans="1:9" s="723" customFormat="1" ht="8.4499999999999993" customHeight="1">
      <c r="A37" s="592" t="s">
        <v>1498</v>
      </c>
      <c r="B37" s="1285">
        <v>27</v>
      </c>
      <c r="C37" s="1285">
        <v>79</v>
      </c>
      <c r="D37" s="1285">
        <v>79</v>
      </c>
      <c r="E37" s="1285">
        <v>18</v>
      </c>
      <c r="F37" s="1285">
        <f t="shared" si="0"/>
        <v>203</v>
      </c>
      <c r="G37" s="1285">
        <v>16</v>
      </c>
      <c r="H37" s="1285">
        <v>45</v>
      </c>
      <c r="I37" s="1285">
        <v>25</v>
      </c>
    </row>
    <row r="38" spans="1:9" s="715" customFormat="1" ht="8.4499999999999993" customHeight="1">
      <c r="A38" s="722"/>
      <c r="B38" s="604"/>
      <c r="C38" s="604"/>
      <c r="D38" s="604"/>
      <c r="E38" s="604"/>
      <c r="F38" s="1285"/>
      <c r="G38" s="604"/>
      <c r="H38" s="604"/>
      <c r="I38" s="604"/>
    </row>
    <row r="39" spans="1:9" s="715" customFormat="1" ht="8.4499999999999993" customHeight="1">
      <c r="A39" s="1286" t="s">
        <v>293</v>
      </c>
      <c r="B39" s="604">
        <v>29</v>
      </c>
      <c r="C39" s="604">
        <v>83</v>
      </c>
      <c r="D39" s="604">
        <v>79</v>
      </c>
      <c r="E39" s="604">
        <v>19</v>
      </c>
      <c r="F39" s="1285">
        <f t="shared" si="0"/>
        <v>210</v>
      </c>
      <c r="G39" s="604">
        <v>16</v>
      </c>
      <c r="H39" s="604">
        <v>45</v>
      </c>
      <c r="I39" s="604">
        <v>25</v>
      </c>
    </row>
    <row r="40" spans="1:9" s="715" customFormat="1" ht="8.4499999999999993" customHeight="1">
      <c r="A40" s="1286" t="s">
        <v>294</v>
      </c>
      <c r="B40" s="604">
        <v>30</v>
      </c>
      <c r="C40" s="604">
        <v>87</v>
      </c>
      <c r="D40" s="604">
        <v>79</v>
      </c>
      <c r="E40" s="604">
        <v>21</v>
      </c>
      <c r="F40" s="1285">
        <f t="shared" si="0"/>
        <v>217</v>
      </c>
      <c r="G40" s="604">
        <v>16</v>
      </c>
      <c r="H40" s="604">
        <v>45</v>
      </c>
      <c r="I40" s="604">
        <v>25</v>
      </c>
    </row>
    <row r="41" spans="1:9" s="715" customFormat="1" ht="8.4499999999999993" customHeight="1">
      <c r="A41" s="1286" t="s">
        <v>129</v>
      </c>
      <c r="B41" s="604">
        <v>31</v>
      </c>
      <c r="C41" s="604">
        <v>87</v>
      </c>
      <c r="D41" s="604">
        <v>80</v>
      </c>
      <c r="E41" s="604">
        <v>21</v>
      </c>
      <c r="F41" s="1285">
        <f t="shared" si="0"/>
        <v>219</v>
      </c>
      <c r="G41" s="604">
        <v>16</v>
      </c>
      <c r="H41" s="604">
        <v>45</v>
      </c>
      <c r="I41" s="604">
        <v>25</v>
      </c>
    </row>
    <row r="42" spans="1:9" s="723" customFormat="1" ht="8.4499999999999993" customHeight="1">
      <c r="A42" s="592" t="s">
        <v>1168</v>
      </c>
      <c r="B42" s="1285">
        <v>31</v>
      </c>
      <c r="C42" s="1285">
        <v>87</v>
      </c>
      <c r="D42" s="1285">
        <v>79</v>
      </c>
      <c r="E42" s="1285">
        <v>21</v>
      </c>
      <c r="F42" s="1285">
        <f t="shared" si="0"/>
        <v>218</v>
      </c>
      <c r="G42" s="1285">
        <v>16</v>
      </c>
      <c r="H42" s="1285">
        <v>38</v>
      </c>
      <c r="I42" s="1285">
        <v>25</v>
      </c>
    </row>
    <row r="43" spans="1:9" s="715" customFormat="1" ht="8.4499999999999993" customHeight="1">
      <c r="A43" s="722"/>
      <c r="B43" s="604"/>
      <c r="C43" s="604"/>
      <c r="D43" s="604"/>
      <c r="E43" s="604"/>
      <c r="F43" s="1285"/>
      <c r="G43" s="604"/>
      <c r="H43" s="604"/>
      <c r="I43" s="604"/>
    </row>
    <row r="44" spans="1:9" s="715" customFormat="1" ht="8.4499999999999993" customHeight="1">
      <c r="A44" s="1286" t="s">
        <v>1169</v>
      </c>
      <c r="B44" s="604">
        <v>31</v>
      </c>
      <c r="C44" s="604">
        <v>87</v>
      </c>
      <c r="D44" s="604">
        <v>79</v>
      </c>
      <c r="E44" s="604">
        <v>21</v>
      </c>
      <c r="F44" s="1285">
        <f t="shared" si="0"/>
        <v>218</v>
      </c>
      <c r="G44" s="604">
        <v>16</v>
      </c>
      <c r="H44" s="604">
        <v>37</v>
      </c>
      <c r="I44" s="604">
        <v>25</v>
      </c>
    </row>
    <row r="45" spans="1:9" s="715" customFormat="1" ht="8.4499999999999993" customHeight="1">
      <c r="A45" s="1286" t="s">
        <v>1376</v>
      </c>
      <c r="B45" s="604">
        <v>31</v>
      </c>
      <c r="C45" s="604">
        <v>89</v>
      </c>
      <c r="D45" s="604">
        <v>79</v>
      </c>
      <c r="E45" s="604">
        <v>21</v>
      </c>
      <c r="F45" s="1285">
        <f t="shared" si="0"/>
        <v>220</v>
      </c>
      <c r="G45" s="604">
        <v>16</v>
      </c>
      <c r="H45" s="604">
        <v>37</v>
      </c>
      <c r="I45" s="604">
        <v>25</v>
      </c>
    </row>
    <row r="46" spans="1:9" s="715" customFormat="1" ht="8.4499999999999993" customHeight="1">
      <c r="A46" s="1286" t="s">
        <v>351</v>
      </c>
      <c r="B46" s="604">
        <v>32</v>
      </c>
      <c r="C46" s="604">
        <v>88</v>
      </c>
      <c r="D46" s="604">
        <v>77</v>
      </c>
      <c r="E46" s="604">
        <v>23</v>
      </c>
      <c r="F46" s="1285">
        <f t="shared" si="0"/>
        <v>220</v>
      </c>
      <c r="G46" s="604">
        <v>16</v>
      </c>
      <c r="H46" s="604">
        <v>37</v>
      </c>
      <c r="I46" s="604">
        <v>25</v>
      </c>
    </row>
    <row r="47" spans="1:9" s="723" customFormat="1" ht="8.4499999999999993" customHeight="1">
      <c r="A47" s="592" t="s">
        <v>1627</v>
      </c>
      <c r="B47" s="1285">
        <v>32</v>
      </c>
      <c r="C47" s="1285">
        <v>88</v>
      </c>
      <c r="D47" s="1285">
        <v>70</v>
      </c>
      <c r="E47" s="1285">
        <v>24</v>
      </c>
      <c r="F47" s="1285">
        <f t="shared" si="0"/>
        <v>214</v>
      </c>
      <c r="G47" s="1285">
        <v>16</v>
      </c>
      <c r="H47" s="1285">
        <v>36</v>
      </c>
      <c r="I47" s="1285">
        <v>25</v>
      </c>
    </row>
    <row r="48" spans="1:9" s="715" customFormat="1" ht="8.4499999999999993" customHeight="1">
      <c r="A48" s="722"/>
      <c r="B48" s="604"/>
      <c r="C48" s="604"/>
      <c r="D48" s="604"/>
      <c r="E48" s="604"/>
      <c r="F48" s="1285"/>
      <c r="G48" s="604"/>
      <c r="H48" s="604"/>
      <c r="I48" s="604"/>
    </row>
    <row r="49" spans="1:9" s="715" customFormat="1" ht="8.4499999999999993" customHeight="1">
      <c r="A49" s="1286" t="s">
        <v>1807</v>
      </c>
      <c r="B49" s="604">
        <v>32</v>
      </c>
      <c r="C49" s="604">
        <v>90</v>
      </c>
      <c r="D49" s="604">
        <v>69</v>
      </c>
      <c r="E49" s="604">
        <v>24</v>
      </c>
      <c r="F49" s="1285">
        <f t="shared" si="0"/>
        <v>215</v>
      </c>
      <c r="G49" s="604">
        <v>16</v>
      </c>
      <c r="H49" s="604">
        <v>30</v>
      </c>
      <c r="I49" s="604">
        <v>25</v>
      </c>
    </row>
    <row r="50" spans="1:9" s="715" customFormat="1" ht="8.4499999999999993" customHeight="1">
      <c r="A50" s="1286" t="s">
        <v>1593</v>
      </c>
      <c r="B50" s="604">
        <v>32</v>
      </c>
      <c r="C50" s="604">
        <v>90</v>
      </c>
      <c r="D50" s="604">
        <v>67</v>
      </c>
      <c r="E50" s="604">
        <v>25</v>
      </c>
      <c r="F50" s="1285">
        <f t="shared" si="0"/>
        <v>214</v>
      </c>
      <c r="G50" s="604">
        <v>16</v>
      </c>
      <c r="H50" s="604">
        <v>34</v>
      </c>
      <c r="I50" s="604">
        <v>25</v>
      </c>
    </row>
    <row r="51" spans="1:9" s="715" customFormat="1" ht="8.4499999999999993" customHeight="1">
      <c r="A51" s="1286" t="s">
        <v>739</v>
      </c>
      <c r="B51" s="604">
        <v>32</v>
      </c>
      <c r="C51" s="604">
        <v>89</v>
      </c>
      <c r="D51" s="604">
        <v>65</v>
      </c>
      <c r="E51" s="604">
        <v>28</v>
      </c>
      <c r="F51" s="1285">
        <f t="shared" si="0"/>
        <v>214</v>
      </c>
      <c r="G51" s="604">
        <v>16</v>
      </c>
      <c r="H51" s="604">
        <v>33</v>
      </c>
      <c r="I51" s="604">
        <v>25</v>
      </c>
    </row>
    <row r="52" spans="1:9" s="723" customFormat="1" ht="8.4499999999999993" customHeight="1">
      <c r="A52" s="592" t="s">
        <v>89</v>
      </c>
      <c r="B52" s="1285">
        <v>31</v>
      </c>
      <c r="C52" s="1285">
        <v>86</v>
      </c>
      <c r="D52" s="1285">
        <v>59</v>
      </c>
      <c r="E52" s="1285">
        <v>31</v>
      </c>
      <c r="F52" s="1285">
        <f t="shared" si="0"/>
        <v>207</v>
      </c>
      <c r="G52" s="1285">
        <v>16</v>
      </c>
      <c r="H52" s="1285">
        <v>31</v>
      </c>
      <c r="I52" s="1285">
        <v>25</v>
      </c>
    </row>
    <row r="53" spans="1:9" s="715" customFormat="1" ht="8.4499999999999993" customHeight="1">
      <c r="A53" s="722"/>
      <c r="B53" s="604"/>
      <c r="C53" s="604"/>
      <c r="D53" s="604"/>
      <c r="E53" s="604"/>
      <c r="F53" s="1285"/>
      <c r="G53" s="604"/>
      <c r="H53" s="604"/>
      <c r="I53" s="604"/>
    </row>
    <row r="54" spans="1:9" s="715" customFormat="1" ht="8.4499999999999993" customHeight="1">
      <c r="A54" s="1286" t="s">
        <v>1830</v>
      </c>
      <c r="B54" s="604">
        <v>31</v>
      </c>
      <c r="C54" s="604">
        <v>87</v>
      </c>
      <c r="D54" s="604">
        <v>59</v>
      </c>
      <c r="E54" s="604">
        <v>35</v>
      </c>
      <c r="F54" s="1285">
        <f t="shared" si="0"/>
        <v>212</v>
      </c>
      <c r="G54" s="604">
        <v>15</v>
      </c>
      <c r="H54" s="604">
        <v>31</v>
      </c>
      <c r="I54" s="604">
        <v>25</v>
      </c>
    </row>
    <row r="55" spans="1:9" s="715" customFormat="1" ht="8.4499999999999993" customHeight="1">
      <c r="A55" s="1286" t="s">
        <v>1834</v>
      </c>
      <c r="B55" s="604">
        <v>31</v>
      </c>
      <c r="C55" s="604">
        <v>87</v>
      </c>
      <c r="D55" s="604">
        <v>59</v>
      </c>
      <c r="E55" s="604">
        <v>35</v>
      </c>
      <c r="F55" s="1285">
        <f t="shared" si="0"/>
        <v>212</v>
      </c>
      <c r="G55" s="604">
        <v>15</v>
      </c>
      <c r="H55" s="604">
        <v>31</v>
      </c>
      <c r="I55" s="604">
        <v>25</v>
      </c>
    </row>
    <row r="56" spans="1:9" s="715" customFormat="1" ht="8.4499999999999993" customHeight="1">
      <c r="A56" s="1286" t="s">
        <v>1846</v>
      </c>
      <c r="B56" s="604">
        <v>30</v>
      </c>
      <c r="C56" s="604">
        <v>87</v>
      </c>
      <c r="D56" s="604">
        <v>59</v>
      </c>
      <c r="E56" s="604">
        <v>36</v>
      </c>
      <c r="F56" s="1285">
        <f t="shared" si="0"/>
        <v>212</v>
      </c>
      <c r="G56" s="604">
        <v>15</v>
      </c>
      <c r="H56" s="604">
        <v>31</v>
      </c>
      <c r="I56" s="604">
        <v>25</v>
      </c>
    </row>
    <row r="57" spans="1:9" s="723" customFormat="1" ht="8.4499999999999993" customHeight="1">
      <c r="A57" s="592" t="s">
        <v>1858</v>
      </c>
      <c r="B57" s="1285">
        <v>30</v>
      </c>
      <c r="C57" s="1285">
        <v>84</v>
      </c>
      <c r="D57" s="1285">
        <v>53</v>
      </c>
      <c r="E57" s="1285">
        <v>37</v>
      </c>
      <c r="F57" s="1285">
        <f t="shared" si="0"/>
        <v>204</v>
      </c>
      <c r="G57" s="1285">
        <v>15</v>
      </c>
      <c r="H57" s="1285">
        <v>29</v>
      </c>
      <c r="I57" s="1285">
        <v>25</v>
      </c>
    </row>
    <row r="58" spans="1:9" s="715" customFormat="1" ht="8.4499999999999993" customHeight="1">
      <c r="A58" s="722"/>
      <c r="B58" s="604"/>
      <c r="C58" s="604"/>
      <c r="D58" s="604"/>
      <c r="E58" s="604"/>
      <c r="F58" s="1285"/>
      <c r="G58" s="604"/>
      <c r="H58" s="604"/>
      <c r="I58" s="604"/>
    </row>
    <row r="59" spans="1:9" s="715" customFormat="1" ht="8.4499999999999993" customHeight="1">
      <c r="A59" s="1286" t="s">
        <v>1914</v>
      </c>
      <c r="B59" s="604">
        <v>30</v>
      </c>
      <c r="C59" s="604">
        <v>81</v>
      </c>
      <c r="D59" s="604">
        <v>52</v>
      </c>
      <c r="E59" s="604">
        <v>35</v>
      </c>
      <c r="F59" s="1285">
        <f t="shared" si="0"/>
        <v>198</v>
      </c>
      <c r="G59" s="604">
        <v>15</v>
      </c>
      <c r="H59" s="604">
        <v>28</v>
      </c>
      <c r="I59" s="604">
        <v>25</v>
      </c>
    </row>
    <row r="60" spans="1:9" s="715" customFormat="1" ht="8.4499999999999993" customHeight="1">
      <c r="A60" s="1286" t="s">
        <v>1937</v>
      </c>
      <c r="B60" s="604">
        <v>30</v>
      </c>
      <c r="C60" s="604">
        <v>81</v>
      </c>
      <c r="D60" s="604">
        <v>52</v>
      </c>
      <c r="E60" s="604">
        <v>36</v>
      </c>
      <c r="F60" s="1285">
        <f t="shared" si="0"/>
        <v>199</v>
      </c>
      <c r="G60" s="604">
        <v>15</v>
      </c>
      <c r="H60" s="604">
        <v>28</v>
      </c>
      <c r="I60" s="604">
        <v>25</v>
      </c>
    </row>
    <row r="61" spans="1:9" s="715" customFormat="1" ht="8.4499999999999993" customHeight="1">
      <c r="A61" s="1286" t="s">
        <v>1971</v>
      </c>
      <c r="B61" s="604">
        <v>30</v>
      </c>
      <c r="C61" s="604">
        <v>81</v>
      </c>
      <c r="D61" s="604">
        <v>52</v>
      </c>
      <c r="E61" s="604">
        <v>35</v>
      </c>
      <c r="F61" s="1285">
        <f t="shared" si="0"/>
        <v>198</v>
      </c>
      <c r="G61" s="604">
        <v>16</v>
      </c>
      <c r="H61" s="604">
        <v>27</v>
      </c>
      <c r="I61" s="604">
        <v>26</v>
      </c>
    </row>
    <row r="62" spans="1:9" s="723" customFormat="1" ht="8.4499999999999993" customHeight="1">
      <c r="A62" s="592" t="s">
        <v>1980</v>
      </c>
      <c r="B62" s="1285">
        <v>30</v>
      </c>
      <c r="C62" s="1285">
        <v>76</v>
      </c>
      <c r="D62" s="1285">
        <v>48</v>
      </c>
      <c r="E62" s="1285">
        <v>38</v>
      </c>
      <c r="F62" s="1285">
        <f t="shared" si="0"/>
        <v>192</v>
      </c>
      <c r="G62" s="1285">
        <v>15</v>
      </c>
      <c r="H62" s="1285">
        <v>27</v>
      </c>
      <c r="I62" s="1285">
        <v>26</v>
      </c>
    </row>
    <row r="63" spans="1:9" s="715" customFormat="1" ht="8.4499999999999993" customHeight="1">
      <c r="A63" s="722"/>
      <c r="B63" s="604"/>
      <c r="C63" s="604"/>
      <c r="D63" s="604"/>
      <c r="E63" s="604"/>
      <c r="F63" s="1285"/>
      <c r="G63" s="604"/>
      <c r="H63" s="604"/>
      <c r="I63" s="604"/>
    </row>
    <row r="64" spans="1:9" s="715" customFormat="1" ht="8.4499999999999993" customHeight="1">
      <c r="A64" s="1286" t="s">
        <v>2020</v>
      </c>
      <c r="B64" s="604">
        <v>30</v>
      </c>
      <c r="C64" s="604">
        <v>76</v>
      </c>
      <c r="D64" s="604">
        <v>48</v>
      </c>
      <c r="E64" s="604">
        <v>40</v>
      </c>
      <c r="F64" s="1285">
        <f t="shared" ref="F64:F79" si="1">SUM(B64:E64)</f>
        <v>194</v>
      </c>
      <c r="G64" s="604">
        <v>15</v>
      </c>
      <c r="H64" s="604">
        <v>27</v>
      </c>
      <c r="I64" s="604">
        <v>26</v>
      </c>
    </row>
    <row r="65" spans="1:9" s="715" customFormat="1" ht="8.4499999999999993" customHeight="1">
      <c r="A65" s="1286" t="s">
        <v>2084</v>
      </c>
      <c r="B65" s="604">
        <v>29</v>
      </c>
      <c r="C65" s="604">
        <v>73</v>
      </c>
      <c r="D65" s="604">
        <v>45</v>
      </c>
      <c r="E65" s="604">
        <v>39</v>
      </c>
      <c r="F65" s="1285">
        <f t="shared" si="1"/>
        <v>186</v>
      </c>
      <c r="G65" s="604">
        <v>15</v>
      </c>
      <c r="H65" s="604">
        <v>27</v>
      </c>
      <c r="I65" s="604">
        <v>26</v>
      </c>
    </row>
    <row r="66" spans="1:9" s="715" customFormat="1" ht="8.4499999999999993" customHeight="1">
      <c r="A66" s="1286" t="s">
        <v>2121</v>
      </c>
      <c r="B66" s="604">
        <v>29</v>
      </c>
      <c r="C66" s="604">
        <v>72</v>
      </c>
      <c r="D66" s="604">
        <v>46</v>
      </c>
      <c r="E66" s="604">
        <v>41</v>
      </c>
      <c r="F66" s="1285">
        <f t="shared" si="1"/>
        <v>188</v>
      </c>
      <c r="G66" s="604">
        <v>15</v>
      </c>
      <c r="H66" s="604">
        <v>27</v>
      </c>
      <c r="I66" s="604">
        <v>26</v>
      </c>
    </row>
    <row r="67" spans="1:9" s="723" customFormat="1" ht="8.4499999999999993" customHeight="1">
      <c r="A67" s="592" t="s">
        <v>2159</v>
      </c>
      <c r="B67" s="1285">
        <v>28</v>
      </c>
      <c r="C67" s="1285">
        <v>67</v>
      </c>
      <c r="D67" s="1285">
        <v>42</v>
      </c>
      <c r="E67" s="1285">
        <v>42</v>
      </c>
      <c r="F67" s="1285">
        <f t="shared" si="1"/>
        <v>179</v>
      </c>
      <c r="G67" s="1285">
        <v>15</v>
      </c>
      <c r="H67" s="1285">
        <v>25</v>
      </c>
      <c r="I67" s="1285">
        <v>26</v>
      </c>
    </row>
    <row r="68" spans="1:9" s="715" customFormat="1" ht="8.4499999999999993" customHeight="1">
      <c r="A68" s="722"/>
      <c r="B68" s="604"/>
      <c r="C68" s="604"/>
      <c r="D68" s="604"/>
      <c r="E68" s="604"/>
      <c r="F68" s="1285"/>
      <c r="G68" s="604"/>
      <c r="H68" s="604"/>
      <c r="I68" s="604"/>
    </row>
    <row r="69" spans="1:9" s="715" customFormat="1" ht="8.4499999999999993" customHeight="1">
      <c r="A69" s="1286" t="s">
        <v>2173</v>
      </c>
      <c r="B69" s="604">
        <v>28</v>
      </c>
      <c r="C69" s="604">
        <v>64</v>
      </c>
      <c r="D69" s="604">
        <v>39</v>
      </c>
      <c r="E69" s="604">
        <v>45</v>
      </c>
      <c r="F69" s="1285">
        <f t="shared" si="1"/>
        <v>176</v>
      </c>
      <c r="G69" s="604">
        <v>15</v>
      </c>
      <c r="H69" s="604">
        <v>25</v>
      </c>
      <c r="I69" s="604">
        <v>26</v>
      </c>
    </row>
    <row r="70" spans="1:9" s="715" customFormat="1" ht="8.4499999999999993" customHeight="1">
      <c r="A70" s="1286" t="s">
        <v>2209</v>
      </c>
      <c r="B70" s="604">
        <v>28</v>
      </c>
      <c r="C70" s="604">
        <v>57</v>
      </c>
      <c r="D70" s="604">
        <v>36</v>
      </c>
      <c r="E70" s="604">
        <v>48</v>
      </c>
      <c r="F70" s="1285">
        <f t="shared" si="1"/>
        <v>169</v>
      </c>
      <c r="G70" s="604">
        <v>15</v>
      </c>
      <c r="H70" s="604">
        <v>25</v>
      </c>
      <c r="I70" s="604">
        <v>26</v>
      </c>
    </row>
    <row r="71" spans="1:9" s="715" customFormat="1" ht="8.4499999999999993" customHeight="1">
      <c r="A71" s="1286" t="s">
        <v>2217</v>
      </c>
      <c r="B71" s="604">
        <v>28</v>
      </c>
      <c r="C71" s="604">
        <v>54</v>
      </c>
      <c r="D71" s="604">
        <v>33</v>
      </c>
      <c r="E71" s="604">
        <v>50</v>
      </c>
      <c r="F71" s="1285">
        <f t="shared" si="1"/>
        <v>165</v>
      </c>
      <c r="G71" s="604">
        <v>15</v>
      </c>
      <c r="H71" s="604">
        <v>25</v>
      </c>
      <c r="I71" s="604">
        <v>26</v>
      </c>
    </row>
    <row r="72" spans="1:9" s="723" customFormat="1" ht="8.4499999999999993" customHeight="1">
      <c r="A72" s="592" t="s">
        <v>2262</v>
      </c>
      <c r="B72" s="1285">
        <v>28</v>
      </c>
      <c r="C72" s="1285">
        <v>40</v>
      </c>
      <c r="D72" s="1285">
        <v>28</v>
      </c>
      <c r="E72" s="1285">
        <v>53</v>
      </c>
      <c r="F72" s="1285">
        <f t="shared" si="1"/>
        <v>149</v>
      </c>
      <c r="G72" s="1285">
        <v>14</v>
      </c>
      <c r="H72" s="1285">
        <v>25</v>
      </c>
      <c r="I72" s="1285">
        <v>28</v>
      </c>
    </row>
    <row r="73" spans="1:9" s="715" customFormat="1" ht="8.4499999999999993" customHeight="1">
      <c r="A73" s="722"/>
      <c r="B73" s="604"/>
      <c r="C73" s="604"/>
      <c r="D73" s="604"/>
      <c r="E73" s="604"/>
      <c r="F73" s="1285"/>
      <c r="G73" s="604"/>
      <c r="H73" s="604"/>
      <c r="I73" s="604"/>
    </row>
    <row r="74" spans="1:9" s="715" customFormat="1" ht="8.4499999999999993" customHeight="1">
      <c r="A74" s="1286" t="s">
        <v>2293</v>
      </c>
      <c r="B74" s="604">
        <v>28</v>
      </c>
      <c r="C74" s="604">
        <v>39</v>
      </c>
      <c r="D74" s="604">
        <v>27</v>
      </c>
      <c r="E74" s="604">
        <v>54</v>
      </c>
      <c r="F74" s="1285">
        <f t="shared" si="1"/>
        <v>148</v>
      </c>
      <c r="G74" s="604">
        <v>14</v>
      </c>
      <c r="H74" s="604">
        <v>25</v>
      </c>
      <c r="I74" s="604">
        <v>36</v>
      </c>
    </row>
    <row r="75" spans="1:9" s="715" customFormat="1" ht="8.4499999999999993" customHeight="1">
      <c r="A75" s="1286" t="s">
        <v>2497</v>
      </c>
      <c r="B75" s="604">
        <v>28</v>
      </c>
      <c r="C75" s="604">
        <v>36</v>
      </c>
      <c r="D75" s="604">
        <v>25</v>
      </c>
      <c r="E75" s="604">
        <v>58</v>
      </c>
      <c r="F75" s="1285">
        <f t="shared" si="1"/>
        <v>147</v>
      </c>
      <c r="G75" s="604">
        <v>14</v>
      </c>
      <c r="H75" s="604">
        <v>24</v>
      </c>
      <c r="I75" s="604">
        <v>36</v>
      </c>
    </row>
    <row r="76" spans="1:9" s="715" customFormat="1" ht="8.4499999999999993" customHeight="1">
      <c r="A76" s="1286" t="s">
        <v>2532</v>
      </c>
      <c r="B76" s="604">
        <v>28</v>
      </c>
      <c r="C76" s="604">
        <v>36</v>
      </c>
      <c r="D76" s="604">
        <v>25</v>
      </c>
      <c r="E76" s="604">
        <v>63</v>
      </c>
      <c r="F76" s="1285">
        <f t="shared" si="1"/>
        <v>152</v>
      </c>
      <c r="G76" s="604">
        <v>14</v>
      </c>
      <c r="H76" s="604">
        <v>24</v>
      </c>
      <c r="I76" s="604">
        <v>36</v>
      </c>
    </row>
    <row r="77" spans="1:9" s="723" customFormat="1" ht="8.4499999999999993" customHeight="1">
      <c r="A77" s="592" t="s">
        <v>2574</v>
      </c>
      <c r="B77" s="1285">
        <v>28</v>
      </c>
      <c r="C77" s="1285">
        <v>33</v>
      </c>
      <c r="D77" s="1285">
        <v>25</v>
      </c>
      <c r="E77" s="1285">
        <v>65</v>
      </c>
      <c r="F77" s="1285">
        <f t="shared" si="1"/>
        <v>151</v>
      </c>
      <c r="G77" s="1285">
        <v>14</v>
      </c>
      <c r="H77" s="1285">
        <v>24</v>
      </c>
      <c r="I77" s="1285">
        <v>39</v>
      </c>
    </row>
    <row r="78" spans="1:9" s="715" customFormat="1" ht="8.4499999999999993" customHeight="1">
      <c r="A78" s="722"/>
      <c r="B78" s="604"/>
      <c r="C78" s="604"/>
      <c r="D78" s="604"/>
      <c r="E78" s="604"/>
      <c r="F78" s="1285"/>
      <c r="G78" s="604"/>
      <c r="H78" s="604"/>
      <c r="I78" s="604"/>
    </row>
    <row r="79" spans="1:9" s="715" customFormat="1" ht="8.4499999999999993" customHeight="1">
      <c r="A79" s="1286" t="s">
        <v>2633</v>
      </c>
      <c r="B79" s="604">
        <v>28</v>
      </c>
      <c r="C79" s="604">
        <v>33</v>
      </c>
      <c r="D79" s="604">
        <v>24</v>
      </c>
      <c r="E79" s="604">
        <v>68</v>
      </c>
      <c r="F79" s="1285">
        <f t="shared" si="1"/>
        <v>153</v>
      </c>
      <c r="G79" s="604">
        <v>14</v>
      </c>
      <c r="H79" s="604">
        <v>24</v>
      </c>
      <c r="I79" s="604">
        <v>39</v>
      </c>
    </row>
    <row r="80" spans="1:9" s="715" customFormat="1" ht="8.4499999999999993" customHeight="1">
      <c r="A80" s="1286" t="s">
        <v>2671</v>
      </c>
      <c r="B80" s="604">
        <v>28</v>
      </c>
      <c r="C80" s="604">
        <v>33</v>
      </c>
      <c r="D80" s="604">
        <v>24</v>
      </c>
      <c r="E80" s="604">
        <v>72</v>
      </c>
      <c r="F80" s="1285">
        <f>SUM(B80:E80)</f>
        <v>157</v>
      </c>
      <c r="G80" s="604" t="s">
        <v>2269</v>
      </c>
      <c r="H80" s="604">
        <v>15</v>
      </c>
      <c r="I80" s="604">
        <v>40</v>
      </c>
    </row>
    <row r="81" spans="1:9" s="715" customFormat="1" ht="8.4499999999999993" customHeight="1">
      <c r="A81" s="1286" t="s">
        <v>2680</v>
      </c>
      <c r="B81" s="604">
        <v>28</v>
      </c>
      <c r="C81" s="604">
        <v>32</v>
      </c>
      <c r="D81" s="604">
        <v>24</v>
      </c>
      <c r="E81" s="604">
        <v>91</v>
      </c>
      <c r="F81" s="1285">
        <f>SUM(B81:E81)</f>
        <v>175</v>
      </c>
      <c r="G81" s="604" t="s">
        <v>2269</v>
      </c>
      <c r="H81" s="604">
        <v>15</v>
      </c>
      <c r="I81" s="604">
        <v>40</v>
      </c>
    </row>
    <row r="82" spans="1:9" s="723" customFormat="1" ht="8.4499999999999993" customHeight="1">
      <c r="A82" s="592" t="s">
        <v>2693</v>
      </c>
      <c r="B82" s="1285">
        <v>28</v>
      </c>
      <c r="C82" s="1285">
        <v>29</v>
      </c>
      <c r="D82" s="1285">
        <v>23</v>
      </c>
      <c r="E82" s="1285">
        <v>90</v>
      </c>
      <c r="F82" s="1285">
        <f>SUM(B82:E82)</f>
        <v>170</v>
      </c>
      <c r="G82" s="1285" t="s">
        <v>2269</v>
      </c>
      <c r="H82" s="1285" t="s">
        <v>1360</v>
      </c>
      <c r="I82" s="1285">
        <v>40</v>
      </c>
    </row>
    <row r="83" spans="1:9" s="715" customFormat="1" ht="8.4499999999999993" customHeight="1">
      <c r="A83" s="722"/>
      <c r="B83" s="604"/>
      <c r="C83" s="604"/>
      <c r="D83" s="604"/>
      <c r="E83" s="604"/>
      <c r="F83" s="1285"/>
      <c r="G83" s="604"/>
      <c r="H83" s="604"/>
      <c r="I83" s="604"/>
    </row>
    <row r="84" spans="1:9" s="715" customFormat="1" ht="8.4499999999999993" customHeight="1">
      <c r="A84" s="1286" t="s">
        <v>2732</v>
      </c>
      <c r="B84" s="604">
        <v>28</v>
      </c>
      <c r="C84" s="604">
        <v>25</v>
      </c>
      <c r="D84" s="604">
        <v>22</v>
      </c>
      <c r="E84" s="604">
        <v>89</v>
      </c>
      <c r="F84" s="1285">
        <f>SUM(B84:E84)</f>
        <v>164</v>
      </c>
      <c r="G84" s="604" t="s">
        <v>2269</v>
      </c>
      <c r="H84" s="604" t="s">
        <v>1360</v>
      </c>
      <c r="I84" s="604">
        <v>40</v>
      </c>
    </row>
    <row r="85" spans="1:9" s="715" customFormat="1" ht="8.4499999999999993" customHeight="1">
      <c r="A85" s="2149" t="s">
        <v>2796</v>
      </c>
      <c r="B85" s="604">
        <v>27</v>
      </c>
      <c r="C85" s="604">
        <v>24</v>
      </c>
      <c r="D85" s="604">
        <v>22</v>
      </c>
      <c r="E85" s="604">
        <v>90</v>
      </c>
      <c r="F85" s="1285">
        <f>SUM(B85:E85)</f>
        <v>163</v>
      </c>
      <c r="G85" s="604" t="s">
        <v>2269</v>
      </c>
      <c r="H85" s="604" t="s">
        <v>1360</v>
      </c>
      <c r="I85" s="604">
        <v>40</v>
      </c>
    </row>
    <row r="86" spans="1:9" s="715" customFormat="1" ht="8.4499999999999993" customHeight="1">
      <c r="A86" s="2149" t="s">
        <v>2806</v>
      </c>
      <c r="B86" s="604">
        <v>27</v>
      </c>
      <c r="C86" s="604">
        <v>23</v>
      </c>
      <c r="D86" s="604">
        <v>22</v>
      </c>
      <c r="E86" s="604">
        <v>90</v>
      </c>
      <c r="F86" s="1285">
        <f>SUM(B86:E86)</f>
        <v>162</v>
      </c>
      <c r="G86" s="604" t="s">
        <v>2269</v>
      </c>
      <c r="H86" s="604" t="s">
        <v>1360</v>
      </c>
      <c r="I86" s="604">
        <v>40</v>
      </c>
    </row>
    <row r="87" spans="1:9" s="723" customFormat="1" ht="8.4499999999999993" customHeight="1">
      <c r="A87" s="592" t="s">
        <v>2853</v>
      </c>
      <c r="B87" s="1285">
        <v>27</v>
      </c>
      <c r="C87" s="1285">
        <v>20</v>
      </c>
      <c r="D87" s="1285">
        <v>22</v>
      </c>
      <c r="E87" s="1285">
        <v>85</v>
      </c>
      <c r="F87" s="1285">
        <f>SUM(B87:E87)</f>
        <v>154</v>
      </c>
      <c r="G87" s="1285" t="s">
        <v>2269</v>
      </c>
      <c r="H87" s="1285" t="s">
        <v>1360</v>
      </c>
      <c r="I87" s="1285">
        <v>40</v>
      </c>
    </row>
    <row r="88" spans="1:9" s="715" customFormat="1" ht="8.4499999999999993" customHeight="1">
      <c r="A88" s="722"/>
      <c r="B88" s="604"/>
      <c r="C88" s="604"/>
      <c r="D88" s="604"/>
      <c r="E88" s="604"/>
      <c r="F88" s="1285"/>
      <c r="G88" s="604"/>
      <c r="H88" s="604"/>
      <c r="I88" s="604"/>
    </row>
    <row r="89" spans="1:9" s="715" customFormat="1" ht="8.4499999999999993" customHeight="1">
      <c r="A89" s="2227" t="s">
        <v>2732</v>
      </c>
      <c r="B89" s="721">
        <v>27</v>
      </c>
      <c r="C89" s="721">
        <v>19</v>
      </c>
      <c r="D89" s="721">
        <v>21</v>
      </c>
      <c r="E89" s="721">
        <v>78</v>
      </c>
      <c r="F89" s="1864">
        <f>SUM(B89:E89)</f>
        <v>145</v>
      </c>
      <c r="G89" s="721" t="s">
        <v>2269</v>
      </c>
      <c r="H89" s="721" t="s">
        <v>1360</v>
      </c>
      <c r="I89" s="1864">
        <v>40</v>
      </c>
    </row>
    <row r="90" spans="1:9" ht="8.25" customHeight="1"/>
  </sheetData>
  <mergeCells count="2">
    <mergeCell ref="G4:H4"/>
    <mergeCell ref="A4:A5"/>
  </mergeCells>
  <phoneticPr fontId="0" type="noConversion"/>
  <pageMargins left="0.51181102362204722" right="0.51181102362204722" top="0.98425196850393704" bottom="0" header="0.51181102362204722" footer="0.19685039370078741"/>
  <pageSetup paperSize="9" firstPageNumber="63" orientation="portrait" useFirstPageNumber="1" r:id="rId1"/>
  <headerFooter alignWithMargins="0">
    <oddFooter>&amp;C&amp;"Times New Roman,Bold"&amp;10&amp;P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sheetPr codeName="Sheet50"/>
  <dimension ref="A1:AJ138"/>
  <sheetViews>
    <sheetView topLeftCell="A73" workbookViewId="0">
      <selection activeCell="AH64" sqref="AH64"/>
    </sheetView>
  </sheetViews>
  <sheetFormatPr defaultColWidth="5.5" defaultRowHeight="9" customHeight="1"/>
  <cols>
    <col min="1" max="1" width="17" style="923" customWidth="1"/>
    <col min="2" max="16" width="4.83203125" style="923" customWidth="1"/>
    <col min="17" max="17" width="5" style="923" customWidth="1"/>
    <col min="18" max="18" width="5" style="959" customWidth="1"/>
    <col min="19" max="19" width="5" style="406" customWidth="1"/>
    <col min="20" max="20" width="5" style="923" customWidth="1"/>
    <col min="21" max="22" width="5" style="406" customWidth="1"/>
    <col min="23" max="34" width="5" style="923" customWidth="1"/>
    <col min="35" max="35" width="6.83203125" style="923" customWidth="1"/>
    <col min="36" max="16384" width="5.5" style="1672"/>
  </cols>
  <sheetData>
    <row r="1" spans="1:35" s="915" customFormat="1" ht="14.1" customHeight="1">
      <c r="A1" s="909" t="s">
        <v>2491</v>
      </c>
      <c r="B1" s="910"/>
      <c r="C1" s="910"/>
      <c r="D1" s="910"/>
      <c r="E1" s="910"/>
      <c r="F1" s="910"/>
      <c r="G1" s="910"/>
      <c r="H1" s="910"/>
      <c r="I1" s="910"/>
      <c r="J1" s="911"/>
      <c r="K1" s="911"/>
      <c r="L1" s="911"/>
      <c r="M1" s="911"/>
      <c r="N1" s="911"/>
      <c r="O1" s="911"/>
      <c r="P1" s="911"/>
      <c r="Q1" s="911"/>
      <c r="R1" s="912"/>
      <c r="S1" s="911"/>
      <c r="T1" s="911"/>
      <c r="U1" s="911"/>
      <c r="V1" s="911"/>
      <c r="W1" s="911"/>
      <c r="X1" s="911"/>
      <c r="Y1" s="911"/>
      <c r="Z1" s="911"/>
      <c r="AA1" s="911"/>
      <c r="AB1" s="911"/>
      <c r="AC1" s="911"/>
      <c r="AD1" s="911"/>
      <c r="AE1" s="911"/>
      <c r="AF1" s="911"/>
      <c r="AG1" s="911"/>
      <c r="AH1" s="911"/>
      <c r="AI1" s="911"/>
    </row>
    <row r="2" spans="1:35" s="915" customFormat="1" ht="14.1" customHeight="1">
      <c r="A2" s="913"/>
      <c r="B2" s="914"/>
      <c r="C2" s="914"/>
      <c r="D2" s="914"/>
      <c r="E2" s="914"/>
      <c r="F2" s="914"/>
      <c r="G2" s="914"/>
      <c r="H2" s="914"/>
      <c r="I2" s="914"/>
      <c r="R2" s="916"/>
    </row>
    <row r="3" spans="1:35" s="915" customFormat="1" ht="14.1" customHeight="1">
      <c r="A3" s="917"/>
      <c r="B3" s="914"/>
      <c r="C3" s="914"/>
      <c r="D3" s="914"/>
      <c r="E3" s="914"/>
      <c r="F3" s="914"/>
      <c r="G3" s="914"/>
      <c r="H3" s="914"/>
      <c r="I3" s="914"/>
      <c r="R3" s="916"/>
    </row>
    <row r="4" spans="1:35" s="915" customFormat="1" ht="14.1" customHeight="1">
      <c r="A4" s="919"/>
      <c r="B4" s="914"/>
      <c r="C4" s="914"/>
      <c r="D4" s="914"/>
      <c r="E4" s="914"/>
      <c r="F4" s="914"/>
      <c r="G4" s="914"/>
      <c r="H4" s="914"/>
      <c r="I4" s="914"/>
      <c r="R4" s="916"/>
      <c r="AE4" s="920"/>
      <c r="AF4" s="920"/>
      <c r="AG4" s="920"/>
      <c r="AH4" s="920"/>
      <c r="AI4" s="920"/>
    </row>
    <row r="5" spans="1:35" ht="11.1" customHeight="1">
      <c r="A5" s="922"/>
      <c r="B5" s="2513" t="s">
        <v>1575</v>
      </c>
      <c r="C5" s="2514"/>
      <c r="D5" s="2514"/>
      <c r="E5" s="2514"/>
      <c r="F5" s="2514"/>
      <c r="G5" s="2514"/>
      <c r="H5" s="2514"/>
      <c r="I5" s="2514"/>
      <c r="J5" s="2514"/>
      <c r="K5" s="2514"/>
      <c r="L5" s="2514"/>
      <c r="M5" s="2514"/>
      <c r="N5" s="2514"/>
      <c r="O5" s="2514"/>
      <c r="P5" s="2514"/>
      <c r="Q5" s="2514"/>
      <c r="R5" s="2514"/>
      <c r="S5" s="2514"/>
      <c r="T5" s="2514"/>
      <c r="U5" s="2514"/>
      <c r="V5" s="2514"/>
      <c r="W5" s="2514"/>
      <c r="X5" s="2514"/>
      <c r="Y5" s="2514"/>
      <c r="Z5" s="2514"/>
      <c r="AA5" s="2514"/>
      <c r="AB5" s="2514"/>
      <c r="AC5" s="2514"/>
      <c r="AD5" s="2514"/>
      <c r="AE5" s="2514"/>
      <c r="AF5" s="2514"/>
      <c r="AG5" s="2514"/>
      <c r="AH5" s="2515"/>
      <c r="AI5" s="1308" t="s">
        <v>1438</v>
      </c>
    </row>
    <row r="6" spans="1:35" s="598" customFormat="1" ht="11.1" customHeight="1">
      <c r="A6" s="924" t="s">
        <v>1795</v>
      </c>
      <c r="B6" s="424">
        <v>1986</v>
      </c>
      <c r="C6" s="424">
        <v>1987</v>
      </c>
      <c r="D6" s="424">
        <v>1988</v>
      </c>
      <c r="E6" s="424">
        <v>1989</v>
      </c>
      <c r="F6" s="424">
        <v>1990</v>
      </c>
      <c r="G6" s="424">
        <v>1991</v>
      </c>
      <c r="H6" s="424">
        <v>1992</v>
      </c>
      <c r="I6" s="925">
        <v>1993</v>
      </c>
      <c r="J6" s="925">
        <v>1994</v>
      </c>
      <c r="K6" s="925">
        <v>1995</v>
      </c>
      <c r="L6" s="925">
        <v>1996</v>
      </c>
      <c r="M6" s="925">
        <v>1997</v>
      </c>
      <c r="N6" s="925">
        <v>1998</v>
      </c>
      <c r="O6" s="925">
        <v>1999</v>
      </c>
      <c r="P6" s="925">
        <v>2000</v>
      </c>
      <c r="Q6" s="925">
        <v>2001</v>
      </c>
      <c r="R6" s="926" t="s">
        <v>749</v>
      </c>
      <c r="S6" s="925">
        <v>2003</v>
      </c>
      <c r="T6" s="925">
        <v>2004</v>
      </c>
      <c r="U6" s="925">
        <v>2005</v>
      </c>
      <c r="V6" s="925">
        <v>2006</v>
      </c>
      <c r="W6" s="925">
        <v>2007</v>
      </c>
      <c r="X6" s="927" t="s">
        <v>1150</v>
      </c>
      <c r="Y6" s="927" t="s">
        <v>1151</v>
      </c>
      <c r="Z6" s="927" t="s">
        <v>723</v>
      </c>
      <c r="AA6" s="927" t="s">
        <v>295</v>
      </c>
      <c r="AB6" s="927">
        <v>2012</v>
      </c>
      <c r="AC6" s="927">
        <v>2013</v>
      </c>
      <c r="AD6" s="927">
        <v>2014</v>
      </c>
      <c r="AE6" s="927">
        <v>2015</v>
      </c>
      <c r="AF6" s="927">
        <v>2016</v>
      </c>
      <c r="AG6" s="927">
        <v>2016</v>
      </c>
      <c r="AH6" s="927">
        <v>2017</v>
      </c>
      <c r="AI6" s="927">
        <v>2017</v>
      </c>
    </row>
    <row r="7" spans="1:35" s="598" customFormat="1" ht="10.5" customHeight="1">
      <c r="A7" s="929" t="s">
        <v>1796</v>
      </c>
      <c r="B7" s="930">
        <v>56</v>
      </c>
      <c r="C7" s="930">
        <v>59</v>
      </c>
      <c r="D7" s="930">
        <v>59</v>
      </c>
      <c r="E7" s="930">
        <v>63</v>
      </c>
      <c r="F7" s="930">
        <v>65</v>
      </c>
      <c r="G7" s="930">
        <v>65</v>
      </c>
      <c r="H7" s="930">
        <v>62</v>
      </c>
      <c r="I7" s="931">
        <v>59</v>
      </c>
      <c r="J7" s="931">
        <v>62</v>
      </c>
      <c r="K7" s="931">
        <v>65</v>
      </c>
      <c r="L7" s="931">
        <v>67</v>
      </c>
      <c r="M7" s="931">
        <v>70</v>
      </c>
      <c r="N7" s="931">
        <v>75</v>
      </c>
      <c r="O7" s="931">
        <v>75</v>
      </c>
      <c r="P7" s="305">
        <v>75</v>
      </c>
      <c r="Q7" s="932">
        <v>83</v>
      </c>
      <c r="R7" s="305">
        <v>82</v>
      </c>
      <c r="S7" s="305">
        <v>87</v>
      </c>
      <c r="T7" s="932">
        <v>89</v>
      </c>
      <c r="U7" s="932">
        <v>92</v>
      </c>
      <c r="V7" s="932">
        <v>94</v>
      </c>
      <c r="W7" s="932">
        <v>128</v>
      </c>
      <c r="X7" s="932">
        <v>157</v>
      </c>
      <c r="Y7" s="932">
        <v>239</v>
      </c>
      <c r="Z7" s="932">
        <v>347</v>
      </c>
      <c r="AA7" s="932">
        <v>392</v>
      </c>
      <c r="AB7" s="932">
        <v>444</v>
      </c>
      <c r="AC7" s="932">
        <v>457</v>
      </c>
      <c r="AD7" s="932">
        <v>469</v>
      </c>
      <c r="AE7" s="932">
        <v>491</v>
      </c>
      <c r="AF7" s="932">
        <v>528</v>
      </c>
      <c r="AG7" s="932">
        <v>528</v>
      </c>
      <c r="AH7" s="932">
        <v>593</v>
      </c>
      <c r="AI7" s="932">
        <v>594</v>
      </c>
    </row>
    <row r="8" spans="1:35" s="598" customFormat="1" ht="10.5" customHeight="1">
      <c r="A8" s="304" t="s">
        <v>1797</v>
      </c>
      <c r="B8" s="933">
        <v>39</v>
      </c>
      <c r="C8" s="933">
        <v>42</v>
      </c>
      <c r="D8" s="933">
        <v>42</v>
      </c>
      <c r="E8" s="933">
        <v>45</v>
      </c>
      <c r="F8" s="933">
        <v>47</v>
      </c>
      <c r="G8" s="933">
        <v>47</v>
      </c>
      <c r="H8" s="933">
        <v>44</v>
      </c>
      <c r="I8" s="934">
        <v>41</v>
      </c>
      <c r="J8" s="934">
        <v>43</v>
      </c>
      <c r="K8" s="934">
        <v>46</v>
      </c>
      <c r="L8" s="934">
        <v>47</v>
      </c>
      <c r="M8" s="934">
        <v>48</v>
      </c>
      <c r="N8" s="934">
        <v>52</v>
      </c>
      <c r="O8" s="934">
        <v>52</v>
      </c>
      <c r="P8" s="304">
        <v>53</v>
      </c>
      <c r="Q8" s="304">
        <v>61</v>
      </c>
      <c r="R8" s="304">
        <v>62</v>
      </c>
      <c r="S8" s="304">
        <v>66</v>
      </c>
      <c r="T8" s="304">
        <v>67</v>
      </c>
      <c r="U8" s="304">
        <v>69</v>
      </c>
      <c r="V8" s="304">
        <v>71</v>
      </c>
      <c r="W8" s="304">
        <v>94</v>
      </c>
      <c r="X8" s="304">
        <v>120</v>
      </c>
      <c r="Y8" s="304">
        <v>182</v>
      </c>
      <c r="Z8" s="304">
        <v>260</v>
      </c>
      <c r="AA8" s="304">
        <v>296</v>
      </c>
      <c r="AB8" s="304">
        <v>336</v>
      </c>
      <c r="AC8" s="304">
        <v>347</v>
      </c>
      <c r="AD8" s="304">
        <v>355</v>
      </c>
      <c r="AE8" s="304">
        <v>372</v>
      </c>
      <c r="AF8" s="304">
        <v>404</v>
      </c>
      <c r="AG8" s="304">
        <v>404</v>
      </c>
      <c r="AH8" s="304">
        <v>449</v>
      </c>
      <c r="AI8" s="304">
        <v>451</v>
      </c>
    </row>
    <row r="9" spans="1:35" s="598" customFormat="1" ht="10.5" customHeight="1">
      <c r="A9" s="304" t="s">
        <v>1798</v>
      </c>
      <c r="B9" s="933">
        <v>5</v>
      </c>
      <c r="C9" s="933">
        <v>5</v>
      </c>
      <c r="D9" s="933">
        <v>5</v>
      </c>
      <c r="E9" s="933">
        <v>6</v>
      </c>
      <c r="F9" s="933">
        <v>6</v>
      </c>
      <c r="G9" s="933">
        <v>6</v>
      </c>
      <c r="H9" s="933">
        <v>7</v>
      </c>
      <c r="I9" s="934">
        <v>6</v>
      </c>
      <c r="J9" s="934">
        <v>6</v>
      </c>
      <c r="K9" s="934">
        <v>6</v>
      </c>
      <c r="L9" s="934">
        <v>7</v>
      </c>
      <c r="M9" s="934">
        <v>8</v>
      </c>
      <c r="N9" s="934">
        <v>8</v>
      </c>
      <c r="O9" s="934">
        <v>8</v>
      </c>
      <c r="P9" s="304">
        <v>8</v>
      </c>
      <c r="Q9" s="304">
        <v>8</v>
      </c>
      <c r="R9" s="304">
        <v>7</v>
      </c>
      <c r="S9" s="304">
        <v>7</v>
      </c>
      <c r="T9" s="304">
        <v>7</v>
      </c>
      <c r="U9" s="304">
        <v>7</v>
      </c>
      <c r="V9" s="304">
        <v>7</v>
      </c>
      <c r="W9" s="304">
        <v>10</v>
      </c>
      <c r="X9" s="304">
        <v>10</v>
      </c>
      <c r="Y9" s="304">
        <v>20</v>
      </c>
      <c r="Z9" s="304">
        <v>27</v>
      </c>
      <c r="AA9" s="304">
        <v>29</v>
      </c>
      <c r="AB9" s="304">
        <v>31</v>
      </c>
      <c r="AC9" s="304">
        <v>32</v>
      </c>
      <c r="AD9" s="304">
        <v>34</v>
      </c>
      <c r="AE9" s="304">
        <v>35</v>
      </c>
      <c r="AF9" s="304">
        <v>37</v>
      </c>
      <c r="AG9" s="304">
        <v>37</v>
      </c>
      <c r="AH9" s="304">
        <v>44</v>
      </c>
      <c r="AI9" s="304">
        <v>44</v>
      </c>
    </row>
    <row r="10" spans="1:35" s="598" customFormat="1" ht="10.5" customHeight="1">
      <c r="A10" s="304" t="s">
        <v>1799</v>
      </c>
      <c r="B10" s="933">
        <v>12</v>
      </c>
      <c r="C10" s="933">
        <v>12</v>
      </c>
      <c r="D10" s="933">
        <v>12</v>
      </c>
      <c r="E10" s="933">
        <v>12</v>
      </c>
      <c r="F10" s="933">
        <v>12</v>
      </c>
      <c r="G10" s="933">
        <v>12</v>
      </c>
      <c r="H10" s="933">
        <v>11</v>
      </c>
      <c r="I10" s="934">
        <v>12</v>
      </c>
      <c r="J10" s="934">
        <v>13</v>
      </c>
      <c r="K10" s="934">
        <v>13</v>
      </c>
      <c r="L10" s="934">
        <v>13</v>
      </c>
      <c r="M10" s="934">
        <v>14</v>
      </c>
      <c r="N10" s="934">
        <v>15</v>
      </c>
      <c r="O10" s="934">
        <v>15</v>
      </c>
      <c r="P10" s="304">
        <v>14</v>
      </c>
      <c r="Q10" s="304">
        <v>14</v>
      </c>
      <c r="R10" s="304">
        <v>13</v>
      </c>
      <c r="S10" s="304">
        <v>14</v>
      </c>
      <c r="T10" s="304">
        <v>15</v>
      </c>
      <c r="U10" s="304">
        <v>16</v>
      </c>
      <c r="V10" s="304">
        <v>16</v>
      </c>
      <c r="W10" s="304">
        <v>24</v>
      </c>
      <c r="X10" s="304">
        <v>27</v>
      </c>
      <c r="Y10" s="304">
        <v>37</v>
      </c>
      <c r="Z10" s="304">
        <v>60</v>
      </c>
      <c r="AA10" s="304">
        <v>67</v>
      </c>
      <c r="AB10" s="304">
        <v>77</v>
      </c>
      <c r="AC10" s="304">
        <v>78</v>
      </c>
      <c r="AD10" s="304">
        <v>80</v>
      </c>
      <c r="AE10" s="304">
        <v>84</v>
      </c>
      <c r="AF10" s="304">
        <v>87</v>
      </c>
      <c r="AG10" s="304">
        <v>87</v>
      </c>
      <c r="AH10" s="304">
        <v>100</v>
      </c>
      <c r="AI10" s="304">
        <v>99</v>
      </c>
    </row>
    <row r="11" spans="1:35" s="598" customFormat="1" ht="6" customHeight="1">
      <c r="A11" s="304"/>
      <c r="B11" s="933"/>
      <c r="C11" s="933"/>
      <c r="D11" s="933"/>
      <c r="E11" s="933"/>
      <c r="F11" s="933"/>
      <c r="G11" s="933"/>
      <c r="H11" s="933"/>
      <c r="I11" s="934"/>
      <c r="J11" s="934"/>
      <c r="K11" s="934"/>
      <c r="L11" s="934"/>
      <c r="M11" s="934"/>
      <c r="N11" s="934"/>
      <c r="O11" s="93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</row>
    <row r="12" spans="1:35" s="598" customFormat="1" ht="10.5" customHeight="1">
      <c r="A12" s="929" t="s">
        <v>1800</v>
      </c>
      <c r="B12" s="930">
        <v>167</v>
      </c>
      <c r="C12" s="930">
        <v>173</v>
      </c>
      <c r="D12" s="930">
        <v>184</v>
      </c>
      <c r="E12" s="930">
        <v>190</v>
      </c>
      <c r="F12" s="930">
        <v>192</v>
      </c>
      <c r="G12" s="930">
        <v>192</v>
      </c>
      <c r="H12" s="930">
        <v>193</v>
      </c>
      <c r="I12" s="931">
        <v>191</v>
      </c>
      <c r="J12" s="931">
        <v>190</v>
      </c>
      <c r="K12" s="931">
        <v>190</v>
      </c>
      <c r="L12" s="931">
        <v>190</v>
      </c>
      <c r="M12" s="931">
        <v>194</v>
      </c>
      <c r="N12" s="931">
        <v>195</v>
      </c>
      <c r="O12" s="931">
        <v>192</v>
      </c>
      <c r="P12" s="305">
        <v>164</v>
      </c>
      <c r="Q12" s="305">
        <v>145</v>
      </c>
      <c r="R12" s="305">
        <v>130</v>
      </c>
      <c r="S12" s="305">
        <v>125</v>
      </c>
      <c r="T12" s="305">
        <v>119</v>
      </c>
      <c r="U12" s="305">
        <v>122</v>
      </c>
      <c r="V12" s="305">
        <v>126</v>
      </c>
      <c r="W12" s="305">
        <v>161</v>
      </c>
      <c r="X12" s="305">
        <v>156</v>
      </c>
      <c r="Y12" s="305">
        <v>206</v>
      </c>
      <c r="Z12" s="305">
        <v>253</v>
      </c>
      <c r="AA12" s="305">
        <v>288</v>
      </c>
      <c r="AB12" s="305">
        <v>404</v>
      </c>
      <c r="AC12" s="305">
        <v>431</v>
      </c>
      <c r="AD12" s="305">
        <v>452</v>
      </c>
      <c r="AE12" s="305">
        <v>491</v>
      </c>
      <c r="AF12" s="305">
        <v>561</v>
      </c>
      <c r="AG12" s="305">
        <v>561</v>
      </c>
      <c r="AH12" s="305">
        <v>731</v>
      </c>
      <c r="AI12" s="305">
        <v>753</v>
      </c>
    </row>
    <row r="13" spans="1:35" s="598" customFormat="1" ht="10.5" customHeight="1">
      <c r="A13" s="304" t="s">
        <v>1801</v>
      </c>
      <c r="B13" s="933">
        <v>2</v>
      </c>
      <c r="C13" s="933">
        <v>2</v>
      </c>
      <c r="D13" s="933">
        <v>2</v>
      </c>
      <c r="E13" s="933">
        <v>2</v>
      </c>
      <c r="F13" s="933">
        <v>2</v>
      </c>
      <c r="G13" s="933">
        <v>2</v>
      </c>
      <c r="H13" s="933">
        <v>2</v>
      </c>
      <c r="I13" s="304">
        <v>1</v>
      </c>
      <c r="J13" s="304">
        <v>1</v>
      </c>
      <c r="K13" s="304">
        <v>1</v>
      </c>
      <c r="L13" s="304">
        <v>1</v>
      </c>
      <c r="M13" s="304">
        <v>1</v>
      </c>
      <c r="N13" s="934">
        <v>1</v>
      </c>
      <c r="O13" s="934">
        <v>1</v>
      </c>
      <c r="P13" s="304">
        <v>1</v>
      </c>
      <c r="Q13" s="304">
        <v>1</v>
      </c>
      <c r="R13" s="304">
        <v>1</v>
      </c>
      <c r="S13" s="304">
        <v>1</v>
      </c>
      <c r="T13" s="304">
        <v>1</v>
      </c>
      <c r="U13" s="304">
        <v>1</v>
      </c>
      <c r="V13" s="304">
        <v>1</v>
      </c>
      <c r="W13" s="304">
        <v>3</v>
      </c>
      <c r="X13" s="304">
        <v>1</v>
      </c>
      <c r="Y13" s="304">
        <v>1</v>
      </c>
      <c r="Z13" s="304">
        <v>1</v>
      </c>
      <c r="AA13" s="304">
        <v>2</v>
      </c>
      <c r="AB13" s="304">
        <v>5</v>
      </c>
      <c r="AC13" s="304">
        <v>5</v>
      </c>
      <c r="AD13" s="304">
        <v>5</v>
      </c>
      <c r="AE13" s="304">
        <v>5</v>
      </c>
      <c r="AF13" s="304">
        <v>6</v>
      </c>
      <c r="AG13" s="304">
        <v>6</v>
      </c>
      <c r="AH13" s="304">
        <v>7</v>
      </c>
      <c r="AI13" s="304">
        <v>8</v>
      </c>
    </row>
    <row r="14" spans="1:35" s="598" customFormat="1" ht="10.5" customHeight="1">
      <c r="A14" s="304" t="s">
        <v>1802</v>
      </c>
      <c r="B14" s="933">
        <v>5</v>
      </c>
      <c r="C14" s="933">
        <v>5</v>
      </c>
      <c r="D14" s="933">
        <v>5</v>
      </c>
      <c r="E14" s="933">
        <v>5</v>
      </c>
      <c r="F14" s="933">
        <v>5</v>
      </c>
      <c r="G14" s="933">
        <v>5</v>
      </c>
      <c r="H14" s="933">
        <v>5</v>
      </c>
      <c r="I14" s="933">
        <v>5</v>
      </c>
      <c r="J14" s="933">
        <v>5</v>
      </c>
      <c r="K14" s="933">
        <v>5</v>
      </c>
      <c r="L14" s="933">
        <v>5</v>
      </c>
      <c r="M14" s="933">
        <v>5</v>
      </c>
      <c r="N14" s="934">
        <v>5</v>
      </c>
      <c r="O14" s="934">
        <v>5</v>
      </c>
      <c r="P14" s="304">
        <v>4</v>
      </c>
      <c r="Q14" s="304">
        <v>5</v>
      </c>
      <c r="R14" s="304">
        <v>3</v>
      </c>
      <c r="S14" s="304">
        <v>2</v>
      </c>
      <c r="T14" s="304">
        <v>2</v>
      </c>
      <c r="U14" s="304">
        <v>2</v>
      </c>
      <c r="V14" s="304">
        <v>2</v>
      </c>
      <c r="W14" s="304">
        <v>2</v>
      </c>
      <c r="X14" s="304">
        <v>1</v>
      </c>
      <c r="Y14" s="304">
        <v>1</v>
      </c>
      <c r="Z14" s="304">
        <v>2</v>
      </c>
      <c r="AA14" s="304">
        <v>2</v>
      </c>
      <c r="AB14" s="304">
        <v>4</v>
      </c>
      <c r="AC14" s="304">
        <v>6</v>
      </c>
      <c r="AD14" s="304">
        <v>7</v>
      </c>
      <c r="AE14" s="304">
        <v>8</v>
      </c>
      <c r="AF14" s="304">
        <v>9</v>
      </c>
      <c r="AG14" s="304">
        <v>9</v>
      </c>
      <c r="AH14" s="304">
        <v>12</v>
      </c>
      <c r="AI14" s="304">
        <v>12</v>
      </c>
    </row>
    <row r="15" spans="1:35" s="598" customFormat="1" ht="10.5" customHeight="1">
      <c r="A15" s="304" t="s">
        <v>1803</v>
      </c>
      <c r="B15" s="933">
        <v>5</v>
      </c>
      <c r="C15" s="933">
        <v>5</v>
      </c>
      <c r="D15" s="933">
        <v>5</v>
      </c>
      <c r="E15" s="933">
        <v>5</v>
      </c>
      <c r="F15" s="933">
        <v>5</v>
      </c>
      <c r="G15" s="933">
        <v>5</v>
      </c>
      <c r="H15" s="933">
        <v>5</v>
      </c>
      <c r="I15" s="933">
        <v>5</v>
      </c>
      <c r="J15" s="933">
        <v>5</v>
      </c>
      <c r="K15" s="933">
        <v>5</v>
      </c>
      <c r="L15" s="933">
        <v>5</v>
      </c>
      <c r="M15" s="933">
        <v>5</v>
      </c>
      <c r="N15" s="934">
        <v>5</v>
      </c>
      <c r="O15" s="934">
        <v>5</v>
      </c>
      <c r="P15" s="304">
        <v>4</v>
      </c>
      <c r="Q15" s="304">
        <v>4</v>
      </c>
      <c r="R15" s="304">
        <v>4</v>
      </c>
      <c r="S15" s="304">
        <v>4</v>
      </c>
      <c r="T15" s="304">
        <v>3</v>
      </c>
      <c r="U15" s="304">
        <v>3</v>
      </c>
      <c r="V15" s="304">
        <v>3</v>
      </c>
      <c r="W15" s="304">
        <v>5</v>
      </c>
      <c r="X15" s="304">
        <v>4</v>
      </c>
      <c r="Y15" s="304">
        <v>7</v>
      </c>
      <c r="Z15" s="304">
        <v>8</v>
      </c>
      <c r="AA15" s="304">
        <v>8</v>
      </c>
      <c r="AB15" s="304">
        <v>11</v>
      </c>
      <c r="AC15" s="304">
        <v>11</v>
      </c>
      <c r="AD15" s="304">
        <v>12</v>
      </c>
      <c r="AE15" s="304">
        <v>12</v>
      </c>
      <c r="AF15" s="304">
        <v>14</v>
      </c>
      <c r="AG15" s="304">
        <v>14</v>
      </c>
      <c r="AH15" s="304">
        <v>17</v>
      </c>
      <c r="AI15" s="304">
        <v>18</v>
      </c>
    </row>
    <row r="16" spans="1:35" s="598" customFormat="1" ht="10.5" customHeight="1">
      <c r="A16" s="304" t="s">
        <v>1804</v>
      </c>
      <c r="B16" s="933">
        <v>3</v>
      </c>
      <c r="C16" s="933">
        <v>3</v>
      </c>
      <c r="D16" s="933">
        <v>4</v>
      </c>
      <c r="E16" s="933">
        <v>4</v>
      </c>
      <c r="F16" s="933">
        <v>4</v>
      </c>
      <c r="G16" s="933">
        <v>4</v>
      </c>
      <c r="H16" s="933">
        <v>4</v>
      </c>
      <c r="I16" s="933">
        <v>4</v>
      </c>
      <c r="J16" s="933">
        <v>4</v>
      </c>
      <c r="K16" s="933">
        <v>4</v>
      </c>
      <c r="L16" s="933">
        <v>4</v>
      </c>
      <c r="M16" s="933">
        <v>4</v>
      </c>
      <c r="N16" s="934">
        <v>4</v>
      </c>
      <c r="O16" s="934">
        <v>4</v>
      </c>
      <c r="P16" s="304">
        <v>4</v>
      </c>
      <c r="Q16" s="304">
        <v>3</v>
      </c>
      <c r="R16" s="304">
        <v>3</v>
      </c>
      <c r="S16" s="304">
        <v>3</v>
      </c>
      <c r="T16" s="304">
        <v>3</v>
      </c>
      <c r="U16" s="304">
        <v>3</v>
      </c>
      <c r="V16" s="304">
        <v>3</v>
      </c>
      <c r="W16" s="304">
        <v>3</v>
      </c>
      <c r="X16" s="304">
        <v>3</v>
      </c>
      <c r="Y16" s="304">
        <v>3</v>
      </c>
      <c r="Z16" s="304">
        <v>4</v>
      </c>
      <c r="AA16" s="304">
        <v>4</v>
      </c>
      <c r="AB16" s="304">
        <v>8</v>
      </c>
      <c r="AC16" s="304">
        <v>10</v>
      </c>
      <c r="AD16" s="304">
        <v>10</v>
      </c>
      <c r="AE16" s="304">
        <v>10</v>
      </c>
      <c r="AF16" s="304">
        <v>12</v>
      </c>
      <c r="AG16" s="304">
        <v>12</v>
      </c>
      <c r="AH16" s="304">
        <v>15</v>
      </c>
      <c r="AI16" s="304">
        <v>15</v>
      </c>
    </row>
    <row r="17" spans="1:35" s="598" customFormat="1" ht="10.5" customHeight="1">
      <c r="A17" s="304" t="s">
        <v>889</v>
      </c>
      <c r="B17" s="933">
        <v>3</v>
      </c>
      <c r="C17" s="933">
        <v>3</v>
      </c>
      <c r="D17" s="933">
        <v>3</v>
      </c>
      <c r="E17" s="933">
        <v>3</v>
      </c>
      <c r="F17" s="933">
        <v>3</v>
      </c>
      <c r="G17" s="933">
        <v>3</v>
      </c>
      <c r="H17" s="933">
        <v>3</v>
      </c>
      <c r="I17" s="933">
        <v>3</v>
      </c>
      <c r="J17" s="933">
        <v>3</v>
      </c>
      <c r="K17" s="933">
        <v>3</v>
      </c>
      <c r="L17" s="933">
        <v>3</v>
      </c>
      <c r="M17" s="933">
        <v>3</v>
      </c>
      <c r="N17" s="934">
        <v>3</v>
      </c>
      <c r="O17" s="934">
        <v>3</v>
      </c>
      <c r="P17" s="304">
        <v>2</v>
      </c>
      <c r="Q17" s="304">
        <v>2</v>
      </c>
      <c r="R17" s="304">
        <v>1</v>
      </c>
      <c r="S17" s="304">
        <v>1</v>
      </c>
      <c r="T17" s="304">
        <v>1</v>
      </c>
      <c r="U17" s="304">
        <v>1</v>
      </c>
      <c r="V17" s="304">
        <v>1</v>
      </c>
      <c r="W17" s="304">
        <v>2</v>
      </c>
      <c r="X17" s="304">
        <v>1</v>
      </c>
      <c r="Y17" s="304">
        <v>1</v>
      </c>
      <c r="Z17" s="304">
        <v>1</v>
      </c>
      <c r="AA17" s="304">
        <v>2</v>
      </c>
      <c r="AB17" s="304">
        <v>5</v>
      </c>
      <c r="AC17" s="304">
        <v>5</v>
      </c>
      <c r="AD17" s="304">
        <v>5</v>
      </c>
      <c r="AE17" s="304">
        <v>6</v>
      </c>
      <c r="AF17" s="304">
        <v>8</v>
      </c>
      <c r="AG17" s="304">
        <v>8</v>
      </c>
      <c r="AH17" s="304">
        <v>9</v>
      </c>
      <c r="AI17" s="304">
        <v>9</v>
      </c>
    </row>
    <row r="18" spans="1:35" s="598" customFormat="1" ht="10.5" customHeight="1">
      <c r="A18" s="304" t="s">
        <v>890</v>
      </c>
      <c r="B18" s="933">
        <v>5</v>
      </c>
      <c r="C18" s="933">
        <v>5</v>
      </c>
      <c r="D18" s="933">
        <v>5</v>
      </c>
      <c r="E18" s="933">
        <v>5</v>
      </c>
      <c r="F18" s="933">
        <v>5</v>
      </c>
      <c r="G18" s="933">
        <v>5</v>
      </c>
      <c r="H18" s="933">
        <v>5</v>
      </c>
      <c r="I18" s="933">
        <v>5</v>
      </c>
      <c r="J18" s="933">
        <v>5</v>
      </c>
      <c r="K18" s="933">
        <v>5</v>
      </c>
      <c r="L18" s="933">
        <v>5</v>
      </c>
      <c r="M18" s="933">
        <v>5</v>
      </c>
      <c r="N18" s="934">
        <v>5</v>
      </c>
      <c r="O18" s="934">
        <v>5</v>
      </c>
      <c r="P18" s="304">
        <v>5</v>
      </c>
      <c r="Q18" s="304">
        <v>3</v>
      </c>
      <c r="R18" s="304">
        <v>3</v>
      </c>
      <c r="S18" s="304">
        <v>3</v>
      </c>
      <c r="T18" s="304">
        <v>3</v>
      </c>
      <c r="U18" s="304">
        <v>3</v>
      </c>
      <c r="V18" s="304">
        <v>3</v>
      </c>
      <c r="W18" s="304">
        <v>3</v>
      </c>
      <c r="X18" s="304">
        <v>1</v>
      </c>
      <c r="Y18" s="304">
        <v>2</v>
      </c>
      <c r="Z18" s="304">
        <v>4</v>
      </c>
      <c r="AA18" s="304">
        <v>4</v>
      </c>
      <c r="AB18" s="304">
        <v>6</v>
      </c>
      <c r="AC18" s="304">
        <v>8</v>
      </c>
      <c r="AD18" s="304">
        <v>8</v>
      </c>
      <c r="AE18" s="304">
        <v>8</v>
      </c>
      <c r="AF18" s="304">
        <v>8</v>
      </c>
      <c r="AG18" s="304">
        <v>8</v>
      </c>
      <c r="AH18" s="304">
        <v>10</v>
      </c>
      <c r="AI18" s="304">
        <v>12</v>
      </c>
    </row>
    <row r="19" spans="1:35" s="598" customFormat="1" ht="10.5" customHeight="1">
      <c r="A19" s="304" t="s">
        <v>891</v>
      </c>
      <c r="B19" s="933">
        <v>3</v>
      </c>
      <c r="C19" s="933">
        <v>3</v>
      </c>
      <c r="D19" s="933">
        <v>4</v>
      </c>
      <c r="E19" s="933">
        <v>4</v>
      </c>
      <c r="F19" s="933">
        <v>4</v>
      </c>
      <c r="G19" s="933">
        <v>4</v>
      </c>
      <c r="H19" s="933">
        <v>4</v>
      </c>
      <c r="I19" s="933">
        <v>4</v>
      </c>
      <c r="J19" s="933">
        <v>4</v>
      </c>
      <c r="K19" s="933">
        <v>4</v>
      </c>
      <c r="L19" s="933">
        <v>4</v>
      </c>
      <c r="M19" s="933">
        <v>4</v>
      </c>
      <c r="N19" s="934">
        <v>4</v>
      </c>
      <c r="O19" s="934">
        <v>4</v>
      </c>
      <c r="P19" s="304">
        <v>3</v>
      </c>
      <c r="Q19" s="304">
        <v>3</v>
      </c>
      <c r="R19" s="304">
        <v>3</v>
      </c>
      <c r="S19" s="304">
        <v>2</v>
      </c>
      <c r="T19" s="304">
        <v>2</v>
      </c>
      <c r="U19" s="304">
        <v>2</v>
      </c>
      <c r="V19" s="304">
        <v>2</v>
      </c>
      <c r="W19" s="304">
        <v>3</v>
      </c>
      <c r="X19" s="304">
        <v>2</v>
      </c>
      <c r="Y19" s="304">
        <v>2</v>
      </c>
      <c r="Z19" s="304">
        <v>2</v>
      </c>
      <c r="AA19" s="304">
        <v>2</v>
      </c>
      <c r="AB19" s="304">
        <v>3</v>
      </c>
      <c r="AC19" s="304">
        <v>4</v>
      </c>
      <c r="AD19" s="304">
        <v>6</v>
      </c>
      <c r="AE19" s="304">
        <v>8</v>
      </c>
      <c r="AF19" s="304">
        <v>10</v>
      </c>
      <c r="AG19" s="304">
        <v>10</v>
      </c>
      <c r="AH19" s="304">
        <v>12</v>
      </c>
      <c r="AI19" s="304">
        <v>13</v>
      </c>
    </row>
    <row r="20" spans="1:35" s="598" customFormat="1" ht="10.5" customHeight="1">
      <c r="A20" s="304" t="s">
        <v>892</v>
      </c>
      <c r="B20" s="933">
        <v>2</v>
      </c>
      <c r="C20" s="933">
        <v>2</v>
      </c>
      <c r="D20" s="933">
        <v>3</v>
      </c>
      <c r="E20" s="933">
        <v>3</v>
      </c>
      <c r="F20" s="933">
        <v>3</v>
      </c>
      <c r="G20" s="933">
        <v>3</v>
      </c>
      <c r="H20" s="933">
        <v>3</v>
      </c>
      <c r="I20" s="933">
        <v>3</v>
      </c>
      <c r="J20" s="933">
        <v>3</v>
      </c>
      <c r="K20" s="933">
        <v>3</v>
      </c>
      <c r="L20" s="933">
        <v>3</v>
      </c>
      <c r="M20" s="933">
        <v>3</v>
      </c>
      <c r="N20" s="934">
        <v>3</v>
      </c>
      <c r="O20" s="934">
        <v>3</v>
      </c>
      <c r="P20" s="304">
        <v>3</v>
      </c>
      <c r="Q20" s="304">
        <v>2</v>
      </c>
      <c r="R20" s="304">
        <v>3</v>
      </c>
      <c r="S20" s="304">
        <v>5</v>
      </c>
      <c r="T20" s="304">
        <v>3</v>
      </c>
      <c r="U20" s="304">
        <v>3</v>
      </c>
      <c r="V20" s="304">
        <v>3</v>
      </c>
      <c r="W20" s="304">
        <v>3</v>
      </c>
      <c r="X20" s="304">
        <v>3</v>
      </c>
      <c r="Y20" s="304">
        <v>4</v>
      </c>
      <c r="Z20" s="304">
        <v>4</v>
      </c>
      <c r="AA20" s="304">
        <v>5</v>
      </c>
      <c r="AB20" s="304">
        <v>6</v>
      </c>
      <c r="AC20" s="304">
        <v>6</v>
      </c>
      <c r="AD20" s="304">
        <v>6</v>
      </c>
      <c r="AE20" s="304">
        <v>6</v>
      </c>
      <c r="AF20" s="304">
        <v>7</v>
      </c>
      <c r="AG20" s="304">
        <v>7</v>
      </c>
      <c r="AH20" s="304">
        <v>9</v>
      </c>
      <c r="AI20" s="304">
        <v>9</v>
      </c>
    </row>
    <row r="21" spans="1:35" s="598" customFormat="1" ht="10.5" customHeight="1">
      <c r="A21" s="304" t="s">
        <v>893</v>
      </c>
      <c r="B21" s="933">
        <v>3</v>
      </c>
      <c r="C21" s="933">
        <v>3</v>
      </c>
      <c r="D21" s="933">
        <v>3</v>
      </c>
      <c r="E21" s="933">
        <v>3</v>
      </c>
      <c r="F21" s="933">
        <v>3</v>
      </c>
      <c r="G21" s="933">
        <v>3</v>
      </c>
      <c r="H21" s="933">
        <v>3</v>
      </c>
      <c r="I21" s="933">
        <v>3</v>
      </c>
      <c r="J21" s="933">
        <v>3</v>
      </c>
      <c r="K21" s="933">
        <v>3</v>
      </c>
      <c r="L21" s="933">
        <v>3</v>
      </c>
      <c r="M21" s="933">
        <v>3</v>
      </c>
      <c r="N21" s="934">
        <v>3</v>
      </c>
      <c r="O21" s="934">
        <v>2</v>
      </c>
      <c r="P21" s="304">
        <v>2</v>
      </c>
      <c r="Q21" s="304">
        <v>1</v>
      </c>
      <c r="R21" s="304">
        <v>1</v>
      </c>
      <c r="S21" s="304">
        <v>1</v>
      </c>
      <c r="T21" s="304">
        <v>1</v>
      </c>
      <c r="U21" s="304">
        <v>1</v>
      </c>
      <c r="V21" s="304">
        <v>1</v>
      </c>
      <c r="W21" s="304">
        <v>1</v>
      </c>
      <c r="X21" s="304">
        <v>1</v>
      </c>
      <c r="Y21" s="304">
        <v>1</v>
      </c>
      <c r="Z21" s="304">
        <v>1</v>
      </c>
      <c r="AA21" s="304">
        <v>1</v>
      </c>
      <c r="AB21" s="304">
        <v>2</v>
      </c>
      <c r="AC21" s="304">
        <v>2</v>
      </c>
      <c r="AD21" s="304">
        <v>3</v>
      </c>
      <c r="AE21" s="304">
        <v>4</v>
      </c>
      <c r="AF21" s="304">
        <v>5</v>
      </c>
      <c r="AG21" s="304">
        <v>5</v>
      </c>
      <c r="AH21" s="304">
        <v>7</v>
      </c>
      <c r="AI21" s="304">
        <v>7</v>
      </c>
    </row>
    <row r="22" spans="1:35" s="598" customFormat="1" ht="10.5" customHeight="1">
      <c r="A22" s="304" t="s">
        <v>894</v>
      </c>
      <c r="B22" s="933">
        <v>3</v>
      </c>
      <c r="C22" s="933">
        <v>3</v>
      </c>
      <c r="D22" s="933">
        <v>3</v>
      </c>
      <c r="E22" s="933">
        <v>4</v>
      </c>
      <c r="F22" s="933">
        <v>4</v>
      </c>
      <c r="G22" s="933">
        <v>4</v>
      </c>
      <c r="H22" s="933">
        <v>4</v>
      </c>
      <c r="I22" s="933">
        <v>4</v>
      </c>
      <c r="J22" s="933">
        <v>4</v>
      </c>
      <c r="K22" s="933">
        <v>4</v>
      </c>
      <c r="L22" s="933">
        <v>4</v>
      </c>
      <c r="M22" s="933">
        <v>4</v>
      </c>
      <c r="N22" s="934">
        <v>4</v>
      </c>
      <c r="O22" s="934">
        <v>4</v>
      </c>
      <c r="P22" s="304">
        <v>4</v>
      </c>
      <c r="Q22" s="304">
        <v>2</v>
      </c>
      <c r="R22" s="304">
        <v>2</v>
      </c>
      <c r="S22" s="304">
        <v>1</v>
      </c>
      <c r="T22" s="304">
        <v>1</v>
      </c>
      <c r="U22" s="304">
        <v>1</v>
      </c>
      <c r="V22" s="304">
        <v>1</v>
      </c>
      <c r="W22" s="304">
        <v>1</v>
      </c>
      <c r="X22" s="304">
        <v>1</v>
      </c>
      <c r="Y22" s="304">
        <v>1</v>
      </c>
      <c r="Z22" s="304">
        <v>1</v>
      </c>
      <c r="AA22" s="304">
        <v>1</v>
      </c>
      <c r="AB22" s="304">
        <v>3</v>
      </c>
      <c r="AC22" s="304">
        <v>5</v>
      </c>
      <c r="AD22" s="304">
        <v>5</v>
      </c>
      <c r="AE22" s="304">
        <v>5</v>
      </c>
      <c r="AF22" s="304">
        <v>5</v>
      </c>
      <c r="AG22" s="304">
        <v>5</v>
      </c>
      <c r="AH22" s="304">
        <v>6</v>
      </c>
      <c r="AI22" s="304">
        <v>6</v>
      </c>
    </row>
    <row r="23" spans="1:35" s="598" customFormat="1" ht="10.5" customHeight="1">
      <c r="A23" s="304" t="s">
        <v>898</v>
      </c>
      <c r="B23" s="933">
        <v>4</v>
      </c>
      <c r="C23" s="933">
        <v>4</v>
      </c>
      <c r="D23" s="933">
        <v>4</v>
      </c>
      <c r="E23" s="933">
        <v>4</v>
      </c>
      <c r="F23" s="933">
        <v>4</v>
      </c>
      <c r="G23" s="933">
        <v>4</v>
      </c>
      <c r="H23" s="933">
        <v>4</v>
      </c>
      <c r="I23" s="933">
        <v>4</v>
      </c>
      <c r="J23" s="933">
        <v>4</v>
      </c>
      <c r="K23" s="933">
        <v>4</v>
      </c>
      <c r="L23" s="933">
        <v>4</v>
      </c>
      <c r="M23" s="933">
        <v>4</v>
      </c>
      <c r="N23" s="934">
        <v>4</v>
      </c>
      <c r="O23" s="934">
        <v>4</v>
      </c>
      <c r="P23" s="304">
        <v>4</v>
      </c>
      <c r="Q23" s="304">
        <v>3</v>
      </c>
      <c r="R23" s="304">
        <v>3</v>
      </c>
      <c r="S23" s="304">
        <v>2</v>
      </c>
      <c r="T23" s="304">
        <v>2</v>
      </c>
      <c r="U23" s="304">
        <v>2</v>
      </c>
      <c r="V23" s="304">
        <v>2</v>
      </c>
      <c r="W23" s="304">
        <v>3</v>
      </c>
      <c r="X23" s="304">
        <v>2</v>
      </c>
      <c r="Y23" s="304">
        <v>4</v>
      </c>
      <c r="Z23" s="304">
        <v>10</v>
      </c>
      <c r="AA23" s="304">
        <v>11</v>
      </c>
      <c r="AB23" s="304">
        <v>12</v>
      </c>
      <c r="AC23" s="304">
        <v>12</v>
      </c>
      <c r="AD23" s="304">
        <v>13</v>
      </c>
      <c r="AE23" s="304">
        <v>13</v>
      </c>
      <c r="AF23" s="304">
        <v>16</v>
      </c>
      <c r="AG23" s="304">
        <v>16</v>
      </c>
      <c r="AH23" s="304">
        <v>19</v>
      </c>
      <c r="AI23" s="304">
        <v>20</v>
      </c>
    </row>
    <row r="24" spans="1:35" s="598" customFormat="1" ht="10.5" customHeight="1">
      <c r="A24" s="304" t="s">
        <v>899</v>
      </c>
      <c r="B24" s="933">
        <v>3</v>
      </c>
      <c r="C24" s="933">
        <v>4</v>
      </c>
      <c r="D24" s="933">
        <v>4</v>
      </c>
      <c r="E24" s="933">
        <v>4</v>
      </c>
      <c r="F24" s="933">
        <v>4</v>
      </c>
      <c r="G24" s="933">
        <v>4</v>
      </c>
      <c r="H24" s="933">
        <v>4</v>
      </c>
      <c r="I24" s="304">
        <v>3</v>
      </c>
      <c r="J24" s="304">
        <v>3</v>
      </c>
      <c r="K24" s="304">
        <v>3</v>
      </c>
      <c r="L24" s="304">
        <v>3</v>
      </c>
      <c r="M24" s="304">
        <v>3</v>
      </c>
      <c r="N24" s="934">
        <v>3</v>
      </c>
      <c r="O24" s="934">
        <v>3</v>
      </c>
      <c r="P24" s="304">
        <v>2</v>
      </c>
      <c r="Q24" s="304">
        <v>2</v>
      </c>
      <c r="R24" s="304">
        <v>2</v>
      </c>
      <c r="S24" s="304">
        <v>2</v>
      </c>
      <c r="T24" s="304">
        <v>2</v>
      </c>
      <c r="U24" s="304">
        <v>2</v>
      </c>
      <c r="V24" s="304">
        <v>2</v>
      </c>
      <c r="W24" s="304">
        <v>3</v>
      </c>
      <c r="X24" s="304">
        <v>2</v>
      </c>
      <c r="Y24" s="304">
        <v>4</v>
      </c>
      <c r="Z24" s="304">
        <v>5</v>
      </c>
      <c r="AA24" s="304">
        <v>8</v>
      </c>
      <c r="AB24" s="304">
        <v>10</v>
      </c>
      <c r="AC24" s="304">
        <v>11</v>
      </c>
      <c r="AD24" s="304">
        <v>11</v>
      </c>
      <c r="AE24" s="304">
        <v>11</v>
      </c>
      <c r="AF24" s="304">
        <v>11</v>
      </c>
      <c r="AG24" s="304">
        <v>11</v>
      </c>
      <c r="AH24" s="304">
        <v>15</v>
      </c>
      <c r="AI24" s="304">
        <v>16</v>
      </c>
    </row>
    <row r="25" spans="1:35" s="598" customFormat="1" ht="10.5" customHeight="1">
      <c r="A25" s="304" t="s">
        <v>900</v>
      </c>
      <c r="B25" s="933">
        <v>3</v>
      </c>
      <c r="C25" s="933">
        <v>3</v>
      </c>
      <c r="D25" s="933">
        <v>4</v>
      </c>
      <c r="E25" s="933">
        <v>4</v>
      </c>
      <c r="F25" s="933">
        <v>5</v>
      </c>
      <c r="G25" s="933">
        <v>5</v>
      </c>
      <c r="H25" s="933">
        <v>5</v>
      </c>
      <c r="I25" s="933">
        <v>5</v>
      </c>
      <c r="J25" s="933">
        <v>5</v>
      </c>
      <c r="K25" s="933">
        <v>5</v>
      </c>
      <c r="L25" s="933">
        <v>5</v>
      </c>
      <c r="M25" s="933">
        <v>5</v>
      </c>
      <c r="N25" s="934">
        <v>5</v>
      </c>
      <c r="O25" s="934">
        <v>5</v>
      </c>
      <c r="P25" s="304">
        <v>5</v>
      </c>
      <c r="Q25" s="304">
        <v>3</v>
      </c>
      <c r="R25" s="304">
        <v>3</v>
      </c>
      <c r="S25" s="304">
        <v>2</v>
      </c>
      <c r="T25" s="304">
        <v>2</v>
      </c>
      <c r="U25" s="304">
        <v>2</v>
      </c>
      <c r="V25" s="304">
        <v>2</v>
      </c>
      <c r="W25" s="304">
        <v>3</v>
      </c>
      <c r="X25" s="304">
        <v>2</v>
      </c>
      <c r="Y25" s="304">
        <v>2</v>
      </c>
      <c r="Z25" s="304">
        <v>2</v>
      </c>
      <c r="AA25" s="304">
        <v>2</v>
      </c>
      <c r="AB25" s="304">
        <v>4</v>
      </c>
      <c r="AC25" s="304">
        <v>6</v>
      </c>
      <c r="AD25" s="304">
        <v>6</v>
      </c>
      <c r="AE25" s="304">
        <v>6</v>
      </c>
      <c r="AF25" s="304">
        <v>6</v>
      </c>
      <c r="AG25" s="304">
        <v>6</v>
      </c>
      <c r="AH25" s="304">
        <v>9</v>
      </c>
      <c r="AI25" s="304">
        <v>10</v>
      </c>
    </row>
    <row r="26" spans="1:35" s="598" customFormat="1" ht="10.5" customHeight="1">
      <c r="A26" s="304" t="s">
        <v>901</v>
      </c>
      <c r="B26" s="933">
        <v>3</v>
      </c>
      <c r="C26" s="933">
        <v>4</v>
      </c>
      <c r="D26" s="933">
        <v>4</v>
      </c>
      <c r="E26" s="933">
        <v>4</v>
      </c>
      <c r="F26" s="933">
        <v>4</v>
      </c>
      <c r="G26" s="933">
        <v>4</v>
      </c>
      <c r="H26" s="933">
        <v>4</v>
      </c>
      <c r="I26" s="933">
        <v>4</v>
      </c>
      <c r="J26" s="933">
        <v>4</v>
      </c>
      <c r="K26" s="933">
        <v>4</v>
      </c>
      <c r="L26" s="933">
        <v>4</v>
      </c>
      <c r="M26" s="933">
        <v>4</v>
      </c>
      <c r="N26" s="934">
        <v>4</v>
      </c>
      <c r="O26" s="934">
        <v>4</v>
      </c>
      <c r="P26" s="304">
        <v>4</v>
      </c>
      <c r="Q26" s="304">
        <v>1</v>
      </c>
      <c r="R26" s="304">
        <v>1</v>
      </c>
      <c r="S26" s="304">
        <v>1</v>
      </c>
      <c r="T26" s="304">
        <v>1</v>
      </c>
      <c r="U26" s="304">
        <v>1</v>
      </c>
      <c r="V26" s="304">
        <v>1</v>
      </c>
      <c r="W26" s="304">
        <v>2</v>
      </c>
      <c r="X26" s="304">
        <v>1</v>
      </c>
      <c r="Y26" s="304">
        <v>1</v>
      </c>
      <c r="Z26" s="304">
        <v>3</v>
      </c>
      <c r="AA26" s="304">
        <v>3</v>
      </c>
      <c r="AB26" s="304">
        <v>5</v>
      </c>
      <c r="AC26" s="304">
        <v>5</v>
      </c>
      <c r="AD26" s="304">
        <v>6</v>
      </c>
      <c r="AE26" s="304">
        <v>6</v>
      </c>
      <c r="AF26" s="304">
        <v>6</v>
      </c>
      <c r="AG26" s="304">
        <v>6</v>
      </c>
      <c r="AH26" s="304">
        <v>12</v>
      </c>
      <c r="AI26" s="304">
        <v>13</v>
      </c>
    </row>
    <row r="27" spans="1:35" s="598" customFormat="1" ht="10.5" customHeight="1">
      <c r="A27" s="304" t="s">
        <v>902</v>
      </c>
      <c r="B27" s="933">
        <v>1</v>
      </c>
      <c r="C27" s="933">
        <v>1</v>
      </c>
      <c r="D27" s="933">
        <v>1</v>
      </c>
      <c r="E27" s="933">
        <v>1</v>
      </c>
      <c r="F27" s="933">
        <v>1</v>
      </c>
      <c r="G27" s="933">
        <v>1</v>
      </c>
      <c r="H27" s="933">
        <v>1</v>
      </c>
      <c r="I27" s="933">
        <v>1</v>
      </c>
      <c r="J27" s="933">
        <v>1</v>
      </c>
      <c r="K27" s="933">
        <v>1</v>
      </c>
      <c r="L27" s="933">
        <v>1</v>
      </c>
      <c r="M27" s="933">
        <v>1</v>
      </c>
      <c r="N27" s="934">
        <v>1</v>
      </c>
      <c r="O27" s="934">
        <v>1</v>
      </c>
      <c r="P27" s="304">
        <v>1</v>
      </c>
      <c r="Q27" s="304">
        <v>1</v>
      </c>
      <c r="R27" s="304">
        <v>1</v>
      </c>
      <c r="S27" s="304">
        <v>1</v>
      </c>
      <c r="T27" s="304">
        <v>1</v>
      </c>
      <c r="U27" s="304">
        <v>1</v>
      </c>
      <c r="V27" s="304">
        <v>1</v>
      </c>
      <c r="W27" s="304">
        <v>1</v>
      </c>
      <c r="X27" s="304">
        <v>1</v>
      </c>
      <c r="Y27" s="304">
        <v>1</v>
      </c>
      <c r="Z27" s="304">
        <v>1</v>
      </c>
      <c r="AA27" s="304">
        <v>3</v>
      </c>
      <c r="AB27" s="304">
        <v>4</v>
      </c>
      <c r="AC27" s="304">
        <v>5</v>
      </c>
      <c r="AD27" s="304">
        <v>7</v>
      </c>
      <c r="AE27" s="304">
        <v>8</v>
      </c>
      <c r="AF27" s="304">
        <v>10</v>
      </c>
      <c r="AG27" s="304">
        <v>10</v>
      </c>
      <c r="AH27" s="304">
        <v>13</v>
      </c>
      <c r="AI27" s="304">
        <v>13</v>
      </c>
    </row>
    <row r="28" spans="1:35" s="598" customFormat="1" ht="10.5" customHeight="1">
      <c r="A28" s="304" t="s">
        <v>903</v>
      </c>
      <c r="B28" s="933">
        <v>3</v>
      </c>
      <c r="C28" s="933">
        <v>3</v>
      </c>
      <c r="D28" s="933">
        <v>4</v>
      </c>
      <c r="E28" s="933">
        <v>4</v>
      </c>
      <c r="F28" s="933">
        <v>4</v>
      </c>
      <c r="G28" s="933">
        <v>4</v>
      </c>
      <c r="H28" s="933">
        <v>4</v>
      </c>
      <c r="I28" s="933">
        <v>4</v>
      </c>
      <c r="J28" s="933">
        <v>4</v>
      </c>
      <c r="K28" s="933">
        <v>4</v>
      </c>
      <c r="L28" s="933">
        <v>4</v>
      </c>
      <c r="M28" s="933">
        <v>4</v>
      </c>
      <c r="N28" s="934">
        <v>4</v>
      </c>
      <c r="O28" s="934">
        <v>4</v>
      </c>
      <c r="P28" s="304">
        <v>3</v>
      </c>
      <c r="Q28" s="304">
        <v>3</v>
      </c>
      <c r="R28" s="304">
        <v>3</v>
      </c>
      <c r="S28" s="304">
        <v>3</v>
      </c>
      <c r="T28" s="304">
        <v>3</v>
      </c>
      <c r="U28" s="304">
        <v>2</v>
      </c>
      <c r="V28" s="304">
        <v>2</v>
      </c>
      <c r="W28" s="304">
        <v>4</v>
      </c>
      <c r="X28" s="304">
        <v>2</v>
      </c>
      <c r="Y28" s="304">
        <v>5</v>
      </c>
      <c r="Z28" s="304">
        <v>6</v>
      </c>
      <c r="AA28" s="304">
        <v>6</v>
      </c>
      <c r="AB28" s="304">
        <v>16</v>
      </c>
      <c r="AC28" s="304">
        <v>16</v>
      </c>
      <c r="AD28" s="304">
        <v>16</v>
      </c>
      <c r="AE28" s="304">
        <v>22</v>
      </c>
      <c r="AF28" s="304">
        <v>22</v>
      </c>
      <c r="AG28" s="304">
        <v>22</v>
      </c>
      <c r="AH28" s="304">
        <v>23</v>
      </c>
      <c r="AI28" s="304">
        <v>24</v>
      </c>
    </row>
    <row r="29" spans="1:35" s="598" customFormat="1" ht="10.5" customHeight="1">
      <c r="A29" s="304" t="s">
        <v>904</v>
      </c>
      <c r="B29" s="933">
        <v>5</v>
      </c>
      <c r="C29" s="933">
        <v>5</v>
      </c>
      <c r="D29" s="933">
        <v>5</v>
      </c>
      <c r="E29" s="933">
        <v>6</v>
      </c>
      <c r="F29" s="933">
        <v>6</v>
      </c>
      <c r="G29" s="933">
        <v>6</v>
      </c>
      <c r="H29" s="933">
        <v>6</v>
      </c>
      <c r="I29" s="933">
        <v>6</v>
      </c>
      <c r="J29" s="933">
        <v>6</v>
      </c>
      <c r="K29" s="933">
        <v>6</v>
      </c>
      <c r="L29" s="933">
        <v>6</v>
      </c>
      <c r="M29" s="933">
        <v>7</v>
      </c>
      <c r="N29" s="934">
        <v>8</v>
      </c>
      <c r="O29" s="934">
        <v>7</v>
      </c>
      <c r="P29" s="304">
        <v>5</v>
      </c>
      <c r="Q29" s="304">
        <v>4</v>
      </c>
      <c r="R29" s="304">
        <v>4</v>
      </c>
      <c r="S29" s="304">
        <v>3</v>
      </c>
      <c r="T29" s="304">
        <v>3</v>
      </c>
      <c r="U29" s="304">
        <v>3</v>
      </c>
      <c r="V29" s="304">
        <v>3</v>
      </c>
      <c r="W29" s="304">
        <v>4</v>
      </c>
      <c r="X29" s="304">
        <v>4</v>
      </c>
      <c r="Y29" s="304">
        <v>6</v>
      </c>
      <c r="Z29" s="304">
        <v>6</v>
      </c>
      <c r="AA29" s="304">
        <v>6</v>
      </c>
      <c r="AB29" s="304">
        <v>9</v>
      </c>
      <c r="AC29" s="304">
        <v>9</v>
      </c>
      <c r="AD29" s="304">
        <v>9</v>
      </c>
      <c r="AE29" s="304">
        <v>9</v>
      </c>
      <c r="AF29" s="304">
        <v>10</v>
      </c>
      <c r="AG29" s="304">
        <v>10</v>
      </c>
      <c r="AH29" s="304">
        <v>14</v>
      </c>
      <c r="AI29" s="304">
        <v>15</v>
      </c>
    </row>
    <row r="30" spans="1:35" s="598" customFormat="1" ht="10.5" customHeight="1">
      <c r="A30" s="304" t="s">
        <v>905</v>
      </c>
      <c r="B30" s="933">
        <v>5</v>
      </c>
      <c r="C30" s="933">
        <v>5</v>
      </c>
      <c r="D30" s="933">
        <v>6</v>
      </c>
      <c r="E30" s="933">
        <v>6</v>
      </c>
      <c r="F30" s="933">
        <v>6</v>
      </c>
      <c r="G30" s="933">
        <v>6</v>
      </c>
      <c r="H30" s="933">
        <v>6</v>
      </c>
      <c r="I30" s="933">
        <v>6</v>
      </c>
      <c r="J30" s="933">
        <v>6</v>
      </c>
      <c r="K30" s="933">
        <v>6</v>
      </c>
      <c r="L30" s="933">
        <v>6</v>
      </c>
      <c r="M30" s="933">
        <v>7</v>
      </c>
      <c r="N30" s="934">
        <v>7</v>
      </c>
      <c r="O30" s="934">
        <v>6</v>
      </c>
      <c r="P30" s="304">
        <v>6</v>
      </c>
      <c r="Q30" s="304">
        <v>5</v>
      </c>
      <c r="R30" s="304">
        <v>3</v>
      </c>
      <c r="S30" s="304">
        <v>3</v>
      </c>
      <c r="T30" s="304">
        <v>4</v>
      </c>
      <c r="U30" s="304">
        <v>3</v>
      </c>
      <c r="V30" s="304">
        <v>3</v>
      </c>
      <c r="W30" s="304">
        <v>4</v>
      </c>
      <c r="X30" s="304">
        <v>4</v>
      </c>
      <c r="Y30" s="304">
        <v>4</v>
      </c>
      <c r="Z30" s="304">
        <v>5</v>
      </c>
      <c r="AA30" s="304">
        <v>12</v>
      </c>
      <c r="AB30" s="304">
        <v>19</v>
      </c>
      <c r="AC30" s="304">
        <v>19</v>
      </c>
      <c r="AD30" s="304">
        <v>19</v>
      </c>
      <c r="AE30" s="304">
        <v>20</v>
      </c>
      <c r="AF30" s="304">
        <v>20</v>
      </c>
      <c r="AG30" s="304">
        <v>20</v>
      </c>
      <c r="AH30" s="304">
        <v>22</v>
      </c>
      <c r="AI30" s="304">
        <v>22</v>
      </c>
    </row>
    <row r="31" spans="1:35" s="598" customFormat="1" ht="10.5" customHeight="1">
      <c r="A31" s="304" t="s">
        <v>906</v>
      </c>
      <c r="B31" s="933">
        <v>6</v>
      </c>
      <c r="C31" s="933">
        <v>6</v>
      </c>
      <c r="D31" s="933">
        <v>6</v>
      </c>
      <c r="E31" s="933">
        <v>6</v>
      </c>
      <c r="F31" s="933">
        <v>6</v>
      </c>
      <c r="G31" s="933">
        <v>6</v>
      </c>
      <c r="H31" s="933">
        <v>6</v>
      </c>
      <c r="I31" s="933">
        <v>6</v>
      </c>
      <c r="J31" s="933">
        <v>6</v>
      </c>
      <c r="K31" s="933">
        <v>6</v>
      </c>
      <c r="L31" s="933">
        <v>6</v>
      </c>
      <c r="M31" s="933">
        <v>6</v>
      </c>
      <c r="N31" s="934">
        <v>6</v>
      </c>
      <c r="O31" s="934">
        <v>6</v>
      </c>
      <c r="P31" s="304">
        <v>6</v>
      </c>
      <c r="Q31" s="304">
        <v>7</v>
      </c>
      <c r="R31" s="304">
        <v>7</v>
      </c>
      <c r="S31" s="304">
        <v>7</v>
      </c>
      <c r="T31" s="304">
        <v>7</v>
      </c>
      <c r="U31" s="304">
        <v>7</v>
      </c>
      <c r="V31" s="304">
        <v>8</v>
      </c>
      <c r="W31" s="304">
        <v>11</v>
      </c>
      <c r="X31" s="304">
        <v>10</v>
      </c>
      <c r="Y31" s="304">
        <v>14</v>
      </c>
      <c r="Z31" s="304">
        <v>18</v>
      </c>
      <c r="AA31" s="304">
        <v>19</v>
      </c>
      <c r="AB31" s="304">
        <v>20</v>
      </c>
      <c r="AC31" s="304">
        <v>21</v>
      </c>
      <c r="AD31" s="304">
        <v>23</v>
      </c>
      <c r="AE31" s="304">
        <v>23</v>
      </c>
      <c r="AF31" s="304">
        <v>28</v>
      </c>
      <c r="AG31" s="304">
        <v>28</v>
      </c>
      <c r="AH31" s="304">
        <v>42</v>
      </c>
      <c r="AI31" s="304">
        <v>42</v>
      </c>
    </row>
    <row r="32" spans="1:35" s="598" customFormat="1" ht="10.5" customHeight="1">
      <c r="A32" s="304" t="s">
        <v>907</v>
      </c>
      <c r="B32" s="933">
        <v>9</v>
      </c>
      <c r="C32" s="933">
        <v>9</v>
      </c>
      <c r="D32" s="933">
        <v>9</v>
      </c>
      <c r="E32" s="933">
        <v>9</v>
      </c>
      <c r="F32" s="933">
        <v>9</v>
      </c>
      <c r="G32" s="933">
        <v>9</v>
      </c>
      <c r="H32" s="933">
        <v>9</v>
      </c>
      <c r="I32" s="933">
        <v>9</v>
      </c>
      <c r="J32" s="933">
        <v>8</v>
      </c>
      <c r="K32" s="933">
        <v>8</v>
      </c>
      <c r="L32" s="933">
        <v>8</v>
      </c>
      <c r="M32" s="933">
        <v>8</v>
      </c>
      <c r="N32" s="934">
        <v>8</v>
      </c>
      <c r="O32" s="934">
        <v>10</v>
      </c>
      <c r="P32" s="304">
        <v>9</v>
      </c>
      <c r="Q32" s="304">
        <v>10</v>
      </c>
      <c r="R32" s="304">
        <v>9</v>
      </c>
      <c r="S32" s="304">
        <v>8</v>
      </c>
      <c r="T32" s="304">
        <v>9</v>
      </c>
      <c r="U32" s="304">
        <v>8</v>
      </c>
      <c r="V32" s="304">
        <v>8</v>
      </c>
      <c r="W32" s="304">
        <v>10</v>
      </c>
      <c r="X32" s="304">
        <v>10</v>
      </c>
      <c r="Y32" s="304">
        <v>12</v>
      </c>
      <c r="Z32" s="304">
        <v>13</v>
      </c>
      <c r="AA32" s="304">
        <v>15</v>
      </c>
      <c r="AB32" s="304">
        <v>17</v>
      </c>
      <c r="AC32" s="304">
        <v>20</v>
      </c>
      <c r="AD32" s="304">
        <v>23</v>
      </c>
      <c r="AE32" s="304">
        <v>24</v>
      </c>
      <c r="AF32" s="304">
        <v>24</v>
      </c>
      <c r="AG32" s="304">
        <v>24</v>
      </c>
      <c r="AH32" s="304">
        <v>30</v>
      </c>
      <c r="AI32" s="304">
        <v>31</v>
      </c>
    </row>
    <row r="33" spans="1:35" s="598" customFormat="1" ht="10.5" customHeight="1">
      <c r="A33" s="304" t="s">
        <v>908</v>
      </c>
      <c r="B33" s="933">
        <v>4</v>
      </c>
      <c r="C33" s="933">
        <v>5</v>
      </c>
      <c r="D33" s="933">
        <v>5</v>
      </c>
      <c r="E33" s="933">
        <v>6</v>
      </c>
      <c r="F33" s="933">
        <v>6</v>
      </c>
      <c r="G33" s="933">
        <v>6</v>
      </c>
      <c r="H33" s="933">
        <v>6</v>
      </c>
      <c r="I33" s="933">
        <v>6</v>
      </c>
      <c r="J33" s="933">
        <v>6</v>
      </c>
      <c r="K33" s="933">
        <v>6</v>
      </c>
      <c r="L33" s="933">
        <v>6</v>
      </c>
      <c r="M33" s="933">
        <v>6</v>
      </c>
      <c r="N33" s="934">
        <v>6</v>
      </c>
      <c r="O33" s="934">
        <v>6</v>
      </c>
      <c r="P33" s="304">
        <v>4</v>
      </c>
      <c r="Q33" s="304">
        <v>3</v>
      </c>
      <c r="R33" s="304">
        <v>2</v>
      </c>
      <c r="S33" s="304">
        <v>2</v>
      </c>
      <c r="T33" s="304">
        <v>1</v>
      </c>
      <c r="U33" s="304">
        <v>2</v>
      </c>
      <c r="V33" s="304">
        <v>2</v>
      </c>
      <c r="W33" s="304">
        <v>2</v>
      </c>
      <c r="X33" s="304">
        <v>1</v>
      </c>
      <c r="Y33" s="304">
        <v>5</v>
      </c>
      <c r="Z33" s="304">
        <v>7</v>
      </c>
      <c r="AA33" s="304">
        <v>10</v>
      </c>
      <c r="AB33" s="304">
        <v>13</v>
      </c>
      <c r="AC33" s="304">
        <v>13</v>
      </c>
      <c r="AD33" s="304">
        <v>13</v>
      </c>
      <c r="AE33" s="304">
        <v>14</v>
      </c>
      <c r="AF33" s="304">
        <v>15</v>
      </c>
      <c r="AG33" s="304">
        <v>15</v>
      </c>
      <c r="AH33" s="304">
        <v>15</v>
      </c>
      <c r="AI33" s="304">
        <v>15</v>
      </c>
    </row>
    <row r="34" spans="1:35" s="598" customFormat="1" ht="10.5" customHeight="1">
      <c r="A34" s="304" t="s">
        <v>909</v>
      </c>
      <c r="B34" s="933">
        <v>5</v>
      </c>
      <c r="C34" s="933">
        <v>5</v>
      </c>
      <c r="D34" s="933">
        <v>5</v>
      </c>
      <c r="E34" s="933">
        <v>5</v>
      </c>
      <c r="F34" s="933">
        <v>5</v>
      </c>
      <c r="G34" s="933">
        <v>5</v>
      </c>
      <c r="H34" s="933">
        <v>5</v>
      </c>
      <c r="I34" s="933">
        <v>5</v>
      </c>
      <c r="J34" s="933">
        <v>5</v>
      </c>
      <c r="K34" s="933">
        <v>5</v>
      </c>
      <c r="L34" s="933">
        <v>5</v>
      </c>
      <c r="M34" s="933">
        <v>5</v>
      </c>
      <c r="N34" s="934">
        <v>5</v>
      </c>
      <c r="O34" s="934">
        <v>5</v>
      </c>
      <c r="P34" s="304">
        <v>4</v>
      </c>
      <c r="Q34" s="304">
        <v>4</v>
      </c>
      <c r="R34" s="304">
        <v>4</v>
      </c>
      <c r="S34" s="304">
        <v>3</v>
      </c>
      <c r="T34" s="304">
        <v>4</v>
      </c>
      <c r="U34" s="304">
        <v>3</v>
      </c>
      <c r="V34" s="304">
        <v>3</v>
      </c>
      <c r="W34" s="304">
        <v>4</v>
      </c>
      <c r="X34" s="304">
        <v>6</v>
      </c>
      <c r="Y34" s="304">
        <v>12</v>
      </c>
      <c r="Z34" s="304">
        <v>15</v>
      </c>
      <c r="AA34" s="304">
        <v>16</v>
      </c>
      <c r="AB34" s="304">
        <v>18</v>
      </c>
      <c r="AC34" s="304">
        <v>18</v>
      </c>
      <c r="AD34" s="304">
        <v>18</v>
      </c>
      <c r="AE34" s="304">
        <v>20</v>
      </c>
      <c r="AF34" s="304">
        <v>27</v>
      </c>
      <c r="AG34" s="304">
        <v>27</v>
      </c>
      <c r="AH34" s="304">
        <v>34</v>
      </c>
      <c r="AI34" s="304">
        <v>35</v>
      </c>
    </row>
    <row r="35" spans="1:35" s="598" customFormat="1" ht="10.5" customHeight="1">
      <c r="A35" s="304" t="s">
        <v>910</v>
      </c>
      <c r="B35" s="933">
        <v>1</v>
      </c>
      <c r="C35" s="933">
        <v>1</v>
      </c>
      <c r="D35" s="933">
        <v>1</v>
      </c>
      <c r="E35" s="933">
        <v>1</v>
      </c>
      <c r="F35" s="933">
        <v>1</v>
      </c>
      <c r="G35" s="933">
        <v>1</v>
      </c>
      <c r="H35" s="933">
        <v>1</v>
      </c>
      <c r="I35" s="933">
        <v>1</v>
      </c>
      <c r="J35" s="933">
        <v>1</v>
      </c>
      <c r="K35" s="933">
        <v>1</v>
      </c>
      <c r="L35" s="933">
        <v>1</v>
      </c>
      <c r="M35" s="933">
        <v>1</v>
      </c>
      <c r="N35" s="934">
        <v>1</v>
      </c>
      <c r="O35" s="934">
        <v>1</v>
      </c>
      <c r="P35" s="304">
        <v>1</v>
      </c>
      <c r="Q35" s="304">
        <v>1</v>
      </c>
      <c r="R35" s="304">
        <v>1</v>
      </c>
      <c r="S35" s="304">
        <v>1</v>
      </c>
      <c r="T35" s="304">
        <v>1</v>
      </c>
      <c r="U35" s="304">
        <v>1</v>
      </c>
      <c r="V35" s="304">
        <v>1</v>
      </c>
      <c r="W35" s="304">
        <v>1</v>
      </c>
      <c r="X35" s="304">
        <v>1</v>
      </c>
      <c r="Y35" s="304">
        <v>1</v>
      </c>
      <c r="Z35" s="304">
        <v>1</v>
      </c>
      <c r="AA35" s="304">
        <v>1</v>
      </c>
      <c r="AB35" s="304">
        <v>2</v>
      </c>
      <c r="AC35" s="304">
        <v>2</v>
      </c>
      <c r="AD35" s="304">
        <v>2</v>
      </c>
      <c r="AE35" s="304">
        <v>2</v>
      </c>
      <c r="AF35" s="304">
        <v>2</v>
      </c>
      <c r="AG35" s="304">
        <v>2</v>
      </c>
      <c r="AH35" s="304">
        <v>4</v>
      </c>
      <c r="AI35" s="304">
        <v>4</v>
      </c>
    </row>
    <row r="36" spans="1:35" s="598" customFormat="1" ht="10.5" customHeight="1">
      <c r="A36" s="304" t="s">
        <v>911</v>
      </c>
      <c r="B36" s="933">
        <v>4</v>
      </c>
      <c r="C36" s="933">
        <v>4</v>
      </c>
      <c r="D36" s="933">
        <v>4</v>
      </c>
      <c r="E36" s="933">
        <v>4</v>
      </c>
      <c r="F36" s="933">
        <v>4</v>
      </c>
      <c r="G36" s="933">
        <v>4</v>
      </c>
      <c r="H36" s="933">
        <v>4</v>
      </c>
      <c r="I36" s="933">
        <v>4</v>
      </c>
      <c r="J36" s="933">
        <v>4</v>
      </c>
      <c r="K36" s="933">
        <v>4</v>
      </c>
      <c r="L36" s="933">
        <v>4</v>
      </c>
      <c r="M36" s="933">
        <v>4</v>
      </c>
      <c r="N36" s="934">
        <v>4</v>
      </c>
      <c r="O36" s="934">
        <v>4</v>
      </c>
      <c r="P36" s="304">
        <v>3</v>
      </c>
      <c r="Q36" s="304">
        <v>2</v>
      </c>
      <c r="R36" s="304">
        <v>2</v>
      </c>
      <c r="S36" s="304">
        <v>2</v>
      </c>
      <c r="T36" s="304">
        <v>2</v>
      </c>
      <c r="U36" s="304">
        <v>2</v>
      </c>
      <c r="V36" s="304">
        <v>2</v>
      </c>
      <c r="W36" s="304">
        <v>4</v>
      </c>
      <c r="X36" s="304">
        <v>3</v>
      </c>
      <c r="Y36" s="304">
        <v>5</v>
      </c>
      <c r="Z36" s="304">
        <v>9</v>
      </c>
      <c r="AA36" s="304">
        <v>9</v>
      </c>
      <c r="AB36" s="304">
        <v>9</v>
      </c>
      <c r="AC36" s="304">
        <v>10</v>
      </c>
      <c r="AD36" s="304">
        <v>10</v>
      </c>
      <c r="AE36" s="304">
        <v>10</v>
      </c>
      <c r="AF36" s="304">
        <v>12</v>
      </c>
      <c r="AG36" s="304">
        <v>12</v>
      </c>
      <c r="AH36" s="304">
        <v>18</v>
      </c>
      <c r="AI36" s="304">
        <v>17</v>
      </c>
    </row>
    <row r="37" spans="1:35" s="598" customFormat="1" ht="10.5" customHeight="1">
      <c r="A37" s="304" t="s">
        <v>912</v>
      </c>
      <c r="B37" s="933">
        <v>8</v>
      </c>
      <c r="C37" s="933">
        <v>9</v>
      </c>
      <c r="D37" s="933">
        <v>9</v>
      </c>
      <c r="E37" s="933">
        <v>10</v>
      </c>
      <c r="F37" s="933">
        <v>10</v>
      </c>
      <c r="G37" s="933">
        <v>10</v>
      </c>
      <c r="H37" s="933">
        <v>11</v>
      </c>
      <c r="I37" s="933">
        <v>11</v>
      </c>
      <c r="J37" s="933">
        <v>11</v>
      </c>
      <c r="K37" s="933">
        <v>11</v>
      </c>
      <c r="L37" s="933">
        <v>11</v>
      </c>
      <c r="M37" s="933">
        <v>13</v>
      </c>
      <c r="N37" s="934">
        <v>13</v>
      </c>
      <c r="O37" s="934">
        <v>13</v>
      </c>
      <c r="P37" s="304">
        <v>12</v>
      </c>
      <c r="Q37" s="304">
        <v>15</v>
      </c>
      <c r="R37" s="304">
        <v>15</v>
      </c>
      <c r="S37" s="304">
        <v>19</v>
      </c>
      <c r="T37" s="304">
        <v>18</v>
      </c>
      <c r="U37" s="304">
        <v>24</v>
      </c>
      <c r="V37" s="304">
        <v>27</v>
      </c>
      <c r="W37" s="304">
        <v>32</v>
      </c>
      <c r="X37" s="304">
        <v>35</v>
      </c>
      <c r="Y37" s="304">
        <v>41</v>
      </c>
      <c r="Z37" s="304">
        <v>45</v>
      </c>
      <c r="AA37" s="304">
        <v>48</v>
      </c>
      <c r="AB37" s="304">
        <v>56</v>
      </c>
      <c r="AC37" s="304">
        <v>56</v>
      </c>
      <c r="AD37" s="304">
        <v>56</v>
      </c>
      <c r="AE37" s="304">
        <v>57</v>
      </c>
      <c r="AF37" s="304">
        <v>65</v>
      </c>
      <c r="AG37" s="304">
        <v>65</v>
      </c>
      <c r="AH37" s="304">
        <v>82</v>
      </c>
      <c r="AI37" s="304">
        <v>82</v>
      </c>
    </row>
    <row r="38" spans="1:35" s="598" customFormat="1" ht="10.5" customHeight="1">
      <c r="A38" s="304" t="s">
        <v>913</v>
      </c>
      <c r="B38" s="933">
        <v>5</v>
      </c>
      <c r="C38" s="933">
        <v>5</v>
      </c>
      <c r="D38" s="933">
        <v>5</v>
      </c>
      <c r="E38" s="933">
        <v>5</v>
      </c>
      <c r="F38" s="933">
        <v>5</v>
      </c>
      <c r="G38" s="933">
        <v>5</v>
      </c>
      <c r="H38" s="933">
        <v>5</v>
      </c>
      <c r="I38" s="933">
        <v>5</v>
      </c>
      <c r="J38" s="933">
        <v>5</v>
      </c>
      <c r="K38" s="933">
        <v>5</v>
      </c>
      <c r="L38" s="933">
        <v>5</v>
      </c>
      <c r="M38" s="933">
        <v>5</v>
      </c>
      <c r="N38" s="934">
        <v>5</v>
      </c>
      <c r="O38" s="934">
        <v>5</v>
      </c>
      <c r="P38" s="304">
        <v>4</v>
      </c>
      <c r="Q38" s="304">
        <v>5</v>
      </c>
      <c r="R38" s="304">
        <v>3</v>
      </c>
      <c r="S38" s="304">
        <v>3</v>
      </c>
      <c r="T38" s="304">
        <v>3</v>
      </c>
      <c r="U38" s="304">
        <v>3</v>
      </c>
      <c r="V38" s="304">
        <v>3</v>
      </c>
      <c r="W38" s="304">
        <v>6</v>
      </c>
      <c r="X38" s="304">
        <v>6</v>
      </c>
      <c r="Y38" s="304">
        <v>7</v>
      </c>
      <c r="Z38" s="304">
        <v>7</v>
      </c>
      <c r="AA38" s="304">
        <v>8</v>
      </c>
      <c r="AB38" s="304">
        <v>11</v>
      </c>
      <c r="AC38" s="304">
        <v>11</v>
      </c>
      <c r="AD38" s="304">
        <v>11</v>
      </c>
      <c r="AE38" s="304">
        <v>12</v>
      </c>
      <c r="AF38" s="304">
        <v>17</v>
      </c>
      <c r="AG38" s="304">
        <v>17</v>
      </c>
      <c r="AH38" s="304">
        <v>22</v>
      </c>
      <c r="AI38" s="304">
        <v>22</v>
      </c>
    </row>
    <row r="39" spans="1:35" s="598" customFormat="1" ht="10.5" customHeight="1">
      <c r="A39" s="304" t="s">
        <v>914</v>
      </c>
      <c r="B39" s="933">
        <v>4</v>
      </c>
      <c r="C39" s="933">
        <v>4</v>
      </c>
      <c r="D39" s="933">
        <v>4</v>
      </c>
      <c r="E39" s="933">
        <v>4</v>
      </c>
      <c r="F39" s="933">
        <v>4</v>
      </c>
      <c r="G39" s="933">
        <v>4</v>
      </c>
      <c r="H39" s="933">
        <v>4</v>
      </c>
      <c r="I39" s="933">
        <v>4</v>
      </c>
      <c r="J39" s="933">
        <v>4</v>
      </c>
      <c r="K39" s="933">
        <v>4</v>
      </c>
      <c r="L39" s="933">
        <v>4</v>
      </c>
      <c r="M39" s="933">
        <v>4</v>
      </c>
      <c r="N39" s="934">
        <v>4</v>
      </c>
      <c r="O39" s="934">
        <v>4</v>
      </c>
      <c r="P39" s="304">
        <v>4</v>
      </c>
      <c r="Q39" s="304">
        <v>2</v>
      </c>
      <c r="R39" s="304">
        <v>2</v>
      </c>
      <c r="S39" s="304">
        <v>2</v>
      </c>
      <c r="T39" s="304">
        <v>2</v>
      </c>
      <c r="U39" s="304">
        <v>3</v>
      </c>
      <c r="V39" s="304">
        <v>2</v>
      </c>
      <c r="W39" s="304">
        <v>3</v>
      </c>
      <c r="X39" s="304">
        <v>3</v>
      </c>
      <c r="Y39" s="304">
        <v>3</v>
      </c>
      <c r="Z39" s="304">
        <v>4</v>
      </c>
      <c r="AA39" s="304">
        <v>4</v>
      </c>
      <c r="AB39" s="304">
        <v>5</v>
      </c>
      <c r="AC39" s="304">
        <v>5</v>
      </c>
      <c r="AD39" s="304">
        <v>6</v>
      </c>
      <c r="AE39" s="304">
        <v>7</v>
      </c>
      <c r="AF39" s="304">
        <v>8</v>
      </c>
      <c r="AG39" s="304">
        <v>8</v>
      </c>
      <c r="AH39" s="304">
        <v>13</v>
      </c>
      <c r="AI39" s="304">
        <v>13</v>
      </c>
    </row>
    <row r="40" spans="1:35" s="598" customFormat="1" ht="10.5" customHeight="1">
      <c r="A40" s="304" t="s">
        <v>915</v>
      </c>
      <c r="B40" s="933">
        <v>3</v>
      </c>
      <c r="C40" s="933">
        <v>3</v>
      </c>
      <c r="D40" s="933">
        <v>3</v>
      </c>
      <c r="E40" s="933">
        <v>3</v>
      </c>
      <c r="F40" s="933">
        <v>3</v>
      </c>
      <c r="G40" s="933">
        <v>3</v>
      </c>
      <c r="H40" s="933">
        <v>3</v>
      </c>
      <c r="I40" s="933">
        <v>3</v>
      </c>
      <c r="J40" s="933">
        <v>3</v>
      </c>
      <c r="K40" s="933">
        <v>3</v>
      </c>
      <c r="L40" s="933">
        <v>3</v>
      </c>
      <c r="M40" s="933">
        <v>3</v>
      </c>
      <c r="N40" s="934">
        <v>3</v>
      </c>
      <c r="O40" s="934">
        <v>3</v>
      </c>
      <c r="P40" s="304">
        <v>2</v>
      </c>
      <c r="Q40" s="304">
        <v>2</v>
      </c>
      <c r="R40" s="304">
        <v>2</v>
      </c>
      <c r="S40" s="304">
        <v>2</v>
      </c>
      <c r="T40" s="304">
        <v>2</v>
      </c>
      <c r="U40" s="304">
        <v>2</v>
      </c>
      <c r="V40" s="304">
        <v>2</v>
      </c>
      <c r="W40" s="304">
        <v>3</v>
      </c>
      <c r="X40" s="304">
        <v>3</v>
      </c>
      <c r="Y40" s="304">
        <v>4</v>
      </c>
      <c r="Z40" s="304">
        <v>4</v>
      </c>
      <c r="AA40" s="304">
        <v>5</v>
      </c>
      <c r="AB40" s="304">
        <v>7</v>
      </c>
      <c r="AC40" s="304">
        <v>7</v>
      </c>
      <c r="AD40" s="304">
        <v>7</v>
      </c>
      <c r="AE40" s="304">
        <v>9</v>
      </c>
      <c r="AF40" s="304">
        <v>10</v>
      </c>
      <c r="AG40" s="304">
        <v>10</v>
      </c>
      <c r="AH40" s="304">
        <v>14</v>
      </c>
      <c r="AI40" s="304">
        <v>14</v>
      </c>
    </row>
    <row r="41" spans="1:35" s="598" customFormat="1" ht="10.5" customHeight="1">
      <c r="A41" s="304" t="s">
        <v>916</v>
      </c>
      <c r="B41" s="933">
        <v>1</v>
      </c>
      <c r="C41" s="933">
        <v>1</v>
      </c>
      <c r="D41" s="933">
        <v>1</v>
      </c>
      <c r="E41" s="933">
        <v>1</v>
      </c>
      <c r="F41" s="933">
        <v>1</v>
      </c>
      <c r="G41" s="933">
        <v>1</v>
      </c>
      <c r="H41" s="933">
        <v>1</v>
      </c>
      <c r="I41" s="933">
        <v>1</v>
      </c>
      <c r="J41" s="933">
        <v>1</v>
      </c>
      <c r="K41" s="933">
        <v>1</v>
      </c>
      <c r="L41" s="933">
        <v>1</v>
      </c>
      <c r="M41" s="933">
        <v>1</v>
      </c>
      <c r="N41" s="934">
        <v>1</v>
      </c>
      <c r="O41" s="934">
        <v>1</v>
      </c>
      <c r="P41" s="304">
        <v>1</v>
      </c>
      <c r="Q41" s="304">
        <v>1</v>
      </c>
      <c r="R41" s="304">
        <v>1</v>
      </c>
      <c r="S41" s="304">
        <v>1</v>
      </c>
      <c r="T41" s="304">
        <v>1</v>
      </c>
      <c r="U41" s="304">
        <v>1</v>
      </c>
      <c r="V41" s="304">
        <v>1</v>
      </c>
      <c r="W41" s="304">
        <v>2</v>
      </c>
      <c r="X41" s="304">
        <v>2</v>
      </c>
      <c r="Y41" s="304">
        <v>2</v>
      </c>
      <c r="Z41" s="304">
        <v>2</v>
      </c>
      <c r="AA41" s="304">
        <v>2</v>
      </c>
      <c r="AB41" s="304">
        <v>3</v>
      </c>
      <c r="AC41" s="304">
        <v>3</v>
      </c>
      <c r="AD41" s="304">
        <v>3</v>
      </c>
      <c r="AE41" s="304">
        <v>5</v>
      </c>
      <c r="AF41" s="304">
        <v>5</v>
      </c>
      <c r="AG41" s="304">
        <v>5</v>
      </c>
      <c r="AH41" s="304">
        <v>5</v>
      </c>
      <c r="AI41" s="304">
        <v>5</v>
      </c>
    </row>
    <row r="42" spans="1:35" s="598" customFormat="1" ht="10.5" customHeight="1">
      <c r="A42" s="304" t="s">
        <v>917</v>
      </c>
      <c r="B42" s="933">
        <v>4</v>
      </c>
      <c r="C42" s="933">
        <v>4</v>
      </c>
      <c r="D42" s="933">
        <v>4</v>
      </c>
      <c r="E42" s="933">
        <v>4</v>
      </c>
      <c r="F42" s="933">
        <v>4</v>
      </c>
      <c r="G42" s="933">
        <v>4</v>
      </c>
      <c r="H42" s="933">
        <v>4</v>
      </c>
      <c r="I42" s="933">
        <v>4</v>
      </c>
      <c r="J42" s="933">
        <v>4</v>
      </c>
      <c r="K42" s="933">
        <v>4</v>
      </c>
      <c r="L42" s="933">
        <v>4</v>
      </c>
      <c r="M42" s="933">
        <v>4</v>
      </c>
      <c r="N42" s="934">
        <v>4</v>
      </c>
      <c r="O42" s="934">
        <v>4</v>
      </c>
      <c r="P42" s="304">
        <v>2</v>
      </c>
      <c r="Q42" s="304">
        <v>2</v>
      </c>
      <c r="R42" s="304">
        <v>2</v>
      </c>
      <c r="S42" s="304">
        <v>2</v>
      </c>
      <c r="T42" s="304">
        <v>2</v>
      </c>
      <c r="U42" s="304">
        <v>2</v>
      </c>
      <c r="V42" s="304">
        <v>2</v>
      </c>
      <c r="W42" s="304">
        <v>3</v>
      </c>
      <c r="X42" s="304">
        <v>6</v>
      </c>
      <c r="Y42" s="304">
        <v>8</v>
      </c>
      <c r="Z42" s="304">
        <v>10</v>
      </c>
      <c r="AA42" s="304">
        <v>10</v>
      </c>
      <c r="AB42" s="304">
        <v>13</v>
      </c>
      <c r="AC42" s="304">
        <v>14</v>
      </c>
      <c r="AD42" s="304">
        <v>14</v>
      </c>
      <c r="AE42" s="304">
        <v>19</v>
      </c>
      <c r="AF42" s="304">
        <v>18</v>
      </c>
      <c r="AG42" s="304">
        <v>18</v>
      </c>
      <c r="AH42" s="304">
        <v>25</v>
      </c>
      <c r="AI42" s="304">
        <v>26</v>
      </c>
    </row>
    <row r="43" spans="1:35" s="598" customFormat="1" ht="10.5" customHeight="1">
      <c r="A43" s="304" t="s">
        <v>1456</v>
      </c>
      <c r="B43" s="933">
        <v>3</v>
      </c>
      <c r="C43" s="933">
        <v>4</v>
      </c>
      <c r="D43" s="933">
        <v>4</v>
      </c>
      <c r="E43" s="933">
        <v>5</v>
      </c>
      <c r="F43" s="933">
        <v>5</v>
      </c>
      <c r="G43" s="933">
        <v>5</v>
      </c>
      <c r="H43" s="933">
        <v>5</v>
      </c>
      <c r="I43" s="933">
        <v>5</v>
      </c>
      <c r="J43" s="933">
        <v>5</v>
      </c>
      <c r="K43" s="933">
        <v>5</v>
      </c>
      <c r="L43" s="933">
        <v>5</v>
      </c>
      <c r="M43" s="933">
        <v>5</v>
      </c>
      <c r="N43" s="934">
        <v>5</v>
      </c>
      <c r="O43" s="934">
        <v>5</v>
      </c>
      <c r="P43" s="304">
        <v>4</v>
      </c>
      <c r="Q43" s="304">
        <v>2</v>
      </c>
      <c r="R43" s="304">
        <v>1</v>
      </c>
      <c r="S43" s="304">
        <v>1</v>
      </c>
      <c r="T43" s="304">
        <v>1</v>
      </c>
      <c r="U43" s="304">
        <v>2</v>
      </c>
      <c r="V43" s="304">
        <v>1</v>
      </c>
      <c r="W43" s="304">
        <v>2</v>
      </c>
      <c r="X43" s="304">
        <v>1</v>
      </c>
      <c r="Y43" s="304">
        <v>3</v>
      </c>
      <c r="Z43" s="304">
        <v>3</v>
      </c>
      <c r="AA43" s="304">
        <v>4</v>
      </c>
      <c r="AB43" s="304">
        <v>5</v>
      </c>
      <c r="AC43" s="304">
        <v>8</v>
      </c>
      <c r="AD43" s="304">
        <v>8</v>
      </c>
      <c r="AE43" s="304">
        <v>8</v>
      </c>
      <c r="AF43" s="304">
        <v>10</v>
      </c>
      <c r="AG43" s="304">
        <v>10</v>
      </c>
      <c r="AH43" s="304">
        <v>12</v>
      </c>
      <c r="AI43" s="304">
        <v>13</v>
      </c>
    </row>
    <row r="44" spans="1:35" s="598" customFormat="1" ht="10.5" customHeight="1">
      <c r="A44" s="304" t="s">
        <v>918</v>
      </c>
      <c r="B44" s="933">
        <v>3</v>
      </c>
      <c r="C44" s="933">
        <v>3</v>
      </c>
      <c r="D44" s="933">
        <v>3</v>
      </c>
      <c r="E44" s="933">
        <v>3</v>
      </c>
      <c r="F44" s="933">
        <v>3</v>
      </c>
      <c r="G44" s="933">
        <v>3</v>
      </c>
      <c r="H44" s="933">
        <v>3</v>
      </c>
      <c r="I44" s="933">
        <v>3</v>
      </c>
      <c r="J44" s="933">
        <v>3</v>
      </c>
      <c r="K44" s="933">
        <v>3</v>
      </c>
      <c r="L44" s="933">
        <v>3</v>
      </c>
      <c r="M44" s="933">
        <v>3</v>
      </c>
      <c r="N44" s="934">
        <v>3</v>
      </c>
      <c r="O44" s="934">
        <v>3</v>
      </c>
      <c r="P44" s="304">
        <v>2</v>
      </c>
      <c r="Q44" s="304">
        <v>2</v>
      </c>
      <c r="R44" s="304">
        <v>1</v>
      </c>
      <c r="S44" s="304">
        <v>1</v>
      </c>
      <c r="T44" s="304">
        <v>1</v>
      </c>
      <c r="U44" s="304">
        <v>1</v>
      </c>
      <c r="V44" s="304">
        <v>1</v>
      </c>
      <c r="W44" s="304">
        <v>1</v>
      </c>
      <c r="X44" s="304">
        <v>1</v>
      </c>
      <c r="Y44" s="304">
        <v>1</v>
      </c>
      <c r="Z44" s="304">
        <v>2</v>
      </c>
      <c r="AA44" s="304">
        <v>6</v>
      </c>
      <c r="AB44" s="304">
        <v>9</v>
      </c>
      <c r="AC44" s="304">
        <v>9</v>
      </c>
      <c r="AD44" s="304">
        <v>9</v>
      </c>
      <c r="AE44" s="304">
        <v>9</v>
      </c>
      <c r="AF44" s="304">
        <v>11</v>
      </c>
      <c r="AG44" s="304">
        <v>11</v>
      </c>
      <c r="AH44" s="304">
        <v>13</v>
      </c>
      <c r="AI44" s="304">
        <v>14</v>
      </c>
    </row>
    <row r="45" spans="1:35" s="598" customFormat="1" ht="10.5" customHeight="1">
      <c r="A45" s="304" t="s">
        <v>919</v>
      </c>
      <c r="B45" s="933">
        <v>6</v>
      </c>
      <c r="C45" s="933">
        <v>6</v>
      </c>
      <c r="D45" s="933">
        <v>6</v>
      </c>
      <c r="E45" s="933">
        <v>6</v>
      </c>
      <c r="F45" s="933">
        <v>6</v>
      </c>
      <c r="G45" s="933">
        <v>6</v>
      </c>
      <c r="H45" s="933">
        <v>6</v>
      </c>
      <c r="I45" s="933">
        <v>6</v>
      </c>
      <c r="J45" s="933">
        <v>6</v>
      </c>
      <c r="K45" s="933">
        <v>6</v>
      </c>
      <c r="L45" s="933">
        <v>6</v>
      </c>
      <c r="M45" s="933">
        <v>6</v>
      </c>
      <c r="N45" s="934">
        <v>6</v>
      </c>
      <c r="O45" s="934">
        <v>6</v>
      </c>
      <c r="P45" s="304">
        <v>5</v>
      </c>
      <c r="Q45" s="304">
        <v>4</v>
      </c>
      <c r="R45" s="304">
        <v>2</v>
      </c>
      <c r="S45" s="304">
        <v>2</v>
      </c>
      <c r="T45" s="304">
        <v>2</v>
      </c>
      <c r="U45" s="304">
        <v>2</v>
      </c>
      <c r="V45" s="304">
        <v>2</v>
      </c>
      <c r="W45" s="304">
        <v>3</v>
      </c>
      <c r="X45" s="304">
        <v>3</v>
      </c>
      <c r="Y45" s="304">
        <v>5</v>
      </c>
      <c r="Z45" s="304">
        <v>6</v>
      </c>
      <c r="AA45" s="304">
        <v>6</v>
      </c>
      <c r="AB45" s="304">
        <v>10</v>
      </c>
      <c r="AC45" s="304">
        <v>10</v>
      </c>
      <c r="AD45" s="304">
        <v>11</v>
      </c>
      <c r="AE45" s="304">
        <v>11</v>
      </c>
      <c r="AF45" s="304">
        <v>15</v>
      </c>
      <c r="AG45" s="304">
        <v>15</v>
      </c>
      <c r="AH45" s="304">
        <v>26</v>
      </c>
      <c r="AI45" s="304">
        <v>26</v>
      </c>
    </row>
    <row r="46" spans="1:35" s="598" customFormat="1" ht="10.5" customHeight="1">
      <c r="A46" s="304" t="s">
        <v>920</v>
      </c>
      <c r="B46" s="933">
        <v>3</v>
      </c>
      <c r="C46" s="933">
        <v>3</v>
      </c>
      <c r="D46" s="933">
        <v>3</v>
      </c>
      <c r="E46" s="933">
        <v>3</v>
      </c>
      <c r="F46" s="933">
        <v>3</v>
      </c>
      <c r="G46" s="933">
        <v>3</v>
      </c>
      <c r="H46" s="933">
        <v>3</v>
      </c>
      <c r="I46" s="933">
        <v>3</v>
      </c>
      <c r="J46" s="933">
        <v>3</v>
      </c>
      <c r="K46" s="933">
        <v>3</v>
      </c>
      <c r="L46" s="933">
        <v>3</v>
      </c>
      <c r="M46" s="933">
        <v>3</v>
      </c>
      <c r="N46" s="934">
        <v>3</v>
      </c>
      <c r="O46" s="934">
        <v>3</v>
      </c>
      <c r="P46" s="304">
        <v>2</v>
      </c>
      <c r="Q46" s="304">
        <v>2</v>
      </c>
      <c r="R46" s="304">
        <v>2</v>
      </c>
      <c r="S46" s="304">
        <v>2</v>
      </c>
      <c r="T46" s="304">
        <v>1</v>
      </c>
      <c r="U46" s="304">
        <v>1</v>
      </c>
      <c r="V46" s="304">
        <v>1</v>
      </c>
      <c r="W46" s="304">
        <v>1</v>
      </c>
      <c r="X46" s="304">
        <v>1</v>
      </c>
      <c r="Y46" s="304">
        <v>1</v>
      </c>
      <c r="Z46" s="304">
        <v>1</v>
      </c>
      <c r="AA46" s="304">
        <v>1</v>
      </c>
      <c r="AB46" s="304">
        <v>3</v>
      </c>
      <c r="AC46" s="304">
        <v>3</v>
      </c>
      <c r="AD46" s="304">
        <v>5</v>
      </c>
      <c r="AE46" s="304">
        <v>6</v>
      </c>
      <c r="AF46" s="304">
        <v>8</v>
      </c>
      <c r="AG46" s="304">
        <v>8</v>
      </c>
      <c r="AH46" s="304">
        <v>12</v>
      </c>
      <c r="AI46" s="304">
        <v>12</v>
      </c>
    </row>
    <row r="47" spans="1:35" s="598" customFormat="1" ht="10.5" customHeight="1">
      <c r="A47" s="304" t="s">
        <v>921</v>
      </c>
      <c r="B47" s="933">
        <v>3</v>
      </c>
      <c r="C47" s="933">
        <v>3</v>
      </c>
      <c r="D47" s="933">
        <v>3</v>
      </c>
      <c r="E47" s="933">
        <v>3</v>
      </c>
      <c r="F47" s="933">
        <v>3</v>
      </c>
      <c r="G47" s="933">
        <v>3</v>
      </c>
      <c r="H47" s="933">
        <v>3</v>
      </c>
      <c r="I47" s="933">
        <v>3</v>
      </c>
      <c r="J47" s="933">
        <v>3</v>
      </c>
      <c r="K47" s="933">
        <v>3</v>
      </c>
      <c r="L47" s="933">
        <v>3</v>
      </c>
      <c r="M47" s="933">
        <v>3</v>
      </c>
      <c r="N47" s="934">
        <v>3</v>
      </c>
      <c r="O47" s="934">
        <v>3</v>
      </c>
      <c r="P47" s="304">
        <v>2</v>
      </c>
      <c r="Q47" s="304">
        <v>1</v>
      </c>
      <c r="R47" s="304">
        <v>1</v>
      </c>
      <c r="S47" s="304">
        <v>1</v>
      </c>
      <c r="T47" s="304">
        <v>1</v>
      </c>
      <c r="U47" s="304">
        <v>1</v>
      </c>
      <c r="V47" s="304">
        <v>1</v>
      </c>
      <c r="W47" s="304">
        <v>1</v>
      </c>
      <c r="X47" s="304">
        <v>1</v>
      </c>
      <c r="Y47" s="304">
        <v>1</v>
      </c>
      <c r="Z47" s="304">
        <v>1</v>
      </c>
      <c r="AA47" s="304">
        <v>1</v>
      </c>
      <c r="AB47" s="304">
        <v>4</v>
      </c>
      <c r="AC47" s="304">
        <v>6</v>
      </c>
      <c r="AD47" s="304">
        <v>6</v>
      </c>
      <c r="AE47" s="304">
        <v>6</v>
      </c>
      <c r="AF47" s="304">
        <v>6</v>
      </c>
      <c r="AG47" s="304">
        <v>6</v>
      </c>
      <c r="AH47" s="304">
        <v>6</v>
      </c>
      <c r="AI47" s="304">
        <v>6</v>
      </c>
    </row>
    <row r="48" spans="1:35" s="598" customFormat="1" ht="10.5" customHeight="1">
      <c r="A48" s="304" t="s">
        <v>922</v>
      </c>
      <c r="B48" s="933">
        <v>3</v>
      </c>
      <c r="C48" s="933">
        <v>3</v>
      </c>
      <c r="D48" s="933">
        <v>3</v>
      </c>
      <c r="E48" s="933">
        <v>3</v>
      </c>
      <c r="F48" s="933">
        <v>3</v>
      </c>
      <c r="G48" s="933">
        <v>3</v>
      </c>
      <c r="H48" s="933">
        <v>3</v>
      </c>
      <c r="I48" s="933">
        <v>3</v>
      </c>
      <c r="J48" s="933">
        <v>3</v>
      </c>
      <c r="K48" s="933">
        <v>3</v>
      </c>
      <c r="L48" s="933">
        <v>3</v>
      </c>
      <c r="M48" s="933">
        <v>3</v>
      </c>
      <c r="N48" s="934">
        <v>3</v>
      </c>
      <c r="O48" s="934">
        <v>3</v>
      </c>
      <c r="P48" s="304">
        <v>2</v>
      </c>
      <c r="Q48" s="304">
        <v>3</v>
      </c>
      <c r="R48" s="304">
        <v>2</v>
      </c>
      <c r="S48" s="304">
        <v>2</v>
      </c>
      <c r="T48" s="304">
        <v>1</v>
      </c>
      <c r="U48" s="304">
        <v>1</v>
      </c>
      <c r="V48" s="304">
        <v>1</v>
      </c>
      <c r="W48" s="304">
        <v>1</v>
      </c>
      <c r="X48" s="304">
        <v>1</v>
      </c>
      <c r="Y48" s="304">
        <v>1</v>
      </c>
      <c r="Z48" s="304">
        <v>2</v>
      </c>
      <c r="AA48" s="304">
        <v>2</v>
      </c>
      <c r="AB48" s="304">
        <v>4</v>
      </c>
      <c r="AC48" s="304">
        <v>4</v>
      </c>
      <c r="AD48" s="304">
        <v>5</v>
      </c>
      <c r="AE48" s="304">
        <v>7</v>
      </c>
      <c r="AF48" s="304">
        <v>8</v>
      </c>
      <c r="AG48" s="304">
        <v>8</v>
      </c>
      <c r="AH48" s="304">
        <v>11</v>
      </c>
      <c r="AI48" s="304">
        <v>13</v>
      </c>
    </row>
    <row r="49" spans="1:36" s="598" customFormat="1" ht="10.5" customHeight="1">
      <c r="A49" s="935" t="s">
        <v>923</v>
      </c>
      <c r="B49" s="936">
        <v>2</v>
      </c>
      <c r="C49" s="936">
        <v>2</v>
      </c>
      <c r="D49" s="936">
        <v>2</v>
      </c>
      <c r="E49" s="936">
        <v>3</v>
      </c>
      <c r="F49" s="936">
        <v>3</v>
      </c>
      <c r="G49" s="936">
        <v>3</v>
      </c>
      <c r="H49" s="936">
        <v>3</v>
      </c>
      <c r="I49" s="936">
        <v>3</v>
      </c>
      <c r="J49" s="936">
        <v>3</v>
      </c>
      <c r="K49" s="936">
        <v>3</v>
      </c>
      <c r="L49" s="936">
        <v>3</v>
      </c>
      <c r="M49" s="936">
        <v>3</v>
      </c>
      <c r="N49" s="937">
        <v>3</v>
      </c>
      <c r="O49" s="935">
        <v>3</v>
      </c>
      <c r="P49" s="935">
        <v>2</v>
      </c>
      <c r="Q49" s="935">
        <v>2</v>
      </c>
      <c r="R49" s="935">
        <v>2</v>
      </c>
      <c r="S49" s="935">
        <v>1</v>
      </c>
      <c r="T49" s="935">
        <v>2</v>
      </c>
      <c r="U49" s="935">
        <v>2</v>
      </c>
      <c r="V49" s="935">
        <v>3</v>
      </c>
      <c r="W49" s="935">
        <v>2</v>
      </c>
      <c r="X49" s="935">
        <v>2</v>
      </c>
      <c r="Y49" s="935">
        <v>2</v>
      </c>
      <c r="Z49" s="935">
        <v>2</v>
      </c>
      <c r="AA49" s="935">
        <v>2</v>
      </c>
      <c r="AB49" s="935">
        <v>3</v>
      </c>
      <c r="AC49" s="935">
        <v>4</v>
      </c>
      <c r="AD49" s="935">
        <v>4</v>
      </c>
      <c r="AE49" s="935">
        <v>4</v>
      </c>
      <c r="AF49" s="935">
        <v>6</v>
      </c>
      <c r="AG49" s="935">
        <v>6</v>
      </c>
      <c r="AH49" s="935">
        <v>7</v>
      </c>
      <c r="AI49" s="935">
        <v>9</v>
      </c>
    </row>
    <row r="50" spans="1:36" s="598" customFormat="1" ht="9" customHeight="1">
      <c r="A50" s="938"/>
      <c r="B50" s="939"/>
      <c r="C50" s="939"/>
      <c r="D50" s="939"/>
      <c r="E50" s="939"/>
      <c r="F50" s="939"/>
      <c r="G50" s="939"/>
      <c r="H50" s="939"/>
      <c r="I50" s="939"/>
      <c r="J50" s="940"/>
      <c r="K50" s="941"/>
      <c r="L50" s="940"/>
      <c r="M50" s="941"/>
      <c r="N50" s="940"/>
      <c r="O50" s="940"/>
      <c r="P50" s="940"/>
      <c r="R50" s="942"/>
      <c r="S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  <c r="AJ50" s="278"/>
    </row>
    <row r="51" spans="1:36" s="598" customFormat="1" ht="14.1" customHeight="1">
      <c r="A51" s="909" t="s">
        <v>590</v>
      </c>
      <c r="B51" s="939"/>
      <c r="C51" s="939"/>
      <c r="D51" s="939"/>
      <c r="E51" s="939"/>
      <c r="F51" s="939"/>
      <c r="G51" s="939"/>
      <c r="H51" s="939"/>
      <c r="I51" s="939"/>
      <c r="J51" s="940"/>
      <c r="K51" s="941"/>
      <c r="L51" s="940"/>
      <c r="M51" s="941"/>
      <c r="N51" s="940"/>
      <c r="O51" s="940"/>
      <c r="P51" s="940"/>
      <c r="Q51" s="943"/>
      <c r="R51" s="944"/>
      <c r="S51" s="941"/>
      <c r="T51" s="943"/>
      <c r="U51" s="943"/>
      <c r="V51" s="943"/>
      <c r="W51" s="941"/>
      <c r="X51" s="941"/>
      <c r="Y51" s="941"/>
      <c r="Z51" s="941"/>
      <c r="AA51" s="941"/>
      <c r="AB51" s="941"/>
      <c r="AC51" s="941"/>
      <c r="AD51" s="911"/>
      <c r="AE51" s="911"/>
      <c r="AF51" s="911"/>
      <c r="AG51" s="911"/>
      <c r="AH51" s="911"/>
      <c r="AI51" s="911"/>
      <c r="AJ51" s="278"/>
    </row>
    <row r="52" spans="1:36" s="598" customFormat="1" ht="14.1" customHeight="1">
      <c r="A52" s="945"/>
      <c r="B52" s="946"/>
      <c r="C52" s="946"/>
      <c r="D52" s="946"/>
      <c r="E52" s="946"/>
      <c r="F52" s="946"/>
      <c r="G52" s="946"/>
      <c r="H52" s="946"/>
      <c r="I52" s="946"/>
      <c r="J52" s="767"/>
      <c r="K52" s="278"/>
      <c r="L52" s="767"/>
      <c r="M52" s="278"/>
      <c r="N52" s="767"/>
      <c r="O52" s="767"/>
      <c r="P52" s="767"/>
      <c r="R52" s="942"/>
      <c r="S52" s="278"/>
      <c r="W52" s="278"/>
      <c r="X52" s="278"/>
      <c r="Y52" s="278"/>
      <c r="Z52" s="278"/>
      <c r="AA52" s="278"/>
      <c r="AB52" s="278"/>
      <c r="AC52" s="278"/>
      <c r="AD52" s="915"/>
      <c r="AE52" s="915"/>
      <c r="AF52" s="915"/>
      <c r="AG52" s="915"/>
      <c r="AH52" s="915"/>
      <c r="AI52" s="915"/>
      <c r="AJ52" s="278"/>
    </row>
    <row r="53" spans="1:36" s="598" customFormat="1" ht="14.1" customHeight="1">
      <c r="A53" s="947"/>
      <c r="B53" s="946"/>
      <c r="C53" s="946"/>
      <c r="D53" s="946"/>
      <c r="E53" s="946"/>
      <c r="F53" s="946"/>
      <c r="G53" s="946"/>
      <c r="H53" s="946"/>
      <c r="I53" s="946"/>
      <c r="J53" s="767"/>
      <c r="K53" s="278"/>
      <c r="L53" s="767"/>
      <c r="M53" s="278"/>
      <c r="N53" s="767"/>
      <c r="O53" s="767"/>
      <c r="P53" s="767"/>
      <c r="R53" s="942"/>
      <c r="S53" s="278"/>
      <c r="W53" s="278"/>
      <c r="X53" s="278"/>
      <c r="Y53" s="278"/>
      <c r="Z53" s="278"/>
      <c r="AA53" s="278"/>
      <c r="AB53" s="278"/>
      <c r="AC53" s="278"/>
      <c r="AD53" s="915"/>
      <c r="AE53" s="915"/>
      <c r="AF53" s="915"/>
      <c r="AG53" s="915"/>
      <c r="AH53" s="915"/>
      <c r="AI53" s="915"/>
      <c r="AJ53" s="278"/>
    </row>
    <row r="54" spans="1:36" s="598" customFormat="1" ht="14.1" customHeight="1">
      <c r="A54" s="948"/>
      <c r="B54" s="949"/>
      <c r="C54" s="949"/>
      <c r="D54" s="949"/>
      <c r="E54" s="949"/>
      <c r="F54" s="949"/>
      <c r="G54" s="949"/>
      <c r="H54" s="949"/>
      <c r="I54" s="949"/>
      <c r="J54" s="893"/>
      <c r="K54" s="575"/>
      <c r="L54" s="893"/>
      <c r="M54" s="575"/>
      <c r="N54" s="893"/>
      <c r="O54" s="893"/>
      <c r="P54" s="893"/>
      <c r="Q54" s="599"/>
      <c r="R54" s="950"/>
      <c r="S54" s="575"/>
      <c r="T54" s="599"/>
      <c r="U54" s="599"/>
      <c r="V54" s="599"/>
      <c r="W54" s="575"/>
      <c r="X54" s="575"/>
      <c r="Y54" s="575"/>
      <c r="Z54" s="575"/>
      <c r="AA54" s="575"/>
      <c r="AB54" s="575"/>
      <c r="AC54" s="575"/>
      <c r="AD54" s="920"/>
      <c r="AE54" s="920"/>
      <c r="AF54" s="920"/>
      <c r="AG54" s="920"/>
      <c r="AH54" s="920"/>
      <c r="AI54" s="920"/>
      <c r="AJ54" s="278"/>
    </row>
    <row r="55" spans="1:36" ht="11.1" customHeight="1">
      <c r="A55" s="922"/>
      <c r="B55" s="2513" t="s">
        <v>1575</v>
      </c>
      <c r="C55" s="2514"/>
      <c r="D55" s="2514"/>
      <c r="E55" s="2514"/>
      <c r="F55" s="2514"/>
      <c r="G55" s="2514"/>
      <c r="H55" s="2514"/>
      <c r="I55" s="2514"/>
      <c r="J55" s="2514"/>
      <c r="K55" s="2514"/>
      <c r="L55" s="2514"/>
      <c r="M55" s="2514"/>
      <c r="N55" s="2514"/>
      <c r="O55" s="2514"/>
      <c r="P55" s="2514"/>
      <c r="Q55" s="2514"/>
      <c r="R55" s="2514"/>
      <c r="S55" s="2514"/>
      <c r="T55" s="2514"/>
      <c r="U55" s="2514"/>
      <c r="V55" s="2514"/>
      <c r="W55" s="2514"/>
      <c r="X55" s="2514"/>
      <c r="Y55" s="2514"/>
      <c r="Z55" s="2514"/>
      <c r="AA55" s="2514"/>
      <c r="AB55" s="2514"/>
      <c r="AC55" s="2514"/>
      <c r="AD55" s="2514"/>
      <c r="AE55" s="2514"/>
      <c r="AF55" s="2514"/>
      <c r="AG55" s="2514"/>
      <c r="AH55" s="2515"/>
      <c r="AI55" s="1308" t="s">
        <v>1438</v>
      </c>
    </row>
    <row r="56" spans="1:36" s="598" customFormat="1" ht="11.1" customHeight="1">
      <c r="A56" s="924" t="s">
        <v>1795</v>
      </c>
      <c r="B56" s="424">
        <v>1986</v>
      </c>
      <c r="C56" s="424">
        <v>1987</v>
      </c>
      <c r="D56" s="424">
        <v>1988</v>
      </c>
      <c r="E56" s="424">
        <v>1989</v>
      </c>
      <c r="F56" s="424">
        <v>1990</v>
      </c>
      <c r="G56" s="424">
        <v>1991</v>
      </c>
      <c r="H56" s="424">
        <v>1992</v>
      </c>
      <c r="I56" s="925">
        <v>1993</v>
      </c>
      <c r="J56" s="925">
        <v>1994</v>
      </c>
      <c r="K56" s="925">
        <v>1995</v>
      </c>
      <c r="L56" s="925">
        <v>1996</v>
      </c>
      <c r="M56" s="925">
        <v>1997</v>
      </c>
      <c r="N56" s="925">
        <v>1998</v>
      </c>
      <c r="O56" s="925">
        <v>1999</v>
      </c>
      <c r="P56" s="925">
        <v>2000</v>
      </c>
      <c r="Q56" s="925">
        <v>2001</v>
      </c>
      <c r="R56" s="926" t="s">
        <v>749</v>
      </c>
      <c r="S56" s="925">
        <v>2003</v>
      </c>
      <c r="T56" s="925">
        <v>2004</v>
      </c>
      <c r="U56" s="925">
        <v>2005</v>
      </c>
      <c r="V56" s="925">
        <v>2006</v>
      </c>
      <c r="W56" s="925">
        <v>2007</v>
      </c>
      <c r="X56" s="927" t="s">
        <v>1150</v>
      </c>
      <c r="Y56" s="927" t="s">
        <v>1151</v>
      </c>
      <c r="Z56" s="927" t="s">
        <v>723</v>
      </c>
      <c r="AA56" s="927" t="s">
        <v>295</v>
      </c>
      <c r="AB56" s="927">
        <v>2012</v>
      </c>
      <c r="AC56" s="927">
        <v>2013</v>
      </c>
      <c r="AD56" s="927">
        <v>2014</v>
      </c>
      <c r="AE56" s="927">
        <v>2015</v>
      </c>
      <c r="AF56" s="927">
        <v>2016</v>
      </c>
      <c r="AG56" s="927">
        <v>2016</v>
      </c>
      <c r="AH56" s="927">
        <v>2017</v>
      </c>
      <c r="AI56" s="927">
        <v>2017</v>
      </c>
    </row>
    <row r="57" spans="1:36" s="598" customFormat="1" ht="10.5" customHeight="1">
      <c r="A57" s="304"/>
      <c r="B57" s="933"/>
      <c r="C57" s="933"/>
      <c r="D57" s="933"/>
      <c r="E57" s="933"/>
      <c r="F57" s="933"/>
      <c r="G57" s="933"/>
      <c r="H57" s="933"/>
      <c r="I57" s="304"/>
      <c r="J57" s="304"/>
      <c r="K57" s="934"/>
      <c r="L57" s="934"/>
      <c r="M57" s="934"/>
      <c r="N57" s="934"/>
      <c r="O57" s="952"/>
      <c r="P57" s="951"/>
      <c r="Q57" s="953"/>
      <c r="R57" s="954"/>
      <c r="S57" s="304"/>
      <c r="T57" s="955"/>
      <c r="U57" s="955"/>
      <c r="V57" s="955"/>
      <c r="W57" s="951"/>
      <c r="X57" s="934"/>
      <c r="Y57" s="934"/>
      <c r="Z57" s="934"/>
      <c r="AA57" s="934"/>
      <c r="AB57" s="934"/>
      <c r="AC57" s="934"/>
      <c r="AD57" s="934"/>
      <c r="AE57" s="934"/>
      <c r="AF57" s="934"/>
      <c r="AG57" s="934"/>
      <c r="AH57" s="934"/>
      <c r="AI57" s="304"/>
      <c r="AJ57" s="278"/>
    </row>
    <row r="58" spans="1:36" s="598" customFormat="1" ht="10.5" customHeight="1">
      <c r="A58" s="304" t="s">
        <v>924</v>
      </c>
      <c r="B58" s="933"/>
      <c r="C58" s="933"/>
      <c r="D58" s="933"/>
      <c r="E58" s="933"/>
      <c r="F58" s="933"/>
      <c r="G58" s="933"/>
      <c r="H58" s="933"/>
      <c r="I58" s="304"/>
      <c r="J58" s="304"/>
      <c r="K58" s="934"/>
      <c r="L58" s="934"/>
      <c r="M58" s="934"/>
      <c r="N58" s="934"/>
      <c r="O58" s="952"/>
      <c r="P58" s="304"/>
      <c r="Q58" s="953"/>
      <c r="R58" s="956"/>
      <c r="S58" s="304"/>
      <c r="T58" s="953"/>
      <c r="U58" s="953"/>
      <c r="V58" s="953"/>
      <c r="W58" s="304"/>
      <c r="X58" s="934"/>
      <c r="Y58" s="934"/>
      <c r="Z58" s="934"/>
      <c r="AA58" s="934"/>
      <c r="AB58" s="934"/>
      <c r="AC58" s="934"/>
      <c r="AD58" s="934"/>
      <c r="AE58" s="934"/>
      <c r="AF58" s="934"/>
      <c r="AG58" s="934"/>
      <c r="AH58" s="934"/>
      <c r="AI58" s="304"/>
      <c r="AJ58" s="278"/>
    </row>
    <row r="59" spans="1:36" s="598" customFormat="1" ht="6" customHeight="1">
      <c r="A59" s="304"/>
      <c r="B59" s="933"/>
      <c r="C59" s="933"/>
      <c r="D59" s="933"/>
      <c r="E59" s="933"/>
      <c r="F59" s="933"/>
      <c r="G59" s="933"/>
      <c r="H59" s="933"/>
      <c r="I59" s="304"/>
      <c r="J59" s="304"/>
      <c r="K59" s="934"/>
      <c r="L59" s="934"/>
      <c r="M59" s="934"/>
      <c r="N59" s="934"/>
      <c r="O59" s="952"/>
      <c r="P59" s="304"/>
      <c r="Q59" s="953"/>
      <c r="R59" s="956"/>
      <c r="S59" s="304"/>
      <c r="T59" s="953"/>
      <c r="U59" s="953"/>
      <c r="V59" s="953"/>
      <c r="W59" s="304"/>
      <c r="X59" s="934"/>
      <c r="Y59" s="934"/>
      <c r="Z59" s="304"/>
      <c r="AA59" s="304"/>
      <c r="AB59" s="934"/>
      <c r="AC59" s="304"/>
      <c r="AD59" s="304"/>
      <c r="AE59" s="304"/>
      <c r="AF59" s="304"/>
      <c r="AG59" s="304"/>
      <c r="AH59" s="304"/>
      <c r="AI59" s="304"/>
      <c r="AJ59" s="278"/>
    </row>
    <row r="60" spans="1:36" s="598" customFormat="1" ht="10.5" customHeight="1">
      <c r="A60" s="304" t="s">
        <v>925</v>
      </c>
      <c r="B60" s="933">
        <v>3</v>
      </c>
      <c r="C60" s="933">
        <v>3</v>
      </c>
      <c r="D60" s="933">
        <v>3</v>
      </c>
      <c r="E60" s="933">
        <v>3</v>
      </c>
      <c r="F60" s="933">
        <v>3</v>
      </c>
      <c r="G60" s="933">
        <v>3</v>
      </c>
      <c r="H60" s="933">
        <v>3</v>
      </c>
      <c r="I60" s="933">
        <v>3</v>
      </c>
      <c r="J60" s="933">
        <v>3</v>
      </c>
      <c r="K60" s="933">
        <v>3</v>
      </c>
      <c r="L60" s="933">
        <v>3</v>
      </c>
      <c r="M60" s="933">
        <v>3</v>
      </c>
      <c r="N60" s="304">
        <v>3</v>
      </c>
      <c r="O60" s="934">
        <v>2</v>
      </c>
      <c r="P60" s="304">
        <v>2</v>
      </c>
      <c r="Q60" s="304">
        <v>1</v>
      </c>
      <c r="R60" s="304">
        <v>1</v>
      </c>
      <c r="S60" s="304">
        <v>1</v>
      </c>
      <c r="T60" s="304">
        <v>1</v>
      </c>
      <c r="U60" s="304">
        <v>1</v>
      </c>
      <c r="V60" s="304">
        <v>1</v>
      </c>
      <c r="W60" s="304">
        <v>1</v>
      </c>
      <c r="X60" s="304">
        <v>1</v>
      </c>
      <c r="Y60" s="304">
        <v>1</v>
      </c>
      <c r="Z60" s="304">
        <v>1</v>
      </c>
      <c r="AA60" s="304">
        <v>1</v>
      </c>
      <c r="AB60" s="304">
        <v>5</v>
      </c>
      <c r="AC60" s="304">
        <v>7</v>
      </c>
      <c r="AD60" s="304">
        <v>7</v>
      </c>
      <c r="AE60" s="304">
        <v>8</v>
      </c>
      <c r="AF60" s="304">
        <v>8</v>
      </c>
      <c r="AG60" s="304">
        <v>8</v>
      </c>
      <c r="AH60" s="304">
        <v>9</v>
      </c>
      <c r="AI60" s="304">
        <v>9</v>
      </c>
    </row>
    <row r="61" spans="1:36" s="598" customFormat="1" ht="10.5" customHeight="1">
      <c r="A61" s="304" t="s">
        <v>945</v>
      </c>
      <c r="B61" s="933">
        <v>2</v>
      </c>
      <c r="C61" s="933">
        <v>2</v>
      </c>
      <c r="D61" s="933">
        <v>2</v>
      </c>
      <c r="E61" s="933">
        <v>2</v>
      </c>
      <c r="F61" s="933">
        <v>2</v>
      </c>
      <c r="G61" s="933">
        <v>2</v>
      </c>
      <c r="H61" s="933">
        <v>2</v>
      </c>
      <c r="I61" s="933">
        <v>2</v>
      </c>
      <c r="J61" s="933">
        <v>2</v>
      </c>
      <c r="K61" s="933">
        <v>2</v>
      </c>
      <c r="L61" s="933">
        <v>2</v>
      </c>
      <c r="M61" s="933">
        <v>2</v>
      </c>
      <c r="N61" s="304">
        <v>2</v>
      </c>
      <c r="O61" s="934">
        <v>2</v>
      </c>
      <c r="P61" s="304">
        <v>1</v>
      </c>
      <c r="Q61" s="304">
        <v>1</v>
      </c>
      <c r="R61" s="304">
        <v>1</v>
      </c>
      <c r="S61" s="304">
        <v>1</v>
      </c>
      <c r="T61" s="304">
        <v>1</v>
      </c>
      <c r="U61" s="304">
        <v>1</v>
      </c>
      <c r="V61" s="304">
        <v>1</v>
      </c>
      <c r="W61" s="304">
        <v>1</v>
      </c>
      <c r="X61" s="304">
        <v>1</v>
      </c>
      <c r="Y61" s="304">
        <v>2</v>
      </c>
      <c r="Z61" s="304">
        <v>2</v>
      </c>
      <c r="AA61" s="304">
        <v>2</v>
      </c>
      <c r="AB61" s="304">
        <v>2</v>
      </c>
      <c r="AC61" s="304">
        <v>2</v>
      </c>
      <c r="AD61" s="304">
        <v>3</v>
      </c>
      <c r="AE61" s="304">
        <v>3</v>
      </c>
      <c r="AF61" s="304">
        <v>3</v>
      </c>
      <c r="AG61" s="304">
        <v>3</v>
      </c>
      <c r="AH61" s="304">
        <v>5</v>
      </c>
      <c r="AI61" s="304">
        <v>5</v>
      </c>
    </row>
    <row r="62" spans="1:36" s="598" customFormat="1" ht="10.5" customHeight="1">
      <c r="A62" s="304" t="s">
        <v>946</v>
      </c>
      <c r="B62" s="933">
        <v>2</v>
      </c>
      <c r="C62" s="933">
        <v>2</v>
      </c>
      <c r="D62" s="933">
        <v>4</v>
      </c>
      <c r="E62" s="933">
        <v>4</v>
      </c>
      <c r="F62" s="933">
        <v>4</v>
      </c>
      <c r="G62" s="933">
        <v>4</v>
      </c>
      <c r="H62" s="933">
        <v>4</v>
      </c>
      <c r="I62" s="933">
        <v>4</v>
      </c>
      <c r="J62" s="933">
        <v>4</v>
      </c>
      <c r="K62" s="933">
        <v>4</v>
      </c>
      <c r="L62" s="933">
        <v>4</v>
      </c>
      <c r="M62" s="933">
        <v>4</v>
      </c>
      <c r="N62" s="304">
        <v>4</v>
      </c>
      <c r="O62" s="934">
        <v>3</v>
      </c>
      <c r="P62" s="304">
        <v>3</v>
      </c>
      <c r="Q62" s="304">
        <v>2</v>
      </c>
      <c r="R62" s="304">
        <v>2</v>
      </c>
      <c r="S62" s="304">
        <v>2</v>
      </c>
      <c r="T62" s="304">
        <v>2</v>
      </c>
      <c r="U62" s="304">
        <v>2</v>
      </c>
      <c r="V62" s="304">
        <v>2</v>
      </c>
      <c r="W62" s="304">
        <v>3</v>
      </c>
      <c r="X62" s="304">
        <v>4</v>
      </c>
      <c r="Y62" s="304">
        <v>5</v>
      </c>
      <c r="Z62" s="304">
        <v>8</v>
      </c>
      <c r="AA62" s="304">
        <v>8</v>
      </c>
      <c r="AB62" s="304">
        <v>12</v>
      </c>
      <c r="AC62" s="304">
        <v>12</v>
      </c>
      <c r="AD62" s="304">
        <v>12</v>
      </c>
      <c r="AE62" s="304">
        <v>14</v>
      </c>
      <c r="AF62" s="304">
        <v>16</v>
      </c>
      <c r="AG62" s="304">
        <v>16</v>
      </c>
      <c r="AH62" s="304">
        <v>27</v>
      </c>
      <c r="AI62" s="304">
        <v>29</v>
      </c>
    </row>
    <row r="63" spans="1:36" s="598" customFormat="1" ht="10.5" customHeight="1">
      <c r="A63" s="304" t="s">
        <v>45</v>
      </c>
      <c r="B63" s="933">
        <v>1</v>
      </c>
      <c r="C63" s="933">
        <v>1</v>
      </c>
      <c r="D63" s="933">
        <v>1</v>
      </c>
      <c r="E63" s="933">
        <v>1</v>
      </c>
      <c r="F63" s="933">
        <v>1</v>
      </c>
      <c r="G63" s="933">
        <v>1</v>
      </c>
      <c r="H63" s="933">
        <v>1</v>
      </c>
      <c r="I63" s="933">
        <v>1</v>
      </c>
      <c r="J63" s="933">
        <v>1</v>
      </c>
      <c r="K63" s="933">
        <v>1</v>
      </c>
      <c r="L63" s="933">
        <v>1</v>
      </c>
      <c r="M63" s="933">
        <v>1</v>
      </c>
      <c r="N63" s="304">
        <v>1</v>
      </c>
      <c r="O63" s="934">
        <v>1</v>
      </c>
      <c r="P63" s="304">
        <v>1</v>
      </c>
      <c r="Q63" s="304">
        <v>1</v>
      </c>
      <c r="R63" s="304">
        <v>1</v>
      </c>
      <c r="S63" s="304">
        <v>1</v>
      </c>
      <c r="T63" s="304">
        <v>1</v>
      </c>
      <c r="U63" s="304">
        <v>1</v>
      </c>
      <c r="V63" s="304">
        <v>1</v>
      </c>
      <c r="W63" s="304">
        <v>1</v>
      </c>
      <c r="X63" s="304">
        <v>1</v>
      </c>
      <c r="Y63" s="304">
        <v>1</v>
      </c>
      <c r="Z63" s="304">
        <v>1</v>
      </c>
      <c r="AA63" s="304">
        <v>1</v>
      </c>
      <c r="AB63" s="304">
        <v>2</v>
      </c>
      <c r="AC63" s="304">
        <v>2</v>
      </c>
      <c r="AD63" s="304">
        <v>2</v>
      </c>
      <c r="AE63" s="304">
        <v>3</v>
      </c>
      <c r="AF63" s="304">
        <v>3</v>
      </c>
      <c r="AG63" s="304">
        <v>3</v>
      </c>
      <c r="AH63" s="304">
        <v>3</v>
      </c>
      <c r="AI63" s="304">
        <v>3</v>
      </c>
    </row>
    <row r="64" spans="1:36" s="598" customFormat="1" ht="10.5" customHeight="1">
      <c r="A64" s="304" t="s">
        <v>46</v>
      </c>
      <c r="B64" s="933">
        <v>1</v>
      </c>
      <c r="C64" s="933">
        <v>1</v>
      </c>
      <c r="D64" s="933">
        <v>1</v>
      </c>
      <c r="E64" s="933">
        <v>1</v>
      </c>
      <c r="F64" s="933">
        <v>1</v>
      </c>
      <c r="G64" s="933">
        <v>1</v>
      </c>
      <c r="H64" s="933">
        <v>1</v>
      </c>
      <c r="I64" s="933">
        <v>1</v>
      </c>
      <c r="J64" s="933">
        <v>1</v>
      </c>
      <c r="K64" s="933">
        <v>1</v>
      </c>
      <c r="L64" s="933">
        <v>1</v>
      </c>
      <c r="M64" s="933">
        <v>1</v>
      </c>
      <c r="N64" s="304">
        <v>1</v>
      </c>
      <c r="O64" s="934">
        <v>1</v>
      </c>
      <c r="P64" s="304">
        <v>1</v>
      </c>
      <c r="Q64" s="304">
        <v>1</v>
      </c>
      <c r="R64" s="304">
        <v>1</v>
      </c>
      <c r="S64" s="304">
        <v>1</v>
      </c>
      <c r="T64" s="304">
        <v>1</v>
      </c>
      <c r="U64" s="304">
        <v>1</v>
      </c>
      <c r="V64" s="304">
        <v>1</v>
      </c>
      <c r="W64" s="304">
        <v>1</v>
      </c>
      <c r="X64" s="304">
        <v>3</v>
      </c>
      <c r="Y64" s="304">
        <v>4</v>
      </c>
      <c r="Z64" s="304">
        <v>4</v>
      </c>
      <c r="AA64" s="304">
        <v>4</v>
      </c>
      <c r="AB64" s="304">
        <v>4</v>
      </c>
      <c r="AC64" s="304">
        <v>4</v>
      </c>
      <c r="AD64" s="304">
        <v>5</v>
      </c>
      <c r="AE64" s="304">
        <v>5</v>
      </c>
      <c r="AF64" s="304">
        <v>5</v>
      </c>
      <c r="AG64" s="304">
        <v>5</v>
      </c>
      <c r="AH64" s="304">
        <v>6</v>
      </c>
      <c r="AI64" s="304">
        <v>6</v>
      </c>
    </row>
    <row r="65" spans="1:35" s="598" customFormat="1" ht="10.5" customHeight="1">
      <c r="A65" s="304" t="s">
        <v>47</v>
      </c>
      <c r="B65" s="933">
        <v>1</v>
      </c>
      <c r="C65" s="933">
        <v>1</v>
      </c>
      <c r="D65" s="933">
        <v>1</v>
      </c>
      <c r="E65" s="933">
        <v>1</v>
      </c>
      <c r="F65" s="933">
        <v>1</v>
      </c>
      <c r="G65" s="933">
        <v>1</v>
      </c>
      <c r="H65" s="933">
        <v>1</v>
      </c>
      <c r="I65" s="933">
        <v>1</v>
      </c>
      <c r="J65" s="933">
        <v>1</v>
      </c>
      <c r="K65" s="933">
        <v>1</v>
      </c>
      <c r="L65" s="933">
        <v>1</v>
      </c>
      <c r="M65" s="933">
        <v>1</v>
      </c>
      <c r="N65" s="304">
        <v>1</v>
      </c>
      <c r="O65" s="934">
        <v>1</v>
      </c>
      <c r="P65" s="304">
        <v>1</v>
      </c>
      <c r="Q65" s="304">
        <v>1</v>
      </c>
      <c r="R65" s="304">
        <v>1</v>
      </c>
      <c r="S65" s="304">
        <v>1</v>
      </c>
      <c r="T65" s="304">
        <v>1</v>
      </c>
      <c r="U65" s="304">
        <v>0</v>
      </c>
      <c r="V65" s="304">
        <v>1</v>
      </c>
      <c r="W65" s="304">
        <v>1</v>
      </c>
      <c r="X65" s="304">
        <v>1</v>
      </c>
      <c r="Y65" s="304">
        <v>1</v>
      </c>
      <c r="Z65" s="304">
        <v>1</v>
      </c>
      <c r="AA65" s="304">
        <v>1</v>
      </c>
      <c r="AB65" s="304">
        <v>2</v>
      </c>
      <c r="AC65" s="304">
        <v>2</v>
      </c>
      <c r="AD65" s="304">
        <v>2</v>
      </c>
      <c r="AE65" s="304">
        <v>3</v>
      </c>
      <c r="AF65" s="304">
        <v>3</v>
      </c>
      <c r="AG65" s="304">
        <v>3</v>
      </c>
      <c r="AH65" s="304">
        <v>5</v>
      </c>
      <c r="AI65" s="304">
        <v>5</v>
      </c>
    </row>
    <row r="66" spans="1:35" s="598" customFormat="1" ht="10.5" customHeight="1">
      <c r="A66" s="304" t="s">
        <v>48</v>
      </c>
      <c r="B66" s="933">
        <v>1</v>
      </c>
      <c r="C66" s="933">
        <v>1</v>
      </c>
      <c r="D66" s="933">
        <v>1</v>
      </c>
      <c r="E66" s="933">
        <v>1</v>
      </c>
      <c r="F66" s="933">
        <v>1</v>
      </c>
      <c r="G66" s="933">
        <v>1</v>
      </c>
      <c r="H66" s="933">
        <v>1</v>
      </c>
      <c r="I66" s="933">
        <v>1</v>
      </c>
      <c r="J66" s="933">
        <v>1</v>
      </c>
      <c r="K66" s="933">
        <v>1</v>
      </c>
      <c r="L66" s="933">
        <v>1</v>
      </c>
      <c r="M66" s="933">
        <v>1</v>
      </c>
      <c r="N66" s="304">
        <v>1</v>
      </c>
      <c r="O66" s="934">
        <v>1</v>
      </c>
      <c r="P66" s="304">
        <v>1</v>
      </c>
      <c r="Q66" s="304">
        <v>1</v>
      </c>
      <c r="R66" s="304">
        <v>1</v>
      </c>
      <c r="S66" s="304">
        <v>1</v>
      </c>
      <c r="T66" s="304">
        <v>1</v>
      </c>
      <c r="U66" s="304">
        <v>2</v>
      </c>
      <c r="V66" s="304">
        <v>2</v>
      </c>
      <c r="W66" s="304">
        <v>1</v>
      </c>
      <c r="X66" s="304">
        <v>1</v>
      </c>
      <c r="Y66" s="304">
        <v>1</v>
      </c>
      <c r="Z66" s="304">
        <v>1</v>
      </c>
      <c r="AA66" s="304">
        <v>1</v>
      </c>
      <c r="AB66" s="304">
        <v>2</v>
      </c>
      <c r="AC66" s="304">
        <v>2</v>
      </c>
      <c r="AD66" s="304">
        <v>2</v>
      </c>
      <c r="AE66" s="304">
        <v>2</v>
      </c>
      <c r="AF66" s="304">
        <v>2</v>
      </c>
      <c r="AG66" s="304">
        <v>2</v>
      </c>
      <c r="AH66" s="304">
        <v>3</v>
      </c>
      <c r="AI66" s="304">
        <v>3</v>
      </c>
    </row>
    <row r="67" spans="1:35" s="598" customFormat="1" ht="10.5" customHeight="1">
      <c r="A67" s="304" t="s">
        <v>49</v>
      </c>
      <c r="B67" s="933">
        <v>1</v>
      </c>
      <c r="C67" s="933">
        <v>1</v>
      </c>
      <c r="D67" s="933">
        <v>1</v>
      </c>
      <c r="E67" s="933">
        <v>1</v>
      </c>
      <c r="F67" s="933">
        <v>1</v>
      </c>
      <c r="G67" s="933">
        <v>1</v>
      </c>
      <c r="H67" s="933">
        <v>1</v>
      </c>
      <c r="I67" s="933">
        <v>1</v>
      </c>
      <c r="J67" s="933">
        <v>1</v>
      </c>
      <c r="K67" s="933">
        <v>1</v>
      </c>
      <c r="L67" s="933">
        <v>1</v>
      </c>
      <c r="M67" s="933">
        <v>1</v>
      </c>
      <c r="N67" s="304">
        <v>1</v>
      </c>
      <c r="O67" s="934">
        <v>1</v>
      </c>
      <c r="P67" s="304">
        <v>1</v>
      </c>
      <c r="Q67" s="304">
        <v>1</v>
      </c>
      <c r="R67" s="304">
        <v>1</v>
      </c>
      <c r="S67" s="304">
        <v>1</v>
      </c>
      <c r="T67" s="304">
        <v>1</v>
      </c>
      <c r="U67" s="304">
        <v>1</v>
      </c>
      <c r="V67" s="304">
        <v>1</v>
      </c>
      <c r="W67" s="304">
        <v>1</v>
      </c>
      <c r="X67" s="304">
        <v>1</v>
      </c>
      <c r="Y67" s="304">
        <v>1</v>
      </c>
      <c r="Z67" s="304">
        <v>1</v>
      </c>
      <c r="AA67" s="304">
        <v>2</v>
      </c>
      <c r="AB67" s="304">
        <v>3</v>
      </c>
      <c r="AC67" s="304">
        <v>3</v>
      </c>
      <c r="AD67" s="304">
        <v>3</v>
      </c>
      <c r="AE67" s="304">
        <v>3</v>
      </c>
      <c r="AF67" s="304">
        <v>3</v>
      </c>
      <c r="AG67" s="304">
        <v>3</v>
      </c>
      <c r="AH67" s="304">
        <v>3</v>
      </c>
      <c r="AI67" s="304">
        <v>3</v>
      </c>
    </row>
    <row r="68" spans="1:35" s="598" customFormat="1" ht="10.5" customHeight="1">
      <c r="A68" s="304" t="s">
        <v>50</v>
      </c>
      <c r="B68" s="933">
        <v>3</v>
      </c>
      <c r="C68" s="933">
        <v>3</v>
      </c>
      <c r="D68" s="933">
        <v>3</v>
      </c>
      <c r="E68" s="933">
        <v>3</v>
      </c>
      <c r="F68" s="933">
        <v>3</v>
      </c>
      <c r="G68" s="933">
        <v>3</v>
      </c>
      <c r="H68" s="933">
        <v>3</v>
      </c>
      <c r="I68" s="933">
        <v>3</v>
      </c>
      <c r="J68" s="933">
        <v>3</v>
      </c>
      <c r="K68" s="933">
        <v>3</v>
      </c>
      <c r="L68" s="933">
        <v>3</v>
      </c>
      <c r="M68" s="933">
        <v>3</v>
      </c>
      <c r="N68" s="304">
        <v>3</v>
      </c>
      <c r="O68" s="934">
        <v>3</v>
      </c>
      <c r="P68" s="304">
        <v>3</v>
      </c>
      <c r="Q68" s="304">
        <v>2</v>
      </c>
      <c r="R68" s="304">
        <v>2</v>
      </c>
      <c r="S68" s="304">
        <v>2</v>
      </c>
      <c r="T68" s="304">
        <v>1</v>
      </c>
      <c r="U68" s="304">
        <v>1</v>
      </c>
      <c r="V68" s="304">
        <v>1</v>
      </c>
      <c r="W68" s="304">
        <v>1</v>
      </c>
      <c r="X68" s="304">
        <v>2</v>
      </c>
      <c r="Y68" s="304">
        <v>1</v>
      </c>
      <c r="Z68" s="304">
        <v>1</v>
      </c>
      <c r="AA68" s="304">
        <v>1</v>
      </c>
      <c r="AB68" s="304">
        <v>2</v>
      </c>
      <c r="AC68" s="304">
        <v>2</v>
      </c>
      <c r="AD68" s="304">
        <v>2</v>
      </c>
      <c r="AE68" s="304">
        <v>3</v>
      </c>
      <c r="AF68" s="304">
        <v>4</v>
      </c>
      <c r="AG68" s="304">
        <v>4</v>
      </c>
      <c r="AH68" s="304">
        <v>6</v>
      </c>
      <c r="AI68" s="304">
        <v>6</v>
      </c>
    </row>
    <row r="69" spans="1:35" s="598" customFormat="1" ht="10.5" customHeight="1">
      <c r="A69" s="304" t="s">
        <v>51</v>
      </c>
      <c r="B69" s="933">
        <v>1</v>
      </c>
      <c r="C69" s="933">
        <v>1</v>
      </c>
      <c r="D69" s="933">
        <v>2</v>
      </c>
      <c r="E69" s="933">
        <v>2</v>
      </c>
      <c r="F69" s="933">
        <v>2</v>
      </c>
      <c r="G69" s="933">
        <v>2</v>
      </c>
      <c r="H69" s="933">
        <v>2</v>
      </c>
      <c r="I69" s="933">
        <v>2</v>
      </c>
      <c r="J69" s="933">
        <v>2</v>
      </c>
      <c r="K69" s="933">
        <v>2</v>
      </c>
      <c r="L69" s="933">
        <v>2</v>
      </c>
      <c r="M69" s="933">
        <v>2</v>
      </c>
      <c r="N69" s="304">
        <v>2</v>
      </c>
      <c r="O69" s="934">
        <v>2</v>
      </c>
      <c r="P69" s="304">
        <v>2</v>
      </c>
      <c r="Q69" s="304">
        <v>2</v>
      </c>
      <c r="R69" s="304">
        <v>2</v>
      </c>
      <c r="S69" s="304">
        <v>1</v>
      </c>
      <c r="T69" s="304">
        <v>1</v>
      </c>
      <c r="U69" s="304">
        <v>1</v>
      </c>
      <c r="V69" s="304">
        <v>1</v>
      </c>
      <c r="W69" s="304">
        <v>1</v>
      </c>
      <c r="X69" s="304">
        <v>1</v>
      </c>
      <c r="Y69" s="304">
        <v>1</v>
      </c>
      <c r="Z69" s="304">
        <v>1</v>
      </c>
      <c r="AA69" s="304">
        <v>1</v>
      </c>
      <c r="AB69" s="304">
        <v>2</v>
      </c>
      <c r="AC69" s="304">
        <v>2</v>
      </c>
      <c r="AD69" s="304">
        <v>2</v>
      </c>
      <c r="AE69" s="304">
        <v>2</v>
      </c>
      <c r="AF69" s="304">
        <v>2</v>
      </c>
      <c r="AG69" s="304">
        <v>2</v>
      </c>
      <c r="AH69" s="304">
        <v>4</v>
      </c>
      <c r="AI69" s="304">
        <v>5</v>
      </c>
    </row>
    <row r="70" spans="1:35" s="598" customFormat="1" ht="10.5" customHeight="1">
      <c r="A70" s="304" t="s">
        <v>52</v>
      </c>
      <c r="B70" s="933">
        <v>3</v>
      </c>
      <c r="C70" s="933">
        <v>3</v>
      </c>
      <c r="D70" s="933">
        <v>3</v>
      </c>
      <c r="E70" s="933">
        <v>3</v>
      </c>
      <c r="F70" s="933">
        <v>4</v>
      </c>
      <c r="G70" s="933">
        <v>4</v>
      </c>
      <c r="H70" s="933">
        <v>4</v>
      </c>
      <c r="I70" s="933">
        <v>4</v>
      </c>
      <c r="J70" s="933">
        <v>4</v>
      </c>
      <c r="K70" s="933">
        <v>4</v>
      </c>
      <c r="L70" s="933">
        <v>4</v>
      </c>
      <c r="M70" s="933">
        <v>4</v>
      </c>
      <c r="N70" s="304">
        <v>4</v>
      </c>
      <c r="O70" s="934">
        <v>4</v>
      </c>
      <c r="P70" s="304">
        <v>4</v>
      </c>
      <c r="Q70" s="304">
        <v>5</v>
      </c>
      <c r="R70" s="304">
        <v>3</v>
      </c>
      <c r="S70" s="304">
        <v>3</v>
      </c>
      <c r="T70" s="304">
        <v>2</v>
      </c>
      <c r="U70" s="304">
        <v>2</v>
      </c>
      <c r="V70" s="304">
        <v>2</v>
      </c>
      <c r="W70" s="304">
        <v>2</v>
      </c>
      <c r="X70" s="304">
        <v>2</v>
      </c>
      <c r="Y70" s="304">
        <v>2</v>
      </c>
      <c r="Z70" s="304">
        <v>2</v>
      </c>
      <c r="AA70" s="304">
        <v>3</v>
      </c>
      <c r="AB70" s="304">
        <v>6</v>
      </c>
      <c r="AC70" s="304">
        <v>6</v>
      </c>
      <c r="AD70" s="304">
        <v>6</v>
      </c>
      <c r="AE70" s="304">
        <v>6</v>
      </c>
      <c r="AF70" s="304">
        <v>6</v>
      </c>
      <c r="AG70" s="304">
        <v>6</v>
      </c>
      <c r="AH70" s="304">
        <v>7</v>
      </c>
      <c r="AI70" s="304">
        <v>7</v>
      </c>
    </row>
    <row r="71" spans="1:35" s="598" customFormat="1" ht="10.5" customHeight="1">
      <c r="A71" s="304" t="s">
        <v>53</v>
      </c>
      <c r="B71" s="933">
        <v>4</v>
      </c>
      <c r="C71" s="933">
        <v>5</v>
      </c>
      <c r="D71" s="933">
        <v>5</v>
      </c>
      <c r="E71" s="933">
        <v>5</v>
      </c>
      <c r="F71" s="933">
        <v>5</v>
      </c>
      <c r="G71" s="933">
        <v>5</v>
      </c>
      <c r="H71" s="933">
        <v>5</v>
      </c>
      <c r="I71" s="933">
        <v>5</v>
      </c>
      <c r="J71" s="933">
        <v>5</v>
      </c>
      <c r="K71" s="933">
        <v>5</v>
      </c>
      <c r="L71" s="933">
        <v>5</v>
      </c>
      <c r="M71" s="933">
        <v>5</v>
      </c>
      <c r="N71" s="304">
        <v>5</v>
      </c>
      <c r="O71" s="934">
        <v>5</v>
      </c>
      <c r="P71" s="304">
        <v>4</v>
      </c>
      <c r="Q71" s="304">
        <v>3</v>
      </c>
      <c r="R71" s="304">
        <v>3</v>
      </c>
      <c r="S71" s="304">
        <v>2</v>
      </c>
      <c r="T71" s="304">
        <v>1</v>
      </c>
      <c r="U71" s="304">
        <v>1</v>
      </c>
      <c r="V71" s="304">
        <v>1</v>
      </c>
      <c r="W71" s="304">
        <v>1</v>
      </c>
      <c r="X71" s="304">
        <v>1</v>
      </c>
      <c r="Y71" s="304">
        <v>3</v>
      </c>
      <c r="Z71" s="304">
        <v>4</v>
      </c>
      <c r="AA71" s="304">
        <v>4</v>
      </c>
      <c r="AB71" s="304">
        <v>4</v>
      </c>
      <c r="AC71" s="304">
        <v>4</v>
      </c>
      <c r="AD71" s="304">
        <v>4</v>
      </c>
      <c r="AE71" s="304">
        <v>4</v>
      </c>
      <c r="AF71" s="304">
        <v>5</v>
      </c>
      <c r="AG71" s="304">
        <v>5</v>
      </c>
      <c r="AH71" s="304">
        <v>7</v>
      </c>
      <c r="AI71" s="304">
        <v>7</v>
      </c>
    </row>
    <row r="72" spans="1:35" s="598" customFormat="1" ht="10.5" customHeight="1">
      <c r="A72" s="304" t="s">
        <v>54</v>
      </c>
      <c r="B72" s="933">
        <v>2</v>
      </c>
      <c r="C72" s="933">
        <v>2</v>
      </c>
      <c r="D72" s="933">
        <v>3</v>
      </c>
      <c r="E72" s="933">
        <v>3</v>
      </c>
      <c r="F72" s="933">
        <v>3</v>
      </c>
      <c r="G72" s="933">
        <v>3</v>
      </c>
      <c r="H72" s="933">
        <v>3</v>
      </c>
      <c r="I72" s="933">
        <v>3</v>
      </c>
      <c r="J72" s="933">
        <v>3</v>
      </c>
      <c r="K72" s="933">
        <v>3</v>
      </c>
      <c r="L72" s="933">
        <v>3</v>
      </c>
      <c r="M72" s="933">
        <v>3</v>
      </c>
      <c r="N72" s="304">
        <v>3</v>
      </c>
      <c r="O72" s="934">
        <v>3</v>
      </c>
      <c r="P72" s="304">
        <v>2</v>
      </c>
      <c r="Q72" s="304">
        <v>2</v>
      </c>
      <c r="R72" s="304">
        <v>2</v>
      </c>
      <c r="S72" s="304">
        <v>2</v>
      </c>
      <c r="T72" s="304">
        <v>2</v>
      </c>
      <c r="U72" s="304">
        <v>1</v>
      </c>
      <c r="V72" s="304">
        <v>1</v>
      </c>
      <c r="W72" s="304">
        <v>1</v>
      </c>
      <c r="X72" s="304">
        <v>1</v>
      </c>
      <c r="Y72" s="304">
        <v>1</v>
      </c>
      <c r="Z72" s="304">
        <v>1</v>
      </c>
      <c r="AA72" s="304">
        <v>1</v>
      </c>
      <c r="AB72" s="304">
        <v>3</v>
      </c>
      <c r="AC72" s="304">
        <v>3</v>
      </c>
      <c r="AD72" s="304">
        <v>3</v>
      </c>
      <c r="AE72" s="304">
        <v>4</v>
      </c>
      <c r="AF72" s="304">
        <v>6</v>
      </c>
      <c r="AG72" s="304">
        <v>6</v>
      </c>
      <c r="AH72" s="304">
        <v>8</v>
      </c>
      <c r="AI72" s="304">
        <v>8</v>
      </c>
    </row>
    <row r="73" spans="1:35" s="598" customFormat="1" ht="10.5" customHeight="1">
      <c r="A73" s="304" t="s">
        <v>55</v>
      </c>
      <c r="B73" s="933">
        <v>2</v>
      </c>
      <c r="C73" s="933">
        <v>2</v>
      </c>
      <c r="D73" s="933">
        <v>2</v>
      </c>
      <c r="E73" s="933">
        <v>2</v>
      </c>
      <c r="F73" s="933">
        <v>2</v>
      </c>
      <c r="G73" s="933">
        <v>2</v>
      </c>
      <c r="H73" s="933">
        <v>2</v>
      </c>
      <c r="I73" s="933">
        <v>2</v>
      </c>
      <c r="J73" s="933">
        <v>2</v>
      </c>
      <c r="K73" s="933">
        <v>2</v>
      </c>
      <c r="L73" s="933">
        <v>2</v>
      </c>
      <c r="M73" s="933">
        <v>2</v>
      </c>
      <c r="N73" s="304">
        <v>2</v>
      </c>
      <c r="O73" s="934">
        <v>2</v>
      </c>
      <c r="P73" s="304">
        <v>2</v>
      </c>
      <c r="Q73" s="304">
        <v>2</v>
      </c>
      <c r="R73" s="304">
        <v>2</v>
      </c>
      <c r="S73" s="304">
        <v>2</v>
      </c>
      <c r="T73" s="304">
        <v>2</v>
      </c>
      <c r="U73" s="304">
        <v>1</v>
      </c>
      <c r="V73" s="304">
        <v>1</v>
      </c>
      <c r="W73" s="304">
        <v>1</v>
      </c>
      <c r="X73" s="304">
        <v>2</v>
      </c>
      <c r="Y73" s="304">
        <v>1</v>
      </c>
      <c r="Z73" s="304">
        <v>1</v>
      </c>
      <c r="AA73" s="304">
        <v>1</v>
      </c>
      <c r="AB73" s="304">
        <v>5</v>
      </c>
      <c r="AC73" s="304">
        <v>5</v>
      </c>
      <c r="AD73" s="304">
        <v>5</v>
      </c>
      <c r="AE73" s="304">
        <v>5</v>
      </c>
      <c r="AF73" s="304">
        <v>5</v>
      </c>
      <c r="AG73" s="304">
        <v>5</v>
      </c>
      <c r="AH73" s="304">
        <v>5</v>
      </c>
      <c r="AI73" s="304">
        <v>5</v>
      </c>
    </row>
    <row r="74" spans="1:35" s="598" customFormat="1" ht="10.5" customHeight="1">
      <c r="A74" s="304" t="s">
        <v>981</v>
      </c>
      <c r="B74" s="933">
        <v>2</v>
      </c>
      <c r="C74" s="933">
        <v>2</v>
      </c>
      <c r="D74" s="933">
        <v>3</v>
      </c>
      <c r="E74" s="933">
        <v>3</v>
      </c>
      <c r="F74" s="933">
        <v>3</v>
      </c>
      <c r="G74" s="933">
        <v>3</v>
      </c>
      <c r="H74" s="933">
        <v>3</v>
      </c>
      <c r="I74" s="933">
        <v>3</v>
      </c>
      <c r="J74" s="933">
        <v>3</v>
      </c>
      <c r="K74" s="933">
        <v>3</v>
      </c>
      <c r="L74" s="933">
        <v>3</v>
      </c>
      <c r="M74" s="933">
        <v>3</v>
      </c>
      <c r="N74" s="304">
        <v>3</v>
      </c>
      <c r="O74" s="934">
        <v>3</v>
      </c>
      <c r="P74" s="304">
        <v>3</v>
      </c>
      <c r="Q74" s="304">
        <v>2</v>
      </c>
      <c r="R74" s="304">
        <v>2</v>
      </c>
      <c r="S74" s="304">
        <v>2</v>
      </c>
      <c r="T74" s="304">
        <v>2</v>
      </c>
      <c r="U74" s="304">
        <v>2</v>
      </c>
      <c r="V74" s="304">
        <v>2</v>
      </c>
      <c r="W74" s="304">
        <v>2</v>
      </c>
      <c r="X74" s="304">
        <v>2</v>
      </c>
      <c r="Y74" s="304">
        <v>3</v>
      </c>
      <c r="Z74" s="304">
        <v>6</v>
      </c>
      <c r="AA74" s="304">
        <v>6</v>
      </c>
      <c r="AB74" s="304">
        <v>6</v>
      </c>
      <c r="AC74" s="304">
        <v>6</v>
      </c>
      <c r="AD74" s="304">
        <v>6</v>
      </c>
      <c r="AE74" s="304">
        <v>6</v>
      </c>
      <c r="AF74" s="304">
        <v>10</v>
      </c>
      <c r="AG74" s="304">
        <v>10</v>
      </c>
      <c r="AH74" s="304">
        <v>11</v>
      </c>
      <c r="AI74" s="304">
        <v>11</v>
      </c>
    </row>
    <row r="75" spans="1:35" s="598" customFormat="1" ht="6" customHeight="1">
      <c r="A75" s="304"/>
      <c r="B75" s="933"/>
      <c r="C75" s="933"/>
      <c r="D75" s="933"/>
      <c r="E75" s="933"/>
      <c r="F75" s="933"/>
      <c r="G75" s="933"/>
      <c r="H75" s="933"/>
      <c r="I75" s="304"/>
      <c r="J75" s="304"/>
      <c r="K75" s="934"/>
      <c r="L75" s="304"/>
      <c r="M75" s="934"/>
      <c r="N75" s="304"/>
      <c r="O75" s="304"/>
      <c r="P75" s="304"/>
      <c r="Q75" s="953"/>
      <c r="R75" s="304"/>
      <c r="S75" s="304"/>
      <c r="T75" s="304"/>
      <c r="U75" s="304"/>
      <c r="V75" s="304"/>
      <c r="W75" s="304"/>
      <c r="X75" s="304"/>
      <c r="Y75" s="304"/>
      <c r="Z75" s="304"/>
      <c r="AA75" s="304"/>
      <c r="AB75" s="304"/>
      <c r="AC75" s="304"/>
      <c r="AD75" s="304"/>
      <c r="AE75" s="304"/>
      <c r="AF75" s="304"/>
      <c r="AG75" s="304"/>
      <c r="AH75" s="304"/>
      <c r="AI75" s="304"/>
    </row>
    <row r="76" spans="1:35" s="598" customFormat="1" ht="10.5" customHeight="1">
      <c r="A76" s="305" t="s">
        <v>982</v>
      </c>
      <c r="B76" s="930">
        <v>170</v>
      </c>
      <c r="C76" s="930">
        <v>177</v>
      </c>
      <c r="D76" s="930">
        <v>182</v>
      </c>
      <c r="E76" s="930">
        <v>184</v>
      </c>
      <c r="F76" s="930">
        <v>184</v>
      </c>
      <c r="G76" s="930">
        <v>184</v>
      </c>
      <c r="H76" s="930">
        <v>185</v>
      </c>
      <c r="I76" s="305">
        <v>184</v>
      </c>
      <c r="J76" s="305">
        <v>186</v>
      </c>
      <c r="K76" s="931">
        <v>189</v>
      </c>
      <c r="L76" s="305">
        <v>191</v>
      </c>
      <c r="M76" s="931">
        <v>197</v>
      </c>
      <c r="N76" s="305">
        <v>205</v>
      </c>
      <c r="O76" s="931">
        <v>214</v>
      </c>
      <c r="P76" s="305">
        <v>200</v>
      </c>
      <c r="Q76" s="305">
        <v>202</v>
      </c>
      <c r="R76" s="305">
        <v>188</v>
      </c>
      <c r="S76" s="305">
        <v>167</v>
      </c>
      <c r="T76" s="305">
        <v>167</v>
      </c>
      <c r="U76" s="305">
        <v>161</v>
      </c>
      <c r="V76" s="305">
        <v>170</v>
      </c>
      <c r="W76" s="305">
        <v>263</v>
      </c>
      <c r="X76" s="305">
        <v>242</v>
      </c>
      <c r="Y76" s="305">
        <v>307</v>
      </c>
      <c r="Z76" s="305">
        <v>390</v>
      </c>
      <c r="AA76" s="305">
        <v>431</v>
      </c>
      <c r="AB76" s="305">
        <v>577</v>
      </c>
      <c r="AC76" s="305">
        <v>598</v>
      </c>
      <c r="AD76" s="305">
        <v>626</v>
      </c>
      <c r="AE76" s="305">
        <v>690</v>
      </c>
      <c r="AF76" s="305">
        <v>780</v>
      </c>
      <c r="AG76" s="305">
        <v>780</v>
      </c>
      <c r="AH76" s="305">
        <v>950</v>
      </c>
      <c r="AI76" s="305">
        <v>971</v>
      </c>
    </row>
    <row r="77" spans="1:35" s="598" customFormat="1" ht="10.5" customHeight="1">
      <c r="A77" s="304" t="s">
        <v>983</v>
      </c>
      <c r="B77" s="933">
        <v>18</v>
      </c>
      <c r="C77" s="933">
        <v>19</v>
      </c>
      <c r="D77" s="933">
        <v>19</v>
      </c>
      <c r="E77" s="933">
        <v>19</v>
      </c>
      <c r="F77" s="933">
        <v>19</v>
      </c>
      <c r="G77" s="933">
        <v>19</v>
      </c>
      <c r="H77" s="933">
        <v>18</v>
      </c>
      <c r="I77" s="933">
        <v>18</v>
      </c>
      <c r="J77" s="933">
        <v>18</v>
      </c>
      <c r="K77" s="934">
        <v>18</v>
      </c>
      <c r="L77" s="933">
        <v>18</v>
      </c>
      <c r="M77" s="934">
        <v>19</v>
      </c>
      <c r="N77" s="304">
        <v>19</v>
      </c>
      <c r="O77" s="934">
        <v>19</v>
      </c>
      <c r="P77" s="304">
        <v>19</v>
      </c>
      <c r="Q77" s="304">
        <v>18</v>
      </c>
      <c r="R77" s="304">
        <v>11</v>
      </c>
      <c r="S77" s="304">
        <v>11</v>
      </c>
      <c r="T77" s="304">
        <v>11</v>
      </c>
      <c r="U77" s="304">
        <v>12</v>
      </c>
      <c r="V77" s="304">
        <v>12</v>
      </c>
      <c r="W77" s="304">
        <v>19</v>
      </c>
      <c r="X77" s="304">
        <v>23</v>
      </c>
      <c r="Y77" s="304">
        <v>29</v>
      </c>
      <c r="Z77" s="304">
        <v>40</v>
      </c>
      <c r="AA77" s="304">
        <v>43</v>
      </c>
      <c r="AB77" s="304">
        <v>51</v>
      </c>
      <c r="AC77" s="304">
        <v>52</v>
      </c>
      <c r="AD77" s="304">
        <v>55</v>
      </c>
      <c r="AE77" s="304">
        <v>57</v>
      </c>
      <c r="AF77" s="304">
        <v>66</v>
      </c>
      <c r="AG77" s="304">
        <v>66</v>
      </c>
      <c r="AH77" s="304">
        <v>80</v>
      </c>
      <c r="AI77" s="304">
        <v>82</v>
      </c>
    </row>
    <row r="78" spans="1:35" s="598" customFormat="1" ht="10.5" customHeight="1">
      <c r="A78" s="304" t="s">
        <v>984</v>
      </c>
      <c r="B78" s="933">
        <v>15</v>
      </c>
      <c r="C78" s="933">
        <v>15</v>
      </c>
      <c r="D78" s="933">
        <v>16</v>
      </c>
      <c r="E78" s="933">
        <v>16</v>
      </c>
      <c r="F78" s="933">
        <v>16</v>
      </c>
      <c r="G78" s="933">
        <v>16</v>
      </c>
      <c r="H78" s="933">
        <v>18</v>
      </c>
      <c r="I78" s="933">
        <v>18</v>
      </c>
      <c r="J78" s="933">
        <v>18</v>
      </c>
      <c r="K78" s="934">
        <v>19</v>
      </c>
      <c r="L78" s="933">
        <v>19</v>
      </c>
      <c r="M78" s="934">
        <v>19</v>
      </c>
      <c r="N78" s="304">
        <v>20</v>
      </c>
      <c r="O78" s="934">
        <v>22</v>
      </c>
      <c r="P78" s="304">
        <v>21</v>
      </c>
      <c r="Q78" s="304">
        <v>22</v>
      </c>
      <c r="R78" s="304">
        <v>20</v>
      </c>
      <c r="S78" s="304">
        <v>22</v>
      </c>
      <c r="T78" s="304">
        <v>21</v>
      </c>
      <c r="U78" s="304">
        <v>23</v>
      </c>
      <c r="V78" s="304">
        <v>24</v>
      </c>
      <c r="W78" s="304">
        <v>30</v>
      </c>
      <c r="X78" s="304">
        <v>29</v>
      </c>
      <c r="Y78" s="304">
        <v>33</v>
      </c>
      <c r="Z78" s="304">
        <v>38</v>
      </c>
      <c r="AA78" s="304">
        <v>42</v>
      </c>
      <c r="AB78" s="304">
        <v>58</v>
      </c>
      <c r="AC78" s="304">
        <v>59</v>
      </c>
      <c r="AD78" s="304">
        <v>59</v>
      </c>
      <c r="AE78" s="304">
        <v>61</v>
      </c>
      <c r="AF78" s="304">
        <v>71</v>
      </c>
      <c r="AG78" s="304">
        <v>71</v>
      </c>
      <c r="AH78" s="304">
        <v>90</v>
      </c>
      <c r="AI78" s="304">
        <v>90</v>
      </c>
    </row>
    <row r="79" spans="1:35" s="598" customFormat="1" ht="10.5" customHeight="1">
      <c r="A79" s="304" t="s">
        <v>750</v>
      </c>
      <c r="B79" s="933">
        <v>11</v>
      </c>
      <c r="C79" s="933">
        <v>11</v>
      </c>
      <c r="D79" s="933">
        <v>11</v>
      </c>
      <c r="E79" s="933">
        <v>11</v>
      </c>
      <c r="F79" s="933">
        <v>11</v>
      </c>
      <c r="G79" s="933">
        <v>11</v>
      </c>
      <c r="H79" s="933">
        <v>11</v>
      </c>
      <c r="I79" s="933">
        <v>11</v>
      </c>
      <c r="J79" s="933">
        <v>12</v>
      </c>
      <c r="K79" s="933">
        <v>13</v>
      </c>
      <c r="L79" s="933">
        <v>13</v>
      </c>
      <c r="M79" s="933">
        <v>13</v>
      </c>
      <c r="N79" s="304">
        <v>13</v>
      </c>
      <c r="O79" s="934">
        <v>15</v>
      </c>
      <c r="P79" s="304">
        <v>14</v>
      </c>
      <c r="Q79" s="304">
        <v>11</v>
      </c>
      <c r="R79" s="304">
        <v>11</v>
      </c>
      <c r="S79" s="304">
        <v>12</v>
      </c>
      <c r="T79" s="304">
        <v>13</v>
      </c>
      <c r="U79" s="304">
        <v>15</v>
      </c>
      <c r="V79" s="304">
        <v>18</v>
      </c>
      <c r="W79" s="304">
        <v>24</v>
      </c>
      <c r="X79" s="304">
        <v>26</v>
      </c>
      <c r="Y79" s="304">
        <v>32</v>
      </c>
      <c r="Z79" s="304">
        <v>39</v>
      </c>
      <c r="AA79" s="304">
        <v>42</v>
      </c>
      <c r="AB79" s="304">
        <v>49</v>
      </c>
      <c r="AC79" s="304">
        <v>51</v>
      </c>
      <c r="AD79" s="304">
        <v>54</v>
      </c>
      <c r="AE79" s="304">
        <v>60</v>
      </c>
      <c r="AF79" s="304">
        <v>61</v>
      </c>
      <c r="AG79" s="304">
        <v>61</v>
      </c>
      <c r="AH79" s="304">
        <v>74</v>
      </c>
      <c r="AI79" s="304">
        <v>75</v>
      </c>
    </row>
    <row r="80" spans="1:35" s="598" customFormat="1" ht="10.5" customHeight="1">
      <c r="A80" s="304" t="s">
        <v>751</v>
      </c>
      <c r="B80" s="933">
        <v>7</v>
      </c>
      <c r="C80" s="933">
        <v>7</v>
      </c>
      <c r="D80" s="933">
        <v>7</v>
      </c>
      <c r="E80" s="933">
        <v>7</v>
      </c>
      <c r="F80" s="933">
        <v>7</v>
      </c>
      <c r="G80" s="933">
        <v>7</v>
      </c>
      <c r="H80" s="933">
        <v>7</v>
      </c>
      <c r="I80" s="933">
        <v>7</v>
      </c>
      <c r="J80" s="933">
        <v>7</v>
      </c>
      <c r="K80" s="933">
        <v>7</v>
      </c>
      <c r="L80" s="933">
        <v>7</v>
      </c>
      <c r="M80" s="933">
        <v>7</v>
      </c>
      <c r="N80" s="304">
        <v>7</v>
      </c>
      <c r="O80" s="934">
        <v>7</v>
      </c>
      <c r="P80" s="304">
        <v>8</v>
      </c>
      <c r="Q80" s="304">
        <v>7</v>
      </c>
      <c r="R80" s="304">
        <v>7</v>
      </c>
      <c r="S80" s="304">
        <v>4</v>
      </c>
      <c r="T80" s="304">
        <v>5</v>
      </c>
      <c r="U80" s="304">
        <v>3</v>
      </c>
      <c r="V80" s="304">
        <v>3</v>
      </c>
      <c r="W80" s="304">
        <v>6</v>
      </c>
      <c r="X80" s="304">
        <v>4</v>
      </c>
      <c r="Y80" s="304">
        <v>4</v>
      </c>
      <c r="Z80" s="304">
        <v>5</v>
      </c>
      <c r="AA80" s="304">
        <v>5</v>
      </c>
      <c r="AB80" s="304">
        <v>15</v>
      </c>
      <c r="AC80" s="304">
        <v>16</v>
      </c>
      <c r="AD80" s="304">
        <v>17</v>
      </c>
      <c r="AE80" s="304">
        <v>18</v>
      </c>
      <c r="AF80" s="304">
        <v>18</v>
      </c>
      <c r="AG80" s="304">
        <v>18</v>
      </c>
      <c r="AH80" s="304">
        <v>19</v>
      </c>
      <c r="AI80" s="304">
        <v>20</v>
      </c>
    </row>
    <row r="81" spans="1:35" s="598" customFormat="1" ht="10.5" customHeight="1">
      <c r="A81" s="304" t="s">
        <v>752</v>
      </c>
      <c r="B81" s="933">
        <v>10</v>
      </c>
      <c r="C81" s="933">
        <v>10</v>
      </c>
      <c r="D81" s="933">
        <v>10</v>
      </c>
      <c r="E81" s="933">
        <v>10</v>
      </c>
      <c r="F81" s="933">
        <v>10</v>
      </c>
      <c r="G81" s="933">
        <v>10</v>
      </c>
      <c r="H81" s="933">
        <v>10</v>
      </c>
      <c r="I81" s="933">
        <v>10</v>
      </c>
      <c r="J81" s="933">
        <v>10</v>
      </c>
      <c r="K81" s="933">
        <v>10</v>
      </c>
      <c r="L81" s="933">
        <v>10</v>
      </c>
      <c r="M81" s="933">
        <v>10</v>
      </c>
      <c r="N81" s="304">
        <v>10</v>
      </c>
      <c r="O81" s="934">
        <v>10</v>
      </c>
      <c r="P81" s="304">
        <v>9</v>
      </c>
      <c r="Q81" s="304">
        <v>9</v>
      </c>
      <c r="R81" s="304">
        <v>7</v>
      </c>
      <c r="S81" s="304">
        <v>7</v>
      </c>
      <c r="T81" s="304">
        <v>6</v>
      </c>
      <c r="U81" s="304">
        <v>6</v>
      </c>
      <c r="V81" s="304">
        <v>5</v>
      </c>
      <c r="W81" s="304">
        <v>11</v>
      </c>
      <c r="X81" s="304">
        <v>9</v>
      </c>
      <c r="Y81" s="304">
        <v>10</v>
      </c>
      <c r="Z81" s="304">
        <v>11</v>
      </c>
      <c r="AA81" s="304">
        <v>11</v>
      </c>
      <c r="AB81" s="304">
        <v>17</v>
      </c>
      <c r="AC81" s="304">
        <v>20</v>
      </c>
      <c r="AD81" s="304">
        <v>22</v>
      </c>
      <c r="AE81" s="304">
        <v>27</v>
      </c>
      <c r="AF81" s="304">
        <v>31</v>
      </c>
      <c r="AG81" s="304">
        <v>31</v>
      </c>
      <c r="AH81" s="304">
        <v>33</v>
      </c>
      <c r="AI81" s="304">
        <v>36</v>
      </c>
    </row>
    <row r="82" spans="1:35" s="598" customFormat="1" ht="10.5" customHeight="1">
      <c r="A82" s="304" t="s">
        <v>753</v>
      </c>
      <c r="B82" s="933">
        <v>9</v>
      </c>
      <c r="C82" s="933">
        <v>9</v>
      </c>
      <c r="D82" s="933">
        <v>9</v>
      </c>
      <c r="E82" s="933">
        <v>9</v>
      </c>
      <c r="F82" s="933">
        <v>9</v>
      </c>
      <c r="G82" s="933">
        <v>9</v>
      </c>
      <c r="H82" s="933">
        <v>9</v>
      </c>
      <c r="I82" s="933">
        <v>9</v>
      </c>
      <c r="J82" s="933">
        <v>9</v>
      </c>
      <c r="K82" s="933">
        <v>9</v>
      </c>
      <c r="L82" s="933">
        <v>9</v>
      </c>
      <c r="M82" s="933">
        <v>9</v>
      </c>
      <c r="N82" s="304">
        <v>10</v>
      </c>
      <c r="O82" s="934">
        <v>10</v>
      </c>
      <c r="P82" s="304">
        <v>8</v>
      </c>
      <c r="Q82" s="304">
        <v>7</v>
      </c>
      <c r="R82" s="304">
        <v>8</v>
      </c>
      <c r="S82" s="304">
        <v>9</v>
      </c>
      <c r="T82" s="304">
        <v>8</v>
      </c>
      <c r="U82" s="304">
        <v>6</v>
      </c>
      <c r="V82" s="304">
        <v>7</v>
      </c>
      <c r="W82" s="304">
        <v>12</v>
      </c>
      <c r="X82" s="304">
        <v>12</v>
      </c>
      <c r="Y82" s="304">
        <v>13</v>
      </c>
      <c r="Z82" s="304">
        <v>14</v>
      </c>
      <c r="AA82" s="304">
        <v>15</v>
      </c>
      <c r="AB82" s="304">
        <v>24</v>
      </c>
      <c r="AC82" s="304">
        <v>26</v>
      </c>
      <c r="AD82" s="304">
        <v>29</v>
      </c>
      <c r="AE82" s="304">
        <v>34</v>
      </c>
      <c r="AF82" s="304">
        <v>34</v>
      </c>
      <c r="AG82" s="304">
        <v>34</v>
      </c>
      <c r="AH82" s="304">
        <v>38</v>
      </c>
      <c r="AI82" s="304">
        <v>39</v>
      </c>
    </row>
    <row r="83" spans="1:35" s="598" customFormat="1" ht="10.5" customHeight="1">
      <c r="A83" s="304" t="s">
        <v>754</v>
      </c>
      <c r="B83" s="933">
        <v>7</v>
      </c>
      <c r="C83" s="933">
        <v>7</v>
      </c>
      <c r="D83" s="933">
        <v>7</v>
      </c>
      <c r="E83" s="933">
        <v>7</v>
      </c>
      <c r="F83" s="933">
        <v>7</v>
      </c>
      <c r="G83" s="933">
        <v>7</v>
      </c>
      <c r="H83" s="933">
        <v>7</v>
      </c>
      <c r="I83" s="933">
        <v>7</v>
      </c>
      <c r="J83" s="933">
        <v>7</v>
      </c>
      <c r="K83" s="933">
        <v>7</v>
      </c>
      <c r="L83" s="933">
        <v>7</v>
      </c>
      <c r="M83" s="933">
        <v>7</v>
      </c>
      <c r="N83" s="304">
        <v>7</v>
      </c>
      <c r="O83" s="934">
        <v>7</v>
      </c>
      <c r="P83" s="304">
        <v>6</v>
      </c>
      <c r="Q83" s="304">
        <v>6</v>
      </c>
      <c r="R83" s="304">
        <v>6</v>
      </c>
      <c r="S83" s="304">
        <v>4</v>
      </c>
      <c r="T83" s="304">
        <v>2</v>
      </c>
      <c r="U83" s="304">
        <v>2</v>
      </c>
      <c r="V83" s="304">
        <v>2</v>
      </c>
      <c r="W83" s="304">
        <v>7</v>
      </c>
      <c r="X83" s="304">
        <v>2</v>
      </c>
      <c r="Y83" s="304">
        <v>4</v>
      </c>
      <c r="Z83" s="304">
        <v>7</v>
      </c>
      <c r="AA83" s="304">
        <v>7</v>
      </c>
      <c r="AB83" s="304">
        <v>10</v>
      </c>
      <c r="AC83" s="304">
        <v>10</v>
      </c>
      <c r="AD83" s="304">
        <v>11</v>
      </c>
      <c r="AE83" s="304">
        <v>13</v>
      </c>
      <c r="AF83" s="304">
        <v>19</v>
      </c>
      <c r="AG83" s="304">
        <v>19</v>
      </c>
      <c r="AH83" s="304">
        <v>21</v>
      </c>
      <c r="AI83" s="304">
        <v>24</v>
      </c>
    </row>
    <row r="84" spans="1:35" s="598" customFormat="1" ht="10.5" customHeight="1">
      <c r="A84" s="304" t="s">
        <v>755</v>
      </c>
      <c r="B84" s="933">
        <v>6</v>
      </c>
      <c r="C84" s="933">
        <v>6</v>
      </c>
      <c r="D84" s="933">
        <v>6</v>
      </c>
      <c r="E84" s="933">
        <v>6</v>
      </c>
      <c r="F84" s="933">
        <v>6</v>
      </c>
      <c r="G84" s="933">
        <v>6</v>
      </c>
      <c r="H84" s="933">
        <v>6</v>
      </c>
      <c r="I84" s="933">
        <v>6</v>
      </c>
      <c r="J84" s="933">
        <v>6</v>
      </c>
      <c r="K84" s="933">
        <v>6</v>
      </c>
      <c r="L84" s="933">
        <v>6</v>
      </c>
      <c r="M84" s="933">
        <v>6</v>
      </c>
      <c r="N84" s="304">
        <v>6</v>
      </c>
      <c r="O84" s="934">
        <v>6</v>
      </c>
      <c r="P84" s="304">
        <v>6</v>
      </c>
      <c r="Q84" s="304">
        <v>6</v>
      </c>
      <c r="R84" s="304">
        <v>6</v>
      </c>
      <c r="S84" s="304">
        <v>3</v>
      </c>
      <c r="T84" s="304">
        <v>3</v>
      </c>
      <c r="U84" s="304">
        <v>2</v>
      </c>
      <c r="V84" s="304">
        <v>2</v>
      </c>
      <c r="W84" s="304">
        <v>6</v>
      </c>
      <c r="X84" s="304">
        <v>2</v>
      </c>
      <c r="Y84" s="304">
        <v>4</v>
      </c>
      <c r="Z84" s="304">
        <v>7</v>
      </c>
      <c r="AA84" s="304">
        <v>9</v>
      </c>
      <c r="AB84" s="304">
        <v>12</v>
      </c>
      <c r="AC84" s="304">
        <v>13</v>
      </c>
      <c r="AD84" s="304">
        <v>15</v>
      </c>
      <c r="AE84" s="304">
        <v>17</v>
      </c>
      <c r="AF84" s="304">
        <v>20</v>
      </c>
      <c r="AG84" s="304">
        <v>20</v>
      </c>
      <c r="AH84" s="304">
        <v>23</v>
      </c>
      <c r="AI84" s="304">
        <v>23</v>
      </c>
    </row>
    <row r="85" spans="1:35" s="598" customFormat="1" ht="10.5" customHeight="1">
      <c r="A85" s="304" t="s">
        <v>756</v>
      </c>
      <c r="B85" s="933">
        <v>9</v>
      </c>
      <c r="C85" s="933">
        <v>10</v>
      </c>
      <c r="D85" s="933">
        <v>11</v>
      </c>
      <c r="E85" s="933">
        <v>11</v>
      </c>
      <c r="F85" s="933">
        <v>11</v>
      </c>
      <c r="G85" s="933">
        <v>11</v>
      </c>
      <c r="H85" s="933">
        <v>11</v>
      </c>
      <c r="I85" s="933">
        <v>11</v>
      </c>
      <c r="J85" s="933">
        <v>11</v>
      </c>
      <c r="K85" s="933">
        <v>11</v>
      </c>
      <c r="L85" s="933">
        <v>11</v>
      </c>
      <c r="M85" s="933">
        <v>11</v>
      </c>
      <c r="N85" s="304">
        <v>13</v>
      </c>
      <c r="O85" s="934">
        <v>14</v>
      </c>
      <c r="P85" s="304">
        <v>14</v>
      </c>
      <c r="Q85" s="304">
        <v>11</v>
      </c>
      <c r="R85" s="304">
        <v>11</v>
      </c>
      <c r="S85" s="304">
        <v>7</v>
      </c>
      <c r="T85" s="304">
        <v>10</v>
      </c>
      <c r="U85" s="304">
        <v>8</v>
      </c>
      <c r="V85" s="304">
        <v>9</v>
      </c>
      <c r="W85" s="304">
        <v>16</v>
      </c>
      <c r="X85" s="304">
        <v>19</v>
      </c>
      <c r="Y85" s="304">
        <v>29</v>
      </c>
      <c r="Z85" s="304">
        <v>34</v>
      </c>
      <c r="AA85" s="304">
        <v>37</v>
      </c>
      <c r="AB85" s="304">
        <v>48</v>
      </c>
      <c r="AC85" s="304">
        <v>49</v>
      </c>
      <c r="AD85" s="304">
        <v>55</v>
      </c>
      <c r="AE85" s="304">
        <v>64</v>
      </c>
      <c r="AF85" s="304">
        <v>68</v>
      </c>
      <c r="AG85" s="304">
        <v>68</v>
      </c>
      <c r="AH85" s="304">
        <v>92</v>
      </c>
      <c r="AI85" s="304">
        <v>91</v>
      </c>
    </row>
    <row r="86" spans="1:35" s="598" customFormat="1" ht="10.5" customHeight="1">
      <c r="A86" s="304" t="s">
        <v>757</v>
      </c>
      <c r="B86" s="933">
        <v>11</v>
      </c>
      <c r="C86" s="933">
        <v>11</v>
      </c>
      <c r="D86" s="933">
        <v>12</v>
      </c>
      <c r="E86" s="933">
        <v>13</v>
      </c>
      <c r="F86" s="933">
        <v>13</v>
      </c>
      <c r="G86" s="933">
        <v>13</v>
      </c>
      <c r="H86" s="933">
        <v>13</v>
      </c>
      <c r="I86" s="933">
        <v>13</v>
      </c>
      <c r="J86" s="933">
        <v>15</v>
      </c>
      <c r="K86" s="933">
        <v>15</v>
      </c>
      <c r="L86" s="933">
        <v>16</v>
      </c>
      <c r="M86" s="933">
        <v>16</v>
      </c>
      <c r="N86" s="304">
        <v>17</v>
      </c>
      <c r="O86" s="934">
        <v>20</v>
      </c>
      <c r="P86" s="304">
        <v>20</v>
      </c>
      <c r="Q86" s="304">
        <v>21</v>
      </c>
      <c r="R86" s="304">
        <v>20</v>
      </c>
      <c r="S86" s="304">
        <v>20</v>
      </c>
      <c r="T86" s="304">
        <v>20</v>
      </c>
      <c r="U86" s="304">
        <v>23</v>
      </c>
      <c r="V86" s="304">
        <v>24</v>
      </c>
      <c r="W86" s="304">
        <v>27</v>
      </c>
      <c r="X86" s="304">
        <v>26</v>
      </c>
      <c r="Y86" s="304">
        <v>29</v>
      </c>
      <c r="Z86" s="304">
        <v>32</v>
      </c>
      <c r="AA86" s="304">
        <v>35</v>
      </c>
      <c r="AB86" s="304">
        <v>41</v>
      </c>
      <c r="AC86" s="304">
        <v>40</v>
      </c>
      <c r="AD86" s="304">
        <v>41</v>
      </c>
      <c r="AE86" s="304">
        <v>42</v>
      </c>
      <c r="AF86" s="304">
        <v>39</v>
      </c>
      <c r="AG86" s="304">
        <v>39</v>
      </c>
      <c r="AH86" s="304">
        <v>48</v>
      </c>
      <c r="AI86" s="304">
        <v>47</v>
      </c>
    </row>
    <row r="87" spans="1:35" s="598" customFormat="1" ht="10.5" customHeight="1">
      <c r="A87" s="304" t="s">
        <v>758</v>
      </c>
      <c r="B87" s="933">
        <v>7</v>
      </c>
      <c r="C87" s="933">
        <v>9</v>
      </c>
      <c r="D87" s="933">
        <v>9</v>
      </c>
      <c r="E87" s="933">
        <v>9</v>
      </c>
      <c r="F87" s="933">
        <v>9</v>
      </c>
      <c r="G87" s="933">
        <v>9</v>
      </c>
      <c r="H87" s="933">
        <v>9</v>
      </c>
      <c r="I87" s="933">
        <v>9</v>
      </c>
      <c r="J87" s="933">
        <v>8</v>
      </c>
      <c r="K87" s="933">
        <v>9</v>
      </c>
      <c r="L87" s="933">
        <v>9</v>
      </c>
      <c r="M87" s="933">
        <v>10</v>
      </c>
      <c r="N87" s="304">
        <v>10</v>
      </c>
      <c r="O87" s="934">
        <v>11</v>
      </c>
      <c r="P87" s="304">
        <v>10</v>
      </c>
      <c r="Q87" s="304">
        <v>11</v>
      </c>
      <c r="R87" s="304">
        <v>10</v>
      </c>
      <c r="S87" s="304">
        <v>20</v>
      </c>
      <c r="T87" s="304">
        <v>10</v>
      </c>
      <c r="U87" s="304">
        <v>6</v>
      </c>
      <c r="V87" s="304">
        <v>5</v>
      </c>
      <c r="W87" s="304">
        <v>10</v>
      </c>
      <c r="X87" s="304">
        <v>7</v>
      </c>
      <c r="Y87" s="304">
        <v>7</v>
      </c>
      <c r="Z87" s="304">
        <v>8</v>
      </c>
      <c r="AA87" s="304">
        <v>10</v>
      </c>
      <c r="AB87" s="304">
        <v>16</v>
      </c>
      <c r="AC87" s="304">
        <v>17</v>
      </c>
      <c r="AD87" s="304">
        <v>17</v>
      </c>
      <c r="AE87" s="304">
        <v>24</v>
      </c>
      <c r="AF87" s="304">
        <v>28</v>
      </c>
      <c r="AG87" s="304">
        <v>28</v>
      </c>
      <c r="AH87" s="304">
        <v>31</v>
      </c>
      <c r="AI87" s="304">
        <v>32</v>
      </c>
    </row>
    <row r="88" spans="1:35" s="598" customFormat="1" ht="10.5" customHeight="1">
      <c r="A88" s="304" t="s">
        <v>759</v>
      </c>
      <c r="B88" s="933">
        <v>6</v>
      </c>
      <c r="C88" s="933">
        <v>6</v>
      </c>
      <c r="D88" s="933">
        <v>6</v>
      </c>
      <c r="E88" s="933">
        <v>6</v>
      </c>
      <c r="F88" s="933">
        <v>6</v>
      </c>
      <c r="G88" s="933">
        <v>6</v>
      </c>
      <c r="H88" s="933">
        <v>6</v>
      </c>
      <c r="I88" s="933">
        <v>6</v>
      </c>
      <c r="J88" s="933">
        <v>7</v>
      </c>
      <c r="K88" s="933">
        <v>7</v>
      </c>
      <c r="L88" s="933">
        <v>7</v>
      </c>
      <c r="M88" s="933">
        <v>7</v>
      </c>
      <c r="N88" s="304">
        <v>7</v>
      </c>
      <c r="O88" s="934">
        <v>7</v>
      </c>
      <c r="P88" s="304">
        <v>6</v>
      </c>
      <c r="Q88" s="304">
        <v>6</v>
      </c>
      <c r="R88" s="304">
        <v>5</v>
      </c>
      <c r="S88" s="304">
        <v>20</v>
      </c>
      <c r="T88" s="304">
        <v>5</v>
      </c>
      <c r="U88" s="304">
        <v>4</v>
      </c>
      <c r="V88" s="304">
        <v>4</v>
      </c>
      <c r="W88" s="304">
        <v>6</v>
      </c>
      <c r="X88" s="304">
        <v>4</v>
      </c>
      <c r="Y88" s="304">
        <v>5</v>
      </c>
      <c r="Z88" s="304">
        <v>5</v>
      </c>
      <c r="AA88" s="304">
        <v>8</v>
      </c>
      <c r="AB88" s="304">
        <v>10</v>
      </c>
      <c r="AC88" s="304">
        <v>12</v>
      </c>
      <c r="AD88" s="304">
        <v>13</v>
      </c>
      <c r="AE88" s="304">
        <v>13</v>
      </c>
      <c r="AF88" s="304">
        <v>15</v>
      </c>
      <c r="AG88" s="304">
        <v>15</v>
      </c>
      <c r="AH88" s="304">
        <v>17</v>
      </c>
      <c r="AI88" s="304">
        <v>19</v>
      </c>
    </row>
    <row r="89" spans="1:35" s="598" customFormat="1" ht="10.5" customHeight="1">
      <c r="A89" s="304" t="s">
        <v>760</v>
      </c>
      <c r="B89" s="933">
        <v>9</v>
      </c>
      <c r="C89" s="933">
        <v>10</v>
      </c>
      <c r="D89" s="933">
        <v>10</v>
      </c>
      <c r="E89" s="933">
        <v>10</v>
      </c>
      <c r="F89" s="933">
        <v>10</v>
      </c>
      <c r="G89" s="933">
        <v>10</v>
      </c>
      <c r="H89" s="933">
        <v>10</v>
      </c>
      <c r="I89" s="933">
        <v>10</v>
      </c>
      <c r="J89" s="933">
        <v>10</v>
      </c>
      <c r="K89" s="933">
        <v>10</v>
      </c>
      <c r="L89" s="933">
        <v>10</v>
      </c>
      <c r="M89" s="933">
        <v>10</v>
      </c>
      <c r="N89" s="304">
        <v>10</v>
      </c>
      <c r="O89" s="934">
        <v>10</v>
      </c>
      <c r="P89" s="304">
        <v>10</v>
      </c>
      <c r="Q89" s="304">
        <v>10</v>
      </c>
      <c r="R89" s="304">
        <v>10</v>
      </c>
      <c r="S89" s="304">
        <v>20</v>
      </c>
      <c r="T89" s="304">
        <v>4</v>
      </c>
      <c r="U89" s="304">
        <v>4</v>
      </c>
      <c r="V89" s="304">
        <v>4</v>
      </c>
      <c r="W89" s="304">
        <v>8</v>
      </c>
      <c r="X89" s="304">
        <v>5</v>
      </c>
      <c r="Y89" s="304">
        <v>7</v>
      </c>
      <c r="Z89" s="304">
        <v>10</v>
      </c>
      <c r="AA89" s="304">
        <v>13</v>
      </c>
      <c r="AB89" s="304">
        <v>17</v>
      </c>
      <c r="AC89" s="304">
        <v>17</v>
      </c>
      <c r="AD89" s="304">
        <v>17</v>
      </c>
      <c r="AE89" s="304">
        <v>23</v>
      </c>
      <c r="AF89" s="304">
        <v>28</v>
      </c>
      <c r="AG89" s="304">
        <v>28</v>
      </c>
      <c r="AH89" s="304">
        <v>41</v>
      </c>
      <c r="AI89" s="304">
        <v>44</v>
      </c>
    </row>
    <row r="90" spans="1:35" s="598" customFormat="1" ht="10.5" customHeight="1">
      <c r="A90" s="304" t="s">
        <v>761</v>
      </c>
      <c r="B90" s="933">
        <v>12</v>
      </c>
      <c r="C90" s="933">
        <v>13</v>
      </c>
      <c r="D90" s="933">
        <v>13</v>
      </c>
      <c r="E90" s="933">
        <v>13</v>
      </c>
      <c r="F90" s="933">
        <v>13</v>
      </c>
      <c r="G90" s="933">
        <v>13</v>
      </c>
      <c r="H90" s="933">
        <v>13</v>
      </c>
      <c r="I90" s="933">
        <v>13</v>
      </c>
      <c r="J90" s="933">
        <v>13</v>
      </c>
      <c r="K90" s="933">
        <v>13</v>
      </c>
      <c r="L90" s="933">
        <v>14</v>
      </c>
      <c r="M90" s="933">
        <v>17</v>
      </c>
      <c r="N90" s="304">
        <v>19</v>
      </c>
      <c r="O90" s="934">
        <v>20</v>
      </c>
      <c r="P90" s="304">
        <v>18</v>
      </c>
      <c r="Q90" s="304">
        <v>22</v>
      </c>
      <c r="R90" s="304">
        <v>22</v>
      </c>
      <c r="S90" s="304">
        <v>20</v>
      </c>
      <c r="T90" s="304">
        <v>21</v>
      </c>
      <c r="U90" s="304">
        <v>22</v>
      </c>
      <c r="V90" s="304">
        <v>24</v>
      </c>
      <c r="W90" s="304">
        <v>34</v>
      </c>
      <c r="X90" s="304">
        <v>27</v>
      </c>
      <c r="Y90" s="304">
        <v>40</v>
      </c>
      <c r="Z90" s="304">
        <v>48</v>
      </c>
      <c r="AA90" s="304">
        <v>53</v>
      </c>
      <c r="AB90" s="304">
        <v>67</v>
      </c>
      <c r="AC90" s="304">
        <v>68</v>
      </c>
      <c r="AD90" s="304">
        <v>68</v>
      </c>
      <c r="AE90" s="304">
        <v>74</v>
      </c>
      <c r="AF90" s="304">
        <v>89</v>
      </c>
      <c r="AG90" s="304">
        <v>89</v>
      </c>
      <c r="AH90" s="304">
        <v>118</v>
      </c>
      <c r="AI90" s="304">
        <v>115</v>
      </c>
    </row>
    <row r="91" spans="1:35" s="598" customFormat="1" ht="10.5" customHeight="1">
      <c r="A91" s="304" t="s">
        <v>762</v>
      </c>
      <c r="B91" s="933">
        <v>3</v>
      </c>
      <c r="C91" s="933">
        <v>3</v>
      </c>
      <c r="D91" s="933">
        <v>4</v>
      </c>
      <c r="E91" s="933">
        <v>5</v>
      </c>
      <c r="F91" s="933">
        <v>5</v>
      </c>
      <c r="G91" s="933">
        <v>5</v>
      </c>
      <c r="H91" s="933">
        <v>5</v>
      </c>
      <c r="I91" s="933">
        <v>5</v>
      </c>
      <c r="J91" s="933">
        <v>5</v>
      </c>
      <c r="K91" s="933">
        <v>5</v>
      </c>
      <c r="L91" s="933">
        <v>5</v>
      </c>
      <c r="M91" s="933">
        <v>5</v>
      </c>
      <c r="N91" s="304">
        <v>5</v>
      </c>
      <c r="O91" s="934">
        <v>5</v>
      </c>
      <c r="P91" s="304">
        <v>4</v>
      </c>
      <c r="Q91" s="304">
        <v>4</v>
      </c>
      <c r="R91" s="304">
        <v>4</v>
      </c>
      <c r="S91" s="304">
        <v>20</v>
      </c>
      <c r="T91" s="304">
        <v>3</v>
      </c>
      <c r="U91" s="304">
        <v>3</v>
      </c>
      <c r="V91" s="304">
        <v>3</v>
      </c>
      <c r="W91" s="304">
        <v>6</v>
      </c>
      <c r="X91" s="304">
        <v>4</v>
      </c>
      <c r="Y91" s="304">
        <v>3</v>
      </c>
      <c r="Z91" s="304">
        <v>5</v>
      </c>
      <c r="AA91" s="304">
        <v>7</v>
      </c>
      <c r="AB91" s="304">
        <v>11</v>
      </c>
      <c r="AC91" s="304">
        <v>11</v>
      </c>
      <c r="AD91" s="304">
        <v>11</v>
      </c>
      <c r="AE91" s="304">
        <v>12</v>
      </c>
      <c r="AF91" s="304">
        <v>18</v>
      </c>
      <c r="AG91" s="304">
        <v>18</v>
      </c>
      <c r="AH91" s="304">
        <v>22</v>
      </c>
      <c r="AI91" s="304">
        <v>25</v>
      </c>
    </row>
    <row r="92" spans="1:35" s="598" customFormat="1" ht="10.5" customHeight="1">
      <c r="A92" s="304" t="s">
        <v>763</v>
      </c>
      <c r="B92" s="933">
        <v>6</v>
      </c>
      <c r="C92" s="933">
        <v>6</v>
      </c>
      <c r="D92" s="933">
        <v>6</v>
      </c>
      <c r="E92" s="933">
        <v>6</v>
      </c>
      <c r="F92" s="933">
        <v>6</v>
      </c>
      <c r="G92" s="933">
        <v>6</v>
      </c>
      <c r="H92" s="933">
        <v>6</v>
      </c>
      <c r="I92" s="933">
        <v>6</v>
      </c>
      <c r="J92" s="933">
        <v>6</v>
      </c>
      <c r="K92" s="933">
        <v>6</v>
      </c>
      <c r="L92" s="933">
        <v>6</v>
      </c>
      <c r="M92" s="933">
        <v>6</v>
      </c>
      <c r="N92" s="304">
        <v>6</v>
      </c>
      <c r="O92" s="934">
        <v>5</v>
      </c>
      <c r="P92" s="304">
        <v>4</v>
      </c>
      <c r="Q92" s="304">
        <v>4</v>
      </c>
      <c r="R92" s="304">
        <v>4</v>
      </c>
      <c r="S92" s="304">
        <v>20</v>
      </c>
      <c r="T92" s="304">
        <v>3</v>
      </c>
      <c r="U92" s="304">
        <v>3</v>
      </c>
      <c r="V92" s="304">
        <v>3</v>
      </c>
      <c r="W92" s="304">
        <v>8</v>
      </c>
      <c r="X92" s="304">
        <v>9</v>
      </c>
      <c r="Y92" s="304">
        <v>12</v>
      </c>
      <c r="Z92" s="304">
        <v>19</v>
      </c>
      <c r="AA92" s="304">
        <v>20</v>
      </c>
      <c r="AB92" s="304">
        <v>28</v>
      </c>
      <c r="AC92" s="304">
        <v>29</v>
      </c>
      <c r="AD92" s="304">
        <v>30</v>
      </c>
      <c r="AE92" s="304">
        <v>34</v>
      </c>
      <c r="AF92" s="304">
        <v>40</v>
      </c>
      <c r="AG92" s="304">
        <v>40</v>
      </c>
      <c r="AH92" s="304">
        <v>44</v>
      </c>
      <c r="AI92" s="304">
        <v>45</v>
      </c>
    </row>
    <row r="93" spans="1:35" s="598" customFormat="1" ht="10.5" customHeight="1">
      <c r="A93" s="304" t="s">
        <v>764</v>
      </c>
      <c r="B93" s="933">
        <v>7</v>
      </c>
      <c r="C93" s="933">
        <v>7</v>
      </c>
      <c r="D93" s="933">
        <v>7</v>
      </c>
      <c r="E93" s="933">
        <v>7</v>
      </c>
      <c r="F93" s="933">
        <v>7</v>
      </c>
      <c r="G93" s="933">
        <v>7</v>
      </c>
      <c r="H93" s="933">
        <v>7</v>
      </c>
      <c r="I93" s="933">
        <v>7</v>
      </c>
      <c r="J93" s="933">
        <v>7</v>
      </c>
      <c r="K93" s="933">
        <v>7</v>
      </c>
      <c r="L93" s="933">
        <v>7</v>
      </c>
      <c r="M93" s="933">
        <v>7</v>
      </c>
      <c r="N93" s="304">
        <v>8</v>
      </c>
      <c r="O93" s="934">
        <v>8</v>
      </c>
      <c r="P93" s="304">
        <v>7</v>
      </c>
      <c r="Q93" s="304">
        <v>8</v>
      </c>
      <c r="R93" s="304">
        <v>9</v>
      </c>
      <c r="S93" s="304">
        <v>20</v>
      </c>
      <c r="T93" s="304">
        <v>8</v>
      </c>
      <c r="U93" s="304">
        <v>6</v>
      </c>
      <c r="V93" s="304">
        <v>8</v>
      </c>
      <c r="W93" s="304">
        <v>11</v>
      </c>
      <c r="X93" s="304">
        <v>16</v>
      </c>
      <c r="Y93" s="304">
        <v>20</v>
      </c>
      <c r="Z93" s="304">
        <v>23</v>
      </c>
      <c r="AA93" s="304">
        <v>26</v>
      </c>
      <c r="AB93" s="304">
        <v>37</v>
      </c>
      <c r="AC93" s="304">
        <v>39</v>
      </c>
      <c r="AD93" s="304">
        <v>40</v>
      </c>
      <c r="AE93" s="304">
        <v>43</v>
      </c>
      <c r="AF93" s="304">
        <v>49</v>
      </c>
      <c r="AG93" s="304">
        <v>49</v>
      </c>
      <c r="AH93" s="304">
        <v>54</v>
      </c>
      <c r="AI93" s="304">
        <v>56</v>
      </c>
    </row>
    <row r="94" spans="1:35" s="598" customFormat="1" ht="10.5" customHeight="1">
      <c r="A94" s="304" t="s">
        <v>765</v>
      </c>
      <c r="B94" s="933">
        <v>5</v>
      </c>
      <c r="C94" s="933">
        <v>5</v>
      </c>
      <c r="D94" s="933">
        <v>5</v>
      </c>
      <c r="E94" s="933">
        <v>5</v>
      </c>
      <c r="F94" s="933">
        <v>5</v>
      </c>
      <c r="G94" s="933">
        <v>5</v>
      </c>
      <c r="H94" s="933">
        <v>5</v>
      </c>
      <c r="I94" s="933">
        <v>5</v>
      </c>
      <c r="J94" s="933">
        <v>4</v>
      </c>
      <c r="K94" s="933">
        <v>4</v>
      </c>
      <c r="L94" s="933">
        <v>4</v>
      </c>
      <c r="M94" s="933">
        <v>4</v>
      </c>
      <c r="N94" s="304">
        <v>4</v>
      </c>
      <c r="O94" s="934">
        <v>4</v>
      </c>
      <c r="P94" s="304">
        <v>3</v>
      </c>
      <c r="Q94" s="304">
        <v>4</v>
      </c>
      <c r="R94" s="304">
        <v>3</v>
      </c>
      <c r="S94" s="304">
        <v>20</v>
      </c>
      <c r="T94" s="304">
        <v>2</v>
      </c>
      <c r="U94" s="304">
        <v>2</v>
      </c>
      <c r="V94" s="304">
        <v>2</v>
      </c>
      <c r="W94" s="304">
        <v>2</v>
      </c>
      <c r="X94" s="304">
        <v>3</v>
      </c>
      <c r="Y94" s="304">
        <v>4</v>
      </c>
      <c r="Z94" s="304">
        <v>5</v>
      </c>
      <c r="AA94" s="304">
        <v>5</v>
      </c>
      <c r="AB94" s="304">
        <v>9</v>
      </c>
      <c r="AC94" s="304">
        <v>10</v>
      </c>
      <c r="AD94" s="304">
        <v>10</v>
      </c>
      <c r="AE94" s="304">
        <v>11</v>
      </c>
      <c r="AF94" s="304">
        <v>13</v>
      </c>
      <c r="AG94" s="304">
        <v>13</v>
      </c>
      <c r="AH94" s="304">
        <v>17</v>
      </c>
      <c r="AI94" s="304">
        <v>17</v>
      </c>
    </row>
    <row r="95" spans="1:35" s="598" customFormat="1" ht="10.5" customHeight="1">
      <c r="A95" s="304" t="s">
        <v>1684</v>
      </c>
      <c r="B95" s="933">
        <v>8</v>
      </c>
      <c r="C95" s="933">
        <v>9</v>
      </c>
      <c r="D95" s="933">
        <v>9</v>
      </c>
      <c r="E95" s="933">
        <v>9</v>
      </c>
      <c r="F95" s="933">
        <v>9</v>
      </c>
      <c r="G95" s="933">
        <v>9</v>
      </c>
      <c r="H95" s="933">
        <v>9</v>
      </c>
      <c r="I95" s="933">
        <v>8</v>
      </c>
      <c r="J95" s="933">
        <v>8</v>
      </c>
      <c r="K95" s="933">
        <v>8</v>
      </c>
      <c r="L95" s="933">
        <v>8</v>
      </c>
      <c r="M95" s="933">
        <v>9</v>
      </c>
      <c r="N95" s="304">
        <v>9</v>
      </c>
      <c r="O95" s="934">
        <v>9</v>
      </c>
      <c r="P95" s="304">
        <v>9</v>
      </c>
      <c r="Q95" s="304">
        <v>11</v>
      </c>
      <c r="R95" s="304">
        <v>10</v>
      </c>
      <c r="S95" s="304">
        <v>20</v>
      </c>
      <c r="T95" s="304">
        <v>9</v>
      </c>
      <c r="U95" s="304">
        <v>8</v>
      </c>
      <c r="V95" s="304">
        <v>8</v>
      </c>
      <c r="W95" s="304">
        <v>13</v>
      </c>
      <c r="X95" s="304">
        <v>10</v>
      </c>
      <c r="Y95" s="304">
        <v>17</v>
      </c>
      <c r="Z95" s="304">
        <v>30</v>
      </c>
      <c r="AA95" s="304">
        <v>31</v>
      </c>
      <c r="AB95" s="304">
        <v>37</v>
      </c>
      <c r="AC95" s="304">
        <v>39</v>
      </c>
      <c r="AD95" s="304">
        <v>41</v>
      </c>
      <c r="AE95" s="304">
        <v>42</v>
      </c>
      <c r="AF95" s="304">
        <v>50</v>
      </c>
      <c r="AG95" s="304">
        <v>50</v>
      </c>
      <c r="AH95" s="304">
        <v>60</v>
      </c>
      <c r="AI95" s="304">
        <v>61</v>
      </c>
    </row>
    <row r="96" spans="1:35" s="598" customFormat="1" ht="10.5" customHeight="1">
      <c r="A96" s="304" t="s">
        <v>1685</v>
      </c>
      <c r="B96" s="933">
        <v>4</v>
      </c>
      <c r="C96" s="933">
        <v>4</v>
      </c>
      <c r="D96" s="933">
        <v>5</v>
      </c>
      <c r="E96" s="933">
        <v>5</v>
      </c>
      <c r="F96" s="933">
        <v>5</v>
      </c>
      <c r="G96" s="933">
        <v>5</v>
      </c>
      <c r="H96" s="933">
        <v>5</v>
      </c>
      <c r="I96" s="933">
        <v>5</v>
      </c>
      <c r="J96" s="933">
        <v>5</v>
      </c>
      <c r="K96" s="933">
        <v>5</v>
      </c>
      <c r="L96" s="933">
        <v>5</v>
      </c>
      <c r="M96" s="933">
        <v>5</v>
      </c>
      <c r="N96" s="304">
        <v>5</v>
      </c>
      <c r="O96" s="934">
        <v>5</v>
      </c>
      <c r="P96" s="304">
        <v>4</v>
      </c>
      <c r="Q96" s="304">
        <v>4</v>
      </c>
      <c r="R96" s="304">
        <v>4</v>
      </c>
      <c r="S96" s="304">
        <v>20</v>
      </c>
      <c r="T96" s="304">
        <v>3</v>
      </c>
      <c r="U96" s="304">
        <v>3</v>
      </c>
      <c r="V96" s="304">
        <v>3</v>
      </c>
      <c r="W96" s="304">
        <v>7</v>
      </c>
      <c r="X96" s="304">
        <v>5</v>
      </c>
      <c r="Y96" s="304">
        <v>5</v>
      </c>
      <c r="Z96" s="304">
        <v>10</v>
      </c>
      <c r="AA96" s="304">
        <v>12</v>
      </c>
      <c r="AB96" s="304">
        <v>20</v>
      </c>
      <c r="AC96" s="304">
        <v>20</v>
      </c>
      <c r="AD96" s="304">
        <v>21</v>
      </c>
      <c r="AE96" s="304">
        <v>21</v>
      </c>
      <c r="AF96" s="304">
        <v>23</v>
      </c>
      <c r="AG96" s="304">
        <v>23</v>
      </c>
      <c r="AH96" s="304">
        <v>28</v>
      </c>
      <c r="AI96" s="304">
        <v>30</v>
      </c>
    </row>
    <row r="97" spans="1:36" s="598" customFormat="1" ht="6" customHeight="1">
      <c r="A97" s="304"/>
      <c r="B97" s="933"/>
      <c r="C97" s="933"/>
      <c r="D97" s="933"/>
      <c r="E97" s="933"/>
      <c r="F97" s="933"/>
      <c r="G97" s="933"/>
      <c r="H97" s="933"/>
      <c r="I97" s="304"/>
      <c r="J97" s="304"/>
      <c r="K97" s="304"/>
      <c r="L97" s="304"/>
      <c r="M97" s="304"/>
      <c r="N97" s="304"/>
      <c r="O97" s="304"/>
      <c r="P97" s="304"/>
      <c r="Q97" s="953"/>
      <c r="R97" s="304"/>
      <c r="S97" s="304"/>
      <c r="T97" s="953"/>
      <c r="U97" s="304"/>
      <c r="V97" s="304"/>
      <c r="W97" s="304"/>
      <c r="X97" s="304"/>
      <c r="Y97" s="304"/>
      <c r="Z97" s="304"/>
      <c r="AA97" s="304"/>
      <c r="AB97" s="304"/>
      <c r="AC97" s="304"/>
      <c r="AD97" s="304"/>
      <c r="AE97" s="304"/>
      <c r="AF97" s="304"/>
      <c r="AG97" s="304"/>
      <c r="AH97" s="304"/>
      <c r="AI97" s="304"/>
    </row>
    <row r="98" spans="1:36" s="598" customFormat="1" ht="10.5" customHeight="1">
      <c r="A98" s="924" t="s">
        <v>1686</v>
      </c>
      <c r="B98" s="957">
        <v>393</v>
      </c>
      <c r="C98" s="957">
        <v>409</v>
      </c>
      <c r="D98" s="957">
        <v>425</v>
      </c>
      <c r="E98" s="957">
        <v>437</v>
      </c>
      <c r="F98" s="957">
        <v>441</v>
      </c>
      <c r="G98" s="957">
        <v>441</v>
      </c>
      <c r="H98" s="957">
        <v>440</v>
      </c>
      <c r="I98" s="924">
        <v>434</v>
      </c>
      <c r="J98" s="924">
        <v>438</v>
      </c>
      <c r="K98" s="924">
        <v>444</v>
      </c>
      <c r="L98" s="924">
        <v>448</v>
      </c>
      <c r="M98" s="924">
        <v>461</v>
      </c>
      <c r="N98" s="924">
        <v>475</v>
      </c>
      <c r="O98" s="958">
        <v>481</v>
      </c>
      <c r="P98" s="924">
        <v>439</v>
      </c>
      <c r="Q98" s="924">
        <v>430</v>
      </c>
      <c r="R98" s="924">
        <v>400</v>
      </c>
      <c r="S98" s="924">
        <v>379</v>
      </c>
      <c r="T98" s="924">
        <v>375</v>
      </c>
      <c r="U98" s="924">
        <v>375</v>
      </c>
      <c r="V98" s="924">
        <v>390</v>
      </c>
      <c r="W98" s="924">
        <v>552</v>
      </c>
      <c r="X98" s="924">
        <v>555</v>
      </c>
      <c r="Y98" s="924">
        <v>752</v>
      </c>
      <c r="Z98" s="924">
        <v>990</v>
      </c>
      <c r="AA98" s="924">
        <v>1111</v>
      </c>
      <c r="AB98" s="924">
        <v>1425</v>
      </c>
      <c r="AC98" s="924">
        <v>1486</v>
      </c>
      <c r="AD98" s="924">
        <v>1547</v>
      </c>
      <c r="AE98" s="924">
        <v>1672</v>
      </c>
      <c r="AF98" s="924">
        <v>1869</v>
      </c>
      <c r="AG98" s="924">
        <v>1869</v>
      </c>
      <c r="AH98" s="924">
        <v>2274</v>
      </c>
      <c r="AI98" s="924">
        <v>2318</v>
      </c>
    </row>
    <row r="99" spans="1:36" ht="9" customHeight="1">
      <c r="A99" s="406" t="s">
        <v>1149</v>
      </c>
      <c r="F99"/>
      <c r="S99" s="278"/>
      <c r="W99" s="928"/>
      <c r="X99" s="928"/>
      <c r="Y99" s="928"/>
      <c r="Z99" s="928"/>
      <c r="AA99" s="928"/>
      <c r="AB99" s="928"/>
      <c r="AC99" s="928"/>
      <c r="AD99" s="928"/>
      <c r="AE99" s="928"/>
      <c r="AF99" s="928"/>
      <c r="AG99" s="928"/>
      <c r="AH99" s="928"/>
      <c r="AI99" s="928"/>
      <c r="AJ99" s="598"/>
    </row>
    <row r="100" spans="1:36" ht="9" customHeight="1">
      <c r="S100" s="310"/>
      <c r="W100" s="928"/>
      <c r="X100" s="928"/>
      <c r="Y100" s="928"/>
      <c r="Z100" s="928"/>
      <c r="AA100" s="928"/>
      <c r="AB100" s="928"/>
      <c r="AC100" s="928"/>
      <c r="AD100" s="928"/>
      <c r="AE100" s="928"/>
      <c r="AF100" s="928"/>
      <c r="AG100" s="928"/>
      <c r="AH100" s="928"/>
      <c r="AI100" s="928"/>
      <c r="AJ100" s="598"/>
    </row>
    <row r="101" spans="1:36" ht="9" customHeight="1">
      <c r="W101" s="928"/>
      <c r="X101" s="928"/>
      <c r="Y101" s="928"/>
      <c r="Z101" s="928"/>
      <c r="AA101" s="928"/>
      <c r="AB101" s="928"/>
      <c r="AC101" s="928"/>
      <c r="AD101" s="928"/>
      <c r="AE101" s="928"/>
      <c r="AF101" s="928"/>
      <c r="AG101" s="928"/>
      <c r="AH101" s="928"/>
      <c r="AI101" s="928"/>
      <c r="AJ101" s="598"/>
    </row>
    <row r="102" spans="1:36" ht="9" customHeight="1">
      <c r="W102" s="928"/>
      <c r="X102" s="928"/>
      <c r="Y102" s="928"/>
      <c r="Z102" s="928"/>
      <c r="AA102" s="928"/>
      <c r="AB102" s="928"/>
      <c r="AC102" s="928"/>
      <c r="AD102" s="928"/>
      <c r="AE102" s="928"/>
      <c r="AF102" s="928"/>
      <c r="AG102" s="928"/>
      <c r="AH102" s="928"/>
      <c r="AI102" s="928"/>
      <c r="AJ102" s="598"/>
    </row>
    <row r="103" spans="1:36" ht="9" customHeight="1">
      <c r="W103" s="928"/>
      <c r="X103" s="928"/>
      <c r="Y103" s="928"/>
      <c r="Z103" s="928"/>
      <c r="AA103" s="928"/>
      <c r="AB103" s="928"/>
      <c r="AC103" s="928"/>
      <c r="AD103" s="928"/>
      <c r="AE103" s="928"/>
      <c r="AF103" s="928"/>
      <c r="AG103" s="928"/>
      <c r="AH103" s="928"/>
      <c r="AI103" s="928"/>
      <c r="AJ103" s="598"/>
    </row>
    <row r="104" spans="1:36" ht="9" customHeight="1">
      <c r="W104" s="928"/>
      <c r="X104" s="928"/>
      <c r="Y104" s="928"/>
      <c r="Z104" s="928"/>
      <c r="AA104" s="928"/>
      <c r="AB104" s="928"/>
      <c r="AC104" s="928"/>
      <c r="AD104" s="928"/>
      <c r="AE104" s="928"/>
      <c r="AF104" s="928"/>
      <c r="AG104" s="928"/>
      <c r="AH104" s="928"/>
      <c r="AI104" s="928"/>
      <c r="AJ104" s="598"/>
    </row>
    <row r="105" spans="1:36" ht="9" customHeight="1">
      <c r="W105" s="928"/>
      <c r="X105" s="928"/>
      <c r="Y105" s="928"/>
      <c r="Z105" s="928"/>
      <c r="AA105" s="928"/>
      <c r="AB105" s="928"/>
      <c r="AC105" s="928"/>
      <c r="AD105" s="928"/>
      <c r="AE105" s="928"/>
      <c r="AF105" s="928"/>
      <c r="AG105" s="928"/>
      <c r="AH105" s="928"/>
      <c r="AI105" s="928"/>
      <c r="AJ105" s="598"/>
    </row>
    <row r="106" spans="1:36" ht="9" customHeight="1">
      <c r="W106" s="928"/>
      <c r="X106" s="928"/>
      <c r="Y106" s="928"/>
      <c r="Z106" s="928"/>
      <c r="AA106" s="928"/>
      <c r="AB106" s="928"/>
      <c r="AC106" s="928"/>
      <c r="AD106" s="928"/>
      <c r="AE106" s="928"/>
      <c r="AF106" s="928"/>
      <c r="AG106" s="928"/>
      <c r="AH106" s="928"/>
      <c r="AI106" s="928"/>
      <c r="AJ106" s="598"/>
    </row>
    <row r="107" spans="1:36" ht="9" customHeight="1">
      <c r="W107" s="928"/>
      <c r="X107" s="928"/>
      <c r="Y107" s="928"/>
      <c r="Z107" s="928"/>
      <c r="AA107" s="928"/>
      <c r="AB107" s="928"/>
      <c r="AC107" s="928"/>
      <c r="AD107" s="928"/>
      <c r="AE107" s="928"/>
      <c r="AF107" s="928"/>
      <c r="AG107" s="928"/>
      <c r="AH107" s="928"/>
      <c r="AI107" s="928"/>
      <c r="AJ107" s="598"/>
    </row>
    <row r="108" spans="1:36" ht="9" customHeight="1">
      <c r="W108" s="928"/>
      <c r="X108" s="928"/>
      <c r="Y108" s="928"/>
      <c r="Z108" s="928"/>
      <c r="AA108" s="928"/>
      <c r="AB108" s="928"/>
      <c r="AC108" s="928"/>
      <c r="AD108" s="928"/>
      <c r="AE108" s="928"/>
      <c r="AF108" s="928"/>
      <c r="AG108" s="928"/>
      <c r="AH108" s="928"/>
      <c r="AI108" s="928"/>
      <c r="AJ108" s="598"/>
    </row>
    <row r="109" spans="1:36" ht="9" customHeight="1">
      <c r="W109" s="928"/>
      <c r="X109" s="928"/>
      <c r="Y109" s="928"/>
      <c r="Z109" s="928"/>
      <c r="AA109" s="928"/>
      <c r="AB109" s="928"/>
      <c r="AC109" s="928"/>
      <c r="AD109" s="928"/>
      <c r="AE109" s="928"/>
      <c r="AF109" s="928"/>
      <c r="AG109" s="928"/>
      <c r="AH109" s="928"/>
      <c r="AI109" s="928"/>
      <c r="AJ109" s="598"/>
    </row>
    <row r="110" spans="1:36" ht="9" customHeight="1">
      <c r="W110" s="928"/>
      <c r="X110" s="928"/>
      <c r="Y110" s="928"/>
      <c r="Z110" s="928"/>
      <c r="AA110" s="928"/>
      <c r="AB110" s="928"/>
      <c r="AC110" s="928"/>
      <c r="AD110" s="928"/>
      <c r="AE110" s="928"/>
      <c r="AF110" s="928"/>
      <c r="AG110" s="928"/>
      <c r="AH110" s="928"/>
      <c r="AI110" s="928"/>
      <c r="AJ110" s="598"/>
    </row>
    <row r="111" spans="1:36" ht="9" customHeight="1">
      <c r="W111" s="928"/>
      <c r="X111" s="928"/>
      <c r="Y111" s="928"/>
      <c r="Z111" s="928"/>
      <c r="AA111" s="928"/>
      <c r="AB111" s="928"/>
      <c r="AC111" s="928"/>
      <c r="AD111" s="928"/>
      <c r="AE111" s="928"/>
      <c r="AF111" s="928"/>
      <c r="AG111" s="928"/>
      <c r="AH111" s="928"/>
      <c r="AI111" s="928"/>
      <c r="AJ111" s="598"/>
    </row>
    <row r="112" spans="1:36" ht="9" customHeight="1">
      <c r="W112" s="928"/>
      <c r="X112" s="928"/>
      <c r="Y112" s="928"/>
      <c r="Z112" s="928"/>
      <c r="AA112" s="928"/>
      <c r="AB112" s="928"/>
      <c r="AC112" s="928"/>
      <c r="AD112" s="928"/>
      <c r="AE112" s="928"/>
      <c r="AF112" s="928"/>
      <c r="AG112" s="928"/>
      <c r="AH112" s="928"/>
      <c r="AI112" s="928"/>
    </row>
    <row r="113" spans="23:35" ht="9" customHeight="1">
      <c r="W113" s="928"/>
      <c r="X113" s="928"/>
      <c r="Y113" s="928"/>
      <c r="Z113" s="928"/>
      <c r="AA113" s="928"/>
      <c r="AB113" s="928"/>
      <c r="AC113" s="928"/>
      <c r="AD113" s="928"/>
      <c r="AE113" s="928"/>
      <c r="AF113" s="928"/>
      <c r="AG113" s="928"/>
      <c r="AH113" s="928"/>
      <c r="AI113" s="928"/>
    </row>
    <row r="114" spans="23:35" ht="9" customHeight="1">
      <c r="W114" s="928"/>
      <c r="X114" s="928"/>
      <c r="Y114" s="928"/>
      <c r="Z114" s="928"/>
      <c r="AA114" s="928"/>
      <c r="AB114" s="928"/>
      <c r="AC114" s="928"/>
      <c r="AD114" s="928"/>
      <c r="AE114" s="928"/>
      <c r="AF114" s="928"/>
      <c r="AG114" s="928"/>
      <c r="AH114" s="928"/>
      <c r="AI114" s="928"/>
    </row>
    <row r="115" spans="23:35" ht="9" customHeight="1">
      <c r="W115" s="928"/>
      <c r="X115" s="928"/>
      <c r="Y115" s="928"/>
      <c r="Z115" s="928"/>
      <c r="AA115" s="928"/>
      <c r="AB115" s="928"/>
      <c r="AC115" s="928"/>
      <c r="AD115" s="928"/>
      <c r="AE115" s="928"/>
      <c r="AF115" s="928"/>
      <c r="AG115" s="928"/>
      <c r="AH115" s="928"/>
      <c r="AI115" s="928"/>
    </row>
    <row r="116" spans="23:35" ht="9" customHeight="1">
      <c r="W116" s="928"/>
      <c r="X116" s="928"/>
      <c r="Y116" s="928"/>
      <c r="Z116" s="928"/>
      <c r="AA116" s="928"/>
      <c r="AB116" s="928"/>
      <c r="AC116" s="928"/>
      <c r="AD116" s="928"/>
      <c r="AE116" s="928"/>
      <c r="AF116" s="928"/>
      <c r="AG116" s="928"/>
      <c r="AH116" s="928"/>
      <c r="AI116" s="928"/>
    </row>
    <row r="117" spans="23:35" ht="9" customHeight="1">
      <c r="W117" s="928"/>
      <c r="X117" s="928"/>
      <c r="Y117" s="928"/>
      <c r="Z117" s="928"/>
      <c r="AA117" s="928"/>
      <c r="AB117" s="928"/>
      <c r="AC117" s="928"/>
      <c r="AD117" s="928"/>
      <c r="AE117" s="928"/>
      <c r="AF117" s="928"/>
      <c r="AG117" s="928"/>
      <c r="AH117" s="928"/>
      <c r="AI117" s="928"/>
    </row>
    <row r="118" spans="23:35" ht="9" customHeight="1">
      <c r="W118" s="928"/>
      <c r="X118" s="928"/>
      <c r="Y118" s="928"/>
      <c r="Z118" s="928"/>
      <c r="AA118" s="928"/>
      <c r="AB118" s="928"/>
      <c r="AC118" s="928"/>
      <c r="AD118" s="928"/>
      <c r="AE118" s="928"/>
      <c r="AF118" s="928"/>
      <c r="AG118" s="928"/>
      <c r="AH118" s="928"/>
      <c r="AI118" s="928"/>
    </row>
    <row r="119" spans="23:35" ht="9" customHeight="1">
      <c r="W119" s="928"/>
      <c r="X119" s="928"/>
      <c r="Y119" s="928"/>
      <c r="Z119" s="928"/>
      <c r="AA119" s="928"/>
      <c r="AB119" s="928"/>
      <c r="AC119" s="928"/>
      <c r="AD119" s="928"/>
      <c r="AE119" s="928"/>
      <c r="AF119" s="928"/>
      <c r="AG119" s="928"/>
      <c r="AH119" s="928"/>
      <c r="AI119" s="928"/>
    </row>
    <row r="120" spans="23:35" ht="9" customHeight="1">
      <c r="W120" s="928"/>
      <c r="X120" s="928"/>
      <c r="Y120" s="928"/>
      <c r="Z120" s="928"/>
      <c r="AA120" s="928"/>
      <c r="AB120" s="928"/>
      <c r="AC120" s="928"/>
      <c r="AD120" s="928"/>
      <c r="AE120" s="928"/>
      <c r="AF120" s="928"/>
      <c r="AG120" s="928"/>
      <c r="AH120" s="928"/>
      <c r="AI120" s="928"/>
    </row>
    <row r="121" spans="23:35" ht="9" customHeight="1">
      <c r="W121" s="928"/>
      <c r="X121" s="928"/>
      <c r="Y121" s="928"/>
      <c r="Z121" s="928"/>
      <c r="AA121" s="928"/>
      <c r="AB121" s="928"/>
      <c r="AC121" s="928"/>
      <c r="AD121" s="928"/>
      <c r="AE121" s="928"/>
      <c r="AF121" s="928"/>
      <c r="AG121" s="928"/>
      <c r="AH121" s="928"/>
      <c r="AI121" s="928"/>
    </row>
    <row r="122" spans="23:35" ht="9" customHeight="1">
      <c r="W122" s="928"/>
      <c r="X122" s="928"/>
      <c r="Y122" s="928"/>
      <c r="Z122" s="928"/>
      <c r="AA122" s="928"/>
      <c r="AB122" s="928"/>
      <c r="AC122" s="928"/>
      <c r="AD122" s="928"/>
      <c r="AE122" s="928"/>
      <c r="AF122" s="928"/>
      <c r="AG122" s="928"/>
      <c r="AH122" s="928"/>
      <c r="AI122" s="928"/>
    </row>
    <row r="123" spans="23:35" ht="9" customHeight="1">
      <c r="W123" s="928"/>
      <c r="X123" s="928"/>
      <c r="Y123" s="928"/>
      <c r="Z123" s="928"/>
      <c r="AA123" s="928"/>
      <c r="AB123" s="928"/>
      <c r="AC123" s="928"/>
      <c r="AD123" s="928"/>
      <c r="AE123" s="928"/>
      <c r="AF123" s="928"/>
      <c r="AG123" s="928"/>
      <c r="AH123" s="928"/>
      <c r="AI123" s="928"/>
    </row>
    <row r="124" spans="23:35" ht="9" customHeight="1">
      <c r="W124" s="928"/>
      <c r="X124" s="928"/>
      <c r="Y124" s="928"/>
      <c r="Z124" s="928"/>
      <c r="AA124" s="928"/>
      <c r="AB124" s="928"/>
      <c r="AC124" s="928"/>
      <c r="AD124" s="928"/>
      <c r="AE124" s="928"/>
      <c r="AF124" s="928"/>
      <c r="AG124" s="928"/>
      <c r="AH124" s="928"/>
      <c r="AI124" s="928"/>
    </row>
    <row r="125" spans="23:35" ht="9" customHeight="1">
      <c r="W125" s="928"/>
      <c r="Z125" s="928"/>
      <c r="AA125" s="928"/>
      <c r="AC125" s="928"/>
      <c r="AD125" s="928"/>
      <c r="AE125" s="928"/>
      <c r="AF125" s="928"/>
      <c r="AG125" s="928"/>
      <c r="AH125" s="928"/>
      <c r="AI125" s="928"/>
    </row>
    <row r="126" spans="23:35" ht="9" customHeight="1">
      <c r="W126" s="928"/>
      <c r="Z126" s="928"/>
      <c r="AA126" s="928"/>
      <c r="AC126" s="928"/>
      <c r="AD126" s="928"/>
      <c r="AE126" s="928"/>
      <c r="AF126" s="928"/>
      <c r="AG126" s="928"/>
      <c r="AH126" s="928"/>
      <c r="AI126" s="928"/>
    </row>
    <row r="127" spans="23:35" ht="9" customHeight="1">
      <c r="W127" s="928"/>
      <c r="Z127" s="928"/>
      <c r="AA127" s="928"/>
      <c r="AC127" s="928"/>
      <c r="AD127" s="928"/>
      <c r="AE127" s="928"/>
      <c r="AF127" s="928"/>
      <c r="AG127" s="928"/>
      <c r="AH127" s="928"/>
      <c r="AI127" s="928"/>
    </row>
    <row r="128" spans="23:35" ht="9" customHeight="1">
      <c r="W128" s="928"/>
      <c r="Z128" s="928"/>
      <c r="AA128" s="928"/>
      <c r="AC128" s="928"/>
      <c r="AD128" s="928"/>
      <c r="AE128" s="928"/>
      <c r="AF128" s="928"/>
      <c r="AG128" s="928"/>
      <c r="AH128" s="928"/>
      <c r="AI128" s="928"/>
    </row>
    <row r="129" spans="23:35" ht="9" customHeight="1">
      <c r="W129" s="928"/>
      <c r="Z129" s="928"/>
      <c r="AA129" s="928"/>
      <c r="AC129" s="928"/>
      <c r="AD129" s="928"/>
      <c r="AE129" s="928"/>
      <c r="AF129" s="928"/>
      <c r="AG129" s="928"/>
      <c r="AH129" s="928"/>
      <c r="AI129" s="928"/>
    </row>
    <row r="130" spans="23:35" ht="9" customHeight="1">
      <c r="W130" s="928"/>
      <c r="Z130" s="928"/>
      <c r="AA130" s="928"/>
      <c r="AC130" s="928"/>
      <c r="AD130" s="928"/>
      <c r="AE130" s="928"/>
      <c r="AF130" s="928"/>
      <c r="AG130" s="928"/>
      <c r="AH130" s="928"/>
      <c r="AI130" s="928"/>
    </row>
    <row r="131" spans="23:35" ht="9" customHeight="1">
      <c r="W131" s="928"/>
      <c r="Z131" s="928"/>
      <c r="AA131" s="928"/>
      <c r="AC131" s="928"/>
      <c r="AD131" s="928"/>
      <c r="AE131" s="928"/>
      <c r="AF131" s="928"/>
      <c r="AG131" s="928"/>
      <c r="AH131" s="928"/>
      <c r="AI131" s="928"/>
    </row>
    <row r="132" spans="23:35" ht="9" customHeight="1">
      <c r="W132" s="928"/>
      <c r="Z132" s="928"/>
      <c r="AA132" s="928"/>
      <c r="AC132" s="928"/>
      <c r="AD132" s="928"/>
      <c r="AE132" s="928"/>
      <c r="AF132" s="928"/>
      <c r="AG132" s="928"/>
      <c r="AH132" s="928"/>
      <c r="AI132" s="928"/>
    </row>
    <row r="133" spans="23:35" ht="9" customHeight="1">
      <c r="W133" s="928"/>
      <c r="Z133" s="928"/>
      <c r="AA133" s="928"/>
      <c r="AC133" s="928"/>
      <c r="AD133" s="928"/>
      <c r="AE133" s="928"/>
      <c r="AF133" s="928"/>
      <c r="AG133" s="928"/>
      <c r="AH133" s="928"/>
      <c r="AI133" s="928"/>
    </row>
    <row r="134" spans="23:35" ht="9" customHeight="1">
      <c r="W134" s="928"/>
      <c r="Z134" s="928"/>
      <c r="AA134" s="928"/>
      <c r="AC134" s="928"/>
      <c r="AD134" s="928"/>
      <c r="AE134" s="928"/>
      <c r="AF134" s="928"/>
      <c r="AG134" s="928"/>
      <c r="AH134" s="928"/>
      <c r="AI134" s="928"/>
    </row>
    <row r="135" spans="23:35" ht="9" customHeight="1">
      <c r="W135" s="928"/>
      <c r="Z135" s="928"/>
      <c r="AA135" s="928"/>
      <c r="AC135" s="928"/>
      <c r="AD135" s="928"/>
      <c r="AE135" s="928"/>
      <c r="AF135" s="928"/>
      <c r="AG135" s="928"/>
      <c r="AH135" s="928"/>
      <c r="AI135" s="928"/>
    </row>
    <row r="136" spans="23:35" ht="9" customHeight="1">
      <c r="W136" s="928"/>
      <c r="Z136" s="928"/>
      <c r="AA136" s="928"/>
      <c r="AC136" s="928"/>
      <c r="AD136" s="928"/>
      <c r="AE136" s="928"/>
      <c r="AF136" s="928"/>
      <c r="AG136" s="928"/>
      <c r="AH136" s="928"/>
      <c r="AI136" s="928"/>
    </row>
    <row r="137" spans="23:35" ht="9" customHeight="1">
      <c r="W137" s="928"/>
      <c r="Z137" s="928"/>
      <c r="AA137" s="928"/>
      <c r="AC137" s="928"/>
      <c r="AD137" s="928"/>
      <c r="AE137" s="928"/>
      <c r="AF137" s="928"/>
      <c r="AG137" s="928"/>
      <c r="AH137" s="928"/>
      <c r="AI137" s="928"/>
    </row>
    <row r="138" spans="23:35" ht="9" customHeight="1">
      <c r="W138" s="928"/>
      <c r="Z138" s="928"/>
      <c r="AA138" s="928"/>
      <c r="AC138" s="928"/>
      <c r="AD138" s="928"/>
      <c r="AE138" s="928"/>
      <c r="AF138" s="928"/>
      <c r="AG138" s="928"/>
      <c r="AH138" s="928"/>
      <c r="AI138" s="928"/>
    </row>
  </sheetData>
  <mergeCells count="2">
    <mergeCell ref="B55:AH55"/>
    <mergeCell ref="B5:AH5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64" orientation="landscape" useFirstPageNumber="1" r:id="rId1"/>
  <headerFooter alignWithMargins="0">
    <oddFooter>&amp;C&amp;"Times New Roman,Bold"&amp;10&amp;P</oddFooter>
  </headerFooter>
  <rowBreaks count="1" manualBreakCount="1">
    <brk id="50" max="16383" man="1"/>
  </rowBreaks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0"/>
  <sheetViews>
    <sheetView topLeftCell="A67" zoomScale="115" zoomScaleNormal="115" workbookViewId="0">
      <selection activeCell="A92" sqref="A92"/>
    </sheetView>
  </sheetViews>
  <sheetFormatPr defaultRowHeight="11.25"/>
  <cols>
    <col min="1" max="1" width="6.6640625" style="1945" customWidth="1"/>
    <col min="2" max="2" width="9.33203125" style="1945"/>
    <col min="3" max="3" width="20.83203125" style="1945" customWidth="1"/>
    <col min="4" max="15" width="8.83203125" style="1945" customWidth="1"/>
    <col min="16" max="16384" width="9.33203125" style="1945"/>
  </cols>
  <sheetData>
    <row r="1" spans="1:16" s="911" customFormat="1" ht="14.1" customHeight="1">
      <c r="A1" s="909" t="s">
        <v>2524</v>
      </c>
      <c r="B1" s="910"/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  <c r="N1" s="910"/>
      <c r="O1" s="1963"/>
      <c r="P1" s="910"/>
    </row>
    <row r="2" spans="1:16" s="918" customFormat="1" ht="14.1" customHeight="1">
      <c r="A2" s="919"/>
      <c r="B2" s="914"/>
      <c r="C2" s="914"/>
      <c r="D2" s="914"/>
      <c r="E2" s="1968"/>
      <c r="F2" s="1968"/>
      <c r="G2" s="1968"/>
      <c r="H2" s="1968"/>
      <c r="I2" s="1968"/>
      <c r="J2" s="1968"/>
      <c r="K2" s="1968"/>
      <c r="L2" s="1968"/>
      <c r="M2" s="1968"/>
      <c r="N2" s="1968"/>
      <c r="O2" s="1969"/>
      <c r="P2" s="914"/>
    </row>
    <row r="3" spans="1:16" s="1851" customFormat="1" ht="8.4499999999999993" customHeight="1">
      <c r="A3" s="2524" t="s">
        <v>665</v>
      </c>
      <c r="B3" s="2526" t="s">
        <v>2505</v>
      </c>
      <c r="C3" s="2526" t="s">
        <v>2506</v>
      </c>
      <c r="D3" s="1946" t="s">
        <v>1594</v>
      </c>
      <c r="E3" s="1946" t="s">
        <v>787</v>
      </c>
      <c r="F3" s="1946" t="s">
        <v>1589</v>
      </c>
      <c r="G3" s="1946" t="s">
        <v>1438</v>
      </c>
      <c r="H3" s="1946" t="s">
        <v>1594</v>
      </c>
      <c r="I3" s="1946" t="s">
        <v>787</v>
      </c>
      <c r="J3" s="1946" t="s">
        <v>1589</v>
      </c>
      <c r="K3" s="1946" t="s">
        <v>1438</v>
      </c>
      <c r="L3" s="1946" t="s">
        <v>1594</v>
      </c>
      <c r="M3" s="1946" t="s">
        <v>787</v>
      </c>
      <c r="N3" s="1946" t="s">
        <v>1589</v>
      </c>
      <c r="O3" s="1946" t="s">
        <v>1438</v>
      </c>
    </row>
    <row r="4" spans="1:16" s="1851" customFormat="1" ht="8.4499999999999993" customHeight="1">
      <c r="A4" s="2525"/>
      <c r="B4" s="2527"/>
      <c r="C4" s="2527"/>
      <c r="D4" s="1946">
        <v>2018</v>
      </c>
      <c r="E4" s="1946">
        <v>2018</v>
      </c>
      <c r="F4" s="1946">
        <v>2018</v>
      </c>
      <c r="G4" s="1946">
        <v>2018</v>
      </c>
      <c r="H4" s="1946">
        <v>2019</v>
      </c>
      <c r="I4" s="1946">
        <v>2019</v>
      </c>
      <c r="J4" s="1946">
        <v>2019</v>
      </c>
      <c r="K4" s="1946">
        <v>2019</v>
      </c>
      <c r="L4" s="1946">
        <v>2020</v>
      </c>
      <c r="M4" s="1946">
        <v>2020</v>
      </c>
      <c r="N4" s="1946">
        <v>2020</v>
      </c>
      <c r="O4" s="1946">
        <v>2020</v>
      </c>
    </row>
    <row r="5" spans="1:16" s="1851" customFormat="1" ht="8.85" customHeight="1">
      <c r="A5" s="1947">
        <v>1</v>
      </c>
      <c r="B5" s="2519" t="s">
        <v>2507</v>
      </c>
      <c r="C5" s="1948" t="s">
        <v>510</v>
      </c>
      <c r="D5" s="1949">
        <v>9</v>
      </c>
      <c r="E5" s="1949">
        <v>10</v>
      </c>
      <c r="F5" s="1949">
        <v>13</v>
      </c>
      <c r="G5" s="1949">
        <v>14</v>
      </c>
      <c r="H5" s="1949">
        <v>15</v>
      </c>
      <c r="I5" s="1949">
        <v>16</v>
      </c>
      <c r="J5" s="1949">
        <v>19</v>
      </c>
      <c r="K5" s="1949">
        <v>19</v>
      </c>
      <c r="L5" s="1949">
        <v>19</v>
      </c>
      <c r="M5" s="1949">
        <v>19</v>
      </c>
      <c r="N5" s="1949">
        <v>20</v>
      </c>
      <c r="O5" s="1949">
        <v>21</v>
      </c>
    </row>
    <row r="6" spans="1:16" s="1851" customFormat="1" ht="8.85" customHeight="1">
      <c r="A6" s="1947">
        <v>2</v>
      </c>
      <c r="B6" s="2522"/>
      <c r="C6" s="1948" t="s">
        <v>514</v>
      </c>
      <c r="D6" s="1949">
        <v>14</v>
      </c>
      <c r="E6" s="1949">
        <v>15</v>
      </c>
      <c r="F6" s="1949">
        <v>19</v>
      </c>
      <c r="G6" s="1949">
        <v>20</v>
      </c>
      <c r="H6" s="1949">
        <v>20</v>
      </c>
      <c r="I6" s="1949">
        <v>21</v>
      </c>
      <c r="J6" s="1949">
        <v>23</v>
      </c>
      <c r="K6" s="1949">
        <v>23</v>
      </c>
      <c r="L6" s="1949">
        <v>22</v>
      </c>
      <c r="M6" s="1949">
        <v>24</v>
      </c>
      <c r="N6" s="1949">
        <v>24</v>
      </c>
      <c r="O6" s="1949">
        <v>25</v>
      </c>
    </row>
    <row r="7" spans="1:16" s="1851" customFormat="1" ht="8.85" customHeight="1">
      <c r="A7" s="1947">
        <v>3</v>
      </c>
      <c r="B7" s="2522"/>
      <c r="C7" s="1948" t="s">
        <v>2508</v>
      </c>
      <c r="D7" s="1949">
        <v>20</v>
      </c>
      <c r="E7" s="1949">
        <v>22</v>
      </c>
      <c r="F7" s="1949">
        <v>26</v>
      </c>
      <c r="G7" s="1949">
        <v>29</v>
      </c>
      <c r="H7" s="1949">
        <v>30</v>
      </c>
      <c r="I7" s="1949">
        <v>30</v>
      </c>
      <c r="J7" s="1949">
        <v>31</v>
      </c>
      <c r="K7" s="1949">
        <v>37</v>
      </c>
      <c r="L7" s="1949">
        <v>37</v>
      </c>
      <c r="M7" s="1949">
        <v>37</v>
      </c>
      <c r="N7" s="1949">
        <v>37</v>
      </c>
      <c r="O7" s="1949">
        <v>37</v>
      </c>
    </row>
    <row r="8" spans="1:16" s="1851" customFormat="1" ht="8.85" customHeight="1">
      <c r="A8" s="1947">
        <v>4</v>
      </c>
      <c r="B8" s="2522"/>
      <c r="C8" s="1948" t="s">
        <v>516</v>
      </c>
      <c r="D8" s="1949">
        <v>86</v>
      </c>
      <c r="E8" s="1949">
        <v>88</v>
      </c>
      <c r="F8" s="1949">
        <v>100</v>
      </c>
      <c r="G8" s="1949">
        <v>102</v>
      </c>
      <c r="H8" s="1949">
        <v>104</v>
      </c>
      <c r="I8" s="1949">
        <v>106</v>
      </c>
      <c r="J8" s="1949">
        <v>118</v>
      </c>
      <c r="K8" s="1949">
        <v>135</v>
      </c>
      <c r="L8" s="1949">
        <v>137</v>
      </c>
      <c r="M8" s="1949">
        <v>139</v>
      </c>
      <c r="N8" s="1949">
        <v>142</v>
      </c>
      <c r="O8" s="1949">
        <v>142</v>
      </c>
    </row>
    <row r="9" spans="1:16" s="1851" customFormat="1" ht="8.85" customHeight="1">
      <c r="A9" s="1947">
        <v>5</v>
      </c>
      <c r="B9" s="2522"/>
      <c r="C9" s="1948" t="s">
        <v>2509</v>
      </c>
      <c r="D9" s="1949">
        <v>16</v>
      </c>
      <c r="E9" s="1949">
        <v>17</v>
      </c>
      <c r="F9" s="1949">
        <v>19</v>
      </c>
      <c r="G9" s="1949">
        <v>21</v>
      </c>
      <c r="H9" s="1949">
        <v>22</v>
      </c>
      <c r="I9" s="1949">
        <v>25</v>
      </c>
      <c r="J9" s="1949">
        <v>26</v>
      </c>
      <c r="K9" s="1949">
        <v>26</v>
      </c>
      <c r="L9" s="1949">
        <v>26</v>
      </c>
      <c r="M9" s="1949">
        <v>26</v>
      </c>
      <c r="N9" s="1949">
        <v>27</v>
      </c>
      <c r="O9" s="1949">
        <v>27</v>
      </c>
    </row>
    <row r="10" spans="1:16" s="1851" customFormat="1" ht="8.85" customHeight="1">
      <c r="A10" s="1947">
        <v>6</v>
      </c>
      <c r="B10" s="2522"/>
      <c r="C10" s="1948" t="s">
        <v>521</v>
      </c>
      <c r="D10" s="1949">
        <v>13</v>
      </c>
      <c r="E10" s="1949">
        <v>15</v>
      </c>
      <c r="F10" s="1949">
        <v>23</v>
      </c>
      <c r="G10" s="1949">
        <v>23</v>
      </c>
      <c r="H10" s="1949">
        <v>23</v>
      </c>
      <c r="I10" s="1949">
        <v>23</v>
      </c>
      <c r="J10" s="1949">
        <v>23</v>
      </c>
      <c r="K10" s="1949">
        <v>25</v>
      </c>
      <c r="L10" s="1949">
        <v>25</v>
      </c>
      <c r="M10" s="1949">
        <v>25</v>
      </c>
      <c r="N10" s="1949">
        <v>25</v>
      </c>
      <c r="O10" s="1949">
        <v>25</v>
      </c>
    </row>
    <row r="11" spans="1:16" s="1851" customFormat="1" ht="8.85" customHeight="1">
      <c r="A11" s="1947">
        <v>7</v>
      </c>
      <c r="B11" s="2522"/>
      <c r="C11" s="1948" t="s">
        <v>2510</v>
      </c>
      <c r="D11" s="1949">
        <v>10</v>
      </c>
      <c r="E11" s="1949">
        <v>10</v>
      </c>
      <c r="F11" s="1949">
        <v>13</v>
      </c>
      <c r="G11" s="1949">
        <v>14</v>
      </c>
      <c r="H11" s="1949">
        <v>15</v>
      </c>
      <c r="I11" s="1949">
        <v>15</v>
      </c>
      <c r="J11" s="1949">
        <v>15</v>
      </c>
      <c r="K11" s="1949">
        <v>15</v>
      </c>
      <c r="L11" s="1949">
        <v>15</v>
      </c>
      <c r="M11" s="1949">
        <v>16</v>
      </c>
      <c r="N11" s="1949">
        <v>16</v>
      </c>
      <c r="O11" s="1949">
        <v>16</v>
      </c>
    </row>
    <row r="12" spans="1:16" s="1851" customFormat="1" ht="8.85" customHeight="1">
      <c r="A12" s="1947">
        <v>8</v>
      </c>
      <c r="B12" s="2522"/>
      <c r="C12" s="1948" t="s">
        <v>520</v>
      </c>
      <c r="D12" s="1949">
        <v>14</v>
      </c>
      <c r="E12" s="1949">
        <v>14</v>
      </c>
      <c r="F12" s="1949">
        <v>18</v>
      </c>
      <c r="G12" s="1949">
        <v>18</v>
      </c>
      <c r="H12" s="1949">
        <v>19</v>
      </c>
      <c r="I12" s="1949">
        <v>20</v>
      </c>
      <c r="J12" s="1949">
        <v>21</v>
      </c>
      <c r="K12" s="1949">
        <v>23</v>
      </c>
      <c r="L12" s="1949">
        <v>24</v>
      </c>
      <c r="M12" s="1949">
        <v>24</v>
      </c>
      <c r="N12" s="1949">
        <v>24</v>
      </c>
      <c r="O12" s="1949">
        <v>24</v>
      </c>
    </row>
    <row r="13" spans="1:16" s="1851" customFormat="1" ht="8.85" customHeight="1">
      <c r="A13" s="1947">
        <v>9</v>
      </c>
      <c r="B13" s="2522"/>
      <c r="C13" s="1948" t="s">
        <v>522</v>
      </c>
      <c r="D13" s="1949">
        <v>90</v>
      </c>
      <c r="E13" s="1949">
        <v>91</v>
      </c>
      <c r="F13" s="1949">
        <v>108</v>
      </c>
      <c r="G13" s="1949">
        <v>113</v>
      </c>
      <c r="H13" s="1949">
        <v>116</v>
      </c>
      <c r="I13" s="1949">
        <v>114</v>
      </c>
      <c r="J13" s="1949">
        <v>119</v>
      </c>
      <c r="K13" s="1949">
        <v>132</v>
      </c>
      <c r="L13" s="1949">
        <v>138</v>
      </c>
      <c r="M13" s="1949">
        <v>144</v>
      </c>
      <c r="N13" s="1949">
        <v>150</v>
      </c>
      <c r="O13" s="1949">
        <v>152</v>
      </c>
    </row>
    <row r="14" spans="1:16" s="1851" customFormat="1" ht="8.85" customHeight="1">
      <c r="A14" s="1947">
        <v>10</v>
      </c>
      <c r="B14" s="2522"/>
      <c r="C14" s="1948" t="s">
        <v>519</v>
      </c>
      <c r="D14" s="1949">
        <v>76</v>
      </c>
      <c r="E14" s="1949">
        <v>76</v>
      </c>
      <c r="F14" s="1949">
        <v>84</v>
      </c>
      <c r="G14" s="1949">
        <v>87</v>
      </c>
      <c r="H14" s="1949">
        <v>88</v>
      </c>
      <c r="I14" s="1949">
        <v>92</v>
      </c>
      <c r="J14" s="1949">
        <v>105</v>
      </c>
      <c r="K14" s="1949">
        <v>112</v>
      </c>
      <c r="L14" s="1949">
        <v>118</v>
      </c>
      <c r="M14" s="1949">
        <v>123</v>
      </c>
      <c r="N14" s="1949">
        <v>123</v>
      </c>
      <c r="O14" s="1949">
        <v>124</v>
      </c>
    </row>
    <row r="15" spans="1:16" s="1851" customFormat="1" ht="8.85" customHeight="1">
      <c r="A15" s="1947">
        <v>11</v>
      </c>
      <c r="B15" s="2522"/>
      <c r="C15" s="1948" t="s">
        <v>523</v>
      </c>
      <c r="D15" s="1949">
        <v>10</v>
      </c>
      <c r="E15" s="1949">
        <v>10</v>
      </c>
      <c r="F15" s="1949">
        <v>12</v>
      </c>
      <c r="G15" s="1949">
        <v>12</v>
      </c>
      <c r="H15" s="1949">
        <v>13</v>
      </c>
      <c r="I15" s="1949">
        <v>19</v>
      </c>
      <c r="J15" s="1949">
        <v>21</v>
      </c>
      <c r="K15" s="1949">
        <v>24</v>
      </c>
      <c r="L15" s="1949">
        <v>25</v>
      </c>
      <c r="M15" s="1949">
        <v>26</v>
      </c>
      <c r="N15" s="1949">
        <v>26</v>
      </c>
      <c r="O15" s="1949">
        <v>26</v>
      </c>
    </row>
    <row r="16" spans="1:16" s="1851" customFormat="1" ht="8.85" customHeight="1">
      <c r="A16" s="1947">
        <v>12</v>
      </c>
      <c r="B16" s="2522"/>
      <c r="C16" s="1948" t="s">
        <v>525</v>
      </c>
      <c r="D16" s="1949">
        <v>6</v>
      </c>
      <c r="E16" s="1949">
        <v>7</v>
      </c>
      <c r="F16" s="1949">
        <v>12</v>
      </c>
      <c r="G16" s="1949">
        <v>13</v>
      </c>
      <c r="H16" s="1949">
        <v>14</v>
      </c>
      <c r="I16" s="1949">
        <v>14</v>
      </c>
      <c r="J16" s="1949">
        <v>14</v>
      </c>
      <c r="K16" s="1949">
        <v>16</v>
      </c>
      <c r="L16" s="1949">
        <v>16</v>
      </c>
      <c r="M16" s="1949">
        <v>16</v>
      </c>
      <c r="N16" s="1949">
        <v>17</v>
      </c>
      <c r="O16" s="1949">
        <v>17</v>
      </c>
    </row>
    <row r="17" spans="1:15" s="1851" customFormat="1" ht="8.85" customHeight="1">
      <c r="A17" s="1947">
        <v>13</v>
      </c>
      <c r="B17" s="2522"/>
      <c r="C17" s="1948" t="s">
        <v>524</v>
      </c>
      <c r="D17" s="1949">
        <v>8</v>
      </c>
      <c r="E17" s="1949">
        <v>9</v>
      </c>
      <c r="F17" s="1949">
        <v>13</v>
      </c>
      <c r="G17" s="1949">
        <v>14</v>
      </c>
      <c r="H17" s="1949">
        <v>16</v>
      </c>
      <c r="I17" s="1949">
        <v>16</v>
      </c>
      <c r="J17" s="1949">
        <v>18</v>
      </c>
      <c r="K17" s="1949">
        <v>18</v>
      </c>
      <c r="L17" s="1949">
        <v>19</v>
      </c>
      <c r="M17" s="1949">
        <v>20</v>
      </c>
      <c r="N17" s="1949">
        <v>20</v>
      </c>
      <c r="O17" s="1949">
        <v>21</v>
      </c>
    </row>
    <row r="18" spans="1:15" s="1851" customFormat="1" ht="8.85" customHeight="1">
      <c r="A18" s="1947">
        <v>14</v>
      </c>
      <c r="B18" s="2523"/>
      <c r="C18" s="1948" t="s">
        <v>526</v>
      </c>
      <c r="D18" s="1949">
        <v>20</v>
      </c>
      <c r="E18" s="1949">
        <v>21</v>
      </c>
      <c r="F18" s="1949">
        <v>26</v>
      </c>
      <c r="G18" s="1949">
        <v>26</v>
      </c>
      <c r="H18" s="1949">
        <v>29</v>
      </c>
      <c r="I18" s="1949">
        <v>31</v>
      </c>
      <c r="J18" s="1949">
        <v>32</v>
      </c>
      <c r="K18" s="1949">
        <v>33</v>
      </c>
      <c r="L18" s="1949">
        <v>35</v>
      </c>
      <c r="M18" s="1949">
        <v>36</v>
      </c>
      <c r="N18" s="1949">
        <v>36</v>
      </c>
      <c r="O18" s="1949">
        <v>36</v>
      </c>
    </row>
    <row r="19" spans="1:15" s="1851" customFormat="1" ht="8.85" customHeight="1">
      <c r="A19" s="1947"/>
      <c r="B19" s="1950" t="s">
        <v>1341</v>
      </c>
      <c r="C19" s="1951"/>
      <c r="D19" s="1952">
        <v>392</v>
      </c>
      <c r="E19" s="1952">
        <v>405</v>
      </c>
      <c r="F19" s="1952">
        <v>486</v>
      </c>
      <c r="G19" s="1952">
        <v>506</v>
      </c>
      <c r="H19" s="1952">
        <v>524</v>
      </c>
      <c r="I19" s="1952">
        <v>542</v>
      </c>
      <c r="J19" s="1952">
        <v>585</v>
      </c>
      <c r="K19" s="1952">
        <v>638</v>
      </c>
      <c r="L19" s="1952">
        <v>656</v>
      </c>
      <c r="M19" s="1952">
        <v>675</v>
      </c>
      <c r="N19" s="1952">
        <v>687</v>
      </c>
      <c r="O19" s="1952">
        <v>693</v>
      </c>
    </row>
    <row r="20" spans="1:15" s="1851" customFormat="1" ht="8.85" customHeight="1">
      <c r="A20" s="1947">
        <v>15</v>
      </c>
      <c r="B20" s="2519" t="s">
        <v>2511</v>
      </c>
      <c r="C20" s="1948" t="s">
        <v>528</v>
      </c>
      <c r="D20" s="1949">
        <v>21</v>
      </c>
      <c r="E20" s="1949">
        <v>22</v>
      </c>
      <c r="F20" s="1949">
        <v>29</v>
      </c>
      <c r="G20" s="1949">
        <v>33</v>
      </c>
      <c r="H20" s="1949">
        <v>35</v>
      </c>
      <c r="I20" s="1949">
        <v>36</v>
      </c>
      <c r="J20" s="1949">
        <v>39</v>
      </c>
      <c r="K20" s="1949">
        <v>40</v>
      </c>
      <c r="L20" s="1949">
        <v>41</v>
      </c>
      <c r="M20" s="1949">
        <v>42</v>
      </c>
      <c r="N20" s="1949">
        <v>43</v>
      </c>
      <c r="O20" s="1949">
        <v>46</v>
      </c>
    </row>
    <row r="21" spans="1:15" s="1851" customFormat="1" ht="8.85" customHeight="1">
      <c r="A21" s="1947">
        <v>16</v>
      </c>
      <c r="B21" s="2522"/>
      <c r="C21" s="1948" t="s">
        <v>527</v>
      </c>
      <c r="D21" s="1949">
        <v>40</v>
      </c>
      <c r="E21" s="1949">
        <v>41</v>
      </c>
      <c r="F21" s="1949">
        <v>54</v>
      </c>
      <c r="G21" s="1949">
        <v>55</v>
      </c>
      <c r="H21" s="1949">
        <v>57</v>
      </c>
      <c r="I21" s="1949">
        <v>58</v>
      </c>
      <c r="J21" s="1949">
        <v>65</v>
      </c>
      <c r="K21" s="1949">
        <v>68</v>
      </c>
      <c r="L21" s="1949">
        <v>71</v>
      </c>
      <c r="M21" s="1949">
        <v>74</v>
      </c>
      <c r="N21" s="1949">
        <v>76</v>
      </c>
      <c r="O21" s="1949">
        <v>76</v>
      </c>
    </row>
    <row r="22" spans="1:15" s="1851" customFormat="1" ht="8.85" customHeight="1">
      <c r="A22" s="1947">
        <v>17</v>
      </c>
      <c r="B22" s="2522"/>
      <c r="C22" s="1948" t="s">
        <v>534</v>
      </c>
      <c r="D22" s="1949">
        <v>42</v>
      </c>
      <c r="E22" s="1949">
        <v>42</v>
      </c>
      <c r="F22" s="1949">
        <v>53</v>
      </c>
      <c r="G22" s="1949">
        <v>55</v>
      </c>
      <c r="H22" s="1949">
        <v>57</v>
      </c>
      <c r="I22" s="1949">
        <v>60</v>
      </c>
      <c r="J22" s="1949">
        <v>64</v>
      </c>
      <c r="K22" s="1949">
        <v>68</v>
      </c>
      <c r="L22" s="1949">
        <v>68</v>
      </c>
      <c r="M22" s="1949">
        <v>72</v>
      </c>
      <c r="N22" s="1949">
        <v>80</v>
      </c>
      <c r="O22" s="1949">
        <v>80</v>
      </c>
    </row>
    <row r="23" spans="1:15" s="1851" customFormat="1" ht="8.85" customHeight="1">
      <c r="A23" s="1947">
        <v>18</v>
      </c>
      <c r="B23" s="2522"/>
      <c r="C23" s="1948" t="s">
        <v>2512</v>
      </c>
      <c r="D23" s="1949">
        <v>30</v>
      </c>
      <c r="E23" s="1949">
        <v>32</v>
      </c>
      <c r="F23" s="1949">
        <v>40</v>
      </c>
      <c r="G23" s="1949">
        <v>40</v>
      </c>
      <c r="H23" s="1949">
        <v>41</v>
      </c>
      <c r="I23" s="1949">
        <v>43</v>
      </c>
      <c r="J23" s="1949">
        <v>45</v>
      </c>
      <c r="K23" s="1949">
        <v>49</v>
      </c>
      <c r="L23" s="1949">
        <v>49</v>
      </c>
      <c r="M23" s="1949">
        <v>51</v>
      </c>
      <c r="N23" s="1949">
        <v>59</v>
      </c>
      <c r="O23" s="1949">
        <v>59</v>
      </c>
    </row>
    <row r="24" spans="1:15" s="1851" customFormat="1" ht="8.85" customHeight="1">
      <c r="A24" s="1947">
        <v>19</v>
      </c>
      <c r="B24" s="2522"/>
      <c r="C24" s="1948" t="s">
        <v>532</v>
      </c>
      <c r="D24" s="1949">
        <v>27</v>
      </c>
      <c r="E24" s="1949">
        <v>28</v>
      </c>
      <c r="F24" s="1949">
        <v>44</v>
      </c>
      <c r="G24" s="1949">
        <v>43</v>
      </c>
      <c r="H24" s="1949">
        <v>46</v>
      </c>
      <c r="I24" s="1949">
        <v>47</v>
      </c>
      <c r="J24" s="1949">
        <v>54</v>
      </c>
      <c r="K24" s="1949">
        <v>58</v>
      </c>
      <c r="L24" s="1949">
        <v>63</v>
      </c>
      <c r="M24" s="1949">
        <v>65</v>
      </c>
      <c r="N24" s="1949">
        <v>65</v>
      </c>
      <c r="O24" s="1949">
        <v>67</v>
      </c>
    </row>
    <row r="25" spans="1:15" s="1851" customFormat="1" ht="8.85" customHeight="1">
      <c r="A25" s="1947">
        <v>20</v>
      </c>
      <c r="B25" s="2522"/>
      <c r="C25" s="1948" t="s">
        <v>539</v>
      </c>
      <c r="D25" s="1949">
        <v>23</v>
      </c>
      <c r="E25" s="1949">
        <v>25</v>
      </c>
      <c r="F25" s="1949">
        <v>36</v>
      </c>
      <c r="G25" s="1949">
        <v>39</v>
      </c>
      <c r="H25" s="1949">
        <v>40</v>
      </c>
      <c r="I25" s="1949">
        <v>41</v>
      </c>
      <c r="J25" s="1949">
        <v>43</v>
      </c>
      <c r="K25" s="1949">
        <v>49</v>
      </c>
      <c r="L25" s="1949">
        <v>52</v>
      </c>
      <c r="M25" s="1949">
        <v>53</v>
      </c>
      <c r="N25" s="1949">
        <v>53</v>
      </c>
      <c r="O25" s="1949">
        <v>55</v>
      </c>
    </row>
    <row r="26" spans="1:15" s="1851" customFormat="1" ht="8.85" customHeight="1">
      <c r="A26" s="1947">
        <v>21</v>
      </c>
      <c r="B26" s="2522"/>
      <c r="C26" s="1948" t="s">
        <v>538</v>
      </c>
      <c r="D26" s="1949">
        <v>32</v>
      </c>
      <c r="E26" s="1949">
        <v>36</v>
      </c>
      <c r="F26" s="1949">
        <v>49</v>
      </c>
      <c r="G26" s="1949">
        <v>50</v>
      </c>
      <c r="H26" s="1949">
        <v>54</v>
      </c>
      <c r="I26" s="1949">
        <v>54</v>
      </c>
      <c r="J26" s="1949">
        <v>58</v>
      </c>
      <c r="K26" s="1949">
        <v>66</v>
      </c>
      <c r="L26" s="1949">
        <v>68</v>
      </c>
      <c r="M26" s="1949">
        <v>72</v>
      </c>
      <c r="N26" s="1949">
        <v>73</v>
      </c>
      <c r="O26" s="1949">
        <v>73</v>
      </c>
    </row>
    <row r="27" spans="1:15" s="1851" customFormat="1" ht="8.85" customHeight="1">
      <c r="A27" s="1947">
        <v>22</v>
      </c>
      <c r="B27" s="2523"/>
      <c r="C27" s="1948" t="s">
        <v>537</v>
      </c>
      <c r="D27" s="1949">
        <v>46</v>
      </c>
      <c r="E27" s="1949">
        <v>47</v>
      </c>
      <c r="F27" s="1949">
        <v>54</v>
      </c>
      <c r="G27" s="1949">
        <v>55</v>
      </c>
      <c r="H27" s="1949">
        <v>58</v>
      </c>
      <c r="I27" s="1949">
        <v>55</v>
      </c>
      <c r="J27" s="1949">
        <v>53</v>
      </c>
      <c r="K27" s="1949">
        <v>57</v>
      </c>
      <c r="L27" s="1949">
        <v>58</v>
      </c>
      <c r="M27" s="1949">
        <v>60</v>
      </c>
      <c r="N27" s="1949">
        <v>65</v>
      </c>
      <c r="O27" s="1949">
        <v>66</v>
      </c>
    </row>
    <row r="28" spans="1:15" s="1851" customFormat="1" ht="8.85" customHeight="1">
      <c r="A28" s="1947"/>
      <c r="B28" s="1953" t="s">
        <v>1341</v>
      </c>
      <c r="C28" s="1954"/>
      <c r="D28" s="1952">
        <v>261</v>
      </c>
      <c r="E28" s="1952">
        <v>273</v>
      </c>
      <c r="F28" s="1952">
        <v>359</v>
      </c>
      <c r="G28" s="1952">
        <v>370</v>
      </c>
      <c r="H28" s="1952">
        <v>388</v>
      </c>
      <c r="I28" s="1952">
        <v>394</v>
      </c>
      <c r="J28" s="1952">
        <v>421</v>
      </c>
      <c r="K28" s="1952">
        <v>455</v>
      </c>
      <c r="L28" s="1952">
        <v>470</v>
      </c>
      <c r="M28" s="1952">
        <v>489</v>
      </c>
      <c r="N28" s="1952">
        <v>514</v>
      </c>
      <c r="O28" s="1952">
        <v>522</v>
      </c>
    </row>
    <row r="29" spans="1:15" s="1851" customFormat="1" ht="8.85" customHeight="1">
      <c r="A29" s="1947">
        <v>23</v>
      </c>
      <c r="B29" s="2519" t="s">
        <v>2513</v>
      </c>
      <c r="C29" s="1948" t="s">
        <v>529</v>
      </c>
      <c r="D29" s="1949">
        <v>15</v>
      </c>
      <c r="E29" s="1949">
        <v>15</v>
      </c>
      <c r="F29" s="1949">
        <v>21</v>
      </c>
      <c r="G29" s="1949">
        <v>22</v>
      </c>
      <c r="H29" s="1949">
        <v>22</v>
      </c>
      <c r="I29" s="1949">
        <v>22</v>
      </c>
      <c r="J29" s="1949">
        <v>22</v>
      </c>
      <c r="K29" s="1949">
        <v>22</v>
      </c>
      <c r="L29" s="1949">
        <v>24</v>
      </c>
      <c r="M29" s="1949">
        <v>24</v>
      </c>
      <c r="N29" s="1949">
        <v>24</v>
      </c>
      <c r="O29" s="1949">
        <v>26</v>
      </c>
    </row>
    <row r="30" spans="1:15" s="1851" customFormat="1" ht="8.85" customHeight="1">
      <c r="A30" s="1947">
        <v>24</v>
      </c>
      <c r="B30" s="2522"/>
      <c r="C30" s="1948" t="s">
        <v>530</v>
      </c>
      <c r="D30" s="1949">
        <v>11</v>
      </c>
      <c r="E30" s="1949">
        <v>13</v>
      </c>
      <c r="F30" s="1949">
        <v>16</v>
      </c>
      <c r="G30" s="1949">
        <v>19</v>
      </c>
      <c r="H30" s="1949">
        <v>19</v>
      </c>
      <c r="I30" s="1949">
        <v>19</v>
      </c>
      <c r="J30" s="1949">
        <v>22</v>
      </c>
      <c r="K30" s="1949">
        <v>23</v>
      </c>
      <c r="L30" s="1949">
        <v>23</v>
      </c>
      <c r="M30" s="1949">
        <v>23</v>
      </c>
      <c r="N30" s="1949">
        <v>24</v>
      </c>
      <c r="O30" s="1949">
        <v>24</v>
      </c>
    </row>
    <row r="31" spans="1:15" s="1851" customFormat="1" ht="8.85" customHeight="1">
      <c r="A31" s="1947">
        <v>25</v>
      </c>
      <c r="B31" s="2522"/>
      <c r="C31" s="1948" t="s">
        <v>531</v>
      </c>
      <c r="D31" s="1949">
        <v>13</v>
      </c>
      <c r="E31" s="1949">
        <v>14</v>
      </c>
      <c r="F31" s="1949">
        <v>26</v>
      </c>
      <c r="G31" s="1949">
        <v>22</v>
      </c>
      <c r="H31" s="1949">
        <v>24</v>
      </c>
      <c r="I31" s="1949">
        <v>26</v>
      </c>
      <c r="J31" s="1949">
        <v>27</v>
      </c>
      <c r="K31" s="1949">
        <v>29</v>
      </c>
      <c r="L31" s="1949">
        <v>29</v>
      </c>
      <c r="M31" s="1949">
        <v>29</v>
      </c>
      <c r="N31" s="1949">
        <v>30</v>
      </c>
      <c r="O31" s="1949">
        <v>30</v>
      </c>
    </row>
    <row r="32" spans="1:15" s="1851" customFormat="1" ht="8.85" customHeight="1">
      <c r="A32" s="1947">
        <v>26</v>
      </c>
      <c r="B32" s="2522"/>
      <c r="C32" s="1948" t="s">
        <v>2514</v>
      </c>
      <c r="D32" s="1949">
        <v>14</v>
      </c>
      <c r="E32" s="1949">
        <v>14</v>
      </c>
      <c r="F32" s="1949">
        <v>22</v>
      </c>
      <c r="G32" s="1949">
        <v>20</v>
      </c>
      <c r="H32" s="1949">
        <v>20</v>
      </c>
      <c r="I32" s="1949">
        <v>21</v>
      </c>
      <c r="J32" s="1949">
        <v>21</v>
      </c>
      <c r="K32" s="1949">
        <v>22</v>
      </c>
      <c r="L32" s="1949">
        <v>24</v>
      </c>
      <c r="M32" s="1949">
        <v>25</v>
      </c>
      <c r="N32" s="1949">
        <v>25</v>
      </c>
      <c r="O32" s="1949">
        <v>26</v>
      </c>
    </row>
    <row r="33" spans="1:15" s="1851" customFormat="1" ht="8.85" customHeight="1">
      <c r="A33" s="1947">
        <v>27</v>
      </c>
      <c r="B33" s="2522"/>
      <c r="C33" s="1948" t="s">
        <v>544</v>
      </c>
      <c r="D33" s="1949">
        <v>25</v>
      </c>
      <c r="E33" s="1949">
        <v>29</v>
      </c>
      <c r="F33" s="1949">
        <v>34</v>
      </c>
      <c r="G33" s="1949">
        <v>34</v>
      </c>
      <c r="H33" s="1949">
        <v>34</v>
      </c>
      <c r="I33" s="1949">
        <v>37</v>
      </c>
      <c r="J33" s="1949">
        <v>41</v>
      </c>
      <c r="K33" s="1949">
        <v>43</v>
      </c>
      <c r="L33" s="1949">
        <v>44</v>
      </c>
      <c r="M33" s="1949">
        <v>47</v>
      </c>
      <c r="N33" s="1949">
        <v>55</v>
      </c>
      <c r="O33" s="1949">
        <v>56</v>
      </c>
    </row>
    <row r="34" spans="1:15" s="1851" customFormat="1" ht="8.85" customHeight="1">
      <c r="A34" s="1947">
        <v>28</v>
      </c>
      <c r="B34" s="2522"/>
      <c r="C34" s="1948" t="s">
        <v>545</v>
      </c>
      <c r="D34" s="1949">
        <v>18</v>
      </c>
      <c r="E34" s="1949">
        <v>20</v>
      </c>
      <c r="F34" s="1949">
        <v>26</v>
      </c>
      <c r="G34" s="1949">
        <v>27</v>
      </c>
      <c r="H34" s="1949">
        <v>27</v>
      </c>
      <c r="I34" s="1949">
        <v>29</v>
      </c>
      <c r="J34" s="1949">
        <v>29</v>
      </c>
      <c r="K34" s="1949">
        <v>29</v>
      </c>
      <c r="L34" s="1949">
        <v>32</v>
      </c>
      <c r="M34" s="1949">
        <v>35</v>
      </c>
      <c r="N34" s="1949">
        <v>36</v>
      </c>
      <c r="O34" s="1949">
        <v>36</v>
      </c>
    </row>
    <row r="35" spans="1:15" s="1851" customFormat="1" ht="8.85" customHeight="1">
      <c r="A35" s="1947">
        <v>29</v>
      </c>
      <c r="B35" s="2522"/>
      <c r="C35" s="1948" t="s">
        <v>546</v>
      </c>
      <c r="D35" s="1949">
        <v>21</v>
      </c>
      <c r="E35" s="1949">
        <v>21</v>
      </c>
      <c r="F35" s="1949">
        <v>27</v>
      </c>
      <c r="G35" s="1949">
        <v>27</v>
      </c>
      <c r="H35" s="1949">
        <v>28</v>
      </c>
      <c r="I35" s="1949">
        <v>28</v>
      </c>
      <c r="J35" s="1949">
        <v>29</v>
      </c>
      <c r="K35" s="1949">
        <v>35</v>
      </c>
      <c r="L35" s="1949">
        <v>35</v>
      </c>
      <c r="M35" s="1949">
        <v>36</v>
      </c>
      <c r="N35" s="1949">
        <v>37</v>
      </c>
      <c r="O35" s="1949">
        <v>36</v>
      </c>
    </row>
    <row r="36" spans="1:15" s="1851" customFormat="1" ht="8.85" customHeight="1">
      <c r="A36" s="1947">
        <v>30</v>
      </c>
      <c r="B36" s="2522"/>
      <c r="C36" s="1955" t="s">
        <v>2515</v>
      </c>
      <c r="D36" s="1949">
        <v>46</v>
      </c>
      <c r="E36" s="1949">
        <v>51</v>
      </c>
      <c r="F36" s="1949">
        <v>57</v>
      </c>
      <c r="G36" s="1949">
        <v>57</v>
      </c>
      <c r="H36" s="1949">
        <v>58</v>
      </c>
      <c r="I36" s="1949">
        <v>58</v>
      </c>
      <c r="J36" s="1949">
        <v>59</v>
      </c>
      <c r="K36" s="1949">
        <v>62</v>
      </c>
      <c r="L36" s="1949">
        <v>65</v>
      </c>
      <c r="M36" s="1949">
        <v>68</v>
      </c>
      <c r="N36" s="1949">
        <v>72</v>
      </c>
      <c r="O36" s="1949">
        <v>72</v>
      </c>
    </row>
    <row r="37" spans="1:15" s="1851" customFormat="1" ht="8.85" customHeight="1">
      <c r="A37" s="1947">
        <v>31</v>
      </c>
      <c r="B37" s="2522"/>
      <c r="C37" s="1948" t="s">
        <v>540</v>
      </c>
      <c r="D37" s="1949">
        <v>468</v>
      </c>
      <c r="E37" s="1949">
        <v>479</v>
      </c>
      <c r="F37" s="1949">
        <v>495</v>
      </c>
      <c r="G37" s="1949">
        <v>511</v>
      </c>
      <c r="H37" s="1949">
        <v>540</v>
      </c>
      <c r="I37" s="1949">
        <v>557</v>
      </c>
      <c r="J37" s="1949">
        <v>618</v>
      </c>
      <c r="K37" s="1949">
        <v>664</v>
      </c>
      <c r="L37" s="1949">
        <v>694</v>
      </c>
      <c r="M37" s="1949">
        <v>732</v>
      </c>
      <c r="N37" s="1949">
        <v>762</v>
      </c>
      <c r="O37" s="1949">
        <v>776</v>
      </c>
    </row>
    <row r="38" spans="1:15" s="1851" customFormat="1" ht="8.85" customHeight="1">
      <c r="A38" s="1947">
        <v>32</v>
      </c>
      <c r="B38" s="2522"/>
      <c r="C38" s="1948" t="s">
        <v>541</v>
      </c>
      <c r="D38" s="1949">
        <v>102</v>
      </c>
      <c r="E38" s="1949">
        <v>105</v>
      </c>
      <c r="F38" s="1949">
        <v>110</v>
      </c>
      <c r="G38" s="1949">
        <v>110</v>
      </c>
      <c r="H38" s="1949">
        <v>111</v>
      </c>
      <c r="I38" s="1949">
        <v>115</v>
      </c>
      <c r="J38" s="1949">
        <v>134</v>
      </c>
      <c r="K38" s="1949">
        <v>154</v>
      </c>
      <c r="L38" s="1949">
        <v>160</v>
      </c>
      <c r="M38" s="1949">
        <v>173</v>
      </c>
      <c r="N38" s="1949">
        <v>179</v>
      </c>
      <c r="O38" s="1949">
        <v>182</v>
      </c>
    </row>
    <row r="39" spans="1:15" s="1851" customFormat="1" ht="8.85" customHeight="1">
      <c r="A39" s="1947">
        <v>33</v>
      </c>
      <c r="B39" s="2522"/>
      <c r="C39" s="1948" t="s">
        <v>542</v>
      </c>
      <c r="D39" s="1949">
        <v>45</v>
      </c>
      <c r="E39" s="1949">
        <v>46</v>
      </c>
      <c r="F39" s="1949">
        <v>50</v>
      </c>
      <c r="G39" s="1949">
        <v>49</v>
      </c>
      <c r="H39" s="1949">
        <v>51</v>
      </c>
      <c r="I39" s="1949">
        <v>55</v>
      </c>
      <c r="J39" s="1949">
        <v>66</v>
      </c>
      <c r="K39" s="1949">
        <v>74</v>
      </c>
      <c r="L39" s="1949">
        <v>80</v>
      </c>
      <c r="M39" s="1949">
        <v>89</v>
      </c>
      <c r="N39" s="1949">
        <v>96</v>
      </c>
      <c r="O39" s="1949">
        <v>99</v>
      </c>
    </row>
    <row r="40" spans="1:15" s="1851" customFormat="1" ht="8.85" customHeight="1">
      <c r="A40" s="1947">
        <v>34</v>
      </c>
      <c r="B40" s="2522"/>
      <c r="C40" s="1948" t="s">
        <v>536</v>
      </c>
      <c r="D40" s="1949">
        <v>37</v>
      </c>
      <c r="E40" s="1949">
        <v>38</v>
      </c>
      <c r="F40" s="1949">
        <v>45</v>
      </c>
      <c r="G40" s="1949">
        <v>46</v>
      </c>
      <c r="H40" s="1949">
        <v>50</v>
      </c>
      <c r="I40" s="1949">
        <v>51</v>
      </c>
      <c r="J40" s="1949">
        <v>52</v>
      </c>
      <c r="K40" s="1949">
        <v>57</v>
      </c>
      <c r="L40" s="1949">
        <v>58</v>
      </c>
      <c r="M40" s="1949">
        <v>57</v>
      </c>
      <c r="N40" s="1949">
        <v>59</v>
      </c>
      <c r="O40" s="1949">
        <v>58</v>
      </c>
    </row>
    <row r="41" spans="1:15" s="1851" customFormat="1" ht="8.85" customHeight="1">
      <c r="A41" s="1947">
        <v>35</v>
      </c>
      <c r="B41" s="2523"/>
      <c r="C41" s="1948" t="s">
        <v>2516</v>
      </c>
      <c r="D41" s="1949">
        <v>98</v>
      </c>
      <c r="E41" s="1949">
        <v>95</v>
      </c>
      <c r="F41" s="1949">
        <v>102</v>
      </c>
      <c r="G41" s="1949">
        <v>105</v>
      </c>
      <c r="H41" s="1949">
        <v>105</v>
      </c>
      <c r="I41" s="1949">
        <v>110</v>
      </c>
      <c r="J41" s="1949">
        <v>118</v>
      </c>
      <c r="K41" s="1949">
        <v>127</v>
      </c>
      <c r="L41" s="1949">
        <v>132</v>
      </c>
      <c r="M41" s="1949">
        <v>139</v>
      </c>
      <c r="N41" s="1949">
        <v>154</v>
      </c>
      <c r="O41" s="1949">
        <v>156</v>
      </c>
    </row>
    <row r="42" spans="1:15" s="1851" customFormat="1" ht="8.85" customHeight="1">
      <c r="A42" s="1947"/>
      <c r="B42" s="1950" t="s">
        <v>1341</v>
      </c>
      <c r="C42" s="1965"/>
      <c r="D42" s="1952">
        <v>913</v>
      </c>
      <c r="E42" s="1952">
        <v>940</v>
      </c>
      <c r="F42" s="1952">
        <v>1031</v>
      </c>
      <c r="G42" s="1952">
        <v>1049</v>
      </c>
      <c r="H42" s="1952">
        <v>1089</v>
      </c>
      <c r="I42" s="1952">
        <v>1128</v>
      </c>
      <c r="J42" s="1952">
        <v>1238</v>
      </c>
      <c r="K42" s="1952">
        <v>1341</v>
      </c>
      <c r="L42" s="1952">
        <v>1400</v>
      </c>
      <c r="M42" s="1952">
        <v>1477</v>
      </c>
      <c r="N42" s="1952">
        <v>1553</v>
      </c>
      <c r="O42" s="1952">
        <v>1577</v>
      </c>
    </row>
    <row r="43" spans="1:15" s="1851" customFormat="1" ht="8.85" customHeight="1">
      <c r="A43" s="1947">
        <v>36</v>
      </c>
      <c r="B43" s="2528" t="s">
        <v>1635</v>
      </c>
      <c r="C43" s="1948" t="s">
        <v>548</v>
      </c>
      <c r="D43" s="1949">
        <v>19</v>
      </c>
      <c r="E43" s="1949">
        <v>20</v>
      </c>
      <c r="F43" s="1949">
        <v>22</v>
      </c>
      <c r="G43" s="1949">
        <v>22</v>
      </c>
      <c r="H43" s="1949">
        <v>23</v>
      </c>
      <c r="I43" s="1949">
        <v>25</v>
      </c>
      <c r="J43" s="1949">
        <v>29</v>
      </c>
      <c r="K43" s="1949">
        <v>38</v>
      </c>
      <c r="L43" s="1949">
        <v>39</v>
      </c>
      <c r="M43" s="1949">
        <v>40</v>
      </c>
      <c r="N43" s="1949">
        <v>41</v>
      </c>
      <c r="O43" s="1949">
        <v>40</v>
      </c>
    </row>
    <row r="44" spans="1:15" s="1851" customFormat="1" ht="8.85" customHeight="1">
      <c r="A44" s="1947">
        <v>37</v>
      </c>
      <c r="B44" s="2528"/>
      <c r="C44" s="1948" t="s">
        <v>550</v>
      </c>
      <c r="D44" s="1949">
        <v>4</v>
      </c>
      <c r="E44" s="1949">
        <v>4</v>
      </c>
      <c r="F44" s="1949">
        <v>4</v>
      </c>
      <c r="G44" s="1949">
        <v>6</v>
      </c>
      <c r="H44" s="1949">
        <v>6</v>
      </c>
      <c r="I44" s="1949">
        <v>6</v>
      </c>
      <c r="J44" s="1949">
        <v>6</v>
      </c>
      <c r="K44" s="1949">
        <v>7</v>
      </c>
      <c r="L44" s="1949">
        <v>7</v>
      </c>
      <c r="M44" s="1949">
        <v>8</v>
      </c>
      <c r="N44" s="1949">
        <v>10</v>
      </c>
      <c r="O44" s="1949">
        <v>10</v>
      </c>
    </row>
    <row r="45" spans="1:15" s="1851" customFormat="1" ht="8.85" customHeight="1">
      <c r="A45" s="1947">
        <v>38</v>
      </c>
      <c r="B45" s="2528"/>
      <c r="C45" s="1948" t="s">
        <v>551</v>
      </c>
      <c r="D45" s="1949">
        <v>22</v>
      </c>
      <c r="E45" s="1949">
        <v>26</v>
      </c>
      <c r="F45" s="1949">
        <v>23</v>
      </c>
      <c r="G45" s="1949">
        <v>26</v>
      </c>
      <c r="H45" s="1949">
        <v>28</v>
      </c>
      <c r="I45" s="1949">
        <v>28</v>
      </c>
      <c r="J45" s="1949">
        <v>30</v>
      </c>
      <c r="K45" s="1949">
        <v>35</v>
      </c>
      <c r="L45" s="1949">
        <v>34</v>
      </c>
      <c r="M45" s="1949">
        <v>38</v>
      </c>
      <c r="N45" s="1949">
        <v>40</v>
      </c>
      <c r="O45" s="1949">
        <v>40</v>
      </c>
    </row>
    <row r="46" spans="1:15" s="1851" customFormat="1" ht="8.85" customHeight="1">
      <c r="A46" s="1947">
        <v>39</v>
      </c>
      <c r="B46" s="2528"/>
      <c r="C46" s="1948" t="s">
        <v>552</v>
      </c>
      <c r="D46" s="1949">
        <v>90</v>
      </c>
      <c r="E46" s="1949">
        <v>97</v>
      </c>
      <c r="F46" s="1949">
        <v>105</v>
      </c>
      <c r="G46" s="1949">
        <v>110</v>
      </c>
      <c r="H46" s="1949">
        <v>113</v>
      </c>
      <c r="I46" s="1949">
        <v>109</v>
      </c>
      <c r="J46" s="1949">
        <v>118</v>
      </c>
      <c r="K46" s="1949">
        <v>139</v>
      </c>
      <c r="L46" s="1949">
        <v>145</v>
      </c>
      <c r="M46" s="1949">
        <v>165</v>
      </c>
      <c r="N46" s="1949">
        <v>182</v>
      </c>
      <c r="O46" s="1949">
        <v>183</v>
      </c>
    </row>
    <row r="47" spans="1:15" s="1851" customFormat="1" ht="8.85" customHeight="1">
      <c r="A47" s="1947">
        <v>40</v>
      </c>
      <c r="B47" s="2528"/>
      <c r="C47" s="1948" t="s">
        <v>549</v>
      </c>
      <c r="D47" s="1949">
        <v>37</v>
      </c>
      <c r="E47" s="1949">
        <v>40</v>
      </c>
      <c r="F47" s="1949">
        <v>47</v>
      </c>
      <c r="G47" s="1949">
        <v>48</v>
      </c>
      <c r="H47" s="1949">
        <v>48</v>
      </c>
      <c r="I47" s="1949">
        <v>49</v>
      </c>
      <c r="J47" s="1949">
        <v>53</v>
      </c>
      <c r="K47" s="1949">
        <v>64</v>
      </c>
      <c r="L47" s="1949">
        <v>68</v>
      </c>
      <c r="M47" s="1949">
        <v>72</v>
      </c>
      <c r="N47" s="1949">
        <v>78</v>
      </c>
      <c r="O47" s="1949">
        <v>77</v>
      </c>
    </row>
    <row r="48" spans="1:15" s="1851" customFormat="1" ht="8.85" customHeight="1">
      <c r="A48" s="1947">
        <v>41</v>
      </c>
      <c r="B48" s="2528"/>
      <c r="C48" s="1948" t="s">
        <v>553</v>
      </c>
      <c r="D48" s="1949">
        <v>21</v>
      </c>
      <c r="E48" s="1949">
        <v>22</v>
      </c>
      <c r="F48" s="1949">
        <v>29</v>
      </c>
      <c r="G48" s="1949">
        <v>30</v>
      </c>
      <c r="H48" s="1949">
        <v>31</v>
      </c>
      <c r="I48" s="1949">
        <v>31</v>
      </c>
      <c r="J48" s="1949">
        <v>32</v>
      </c>
      <c r="K48" s="1949">
        <v>33</v>
      </c>
      <c r="L48" s="1949">
        <v>33</v>
      </c>
      <c r="M48" s="1949">
        <v>38</v>
      </c>
      <c r="N48" s="1949">
        <v>41</v>
      </c>
      <c r="O48" s="1949">
        <v>42</v>
      </c>
    </row>
    <row r="49" spans="1:15" s="1851" customFormat="1" ht="8.85" customHeight="1">
      <c r="A49" s="1947">
        <v>42</v>
      </c>
      <c r="B49" s="2528"/>
      <c r="C49" s="1948" t="s">
        <v>556</v>
      </c>
      <c r="D49" s="1949">
        <v>5</v>
      </c>
      <c r="E49" s="1949">
        <v>5</v>
      </c>
      <c r="F49" s="1949">
        <v>6</v>
      </c>
      <c r="G49" s="1949">
        <v>9</v>
      </c>
      <c r="H49" s="1949">
        <v>10</v>
      </c>
      <c r="I49" s="1949">
        <v>10</v>
      </c>
      <c r="J49" s="1949">
        <v>10</v>
      </c>
      <c r="K49" s="1949">
        <v>11</v>
      </c>
      <c r="L49" s="1949">
        <v>11</v>
      </c>
      <c r="M49" s="1949">
        <v>11</v>
      </c>
      <c r="N49" s="1949">
        <v>13</v>
      </c>
      <c r="O49" s="1949">
        <v>13</v>
      </c>
    </row>
    <row r="50" spans="1:15" s="1851" customFormat="1" ht="8.85" customHeight="1">
      <c r="A50" s="1947">
        <v>43</v>
      </c>
      <c r="B50" s="2528"/>
      <c r="C50" s="1948" t="s">
        <v>557</v>
      </c>
      <c r="D50" s="1949">
        <v>27</v>
      </c>
      <c r="E50" s="1949">
        <v>30</v>
      </c>
      <c r="F50" s="1949">
        <v>37</v>
      </c>
      <c r="G50" s="1949">
        <v>35</v>
      </c>
      <c r="H50" s="1949">
        <v>35</v>
      </c>
      <c r="I50" s="1949">
        <v>35</v>
      </c>
      <c r="J50" s="1949">
        <v>37</v>
      </c>
      <c r="K50" s="1949">
        <v>41</v>
      </c>
      <c r="L50" s="1949">
        <v>41</v>
      </c>
      <c r="M50" s="1949">
        <v>42</v>
      </c>
      <c r="N50" s="1949">
        <v>43</v>
      </c>
      <c r="O50" s="1949">
        <v>45</v>
      </c>
    </row>
    <row r="51" spans="1:15" s="1851" customFormat="1" ht="8.85" customHeight="1">
      <c r="A51" s="1947">
        <v>44</v>
      </c>
      <c r="B51" s="2528"/>
      <c r="C51" s="1948" t="s">
        <v>554</v>
      </c>
      <c r="D51" s="1949">
        <v>14</v>
      </c>
      <c r="E51" s="1949">
        <v>17</v>
      </c>
      <c r="F51" s="1949">
        <v>18</v>
      </c>
      <c r="G51" s="1949">
        <v>18</v>
      </c>
      <c r="H51" s="1949">
        <v>18</v>
      </c>
      <c r="I51" s="1949">
        <v>18</v>
      </c>
      <c r="J51" s="1949">
        <v>19</v>
      </c>
      <c r="K51" s="1949">
        <v>22</v>
      </c>
      <c r="L51" s="1949">
        <v>22</v>
      </c>
      <c r="M51" s="1949">
        <v>23</v>
      </c>
      <c r="N51" s="1949">
        <v>26</v>
      </c>
      <c r="O51" s="1949">
        <v>28</v>
      </c>
    </row>
    <row r="52" spans="1:15" s="1851" customFormat="1" ht="8.85" customHeight="1">
      <c r="A52" s="1947">
        <v>45</v>
      </c>
      <c r="B52" s="2528"/>
      <c r="C52" s="1948" t="s">
        <v>555</v>
      </c>
      <c r="D52" s="1949">
        <v>13</v>
      </c>
      <c r="E52" s="1949">
        <v>13</v>
      </c>
      <c r="F52" s="1949">
        <v>20</v>
      </c>
      <c r="G52" s="1949">
        <v>19</v>
      </c>
      <c r="H52" s="1949">
        <v>19</v>
      </c>
      <c r="I52" s="1949">
        <v>19</v>
      </c>
      <c r="J52" s="1949">
        <v>18</v>
      </c>
      <c r="K52" s="1949">
        <v>19</v>
      </c>
      <c r="L52" s="1949">
        <v>19</v>
      </c>
      <c r="M52" s="1949">
        <v>21</v>
      </c>
      <c r="N52" s="1949">
        <v>22</v>
      </c>
      <c r="O52" s="1949">
        <v>22</v>
      </c>
    </row>
    <row r="53" spans="1:15" s="1851" customFormat="1" ht="8.85" customHeight="1">
      <c r="A53" s="1947">
        <v>46</v>
      </c>
      <c r="B53" s="2528"/>
      <c r="C53" s="1948" t="s">
        <v>2517</v>
      </c>
      <c r="D53" s="1949">
        <v>30</v>
      </c>
      <c r="E53" s="1949">
        <v>29</v>
      </c>
      <c r="F53" s="1949">
        <v>34</v>
      </c>
      <c r="G53" s="1949">
        <v>39</v>
      </c>
      <c r="H53" s="1949">
        <v>41</v>
      </c>
      <c r="I53" s="1949">
        <v>42</v>
      </c>
      <c r="J53" s="1949">
        <v>44</v>
      </c>
      <c r="K53" s="1949">
        <v>52</v>
      </c>
      <c r="L53" s="1949">
        <v>52</v>
      </c>
      <c r="M53" s="1949">
        <v>54</v>
      </c>
      <c r="N53" s="1949">
        <v>59</v>
      </c>
      <c r="O53" s="1949">
        <v>58</v>
      </c>
    </row>
    <row r="54" spans="1:15" s="1851" customFormat="1" ht="8.85" customHeight="1">
      <c r="A54" s="1947"/>
      <c r="B54" s="1950" t="s">
        <v>1341</v>
      </c>
      <c r="C54" s="1965"/>
      <c r="D54" s="1952">
        <v>282</v>
      </c>
      <c r="E54" s="1952">
        <v>303</v>
      </c>
      <c r="F54" s="1952">
        <v>345</v>
      </c>
      <c r="G54" s="1952">
        <v>362</v>
      </c>
      <c r="H54" s="1952">
        <v>372</v>
      </c>
      <c r="I54" s="1952">
        <v>372</v>
      </c>
      <c r="J54" s="1952">
        <v>396</v>
      </c>
      <c r="K54" s="1952">
        <v>461</v>
      </c>
      <c r="L54" s="1952">
        <v>471</v>
      </c>
      <c r="M54" s="1952">
        <v>512</v>
      </c>
      <c r="N54" s="1952">
        <v>555</v>
      </c>
      <c r="O54" s="1952">
        <v>558</v>
      </c>
    </row>
    <row r="55" spans="1:15" s="1851" customFormat="1" ht="8.85" customHeight="1">
      <c r="A55" s="1947">
        <v>47</v>
      </c>
      <c r="B55" s="2519" t="s">
        <v>2518</v>
      </c>
      <c r="C55" s="1948" t="s">
        <v>558</v>
      </c>
      <c r="D55" s="1949">
        <v>14</v>
      </c>
      <c r="E55" s="1949">
        <v>14</v>
      </c>
      <c r="F55" s="1949">
        <v>20</v>
      </c>
      <c r="G55" s="1949">
        <v>23</v>
      </c>
      <c r="H55" s="1949">
        <v>26</v>
      </c>
      <c r="I55" s="1949">
        <v>27</v>
      </c>
      <c r="J55" s="1949">
        <v>28</v>
      </c>
      <c r="K55" s="1949">
        <v>31</v>
      </c>
      <c r="L55" s="1949">
        <v>30</v>
      </c>
      <c r="M55" s="1949">
        <v>33</v>
      </c>
      <c r="N55" s="1949">
        <v>35</v>
      </c>
      <c r="O55" s="1949">
        <v>35</v>
      </c>
    </row>
    <row r="56" spans="1:15" s="1851" customFormat="1" ht="8.85" customHeight="1">
      <c r="A56" s="1947">
        <v>48</v>
      </c>
      <c r="B56" s="2520"/>
      <c r="C56" s="1948" t="s">
        <v>560</v>
      </c>
      <c r="D56" s="1949">
        <v>26</v>
      </c>
      <c r="E56" s="1949">
        <v>30</v>
      </c>
      <c r="F56" s="1949">
        <v>33</v>
      </c>
      <c r="G56" s="1949">
        <v>35</v>
      </c>
      <c r="H56" s="1949">
        <v>37</v>
      </c>
      <c r="I56" s="1949">
        <v>36</v>
      </c>
      <c r="J56" s="1949">
        <v>38</v>
      </c>
      <c r="K56" s="1949">
        <v>40</v>
      </c>
      <c r="L56" s="1949">
        <v>41</v>
      </c>
      <c r="M56" s="1949">
        <v>43</v>
      </c>
      <c r="N56" s="1949">
        <v>46</v>
      </c>
      <c r="O56" s="1949">
        <v>47</v>
      </c>
    </row>
    <row r="57" spans="1:15" s="1851" customFormat="1" ht="8.85" customHeight="1">
      <c r="A57" s="1947">
        <v>49</v>
      </c>
      <c r="B57" s="2520"/>
      <c r="C57" s="1948" t="s">
        <v>2519</v>
      </c>
      <c r="D57" s="1949">
        <v>120</v>
      </c>
      <c r="E57" s="1949">
        <v>126</v>
      </c>
      <c r="F57" s="1949">
        <v>135</v>
      </c>
      <c r="G57" s="1949">
        <v>139</v>
      </c>
      <c r="H57" s="1949">
        <v>140</v>
      </c>
      <c r="I57" s="1949">
        <v>143</v>
      </c>
      <c r="J57" s="1949">
        <v>155</v>
      </c>
      <c r="K57" s="1949">
        <v>159</v>
      </c>
      <c r="L57" s="1949">
        <v>171</v>
      </c>
      <c r="M57" s="1949">
        <v>182</v>
      </c>
      <c r="N57" s="1949">
        <v>193</v>
      </c>
      <c r="O57" s="1949">
        <v>193</v>
      </c>
    </row>
    <row r="58" spans="1:15" s="1851" customFormat="1" ht="8.85" customHeight="1">
      <c r="A58" s="1947">
        <v>50</v>
      </c>
      <c r="B58" s="2520"/>
      <c r="C58" s="1948" t="s">
        <v>561</v>
      </c>
      <c r="D58" s="1949">
        <v>27</v>
      </c>
      <c r="E58" s="1949">
        <v>26</v>
      </c>
      <c r="F58" s="1949">
        <v>39</v>
      </c>
      <c r="G58" s="1949">
        <v>39</v>
      </c>
      <c r="H58" s="1949">
        <v>39</v>
      </c>
      <c r="I58" s="1949">
        <v>40</v>
      </c>
      <c r="J58" s="1949">
        <v>49</v>
      </c>
      <c r="K58" s="1949">
        <v>52</v>
      </c>
      <c r="L58" s="1949">
        <v>58</v>
      </c>
      <c r="M58" s="1949">
        <v>64</v>
      </c>
      <c r="N58" s="1949">
        <v>69</v>
      </c>
      <c r="O58" s="1949">
        <v>69</v>
      </c>
    </row>
    <row r="59" spans="1:15" s="1851" customFormat="1" ht="8.85" customHeight="1">
      <c r="A59" s="1947">
        <v>51</v>
      </c>
      <c r="B59" s="2520"/>
      <c r="C59" s="1948" t="s">
        <v>559</v>
      </c>
      <c r="D59" s="1949">
        <v>15</v>
      </c>
      <c r="E59" s="1949">
        <v>17</v>
      </c>
      <c r="F59" s="1949">
        <v>16</v>
      </c>
      <c r="G59" s="1949">
        <v>19</v>
      </c>
      <c r="H59" s="1949">
        <v>19</v>
      </c>
      <c r="I59" s="1949">
        <v>18</v>
      </c>
      <c r="J59" s="1949">
        <v>20</v>
      </c>
      <c r="K59" s="1949">
        <v>21</v>
      </c>
      <c r="L59" s="1949">
        <v>20</v>
      </c>
      <c r="M59" s="1949">
        <v>21</v>
      </c>
      <c r="N59" s="1949">
        <v>21</v>
      </c>
      <c r="O59" s="1949">
        <v>21</v>
      </c>
    </row>
    <row r="60" spans="1:15" s="1851" customFormat="1" ht="8.85" customHeight="1">
      <c r="A60" s="1947">
        <v>52</v>
      </c>
      <c r="B60" s="2520"/>
      <c r="C60" s="1948" t="s">
        <v>567</v>
      </c>
      <c r="D60" s="1949">
        <v>9</v>
      </c>
      <c r="E60" s="1949">
        <v>10</v>
      </c>
      <c r="F60" s="1949">
        <v>15</v>
      </c>
      <c r="G60" s="1949">
        <v>16</v>
      </c>
      <c r="H60" s="1949">
        <v>16</v>
      </c>
      <c r="I60" s="1949">
        <v>16</v>
      </c>
      <c r="J60" s="1949">
        <v>17</v>
      </c>
      <c r="K60" s="1949">
        <v>17</v>
      </c>
      <c r="L60" s="1949">
        <v>19</v>
      </c>
      <c r="M60" s="1949">
        <v>18</v>
      </c>
      <c r="N60" s="1949">
        <v>18</v>
      </c>
      <c r="O60" s="1949">
        <v>19</v>
      </c>
    </row>
    <row r="61" spans="1:15" s="1851" customFormat="1" ht="8.85" customHeight="1">
      <c r="A61" s="1947">
        <v>53</v>
      </c>
      <c r="B61" s="2520"/>
      <c r="C61" s="1948" t="s">
        <v>565</v>
      </c>
      <c r="D61" s="1949">
        <v>6</v>
      </c>
      <c r="E61" s="1949">
        <v>6</v>
      </c>
      <c r="F61" s="1949">
        <v>10</v>
      </c>
      <c r="G61" s="1949">
        <v>12</v>
      </c>
      <c r="H61" s="1949">
        <v>13</v>
      </c>
      <c r="I61" s="1949">
        <v>14</v>
      </c>
      <c r="J61" s="1949">
        <v>15</v>
      </c>
      <c r="K61" s="1949">
        <v>19</v>
      </c>
      <c r="L61" s="1949">
        <v>18</v>
      </c>
      <c r="M61" s="1949">
        <v>19</v>
      </c>
      <c r="N61" s="1949">
        <v>19</v>
      </c>
      <c r="O61" s="1949">
        <v>19</v>
      </c>
    </row>
    <row r="62" spans="1:15" s="1851" customFormat="1" ht="8.85" customHeight="1">
      <c r="A62" s="1947">
        <v>54</v>
      </c>
      <c r="B62" s="2520"/>
      <c r="C62" s="1948" t="s">
        <v>2520</v>
      </c>
      <c r="D62" s="1949">
        <v>2</v>
      </c>
      <c r="E62" s="1949">
        <v>3</v>
      </c>
      <c r="F62" s="1949">
        <v>5</v>
      </c>
      <c r="G62" s="1949">
        <v>4</v>
      </c>
      <c r="H62" s="1949">
        <v>5</v>
      </c>
      <c r="I62" s="1949">
        <v>5</v>
      </c>
      <c r="J62" s="1949">
        <v>5</v>
      </c>
      <c r="K62" s="1949">
        <v>6</v>
      </c>
      <c r="L62" s="1949">
        <v>6</v>
      </c>
      <c r="M62" s="1949">
        <v>6</v>
      </c>
      <c r="N62" s="1949">
        <v>6</v>
      </c>
      <c r="O62" s="1949">
        <v>6</v>
      </c>
    </row>
    <row r="63" spans="1:15" s="1851" customFormat="1" ht="8.85" customHeight="1">
      <c r="A63" s="1947">
        <v>55</v>
      </c>
      <c r="B63" s="2520"/>
      <c r="C63" s="1948" t="s">
        <v>568</v>
      </c>
      <c r="D63" s="1949">
        <v>50</v>
      </c>
      <c r="E63" s="1949">
        <v>49</v>
      </c>
      <c r="F63" s="1949">
        <v>58</v>
      </c>
      <c r="G63" s="1949">
        <v>58</v>
      </c>
      <c r="H63" s="1949">
        <v>57</v>
      </c>
      <c r="I63" s="1949">
        <v>60</v>
      </c>
      <c r="J63" s="1949">
        <v>68</v>
      </c>
      <c r="K63" s="1949">
        <v>72</v>
      </c>
      <c r="L63" s="1949">
        <v>71</v>
      </c>
      <c r="M63" s="1949">
        <v>76</v>
      </c>
      <c r="N63" s="1949">
        <v>86</v>
      </c>
      <c r="O63" s="1949">
        <v>89</v>
      </c>
    </row>
    <row r="64" spans="1:15" s="1851" customFormat="1" ht="8.85" customHeight="1">
      <c r="A64" s="1947">
        <v>56</v>
      </c>
      <c r="B64" s="2520"/>
      <c r="C64" s="1948" t="s">
        <v>572</v>
      </c>
      <c r="D64" s="1949">
        <v>57</v>
      </c>
      <c r="E64" s="1949">
        <v>58</v>
      </c>
      <c r="F64" s="1949">
        <v>67</v>
      </c>
      <c r="G64" s="1949">
        <v>67</v>
      </c>
      <c r="H64" s="1949">
        <v>68</v>
      </c>
      <c r="I64" s="1949">
        <v>64</v>
      </c>
      <c r="J64" s="1949">
        <v>64</v>
      </c>
      <c r="K64" s="1949">
        <v>68</v>
      </c>
      <c r="L64" s="1949">
        <v>69</v>
      </c>
      <c r="M64" s="1949">
        <v>70</v>
      </c>
      <c r="N64" s="1949">
        <v>79</v>
      </c>
      <c r="O64" s="1949">
        <v>80</v>
      </c>
    </row>
    <row r="65" spans="1:15" s="1851" customFormat="1" ht="8.85" customHeight="1">
      <c r="A65" s="1947">
        <v>57</v>
      </c>
      <c r="B65" s="2520"/>
      <c r="C65" s="1948" t="s">
        <v>573</v>
      </c>
      <c r="D65" s="1949">
        <v>21</v>
      </c>
      <c r="E65" s="1949">
        <v>21</v>
      </c>
      <c r="F65" s="1949">
        <v>23</v>
      </c>
      <c r="G65" s="1949">
        <v>23</v>
      </c>
      <c r="H65" s="1949">
        <v>24</v>
      </c>
      <c r="I65" s="1949">
        <v>27</v>
      </c>
      <c r="J65" s="1949">
        <v>33</v>
      </c>
      <c r="K65" s="1949">
        <v>33</v>
      </c>
      <c r="L65" s="1949">
        <v>33</v>
      </c>
      <c r="M65" s="1949">
        <v>35</v>
      </c>
      <c r="N65" s="1949">
        <v>38</v>
      </c>
      <c r="O65" s="1949">
        <v>39</v>
      </c>
    </row>
    <row r="66" spans="1:15" s="1851" customFormat="1" ht="8.85" customHeight="1">
      <c r="A66" s="1947">
        <v>58</v>
      </c>
      <c r="B66" s="2521"/>
      <c r="C66" s="1948" t="s">
        <v>2521</v>
      </c>
      <c r="D66" s="1949">
        <v>18</v>
      </c>
      <c r="E66" s="1949">
        <v>26</v>
      </c>
      <c r="F66" s="1949">
        <v>31</v>
      </c>
      <c r="G66" s="1949">
        <v>32</v>
      </c>
      <c r="H66" s="1949">
        <v>33</v>
      </c>
      <c r="I66" s="1949">
        <v>33</v>
      </c>
      <c r="J66" s="1949">
        <v>38</v>
      </c>
      <c r="K66" s="1949">
        <v>40</v>
      </c>
      <c r="L66" s="1949">
        <v>42</v>
      </c>
      <c r="M66" s="1949">
        <v>46</v>
      </c>
      <c r="N66" s="1949">
        <v>47</v>
      </c>
      <c r="O66" s="1949">
        <v>49</v>
      </c>
    </row>
    <row r="67" spans="1:15" s="1851" customFormat="1" ht="8.85" customHeight="1">
      <c r="A67" s="1947"/>
      <c r="B67" s="1950" t="s">
        <v>1341</v>
      </c>
      <c r="C67" s="1965"/>
      <c r="D67" s="1952">
        <v>365</v>
      </c>
      <c r="E67" s="1952">
        <v>386</v>
      </c>
      <c r="F67" s="1952">
        <v>452</v>
      </c>
      <c r="G67" s="1952">
        <v>467</v>
      </c>
      <c r="H67" s="1952">
        <v>477</v>
      </c>
      <c r="I67" s="1952">
        <v>483</v>
      </c>
      <c r="J67" s="1952">
        <v>530</v>
      </c>
      <c r="K67" s="1952">
        <v>558</v>
      </c>
      <c r="L67" s="1952">
        <v>578</v>
      </c>
      <c r="M67" s="1952">
        <v>613</v>
      </c>
      <c r="N67" s="1952">
        <v>657</v>
      </c>
      <c r="O67" s="1952">
        <v>666</v>
      </c>
    </row>
    <row r="68" spans="1:15" s="1851" customFormat="1" ht="8.85" customHeight="1">
      <c r="A68" s="1947">
        <v>59</v>
      </c>
      <c r="B68" s="2519" t="s">
        <v>1641</v>
      </c>
      <c r="C68" s="1948" t="s">
        <v>2522</v>
      </c>
      <c r="D68" s="1949">
        <v>12</v>
      </c>
      <c r="E68" s="1949">
        <v>24</v>
      </c>
      <c r="F68" s="1949">
        <v>29</v>
      </c>
      <c r="G68" s="1949">
        <v>16</v>
      </c>
      <c r="H68" s="1949">
        <v>16</v>
      </c>
      <c r="I68" s="1949">
        <v>16</v>
      </c>
      <c r="J68" s="1949">
        <v>16</v>
      </c>
      <c r="K68" s="1949">
        <v>16</v>
      </c>
      <c r="L68" s="1949">
        <v>16</v>
      </c>
      <c r="M68" s="1949">
        <v>16</v>
      </c>
      <c r="N68" s="1949">
        <v>16</v>
      </c>
      <c r="O68" s="1949">
        <v>17</v>
      </c>
    </row>
    <row r="69" spans="1:15" s="1851" customFormat="1" ht="8.85" customHeight="1">
      <c r="A69" s="1947">
        <v>60</v>
      </c>
      <c r="B69" s="2520"/>
      <c r="C69" s="1948" t="s">
        <v>566</v>
      </c>
      <c r="D69" s="1949">
        <v>14</v>
      </c>
      <c r="E69" s="1949">
        <v>14</v>
      </c>
      <c r="F69" s="1949">
        <v>17</v>
      </c>
      <c r="G69" s="1949">
        <v>20</v>
      </c>
      <c r="H69" s="1949">
        <v>20</v>
      </c>
      <c r="I69" s="1949">
        <v>20</v>
      </c>
      <c r="J69" s="1949">
        <v>21</v>
      </c>
      <c r="K69" s="1949">
        <v>22</v>
      </c>
      <c r="L69" s="1949">
        <v>21</v>
      </c>
      <c r="M69" s="1949">
        <v>21</v>
      </c>
      <c r="N69" s="1949">
        <v>21</v>
      </c>
      <c r="O69" s="1949">
        <v>23</v>
      </c>
    </row>
    <row r="70" spans="1:15" s="1851" customFormat="1" ht="8.85" customHeight="1">
      <c r="A70" s="1947">
        <v>61</v>
      </c>
      <c r="B70" s="2520"/>
      <c r="C70" s="1948" t="s">
        <v>571</v>
      </c>
      <c r="D70" s="1949">
        <v>32</v>
      </c>
      <c r="E70" s="1949">
        <v>32</v>
      </c>
      <c r="F70" s="1949">
        <v>39</v>
      </c>
      <c r="G70" s="1949">
        <v>38</v>
      </c>
      <c r="H70" s="1949">
        <v>39</v>
      </c>
      <c r="I70" s="1949">
        <v>37</v>
      </c>
      <c r="J70" s="1949">
        <v>40</v>
      </c>
      <c r="K70" s="1949">
        <v>40</v>
      </c>
      <c r="L70" s="1949">
        <v>41</v>
      </c>
      <c r="M70" s="1949">
        <v>44</v>
      </c>
      <c r="N70" s="1949">
        <v>49</v>
      </c>
      <c r="O70" s="1949">
        <v>50</v>
      </c>
    </row>
    <row r="71" spans="1:15" s="1851" customFormat="1" ht="8.85" customHeight="1">
      <c r="A71" s="1947">
        <v>62</v>
      </c>
      <c r="B71" s="2520"/>
      <c r="C71" s="1948" t="s">
        <v>569</v>
      </c>
      <c r="D71" s="1949">
        <v>11</v>
      </c>
      <c r="E71" s="1949">
        <v>11</v>
      </c>
      <c r="F71" s="1949">
        <v>16</v>
      </c>
      <c r="G71" s="1949">
        <v>17</v>
      </c>
      <c r="H71" s="1949">
        <v>17</v>
      </c>
      <c r="I71" s="1949">
        <v>17</v>
      </c>
      <c r="J71" s="1949">
        <v>19</v>
      </c>
      <c r="K71" s="1949">
        <v>21</v>
      </c>
      <c r="L71" s="1949">
        <v>21</v>
      </c>
      <c r="M71" s="1949">
        <v>21</v>
      </c>
      <c r="N71" s="1949">
        <v>21</v>
      </c>
      <c r="O71" s="1949">
        <v>21</v>
      </c>
    </row>
    <row r="72" spans="1:15" s="1851" customFormat="1" ht="8.85" customHeight="1">
      <c r="A72" s="1947">
        <v>63</v>
      </c>
      <c r="B72" s="2520"/>
      <c r="C72" s="1948" t="s">
        <v>570</v>
      </c>
      <c r="D72" s="1949">
        <v>5</v>
      </c>
      <c r="E72" s="1949">
        <v>5</v>
      </c>
      <c r="F72" s="1949">
        <v>5</v>
      </c>
      <c r="G72" s="1949">
        <v>7</v>
      </c>
      <c r="H72" s="1949">
        <v>10</v>
      </c>
      <c r="I72" s="1949">
        <v>12</v>
      </c>
      <c r="J72" s="1949">
        <v>11</v>
      </c>
      <c r="K72" s="1949">
        <v>11</v>
      </c>
      <c r="L72" s="1949">
        <v>11</v>
      </c>
      <c r="M72" s="1949">
        <v>11</v>
      </c>
      <c r="N72" s="1949">
        <v>12</v>
      </c>
      <c r="O72" s="1949">
        <v>12</v>
      </c>
    </row>
    <row r="73" spans="1:15" s="1851" customFormat="1" ht="8.85" customHeight="1">
      <c r="A73" s="1947">
        <v>64</v>
      </c>
      <c r="B73" s="2520"/>
      <c r="C73" s="1948" t="s">
        <v>574</v>
      </c>
      <c r="D73" s="1949">
        <v>3</v>
      </c>
      <c r="E73" s="1949">
        <v>3</v>
      </c>
      <c r="F73" s="1949">
        <v>5</v>
      </c>
      <c r="G73" s="1949">
        <v>6</v>
      </c>
      <c r="H73" s="1949">
        <v>7</v>
      </c>
      <c r="I73" s="1949">
        <v>7</v>
      </c>
      <c r="J73" s="1949">
        <v>7</v>
      </c>
      <c r="K73" s="1949">
        <v>11</v>
      </c>
      <c r="L73" s="1949">
        <v>11</v>
      </c>
      <c r="M73" s="1949">
        <v>12</v>
      </c>
      <c r="N73" s="1949">
        <v>12</v>
      </c>
      <c r="O73" s="1949">
        <v>12</v>
      </c>
    </row>
    <row r="74" spans="1:15" s="1851" customFormat="1" ht="8.85" customHeight="1">
      <c r="A74" s="1947">
        <v>65</v>
      </c>
      <c r="B74" s="2520"/>
      <c r="C74" s="1948" t="s">
        <v>575</v>
      </c>
      <c r="D74" s="1949">
        <v>7</v>
      </c>
      <c r="E74" s="1949">
        <v>8</v>
      </c>
      <c r="F74" s="1949">
        <v>18</v>
      </c>
      <c r="G74" s="1949">
        <v>15</v>
      </c>
      <c r="H74" s="1949">
        <v>15</v>
      </c>
      <c r="I74" s="1949">
        <v>17</v>
      </c>
      <c r="J74" s="1949">
        <v>17</v>
      </c>
      <c r="K74" s="1949">
        <v>17</v>
      </c>
      <c r="L74" s="1949">
        <v>17</v>
      </c>
      <c r="M74" s="1949">
        <v>17</v>
      </c>
      <c r="N74" s="1949">
        <v>18</v>
      </c>
      <c r="O74" s="1949">
        <v>18</v>
      </c>
    </row>
    <row r="75" spans="1:15" s="1851" customFormat="1" ht="8.85" customHeight="1">
      <c r="A75" s="1947">
        <v>66</v>
      </c>
      <c r="B75" s="2520"/>
      <c r="C75" s="1948" t="s">
        <v>576</v>
      </c>
      <c r="D75" s="1949">
        <v>6</v>
      </c>
      <c r="E75" s="1949">
        <v>7</v>
      </c>
      <c r="F75" s="1949">
        <v>11</v>
      </c>
      <c r="G75" s="1949">
        <v>11</v>
      </c>
      <c r="H75" s="1949">
        <v>12</v>
      </c>
      <c r="I75" s="1949">
        <v>13</v>
      </c>
      <c r="J75" s="1949">
        <v>13</v>
      </c>
      <c r="K75" s="1949">
        <v>13</v>
      </c>
      <c r="L75" s="1949">
        <v>13</v>
      </c>
      <c r="M75" s="1949">
        <v>13</v>
      </c>
      <c r="N75" s="1949">
        <v>13</v>
      </c>
      <c r="O75" s="1949">
        <v>14</v>
      </c>
    </row>
    <row r="76" spans="1:15" s="1851" customFormat="1" ht="8.85" customHeight="1">
      <c r="A76" s="1947">
        <v>67</v>
      </c>
      <c r="B76" s="2520"/>
      <c r="C76" s="1948" t="s">
        <v>577</v>
      </c>
      <c r="D76" s="1949">
        <v>3</v>
      </c>
      <c r="E76" s="1949">
        <v>3</v>
      </c>
      <c r="F76" s="1949">
        <v>6</v>
      </c>
      <c r="G76" s="1949">
        <v>5</v>
      </c>
      <c r="H76" s="1949">
        <v>5</v>
      </c>
      <c r="I76" s="1949">
        <v>5</v>
      </c>
      <c r="J76" s="1949">
        <v>6</v>
      </c>
      <c r="K76" s="1949">
        <v>6</v>
      </c>
      <c r="L76" s="1949">
        <v>6</v>
      </c>
      <c r="M76" s="1949">
        <v>6</v>
      </c>
      <c r="N76" s="1949">
        <v>6</v>
      </c>
      <c r="O76" s="1949">
        <v>8</v>
      </c>
    </row>
    <row r="77" spans="1:15" s="1851" customFormat="1" ht="8.85" customHeight="1">
      <c r="A77" s="1947">
        <v>68</v>
      </c>
      <c r="B77" s="2521"/>
      <c r="C77" s="1948" t="s">
        <v>578</v>
      </c>
      <c r="D77" s="1949">
        <v>4</v>
      </c>
      <c r="E77" s="1949">
        <v>4</v>
      </c>
      <c r="F77" s="1949">
        <v>5</v>
      </c>
      <c r="G77" s="1949">
        <v>8</v>
      </c>
      <c r="H77" s="1949">
        <v>8</v>
      </c>
      <c r="I77" s="1949">
        <v>8</v>
      </c>
      <c r="J77" s="1949">
        <v>9</v>
      </c>
      <c r="K77" s="1949">
        <v>9</v>
      </c>
      <c r="L77" s="1949">
        <v>9</v>
      </c>
      <c r="M77" s="1949">
        <v>9</v>
      </c>
      <c r="N77" s="1949">
        <v>9</v>
      </c>
      <c r="O77" s="1949">
        <v>9</v>
      </c>
    </row>
    <row r="78" spans="1:15" s="1851" customFormat="1" ht="8.85" customHeight="1">
      <c r="A78" s="1947"/>
      <c r="B78" s="1950" t="s">
        <v>1341</v>
      </c>
      <c r="C78" s="1965"/>
      <c r="D78" s="1952">
        <v>97</v>
      </c>
      <c r="E78" s="1952">
        <v>111</v>
      </c>
      <c r="F78" s="1952">
        <v>151</v>
      </c>
      <c r="G78" s="1952">
        <v>143</v>
      </c>
      <c r="H78" s="1952">
        <v>149</v>
      </c>
      <c r="I78" s="1952">
        <v>152</v>
      </c>
      <c r="J78" s="1952">
        <v>159</v>
      </c>
      <c r="K78" s="1952">
        <v>166</v>
      </c>
      <c r="L78" s="1952">
        <v>166</v>
      </c>
      <c r="M78" s="1952">
        <v>170</v>
      </c>
      <c r="N78" s="1952">
        <v>177</v>
      </c>
      <c r="O78" s="1952">
        <v>184</v>
      </c>
    </row>
    <row r="79" spans="1:15" s="1851" customFormat="1" ht="8.85" customHeight="1">
      <c r="A79" s="1947">
        <v>69</v>
      </c>
      <c r="B79" s="2519" t="s">
        <v>2632</v>
      </c>
      <c r="C79" s="1948" t="s">
        <v>581</v>
      </c>
      <c r="D79" s="1949">
        <v>9</v>
      </c>
      <c r="E79" s="1949">
        <v>13</v>
      </c>
      <c r="F79" s="1949">
        <v>14</v>
      </c>
      <c r="G79" s="1949">
        <v>15</v>
      </c>
      <c r="H79" s="1949">
        <v>17</v>
      </c>
      <c r="I79" s="1949">
        <v>17</v>
      </c>
      <c r="J79" s="1949">
        <v>18</v>
      </c>
      <c r="K79" s="1949">
        <v>18</v>
      </c>
      <c r="L79" s="1949">
        <v>18</v>
      </c>
      <c r="M79" s="1949">
        <v>19</v>
      </c>
      <c r="N79" s="1949">
        <v>20</v>
      </c>
      <c r="O79" s="1949">
        <v>20</v>
      </c>
    </row>
    <row r="80" spans="1:15" s="1851" customFormat="1" ht="8.85" customHeight="1">
      <c r="A80" s="1947">
        <v>70</v>
      </c>
      <c r="B80" s="2522"/>
      <c r="C80" s="1948" t="s">
        <v>579</v>
      </c>
      <c r="D80" s="1949">
        <v>6</v>
      </c>
      <c r="E80" s="1949">
        <v>6</v>
      </c>
      <c r="F80" s="1949">
        <v>14</v>
      </c>
      <c r="G80" s="1949">
        <v>14</v>
      </c>
      <c r="H80" s="1949">
        <v>16</v>
      </c>
      <c r="I80" s="1949">
        <v>16</v>
      </c>
      <c r="J80" s="1949">
        <v>16</v>
      </c>
      <c r="K80" s="1949">
        <v>16</v>
      </c>
      <c r="L80" s="1949">
        <v>16</v>
      </c>
      <c r="M80" s="1949">
        <v>16</v>
      </c>
      <c r="N80" s="1949">
        <v>16</v>
      </c>
      <c r="O80" s="1949">
        <v>17</v>
      </c>
    </row>
    <row r="81" spans="1:15" s="1851" customFormat="1" ht="8.85" customHeight="1">
      <c r="A81" s="1947">
        <v>71</v>
      </c>
      <c r="B81" s="2522"/>
      <c r="C81" s="1948" t="s">
        <v>583</v>
      </c>
      <c r="D81" s="1949">
        <v>70</v>
      </c>
      <c r="E81" s="1949">
        <v>74</v>
      </c>
      <c r="F81" s="1949">
        <v>81</v>
      </c>
      <c r="G81" s="1949">
        <v>82</v>
      </c>
      <c r="H81" s="1949">
        <v>91</v>
      </c>
      <c r="I81" s="1949">
        <v>89</v>
      </c>
      <c r="J81" s="1949">
        <v>100</v>
      </c>
      <c r="K81" s="1949">
        <v>103</v>
      </c>
      <c r="L81" s="1949">
        <v>106</v>
      </c>
      <c r="M81" s="1949">
        <v>113</v>
      </c>
      <c r="N81" s="1949">
        <v>120</v>
      </c>
      <c r="O81" s="1949">
        <v>129</v>
      </c>
    </row>
    <row r="82" spans="1:15" s="1851" customFormat="1" ht="8.85" customHeight="1">
      <c r="A82" s="1947">
        <v>72</v>
      </c>
      <c r="B82" s="2522"/>
      <c r="C82" s="1948" t="s">
        <v>580</v>
      </c>
      <c r="D82" s="1949">
        <v>5</v>
      </c>
      <c r="E82" s="1949">
        <v>6</v>
      </c>
      <c r="F82" s="1949">
        <v>7</v>
      </c>
      <c r="G82" s="1949">
        <v>7</v>
      </c>
      <c r="H82" s="1949">
        <v>9</v>
      </c>
      <c r="I82" s="1949">
        <v>9</v>
      </c>
      <c r="J82" s="1949">
        <v>9</v>
      </c>
      <c r="K82" s="1949">
        <v>9</v>
      </c>
      <c r="L82" s="1949">
        <v>10</v>
      </c>
      <c r="M82" s="1949">
        <v>12</v>
      </c>
      <c r="N82" s="1949">
        <v>12</v>
      </c>
      <c r="O82" s="1949">
        <v>12</v>
      </c>
    </row>
    <row r="83" spans="1:15" s="1851" customFormat="1" ht="8.85" customHeight="1">
      <c r="A83" s="1947">
        <v>73</v>
      </c>
      <c r="B83" s="2522"/>
      <c r="C83" s="1948" t="s">
        <v>582</v>
      </c>
      <c r="D83" s="1949">
        <v>7</v>
      </c>
      <c r="E83" s="1949">
        <v>7</v>
      </c>
      <c r="F83" s="1949">
        <v>11</v>
      </c>
      <c r="G83" s="1949">
        <v>12</v>
      </c>
      <c r="H83" s="1949">
        <v>13</v>
      </c>
      <c r="I83" s="1949">
        <v>15</v>
      </c>
      <c r="J83" s="1949">
        <v>16</v>
      </c>
      <c r="K83" s="1949">
        <v>17</v>
      </c>
      <c r="L83" s="1949">
        <v>17</v>
      </c>
      <c r="M83" s="1949">
        <v>17</v>
      </c>
      <c r="N83" s="1949">
        <v>17</v>
      </c>
      <c r="O83" s="1949">
        <v>17</v>
      </c>
    </row>
    <row r="84" spans="1:15" s="1851" customFormat="1" ht="8.85" customHeight="1">
      <c r="A84" s="1947">
        <v>74</v>
      </c>
      <c r="B84" s="2522"/>
      <c r="C84" s="1948" t="s">
        <v>587</v>
      </c>
      <c r="D84" s="1949">
        <v>31</v>
      </c>
      <c r="E84" s="1949">
        <v>33</v>
      </c>
      <c r="F84" s="1949">
        <v>35</v>
      </c>
      <c r="G84" s="1949">
        <v>37</v>
      </c>
      <c r="H84" s="1949">
        <v>39</v>
      </c>
      <c r="I84" s="1949">
        <v>41</v>
      </c>
      <c r="J84" s="1949">
        <v>42</v>
      </c>
      <c r="K84" s="1949">
        <v>46</v>
      </c>
      <c r="L84" s="1949">
        <v>47</v>
      </c>
      <c r="M84" s="1949">
        <v>48</v>
      </c>
      <c r="N84" s="1949">
        <v>51</v>
      </c>
      <c r="O84" s="1949">
        <v>60</v>
      </c>
    </row>
    <row r="85" spans="1:15" s="1851" customFormat="1" ht="8.85" customHeight="1">
      <c r="A85" s="1947">
        <v>75</v>
      </c>
      <c r="B85" s="2522"/>
      <c r="C85" s="1948" t="s">
        <v>584</v>
      </c>
      <c r="D85" s="1949">
        <v>8</v>
      </c>
      <c r="E85" s="1949">
        <v>8</v>
      </c>
      <c r="F85" s="1949">
        <v>9</v>
      </c>
      <c r="G85" s="1949">
        <v>12</v>
      </c>
      <c r="H85" s="1949">
        <v>16</v>
      </c>
      <c r="I85" s="1949">
        <v>16</v>
      </c>
      <c r="J85" s="1949">
        <v>17</v>
      </c>
      <c r="K85" s="1949">
        <v>17</v>
      </c>
      <c r="L85" s="1949">
        <v>17</v>
      </c>
      <c r="M85" s="1949">
        <v>17</v>
      </c>
      <c r="N85" s="1949">
        <v>17</v>
      </c>
      <c r="O85" s="1949">
        <v>17</v>
      </c>
    </row>
    <row r="86" spans="1:15" s="1851" customFormat="1" ht="8.85" customHeight="1">
      <c r="A86" s="1947">
        <v>76</v>
      </c>
      <c r="B86" s="2522"/>
      <c r="C86" s="1948" t="s">
        <v>585</v>
      </c>
      <c r="D86" s="1949">
        <v>6</v>
      </c>
      <c r="E86" s="1949">
        <v>6</v>
      </c>
      <c r="F86" s="1949">
        <v>11</v>
      </c>
      <c r="G86" s="1949">
        <v>11</v>
      </c>
      <c r="H86" s="1949">
        <v>14</v>
      </c>
      <c r="I86" s="1949">
        <v>14</v>
      </c>
      <c r="J86" s="1949">
        <v>15</v>
      </c>
      <c r="K86" s="1949">
        <v>16</v>
      </c>
      <c r="L86" s="1949">
        <v>16</v>
      </c>
      <c r="M86" s="1949">
        <v>16</v>
      </c>
      <c r="N86" s="1949">
        <v>16</v>
      </c>
      <c r="O86" s="1949">
        <v>17</v>
      </c>
    </row>
    <row r="87" spans="1:15" s="1851" customFormat="1" ht="8.85" customHeight="1">
      <c r="A87" s="1956">
        <v>77</v>
      </c>
      <c r="B87" s="2523"/>
      <c r="C87" s="1957" t="s">
        <v>586</v>
      </c>
      <c r="D87" s="1949">
        <v>11</v>
      </c>
      <c r="E87" s="1949">
        <v>13</v>
      </c>
      <c r="F87" s="1949">
        <v>17</v>
      </c>
      <c r="G87" s="1949">
        <v>17</v>
      </c>
      <c r="H87" s="1949">
        <v>19</v>
      </c>
      <c r="I87" s="1949">
        <v>21</v>
      </c>
      <c r="J87" s="1949">
        <v>23</v>
      </c>
      <c r="K87" s="1949">
        <v>23</v>
      </c>
      <c r="L87" s="1949">
        <v>23</v>
      </c>
      <c r="M87" s="1949">
        <v>24</v>
      </c>
      <c r="N87" s="1949">
        <v>24</v>
      </c>
      <c r="O87" s="1949">
        <v>25</v>
      </c>
    </row>
    <row r="88" spans="1:15" s="1851" customFormat="1" ht="8.85" customHeight="1">
      <c r="A88" s="1958"/>
      <c r="B88" s="1959" t="s">
        <v>1341</v>
      </c>
      <c r="C88" s="1954"/>
      <c r="D88" s="1952">
        <v>153</v>
      </c>
      <c r="E88" s="1952">
        <v>166</v>
      </c>
      <c r="F88" s="1952">
        <v>199</v>
      </c>
      <c r="G88" s="1952">
        <v>207</v>
      </c>
      <c r="H88" s="1952">
        <v>234</v>
      </c>
      <c r="I88" s="1952">
        <v>238</v>
      </c>
      <c r="J88" s="1952">
        <v>256</v>
      </c>
      <c r="K88" s="1952">
        <v>265</v>
      </c>
      <c r="L88" s="1952">
        <v>270</v>
      </c>
      <c r="M88" s="1952">
        <v>282</v>
      </c>
      <c r="N88" s="1952">
        <v>293</v>
      </c>
      <c r="O88" s="1952">
        <v>314</v>
      </c>
    </row>
    <row r="89" spans="1:15" s="1851" customFormat="1" ht="8.85" customHeight="1">
      <c r="A89" s="1960"/>
      <c r="B89" s="1961" t="s">
        <v>1571</v>
      </c>
      <c r="C89" s="1962"/>
      <c r="D89" s="1952">
        <v>2463</v>
      </c>
      <c r="E89" s="1952">
        <v>2584</v>
      </c>
      <c r="F89" s="1952">
        <v>3023</v>
      </c>
      <c r="G89" s="1952">
        <v>3104</v>
      </c>
      <c r="H89" s="1952">
        <v>3233</v>
      </c>
      <c r="I89" s="1952">
        <v>3309</v>
      </c>
      <c r="J89" s="1952">
        <v>3585</v>
      </c>
      <c r="K89" s="1952">
        <v>3884</v>
      </c>
      <c r="L89" s="1952">
        <v>4011</v>
      </c>
      <c r="M89" s="1952">
        <v>4218</v>
      </c>
      <c r="N89" s="1952">
        <v>4436</v>
      </c>
      <c r="O89" s="1952">
        <v>4514</v>
      </c>
    </row>
    <row r="90" spans="1:15" s="1851" customFormat="1" ht="9" customHeight="1">
      <c r="A90" s="2516" t="s">
        <v>2523</v>
      </c>
      <c r="B90" s="2517"/>
      <c r="C90" s="2517"/>
      <c r="D90" s="2517"/>
      <c r="E90" s="2517"/>
      <c r="F90" s="2517"/>
      <c r="G90" s="2517"/>
      <c r="H90" s="2517"/>
      <c r="I90" s="2517"/>
      <c r="J90" s="2517"/>
      <c r="K90" s="2517"/>
      <c r="L90" s="2517"/>
      <c r="M90" s="2517"/>
      <c r="N90" s="2517"/>
      <c r="O90" s="2518"/>
    </row>
  </sheetData>
  <mergeCells count="11">
    <mergeCell ref="A90:O90"/>
    <mergeCell ref="B55:B66"/>
    <mergeCell ref="B68:B77"/>
    <mergeCell ref="B79:B87"/>
    <mergeCell ref="A3:A4"/>
    <mergeCell ref="B3:B4"/>
    <mergeCell ref="C3:C4"/>
    <mergeCell ref="B5:B18"/>
    <mergeCell ref="B20:B27"/>
    <mergeCell ref="B29:B41"/>
    <mergeCell ref="B43:B53"/>
  </mergeCells>
  <printOptions horizontalCentered="1"/>
  <pageMargins left="0.51181102362204722" right="0.51181102362204722" top="0.98425196850393704" bottom="0" header="0.51181102362204722" footer="0.19685039370078741"/>
  <pageSetup paperSize="9" scale="89" firstPageNumber="66" orientation="portrait" useFirstPageNumber="1" r:id="rId1"/>
  <headerFooter alignWithMargins="0">
    <oddFooter>&amp;C&amp;"Times New Roman,Bold"&amp;10&amp;P</oddFooter>
  </headerFooter>
  <rowBreaks count="1" manualBreakCount="1">
    <brk id="51" max="16383" man="1"/>
  </rowBreaks>
</worksheet>
</file>

<file path=xl/worksheets/sheet56.xml><?xml version="1.0" encoding="utf-8"?>
<worksheet xmlns="http://schemas.openxmlformats.org/spreadsheetml/2006/main" xmlns:r="http://schemas.openxmlformats.org/officeDocument/2006/relationships">
  <sheetPr codeName="Sheet53"/>
  <dimension ref="A1:AE110"/>
  <sheetViews>
    <sheetView topLeftCell="L91" zoomScale="109" zoomScaleNormal="109" workbookViewId="0">
      <selection activeCell="AG14" sqref="AG14"/>
    </sheetView>
  </sheetViews>
  <sheetFormatPr defaultColWidth="5.5" defaultRowHeight="9" customHeight="1"/>
  <cols>
    <col min="1" max="1" width="3.6640625" style="278" customWidth="1"/>
    <col min="2" max="2" width="19" style="278" customWidth="1"/>
    <col min="3" max="5" width="4.5" style="278" hidden="1" customWidth="1"/>
    <col min="6" max="6" width="4.6640625" style="278" hidden="1" customWidth="1"/>
    <col min="7" max="7" width="4.5" style="942" hidden="1" customWidth="1"/>
    <col min="8" max="10" width="4.5" style="278" hidden="1" customWidth="1"/>
    <col min="11" max="23" width="4.6640625" style="278" customWidth="1"/>
    <col min="24" max="29" width="7.33203125" style="278" customWidth="1"/>
    <col min="30" max="31" width="6.33203125" style="278" hidden="1" customWidth="1"/>
    <col min="32" max="16384" width="5.5" style="278"/>
  </cols>
  <sheetData>
    <row r="1" spans="1:31" s="915" customFormat="1" ht="14.1" customHeight="1">
      <c r="A1" s="909" t="s">
        <v>2490</v>
      </c>
      <c r="B1" s="911"/>
      <c r="C1" s="911"/>
      <c r="D1" s="911"/>
      <c r="E1" s="911"/>
      <c r="F1" s="911"/>
      <c r="G1" s="912"/>
      <c r="H1" s="911"/>
      <c r="I1" s="911"/>
      <c r="J1" s="911"/>
      <c r="K1" s="911"/>
      <c r="L1" s="911"/>
      <c r="M1" s="911"/>
      <c r="N1" s="911"/>
      <c r="O1" s="911"/>
      <c r="P1" s="911"/>
      <c r="Q1" s="911"/>
      <c r="R1" s="911"/>
      <c r="S1" s="911"/>
      <c r="T1" s="911"/>
      <c r="U1" s="911"/>
      <c r="V1" s="911"/>
      <c r="W1" s="911"/>
      <c r="X1" s="911"/>
      <c r="Y1" s="911"/>
      <c r="Z1" s="911"/>
      <c r="AA1" s="911"/>
      <c r="AB1" s="911"/>
      <c r="AC1" s="1028"/>
      <c r="AD1" s="911"/>
      <c r="AE1" s="911"/>
    </row>
    <row r="2" spans="1:31" s="915" customFormat="1" ht="14.1" customHeight="1">
      <c r="A2" s="917"/>
      <c r="B2" s="1271"/>
      <c r="G2" s="916"/>
      <c r="AC2" s="1029"/>
    </row>
    <row r="3" spans="1:31" s="915" customFormat="1" ht="14.1" customHeight="1">
      <c r="A3" s="919"/>
      <c r="B3" s="920"/>
      <c r="C3" s="920"/>
      <c r="D3" s="920"/>
      <c r="E3" s="920"/>
      <c r="F3" s="920"/>
      <c r="G3" s="921"/>
      <c r="H3" s="920"/>
      <c r="I3" s="920"/>
      <c r="J3" s="920"/>
      <c r="K3" s="920"/>
      <c r="L3" s="920"/>
      <c r="M3" s="920"/>
      <c r="N3" s="920"/>
      <c r="O3" s="920"/>
      <c r="P3" s="920"/>
      <c r="Q3" s="920"/>
      <c r="R3" s="920"/>
      <c r="S3" s="920"/>
      <c r="T3" s="920"/>
      <c r="U3" s="920"/>
      <c r="V3" s="920"/>
      <c r="W3" s="920"/>
      <c r="X3" s="920"/>
      <c r="Y3" s="920"/>
      <c r="Z3" s="920"/>
      <c r="AA3" s="920"/>
      <c r="AB3" s="920"/>
      <c r="AC3" s="1030"/>
      <c r="AD3" s="920"/>
      <c r="AE3" s="920"/>
    </row>
    <row r="4" spans="1:31" ht="11.1" customHeight="1">
      <c r="A4" s="1272"/>
      <c r="B4" s="951"/>
      <c r="C4" s="2529" t="s">
        <v>1589</v>
      </c>
      <c r="D4" s="2514"/>
      <c r="E4" s="2514"/>
      <c r="F4" s="2514"/>
      <c r="G4" s="2514"/>
      <c r="H4" s="2514"/>
      <c r="I4" s="2514"/>
      <c r="J4" s="2514"/>
      <c r="K4" s="2514"/>
      <c r="L4" s="2514"/>
      <c r="M4" s="2514"/>
      <c r="N4" s="2514"/>
      <c r="O4" s="2514"/>
      <c r="P4" s="2514"/>
      <c r="Q4" s="2514"/>
      <c r="R4" s="2514"/>
      <c r="S4" s="2514"/>
      <c r="T4" s="2514"/>
      <c r="U4" s="2514"/>
      <c r="V4" s="2514"/>
      <c r="W4" s="2515"/>
      <c r="X4" s="1308" t="s">
        <v>1589</v>
      </c>
      <c r="Y4" s="1308" t="s">
        <v>1438</v>
      </c>
      <c r="Z4" s="1308" t="s">
        <v>1594</v>
      </c>
      <c r="AA4" s="1308" t="s">
        <v>787</v>
      </c>
      <c r="AB4" s="1308" t="s">
        <v>1589</v>
      </c>
      <c r="AC4" s="1308" t="s">
        <v>1438</v>
      </c>
      <c r="AD4" s="1259" t="s">
        <v>787</v>
      </c>
      <c r="AE4" s="2284" t="s">
        <v>1589</v>
      </c>
    </row>
    <row r="5" spans="1:31" ht="11.1" customHeight="1">
      <c r="A5" s="935"/>
      <c r="B5" s="1260" t="s">
        <v>1795</v>
      </c>
      <c r="C5" s="935">
        <v>1998</v>
      </c>
      <c r="D5" s="935">
        <v>1999</v>
      </c>
      <c r="E5" s="935">
        <v>2000</v>
      </c>
      <c r="F5" s="935">
        <v>2001</v>
      </c>
      <c r="G5" s="1273" t="s">
        <v>749</v>
      </c>
      <c r="H5" s="935">
        <v>2003</v>
      </c>
      <c r="I5" s="935">
        <v>2004</v>
      </c>
      <c r="J5" s="935">
        <v>2005</v>
      </c>
      <c r="K5" s="935">
        <v>2006</v>
      </c>
      <c r="L5" s="935">
        <v>2007</v>
      </c>
      <c r="M5" s="935">
        <v>2008</v>
      </c>
      <c r="N5" s="1261">
        <v>2009</v>
      </c>
      <c r="O5" s="1261">
        <v>2010</v>
      </c>
      <c r="P5" s="1261">
        <v>2011</v>
      </c>
      <c r="Q5" s="1261">
        <v>2012</v>
      </c>
      <c r="R5" s="935">
        <v>2013</v>
      </c>
      <c r="S5" s="1259">
        <v>2014</v>
      </c>
      <c r="T5" s="1259">
        <v>2015</v>
      </c>
      <c r="U5" s="1259">
        <v>2016</v>
      </c>
      <c r="V5" s="1259">
        <v>2017</v>
      </c>
      <c r="W5" s="927">
        <v>2018</v>
      </c>
      <c r="X5" s="927">
        <v>2019</v>
      </c>
      <c r="Y5" s="927">
        <v>2019</v>
      </c>
      <c r="Z5" s="927">
        <v>2020</v>
      </c>
      <c r="AA5" s="927">
        <v>2020</v>
      </c>
      <c r="AB5" s="927">
        <v>2020</v>
      </c>
      <c r="AC5" s="927">
        <v>2020</v>
      </c>
      <c r="AD5" s="935">
        <v>2010</v>
      </c>
      <c r="AE5" s="1261">
        <v>2010</v>
      </c>
    </row>
    <row r="6" spans="1:31" s="723" customFormat="1" ht="11.45" customHeight="1">
      <c r="A6" s="714"/>
      <c r="B6" s="1397" t="s">
        <v>1316</v>
      </c>
      <c r="C6" s="1398">
        <v>0</v>
      </c>
      <c r="D6" s="1398">
        <v>0</v>
      </c>
      <c r="E6" s="1398">
        <v>0</v>
      </c>
      <c r="F6" s="1398">
        <v>0</v>
      </c>
      <c r="G6" s="1398">
        <v>0</v>
      </c>
      <c r="H6" s="1398">
        <v>0</v>
      </c>
      <c r="I6" s="1398">
        <v>0</v>
      </c>
      <c r="J6" s="1398">
        <v>1</v>
      </c>
      <c r="K6" s="1398">
        <v>2</v>
      </c>
      <c r="L6" s="1394">
        <v>4</v>
      </c>
      <c r="M6" s="1398">
        <v>6</v>
      </c>
      <c r="N6" s="1398">
        <v>6</v>
      </c>
      <c r="O6" s="1398">
        <v>7</v>
      </c>
      <c r="P6" s="1398">
        <v>8</v>
      </c>
      <c r="Q6" s="1394">
        <v>8</v>
      </c>
      <c r="R6" s="1394">
        <v>10</v>
      </c>
      <c r="S6" s="1394">
        <v>9</v>
      </c>
      <c r="T6" s="1394">
        <v>9</v>
      </c>
      <c r="U6" s="1394">
        <v>8</v>
      </c>
      <c r="V6" s="1394">
        <v>7</v>
      </c>
      <c r="W6" s="1394">
        <v>6</v>
      </c>
      <c r="X6" s="1394">
        <v>5</v>
      </c>
      <c r="Y6" s="1394">
        <v>4</v>
      </c>
      <c r="Z6" s="1394">
        <v>4</v>
      </c>
      <c r="AA6" s="1394">
        <v>4</v>
      </c>
      <c r="AB6" s="1394">
        <v>4</v>
      </c>
      <c r="AC6" s="1394">
        <v>4</v>
      </c>
      <c r="AD6" s="1394">
        <v>7</v>
      </c>
      <c r="AE6" s="2336">
        <v>7</v>
      </c>
    </row>
    <row r="7" spans="1:31" s="723" customFormat="1" ht="11.45" customHeight="1">
      <c r="A7" s="714"/>
      <c r="B7" s="1397" t="s">
        <v>1317</v>
      </c>
      <c r="C7" s="1400">
        <v>0</v>
      </c>
      <c r="D7" s="1400">
        <v>0</v>
      </c>
      <c r="E7" s="1400">
        <v>0</v>
      </c>
      <c r="F7" s="1400">
        <v>0</v>
      </c>
      <c r="G7" s="1400">
        <v>0</v>
      </c>
      <c r="H7" s="1400">
        <v>0</v>
      </c>
      <c r="I7" s="1400">
        <v>0</v>
      </c>
      <c r="J7" s="1400">
        <v>0</v>
      </c>
      <c r="K7" s="1400">
        <v>1</v>
      </c>
      <c r="L7" s="1397">
        <v>2</v>
      </c>
      <c r="M7" s="1400">
        <v>2</v>
      </c>
      <c r="N7" s="1400">
        <v>2</v>
      </c>
      <c r="O7" s="1400">
        <v>2</v>
      </c>
      <c r="P7" s="1400">
        <v>2</v>
      </c>
      <c r="Q7" s="1397">
        <v>2</v>
      </c>
      <c r="R7" s="1397">
        <v>2</v>
      </c>
      <c r="S7" s="1397">
        <v>2</v>
      </c>
      <c r="T7" s="1397">
        <v>2</v>
      </c>
      <c r="U7" s="1397">
        <v>2</v>
      </c>
      <c r="V7" s="1397">
        <v>2</v>
      </c>
      <c r="W7" s="1397">
        <v>2</v>
      </c>
      <c r="X7" s="1397">
        <v>2</v>
      </c>
      <c r="Y7" s="1397">
        <v>1</v>
      </c>
      <c r="Z7" s="1397">
        <v>1</v>
      </c>
      <c r="AA7" s="1397">
        <v>1</v>
      </c>
      <c r="AB7" s="1397">
        <v>1</v>
      </c>
      <c r="AC7" s="1397">
        <v>1</v>
      </c>
      <c r="AD7" s="1397">
        <v>2</v>
      </c>
      <c r="AE7" s="714">
        <v>2</v>
      </c>
    </row>
    <row r="8" spans="1:31" s="715" customFormat="1" ht="11.45" customHeight="1">
      <c r="A8" s="718">
        <v>1</v>
      </c>
      <c r="B8" s="722" t="s">
        <v>510</v>
      </c>
      <c r="C8" s="1401">
        <v>0</v>
      </c>
      <c r="D8" s="1401">
        <v>0</v>
      </c>
      <c r="E8" s="1401">
        <v>0</v>
      </c>
      <c r="F8" s="1401">
        <v>0</v>
      </c>
      <c r="G8" s="1401">
        <v>0</v>
      </c>
      <c r="H8" s="1401">
        <v>0</v>
      </c>
      <c r="I8" s="1401">
        <v>0</v>
      </c>
      <c r="J8" s="1401">
        <v>0</v>
      </c>
      <c r="K8" s="1401">
        <v>0</v>
      </c>
      <c r="L8" s="1401">
        <v>0</v>
      </c>
      <c r="M8" s="1401">
        <v>0</v>
      </c>
      <c r="N8" s="1401">
        <v>0</v>
      </c>
      <c r="O8" s="1401">
        <v>0</v>
      </c>
      <c r="P8" s="1401">
        <v>0</v>
      </c>
      <c r="Q8" s="1401">
        <v>0</v>
      </c>
      <c r="R8" s="1401">
        <v>0</v>
      </c>
      <c r="S8" s="1401">
        <v>0</v>
      </c>
      <c r="T8" s="1401">
        <v>0</v>
      </c>
      <c r="U8" s="1401">
        <v>0</v>
      </c>
      <c r="V8" s="1401">
        <v>0</v>
      </c>
      <c r="W8" s="1401">
        <v>0</v>
      </c>
      <c r="X8" s="1401">
        <v>0</v>
      </c>
      <c r="Y8" s="1401">
        <v>0</v>
      </c>
      <c r="Z8" s="1401">
        <v>0</v>
      </c>
      <c r="AA8" s="1401">
        <v>0</v>
      </c>
      <c r="AB8" s="1401">
        <v>0</v>
      </c>
      <c r="AC8" s="1401">
        <v>0</v>
      </c>
      <c r="AD8" s="722"/>
      <c r="AE8" s="718"/>
    </row>
    <row r="9" spans="1:31" s="715" customFormat="1" ht="11.45" customHeight="1">
      <c r="A9" s="718">
        <v>2</v>
      </c>
      <c r="B9" s="722" t="s">
        <v>514</v>
      </c>
      <c r="C9" s="1401">
        <v>0</v>
      </c>
      <c r="D9" s="1401">
        <v>0</v>
      </c>
      <c r="E9" s="1401">
        <v>0</v>
      </c>
      <c r="F9" s="1401">
        <v>0</v>
      </c>
      <c r="G9" s="1401">
        <v>0</v>
      </c>
      <c r="H9" s="1401">
        <v>0</v>
      </c>
      <c r="I9" s="1401">
        <v>0</v>
      </c>
      <c r="J9" s="1401">
        <v>0</v>
      </c>
      <c r="K9" s="1401">
        <v>0</v>
      </c>
      <c r="L9" s="1401">
        <v>0</v>
      </c>
      <c r="M9" s="1401">
        <v>0</v>
      </c>
      <c r="N9" s="1401">
        <v>0</v>
      </c>
      <c r="O9" s="1401">
        <v>0</v>
      </c>
      <c r="P9" s="1401">
        <v>0</v>
      </c>
      <c r="Q9" s="1401">
        <v>0</v>
      </c>
      <c r="R9" s="1401">
        <v>0</v>
      </c>
      <c r="S9" s="1401">
        <v>0</v>
      </c>
      <c r="T9" s="1401">
        <v>0</v>
      </c>
      <c r="U9" s="1401">
        <v>0</v>
      </c>
      <c r="V9" s="1401">
        <v>0</v>
      </c>
      <c r="W9" s="1401">
        <v>0</v>
      </c>
      <c r="X9" s="1401">
        <v>0</v>
      </c>
      <c r="Y9" s="1401">
        <v>0</v>
      </c>
      <c r="Z9" s="1401">
        <v>0</v>
      </c>
      <c r="AA9" s="1401">
        <v>0</v>
      </c>
      <c r="AB9" s="1401">
        <v>0</v>
      </c>
      <c r="AC9" s="1401">
        <v>0</v>
      </c>
      <c r="AD9" s="722"/>
      <c r="AE9" s="718"/>
    </row>
    <row r="10" spans="1:31" s="715" customFormat="1" ht="11.45" customHeight="1">
      <c r="A10" s="718">
        <v>3</v>
      </c>
      <c r="B10" s="722" t="s">
        <v>515</v>
      </c>
      <c r="C10" s="1401">
        <v>0</v>
      </c>
      <c r="D10" s="1401">
        <v>0</v>
      </c>
      <c r="E10" s="1401">
        <v>0</v>
      </c>
      <c r="F10" s="1401">
        <v>0</v>
      </c>
      <c r="G10" s="1401">
        <v>0</v>
      </c>
      <c r="H10" s="1401">
        <v>0</v>
      </c>
      <c r="I10" s="1401">
        <v>0</v>
      </c>
      <c r="J10" s="1401">
        <v>0</v>
      </c>
      <c r="K10" s="1401">
        <v>0</v>
      </c>
      <c r="L10" s="1401">
        <v>0</v>
      </c>
      <c r="M10" s="1401">
        <v>0</v>
      </c>
      <c r="N10" s="1401">
        <v>0</v>
      </c>
      <c r="O10" s="1401">
        <v>0</v>
      </c>
      <c r="P10" s="1401">
        <v>0</v>
      </c>
      <c r="Q10" s="1401">
        <v>0</v>
      </c>
      <c r="R10" s="1401">
        <v>0</v>
      </c>
      <c r="S10" s="1401">
        <v>0</v>
      </c>
      <c r="T10" s="1401">
        <v>0</v>
      </c>
      <c r="U10" s="1401">
        <v>0</v>
      </c>
      <c r="V10" s="1401">
        <v>0</v>
      </c>
      <c r="W10" s="1401">
        <v>0</v>
      </c>
      <c r="X10" s="1401">
        <v>0</v>
      </c>
      <c r="Y10" s="1401">
        <v>0</v>
      </c>
      <c r="Z10" s="1401">
        <v>0</v>
      </c>
      <c r="AA10" s="1401">
        <v>0</v>
      </c>
      <c r="AB10" s="1401">
        <v>0</v>
      </c>
      <c r="AC10" s="1401">
        <v>0</v>
      </c>
      <c r="AD10" s="722"/>
      <c r="AE10" s="718"/>
    </row>
    <row r="11" spans="1:31" s="715" customFormat="1" ht="11.45" customHeight="1">
      <c r="A11" s="718">
        <v>4</v>
      </c>
      <c r="B11" s="722" t="s">
        <v>516</v>
      </c>
      <c r="C11" s="1401">
        <v>0</v>
      </c>
      <c r="D11" s="1401">
        <v>0</v>
      </c>
      <c r="E11" s="1401">
        <v>0</v>
      </c>
      <c r="F11" s="1401">
        <v>0</v>
      </c>
      <c r="G11" s="1401">
        <v>0</v>
      </c>
      <c r="H11" s="1401">
        <v>0</v>
      </c>
      <c r="I11" s="1401">
        <v>0</v>
      </c>
      <c r="J11" s="1401">
        <v>0</v>
      </c>
      <c r="K11" s="1401">
        <v>1</v>
      </c>
      <c r="L11" s="722">
        <v>2</v>
      </c>
      <c r="M11" s="1401">
        <v>2</v>
      </c>
      <c r="N11" s="1401">
        <v>2</v>
      </c>
      <c r="O11" s="1401">
        <v>2</v>
      </c>
      <c r="P11" s="1401">
        <v>2</v>
      </c>
      <c r="Q11" s="1401">
        <v>2</v>
      </c>
      <c r="R11" s="722">
        <v>2</v>
      </c>
      <c r="S11" s="722">
        <v>2</v>
      </c>
      <c r="T11" s="722">
        <v>2</v>
      </c>
      <c r="U11" s="722">
        <v>2</v>
      </c>
      <c r="V11" s="722">
        <v>2</v>
      </c>
      <c r="W11" s="722">
        <v>2</v>
      </c>
      <c r="X11" s="722">
        <v>2</v>
      </c>
      <c r="Y11" s="722">
        <v>1</v>
      </c>
      <c r="Z11" s="722">
        <v>1</v>
      </c>
      <c r="AA11" s="722">
        <v>1</v>
      </c>
      <c r="AB11" s="722">
        <v>1</v>
      </c>
      <c r="AC11" s="722">
        <v>1</v>
      </c>
      <c r="AD11" s="722">
        <v>2</v>
      </c>
      <c r="AE11" s="718">
        <v>2</v>
      </c>
    </row>
    <row r="12" spans="1:31" s="723" customFormat="1" ht="11.45" customHeight="1">
      <c r="A12" s="714"/>
      <c r="B12" s="1397" t="s">
        <v>1318</v>
      </c>
      <c r="C12" s="1400">
        <v>0</v>
      </c>
      <c r="D12" s="1400">
        <v>0</v>
      </c>
      <c r="E12" s="1400">
        <v>0</v>
      </c>
      <c r="F12" s="1400">
        <v>0</v>
      </c>
      <c r="G12" s="1400">
        <v>0</v>
      </c>
      <c r="H12" s="1400">
        <v>0</v>
      </c>
      <c r="I12" s="1400">
        <v>0</v>
      </c>
      <c r="J12" s="1400">
        <v>1</v>
      </c>
      <c r="K12" s="1400">
        <v>1</v>
      </c>
      <c r="L12" s="1397">
        <v>2</v>
      </c>
      <c r="M12" s="1400">
        <v>4</v>
      </c>
      <c r="N12" s="1400">
        <v>4</v>
      </c>
      <c r="O12" s="1400">
        <v>5</v>
      </c>
      <c r="P12" s="1400">
        <v>6</v>
      </c>
      <c r="Q12" s="1397">
        <v>6</v>
      </c>
      <c r="R12" s="1397">
        <v>7</v>
      </c>
      <c r="S12" s="1397">
        <v>6</v>
      </c>
      <c r="T12" s="1397">
        <v>6</v>
      </c>
      <c r="U12" s="1397">
        <v>5</v>
      </c>
      <c r="V12" s="1397">
        <v>4</v>
      </c>
      <c r="W12" s="1397">
        <v>3</v>
      </c>
      <c r="X12" s="1397">
        <v>2</v>
      </c>
      <c r="Y12" s="1397">
        <v>2</v>
      </c>
      <c r="Z12" s="1397">
        <v>2</v>
      </c>
      <c r="AA12" s="1397">
        <v>2</v>
      </c>
      <c r="AB12" s="1397">
        <v>2</v>
      </c>
      <c r="AC12" s="1397">
        <v>2</v>
      </c>
      <c r="AD12" s="1397">
        <v>5</v>
      </c>
      <c r="AE12" s="714">
        <v>5</v>
      </c>
    </row>
    <row r="13" spans="1:31" s="715" customFormat="1" ht="11.45" customHeight="1">
      <c r="A13" s="718">
        <v>5</v>
      </c>
      <c r="B13" s="722" t="s">
        <v>517</v>
      </c>
      <c r="C13" s="1401">
        <v>0</v>
      </c>
      <c r="D13" s="1401">
        <v>0</v>
      </c>
      <c r="E13" s="1401">
        <v>0</v>
      </c>
      <c r="F13" s="1401">
        <v>0</v>
      </c>
      <c r="G13" s="1401">
        <v>0</v>
      </c>
      <c r="H13" s="1401">
        <v>0</v>
      </c>
      <c r="I13" s="1401">
        <v>0</v>
      </c>
      <c r="J13" s="1401">
        <v>0</v>
      </c>
      <c r="K13" s="1401">
        <v>0</v>
      </c>
      <c r="L13" s="1401">
        <v>0</v>
      </c>
      <c r="M13" s="1401">
        <v>0</v>
      </c>
      <c r="N13" s="1401">
        <v>0</v>
      </c>
      <c r="O13" s="1401">
        <v>1</v>
      </c>
      <c r="P13" s="1401">
        <v>1</v>
      </c>
      <c r="Q13" s="722">
        <v>1</v>
      </c>
      <c r="R13" s="722">
        <v>1</v>
      </c>
      <c r="S13" s="722">
        <v>0</v>
      </c>
      <c r="T13" s="722">
        <v>0</v>
      </c>
      <c r="U13" s="722">
        <v>0</v>
      </c>
      <c r="V13" s="722">
        <v>0</v>
      </c>
      <c r="W13" s="722">
        <v>0</v>
      </c>
      <c r="X13" s="722">
        <v>0</v>
      </c>
      <c r="Y13" s="722">
        <v>0</v>
      </c>
      <c r="Z13" s="722">
        <v>0</v>
      </c>
      <c r="AA13" s="722">
        <v>0</v>
      </c>
      <c r="AB13" s="722">
        <v>0</v>
      </c>
      <c r="AC13" s="722">
        <v>0</v>
      </c>
      <c r="AD13" s="722">
        <v>1</v>
      </c>
      <c r="AE13" s="718">
        <v>1</v>
      </c>
    </row>
    <row r="14" spans="1:31" s="715" customFormat="1" ht="11.45" customHeight="1">
      <c r="A14" s="718">
        <v>6</v>
      </c>
      <c r="B14" s="722" t="s">
        <v>518</v>
      </c>
      <c r="C14" s="1401">
        <v>0</v>
      </c>
      <c r="D14" s="1401">
        <v>0</v>
      </c>
      <c r="E14" s="1401">
        <v>0</v>
      </c>
      <c r="F14" s="1401">
        <v>0</v>
      </c>
      <c r="G14" s="1401">
        <v>0</v>
      </c>
      <c r="H14" s="1401">
        <v>0</v>
      </c>
      <c r="I14" s="1401">
        <v>0</v>
      </c>
      <c r="J14" s="1401">
        <v>0</v>
      </c>
      <c r="K14" s="1401">
        <v>0</v>
      </c>
      <c r="L14" s="1401">
        <v>0</v>
      </c>
      <c r="M14" s="1401">
        <v>0</v>
      </c>
      <c r="N14" s="1401">
        <v>0</v>
      </c>
      <c r="O14" s="1401"/>
      <c r="P14" s="1401">
        <v>1</v>
      </c>
      <c r="Q14" s="722">
        <v>1</v>
      </c>
      <c r="R14" s="722">
        <v>1</v>
      </c>
      <c r="S14" s="722">
        <v>1</v>
      </c>
      <c r="T14" s="722">
        <v>1</v>
      </c>
      <c r="U14" s="722">
        <v>0</v>
      </c>
      <c r="V14" s="722">
        <v>1</v>
      </c>
      <c r="W14" s="722">
        <v>0</v>
      </c>
      <c r="X14" s="722">
        <v>0</v>
      </c>
      <c r="Y14" s="722">
        <v>0</v>
      </c>
      <c r="Z14" s="722">
        <v>0</v>
      </c>
      <c r="AA14" s="722">
        <v>0</v>
      </c>
      <c r="AB14" s="722">
        <v>0</v>
      </c>
      <c r="AC14" s="722">
        <v>0</v>
      </c>
      <c r="AD14" s="722"/>
      <c r="AE14" s="718"/>
    </row>
    <row r="15" spans="1:31" s="715" customFormat="1" ht="11.45" customHeight="1">
      <c r="A15" s="718">
        <v>7</v>
      </c>
      <c r="B15" s="722" t="s">
        <v>519</v>
      </c>
      <c r="C15" s="1401">
        <v>0</v>
      </c>
      <c r="D15" s="1401">
        <v>0</v>
      </c>
      <c r="E15" s="1401">
        <v>0</v>
      </c>
      <c r="F15" s="1401">
        <v>0</v>
      </c>
      <c r="G15" s="1401">
        <v>0</v>
      </c>
      <c r="H15" s="1401">
        <v>0</v>
      </c>
      <c r="I15" s="1401">
        <v>0</v>
      </c>
      <c r="J15" s="1401">
        <v>0</v>
      </c>
      <c r="K15" s="1401">
        <v>0</v>
      </c>
      <c r="L15" s="722">
        <v>1</v>
      </c>
      <c r="M15" s="1401">
        <v>1</v>
      </c>
      <c r="N15" s="1401">
        <v>1</v>
      </c>
      <c r="O15" s="1401">
        <v>1</v>
      </c>
      <c r="P15" s="1401">
        <v>1</v>
      </c>
      <c r="Q15" s="722">
        <v>1</v>
      </c>
      <c r="R15" s="722">
        <v>1</v>
      </c>
      <c r="S15" s="722">
        <v>1</v>
      </c>
      <c r="T15" s="722">
        <v>1</v>
      </c>
      <c r="U15" s="722">
        <v>1</v>
      </c>
      <c r="V15" s="722">
        <v>1</v>
      </c>
      <c r="W15" s="722">
        <v>1</v>
      </c>
      <c r="X15" s="722">
        <v>1</v>
      </c>
      <c r="Y15" s="722">
        <v>1</v>
      </c>
      <c r="Z15" s="722">
        <v>1</v>
      </c>
      <c r="AA15" s="722">
        <v>1</v>
      </c>
      <c r="AB15" s="722">
        <v>1</v>
      </c>
      <c r="AC15" s="722">
        <v>1</v>
      </c>
      <c r="AD15" s="722">
        <v>1</v>
      </c>
      <c r="AE15" s="718">
        <v>1</v>
      </c>
    </row>
    <row r="16" spans="1:31" s="715" customFormat="1" ht="11.45" customHeight="1">
      <c r="A16" s="718">
        <v>8</v>
      </c>
      <c r="B16" s="722" t="s">
        <v>520</v>
      </c>
      <c r="C16" s="1401">
        <v>0</v>
      </c>
      <c r="D16" s="1401">
        <v>0</v>
      </c>
      <c r="E16" s="1401">
        <v>0</v>
      </c>
      <c r="F16" s="1401">
        <v>0</v>
      </c>
      <c r="G16" s="1401">
        <v>0</v>
      </c>
      <c r="H16" s="1401">
        <v>0</v>
      </c>
      <c r="I16" s="1401">
        <v>0</v>
      </c>
      <c r="J16" s="1401">
        <v>0</v>
      </c>
      <c r="K16" s="1401">
        <v>0</v>
      </c>
      <c r="L16" s="1401">
        <v>0</v>
      </c>
      <c r="M16" s="1401">
        <v>1</v>
      </c>
      <c r="N16" s="1401">
        <v>1</v>
      </c>
      <c r="O16" s="1401">
        <v>1</v>
      </c>
      <c r="P16" s="1401">
        <v>1</v>
      </c>
      <c r="Q16" s="722">
        <v>1</v>
      </c>
      <c r="R16" s="722">
        <v>1</v>
      </c>
      <c r="S16" s="722">
        <v>1</v>
      </c>
      <c r="T16" s="722">
        <v>1</v>
      </c>
      <c r="U16" s="722">
        <v>1</v>
      </c>
      <c r="V16" s="722">
        <v>1</v>
      </c>
      <c r="W16" s="722">
        <v>1</v>
      </c>
      <c r="X16" s="722">
        <v>1</v>
      </c>
      <c r="Y16" s="722">
        <v>1</v>
      </c>
      <c r="Z16" s="722">
        <v>1</v>
      </c>
      <c r="AA16" s="722">
        <v>1</v>
      </c>
      <c r="AB16" s="722">
        <v>1</v>
      </c>
      <c r="AC16" s="722">
        <v>1</v>
      </c>
      <c r="AD16" s="722">
        <v>1</v>
      </c>
      <c r="AE16" s="718">
        <v>1</v>
      </c>
    </row>
    <row r="17" spans="1:31" s="715" customFormat="1" ht="11.45" customHeight="1">
      <c r="A17" s="718">
        <v>9</v>
      </c>
      <c r="B17" s="722" t="s">
        <v>521</v>
      </c>
      <c r="C17" s="1401">
        <v>0</v>
      </c>
      <c r="D17" s="1401">
        <v>0</v>
      </c>
      <c r="E17" s="1401">
        <v>0</v>
      </c>
      <c r="F17" s="1401">
        <v>0</v>
      </c>
      <c r="G17" s="1401">
        <v>0</v>
      </c>
      <c r="H17" s="1401">
        <v>0</v>
      </c>
      <c r="I17" s="1401">
        <v>0</v>
      </c>
      <c r="J17" s="1401">
        <v>0</v>
      </c>
      <c r="K17" s="1401">
        <v>0</v>
      </c>
      <c r="L17" s="1401">
        <v>0</v>
      </c>
      <c r="M17" s="1401">
        <v>0</v>
      </c>
      <c r="N17" s="1401">
        <v>0</v>
      </c>
      <c r="O17" s="1401">
        <v>0</v>
      </c>
      <c r="P17" s="1401">
        <v>0</v>
      </c>
      <c r="Q17" s="1401">
        <v>0</v>
      </c>
      <c r="R17" s="1401">
        <v>0</v>
      </c>
      <c r="S17" s="1401">
        <v>0</v>
      </c>
      <c r="T17" s="1401">
        <v>0</v>
      </c>
      <c r="U17" s="1401">
        <v>0</v>
      </c>
      <c r="V17" s="1401">
        <v>0</v>
      </c>
      <c r="W17" s="1401">
        <v>0</v>
      </c>
      <c r="X17" s="1401">
        <v>0</v>
      </c>
      <c r="Y17" s="1401">
        <v>0</v>
      </c>
      <c r="Z17" s="1401">
        <v>0</v>
      </c>
      <c r="AA17" s="1401">
        <v>0</v>
      </c>
      <c r="AB17" s="1401">
        <v>0</v>
      </c>
      <c r="AC17" s="1401">
        <v>0</v>
      </c>
      <c r="AD17" s="722"/>
      <c r="AE17" s="718"/>
    </row>
    <row r="18" spans="1:31" s="715" customFormat="1" ht="11.45" customHeight="1">
      <c r="A18" s="718">
        <v>10</v>
      </c>
      <c r="B18" s="722" t="s">
        <v>522</v>
      </c>
      <c r="C18" s="1401">
        <v>0</v>
      </c>
      <c r="D18" s="1401">
        <v>0</v>
      </c>
      <c r="E18" s="1401">
        <v>0</v>
      </c>
      <c r="F18" s="1401">
        <v>0</v>
      </c>
      <c r="G18" s="1401">
        <v>0</v>
      </c>
      <c r="H18" s="1401">
        <v>0</v>
      </c>
      <c r="I18" s="1401">
        <v>0</v>
      </c>
      <c r="J18" s="1401">
        <v>1</v>
      </c>
      <c r="K18" s="1401">
        <v>1</v>
      </c>
      <c r="L18" s="722">
        <v>1</v>
      </c>
      <c r="M18" s="1401">
        <v>2</v>
      </c>
      <c r="N18" s="1401">
        <v>2</v>
      </c>
      <c r="O18" s="1401">
        <v>2</v>
      </c>
      <c r="P18" s="1401">
        <v>2</v>
      </c>
      <c r="Q18" s="722">
        <v>2</v>
      </c>
      <c r="R18" s="722">
        <v>3</v>
      </c>
      <c r="S18" s="722">
        <v>3</v>
      </c>
      <c r="T18" s="722">
        <v>3</v>
      </c>
      <c r="U18" s="722">
        <v>3</v>
      </c>
      <c r="V18" s="722">
        <v>1</v>
      </c>
      <c r="W18" s="722">
        <v>1</v>
      </c>
      <c r="X18" s="722">
        <v>0</v>
      </c>
      <c r="Y18" s="722">
        <v>0</v>
      </c>
      <c r="Z18" s="722">
        <v>0</v>
      </c>
      <c r="AA18" s="722">
        <v>0</v>
      </c>
      <c r="AB18" s="722">
        <v>0</v>
      </c>
      <c r="AC18" s="722">
        <v>0</v>
      </c>
      <c r="AD18" s="722">
        <v>2</v>
      </c>
      <c r="AE18" s="718">
        <v>2</v>
      </c>
    </row>
    <row r="19" spans="1:31" s="723" customFormat="1" ht="11.45" customHeight="1">
      <c r="A19" s="714"/>
      <c r="B19" s="1397" t="s">
        <v>1319</v>
      </c>
      <c r="C19" s="1400">
        <v>0</v>
      </c>
      <c r="D19" s="1400">
        <v>0</v>
      </c>
      <c r="E19" s="1400">
        <v>0</v>
      </c>
      <c r="F19" s="1400">
        <v>0</v>
      </c>
      <c r="G19" s="1400">
        <v>0</v>
      </c>
      <c r="H19" s="1400">
        <v>0</v>
      </c>
      <c r="I19" s="1400">
        <v>0</v>
      </c>
      <c r="J19" s="1400">
        <v>0</v>
      </c>
      <c r="K19" s="1400">
        <v>0</v>
      </c>
      <c r="L19" s="1397">
        <v>0</v>
      </c>
      <c r="M19" s="1400">
        <v>0</v>
      </c>
      <c r="N19" s="1400">
        <v>0</v>
      </c>
      <c r="O19" s="1400">
        <v>0</v>
      </c>
      <c r="P19" s="1400">
        <v>0</v>
      </c>
      <c r="Q19" s="1397">
        <v>0</v>
      </c>
      <c r="R19" s="1397">
        <v>1</v>
      </c>
      <c r="S19" s="1397">
        <v>1</v>
      </c>
      <c r="T19" s="1397">
        <v>1</v>
      </c>
      <c r="U19" s="1397">
        <v>1</v>
      </c>
      <c r="V19" s="1397">
        <v>1</v>
      </c>
      <c r="W19" s="1397">
        <v>1</v>
      </c>
      <c r="X19" s="1397">
        <v>1</v>
      </c>
      <c r="Y19" s="1397">
        <v>1</v>
      </c>
      <c r="Z19" s="1397">
        <v>1</v>
      </c>
      <c r="AA19" s="1397">
        <v>1</v>
      </c>
      <c r="AB19" s="1397">
        <v>1</v>
      </c>
      <c r="AC19" s="1397">
        <v>1</v>
      </c>
      <c r="AD19" s="1397">
        <v>0</v>
      </c>
      <c r="AE19" s="714">
        <v>0</v>
      </c>
    </row>
    <row r="20" spans="1:31" s="715" customFormat="1" ht="11.45" customHeight="1">
      <c r="A20" s="718">
        <v>11</v>
      </c>
      <c r="B20" s="722" t="s">
        <v>523</v>
      </c>
      <c r="C20" s="1401">
        <v>0</v>
      </c>
      <c r="D20" s="1401">
        <v>0</v>
      </c>
      <c r="E20" s="1401">
        <v>0</v>
      </c>
      <c r="F20" s="1401">
        <v>0</v>
      </c>
      <c r="G20" s="1401">
        <v>0</v>
      </c>
      <c r="H20" s="1401">
        <v>0</v>
      </c>
      <c r="I20" s="1401">
        <v>0</v>
      </c>
      <c r="J20" s="1401">
        <v>0</v>
      </c>
      <c r="K20" s="1401">
        <v>0</v>
      </c>
      <c r="L20" s="1401">
        <v>0</v>
      </c>
      <c r="M20" s="1401">
        <v>0</v>
      </c>
      <c r="N20" s="1401">
        <v>0</v>
      </c>
      <c r="O20" s="1401">
        <v>0</v>
      </c>
      <c r="P20" s="1401">
        <v>0</v>
      </c>
      <c r="Q20" s="1401">
        <v>0</v>
      </c>
      <c r="R20" s="1401">
        <v>0</v>
      </c>
      <c r="S20" s="1401">
        <v>0</v>
      </c>
      <c r="T20" s="1401">
        <v>0</v>
      </c>
      <c r="U20" s="1401">
        <v>0</v>
      </c>
      <c r="V20" s="1401">
        <v>0</v>
      </c>
      <c r="W20" s="1401">
        <v>0</v>
      </c>
      <c r="X20" s="1401">
        <v>0</v>
      </c>
      <c r="Y20" s="1401">
        <v>0</v>
      </c>
      <c r="Z20" s="1401">
        <v>0</v>
      </c>
      <c r="AA20" s="1401">
        <v>0</v>
      </c>
      <c r="AB20" s="1401">
        <v>0</v>
      </c>
      <c r="AC20" s="1401">
        <v>0</v>
      </c>
      <c r="AD20" s="722"/>
      <c r="AE20" s="718"/>
    </row>
    <row r="21" spans="1:31" s="715" customFormat="1" ht="11.45" customHeight="1">
      <c r="A21" s="718">
        <v>12</v>
      </c>
      <c r="B21" s="722" t="s">
        <v>524</v>
      </c>
      <c r="C21" s="1401">
        <v>0</v>
      </c>
      <c r="D21" s="1401">
        <v>0</v>
      </c>
      <c r="E21" s="1401">
        <v>0</v>
      </c>
      <c r="F21" s="1401">
        <v>0</v>
      </c>
      <c r="G21" s="1401">
        <v>0</v>
      </c>
      <c r="H21" s="1401">
        <v>0</v>
      </c>
      <c r="I21" s="1401">
        <v>0</v>
      </c>
      <c r="J21" s="1401">
        <v>0</v>
      </c>
      <c r="K21" s="1401">
        <v>0</v>
      </c>
      <c r="L21" s="1401">
        <v>0</v>
      </c>
      <c r="M21" s="1401">
        <v>0</v>
      </c>
      <c r="N21" s="1401">
        <v>0</v>
      </c>
      <c r="O21" s="1401">
        <v>0</v>
      </c>
      <c r="P21" s="1401">
        <v>0</v>
      </c>
      <c r="Q21" s="1401">
        <v>0</v>
      </c>
      <c r="R21" s="1401">
        <v>0</v>
      </c>
      <c r="S21" s="1401">
        <v>0</v>
      </c>
      <c r="T21" s="1401">
        <v>0</v>
      </c>
      <c r="U21" s="1401">
        <v>0</v>
      </c>
      <c r="V21" s="1401">
        <v>0</v>
      </c>
      <c r="W21" s="1401">
        <v>0</v>
      </c>
      <c r="X21" s="1401">
        <v>0</v>
      </c>
      <c r="Y21" s="1401">
        <v>0</v>
      </c>
      <c r="Z21" s="1401">
        <v>0</v>
      </c>
      <c r="AA21" s="1401">
        <v>0</v>
      </c>
      <c r="AB21" s="1401">
        <v>0</v>
      </c>
      <c r="AC21" s="1401">
        <v>0</v>
      </c>
      <c r="AD21" s="722"/>
      <c r="AE21" s="718"/>
    </row>
    <row r="22" spans="1:31" s="715" customFormat="1" ht="11.45" customHeight="1">
      <c r="A22" s="718">
        <v>13</v>
      </c>
      <c r="B22" s="722" t="s">
        <v>525</v>
      </c>
      <c r="C22" s="1401">
        <v>0</v>
      </c>
      <c r="D22" s="1401">
        <v>0</v>
      </c>
      <c r="E22" s="1401">
        <v>0</v>
      </c>
      <c r="F22" s="1401">
        <v>0</v>
      </c>
      <c r="G22" s="1401">
        <v>0</v>
      </c>
      <c r="H22" s="1401">
        <v>0</v>
      </c>
      <c r="I22" s="1401">
        <v>0</v>
      </c>
      <c r="J22" s="1401">
        <v>0</v>
      </c>
      <c r="K22" s="1401">
        <v>0</v>
      </c>
      <c r="L22" s="1401">
        <v>0</v>
      </c>
      <c r="M22" s="1401">
        <v>0</v>
      </c>
      <c r="N22" s="1401">
        <v>0</v>
      </c>
      <c r="O22" s="1401">
        <v>0</v>
      </c>
      <c r="P22" s="1401">
        <v>0</v>
      </c>
      <c r="Q22" s="1401">
        <v>0</v>
      </c>
      <c r="R22" s="1401">
        <v>1</v>
      </c>
      <c r="S22" s="1401">
        <v>1</v>
      </c>
      <c r="T22" s="1401">
        <v>1</v>
      </c>
      <c r="U22" s="1401">
        <v>1</v>
      </c>
      <c r="V22" s="1401">
        <v>1</v>
      </c>
      <c r="W22" s="1401">
        <v>1</v>
      </c>
      <c r="X22" s="1401">
        <v>1</v>
      </c>
      <c r="Y22" s="1401">
        <v>1</v>
      </c>
      <c r="Z22" s="1401">
        <v>1</v>
      </c>
      <c r="AA22" s="1401">
        <v>1</v>
      </c>
      <c r="AB22" s="1401">
        <v>1</v>
      </c>
      <c r="AC22" s="1401">
        <v>1</v>
      </c>
      <c r="AD22" s="722"/>
      <c r="AE22" s="718"/>
    </row>
    <row r="23" spans="1:31" s="715" customFormat="1" ht="11.45" customHeight="1">
      <c r="A23" s="718">
        <v>14</v>
      </c>
      <c r="B23" s="722" t="s">
        <v>526</v>
      </c>
      <c r="C23" s="1401">
        <v>0</v>
      </c>
      <c r="D23" s="1401">
        <v>0</v>
      </c>
      <c r="E23" s="1401">
        <v>0</v>
      </c>
      <c r="F23" s="1401">
        <v>0</v>
      </c>
      <c r="G23" s="1401">
        <v>0</v>
      </c>
      <c r="H23" s="1401">
        <v>0</v>
      </c>
      <c r="I23" s="1401">
        <v>0</v>
      </c>
      <c r="J23" s="1401">
        <v>0</v>
      </c>
      <c r="K23" s="1401">
        <v>0</v>
      </c>
      <c r="L23" s="1401">
        <v>0</v>
      </c>
      <c r="M23" s="1401">
        <v>0</v>
      </c>
      <c r="N23" s="1401">
        <v>0</v>
      </c>
      <c r="O23" s="1401">
        <v>0</v>
      </c>
      <c r="P23" s="1401">
        <v>0</v>
      </c>
      <c r="Q23" s="1401">
        <v>0</v>
      </c>
      <c r="R23" s="1401">
        <v>0</v>
      </c>
      <c r="S23" s="1401">
        <v>0</v>
      </c>
      <c r="T23" s="1401">
        <v>0</v>
      </c>
      <c r="U23" s="1401">
        <v>0</v>
      </c>
      <c r="V23" s="1401">
        <v>0</v>
      </c>
      <c r="W23" s="1401">
        <v>0</v>
      </c>
      <c r="X23" s="1401">
        <v>0</v>
      </c>
      <c r="Y23" s="1401">
        <v>0</v>
      </c>
      <c r="Z23" s="1401">
        <v>0</v>
      </c>
      <c r="AA23" s="1401">
        <v>0</v>
      </c>
      <c r="AB23" s="1401">
        <v>0</v>
      </c>
      <c r="AC23" s="1401">
        <v>0</v>
      </c>
      <c r="AD23" s="722"/>
      <c r="AE23" s="718"/>
    </row>
    <row r="24" spans="1:31" s="715" customFormat="1" ht="11.45" customHeight="1">
      <c r="A24" s="718">
        <v>15</v>
      </c>
      <c r="B24" s="722" t="s">
        <v>527</v>
      </c>
      <c r="C24" s="1401">
        <v>0</v>
      </c>
      <c r="D24" s="1401">
        <v>0</v>
      </c>
      <c r="E24" s="1401">
        <v>0</v>
      </c>
      <c r="F24" s="1401">
        <v>0</v>
      </c>
      <c r="G24" s="1401">
        <v>0</v>
      </c>
      <c r="H24" s="1401">
        <v>0</v>
      </c>
      <c r="I24" s="1401">
        <v>0</v>
      </c>
      <c r="J24" s="1401">
        <v>0</v>
      </c>
      <c r="K24" s="1401">
        <v>0</v>
      </c>
      <c r="L24" s="1401">
        <v>0</v>
      </c>
      <c r="M24" s="1401">
        <v>0</v>
      </c>
      <c r="N24" s="1401">
        <v>0</v>
      </c>
      <c r="O24" s="1401">
        <v>0</v>
      </c>
      <c r="P24" s="1401">
        <v>0</v>
      </c>
      <c r="Q24" s="1401">
        <v>0</v>
      </c>
      <c r="R24" s="1401">
        <v>0</v>
      </c>
      <c r="S24" s="1401">
        <v>0</v>
      </c>
      <c r="T24" s="1401">
        <v>0</v>
      </c>
      <c r="U24" s="1401">
        <v>0</v>
      </c>
      <c r="V24" s="1401">
        <v>0</v>
      </c>
      <c r="W24" s="1401">
        <v>0</v>
      </c>
      <c r="X24" s="1401">
        <v>0</v>
      </c>
      <c r="Y24" s="1401">
        <v>0</v>
      </c>
      <c r="Z24" s="1401">
        <v>0</v>
      </c>
      <c r="AA24" s="1401">
        <v>0</v>
      </c>
      <c r="AB24" s="1401">
        <v>0</v>
      </c>
      <c r="AC24" s="1401">
        <v>0</v>
      </c>
      <c r="AD24" s="722"/>
      <c r="AE24" s="718"/>
    </row>
    <row r="25" spans="1:31" s="715" customFormat="1" ht="11.45" customHeight="1">
      <c r="A25" s="718">
        <v>16</v>
      </c>
      <c r="B25" s="722" t="s">
        <v>528</v>
      </c>
      <c r="C25" s="1401">
        <v>0</v>
      </c>
      <c r="D25" s="1401">
        <v>0</v>
      </c>
      <c r="E25" s="1401">
        <v>0</v>
      </c>
      <c r="F25" s="1401">
        <v>0</v>
      </c>
      <c r="G25" s="1401">
        <v>0</v>
      </c>
      <c r="H25" s="1401">
        <v>0</v>
      </c>
      <c r="I25" s="1401">
        <v>0</v>
      </c>
      <c r="J25" s="1401">
        <v>0</v>
      </c>
      <c r="K25" s="1401">
        <v>0</v>
      </c>
      <c r="L25" s="1401">
        <v>0</v>
      </c>
      <c r="M25" s="1401">
        <v>0</v>
      </c>
      <c r="N25" s="1401">
        <v>0</v>
      </c>
      <c r="O25" s="1401">
        <v>0</v>
      </c>
      <c r="P25" s="1401">
        <v>0</v>
      </c>
      <c r="Q25" s="1401">
        <v>0</v>
      </c>
      <c r="R25" s="1401">
        <v>0</v>
      </c>
      <c r="S25" s="1401">
        <v>0</v>
      </c>
      <c r="T25" s="1401">
        <v>0</v>
      </c>
      <c r="U25" s="1401">
        <v>0</v>
      </c>
      <c r="V25" s="1401">
        <v>0</v>
      </c>
      <c r="W25" s="1401">
        <v>0</v>
      </c>
      <c r="X25" s="1401">
        <v>0</v>
      </c>
      <c r="Y25" s="1401">
        <v>0</v>
      </c>
      <c r="Z25" s="1401">
        <v>0</v>
      </c>
      <c r="AA25" s="1401">
        <v>0</v>
      </c>
      <c r="AB25" s="1401">
        <v>0</v>
      </c>
      <c r="AC25" s="1401">
        <v>0</v>
      </c>
      <c r="AD25" s="722"/>
      <c r="AE25" s="718"/>
    </row>
    <row r="26" spans="1:31" s="723" customFormat="1" ht="11.45" customHeight="1">
      <c r="A26" s="714"/>
      <c r="B26" s="1397" t="s">
        <v>1320</v>
      </c>
      <c r="C26" s="1400">
        <v>2</v>
      </c>
      <c r="D26" s="1400">
        <v>4</v>
      </c>
      <c r="E26" s="1400">
        <v>4</v>
      </c>
      <c r="F26" s="1400">
        <v>5</v>
      </c>
      <c r="G26" s="1400">
        <v>8</v>
      </c>
      <c r="H26" s="1400">
        <v>8</v>
      </c>
      <c r="I26" s="1400">
        <v>10</v>
      </c>
      <c r="J26" s="1400">
        <v>16</v>
      </c>
      <c r="K26" s="1400">
        <v>16</v>
      </c>
      <c r="L26" s="1397">
        <v>19</v>
      </c>
      <c r="M26" s="1400">
        <v>26</v>
      </c>
      <c r="N26" s="1400">
        <v>29</v>
      </c>
      <c r="O26" s="1400">
        <v>34</v>
      </c>
      <c r="P26" s="1400">
        <v>38</v>
      </c>
      <c r="Q26" s="1397">
        <v>39</v>
      </c>
      <c r="R26" s="1397">
        <v>39</v>
      </c>
      <c r="S26" s="1397">
        <v>39</v>
      </c>
      <c r="T26" s="1397">
        <v>34</v>
      </c>
      <c r="U26" s="1397">
        <v>32</v>
      </c>
      <c r="V26" s="1397">
        <v>16</v>
      </c>
      <c r="W26" s="1397">
        <v>13</v>
      </c>
      <c r="X26" s="1397">
        <v>14</v>
      </c>
      <c r="Y26" s="1397">
        <v>14</v>
      </c>
      <c r="Z26" s="1397">
        <v>14</v>
      </c>
      <c r="AA26" s="1397">
        <v>13</v>
      </c>
      <c r="AB26" s="1397">
        <v>11</v>
      </c>
      <c r="AC26" s="1397">
        <v>11</v>
      </c>
      <c r="AD26" s="1397">
        <v>34</v>
      </c>
      <c r="AE26" s="714">
        <v>34</v>
      </c>
    </row>
    <row r="27" spans="1:31" s="723" customFormat="1" ht="11.45" customHeight="1">
      <c r="A27" s="714"/>
      <c r="B27" s="1397" t="s">
        <v>1631</v>
      </c>
      <c r="C27" s="1400">
        <v>0</v>
      </c>
      <c r="D27" s="1400">
        <v>0</v>
      </c>
      <c r="E27" s="1400">
        <v>0</v>
      </c>
      <c r="F27" s="1400">
        <v>0</v>
      </c>
      <c r="G27" s="1400">
        <v>0</v>
      </c>
      <c r="H27" s="1400">
        <v>0</v>
      </c>
      <c r="I27" s="1400">
        <v>1</v>
      </c>
      <c r="J27" s="1400">
        <v>1</v>
      </c>
      <c r="K27" s="1400">
        <v>1</v>
      </c>
      <c r="L27" s="1397">
        <v>1</v>
      </c>
      <c r="M27" s="1400">
        <v>1</v>
      </c>
      <c r="N27" s="1400">
        <v>2</v>
      </c>
      <c r="O27" s="1400">
        <v>3</v>
      </c>
      <c r="P27" s="1400">
        <v>4</v>
      </c>
      <c r="Q27" s="1397">
        <v>5</v>
      </c>
      <c r="R27" s="1397">
        <v>5</v>
      </c>
      <c r="S27" s="1397">
        <v>5</v>
      </c>
      <c r="T27" s="1397">
        <v>5</v>
      </c>
      <c r="U27" s="1397">
        <v>5</v>
      </c>
      <c r="V27" s="1397">
        <v>2</v>
      </c>
      <c r="W27" s="1397">
        <v>2</v>
      </c>
      <c r="X27" s="1397">
        <v>2</v>
      </c>
      <c r="Y27" s="1397">
        <v>2</v>
      </c>
      <c r="Z27" s="1397">
        <v>2</v>
      </c>
      <c r="AA27" s="1397">
        <v>2</v>
      </c>
      <c r="AB27" s="1397">
        <v>1</v>
      </c>
      <c r="AC27" s="1397">
        <v>1</v>
      </c>
      <c r="AD27" s="1397">
        <v>3</v>
      </c>
      <c r="AE27" s="714">
        <v>3</v>
      </c>
    </row>
    <row r="28" spans="1:31" s="715" customFormat="1" ht="11.45" customHeight="1">
      <c r="A28" s="718">
        <v>17</v>
      </c>
      <c r="B28" s="722" t="s">
        <v>529</v>
      </c>
      <c r="C28" s="1401">
        <v>0</v>
      </c>
      <c r="D28" s="1401">
        <v>0</v>
      </c>
      <c r="E28" s="1401">
        <v>0</v>
      </c>
      <c r="F28" s="1401">
        <v>0</v>
      </c>
      <c r="G28" s="1401">
        <v>0</v>
      </c>
      <c r="H28" s="1401">
        <v>0</v>
      </c>
      <c r="I28" s="1401">
        <v>0</v>
      </c>
      <c r="J28" s="1401">
        <v>0</v>
      </c>
      <c r="K28" s="1401">
        <v>0</v>
      </c>
      <c r="L28" s="1401">
        <v>0</v>
      </c>
      <c r="M28" s="1401">
        <v>0</v>
      </c>
      <c r="N28" s="1401">
        <v>0</v>
      </c>
      <c r="O28" s="1401">
        <v>0</v>
      </c>
      <c r="P28" s="1401">
        <v>1</v>
      </c>
      <c r="Q28" s="722">
        <v>2</v>
      </c>
      <c r="R28" s="722">
        <v>1</v>
      </c>
      <c r="S28" s="722">
        <v>1</v>
      </c>
      <c r="T28" s="722">
        <v>1</v>
      </c>
      <c r="U28" s="722">
        <v>1</v>
      </c>
      <c r="V28" s="722">
        <v>0</v>
      </c>
      <c r="W28" s="722">
        <v>0</v>
      </c>
      <c r="X28" s="722">
        <v>0</v>
      </c>
      <c r="Y28" s="722">
        <v>0</v>
      </c>
      <c r="Z28" s="722">
        <v>0</v>
      </c>
      <c r="AA28" s="722">
        <v>0</v>
      </c>
      <c r="AB28" s="722">
        <v>0</v>
      </c>
      <c r="AC28" s="722">
        <v>0</v>
      </c>
      <c r="AD28" s="722"/>
      <c r="AE28" s="718"/>
    </row>
    <row r="29" spans="1:31" s="715" customFormat="1" ht="11.45" customHeight="1">
      <c r="A29" s="718">
        <v>18</v>
      </c>
      <c r="B29" s="722" t="s">
        <v>530</v>
      </c>
      <c r="C29" s="1401">
        <v>0</v>
      </c>
      <c r="D29" s="1401">
        <v>0</v>
      </c>
      <c r="E29" s="1401">
        <v>0</v>
      </c>
      <c r="F29" s="1401">
        <v>0</v>
      </c>
      <c r="G29" s="1401">
        <v>0</v>
      </c>
      <c r="H29" s="1401">
        <v>0</v>
      </c>
      <c r="I29" s="1401">
        <v>0</v>
      </c>
      <c r="J29" s="1401">
        <v>0</v>
      </c>
      <c r="K29" s="1401">
        <v>0</v>
      </c>
      <c r="L29" s="1401">
        <v>0</v>
      </c>
      <c r="M29" s="1401">
        <v>0</v>
      </c>
      <c r="N29" s="1401">
        <v>0</v>
      </c>
      <c r="O29" s="1401">
        <v>0</v>
      </c>
      <c r="P29" s="1401">
        <v>0</v>
      </c>
      <c r="Q29" s="1401">
        <v>0</v>
      </c>
      <c r="R29" s="1401">
        <v>0</v>
      </c>
      <c r="S29" s="1401">
        <v>0</v>
      </c>
      <c r="T29" s="1401">
        <v>0</v>
      </c>
      <c r="U29" s="1401">
        <v>0</v>
      </c>
      <c r="V29" s="1401">
        <v>0</v>
      </c>
      <c r="W29" s="1401">
        <v>0</v>
      </c>
      <c r="X29" s="1401">
        <v>0</v>
      </c>
      <c r="Y29" s="1401">
        <v>0</v>
      </c>
      <c r="Z29" s="1401">
        <v>0</v>
      </c>
      <c r="AA29" s="1401">
        <v>0</v>
      </c>
      <c r="AB29" s="1401">
        <v>0</v>
      </c>
      <c r="AC29" s="1401">
        <v>0</v>
      </c>
      <c r="AD29" s="722"/>
      <c r="AE29" s="718"/>
    </row>
    <row r="30" spans="1:31" s="715" customFormat="1" ht="11.45" customHeight="1">
      <c r="A30" s="718">
        <v>19</v>
      </c>
      <c r="B30" s="722" t="s">
        <v>531</v>
      </c>
      <c r="C30" s="1401">
        <v>0</v>
      </c>
      <c r="D30" s="1401">
        <v>0</v>
      </c>
      <c r="E30" s="1401">
        <v>0</v>
      </c>
      <c r="F30" s="1401">
        <v>0</v>
      </c>
      <c r="G30" s="1401">
        <v>0</v>
      </c>
      <c r="H30" s="1401">
        <v>0</v>
      </c>
      <c r="I30" s="1401">
        <v>0</v>
      </c>
      <c r="J30" s="1401">
        <v>0</v>
      </c>
      <c r="K30" s="1401">
        <v>0</v>
      </c>
      <c r="L30" s="1401">
        <v>0</v>
      </c>
      <c r="M30" s="1401">
        <v>0</v>
      </c>
      <c r="N30" s="1401">
        <v>0</v>
      </c>
      <c r="O30" s="1401">
        <v>1</v>
      </c>
      <c r="P30" s="1401">
        <v>1</v>
      </c>
      <c r="Q30" s="1401">
        <v>1</v>
      </c>
      <c r="R30" s="722">
        <v>1</v>
      </c>
      <c r="S30" s="722">
        <v>1</v>
      </c>
      <c r="T30" s="722">
        <v>1</v>
      </c>
      <c r="U30" s="722">
        <v>1</v>
      </c>
      <c r="V30" s="722">
        <v>0</v>
      </c>
      <c r="W30" s="722">
        <v>0</v>
      </c>
      <c r="X30" s="722">
        <v>0</v>
      </c>
      <c r="Y30" s="722">
        <v>0</v>
      </c>
      <c r="Z30" s="722">
        <v>0</v>
      </c>
      <c r="AA30" s="722">
        <v>0</v>
      </c>
      <c r="AB30" s="722">
        <v>0</v>
      </c>
      <c r="AC30" s="722">
        <v>0</v>
      </c>
      <c r="AD30" s="722">
        <v>1</v>
      </c>
      <c r="AE30" s="718">
        <v>1</v>
      </c>
    </row>
    <row r="31" spans="1:31" s="715" customFormat="1" ht="11.45" customHeight="1">
      <c r="A31" s="718">
        <v>20</v>
      </c>
      <c r="B31" s="722" t="s">
        <v>532</v>
      </c>
      <c r="C31" s="1401">
        <v>0</v>
      </c>
      <c r="D31" s="1401">
        <v>0</v>
      </c>
      <c r="E31" s="1401">
        <v>0</v>
      </c>
      <c r="F31" s="1401">
        <v>0</v>
      </c>
      <c r="G31" s="1401">
        <v>0</v>
      </c>
      <c r="H31" s="1401">
        <v>0</v>
      </c>
      <c r="I31" s="1401">
        <v>0</v>
      </c>
      <c r="J31" s="1401">
        <v>0</v>
      </c>
      <c r="K31" s="1401">
        <v>0</v>
      </c>
      <c r="L31" s="1401">
        <v>0</v>
      </c>
      <c r="M31" s="1401">
        <v>0</v>
      </c>
      <c r="N31" s="1401">
        <v>1</v>
      </c>
      <c r="O31" s="1401">
        <v>1</v>
      </c>
      <c r="P31" s="1401">
        <v>1</v>
      </c>
      <c r="Q31" s="1401">
        <v>1</v>
      </c>
      <c r="R31" s="722">
        <v>2</v>
      </c>
      <c r="S31" s="722">
        <v>2</v>
      </c>
      <c r="T31" s="722">
        <v>2</v>
      </c>
      <c r="U31" s="722">
        <v>2</v>
      </c>
      <c r="V31" s="722">
        <v>1</v>
      </c>
      <c r="W31" s="722">
        <v>1</v>
      </c>
      <c r="X31" s="722">
        <v>1</v>
      </c>
      <c r="Y31" s="722">
        <v>1</v>
      </c>
      <c r="Z31" s="722">
        <v>1</v>
      </c>
      <c r="AA31" s="722">
        <v>1</v>
      </c>
      <c r="AB31" s="722">
        <v>1</v>
      </c>
      <c r="AC31" s="722">
        <v>1</v>
      </c>
      <c r="AD31" s="722">
        <v>1</v>
      </c>
      <c r="AE31" s="718">
        <v>1</v>
      </c>
    </row>
    <row r="32" spans="1:31" s="715" customFormat="1" ht="11.45" customHeight="1">
      <c r="A32" s="718">
        <v>21</v>
      </c>
      <c r="B32" s="722" t="s">
        <v>533</v>
      </c>
      <c r="C32" s="1401">
        <v>0</v>
      </c>
      <c r="D32" s="1401">
        <v>0</v>
      </c>
      <c r="E32" s="1401">
        <v>0</v>
      </c>
      <c r="F32" s="1401">
        <v>0</v>
      </c>
      <c r="G32" s="1401">
        <v>0</v>
      </c>
      <c r="H32" s="1401">
        <v>0</v>
      </c>
      <c r="I32" s="1401">
        <v>0</v>
      </c>
      <c r="J32" s="1401">
        <v>0</v>
      </c>
      <c r="K32" s="1401">
        <v>0</v>
      </c>
      <c r="L32" s="1401">
        <v>0</v>
      </c>
      <c r="M32" s="1401">
        <v>0</v>
      </c>
      <c r="N32" s="1401">
        <v>0</v>
      </c>
      <c r="O32" s="1401">
        <v>0</v>
      </c>
      <c r="P32" s="1401">
        <v>0</v>
      </c>
      <c r="Q32" s="1401">
        <v>0</v>
      </c>
      <c r="R32" s="1401">
        <v>0</v>
      </c>
      <c r="S32" s="1401">
        <v>0</v>
      </c>
      <c r="T32" s="1401">
        <v>0</v>
      </c>
      <c r="U32" s="1401">
        <v>0</v>
      </c>
      <c r="V32" s="1401">
        <v>0</v>
      </c>
      <c r="W32" s="1401">
        <v>0</v>
      </c>
      <c r="X32" s="1401">
        <v>0</v>
      </c>
      <c r="Y32" s="1401">
        <v>0</v>
      </c>
      <c r="Z32" s="1401">
        <v>0</v>
      </c>
      <c r="AA32" s="1401">
        <v>0</v>
      </c>
      <c r="AB32" s="1401">
        <v>0</v>
      </c>
      <c r="AC32" s="1401">
        <v>0</v>
      </c>
      <c r="AD32" s="722"/>
      <c r="AE32" s="718"/>
    </row>
    <row r="33" spans="1:31" s="715" customFormat="1" ht="11.45" customHeight="1">
      <c r="A33" s="718">
        <v>22</v>
      </c>
      <c r="B33" s="722" t="s">
        <v>534</v>
      </c>
      <c r="C33" s="1401">
        <v>0</v>
      </c>
      <c r="D33" s="1401">
        <v>0</v>
      </c>
      <c r="E33" s="1401">
        <v>0</v>
      </c>
      <c r="F33" s="1401">
        <v>0</v>
      </c>
      <c r="G33" s="1401">
        <v>0</v>
      </c>
      <c r="H33" s="1401">
        <v>0</v>
      </c>
      <c r="I33" s="1401">
        <v>1</v>
      </c>
      <c r="J33" s="1401">
        <v>1</v>
      </c>
      <c r="K33" s="1401">
        <v>1</v>
      </c>
      <c r="L33" s="722">
        <v>1</v>
      </c>
      <c r="M33" s="1401">
        <v>1</v>
      </c>
      <c r="N33" s="1401">
        <v>1</v>
      </c>
      <c r="O33" s="1401">
        <v>1</v>
      </c>
      <c r="P33" s="1401">
        <v>1</v>
      </c>
      <c r="Q33" s="1401">
        <v>1</v>
      </c>
      <c r="R33" s="722">
        <v>1</v>
      </c>
      <c r="S33" s="722">
        <v>1</v>
      </c>
      <c r="T33" s="722">
        <v>1</v>
      </c>
      <c r="U33" s="722">
        <v>1</v>
      </c>
      <c r="V33" s="722">
        <v>1</v>
      </c>
      <c r="W33" s="722">
        <v>1</v>
      </c>
      <c r="X33" s="722">
        <v>1</v>
      </c>
      <c r="Y33" s="722">
        <v>1</v>
      </c>
      <c r="Z33" s="722">
        <v>1</v>
      </c>
      <c r="AA33" s="722">
        <v>1</v>
      </c>
      <c r="AB33" s="722">
        <v>0</v>
      </c>
      <c r="AC33" s="722">
        <v>0</v>
      </c>
      <c r="AD33" s="722">
        <v>1</v>
      </c>
      <c r="AE33" s="718">
        <v>1</v>
      </c>
    </row>
    <row r="34" spans="1:31" s="723" customFormat="1" ht="11.45" customHeight="1">
      <c r="A34" s="714"/>
      <c r="B34" s="1397" t="s">
        <v>1632</v>
      </c>
      <c r="C34" s="1400">
        <v>0</v>
      </c>
      <c r="D34" s="1400">
        <v>1</v>
      </c>
      <c r="E34" s="1400">
        <v>1</v>
      </c>
      <c r="F34" s="1400">
        <v>1</v>
      </c>
      <c r="G34" s="1400">
        <v>3</v>
      </c>
      <c r="H34" s="1400">
        <v>3</v>
      </c>
      <c r="I34" s="1400">
        <v>3</v>
      </c>
      <c r="J34" s="1400">
        <v>5</v>
      </c>
      <c r="K34" s="1400">
        <v>5</v>
      </c>
      <c r="L34" s="1397">
        <v>6</v>
      </c>
      <c r="M34" s="1400">
        <v>8</v>
      </c>
      <c r="N34" s="1400">
        <v>8</v>
      </c>
      <c r="O34" s="1400">
        <v>8</v>
      </c>
      <c r="P34" s="1400">
        <v>8</v>
      </c>
      <c r="Q34" s="1397">
        <v>7</v>
      </c>
      <c r="R34" s="1397">
        <v>7</v>
      </c>
      <c r="S34" s="1397">
        <v>7</v>
      </c>
      <c r="T34" s="1397">
        <v>5</v>
      </c>
      <c r="U34" s="1397">
        <v>4</v>
      </c>
      <c r="V34" s="1397">
        <v>3</v>
      </c>
      <c r="W34" s="1397">
        <v>2</v>
      </c>
      <c r="X34" s="1397">
        <v>2</v>
      </c>
      <c r="Y34" s="1397">
        <v>2</v>
      </c>
      <c r="Z34" s="1397">
        <v>2</v>
      </c>
      <c r="AA34" s="1397">
        <v>2</v>
      </c>
      <c r="AB34" s="1397">
        <v>2</v>
      </c>
      <c r="AC34" s="1397">
        <v>2</v>
      </c>
      <c r="AD34" s="1397">
        <v>8</v>
      </c>
      <c r="AE34" s="714">
        <v>8</v>
      </c>
    </row>
    <row r="35" spans="1:31" s="715" customFormat="1" ht="11.45" customHeight="1">
      <c r="A35" s="718">
        <v>23</v>
      </c>
      <c r="B35" s="722" t="s">
        <v>535</v>
      </c>
      <c r="C35" s="1401">
        <v>0</v>
      </c>
      <c r="D35" s="1401">
        <v>1</v>
      </c>
      <c r="E35" s="1401">
        <v>1</v>
      </c>
      <c r="F35" s="1401">
        <v>1</v>
      </c>
      <c r="G35" s="1401">
        <v>2</v>
      </c>
      <c r="H35" s="1401">
        <v>2</v>
      </c>
      <c r="I35" s="1401">
        <v>2</v>
      </c>
      <c r="J35" s="1401">
        <v>4</v>
      </c>
      <c r="K35" s="1401">
        <v>4</v>
      </c>
      <c r="L35" s="722">
        <v>4</v>
      </c>
      <c r="M35" s="1401">
        <v>4</v>
      </c>
      <c r="N35" s="1401">
        <v>4</v>
      </c>
      <c r="O35" s="1401">
        <v>4</v>
      </c>
      <c r="P35" s="1401">
        <v>4</v>
      </c>
      <c r="Q35" s="722">
        <v>3</v>
      </c>
      <c r="R35" s="722">
        <v>3</v>
      </c>
      <c r="S35" s="722">
        <v>3</v>
      </c>
      <c r="T35" s="722">
        <v>3</v>
      </c>
      <c r="U35" s="722">
        <v>2</v>
      </c>
      <c r="V35" s="722">
        <v>1</v>
      </c>
      <c r="W35" s="722">
        <v>1</v>
      </c>
      <c r="X35" s="722">
        <v>1</v>
      </c>
      <c r="Y35" s="722">
        <v>1</v>
      </c>
      <c r="Z35" s="722">
        <v>1</v>
      </c>
      <c r="AA35" s="722">
        <v>1</v>
      </c>
      <c r="AB35" s="722">
        <v>1</v>
      </c>
      <c r="AC35" s="722">
        <v>1</v>
      </c>
      <c r="AD35" s="722">
        <v>4</v>
      </c>
      <c r="AE35" s="718">
        <v>4</v>
      </c>
    </row>
    <row r="36" spans="1:31" s="715" customFormat="1" ht="11.45" customHeight="1">
      <c r="A36" s="718">
        <v>24</v>
      </c>
      <c r="B36" s="722" t="s">
        <v>536</v>
      </c>
      <c r="C36" s="1401">
        <v>0</v>
      </c>
      <c r="D36" s="1401">
        <v>0</v>
      </c>
      <c r="E36" s="1401">
        <v>0</v>
      </c>
      <c r="F36" s="1401">
        <v>0</v>
      </c>
      <c r="G36" s="1401">
        <v>0</v>
      </c>
      <c r="H36" s="1401">
        <v>0</v>
      </c>
      <c r="I36" s="1401">
        <v>0</v>
      </c>
      <c r="J36" s="1401">
        <v>0</v>
      </c>
      <c r="K36" s="1401">
        <v>0</v>
      </c>
      <c r="L36" s="1401">
        <v>0</v>
      </c>
      <c r="M36" s="1401">
        <v>1</v>
      </c>
      <c r="N36" s="1401">
        <v>1</v>
      </c>
      <c r="O36" s="1401">
        <v>1</v>
      </c>
      <c r="P36" s="1401">
        <v>1</v>
      </c>
      <c r="Q36" s="722">
        <v>1</v>
      </c>
      <c r="R36" s="722">
        <v>1</v>
      </c>
      <c r="S36" s="722">
        <v>1</v>
      </c>
      <c r="T36" s="722">
        <v>1</v>
      </c>
      <c r="U36" s="722">
        <v>1</v>
      </c>
      <c r="V36" s="722">
        <v>1</v>
      </c>
      <c r="W36" s="722">
        <v>0</v>
      </c>
      <c r="X36" s="722">
        <v>0</v>
      </c>
      <c r="Y36" s="722">
        <v>0</v>
      </c>
      <c r="Z36" s="722">
        <v>0</v>
      </c>
      <c r="AA36" s="722">
        <v>0</v>
      </c>
      <c r="AB36" s="722">
        <v>0</v>
      </c>
      <c r="AC36" s="722">
        <v>0</v>
      </c>
      <c r="AD36" s="722">
        <v>1</v>
      </c>
      <c r="AE36" s="718">
        <v>1</v>
      </c>
    </row>
    <row r="37" spans="1:31" s="715" customFormat="1" ht="11.45" customHeight="1">
      <c r="A37" s="718">
        <v>25</v>
      </c>
      <c r="B37" s="722" t="s">
        <v>537</v>
      </c>
      <c r="C37" s="1401">
        <v>0</v>
      </c>
      <c r="D37" s="1401">
        <v>0</v>
      </c>
      <c r="E37" s="1401">
        <v>0</v>
      </c>
      <c r="F37" s="1401">
        <v>0</v>
      </c>
      <c r="G37" s="1401">
        <v>0</v>
      </c>
      <c r="H37" s="1401">
        <v>0</v>
      </c>
      <c r="I37" s="1401">
        <v>0</v>
      </c>
      <c r="J37" s="1401">
        <v>0</v>
      </c>
      <c r="K37" s="1401">
        <v>0</v>
      </c>
      <c r="L37" s="722">
        <v>1</v>
      </c>
      <c r="M37" s="1401">
        <v>2</v>
      </c>
      <c r="N37" s="1401">
        <v>2</v>
      </c>
      <c r="O37" s="1401">
        <v>2</v>
      </c>
      <c r="P37" s="1401">
        <v>2</v>
      </c>
      <c r="Q37" s="722">
        <v>2</v>
      </c>
      <c r="R37" s="722">
        <v>2</v>
      </c>
      <c r="S37" s="722">
        <v>2</v>
      </c>
      <c r="T37" s="722">
        <v>1</v>
      </c>
      <c r="U37" s="722">
        <v>1</v>
      </c>
      <c r="V37" s="722">
        <v>1</v>
      </c>
      <c r="W37" s="722">
        <v>1</v>
      </c>
      <c r="X37" s="722">
        <v>1</v>
      </c>
      <c r="Y37" s="722">
        <v>1</v>
      </c>
      <c r="Z37" s="722">
        <v>1</v>
      </c>
      <c r="AA37" s="722">
        <v>1</v>
      </c>
      <c r="AB37" s="722">
        <v>1</v>
      </c>
      <c r="AC37" s="722">
        <v>1</v>
      </c>
      <c r="AD37" s="722">
        <v>2</v>
      </c>
      <c r="AE37" s="718">
        <v>2</v>
      </c>
    </row>
    <row r="38" spans="1:31" s="715" customFormat="1" ht="11.45" customHeight="1">
      <c r="A38" s="718">
        <v>26</v>
      </c>
      <c r="B38" s="722" t="s">
        <v>538</v>
      </c>
      <c r="C38" s="1401">
        <v>0</v>
      </c>
      <c r="D38" s="1401">
        <v>0</v>
      </c>
      <c r="E38" s="1401">
        <v>0</v>
      </c>
      <c r="F38" s="1401">
        <v>0</v>
      </c>
      <c r="G38" s="1401">
        <v>1</v>
      </c>
      <c r="H38" s="1401">
        <v>1</v>
      </c>
      <c r="I38" s="1401">
        <v>1</v>
      </c>
      <c r="J38" s="1401">
        <v>1</v>
      </c>
      <c r="K38" s="1401">
        <v>1</v>
      </c>
      <c r="L38" s="722">
        <v>1</v>
      </c>
      <c r="M38" s="1401">
        <v>1</v>
      </c>
      <c r="N38" s="1401">
        <v>1</v>
      </c>
      <c r="O38" s="1401">
        <v>1</v>
      </c>
      <c r="P38" s="1401">
        <v>1</v>
      </c>
      <c r="Q38" s="722">
        <v>1</v>
      </c>
      <c r="R38" s="722">
        <v>1</v>
      </c>
      <c r="S38" s="722">
        <v>1</v>
      </c>
      <c r="T38" s="722">
        <v>0</v>
      </c>
      <c r="U38" s="722">
        <v>0</v>
      </c>
      <c r="V38" s="722">
        <v>0</v>
      </c>
      <c r="W38" s="722">
        <v>0</v>
      </c>
      <c r="X38" s="722">
        <v>0</v>
      </c>
      <c r="Y38" s="722">
        <v>0</v>
      </c>
      <c r="Z38" s="722">
        <v>0</v>
      </c>
      <c r="AA38" s="722">
        <v>0</v>
      </c>
      <c r="AB38" s="722">
        <v>0</v>
      </c>
      <c r="AC38" s="722">
        <v>0</v>
      </c>
      <c r="AD38" s="722">
        <v>1</v>
      </c>
      <c r="AE38" s="718">
        <v>1</v>
      </c>
    </row>
    <row r="39" spans="1:31" s="715" customFormat="1" ht="11.45" customHeight="1">
      <c r="A39" s="718">
        <v>27</v>
      </c>
      <c r="B39" s="722" t="s">
        <v>539</v>
      </c>
      <c r="C39" s="1401">
        <v>0</v>
      </c>
      <c r="D39" s="1401">
        <v>0</v>
      </c>
      <c r="E39" s="1401">
        <v>0</v>
      </c>
      <c r="F39" s="1401">
        <v>0</v>
      </c>
      <c r="G39" s="1401">
        <v>0</v>
      </c>
      <c r="H39" s="1401">
        <v>0</v>
      </c>
      <c r="I39" s="1401">
        <v>0</v>
      </c>
      <c r="J39" s="1401">
        <v>0</v>
      </c>
      <c r="K39" s="1401">
        <v>0</v>
      </c>
      <c r="L39" s="1401">
        <v>0</v>
      </c>
      <c r="M39" s="1401">
        <v>0</v>
      </c>
      <c r="N39" s="1401">
        <v>0</v>
      </c>
      <c r="O39" s="1401">
        <v>0</v>
      </c>
      <c r="P39" s="1401">
        <v>0</v>
      </c>
      <c r="Q39" s="1401">
        <v>0</v>
      </c>
      <c r="R39" s="1401">
        <v>0</v>
      </c>
      <c r="S39" s="1401">
        <v>0</v>
      </c>
      <c r="T39" s="1401">
        <v>0</v>
      </c>
      <c r="U39" s="1401">
        <v>0</v>
      </c>
      <c r="V39" s="1401">
        <v>0</v>
      </c>
      <c r="W39" s="1401">
        <v>0</v>
      </c>
      <c r="X39" s="1401">
        <v>0</v>
      </c>
      <c r="Y39" s="1401">
        <v>0</v>
      </c>
      <c r="Z39" s="1401">
        <v>0</v>
      </c>
      <c r="AA39" s="1401">
        <v>0</v>
      </c>
      <c r="AB39" s="1401">
        <v>0</v>
      </c>
      <c r="AC39" s="1401">
        <v>0</v>
      </c>
      <c r="AD39" s="722"/>
      <c r="AE39" s="718"/>
    </row>
    <row r="40" spans="1:31" s="723" customFormat="1" ht="11.45" customHeight="1">
      <c r="A40" s="714"/>
      <c r="B40" s="1397" t="s">
        <v>1633</v>
      </c>
      <c r="C40" s="1400">
        <v>2</v>
      </c>
      <c r="D40" s="1400">
        <v>3</v>
      </c>
      <c r="E40" s="1400">
        <v>3</v>
      </c>
      <c r="F40" s="1400">
        <v>4</v>
      </c>
      <c r="G40" s="1400">
        <v>5</v>
      </c>
      <c r="H40" s="1400">
        <v>5</v>
      </c>
      <c r="I40" s="1400">
        <v>6</v>
      </c>
      <c r="J40" s="1400">
        <v>10</v>
      </c>
      <c r="K40" s="1400">
        <v>10</v>
      </c>
      <c r="L40" s="1397">
        <v>12</v>
      </c>
      <c r="M40" s="1400">
        <v>17</v>
      </c>
      <c r="N40" s="1400">
        <v>19</v>
      </c>
      <c r="O40" s="1400">
        <v>23</v>
      </c>
      <c r="P40" s="1400">
        <v>26</v>
      </c>
      <c r="Q40" s="1397">
        <v>27</v>
      </c>
      <c r="R40" s="1397">
        <v>27</v>
      </c>
      <c r="S40" s="1397">
        <v>27</v>
      </c>
      <c r="T40" s="1397">
        <v>24</v>
      </c>
      <c r="U40" s="1397">
        <v>23</v>
      </c>
      <c r="V40" s="1397">
        <v>11</v>
      </c>
      <c r="W40" s="1397">
        <v>9</v>
      </c>
      <c r="X40" s="1397">
        <v>10</v>
      </c>
      <c r="Y40" s="1397">
        <v>10</v>
      </c>
      <c r="Z40" s="1397">
        <v>10</v>
      </c>
      <c r="AA40" s="1397">
        <v>9</v>
      </c>
      <c r="AB40" s="1397">
        <v>8</v>
      </c>
      <c r="AC40" s="1397">
        <v>8</v>
      </c>
      <c r="AD40" s="1397">
        <v>23</v>
      </c>
      <c r="AE40" s="714">
        <v>23</v>
      </c>
    </row>
    <row r="41" spans="1:31" s="715" customFormat="1" ht="11.45" customHeight="1">
      <c r="A41" s="718">
        <v>28</v>
      </c>
      <c r="B41" s="722" t="s">
        <v>540</v>
      </c>
      <c r="C41" s="1401">
        <v>2</v>
      </c>
      <c r="D41" s="1401">
        <v>3</v>
      </c>
      <c r="E41" s="1401">
        <v>3</v>
      </c>
      <c r="F41" s="1401">
        <v>4</v>
      </c>
      <c r="G41" s="1401">
        <v>5</v>
      </c>
      <c r="H41" s="1401">
        <v>5</v>
      </c>
      <c r="I41" s="1401">
        <v>5</v>
      </c>
      <c r="J41" s="1401">
        <v>7</v>
      </c>
      <c r="K41" s="1401">
        <v>7</v>
      </c>
      <c r="L41" s="722">
        <v>8</v>
      </c>
      <c r="M41" s="1401">
        <v>10</v>
      </c>
      <c r="N41" s="1401">
        <v>11</v>
      </c>
      <c r="O41" s="1401">
        <v>13</v>
      </c>
      <c r="P41" s="1401">
        <v>14</v>
      </c>
      <c r="Q41" s="722">
        <v>15</v>
      </c>
      <c r="R41" s="722">
        <v>20</v>
      </c>
      <c r="S41" s="722">
        <v>20</v>
      </c>
      <c r="T41" s="722">
        <v>19</v>
      </c>
      <c r="U41" s="722">
        <v>18</v>
      </c>
      <c r="V41" s="722">
        <v>9</v>
      </c>
      <c r="W41" s="722">
        <v>7</v>
      </c>
      <c r="X41" s="722">
        <v>9</v>
      </c>
      <c r="Y41" s="722">
        <v>9</v>
      </c>
      <c r="Z41" s="722">
        <v>9</v>
      </c>
      <c r="AA41" s="722">
        <v>8</v>
      </c>
      <c r="AB41" s="722">
        <v>7</v>
      </c>
      <c r="AC41" s="722">
        <v>7</v>
      </c>
      <c r="AD41" s="722">
        <v>13</v>
      </c>
      <c r="AE41" s="718">
        <v>13</v>
      </c>
    </row>
    <row r="42" spans="1:31" s="715" customFormat="1" ht="11.45" customHeight="1">
      <c r="A42" s="718">
        <v>29</v>
      </c>
      <c r="B42" s="722" t="s">
        <v>541</v>
      </c>
      <c r="C42" s="1401">
        <v>0</v>
      </c>
      <c r="D42" s="1401">
        <v>0</v>
      </c>
      <c r="E42" s="1401">
        <v>0</v>
      </c>
      <c r="F42" s="1401">
        <v>0</v>
      </c>
      <c r="G42" s="1401">
        <v>0</v>
      </c>
      <c r="H42" s="1401">
        <v>0</v>
      </c>
      <c r="I42" s="1401">
        <v>0</v>
      </c>
      <c r="J42" s="1401">
        <v>0</v>
      </c>
      <c r="K42" s="1401">
        <v>0</v>
      </c>
      <c r="L42" s="1401">
        <v>0</v>
      </c>
      <c r="M42" s="1401">
        <v>0</v>
      </c>
      <c r="N42" s="1401">
        <v>0</v>
      </c>
      <c r="O42" s="1401">
        <v>0</v>
      </c>
      <c r="P42" s="1401">
        <v>0</v>
      </c>
      <c r="Q42" s="1401">
        <v>0</v>
      </c>
      <c r="R42" s="1401">
        <v>0</v>
      </c>
      <c r="S42" s="1401">
        <v>0</v>
      </c>
      <c r="T42" s="1401">
        <v>0</v>
      </c>
      <c r="U42" s="1401">
        <v>0</v>
      </c>
      <c r="V42" s="1401">
        <v>0</v>
      </c>
      <c r="W42" s="1401">
        <v>0</v>
      </c>
      <c r="X42" s="1401">
        <v>0</v>
      </c>
      <c r="Y42" s="1401">
        <v>0</v>
      </c>
      <c r="Z42" s="1401">
        <v>0</v>
      </c>
      <c r="AA42" s="1401">
        <v>0</v>
      </c>
      <c r="AB42" s="1401">
        <v>0</v>
      </c>
      <c r="AC42" s="1401">
        <v>0</v>
      </c>
      <c r="AD42" s="722"/>
      <c r="AE42" s="718"/>
    </row>
    <row r="43" spans="1:31" s="715" customFormat="1" ht="11.45" customHeight="1">
      <c r="A43" s="718">
        <v>30</v>
      </c>
      <c r="B43" s="722" t="s">
        <v>542</v>
      </c>
      <c r="C43" s="1401">
        <v>0</v>
      </c>
      <c r="D43" s="1401">
        <v>0</v>
      </c>
      <c r="E43" s="1401">
        <v>0</v>
      </c>
      <c r="F43" s="1401">
        <v>0</v>
      </c>
      <c r="G43" s="1401">
        <v>0</v>
      </c>
      <c r="H43" s="1401">
        <v>0</v>
      </c>
      <c r="I43" s="1401">
        <v>0</v>
      </c>
      <c r="J43" s="1401">
        <v>0</v>
      </c>
      <c r="K43" s="1401">
        <v>0</v>
      </c>
      <c r="L43" s="1401">
        <v>0</v>
      </c>
      <c r="M43" s="1401">
        <v>0</v>
      </c>
      <c r="N43" s="1401">
        <v>0</v>
      </c>
      <c r="O43" s="1401">
        <v>0</v>
      </c>
      <c r="P43" s="1401">
        <v>0</v>
      </c>
      <c r="Q43" s="1401">
        <v>0</v>
      </c>
      <c r="R43" s="1401">
        <v>0</v>
      </c>
      <c r="S43" s="1401">
        <v>0</v>
      </c>
      <c r="T43" s="1401">
        <v>0</v>
      </c>
      <c r="U43" s="1401">
        <v>0</v>
      </c>
      <c r="V43" s="1401">
        <v>0</v>
      </c>
      <c r="W43" s="1401">
        <v>0</v>
      </c>
      <c r="X43" s="1401">
        <v>0</v>
      </c>
      <c r="Y43" s="1401">
        <v>0</v>
      </c>
      <c r="Z43" s="1401">
        <v>0</v>
      </c>
      <c r="AA43" s="1401">
        <v>0</v>
      </c>
      <c r="AB43" s="1401">
        <v>0</v>
      </c>
      <c r="AC43" s="1401">
        <v>0</v>
      </c>
      <c r="AD43" s="722"/>
      <c r="AE43" s="718"/>
    </row>
    <row r="44" spans="1:31" s="715" customFormat="1" ht="11.45" customHeight="1">
      <c r="A44" s="718">
        <v>31</v>
      </c>
      <c r="B44" s="722" t="s">
        <v>543</v>
      </c>
      <c r="C44" s="1401">
        <v>0</v>
      </c>
      <c r="D44" s="1401">
        <v>0</v>
      </c>
      <c r="E44" s="1401">
        <v>0</v>
      </c>
      <c r="F44" s="1401">
        <v>0</v>
      </c>
      <c r="G44" s="1401">
        <v>0</v>
      </c>
      <c r="H44" s="1401">
        <v>0</v>
      </c>
      <c r="I44" s="1401">
        <v>0</v>
      </c>
      <c r="J44" s="1401">
        <v>0</v>
      </c>
      <c r="K44" s="1401">
        <v>0</v>
      </c>
      <c r="L44" s="1401">
        <v>0</v>
      </c>
      <c r="M44" s="1401">
        <v>0</v>
      </c>
      <c r="N44" s="1401">
        <v>0</v>
      </c>
      <c r="O44" s="1401">
        <v>0</v>
      </c>
      <c r="P44" s="1401">
        <v>0</v>
      </c>
      <c r="Q44" s="1401">
        <v>0</v>
      </c>
      <c r="R44" s="1401">
        <v>0</v>
      </c>
      <c r="S44" s="1401">
        <v>0</v>
      </c>
      <c r="T44" s="1401">
        <v>0</v>
      </c>
      <c r="U44" s="1401">
        <v>0</v>
      </c>
      <c r="V44" s="1401">
        <v>0</v>
      </c>
      <c r="W44" s="1401">
        <v>0</v>
      </c>
      <c r="X44" s="1401">
        <v>0</v>
      </c>
      <c r="Y44" s="1401">
        <v>0</v>
      </c>
      <c r="Z44" s="1401">
        <v>0</v>
      </c>
      <c r="AA44" s="1401">
        <v>0</v>
      </c>
      <c r="AB44" s="1401">
        <v>0</v>
      </c>
      <c r="AC44" s="1401">
        <v>0</v>
      </c>
      <c r="AD44" s="722"/>
      <c r="AE44" s="718"/>
    </row>
    <row r="45" spans="1:31" s="715" customFormat="1" ht="11.45" customHeight="1">
      <c r="A45" s="718">
        <v>32</v>
      </c>
      <c r="B45" s="722" t="s">
        <v>544</v>
      </c>
      <c r="C45" s="1401">
        <v>0</v>
      </c>
      <c r="D45" s="1401">
        <v>0</v>
      </c>
      <c r="E45" s="1401">
        <v>0</v>
      </c>
      <c r="F45" s="1401">
        <v>0</v>
      </c>
      <c r="G45" s="1401">
        <v>0</v>
      </c>
      <c r="H45" s="1401">
        <v>0</v>
      </c>
      <c r="I45" s="1401">
        <v>0</v>
      </c>
      <c r="J45" s="1401">
        <v>0</v>
      </c>
      <c r="K45" s="1401">
        <v>0</v>
      </c>
      <c r="L45" s="1401">
        <v>0</v>
      </c>
      <c r="M45" s="1401">
        <v>0</v>
      </c>
      <c r="N45" s="1401">
        <v>0</v>
      </c>
      <c r="O45" s="1401">
        <v>1</v>
      </c>
      <c r="P45" s="1401">
        <v>2</v>
      </c>
      <c r="Q45" s="722">
        <v>2</v>
      </c>
      <c r="R45" s="722">
        <v>1</v>
      </c>
      <c r="S45" s="722">
        <v>1</v>
      </c>
      <c r="T45" s="722">
        <v>0</v>
      </c>
      <c r="U45" s="722">
        <v>0</v>
      </c>
      <c r="V45" s="722">
        <v>0</v>
      </c>
      <c r="W45" s="722">
        <v>0</v>
      </c>
      <c r="X45" s="722">
        <v>0</v>
      </c>
      <c r="Y45" s="722">
        <v>0</v>
      </c>
      <c r="Z45" s="722">
        <v>0</v>
      </c>
      <c r="AA45" s="722">
        <v>0</v>
      </c>
      <c r="AB45" s="722">
        <v>0</v>
      </c>
      <c r="AC45" s="722">
        <v>0</v>
      </c>
      <c r="AD45" s="722">
        <v>1</v>
      </c>
      <c r="AE45" s="718">
        <v>1</v>
      </c>
    </row>
    <row r="46" spans="1:31" s="715" customFormat="1" ht="11.45" customHeight="1">
      <c r="A46" s="718">
        <v>33</v>
      </c>
      <c r="B46" s="722" t="s">
        <v>545</v>
      </c>
      <c r="C46" s="1401">
        <v>0</v>
      </c>
      <c r="D46" s="1401">
        <v>0</v>
      </c>
      <c r="E46" s="1401">
        <v>0</v>
      </c>
      <c r="F46" s="1401">
        <v>0</v>
      </c>
      <c r="G46" s="1401">
        <v>0</v>
      </c>
      <c r="H46" s="1401">
        <v>0</v>
      </c>
      <c r="I46" s="1401">
        <v>0</v>
      </c>
      <c r="J46" s="1401">
        <v>0</v>
      </c>
      <c r="K46" s="1401">
        <v>0</v>
      </c>
      <c r="L46" s="1401">
        <v>0</v>
      </c>
      <c r="M46" s="1401">
        <v>0</v>
      </c>
      <c r="N46" s="1401">
        <v>1</v>
      </c>
      <c r="O46" s="1401">
        <v>1</v>
      </c>
      <c r="P46" s="1401">
        <v>1</v>
      </c>
      <c r="Q46" s="722">
        <v>1</v>
      </c>
      <c r="R46" s="722">
        <v>1</v>
      </c>
      <c r="S46" s="722">
        <v>1</v>
      </c>
      <c r="T46" s="722">
        <v>1</v>
      </c>
      <c r="U46" s="722">
        <v>1</v>
      </c>
      <c r="V46" s="722">
        <v>1</v>
      </c>
      <c r="W46" s="722">
        <v>1</v>
      </c>
      <c r="X46" s="722">
        <v>0</v>
      </c>
      <c r="Y46" s="722">
        <v>0</v>
      </c>
      <c r="Z46" s="722">
        <v>0</v>
      </c>
      <c r="AA46" s="722">
        <v>0</v>
      </c>
      <c r="AB46" s="722">
        <v>0</v>
      </c>
      <c r="AC46" s="722">
        <v>0</v>
      </c>
      <c r="AD46" s="722">
        <v>1</v>
      </c>
      <c r="AE46" s="718">
        <v>1</v>
      </c>
    </row>
    <row r="47" spans="1:31" s="715" customFormat="1" ht="11.45" customHeight="1">
      <c r="A47" s="718">
        <v>34</v>
      </c>
      <c r="B47" s="722" t="s">
        <v>546</v>
      </c>
      <c r="C47" s="1401">
        <v>0</v>
      </c>
      <c r="D47" s="1401">
        <v>0</v>
      </c>
      <c r="E47" s="1401">
        <v>0</v>
      </c>
      <c r="F47" s="1401">
        <v>0</v>
      </c>
      <c r="G47" s="1401">
        <v>0</v>
      </c>
      <c r="H47" s="1401">
        <v>0</v>
      </c>
      <c r="I47" s="1401">
        <v>0</v>
      </c>
      <c r="J47" s="1401">
        <v>0</v>
      </c>
      <c r="K47" s="1401">
        <v>0</v>
      </c>
      <c r="L47" s="1401">
        <v>0</v>
      </c>
      <c r="M47" s="1401">
        <v>0</v>
      </c>
      <c r="N47" s="1401">
        <v>0</v>
      </c>
      <c r="O47" s="1401"/>
      <c r="P47" s="1401">
        <v>1</v>
      </c>
      <c r="Q47" s="722">
        <v>1</v>
      </c>
      <c r="R47" s="722">
        <v>1</v>
      </c>
      <c r="S47" s="722">
        <v>1</v>
      </c>
      <c r="T47" s="722">
        <v>1</v>
      </c>
      <c r="U47" s="722">
        <v>1</v>
      </c>
      <c r="V47" s="722">
        <v>1</v>
      </c>
      <c r="W47" s="722">
        <v>1</v>
      </c>
      <c r="X47" s="722">
        <v>1</v>
      </c>
      <c r="Y47" s="722">
        <v>1</v>
      </c>
      <c r="Z47" s="722">
        <v>1</v>
      </c>
      <c r="AA47" s="722">
        <v>1</v>
      </c>
      <c r="AB47" s="722">
        <v>1</v>
      </c>
      <c r="AC47" s="722">
        <v>1</v>
      </c>
      <c r="AD47" s="722"/>
      <c r="AE47" s="718"/>
    </row>
    <row r="48" spans="1:31" s="715" customFormat="1" ht="11.45" customHeight="1">
      <c r="A48" s="718">
        <v>35</v>
      </c>
      <c r="B48" s="722" t="s">
        <v>547</v>
      </c>
      <c r="C48" s="1401">
        <v>0</v>
      </c>
      <c r="D48" s="1401">
        <v>0</v>
      </c>
      <c r="E48" s="1401">
        <v>0</v>
      </c>
      <c r="F48" s="1401">
        <v>0</v>
      </c>
      <c r="G48" s="1401">
        <v>0</v>
      </c>
      <c r="H48" s="1401">
        <v>0</v>
      </c>
      <c r="I48" s="1401">
        <v>1</v>
      </c>
      <c r="J48" s="1401">
        <v>3</v>
      </c>
      <c r="K48" s="1401">
        <v>3</v>
      </c>
      <c r="L48" s="722">
        <v>4</v>
      </c>
      <c r="M48" s="1401">
        <v>7</v>
      </c>
      <c r="N48" s="1401">
        <v>7</v>
      </c>
      <c r="O48" s="1401">
        <v>8</v>
      </c>
      <c r="P48" s="1401">
        <v>8</v>
      </c>
      <c r="Q48" s="722">
        <v>8</v>
      </c>
      <c r="R48" s="722">
        <v>4</v>
      </c>
      <c r="S48" s="722">
        <v>4</v>
      </c>
      <c r="T48" s="722">
        <v>3</v>
      </c>
      <c r="U48" s="722">
        <v>3</v>
      </c>
      <c r="V48" s="722">
        <v>0</v>
      </c>
      <c r="W48" s="722">
        <v>0</v>
      </c>
      <c r="X48" s="722">
        <v>0</v>
      </c>
      <c r="Y48" s="722">
        <v>0</v>
      </c>
      <c r="Z48" s="722">
        <v>0</v>
      </c>
      <c r="AA48" s="722">
        <v>0</v>
      </c>
      <c r="AB48" s="722">
        <v>0</v>
      </c>
      <c r="AC48" s="722">
        <v>0</v>
      </c>
      <c r="AD48" s="722">
        <v>8</v>
      </c>
      <c r="AE48" s="718">
        <v>8</v>
      </c>
    </row>
    <row r="49" spans="1:31" s="723" customFormat="1" ht="11.45" customHeight="1">
      <c r="A49" s="714"/>
      <c r="B49" s="1397" t="s">
        <v>1634</v>
      </c>
      <c r="C49" s="1400">
        <v>2</v>
      </c>
      <c r="D49" s="1400">
        <v>2</v>
      </c>
      <c r="E49" s="1400">
        <v>2</v>
      </c>
      <c r="F49" s="1400">
        <v>2</v>
      </c>
      <c r="G49" s="1400">
        <v>2</v>
      </c>
      <c r="H49" s="1400">
        <v>2</v>
      </c>
      <c r="I49" s="1400">
        <v>2</v>
      </c>
      <c r="J49" s="1400">
        <v>6</v>
      </c>
      <c r="K49" s="1400">
        <v>7</v>
      </c>
      <c r="L49" s="1397">
        <v>11</v>
      </c>
      <c r="M49" s="1400">
        <v>19</v>
      </c>
      <c r="N49" s="1400">
        <v>20</v>
      </c>
      <c r="O49" s="1400">
        <v>26</v>
      </c>
      <c r="P49" s="1400">
        <v>29</v>
      </c>
      <c r="Q49" s="1397">
        <v>29</v>
      </c>
      <c r="R49" s="1397">
        <v>25</v>
      </c>
      <c r="S49" s="1397">
        <v>24</v>
      </c>
      <c r="T49" s="1397">
        <v>22</v>
      </c>
      <c r="U49" s="1397">
        <v>17</v>
      </c>
      <c r="V49" s="1397">
        <v>11</v>
      </c>
      <c r="W49" s="1397">
        <v>10</v>
      </c>
      <c r="X49" s="1397">
        <v>7</v>
      </c>
      <c r="Y49" s="1397">
        <v>5</v>
      </c>
      <c r="Z49" s="1397">
        <v>4</v>
      </c>
      <c r="AA49" s="1397">
        <v>4</v>
      </c>
      <c r="AB49" s="1397">
        <v>3</v>
      </c>
      <c r="AC49" s="1397">
        <v>3</v>
      </c>
      <c r="AD49" s="1397">
        <v>25</v>
      </c>
      <c r="AE49" s="714">
        <v>26</v>
      </c>
    </row>
    <row r="50" spans="1:31" s="723" customFormat="1" ht="11.45" customHeight="1">
      <c r="A50" s="714"/>
      <c r="B50" s="1397" t="s">
        <v>1635</v>
      </c>
      <c r="C50" s="1400">
        <v>0</v>
      </c>
      <c r="D50" s="1400">
        <v>0</v>
      </c>
      <c r="E50" s="1400">
        <v>0</v>
      </c>
      <c r="F50" s="1400">
        <v>0</v>
      </c>
      <c r="G50" s="1400">
        <v>0</v>
      </c>
      <c r="H50" s="1400">
        <v>0</v>
      </c>
      <c r="I50" s="1400">
        <v>0</v>
      </c>
      <c r="J50" s="1400">
        <v>2</v>
      </c>
      <c r="K50" s="1400">
        <v>3</v>
      </c>
      <c r="L50" s="1397">
        <v>4</v>
      </c>
      <c r="M50" s="1400">
        <v>9</v>
      </c>
      <c r="N50" s="1400">
        <v>9</v>
      </c>
      <c r="O50" s="1400">
        <v>12</v>
      </c>
      <c r="P50" s="1400">
        <v>14</v>
      </c>
      <c r="Q50" s="1397">
        <v>14</v>
      </c>
      <c r="R50" s="1397">
        <v>12</v>
      </c>
      <c r="S50" s="1397">
        <v>10</v>
      </c>
      <c r="T50" s="1397">
        <v>10</v>
      </c>
      <c r="U50" s="1397">
        <v>8</v>
      </c>
      <c r="V50" s="1397">
        <v>4</v>
      </c>
      <c r="W50" s="1397">
        <v>4</v>
      </c>
      <c r="X50" s="1397">
        <v>2</v>
      </c>
      <c r="Y50" s="1397">
        <v>1</v>
      </c>
      <c r="Z50" s="1397">
        <v>1</v>
      </c>
      <c r="AA50" s="1397">
        <v>1</v>
      </c>
      <c r="AB50" s="1397">
        <v>1</v>
      </c>
      <c r="AC50" s="1397">
        <v>1</v>
      </c>
      <c r="AD50" s="1397">
        <v>12</v>
      </c>
      <c r="AE50" s="714">
        <v>12</v>
      </c>
    </row>
    <row r="51" spans="1:31" s="715" customFormat="1" ht="11.45" customHeight="1">
      <c r="A51" s="718">
        <v>36</v>
      </c>
      <c r="B51" s="722" t="s">
        <v>548</v>
      </c>
      <c r="C51" s="1401">
        <v>0</v>
      </c>
      <c r="D51" s="1401">
        <v>0</v>
      </c>
      <c r="E51" s="1401">
        <v>0</v>
      </c>
      <c r="F51" s="1401">
        <v>0</v>
      </c>
      <c r="G51" s="1401">
        <v>0</v>
      </c>
      <c r="H51" s="1401">
        <v>0</v>
      </c>
      <c r="I51" s="1401">
        <v>0</v>
      </c>
      <c r="J51" s="1401">
        <v>0</v>
      </c>
      <c r="K51" s="1401">
        <v>0</v>
      </c>
      <c r="L51" s="1401">
        <v>0</v>
      </c>
      <c r="M51" s="1401">
        <v>0</v>
      </c>
      <c r="N51" s="1401">
        <v>0</v>
      </c>
      <c r="O51" s="1401"/>
      <c r="P51" s="1401">
        <v>2</v>
      </c>
      <c r="Q51" s="722">
        <v>2</v>
      </c>
      <c r="R51" s="722">
        <v>2</v>
      </c>
      <c r="S51" s="722">
        <v>2</v>
      </c>
      <c r="T51" s="722">
        <v>2</v>
      </c>
      <c r="U51" s="722">
        <v>2</v>
      </c>
      <c r="V51" s="722">
        <v>0</v>
      </c>
      <c r="W51" s="722">
        <v>0</v>
      </c>
      <c r="X51" s="722">
        <v>0</v>
      </c>
      <c r="Y51" s="722">
        <v>0</v>
      </c>
      <c r="Z51" s="722">
        <v>0</v>
      </c>
      <c r="AA51" s="722">
        <v>0</v>
      </c>
      <c r="AB51" s="722">
        <v>0</v>
      </c>
      <c r="AC51" s="722">
        <v>0</v>
      </c>
      <c r="AD51" s="722"/>
      <c r="AE51" s="718"/>
    </row>
    <row r="52" spans="1:31" s="715" customFormat="1" ht="11.45" customHeight="1">
      <c r="A52" s="718">
        <v>37</v>
      </c>
      <c r="B52" s="722" t="s">
        <v>549</v>
      </c>
      <c r="C52" s="1401">
        <v>0</v>
      </c>
      <c r="D52" s="1401">
        <v>0</v>
      </c>
      <c r="E52" s="1401">
        <v>0</v>
      </c>
      <c r="F52" s="1401">
        <v>0</v>
      </c>
      <c r="G52" s="1401">
        <v>0</v>
      </c>
      <c r="H52" s="1401">
        <v>0</v>
      </c>
      <c r="I52" s="1401">
        <v>0</v>
      </c>
      <c r="J52" s="1401">
        <v>0</v>
      </c>
      <c r="K52" s="1401">
        <v>0</v>
      </c>
      <c r="L52" s="1401">
        <v>0</v>
      </c>
      <c r="M52" s="1401">
        <v>0</v>
      </c>
      <c r="N52" s="1401">
        <v>0</v>
      </c>
      <c r="O52" s="1401">
        <v>0</v>
      </c>
      <c r="P52" s="1401">
        <v>0</v>
      </c>
      <c r="Q52" s="1401">
        <v>0</v>
      </c>
      <c r="R52" s="1401">
        <v>0</v>
      </c>
      <c r="S52" s="1401">
        <v>0</v>
      </c>
      <c r="T52" s="1401">
        <v>0</v>
      </c>
      <c r="U52" s="1401">
        <v>0</v>
      </c>
      <c r="V52" s="1401">
        <v>0</v>
      </c>
      <c r="W52" s="1401">
        <v>0</v>
      </c>
      <c r="X52" s="1401">
        <v>0</v>
      </c>
      <c r="Y52" s="1401">
        <v>0</v>
      </c>
      <c r="Z52" s="1401">
        <v>0</v>
      </c>
      <c r="AA52" s="1401">
        <v>0</v>
      </c>
      <c r="AB52" s="1401">
        <v>0</v>
      </c>
      <c r="AC52" s="1401">
        <v>0</v>
      </c>
      <c r="AD52" s="722"/>
      <c r="AE52" s="718"/>
    </row>
    <row r="53" spans="1:31" s="715" customFormat="1" ht="11.45" customHeight="1">
      <c r="A53" s="718">
        <v>38</v>
      </c>
      <c r="B53" s="722" t="s">
        <v>550</v>
      </c>
      <c r="C53" s="1401">
        <v>0</v>
      </c>
      <c r="D53" s="1401">
        <v>0</v>
      </c>
      <c r="E53" s="1401">
        <v>0</v>
      </c>
      <c r="F53" s="1401">
        <v>0</v>
      </c>
      <c r="G53" s="1401">
        <v>0</v>
      </c>
      <c r="H53" s="1401">
        <v>0</v>
      </c>
      <c r="I53" s="1401">
        <v>0</v>
      </c>
      <c r="J53" s="1401">
        <v>0</v>
      </c>
      <c r="K53" s="1401">
        <v>0</v>
      </c>
      <c r="L53" s="1401">
        <v>0</v>
      </c>
      <c r="M53" s="1401">
        <v>0</v>
      </c>
      <c r="N53" s="1401">
        <v>0</v>
      </c>
      <c r="O53" s="1401">
        <v>0</v>
      </c>
      <c r="P53" s="1401">
        <v>0</v>
      </c>
      <c r="Q53" s="1401">
        <v>0</v>
      </c>
      <c r="R53" s="1401">
        <v>0</v>
      </c>
      <c r="S53" s="1401">
        <v>0</v>
      </c>
      <c r="T53" s="1401">
        <v>0</v>
      </c>
      <c r="U53" s="1401">
        <v>0</v>
      </c>
      <c r="V53" s="1401">
        <v>0</v>
      </c>
      <c r="W53" s="1401">
        <v>0</v>
      </c>
      <c r="X53" s="1401">
        <v>0</v>
      </c>
      <c r="Y53" s="1401">
        <v>0</v>
      </c>
      <c r="Z53" s="1401">
        <v>0</v>
      </c>
      <c r="AA53" s="1401">
        <v>0</v>
      </c>
      <c r="AB53" s="1401">
        <v>0</v>
      </c>
      <c r="AC53" s="1401">
        <v>0</v>
      </c>
      <c r="AD53" s="722"/>
      <c r="AE53" s="718"/>
    </row>
    <row r="54" spans="1:31" s="715" customFormat="1" ht="11.45" customHeight="1">
      <c r="A54" s="718">
        <v>39</v>
      </c>
      <c r="B54" s="722" t="s">
        <v>551</v>
      </c>
      <c r="C54" s="1401">
        <v>0</v>
      </c>
      <c r="D54" s="1401">
        <v>0</v>
      </c>
      <c r="E54" s="1401">
        <v>0</v>
      </c>
      <c r="F54" s="1401">
        <v>0</v>
      </c>
      <c r="G54" s="1401">
        <v>0</v>
      </c>
      <c r="H54" s="1401">
        <v>0</v>
      </c>
      <c r="I54" s="1401">
        <v>0</v>
      </c>
      <c r="J54" s="1401">
        <v>0</v>
      </c>
      <c r="K54" s="1401">
        <v>0</v>
      </c>
      <c r="L54" s="1401">
        <v>0</v>
      </c>
      <c r="M54" s="1401">
        <v>0</v>
      </c>
      <c r="N54" s="1401">
        <v>0</v>
      </c>
      <c r="O54" s="1401">
        <v>1</v>
      </c>
      <c r="P54" s="1401">
        <v>1</v>
      </c>
      <c r="Q54" s="722">
        <v>1</v>
      </c>
      <c r="R54" s="722">
        <v>1</v>
      </c>
      <c r="S54" s="722">
        <v>1</v>
      </c>
      <c r="T54" s="722">
        <v>1</v>
      </c>
      <c r="U54" s="722">
        <v>1</v>
      </c>
      <c r="V54" s="722">
        <v>0</v>
      </c>
      <c r="W54" s="722">
        <v>0</v>
      </c>
      <c r="X54" s="722">
        <v>0</v>
      </c>
      <c r="Y54" s="722">
        <v>0</v>
      </c>
      <c r="Z54" s="722">
        <v>0</v>
      </c>
      <c r="AA54" s="722">
        <v>0</v>
      </c>
      <c r="AB54" s="722">
        <v>0</v>
      </c>
      <c r="AC54" s="722">
        <v>0</v>
      </c>
      <c r="AD54" s="722">
        <v>1</v>
      </c>
      <c r="AE54" s="718">
        <v>1</v>
      </c>
    </row>
    <row r="55" spans="1:31" s="715" customFormat="1" ht="11.45" customHeight="1">
      <c r="A55" s="718">
        <v>40</v>
      </c>
      <c r="B55" s="722" t="s">
        <v>552</v>
      </c>
      <c r="C55" s="1401">
        <v>0</v>
      </c>
      <c r="D55" s="1401">
        <v>0</v>
      </c>
      <c r="E55" s="1401">
        <v>0</v>
      </c>
      <c r="F55" s="1401">
        <v>0</v>
      </c>
      <c r="G55" s="1401">
        <v>0</v>
      </c>
      <c r="H55" s="1401">
        <v>0</v>
      </c>
      <c r="I55" s="1401">
        <v>0</v>
      </c>
      <c r="J55" s="1401">
        <v>2</v>
      </c>
      <c r="K55" s="1401">
        <v>3</v>
      </c>
      <c r="L55" s="722">
        <v>3</v>
      </c>
      <c r="M55" s="1401">
        <v>7</v>
      </c>
      <c r="N55" s="1401">
        <v>7</v>
      </c>
      <c r="O55" s="1401">
        <v>9</v>
      </c>
      <c r="P55" s="1401">
        <v>9</v>
      </c>
      <c r="Q55" s="722">
        <v>9</v>
      </c>
      <c r="R55" s="722">
        <v>9</v>
      </c>
      <c r="S55" s="722">
        <v>7</v>
      </c>
      <c r="T55" s="722">
        <v>7</v>
      </c>
      <c r="U55" s="722">
        <v>5</v>
      </c>
      <c r="V55" s="722">
        <v>4</v>
      </c>
      <c r="W55" s="722">
        <v>4</v>
      </c>
      <c r="X55" s="722">
        <v>2</v>
      </c>
      <c r="Y55" s="722">
        <v>1</v>
      </c>
      <c r="Z55" s="722">
        <v>1</v>
      </c>
      <c r="AA55" s="722">
        <v>1</v>
      </c>
      <c r="AB55" s="722">
        <v>1</v>
      </c>
      <c r="AC55" s="722">
        <v>1</v>
      </c>
      <c r="AD55" s="722">
        <v>9</v>
      </c>
      <c r="AE55" s="718">
        <v>9</v>
      </c>
    </row>
    <row r="56" spans="1:31" s="715" customFormat="1" ht="11.45" customHeight="1">
      <c r="A56" s="718">
        <v>41</v>
      </c>
      <c r="B56" s="722" t="s">
        <v>553</v>
      </c>
      <c r="C56" s="1401">
        <v>0</v>
      </c>
      <c r="D56" s="1401">
        <v>0</v>
      </c>
      <c r="E56" s="1401">
        <v>0</v>
      </c>
      <c r="F56" s="1401">
        <v>0</v>
      </c>
      <c r="G56" s="1401">
        <v>0</v>
      </c>
      <c r="H56" s="1401">
        <v>0</v>
      </c>
      <c r="I56" s="1401">
        <v>0</v>
      </c>
      <c r="J56" s="1401">
        <v>0</v>
      </c>
      <c r="K56" s="1401">
        <v>0</v>
      </c>
      <c r="L56" s="722">
        <v>1</v>
      </c>
      <c r="M56" s="1401">
        <v>2</v>
      </c>
      <c r="N56" s="1401">
        <v>2</v>
      </c>
      <c r="O56" s="1401">
        <v>2</v>
      </c>
      <c r="P56" s="1401">
        <v>2</v>
      </c>
      <c r="Q56" s="722">
        <v>2</v>
      </c>
      <c r="R56" s="722">
        <v>0</v>
      </c>
      <c r="S56" s="722"/>
      <c r="T56" s="722">
        <v>0</v>
      </c>
      <c r="U56" s="722">
        <v>0</v>
      </c>
      <c r="V56" s="722">
        <v>0</v>
      </c>
      <c r="W56" s="722">
        <v>0</v>
      </c>
      <c r="X56" s="722">
        <v>0</v>
      </c>
      <c r="Y56" s="722">
        <v>0</v>
      </c>
      <c r="Z56" s="722">
        <v>0</v>
      </c>
      <c r="AA56" s="722">
        <v>0</v>
      </c>
      <c r="AB56" s="722">
        <v>0</v>
      </c>
      <c r="AC56" s="722">
        <v>0</v>
      </c>
      <c r="AD56" s="722">
        <v>2</v>
      </c>
      <c r="AE56" s="718">
        <v>2</v>
      </c>
    </row>
    <row r="57" spans="1:31" s="723" customFormat="1" ht="11.45" customHeight="1">
      <c r="A57" s="714"/>
      <c r="B57" s="1397" t="s">
        <v>1636</v>
      </c>
      <c r="C57" s="1400">
        <v>0</v>
      </c>
      <c r="D57" s="1400">
        <v>0</v>
      </c>
      <c r="E57" s="1400">
        <v>0</v>
      </c>
      <c r="F57" s="1400">
        <v>0</v>
      </c>
      <c r="G57" s="1400">
        <v>0</v>
      </c>
      <c r="H57" s="1400">
        <v>0</v>
      </c>
      <c r="I57" s="1400">
        <v>0</v>
      </c>
      <c r="J57" s="1400">
        <v>0</v>
      </c>
      <c r="K57" s="1400">
        <v>0</v>
      </c>
      <c r="L57" s="1397">
        <v>0</v>
      </c>
      <c r="M57" s="1400">
        <v>1</v>
      </c>
      <c r="N57" s="1400">
        <v>1</v>
      </c>
      <c r="O57" s="1400">
        <v>1</v>
      </c>
      <c r="P57" s="1400">
        <v>1</v>
      </c>
      <c r="Q57" s="1397">
        <v>1</v>
      </c>
      <c r="R57" s="1397">
        <v>1</v>
      </c>
      <c r="S57" s="1397">
        <v>2</v>
      </c>
      <c r="T57" s="1397">
        <v>1</v>
      </c>
      <c r="U57" s="1397">
        <v>1</v>
      </c>
      <c r="V57" s="1397">
        <v>1</v>
      </c>
      <c r="W57" s="1397">
        <v>1</v>
      </c>
      <c r="X57" s="1397">
        <v>1</v>
      </c>
      <c r="Y57" s="1397">
        <v>1</v>
      </c>
      <c r="Z57" s="1397">
        <v>1</v>
      </c>
      <c r="AA57" s="1397">
        <v>1</v>
      </c>
      <c r="AB57" s="1397">
        <v>0</v>
      </c>
      <c r="AC57" s="1397">
        <v>0</v>
      </c>
      <c r="AD57" s="1397">
        <v>1</v>
      </c>
      <c r="AE57" s="714">
        <v>1</v>
      </c>
    </row>
    <row r="58" spans="1:31" s="715" customFormat="1" ht="11.45" customHeight="1">
      <c r="A58" s="718">
        <v>42</v>
      </c>
      <c r="B58" s="722" t="s">
        <v>554</v>
      </c>
      <c r="C58" s="1401">
        <v>0</v>
      </c>
      <c r="D58" s="1401">
        <v>0</v>
      </c>
      <c r="E58" s="1401">
        <v>0</v>
      </c>
      <c r="F58" s="1401">
        <v>0</v>
      </c>
      <c r="G58" s="1401">
        <v>0</v>
      </c>
      <c r="H58" s="1401">
        <v>0</v>
      </c>
      <c r="I58" s="1401">
        <v>0</v>
      </c>
      <c r="J58" s="1401">
        <v>0</v>
      </c>
      <c r="K58" s="1401">
        <v>0</v>
      </c>
      <c r="L58" s="1401">
        <v>0</v>
      </c>
      <c r="M58" s="1401">
        <v>0</v>
      </c>
      <c r="N58" s="1401">
        <v>0</v>
      </c>
      <c r="O58" s="1401">
        <v>0</v>
      </c>
      <c r="P58" s="1401">
        <v>0</v>
      </c>
      <c r="Q58" s="1401">
        <v>0</v>
      </c>
      <c r="R58" s="1401">
        <v>0</v>
      </c>
      <c r="S58" s="1401">
        <v>0</v>
      </c>
      <c r="T58" s="1401">
        <v>0</v>
      </c>
      <c r="U58" s="1401">
        <v>0</v>
      </c>
      <c r="V58" s="1401">
        <v>0</v>
      </c>
      <c r="W58" s="1401">
        <v>0</v>
      </c>
      <c r="X58" s="1401">
        <v>0</v>
      </c>
      <c r="Y58" s="1401">
        <v>0</v>
      </c>
      <c r="Z58" s="1401">
        <v>0</v>
      </c>
      <c r="AA58" s="1401">
        <v>0</v>
      </c>
      <c r="AB58" s="1401">
        <v>0</v>
      </c>
      <c r="AC58" s="1401">
        <v>0</v>
      </c>
      <c r="AD58" s="722"/>
      <c r="AE58" s="718"/>
    </row>
    <row r="59" spans="1:31" s="715" customFormat="1" ht="11.45" customHeight="1">
      <c r="A59" s="718">
        <v>43</v>
      </c>
      <c r="B59" s="722" t="s">
        <v>555</v>
      </c>
      <c r="C59" s="1401">
        <v>0</v>
      </c>
      <c r="D59" s="1401">
        <v>0</v>
      </c>
      <c r="E59" s="1401">
        <v>0</v>
      </c>
      <c r="F59" s="1401">
        <v>0</v>
      </c>
      <c r="G59" s="1401">
        <v>0</v>
      </c>
      <c r="H59" s="1401">
        <v>0</v>
      </c>
      <c r="I59" s="1401">
        <v>0</v>
      </c>
      <c r="J59" s="1401">
        <v>0</v>
      </c>
      <c r="K59" s="1401">
        <v>0</v>
      </c>
      <c r="L59" s="1401">
        <v>0</v>
      </c>
      <c r="M59" s="1401">
        <v>1</v>
      </c>
      <c r="N59" s="1401">
        <v>1</v>
      </c>
      <c r="O59" s="1401">
        <v>1</v>
      </c>
      <c r="P59" s="1401">
        <v>1</v>
      </c>
      <c r="Q59" s="722">
        <v>1</v>
      </c>
      <c r="R59" s="722">
        <v>1</v>
      </c>
      <c r="S59" s="722">
        <v>1</v>
      </c>
      <c r="T59" s="722">
        <v>0</v>
      </c>
      <c r="U59" s="722">
        <v>0</v>
      </c>
      <c r="V59" s="722">
        <v>0</v>
      </c>
      <c r="W59" s="722">
        <v>0</v>
      </c>
      <c r="X59" s="722">
        <v>0</v>
      </c>
      <c r="Y59" s="722">
        <v>0</v>
      </c>
      <c r="Z59" s="722">
        <v>0</v>
      </c>
      <c r="AA59" s="722">
        <v>0</v>
      </c>
      <c r="AB59" s="722">
        <v>0</v>
      </c>
      <c r="AC59" s="722">
        <v>0</v>
      </c>
      <c r="AD59" s="722">
        <v>1</v>
      </c>
      <c r="AE59" s="718">
        <v>1</v>
      </c>
    </row>
    <row r="60" spans="1:31" s="715" customFormat="1" ht="11.45" customHeight="1">
      <c r="A60" s="718">
        <v>44</v>
      </c>
      <c r="B60" s="722" t="s">
        <v>556</v>
      </c>
      <c r="C60" s="1401">
        <v>0</v>
      </c>
      <c r="D60" s="1401">
        <v>0</v>
      </c>
      <c r="E60" s="1401">
        <v>0</v>
      </c>
      <c r="F60" s="1401">
        <v>0</v>
      </c>
      <c r="G60" s="1401">
        <v>0</v>
      </c>
      <c r="H60" s="1401">
        <v>0</v>
      </c>
      <c r="I60" s="1401">
        <v>0</v>
      </c>
      <c r="J60" s="1401">
        <v>0</v>
      </c>
      <c r="K60" s="1401">
        <v>0</v>
      </c>
      <c r="L60" s="1401">
        <v>0</v>
      </c>
      <c r="M60" s="1401">
        <v>0</v>
      </c>
      <c r="N60" s="1401">
        <v>0</v>
      </c>
      <c r="O60" s="1401">
        <v>0</v>
      </c>
      <c r="P60" s="1401">
        <v>0</v>
      </c>
      <c r="Q60" s="1401">
        <v>0</v>
      </c>
      <c r="R60" s="1401">
        <v>0</v>
      </c>
      <c r="S60" s="1401">
        <v>0</v>
      </c>
      <c r="T60" s="1401">
        <v>0</v>
      </c>
      <c r="U60" s="1401">
        <v>0</v>
      </c>
      <c r="V60" s="1401">
        <v>0</v>
      </c>
      <c r="W60" s="1401">
        <v>0</v>
      </c>
      <c r="X60" s="1401">
        <v>0</v>
      </c>
      <c r="Y60" s="1401">
        <v>0</v>
      </c>
      <c r="Z60" s="1401">
        <v>0</v>
      </c>
      <c r="AA60" s="1401">
        <v>0</v>
      </c>
      <c r="AB60" s="1401">
        <v>0</v>
      </c>
      <c r="AC60" s="1401">
        <v>0</v>
      </c>
      <c r="AD60" s="722"/>
      <c r="AE60" s="718"/>
    </row>
    <row r="61" spans="1:31" s="715" customFormat="1" ht="11.45" customHeight="1">
      <c r="A61" s="718">
        <v>45</v>
      </c>
      <c r="B61" s="722" t="s">
        <v>557</v>
      </c>
      <c r="C61" s="1401">
        <v>0</v>
      </c>
      <c r="D61" s="1401">
        <v>0</v>
      </c>
      <c r="E61" s="1401">
        <v>0</v>
      </c>
      <c r="F61" s="1401">
        <v>0</v>
      </c>
      <c r="G61" s="1401">
        <v>0</v>
      </c>
      <c r="H61" s="1401">
        <v>0</v>
      </c>
      <c r="I61" s="1401">
        <v>0</v>
      </c>
      <c r="J61" s="1401">
        <v>0</v>
      </c>
      <c r="K61" s="1401">
        <v>0</v>
      </c>
      <c r="L61" s="1401">
        <v>0</v>
      </c>
      <c r="M61" s="1401">
        <v>0</v>
      </c>
      <c r="N61" s="1401">
        <v>0</v>
      </c>
      <c r="O61" s="1401">
        <v>0</v>
      </c>
      <c r="P61" s="1401">
        <v>0</v>
      </c>
      <c r="Q61" s="1401">
        <v>0</v>
      </c>
      <c r="R61" s="1401">
        <v>0</v>
      </c>
      <c r="S61" s="1401">
        <v>1</v>
      </c>
      <c r="T61" s="1401">
        <v>1</v>
      </c>
      <c r="U61" s="1401">
        <v>1</v>
      </c>
      <c r="V61" s="1401">
        <v>1</v>
      </c>
      <c r="W61" s="1401">
        <v>1</v>
      </c>
      <c r="X61" s="1401">
        <v>1</v>
      </c>
      <c r="Y61" s="1401">
        <v>1</v>
      </c>
      <c r="Z61" s="1401">
        <v>1</v>
      </c>
      <c r="AA61" s="1401">
        <v>1</v>
      </c>
      <c r="AB61" s="1401">
        <v>0</v>
      </c>
      <c r="AC61" s="1401">
        <v>0</v>
      </c>
      <c r="AD61" s="722"/>
      <c r="AE61" s="718"/>
    </row>
    <row r="62" spans="1:31" s="723" customFormat="1" ht="11.45" customHeight="1">
      <c r="A62" s="714"/>
      <c r="B62" s="1397" t="s">
        <v>1637</v>
      </c>
      <c r="C62" s="1400">
        <v>2</v>
      </c>
      <c r="D62" s="1400">
        <v>2</v>
      </c>
      <c r="E62" s="1400">
        <v>2</v>
      </c>
      <c r="F62" s="1400">
        <v>2</v>
      </c>
      <c r="G62" s="1400">
        <v>2</v>
      </c>
      <c r="H62" s="1400">
        <v>2</v>
      </c>
      <c r="I62" s="1400">
        <v>2</v>
      </c>
      <c r="J62" s="1400">
        <v>4</v>
      </c>
      <c r="K62" s="1400">
        <v>4</v>
      </c>
      <c r="L62" s="1397">
        <v>7</v>
      </c>
      <c r="M62" s="1400">
        <v>9</v>
      </c>
      <c r="N62" s="1400">
        <v>10</v>
      </c>
      <c r="O62" s="1400">
        <v>13</v>
      </c>
      <c r="P62" s="1400">
        <v>14</v>
      </c>
      <c r="Q62" s="1397">
        <v>14</v>
      </c>
      <c r="R62" s="1397">
        <v>12</v>
      </c>
      <c r="S62" s="1397">
        <v>12</v>
      </c>
      <c r="T62" s="1397">
        <v>11</v>
      </c>
      <c r="U62" s="1397">
        <v>8</v>
      </c>
      <c r="V62" s="1397">
        <v>6</v>
      </c>
      <c r="W62" s="1397">
        <v>5</v>
      </c>
      <c r="X62" s="1397">
        <v>4</v>
      </c>
      <c r="Y62" s="1397">
        <v>3</v>
      </c>
      <c r="Z62" s="1397">
        <v>2</v>
      </c>
      <c r="AA62" s="1397">
        <v>2</v>
      </c>
      <c r="AB62" s="1397">
        <v>2</v>
      </c>
      <c r="AC62" s="1397">
        <v>2</v>
      </c>
      <c r="AD62" s="1397">
        <v>12</v>
      </c>
      <c r="AE62" s="714">
        <v>13</v>
      </c>
    </row>
    <row r="63" spans="1:31" s="715" customFormat="1" ht="11.45" customHeight="1">
      <c r="A63" s="718">
        <v>46</v>
      </c>
      <c r="B63" s="722" t="s">
        <v>558</v>
      </c>
      <c r="C63" s="1401">
        <v>0</v>
      </c>
      <c r="D63" s="1401">
        <v>0</v>
      </c>
      <c r="E63" s="1401">
        <v>0</v>
      </c>
      <c r="F63" s="1401">
        <v>0</v>
      </c>
      <c r="G63" s="1401">
        <v>0</v>
      </c>
      <c r="H63" s="1401">
        <v>0</v>
      </c>
      <c r="I63" s="1401">
        <v>0</v>
      </c>
      <c r="J63" s="1401">
        <v>0</v>
      </c>
      <c r="K63" s="1401">
        <v>0</v>
      </c>
      <c r="L63" s="1401">
        <v>0</v>
      </c>
      <c r="M63" s="1401">
        <v>1</v>
      </c>
      <c r="N63" s="1401">
        <v>1</v>
      </c>
      <c r="O63" s="1401">
        <v>2</v>
      </c>
      <c r="P63" s="1401">
        <v>2</v>
      </c>
      <c r="Q63" s="722">
        <v>2</v>
      </c>
      <c r="R63" s="722">
        <v>1</v>
      </c>
      <c r="S63" s="722">
        <v>1</v>
      </c>
      <c r="T63" s="722">
        <v>1</v>
      </c>
      <c r="U63" s="722">
        <v>1</v>
      </c>
      <c r="V63" s="722">
        <v>0</v>
      </c>
      <c r="W63" s="722">
        <v>0</v>
      </c>
      <c r="X63" s="722">
        <v>0</v>
      </c>
      <c r="Y63" s="722">
        <v>0</v>
      </c>
      <c r="Z63" s="722">
        <v>0</v>
      </c>
      <c r="AA63" s="722">
        <v>0</v>
      </c>
      <c r="AB63" s="722">
        <v>0</v>
      </c>
      <c r="AC63" s="722">
        <v>0</v>
      </c>
      <c r="AD63" s="722">
        <v>2</v>
      </c>
      <c r="AE63" s="718">
        <v>2</v>
      </c>
    </row>
    <row r="64" spans="1:31" s="715" customFormat="1" ht="11.45" customHeight="1">
      <c r="A64" s="718">
        <v>47</v>
      </c>
      <c r="B64" s="722" t="s">
        <v>559</v>
      </c>
      <c r="C64" s="1401">
        <v>0</v>
      </c>
      <c r="D64" s="1401">
        <v>0</v>
      </c>
      <c r="E64" s="1401">
        <v>0</v>
      </c>
      <c r="F64" s="1401">
        <v>0</v>
      </c>
      <c r="G64" s="1401">
        <v>0</v>
      </c>
      <c r="H64" s="1401">
        <v>0</v>
      </c>
      <c r="I64" s="1401">
        <v>0</v>
      </c>
      <c r="J64" s="1401">
        <v>0</v>
      </c>
      <c r="K64" s="1401">
        <v>0</v>
      </c>
      <c r="L64" s="1401">
        <v>0</v>
      </c>
      <c r="M64" s="1401">
        <v>0</v>
      </c>
      <c r="N64" s="1401">
        <v>0</v>
      </c>
      <c r="O64" s="1401">
        <v>0</v>
      </c>
      <c r="P64" s="1401">
        <v>0</v>
      </c>
      <c r="Q64" s="1401">
        <v>0</v>
      </c>
      <c r="R64" s="1401">
        <v>0</v>
      </c>
      <c r="S64" s="1401">
        <v>0</v>
      </c>
      <c r="T64" s="1401">
        <v>0</v>
      </c>
      <c r="U64" s="1401">
        <v>0</v>
      </c>
      <c r="V64" s="1401">
        <v>0</v>
      </c>
      <c r="W64" s="1401">
        <v>0</v>
      </c>
      <c r="X64" s="1401">
        <v>0</v>
      </c>
      <c r="Y64" s="1401">
        <v>0</v>
      </c>
      <c r="Z64" s="1401">
        <v>0</v>
      </c>
      <c r="AA64" s="1401">
        <v>0</v>
      </c>
      <c r="AB64" s="1401">
        <v>0</v>
      </c>
      <c r="AC64" s="1401">
        <v>0</v>
      </c>
      <c r="AD64" s="722"/>
      <c r="AE64" s="718"/>
    </row>
    <row r="65" spans="1:31" s="715" customFormat="1" ht="11.45" customHeight="1">
      <c r="A65" s="718">
        <v>48</v>
      </c>
      <c r="B65" s="722" t="s">
        <v>560</v>
      </c>
      <c r="C65" s="1401">
        <v>0</v>
      </c>
      <c r="D65" s="1401">
        <v>0</v>
      </c>
      <c r="E65" s="1401">
        <v>0</v>
      </c>
      <c r="F65" s="1401">
        <v>0</v>
      </c>
      <c r="G65" s="1401">
        <v>0</v>
      </c>
      <c r="H65" s="1401">
        <v>0</v>
      </c>
      <c r="I65" s="1401">
        <v>0</v>
      </c>
      <c r="J65" s="1401">
        <v>0</v>
      </c>
      <c r="K65" s="1401">
        <v>0</v>
      </c>
      <c r="L65" s="1401">
        <v>0</v>
      </c>
      <c r="M65" s="1401">
        <v>0</v>
      </c>
      <c r="N65" s="1401">
        <v>0</v>
      </c>
      <c r="O65" s="1401">
        <v>0</v>
      </c>
      <c r="P65" s="1401">
        <v>0</v>
      </c>
      <c r="Q65" s="1401">
        <v>0</v>
      </c>
      <c r="R65" s="1401">
        <v>0</v>
      </c>
      <c r="S65" s="1401">
        <v>0</v>
      </c>
      <c r="T65" s="1401">
        <v>0</v>
      </c>
      <c r="U65" s="1401">
        <v>0</v>
      </c>
      <c r="V65" s="1401">
        <v>0</v>
      </c>
      <c r="W65" s="1401">
        <v>0</v>
      </c>
      <c r="X65" s="1401">
        <v>0</v>
      </c>
      <c r="Y65" s="1401">
        <v>0</v>
      </c>
      <c r="Z65" s="1401">
        <v>0</v>
      </c>
      <c r="AA65" s="1401">
        <v>0</v>
      </c>
      <c r="AB65" s="1401">
        <v>0</v>
      </c>
      <c r="AC65" s="1401">
        <v>0</v>
      </c>
      <c r="AD65" s="722"/>
      <c r="AE65" s="718"/>
    </row>
    <row r="66" spans="1:31" s="715" customFormat="1" ht="11.45" customHeight="1">
      <c r="A66" s="718">
        <v>49</v>
      </c>
      <c r="B66" s="722" t="s">
        <v>561</v>
      </c>
      <c r="C66" s="1401">
        <v>0</v>
      </c>
      <c r="D66" s="1401">
        <v>0</v>
      </c>
      <c r="E66" s="1401">
        <v>0</v>
      </c>
      <c r="F66" s="1401">
        <v>0</v>
      </c>
      <c r="G66" s="1401">
        <v>0</v>
      </c>
      <c r="H66" s="1401">
        <v>0</v>
      </c>
      <c r="I66" s="1401">
        <v>0</v>
      </c>
      <c r="J66" s="1401">
        <v>0</v>
      </c>
      <c r="K66" s="1401">
        <v>0</v>
      </c>
      <c r="L66" s="1401">
        <v>0</v>
      </c>
      <c r="M66" s="1401">
        <v>0</v>
      </c>
      <c r="N66" s="1401">
        <v>0</v>
      </c>
      <c r="O66" s="1401">
        <v>0</v>
      </c>
      <c r="P66" s="1401">
        <v>0</v>
      </c>
      <c r="Q66" s="1401">
        <v>0</v>
      </c>
      <c r="R66" s="1401">
        <v>0</v>
      </c>
      <c r="S66" s="1401">
        <v>0</v>
      </c>
      <c r="T66" s="1401">
        <v>0</v>
      </c>
      <c r="U66" s="1401">
        <v>0</v>
      </c>
      <c r="V66" s="1401">
        <v>0</v>
      </c>
      <c r="W66" s="1401">
        <v>0</v>
      </c>
      <c r="X66" s="1401">
        <v>0</v>
      </c>
      <c r="Y66" s="1401">
        <v>0</v>
      </c>
      <c r="Z66" s="1401">
        <v>0</v>
      </c>
      <c r="AA66" s="1401">
        <v>0</v>
      </c>
      <c r="AB66" s="1401">
        <v>0</v>
      </c>
      <c r="AC66" s="1401">
        <v>0</v>
      </c>
      <c r="AD66" s="722"/>
      <c r="AE66" s="718"/>
    </row>
    <row r="67" spans="1:31" s="715" customFormat="1" ht="11.45" customHeight="1">
      <c r="A67" s="718">
        <v>50</v>
      </c>
      <c r="B67" s="722" t="s">
        <v>562</v>
      </c>
      <c r="C67" s="1401">
        <v>2</v>
      </c>
      <c r="D67" s="1401">
        <v>2</v>
      </c>
      <c r="E67" s="1401">
        <v>2</v>
      </c>
      <c r="F67" s="1401">
        <v>2</v>
      </c>
      <c r="G67" s="1401">
        <v>2</v>
      </c>
      <c r="H67" s="1401">
        <v>2</v>
      </c>
      <c r="I67" s="1401">
        <v>2</v>
      </c>
      <c r="J67" s="1277">
        <v>3</v>
      </c>
      <c r="K67" s="1401">
        <v>3</v>
      </c>
      <c r="L67" s="722">
        <v>5</v>
      </c>
      <c r="M67" s="1401">
        <v>6</v>
      </c>
      <c r="N67" s="1401">
        <v>9</v>
      </c>
      <c r="O67" s="1401">
        <v>9</v>
      </c>
      <c r="P67" s="1401">
        <v>10</v>
      </c>
      <c r="Q67" s="722">
        <v>10</v>
      </c>
      <c r="R67" s="722">
        <v>9</v>
      </c>
      <c r="S67" s="722">
        <v>9</v>
      </c>
      <c r="T67" s="722">
        <v>9</v>
      </c>
      <c r="U67" s="722">
        <v>6</v>
      </c>
      <c r="V67" s="722">
        <v>6</v>
      </c>
      <c r="W67" s="722">
        <v>5</v>
      </c>
      <c r="X67" s="722">
        <v>4</v>
      </c>
      <c r="Y67" s="722">
        <v>3</v>
      </c>
      <c r="Z67" s="722">
        <v>2</v>
      </c>
      <c r="AA67" s="722">
        <v>2</v>
      </c>
      <c r="AB67" s="722">
        <v>2</v>
      </c>
      <c r="AC67" s="722">
        <v>2</v>
      </c>
      <c r="AD67" s="722">
        <v>8</v>
      </c>
      <c r="AE67" s="718">
        <v>9</v>
      </c>
    </row>
    <row r="68" spans="1:31" s="715" customFormat="1" ht="11.45" customHeight="1">
      <c r="A68" s="1402">
        <v>51</v>
      </c>
      <c r="B68" s="1402" t="s">
        <v>563</v>
      </c>
      <c r="C68" s="1403">
        <v>0</v>
      </c>
      <c r="D68" s="1403">
        <v>0</v>
      </c>
      <c r="E68" s="1403">
        <v>0</v>
      </c>
      <c r="F68" s="1403">
        <v>0</v>
      </c>
      <c r="G68" s="1403">
        <v>0</v>
      </c>
      <c r="H68" s="1403">
        <v>0</v>
      </c>
      <c r="I68" s="1403">
        <v>0</v>
      </c>
      <c r="J68" s="1278">
        <v>1</v>
      </c>
      <c r="K68" s="1403">
        <v>1</v>
      </c>
      <c r="L68" s="1402">
        <v>2</v>
      </c>
      <c r="M68" s="1403">
        <v>2</v>
      </c>
      <c r="N68" s="1403">
        <v>2</v>
      </c>
      <c r="O68" s="1403">
        <v>2</v>
      </c>
      <c r="P68" s="1403">
        <v>2</v>
      </c>
      <c r="Q68" s="1402">
        <v>2</v>
      </c>
      <c r="R68" s="1402">
        <v>2</v>
      </c>
      <c r="S68" s="1402">
        <v>2</v>
      </c>
      <c r="T68" s="1402">
        <v>1</v>
      </c>
      <c r="U68" s="1402">
        <v>1</v>
      </c>
      <c r="V68" s="1402">
        <v>0</v>
      </c>
      <c r="W68" s="1402">
        <v>0</v>
      </c>
      <c r="X68" s="1402">
        <v>0</v>
      </c>
      <c r="Y68" s="1402">
        <v>0</v>
      </c>
      <c r="Z68" s="1402">
        <v>0</v>
      </c>
      <c r="AA68" s="1402">
        <v>0</v>
      </c>
      <c r="AB68" s="1402">
        <v>0</v>
      </c>
      <c r="AC68" s="1402">
        <v>0</v>
      </c>
      <c r="AD68" s="1402">
        <v>2</v>
      </c>
      <c r="AE68" s="2337">
        <v>2</v>
      </c>
    </row>
    <row r="69" spans="1:31" ht="11.1" customHeight="1">
      <c r="A69" s="941"/>
      <c r="B69" s="941"/>
      <c r="C69" s="941"/>
      <c r="D69" s="1279"/>
      <c r="E69" s="1279"/>
      <c r="F69" s="1279"/>
      <c r="G69" s="1279"/>
      <c r="H69" s="1279"/>
      <c r="I69" s="1279"/>
      <c r="J69" s="941"/>
      <c r="K69" s="1279"/>
      <c r="L69" s="1279"/>
      <c r="M69" s="1279"/>
      <c r="N69" s="1279"/>
      <c r="O69" s="1279"/>
      <c r="P69" s="1279"/>
      <c r="Q69" s="1279"/>
      <c r="R69" s="1279"/>
      <c r="S69" s="1279"/>
      <c r="T69" s="1279"/>
      <c r="U69" s="1279"/>
      <c r="V69" s="1279"/>
      <c r="W69" s="1279"/>
      <c r="X69" s="1279"/>
      <c r="Y69" s="1279"/>
      <c r="Z69" s="1279"/>
      <c r="AA69" s="1279"/>
      <c r="AB69" s="1279"/>
      <c r="AC69" s="1279"/>
      <c r="AD69" s="1279"/>
      <c r="AE69" s="1279"/>
    </row>
    <row r="70" spans="1:31" ht="11.1" customHeight="1">
      <c r="D70" s="357"/>
      <c r="E70" s="357"/>
      <c r="F70" s="357"/>
      <c r="G70" s="357"/>
      <c r="H70" s="357"/>
      <c r="I70" s="357"/>
      <c r="K70" s="357"/>
      <c r="L70" s="357"/>
      <c r="M70" s="357"/>
      <c r="N70" s="357"/>
      <c r="O70" s="357"/>
      <c r="P70" s="357"/>
      <c r="Q70" s="357"/>
      <c r="R70" s="357"/>
      <c r="S70" s="357"/>
      <c r="T70" s="357"/>
      <c r="U70" s="357"/>
      <c r="V70" s="357"/>
      <c r="W70" s="357"/>
      <c r="X70" s="357"/>
      <c r="Y70" s="357"/>
      <c r="Z70" s="357"/>
      <c r="AA70" s="357"/>
      <c r="AB70" s="357"/>
      <c r="AC70" s="357"/>
      <c r="AD70" s="357"/>
      <c r="AE70" s="357"/>
    </row>
    <row r="71" spans="1:31" ht="11.1" customHeight="1">
      <c r="D71" s="357"/>
      <c r="E71" s="357"/>
      <c r="F71" s="357"/>
      <c r="G71" s="357"/>
      <c r="H71" s="357"/>
      <c r="I71" s="357"/>
      <c r="K71" s="357"/>
      <c r="L71" s="357"/>
      <c r="M71" s="357"/>
      <c r="N71" s="357"/>
      <c r="O71" s="357"/>
      <c r="P71" s="357"/>
      <c r="Q71" s="357"/>
      <c r="R71" s="357"/>
      <c r="S71" s="357"/>
      <c r="T71" s="357"/>
      <c r="U71" s="357"/>
      <c r="V71" s="357"/>
      <c r="W71" s="357"/>
      <c r="X71" s="357"/>
      <c r="Y71" s="357"/>
      <c r="Z71" s="357"/>
      <c r="AA71" s="357"/>
      <c r="AB71" s="357"/>
      <c r="AC71" s="357"/>
      <c r="AD71" s="357"/>
      <c r="AE71" s="357"/>
    </row>
    <row r="72" spans="1:31" s="915" customFormat="1" ht="14.1" customHeight="1">
      <c r="A72" s="909" t="s">
        <v>1548</v>
      </c>
      <c r="B72" s="911"/>
      <c r="C72" s="911"/>
      <c r="D72" s="911"/>
      <c r="E72" s="911"/>
      <c r="F72" s="911"/>
      <c r="G72" s="912"/>
      <c r="H72" s="911"/>
      <c r="I72" s="911"/>
      <c r="J72" s="911"/>
      <c r="K72" s="911"/>
      <c r="L72" s="911"/>
      <c r="M72" s="911"/>
      <c r="N72" s="911"/>
      <c r="O72" s="911"/>
      <c r="P72" s="911"/>
      <c r="Q72" s="911"/>
      <c r="R72" s="911"/>
      <c r="S72" s="911"/>
      <c r="T72" s="911"/>
      <c r="U72" s="911"/>
      <c r="V72" s="911"/>
      <c r="W72" s="911"/>
      <c r="X72" s="911"/>
      <c r="Y72" s="911"/>
      <c r="Z72" s="911"/>
      <c r="AA72" s="911"/>
      <c r="AB72" s="911"/>
      <c r="AC72" s="1028"/>
      <c r="AD72" s="911"/>
      <c r="AE72" s="911"/>
    </row>
    <row r="73" spans="1:31" s="915" customFormat="1" ht="14.1" customHeight="1">
      <c r="A73" s="917"/>
      <c r="B73" s="1271"/>
      <c r="G73" s="916"/>
      <c r="AC73" s="1029"/>
    </row>
    <row r="74" spans="1:31" s="915" customFormat="1" ht="14.1" customHeight="1">
      <c r="A74" s="919"/>
      <c r="B74" s="920"/>
      <c r="C74" s="920"/>
      <c r="D74" s="920"/>
      <c r="E74" s="920"/>
      <c r="F74" s="920"/>
      <c r="G74" s="921"/>
      <c r="H74" s="920"/>
      <c r="I74" s="920"/>
      <c r="J74" s="920"/>
      <c r="K74" s="920"/>
      <c r="L74" s="920"/>
      <c r="M74" s="920"/>
      <c r="N74" s="920"/>
      <c r="O74" s="920"/>
      <c r="P74" s="920"/>
      <c r="Q74" s="920"/>
      <c r="R74" s="920"/>
      <c r="S74" s="920"/>
      <c r="T74" s="920"/>
      <c r="U74" s="920"/>
      <c r="V74" s="920"/>
      <c r="W74" s="920"/>
      <c r="X74" s="920"/>
      <c r="Y74" s="920"/>
      <c r="Z74" s="920"/>
      <c r="AA74" s="920"/>
      <c r="AB74" s="920"/>
      <c r="AC74" s="1030"/>
      <c r="AD74" s="920"/>
      <c r="AE74" s="920"/>
    </row>
    <row r="75" spans="1:31" ht="11.1" customHeight="1">
      <c r="A75" s="1272"/>
      <c r="B75" s="951"/>
      <c r="C75" s="2529" t="s">
        <v>1589</v>
      </c>
      <c r="D75" s="2514"/>
      <c r="E75" s="2514"/>
      <c r="F75" s="2514"/>
      <c r="G75" s="2514"/>
      <c r="H75" s="2514"/>
      <c r="I75" s="2514"/>
      <c r="J75" s="2514"/>
      <c r="K75" s="2514"/>
      <c r="L75" s="2514"/>
      <c r="M75" s="2514"/>
      <c r="N75" s="2514"/>
      <c r="O75" s="2514"/>
      <c r="P75" s="2514"/>
      <c r="Q75" s="2514"/>
      <c r="R75" s="2514"/>
      <c r="S75" s="2514"/>
      <c r="T75" s="2514"/>
      <c r="U75" s="2514"/>
      <c r="V75" s="2514"/>
      <c r="W75" s="2515"/>
      <c r="X75" s="1308" t="s">
        <v>1589</v>
      </c>
      <c r="Y75" s="1308" t="s">
        <v>1438</v>
      </c>
      <c r="Z75" s="1308" t="s">
        <v>1594</v>
      </c>
      <c r="AA75" s="1308" t="s">
        <v>787</v>
      </c>
      <c r="AB75" s="1308" t="s">
        <v>1589</v>
      </c>
      <c r="AC75" s="1308" t="s">
        <v>1438</v>
      </c>
      <c r="AD75" s="1259" t="s">
        <v>787</v>
      </c>
      <c r="AE75" s="2284" t="s">
        <v>1589</v>
      </c>
    </row>
    <row r="76" spans="1:31" ht="11.1" customHeight="1">
      <c r="A76" s="935"/>
      <c r="B76" s="1260" t="s">
        <v>1795</v>
      </c>
      <c r="C76" s="935">
        <v>1998</v>
      </c>
      <c r="D76" s="935">
        <v>1999</v>
      </c>
      <c r="E76" s="935">
        <v>2000</v>
      </c>
      <c r="F76" s="935">
        <v>2001</v>
      </c>
      <c r="G76" s="1273" t="s">
        <v>749</v>
      </c>
      <c r="H76" s="935">
        <v>2003</v>
      </c>
      <c r="I76" s="935">
        <v>2004</v>
      </c>
      <c r="J76" s="935">
        <v>2005</v>
      </c>
      <c r="K76" s="935">
        <v>2006</v>
      </c>
      <c r="L76" s="935">
        <v>2007</v>
      </c>
      <c r="M76" s="935">
        <v>2008</v>
      </c>
      <c r="N76" s="1261">
        <v>2009</v>
      </c>
      <c r="O76" s="1261">
        <v>2010</v>
      </c>
      <c r="P76" s="1261">
        <v>2011</v>
      </c>
      <c r="Q76" s="1261">
        <v>2012</v>
      </c>
      <c r="R76" s="935">
        <v>2013</v>
      </c>
      <c r="S76" s="1259">
        <v>2014</v>
      </c>
      <c r="T76" s="1259">
        <v>2015</v>
      </c>
      <c r="U76" s="1259">
        <v>2016</v>
      </c>
      <c r="V76" s="1259">
        <v>2017</v>
      </c>
      <c r="W76" s="927">
        <v>2018</v>
      </c>
      <c r="X76" s="927">
        <v>2019</v>
      </c>
      <c r="Y76" s="927">
        <v>2019</v>
      </c>
      <c r="Z76" s="927">
        <v>2020</v>
      </c>
      <c r="AA76" s="927">
        <v>2020</v>
      </c>
      <c r="AB76" s="927">
        <v>2020</v>
      </c>
      <c r="AC76" s="927">
        <v>2020</v>
      </c>
      <c r="AD76" s="935">
        <v>2010</v>
      </c>
      <c r="AE76" s="1261">
        <v>2010</v>
      </c>
    </row>
    <row r="77" spans="1:31" s="723" customFormat="1" ht="12" customHeight="1">
      <c r="A77" s="1397"/>
      <c r="B77" s="1397" t="s">
        <v>1638</v>
      </c>
      <c r="C77" s="1394">
        <v>0</v>
      </c>
      <c r="D77" s="1394">
        <v>0</v>
      </c>
      <c r="E77" s="1394">
        <v>0</v>
      </c>
      <c r="F77" s="1394">
        <v>0</v>
      </c>
      <c r="G77" s="1394">
        <v>0</v>
      </c>
      <c r="H77" s="1394">
        <v>0</v>
      </c>
      <c r="I77" s="1394">
        <v>1</v>
      </c>
      <c r="J77" s="1394">
        <v>2</v>
      </c>
      <c r="K77" s="1394">
        <v>3</v>
      </c>
      <c r="L77" s="1394">
        <v>3</v>
      </c>
      <c r="M77" s="1394">
        <v>5</v>
      </c>
      <c r="N77" s="1394">
        <v>6</v>
      </c>
      <c r="O77" s="1394">
        <v>9</v>
      </c>
      <c r="P77" s="1394">
        <v>9</v>
      </c>
      <c r="Q77" s="1394">
        <v>9</v>
      </c>
      <c r="R77" s="1394">
        <v>8</v>
      </c>
      <c r="S77" s="1394">
        <v>8</v>
      </c>
      <c r="T77" s="1394">
        <v>7</v>
      </c>
      <c r="U77" s="1394">
        <v>6</v>
      </c>
      <c r="V77" s="1394">
        <v>4</v>
      </c>
      <c r="W77" s="1394">
        <v>3</v>
      </c>
      <c r="X77" s="1394">
        <v>2</v>
      </c>
      <c r="Y77" s="1394">
        <v>1</v>
      </c>
      <c r="Z77" s="1394">
        <v>1</v>
      </c>
      <c r="AA77" s="1394">
        <v>1</v>
      </c>
      <c r="AB77" s="1394">
        <v>1</v>
      </c>
      <c r="AC77" s="1394">
        <v>1</v>
      </c>
      <c r="AD77" s="1394">
        <v>9</v>
      </c>
      <c r="AE77" s="2336">
        <v>9</v>
      </c>
    </row>
    <row r="78" spans="1:31" s="723" customFormat="1" ht="12" customHeight="1">
      <c r="A78" s="1397"/>
      <c r="B78" s="1397" t="s">
        <v>1639</v>
      </c>
      <c r="C78" s="1397">
        <v>0</v>
      </c>
      <c r="D78" s="1397">
        <v>0</v>
      </c>
      <c r="E78" s="1397">
        <v>0</v>
      </c>
      <c r="F78" s="1397">
        <v>0</v>
      </c>
      <c r="G78" s="1397">
        <v>0</v>
      </c>
      <c r="H78" s="1397">
        <v>0</v>
      </c>
      <c r="I78" s="1397">
        <v>0</v>
      </c>
      <c r="J78" s="1397">
        <v>0</v>
      </c>
      <c r="K78" s="1397">
        <v>1</v>
      </c>
      <c r="L78" s="1397">
        <v>1</v>
      </c>
      <c r="M78" s="1397">
        <v>1</v>
      </c>
      <c r="N78" s="1397">
        <v>1</v>
      </c>
      <c r="O78" s="1397">
        <v>3</v>
      </c>
      <c r="P78" s="1397">
        <v>3</v>
      </c>
      <c r="Q78" s="1397">
        <v>3</v>
      </c>
      <c r="R78" s="1397">
        <v>3</v>
      </c>
      <c r="S78" s="1397">
        <v>3</v>
      </c>
      <c r="T78" s="1397">
        <v>3</v>
      </c>
      <c r="U78" s="1397">
        <v>2</v>
      </c>
      <c r="V78" s="1397">
        <v>1</v>
      </c>
      <c r="W78" s="1397">
        <v>1</v>
      </c>
      <c r="X78" s="1397">
        <v>0</v>
      </c>
      <c r="Y78" s="1397">
        <v>0</v>
      </c>
      <c r="Z78" s="1397">
        <v>0</v>
      </c>
      <c r="AA78" s="1397">
        <v>0</v>
      </c>
      <c r="AB78" s="1397">
        <v>0</v>
      </c>
      <c r="AC78" s="1397">
        <v>0</v>
      </c>
      <c r="AD78" s="1397">
        <v>3</v>
      </c>
      <c r="AE78" s="714">
        <v>3</v>
      </c>
    </row>
    <row r="79" spans="1:31" s="715" customFormat="1" ht="12" customHeight="1">
      <c r="A79" s="722">
        <v>52</v>
      </c>
      <c r="B79" s="722" t="s">
        <v>564</v>
      </c>
      <c r="C79" s="722">
        <v>0</v>
      </c>
      <c r="D79" s="722">
        <v>0</v>
      </c>
      <c r="E79" s="722">
        <v>0</v>
      </c>
      <c r="F79" s="722">
        <v>0</v>
      </c>
      <c r="G79" s="722">
        <v>0</v>
      </c>
      <c r="H79" s="722">
        <v>0</v>
      </c>
      <c r="I79" s="722">
        <v>0</v>
      </c>
      <c r="J79" s="722">
        <v>0</v>
      </c>
      <c r="K79" s="722">
        <v>0</v>
      </c>
      <c r="L79" s="722">
        <v>0</v>
      </c>
      <c r="M79" s="722">
        <v>0</v>
      </c>
      <c r="N79" s="722">
        <v>0</v>
      </c>
      <c r="O79" s="722">
        <v>0</v>
      </c>
      <c r="P79" s="722">
        <v>0</v>
      </c>
      <c r="Q79" s="722">
        <v>0</v>
      </c>
      <c r="R79" s="722">
        <v>0</v>
      </c>
      <c r="S79" s="722">
        <v>0</v>
      </c>
      <c r="T79" s="722">
        <v>0</v>
      </c>
      <c r="U79" s="722">
        <v>0</v>
      </c>
      <c r="V79" s="722">
        <v>0</v>
      </c>
      <c r="W79" s="722">
        <v>0</v>
      </c>
      <c r="X79" s="722">
        <v>0</v>
      </c>
      <c r="Y79" s="722">
        <v>0</v>
      </c>
      <c r="Z79" s="722">
        <v>0</v>
      </c>
      <c r="AA79" s="722">
        <v>0</v>
      </c>
      <c r="AB79" s="722">
        <v>0</v>
      </c>
      <c r="AC79" s="722">
        <v>0</v>
      </c>
      <c r="AD79" s="722"/>
      <c r="AE79" s="718"/>
    </row>
    <row r="80" spans="1:31" s="715" customFormat="1" ht="12" customHeight="1">
      <c r="A80" s="722">
        <v>53</v>
      </c>
      <c r="B80" s="722" t="s">
        <v>565</v>
      </c>
      <c r="C80" s="722">
        <v>0</v>
      </c>
      <c r="D80" s="722">
        <v>0</v>
      </c>
      <c r="E80" s="722">
        <v>0</v>
      </c>
      <c r="F80" s="722">
        <v>0</v>
      </c>
      <c r="G80" s="722">
        <v>0</v>
      </c>
      <c r="H80" s="722">
        <v>0</v>
      </c>
      <c r="I80" s="722">
        <v>0</v>
      </c>
      <c r="J80" s="722">
        <v>0</v>
      </c>
      <c r="K80" s="722">
        <v>0</v>
      </c>
      <c r="L80" s="722">
        <v>0</v>
      </c>
      <c r="M80" s="722">
        <v>0</v>
      </c>
      <c r="N80" s="722">
        <v>0</v>
      </c>
      <c r="O80" s="722">
        <v>0</v>
      </c>
      <c r="P80" s="722">
        <v>0</v>
      </c>
      <c r="Q80" s="722">
        <v>0</v>
      </c>
      <c r="R80" s="722">
        <v>0</v>
      </c>
      <c r="S80" s="722">
        <v>0</v>
      </c>
      <c r="T80" s="722">
        <v>0</v>
      </c>
      <c r="U80" s="722">
        <v>0</v>
      </c>
      <c r="V80" s="722">
        <v>0</v>
      </c>
      <c r="W80" s="722">
        <v>0</v>
      </c>
      <c r="X80" s="722">
        <v>0</v>
      </c>
      <c r="Y80" s="722">
        <v>0</v>
      </c>
      <c r="Z80" s="722">
        <v>0</v>
      </c>
      <c r="AA80" s="722">
        <v>0</v>
      </c>
      <c r="AB80" s="722">
        <v>0</v>
      </c>
      <c r="AC80" s="722">
        <v>0</v>
      </c>
      <c r="AD80" s="722"/>
      <c r="AE80" s="718"/>
    </row>
    <row r="81" spans="1:31" s="715" customFormat="1" ht="12" customHeight="1">
      <c r="A81" s="722">
        <v>54</v>
      </c>
      <c r="B81" s="722" t="s">
        <v>566</v>
      </c>
      <c r="C81" s="722">
        <v>0</v>
      </c>
      <c r="D81" s="722">
        <v>0</v>
      </c>
      <c r="E81" s="722">
        <v>0</v>
      </c>
      <c r="F81" s="722">
        <v>0</v>
      </c>
      <c r="G81" s="722">
        <v>0</v>
      </c>
      <c r="H81" s="722">
        <v>0</v>
      </c>
      <c r="I81" s="722">
        <v>0</v>
      </c>
      <c r="J81" s="722">
        <v>0</v>
      </c>
      <c r="K81" s="722">
        <v>0</v>
      </c>
      <c r="L81" s="722">
        <v>0</v>
      </c>
      <c r="M81" s="722">
        <v>0</v>
      </c>
      <c r="N81" s="722">
        <v>0</v>
      </c>
      <c r="O81" s="722">
        <v>0</v>
      </c>
      <c r="P81" s="722">
        <v>0</v>
      </c>
      <c r="Q81" s="722">
        <v>0</v>
      </c>
      <c r="R81" s="722">
        <v>0</v>
      </c>
      <c r="S81" s="722">
        <v>0</v>
      </c>
      <c r="T81" s="722">
        <v>0</v>
      </c>
      <c r="U81" s="722">
        <v>0</v>
      </c>
      <c r="V81" s="722">
        <v>0</v>
      </c>
      <c r="W81" s="722">
        <v>0</v>
      </c>
      <c r="X81" s="722">
        <v>0</v>
      </c>
      <c r="Y81" s="722">
        <v>0</v>
      </c>
      <c r="Z81" s="722">
        <v>0</v>
      </c>
      <c r="AA81" s="722">
        <v>0</v>
      </c>
      <c r="AB81" s="722">
        <v>0</v>
      </c>
      <c r="AC81" s="722">
        <v>0</v>
      </c>
      <c r="AD81" s="722"/>
      <c r="AE81" s="718"/>
    </row>
    <row r="82" spans="1:31" s="715" customFormat="1" ht="12" customHeight="1">
      <c r="A82" s="722">
        <v>55</v>
      </c>
      <c r="B82" s="722" t="s">
        <v>567</v>
      </c>
      <c r="C82" s="722">
        <v>0</v>
      </c>
      <c r="D82" s="722">
        <v>0</v>
      </c>
      <c r="E82" s="722">
        <v>0</v>
      </c>
      <c r="F82" s="722">
        <v>0</v>
      </c>
      <c r="G82" s="722">
        <v>0</v>
      </c>
      <c r="H82" s="722">
        <v>0</v>
      </c>
      <c r="I82" s="722">
        <v>0</v>
      </c>
      <c r="J82" s="722">
        <v>0</v>
      </c>
      <c r="K82" s="722">
        <v>0</v>
      </c>
      <c r="L82" s="722">
        <v>0</v>
      </c>
      <c r="M82" s="722">
        <v>0</v>
      </c>
      <c r="N82" s="722">
        <v>0</v>
      </c>
      <c r="O82" s="722">
        <v>2</v>
      </c>
      <c r="P82" s="722">
        <v>2</v>
      </c>
      <c r="Q82" s="722">
        <v>2</v>
      </c>
      <c r="R82" s="722">
        <v>2</v>
      </c>
      <c r="S82" s="722">
        <v>2</v>
      </c>
      <c r="T82" s="722">
        <v>2</v>
      </c>
      <c r="U82" s="722">
        <v>1</v>
      </c>
      <c r="V82" s="722">
        <v>0</v>
      </c>
      <c r="W82" s="722">
        <v>0</v>
      </c>
      <c r="X82" s="722">
        <v>0</v>
      </c>
      <c r="Y82" s="722">
        <v>0</v>
      </c>
      <c r="Z82" s="722">
        <v>0</v>
      </c>
      <c r="AA82" s="722">
        <v>0</v>
      </c>
      <c r="AB82" s="722">
        <v>0</v>
      </c>
      <c r="AC82" s="722">
        <v>0</v>
      </c>
      <c r="AD82" s="722">
        <v>2</v>
      </c>
      <c r="AE82" s="718">
        <v>2</v>
      </c>
    </row>
    <row r="83" spans="1:31" s="715" customFormat="1" ht="12" customHeight="1">
      <c r="A83" s="722">
        <v>56</v>
      </c>
      <c r="B83" s="722" t="s">
        <v>568</v>
      </c>
      <c r="C83" s="722">
        <v>0</v>
      </c>
      <c r="D83" s="722">
        <v>0</v>
      </c>
      <c r="E83" s="722">
        <v>0</v>
      </c>
      <c r="F83" s="722">
        <v>0</v>
      </c>
      <c r="G83" s="722">
        <v>0</v>
      </c>
      <c r="H83" s="722">
        <v>0</v>
      </c>
      <c r="I83" s="722">
        <v>0</v>
      </c>
      <c r="J83" s="722">
        <v>0</v>
      </c>
      <c r="K83" s="1404">
        <v>1</v>
      </c>
      <c r="L83" s="1404">
        <v>1</v>
      </c>
      <c r="M83" s="1404">
        <v>1</v>
      </c>
      <c r="N83" s="1404">
        <v>1</v>
      </c>
      <c r="O83" s="1404">
        <v>1</v>
      </c>
      <c r="P83" s="1404">
        <v>1</v>
      </c>
      <c r="Q83" s="1404">
        <v>1</v>
      </c>
      <c r="R83" s="1404">
        <v>1</v>
      </c>
      <c r="S83" s="1404">
        <v>1</v>
      </c>
      <c r="T83" s="1404">
        <v>1</v>
      </c>
      <c r="U83" s="1404">
        <v>1</v>
      </c>
      <c r="V83" s="1404">
        <v>1</v>
      </c>
      <c r="W83" s="1404">
        <v>1</v>
      </c>
      <c r="X83" s="1404">
        <v>0</v>
      </c>
      <c r="Y83" s="1404">
        <v>0</v>
      </c>
      <c r="Z83" s="1404">
        <v>0</v>
      </c>
      <c r="AA83" s="1404">
        <v>0</v>
      </c>
      <c r="AB83" s="1404">
        <v>0</v>
      </c>
      <c r="AC83" s="1404">
        <v>0</v>
      </c>
      <c r="AD83" s="1404">
        <v>1</v>
      </c>
      <c r="AE83" s="2338">
        <v>1</v>
      </c>
    </row>
    <row r="84" spans="1:31" s="723" customFormat="1" ht="12" customHeight="1">
      <c r="A84" s="1397"/>
      <c r="B84" s="1397" t="s">
        <v>1640</v>
      </c>
      <c r="C84" s="1400">
        <v>0</v>
      </c>
      <c r="D84" s="1400">
        <v>0</v>
      </c>
      <c r="E84" s="1400">
        <v>0</v>
      </c>
      <c r="F84" s="1400">
        <v>0</v>
      </c>
      <c r="G84" s="1400">
        <v>0</v>
      </c>
      <c r="H84" s="1400">
        <v>0</v>
      </c>
      <c r="I84" s="1400">
        <v>1</v>
      </c>
      <c r="J84" s="1400">
        <v>2</v>
      </c>
      <c r="K84" s="1400">
        <v>2</v>
      </c>
      <c r="L84" s="1400">
        <v>2</v>
      </c>
      <c r="M84" s="1400">
        <v>4</v>
      </c>
      <c r="N84" s="1400">
        <v>5</v>
      </c>
      <c r="O84" s="1400">
        <v>6</v>
      </c>
      <c r="P84" s="1400">
        <v>6</v>
      </c>
      <c r="Q84" s="1400">
        <v>6</v>
      </c>
      <c r="R84" s="1400">
        <v>5</v>
      </c>
      <c r="S84" s="1400">
        <v>5</v>
      </c>
      <c r="T84" s="1400">
        <v>4</v>
      </c>
      <c r="U84" s="1400">
        <v>4</v>
      </c>
      <c r="V84" s="1400">
        <v>3</v>
      </c>
      <c r="W84" s="1400">
        <v>2</v>
      </c>
      <c r="X84" s="1400">
        <v>2</v>
      </c>
      <c r="Y84" s="1400">
        <v>1</v>
      </c>
      <c r="Z84" s="1400">
        <v>1</v>
      </c>
      <c r="AA84" s="1400">
        <v>1</v>
      </c>
      <c r="AB84" s="1400">
        <v>1</v>
      </c>
      <c r="AC84" s="1400">
        <v>1</v>
      </c>
      <c r="AD84" s="1400">
        <v>6</v>
      </c>
      <c r="AE84" s="2339">
        <v>6</v>
      </c>
    </row>
    <row r="85" spans="1:31" s="715" customFormat="1" ht="12" customHeight="1">
      <c r="A85" s="722">
        <v>57</v>
      </c>
      <c r="B85" s="722" t="s">
        <v>569</v>
      </c>
      <c r="C85" s="722">
        <v>0</v>
      </c>
      <c r="D85" s="722">
        <v>0</v>
      </c>
      <c r="E85" s="722">
        <v>0</v>
      </c>
      <c r="F85" s="722">
        <v>0</v>
      </c>
      <c r="G85" s="722">
        <v>0</v>
      </c>
      <c r="H85" s="722">
        <v>0</v>
      </c>
      <c r="I85" s="722">
        <v>0</v>
      </c>
      <c r="J85" s="722">
        <v>0</v>
      </c>
      <c r="K85" s="722">
        <v>0</v>
      </c>
      <c r="L85" s="722">
        <v>0</v>
      </c>
      <c r="M85" s="722">
        <v>0</v>
      </c>
      <c r="N85" s="722">
        <v>0</v>
      </c>
      <c r="O85" s="722">
        <v>0</v>
      </c>
      <c r="P85" s="722">
        <v>0</v>
      </c>
      <c r="Q85" s="722">
        <v>0</v>
      </c>
      <c r="R85" s="722">
        <v>0</v>
      </c>
      <c r="S85" s="722">
        <v>0</v>
      </c>
      <c r="T85" s="722">
        <v>0</v>
      </c>
      <c r="U85" s="722">
        <v>0</v>
      </c>
      <c r="V85" s="722">
        <v>0</v>
      </c>
      <c r="W85" s="722">
        <v>0</v>
      </c>
      <c r="X85" s="722">
        <v>0</v>
      </c>
      <c r="Y85" s="722">
        <v>0</v>
      </c>
      <c r="Z85" s="722">
        <v>0</v>
      </c>
      <c r="AA85" s="722">
        <v>0</v>
      </c>
      <c r="AB85" s="722">
        <v>0</v>
      </c>
      <c r="AC85" s="722">
        <v>0</v>
      </c>
      <c r="AD85" s="1404"/>
      <c r="AE85" s="2338"/>
    </row>
    <row r="86" spans="1:31" s="715" customFormat="1" ht="12" customHeight="1">
      <c r="A86" s="722">
        <v>58</v>
      </c>
      <c r="B86" s="722" t="s">
        <v>570</v>
      </c>
      <c r="C86" s="722">
        <v>0</v>
      </c>
      <c r="D86" s="722">
        <v>0</v>
      </c>
      <c r="E86" s="722">
        <v>0</v>
      </c>
      <c r="F86" s="722">
        <v>0</v>
      </c>
      <c r="G86" s="722">
        <v>0</v>
      </c>
      <c r="H86" s="722">
        <v>0</v>
      </c>
      <c r="I86" s="722">
        <v>0</v>
      </c>
      <c r="J86" s="722">
        <v>0</v>
      </c>
      <c r="K86" s="722">
        <v>0</v>
      </c>
      <c r="L86" s="722">
        <v>0</v>
      </c>
      <c r="M86" s="722">
        <v>0</v>
      </c>
      <c r="N86" s="722">
        <v>0</v>
      </c>
      <c r="O86" s="722">
        <v>0</v>
      </c>
      <c r="P86" s="722">
        <v>0</v>
      </c>
      <c r="Q86" s="722">
        <v>0</v>
      </c>
      <c r="R86" s="722">
        <v>0</v>
      </c>
      <c r="S86" s="722">
        <v>0</v>
      </c>
      <c r="T86" s="722">
        <v>0</v>
      </c>
      <c r="U86" s="722">
        <v>0</v>
      </c>
      <c r="V86" s="722">
        <v>0</v>
      </c>
      <c r="W86" s="722">
        <v>0</v>
      </c>
      <c r="X86" s="722">
        <v>0</v>
      </c>
      <c r="Y86" s="722">
        <v>0</v>
      </c>
      <c r="Z86" s="722">
        <v>0</v>
      </c>
      <c r="AA86" s="722">
        <v>0</v>
      </c>
      <c r="AB86" s="722">
        <v>0</v>
      </c>
      <c r="AC86" s="722">
        <v>0</v>
      </c>
      <c r="AD86" s="1404"/>
      <c r="AE86" s="2338"/>
    </row>
    <row r="87" spans="1:31" s="715" customFormat="1" ht="12" customHeight="1">
      <c r="A87" s="722">
        <v>59</v>
      </c>
      <c r="B87" s="722" t="s">
        <v>571</v>
      </c>
      <c r="C87" s="1401">
        <v>0</v>
      </c>
      <c r="D87" s="1401">
        <v>0</v>
      </c>
      <c r="E87" s="1401">
        <v>0</v>
      </c>
      <c r="F87" s="1401">
        <v>0</v>
      </c>
      <c r="G87" s="1401">
        <v>0</v>
      </c>
      <c r="H87" s="1401">
        <v>0</v>
      </c>
      <c r="I87" s="1401">
        <v>0</v>
      </c>
      <c r="J87" s="1401">
        <v>0</v>
      </c>
      <c r="K87" s="1401">
        <v>0</v>
      </c>
      <c r="L87" s="1401">
        <v>0</v>
      </c>
      <c r="M87" s="722">
        <v>1</v>
      </c>
      <c r="N87" s="722">
        <v>2</v>
      </c>
      <c r="O87" s="722">
        <v>2</v>
      </c>
      <c r="P87" s="722">
        <v>2</v>
      </c>
      <c r="Q87" s="722">
        <v>2</v>
      </c>
      <c r="R87" s="722">
        <v>1</v>
      </c>
      <c r="S87" s="722">
        <v>1</v>
      </c>
      <c r="T87" s="722">
        <v>1</v>
      </c>
      <c r="U87" s="722">
        <v>1</v>
      </c>
      <c r="V87" s="722">
        <v>0</v>
      </c>
      <c r="W87" s="722">
        <v>0</v>
      </c>
      <c r="X87" s="722">
        <v>0</v>
      </c>
      <c r="Y87" s="722">
        <v>0</v>
      </c>
      <c r="Z87" s="722">
        <v>0</v>
      </c>
      <c r="AA87" s="722">
        <v>0</v>
      </c>
      <c r="AB87" s="722">
        <v>0</v>
      </c>
      <c r="AC87" s="722">
        <v>0</v>
      </c>
      <c r="AD87" s="722">
        <v>2</v>
      </c>
      <c r="AE87" s="718">
        <v>2</v>
      </c>
    </row>
    <row r="88" spans="1:31" s="715" customFormat="1" ht="12" customHeight="1">
      <c r="A88" s="722">
        <v>60</v>
      </c>
      <c r="B88" s="722" t="s">
        <v>572</v>
      </c>
      <c r="C88" s="1401">
        <v>0</v>
      </c>
      <c r="D88" s="1401">
        <v>0</v>
      </c>
      <c r="E88" s="1401">
        <v>0</v>
      </c>
      <c r="F88" s="1401">
        <v>0</v>
      </c>
      <c r="G88" s="1401">
        <v>0</v>
      </c>
      <c r="H88" s="1401">
        <v>0</v>
      </c>
      <c r="I88" s="722">
        <v>1</v>
      </c>
      <c r="J88" s="722">
        <v>2</v>
      </c>
      <c r="K88" s="722">
        <v>2</v>
      </c>
      <c r="L88" s="722">
        <v>2</v>
      </c>
      <c r="M88" s="722">
        <v>3</v>
      </c>
      <c r="N88" s="722">
        <v>3</v>
      </c>
      <c r="O88" s="722">
        <v>4</v>
      </c>
      <c r="P88" s="722">
        <v>4</v>
      </c>
      <c r="Q88" s="722">
        <v>4</v>
      </c>
      <c r="R88" s="722">
        <v>4</v>
      </c>
      <c r="S88" s="722">
        <v>4</v>
      </c>
      <c r="T88" s="722">
        <v>3</v>
      </c>
      <c r="U88" s="722">
        <v>3</v>
      </c>
      <c r="V88" s="722">
        <v>3</v>
      </c>
      <c r="W88" s="722">
        <v>2</v>
      </c>
      <c r="X88" s="722">
        <v>2</v>
      </c>
      <c r="Y88" s="722">
        <v>1</v>
      </c>
      <c r="Z88" s="722">
        <v>1</v>
      </c>
      <c r="AA88" s="722">
        <v>1</v>
      </c>
      <c r="AB88" s="722">
        <v>1</v>
      </c>
      <c r="AC88" s="722">
        <v>1</v>
      </c>
      <c r="AD88" s="722">
        <v>4</v>
      </c>
      <c r="AE88" s="718">
        <v>4</v>
      </c>
    </row>
    <row r="89" spans="1:31" s="715" customFormat="1" ht="12" customHeight="1">
      <c r="A89" s="722">
        <v>61</v>
      </c>
      <c r="B89" s="722" t="s">
        <v>573</v>
      </c>
      <c r="C89" s="1401">
        <v>0</v>
      </c>
      <c r="D89" s="1401">
        <v>0</v>
      </c>
      <c r="E89" s="1401">
        <v>0</v>
      </c>
      <c r="F89" s="1401">
        <v>0</v>
      </c>
      <c r="G89" s="1401">
        <v>0</v>
      </c>
      <c r="H89" s="1401">
        <v>0</v>
      </c>
      <c r="I89" s="1401">
        <v>0</v>
      </c>
      <c r="J89" s="1401">
        <v>0</v>
      </c>
      <c r="K89" s="1401">
        <v>0</v>
      </c>
      <c r="L89" s="1401">
        <v>0</v>
      </c>
      <c r="M89" s="1401">
        <v>0</v>
      </c>
      <c r="N89" s="1401">
        <v>0</v>
      </c>
      <c r="O89" s="1401">
        <v>0</v>
      </c>
      <c r="P89" s="1401">
        <v>0</v>
      </c>
      <c r="Q89" s="1401">
        <v>0</v>
      </c>
      <c r="R89" s="1401">
        <v>0</v>
      </c>
      <c r="S89" s="1401">
        <v>0</v>
      </c>
      <c r="T89" s="1401">
        <v>0</v>
      </c>
      <c r="U89" s="1401">
        <v>0</v>
      </c>
      <c r="V89" s="1401">
        <v>0</v>
      </c>
      <c r="W89" s="1401">
        <v>0</v>
      </c>
      <c r="X89" s="1401">
        <v>0</v>
      </c>
      <c r="Y89" s="1401">
        <v>0</v>
      </c>
      <c r="Z89" s="1401">
        <v>0</v>
      </c>
      <c r="AA89" s="1401">
        <v>0</v>
      </c>
      <c r="AB89" s="1401">
        <v>0</v>
      </c>
      <c r="AC89" s="1401">
        <v>0</v>
      </c>
      <c r="AD89" s="722"/>
      <c r="AE89" s="718"/>
    </row>
    <row r="90" spans="1:31" s="723" customFormat="1" ht="12" customHeight="1">
      <c r="A90" s="1397"/>
      <c r="B90" s="1397" t="s">
        <v>1641</v>
      </c>
      <c r="C90" s="1400">
        <v>0</v>
      </c>
      <c r="D90" s="1400">
        <v>0</v>
      </c>
      <c r="E90" s="1400">
        <v>0</v>
      </c>
      <c r="F90" s="1400">
        <v>0</v>
      </c>
      <c r="G90" s="1400">
        <v>0</v>
      </c>
      <c r="H90" s="1400">
        <v>0</v>
      </c>
      <c r="I90" s="1400">
        <v>0</v>
      </c>
      <c r="J90" s="1400">
        <v>0</v>
      </c>
      <c r="K90" s="1400">
        <v>0</v>
      </c>
      <c r="L90" s="1400">
        <v>0</v>
      </c>
      <c r="M90" s="1400">
        <v>0</v>
      </c>
      <c r="N90" s="1400">
        <v>0</v>
      </c>
      <c r="O90" s="1400">
        <v>0</v>
      </c>
      <c r="P90" s="1400">
        <v>0</v>
      </c>
      <c r="Q90" s="1400">
        <v>0</v>
      </c>
      <c r="R90" s="1400">
        <v>0</v>
      </c>
      <c r="S90" s="1400">
        <v>0</v>
      </c>
      <c r="T90" s="1400">
        <v>0</v>
      </c>
      <c r="U90" s="1400">
        <v>0</v>
      </c>
      <c r="V90" s="1400">
        <v>0</v>
      </c>
      <c r="W90" s="1400">
        <v>0</v>
      </c>
      <c r="X90" s="1400">
        <v>0</v>
      </c>
      <c r="Y90" s="1400">
        <v>0</v>
      </c>
      <c r="Z90" s="1400">
        <v>0</v>
      </c>
      <c r="AA90" s="1400">
        <v>0</v>
      </c>
      <c r="AB90" s="1400">
        <v>0</v>
      </c>
      <c r="AC90" s="1400">
        <v>0</v>
      </c>
      <c r="AD90" s="1400">
        <v>0</v>
      </c>
      <c r="AE90" s="2339">
        <v>0</v>
      </c>
    </row>
    <row r="91" spans="1:31" s="715" customFormat="1" ht="12" customHeight="1">
      <c r="A91" s="722">
        <v>62</v>
      </c>
      <c r="B91" s="722" t="s">
        <v>574</v>
      </c>
      <c r="C91" s="1401">
        <v>0</v>
      </c>
      <c r="D91" s="1401">
        <v>0</v>
      </c>
      <c r="E91" s="1401">
        <v>0</v>
      </c>
      <c r="F91" s="1401">
        <v>0</v>
      </c>
      <c r="G91" s="1401">
        <v>0</v>
      </c>
      <c r="H91" s="1401">
        <v>0</v>
      </c>
      <c r="I91" s="1401">
        <v>0</v>
      </c>
      <c r="J91" s="1401">
        <v>0</v>
      </c>
      <c r="K91" s="1401">
        <v>0</v>
      </c>
      <c r="L91" s="1401">
        <v>0</v>
      </c>
      <c r="M91" s="1401">
        <v>0</v>
      </c>
      <c r="N91" s="1401">
        <v>0</v>
      </c>
      <c r="O91" s="1401">
        <v>0</v>
      </c>
      <c r="P91" s="1401">
        <v>0</v>
      </c>
      <c r="Q91" s="1401">
        <v>0</v>
      </c>
      <c r="R91" s="1401">
        <v>0</v>
      </c>
      <c r="S91" s="1401">
        <v>0</v>
      </c>
      <c r="T91" s="1401">
        <v>0</v>
      </c>
      <c r="U91" s="1401">
        <v>0</v>
      </c>
      <c r="V91" s="1401">
        <v>0</v>
      </c>
      <c r="W91" s="1401">
        <v>0</v>
      </c>
      <c r="X91" s="1401">
        <v>0</v>
      </c>
      <c r="Y91" s="1401">
        <v>0</v>
      </c>
      <c r="Z91" s="1401">
        <v>0</v>
      </c>
      <c r="AA91" s="1401">
        <v>0</v>
      </c>
      <c r="AB91" s="1401">
        <v>0</v>
      </c>
      <c r="AC91" s="1401">
        <v>0</v>
      </c>
      <c r="AD91" s="722"/>
      <c r="AE91" s="718"/>
    </row>
    <row r="92" spans="1:31" s="715" customFormat="1" ht="12" customHeight="1">
      <c r="A92" s="722">
        <v>63</v>
      </c>
      <c r="B92" s="722" t="s">
        <v>575</v>
      </c>
      <c r="C92" s="1401">
        <v>0</v>
      </c>
      <c r="D92" s="1401">
        <v>0</v>
      </c>
      <c r="E92" s="1401">
        <v>0</v>
      </c>
      <c r="F92" s="1401">
        <v>0</v>
      </c>
      <c r="G92" s="1401">
        <v>0</v>
      </c>
      <c r="H92" s="1401">
        <v>0</v>
      </c>
      <c r="I92" s="1401">
        <v>0</v>
      </c>
      <c r="J92" s="1401">
        <v>0</v>
      </c>
      <c r="K92" s="1401">
        <v>0</v>
      </c>
      <c r="L92" s="1401">
        <v>0</v>
      </c>
      <c r="M92" s="1401">
        <v>0</v>
      </c>
      <c r="N92" s="1401">
        <v>0</v>
      </c>
      <c r="O92" s="1401">
        <v>0</v>
      </c>
      <c r="P92" s="1401">
        <v>0</v>
      </c>
      <c r="Q92" s="1401">
        <v>0</v>
      </c>
      <c r="R92" s="1401">
        <v>0</v>
      </c>
      <c r="S92" s="1401">
        <v>0</v>
      </c>
      <c r="T92" s="1401">
        <v>0</v>
      </c>
      <c r="U92" s="1401">
        <v>0</v>
      </c>
      <c r="V92" s="1401">
        <v>0</v>
      </c>
      <c r="W92" s="1401">
        <v>0</v>
      </c>
      <c r="X92" s="1401">
        <v>0</v>
      </c>
      <c r="Y92" s="1401">
        <v>0</v>
      </c>
      <c r="Z92" s="1401">
        <v>0</v>
      </c>
      <c r="AA92" s="1401">
        <v>0</v>
      </c>
      <c r="AB92" s="1401">
        <v>0</v>
      </c>
      <c r="AC92" s="1401">
        <v>0</v>
      </c>
      <c r="AD92" s="722"/>
      <c r="AE92" s="718"/>
    </row>
    <row r="93" spans="1:31" s="715" customFormat="1" ht="12" customHeight="1">
      <c r="A93" s="722">
        <v>64</v>
      </c>
      <c r="B93" s="722" t="s">
        <v>576</v>
      </c>
      <c r="C93" s="1401">
        <v>0</v>
      </c>
      <c r="D93" s="1401">
        <v>0</v>
      </c>
      <c r="E93" s="1401">
        <v>0</v>
      </c>
      <c r="F93" s="1401">
        <v>0</v>
      </c>
      <c r="G93" s="1401">
        <v>0</v>
      </c>
      <c r="H93" s="1401">
        <v>0</v>
      </c>
      <c r="I93" s="1401">
        <v>0</v>
      </c>
      <c r="J93" s="1401">
        <v>0</v>
      </c>
      <c r="K93" s="1401">
        <v>0</v>
      </c>
      <c r="L93" s="1401">
        <v>0</v>
      </c>
      <c r="M93" s="1401">
        <v>0</v>
      </c>
      <c r="N93" s="1401">
        <v>0</v>
      </c>
      <c r="O93" s="1401">
        <v>0</v>
      </c>
      <c r="P93" s="1401">
        <v>0</v>
      </c>
      <c r="Q93" s="1401">
        <v>0</v>
      </c>
      <c r="R93" s="1401">
        <v>0</v>
      </c>
      <c r="S93" s="1401">
        <v>0</v>
      </c>
      <c r="T93" s="1401">
        <v>0</v>
      </c>
      <c r="U93" s="1401">
        <v>0</v>
      </c>
      <c r="V93" s="1401">
        <v>0</v>
      </c>
      <c r="W93" s="1401">
        <v>0</v>
      </c>
      <c r="X93" s="1401">
        <v>0</v>
      </c>
      <c r="Y93" s="1401">
        <v>0</v>
      </c>
      <c r="Z93" s="1401">
        <v>0</v>
      </c>
      <c r="AA93" s="1401">
        <v>0</v>
      </c>
      <c r="AB93" s="1401">
        <v>0</v>
      </c>
      <c r="AC93" s="1401">
        <v>0</v>
      </c>
      <c r="AD93" s="722"/>
      <c r="AE93" s="718"/>
    </row>
    <row r="94" spans="1:31" s="715" customFormat="1" ht="12" customHeight="1">
      <c r="A94" s="722">
        <v>65</v>
      </c>
      <c r="B94" s="722" t="s">
        <v>577</v>
      </c>
      <c r="C94" s="1401">
        <v>0</v>
      </c>
      <c r="D94" s="1401">
        <v>0</v>
      </c>
      <c r="E94" s="1401">
        <v>0</v>
      </c>
      <c r="F94" s="1401">
        <v>0</v>
      </c>
      <c r="G94" s="1401">
        <v>0</v>
      </c>
      <c r="H94" s="1401">
        <v>0</v>
      </c>
      <c r="I94" s="1401">
        <v>0</v>
      </c>
      <c r="J94" s="1401">
        <v>0</v>
      </c>
      <c r="K94" s="1401">
        <v>0</v>
      </c>
      <c r="L94" s="1401">
        <v>0</v>
      </c>
      <c r="M94" s="1401">
        <v>0</v>
      </c>
      <c r="N94" s="1401">
        <v>0</v>
      </c>
      <c r="O94" s="1401">
        <v>0</v>
      </c>
      <c r="P94" s="1401">
        <v>0</v>
      </c>
      <c r="Q94" s="1401">
        <v>0</v>
      </c>
      <c r="R94" s="1401">
        <v>0</v>
      </c>
      <c r="S94" s="1401">
        <v>0</v>
      </c>
      <c r="T94" s="1401">
        <v>0</v>
      </c>
      <c r="U94" s="1401">
        <v>0</v>
      </c>
      <c r="V94" s="1401">
        <v>0</v>
      </c>
      <c r="W94" s="1401">
        <v>0</v>
      </c>
      <c r="X94" s="1401">
        <v>0</v>
      </c>
      <c r="Y94" s="1401">
        <v>0</v>
      </c>
      <c r="Z94" s="1401">
        <v>0</v>
      </c>
      <c r="AA94" s="1401">
        <v>0</v>
      </c>
      <c r="AB94" s="1401">
        <v>0</v>
      </c>
      <c r="AC94" s="1401">
        <v>0</v>
      </c>
      <c r="AD94" s="722"/>
      <c r="AE94" s="718"/>
    </row>
    <row r="95" spans="1:31" s="715" customFormat="1" ht="12" customHeight="1">
      <c r="A95" s="722">
        <v>66</v>
      </c>
      <c r="B95" s="722" t="s">
        <v>578</v>
      </c>
      <c r="C95" s="1401">
        <v>0</v>
      </c>
      <c r="D95" s="1401">
        <v>0</v>
      </c>
      <c r="E95" s="1401">
        <v>0</v>
      </c>
      <c r="F95" s="1401">
        <v>0</v>
      </c>
      <c r="G95" s="1401">
        <v>0</v>
      </c>
      <c r="H95" s="1401">
        <v>0</v>
      </c>
      <c r="I95" s="1401">
        <v>0</v>
      </c>
      <c r="J95" s="1401">
        <v>0</v>
      </c>
      <c r="K95" s="1401">
        <v>0</v>
      </c>
      <c r="L95" s="1401">
        <v>0</v>
      </c>
      <c r="M95" s="1401">
        <v>0</v>
      </c>
      <c r="N95" s="1401">
        <v>0</v>
      </c>
      <c r="O95" s="1401">
        <v>0</v>
      </c>
      <c r="P95" s="1401">
        <v>0</v>
      </c>
      <c r="Q95" s="1401">
        <v>0</v>
      </c>
      <c r="R95" s="1401">
        <v>0</v>
      </c>
      <c r="S95" s="1401">
        <v>0</v>
      </c>
      <c r="T95" s="1401">
        <v>0</v>
      </c>
      <c r="U95" s="1401">
        <v>0</v>
      </c>
      <c r="V95" s="1401">
        <v>0</v>
      </c>
      <c r="W95" s="1401">
        <v>0</v>
      </c>
      <c r="X95" s="1401">
        <v>0</v>
      </c>
      <c r="Y95" s="1401">
        <v>0</v>
      </c>
      <c r="Z95" s="1401">
        <v>0</v>
      </c>
      <c r="AA95" s="1401">
        <v>0</v>
      </c>
      <c r="AB95" s="1401">
        <v>0</v>
      </c>
      <c r="AC95" s="1401">
        <v>0</v>
      </c>
      <c r="AD95" s="722"/>
      <c r="AE95" s="718"/>
    </row>
    <row r="96" spans="1:31" s="723" customFormat="1" ht="12" customHeight="1">
      <c r="A96" s="1397"/>
      <c r="B96" s="1397" t="s">
        <v>1642</v>
      </c>
      <c r="C96" s="1400">
        <v>1</v>
      </c>
      <c r="D96" s="1400">
        <v>1</v>
      </c>
      <c r="E96" s="1400">
        <v>1</v>
      </c>
      <c r="F96" s="1400">
        <v>1</v>
      </c>
      <c r="G96" s="1400">
        <v>1</v>
      </c>
      <c r="H96" s="1400">
        <v>1</v>
      </c>
      <c r="I96" s="1400">
        <v>1</v>
      </c>
      <c r="J96" s="1400">
        <v>1</v>
      </c>
      <c r="K96" s="1400">
        <v>1</v>
      </c>
      <c r="L96" s="1400">
        <v>1</v>
      </c>
      <c r="M96" s="1400">
        <v>2</v>
      </c>
      <c r="N96" s="1400">
        <v>2</v>
      </c>
      <c r="O96" s="1400">
        <v>3</v>
      </c>
      <c r="P96" s="1400">
        <v>3</v>
      </c>
      <c r="Q96" s="1400">
        <v>3</v>
      </c>
      <c r="R96" s="1400">
        <v>4</v>
      </c>
      <c r="S96" s="1400">
        <v>4</v>
      </c>
      <c r="T96" s="1400">
        <v>4</v>
      </c>
      <c r="U96" s="1400">
        <v>4</v>
      </c>
      <c r="V96" s="1400">
        <v>2</v>
      </c>
      <c r="W96" s="1400">
        <v>1</v>
      </c>
      <c r="X96" s="1400">
        <v>1</v>
      </c>
      <c r="Y96" s="1400">
        <v>1</v>
      </c>
      <c r="Z96" s="1400">
        <v>1</v>
      </c>
      <c r="AA96" s="1400">
        <v>1</v>
      </c>
      <c r="AB96" s="1400">
        <v>1</v>
      </c>
      <c r="AC96" s="1400">
        <v>0</v>
      </c>
      <c r="AD96" s="1400">
        <v>3</v>
      </c>
      <c r="AE96" s="2339">
        <v>3</v>
      </c>
    </row>
    <row r="97" spans="1:31" s="723" customFormat="1" ht="12" customHeight="1">
      <c r="A97" s="1397"/>
      <c r="B97" s="1397" t="s">
        <v>1643</v>
      </c>
      <c r="C97" s="1400">
        <v>1</v>
      </c>
      <c r="D97" s="1400">
        <v>1</v>
      </c>
      <c r="E97" s="1400">
        <v>1</v>
      </c>
      <c r="F97" s="1400">
        <v>1</v>
      </c>
      <c r="G97" s="1400">
        <v>1</v>
      </c>
      <c r="H97" s="1400">
        <v>1</v>
      </c>
      <c r="I97" s="1400">
        <v>1</v>
      </c>
      <c r="J97" s="1400">
        <v>1</v>
      </c>
      <c r="K97" s="1400">
        <v>1</v>
      </c>
      <c r="L97" s="1400">
        <v>1</v>
      </c>
      <c r="M97" s="1400">
        <v>1</v>
      </c>
      <c r="N97" s="1400">
        <v>1</v>
      </c>
      <c r="O97" s="1400">
        <v>1</v>
      </c>
      <c r="P97" s="1400">
        <v>1</v>
      </c>
      <c r="Q97" s="1400">
        <v>1</v>
      </c>
      <c r="R97" s="1400">
        <v>2</v>
      </c>
      <c r="S97" s="1400">
        <v>2</v>
      </c>
      <c r="T97" s="1400">
        <v>2</v>
      </c>
      <c r="U97" s="1400">
        <v>2</v>
      </c>
      <c r="V97" s="1400">
        <v>1</v>
      </c>
      <c r="W97" s="1400">
        <v>0</v>
      </c>
      <c r="X97" s="1400">
        <v>0</v>
      </c>
      <c r="Y97" s="1400">
        <v>0</v>
      </c>
      <c r="Z97" s="1400">
        <v>0</v>
      </c>
      <c r="AA97" s="1400">
        <v>0</v>
      </c>
      <c r="AB97" s="1400">
        <v>0</v>
      </c>
      <c r="AC97" s="1400">
        <v>0</v>
      </c>
      <c r="AD97" s="1400">
        <v>1</v>
      </c>
      <c r="AE97" s="2339">
        <v>1</v>
      </c>
    </row>
    <row r="98" spans="1:31" s="715" customFormat="1" ht="12" customHeight="1">
      <c r="A98" s="722">
        <v>67</v>
      </c>
      <c r="B98" s="722" t="s">
        <v>579</v>
      </c>
      <c r="C98" s="1401">
        <v>0</v>
      </c>
      <c r="D98" s="1401">
        <v>0</v>
      </c>
      <c r="E98" s="1401">
        <v>0</v>
      </c>
      <c r="F98" s="1401">
        <v>0</v>
      </c>
      <c r="G98" s="1401">
        <v>0</v>
      </c>
      <c r="H98" s="1401">
        <v>0</v>
      </c>
      <c r="I98" s="1401">
        <v>0</v>
      </c>
      <c r="J98" s="1401">
        <v>0</v>
      </c>
      <c r="K98" s="1401">
        <v>0</v>
      </c>
      <c r="L98" s="1401">
        <v>0</v>
      </c>
      <c r="M98" s="1401">
        <v>0</v>
      </c>
      <c r="N98" s="1401">
        <v>0</v>
      </c>
      <c r="O98" s="1401">
        <v>0</v>
      </c>
      <c r="P98" s="1401">
        <v>0</v>
      </c>
      <c r="Q98" s="1401">
        <v>0</v>
      </c>
      <c r="R98" s="1401">
        <v>0</v>
      </c>
      <c r="S98" s="1401">
        <v>0</v>
      </c>
      <c r="T98" s="1401">
        <v>0</v>
      </c>
      <c r="U98" s="1401">
        <v>0</v>
      </c>
      <c r="V98" s="1401">
        <v>0</v>
      </c>
      <c r="W98" s="1401">
        <v>0</v>
      </c>
      <c r="X98" s="1401">
        <v>0</v>
      </c>
      <c r="Y98" s="1401">
        <v>0</v>
      </c>
      <c r="Z98" s="1401">
        <v>0</v>
      </c>
      <c r="AA98" s="1401">
        <v>0</v>
      </c>
      <c r="AB98" s="1401">
        <v>0</v>
      </c>
      <c r="AC98" s="1401">
        <v>0</v>
      </c>
      <c r="AD98" s="722"/>
      <c r="AE98" s="718"/>
    </row>
    <row r="99" spans="1:31" s="715" customFormat="1" ht="12" customHeight="1">
      <c r="A99" s="722">
        <v>68</v>
      </c>
      <c r="B99" s="722" t="s">
        <v>580</v>
      </c>
      <c r="C99" s="1401">
        <v>0</v>
      </c>
      <c r="D99" s="1401">
        <v>0</v>
      </c>
      <c r="E99" s="1401">
        <v>0</v>
      </c>
      <c r="F99" s="1401">
        <v>0</v>
      </c>
      <c r="G99" s="1401">
        <v>0</v>
      </c>
      <c r="H99" s="1401">
        <v>0</v>
      </c>
      <c r="I99" s="1401">
        <v>0</v>
      </c>
      <c r="J99" s="1401">
        <v>0</v>
      </c>
      <c r="K99" s="1401">
        <v>0</v>
      </c>
      <c r="L99" s="1401">
        <v>0</v>
      </c>
      <c r="M99" s="1401">
        <v>0</v>
      </c>
      <c r="N99" s="1401">
        <v>0</v>
      </c>
      <c r="O99" s="1401">
        <v>0</v>
      </c>
      <c r="P99" s="1401">
        <v>0</v>
      </c>
      <c r="Q99" s="1401">
        <v>0</v>
      </c>
      <c r="R99" s="1401">
        <v>0</v>
      </c>
      <c r="S99" s="1401">
        <v>0</v>
      </c>
      <c r="T99" s="1401">
        <v>0</v>
      </c>
      <c r="U99" s="1401">
        <v>0</v>
      </c>
      <c r="V99" s="1401">
        <v>0</v>
      </c>
      <c r="W99" s="1401">
        <v>0</v>
      </c>
      <c r="X99" s="1401">
        <v>0</v>
      </c>
      <c r="Y99" s="1401">
        <v>0</v>
      </c>
      <c r="Z99" s="1401">
        <v>0</v>
      </c>
      <c r="AA99" s="1401">
        <v>0</v>
      </c>
      <c r="AB99" s="1401">
        <v>0</v>
      </c>
      <c r="AC99" s="1401">
        <v>0</v>
      </c>
      <c r="AD99" s="722"/>
      <c r="AE99" s="718"/>
    </row>
    <row r="100" spans="1:31" s="715" customFormat="1" ht="12" customHeight="1">
      <c r="A100" s="722">
        <v>69</v>
      </c>
      <c r="B100" s="722" t="s">
        <v>581</v>
      </c>
      <c r="C100" s="1401">
        <v>0</v>
      </c>
      <c r="D100" s="1401">
        <v>0</v>
      </c>
      <c r="E100" s="1401">
        <v>0</v>
      </c>
      <c r="F100" s="1401">
        <v>0</v>
      </c>
      <c r="G100" s="1401">
        <v>0</v>
      </c>
      <c r="H100" s="1401">
        <v>0</v>
      </c>
      <c r="I100" s="1401">
        <v>0</v>
      </c>
      <c r="J100" s="1401">
        <v>0</v>
      </c>
      <c r="K100" s="1401">
        <v>0</v>
      </c>
      <c r="L100" s="1401">
        <v>0</v>
      </c>
      <c r="M100" s="1401">
        <v>0</v>
      </c>
      <c r="N100" s="1401">
        <v>0</v>
      </c>
      <c r="O100" s="1401">
        <v>0</v>
      </c>
      <c r="P100" s="1401">
        <v>0</v>
      </c>
      <c r="Q100" s="1401">
        <v>0</v>
      </c>
      <c r="R100" s="1401">
        <v>0</v>
      </c>
      <c r="S100" s="1401">
        <v>0</v>
      </c>
      <c r="T100" s="1401">
        <v>0</v>
      </c>
      <c r="U100" s="1401">
        <v>0</v>
      </c>
      <c r="V100" s="1401">
        <v>0</v>
      </c>
      <c r="W100" s="1401">
        <v>0</v>
      </c>
      <c r="X100" s="1401">
        <v>0</v>
      </c>
      <c r="Y100" s="1401">
        <v>0</v>
      </c>
      <c r="Z100" s="1401">
        <v>0</v>
      </c>
      <c r="AA100" s="1401">
        <v>0</v>
      </c>
      <c r="AB100" s="1401">
        <v>0</v>
      </c>
      <c r="AC100" s="1401">
        <v>0</v>
      </c>
      <c r="AD100" s="722"/>
      <c r="AE100" s="718"/>
    </row>
    <row r="101" spans="1:31" s="715" customFormat="1" ht="12" customHeight="1">
      <c r="A101" s="722">
        <v>70</v>
      </c>
      <c r="B101" s="722" t="s">
        <v>582</v>
      </c>
      <c r="C101" s="1401">
        <v>0</v>
      </c>
      <c r="D101" s="1401">
        <v>0</v>
      </c>
      <c r="E101" s="1401">
        <v>0</v>
      </c>
      <c r="F101" s="1401">
        <v>0</v>
      </c>
      <c r="G101" s="1401">
        <v>0</v>
      </c>
      <c r="H101" s="1401">
        <v>0</v>
      </c>
      <c r="I101" s="1401">
        <v>0</v>
      </c>
      <c r="J101" s="1401">
        <v>0</v>
      </c>
      <c r="K101" s="1401">
        <v>0</v>
      </c>
      <c r="L101" s="1401">
        <v>0</v>
      </c>
      <c r="M101" s="1401">
        <v>0</v>
      </c>
      <c r="N101" s="1401">
        <v>0</v>
      </c>
      <c r="O101" s="1401">
        <v>0</v>
      </c>
      <c r="P101" s="1401">
        <v>0</v>
      </c>
      <c r="Q101" s="1401">
        <v>0</v>
      </c>
      <c r="R101" s="1401">
        <v>0</v>
      </c>
      <c r="S101" s="1401">
        <v>0</v>
      </c>
      <c r="T101" s="1401">
        <v>0</v>
      </c>
      <c r="U101" s="1401">
        <v>0</v>
      </c>
      <c r="V101" s="1401">
        <v>0</v>
      </c>
      <c r="W101" s="1401">
        <v>0</v>
      </c>
      <c r="X101" s="1401">
        <v>0</v>
      </c>
      <c r="Y101" s="1401">
        <v>0</v>
      </c>
      <c r="Z101" s="1401">
        <v>0</v>
      </c>
      <c r="AA101" s="1401">
        <v>0</v>
      </c>
      <c r="AB101" s="1401">
        <v>0</v>
      </c>
      <c r="AC101" s="1401">
        <v>0</v>
      </c>
      <c r="AD101" s="722"/>
      <c r="AE101" s="718"/>
    </row>
    <row r="102" spans="1:31" s="715" customFormat="1" ht="12" customHeight="1">
      <c r="A102" s="722">
        <v>71</v>
      </c>
      <c r="B102" s="722" t="s">
        <v>583</v>
      </c>
      <c r="C102" s="722">
        <v>1</v>
      </c>
      <c r="D102" s="722">
        <v>1</v>
      </c>
      <c r="E102" s="722">
        <v>1</v>
      </c>
      <c r="F102" s="722">
        <v>1</v>
      </c>
      <c r="G102" s="722">
        <v>1</v>
      </c>
      <c r="H102" s="722">
        <v>1</v>
      </c>
      <c r="I102" s="722">
        <v>1</v>
      </c>
      <c r="J102" s="722">
        <v>1</v>
      </c>
      <c r="K102" s="722">
        <v>1</v>
      </c>
      <c r="L102" s="722">
        <v>1</v>
      </c>
      <c r="M102" s="722">
        <v>1</v>
      </c>
      <c r="N102" s="722">
        <v>1</v>
      </c>
      <c r="O102" s="722">
        <v>1</v>
      </c>
      <c r="P102" s="722">
        <v>1</v>
      </c>
      <c r="Q102" s="722">
        <v>1</v>
      </c>
      <c r="R102" s="722">
        <v>2</v>
      </c>
      <c r="S102" s="722">
        <v>2</v>
      </c>
      <c r="T102" s="722">
        <v>2</v>
      </c>
      <c r="U102" s="722">
        <v>2</v>
      </c>
      <c r="V102" s="722">
        <v>1</v>
      </c>
      <c r="W102" s="722">
        <v>0</v>
      </c>
      <c r="X102" s="722">
        <v>0</v>
      </c>
      <c r="Y102" s="722">
        <v>0</v>
      </c>
      <c r="Z102" s="722">
        <v>0</v>
      </c>
      <c r="AA102" s="722">
        <v>0</v>
      </c>
      <c r="AB102" s="722">
        <v>0</v>
      </c>
      <c r="AC102" s="722">
        <v>0</v>
      </c>
      <c r="AD102" s="722">
        <v>1</v>
      </c>
      <c r="AE102" s="718">
        <v>1</v>
      </c>
    </row>
    <row r="103" spans="1:31" s="723" customFormat="1" ht="12" customHeight="1">
      <c r="A103" s="1397"/>
      <c r="B103" s="1397" t="s">
        <v>1644</v>
      </c>
      <c r="C103" s="1400">
        <v>0</v>
      </c>
      <c r="D103" s="1400">
        <v>0</v>
      </c>
      <c r="E103" s="1400">
        <v>0</v>
      </c>
      <c r="F103" s="1400">
        <v>0</v>
      </c>
      <c r="G103" s="1400">
        <v>0</v>
      </c>
      <c r="H103" s="1400">
        <v>0</v>
      </c>
      <c r="I103" s="1400">
        <v>0</v>
      </c>
      <c r="J103" s="1400">
        <v>0</v>
      </c>
      <c r="K103" s="1400">
        <v>0</v>
      </c>
      <c r="L103" s="1400">
        <v>0</v>
      </c>
      <c r="M103" s="1400">
        <v>1</v>
      </c>
      <c r="N103" s="1400">
        <v>1</v>
      </c>
      <c r="O103" s="1400">
        <v>2</v>
      </c>
      <c r="P103" s="1400">
        <v>2</v>
      </c>
      <c r="Q103" s="1400">
        <v>2</v>
      </c>
      <c r="R103" s="1400">
        <v>2</v>
      </c>
      <c r="S103" s="1400">
        <v>2</v>
      </c>
      <c r="T103" s="1400">
        <v>2</v>
      </c>
      <c r="U103" s="1400">
        <v>2</v>
      </c>
      <c r="V103" s="1400">
        <v>1</v>
      </c>
      <c r="W103" s="1400">
        <v>1</v>
      </c>
      <c r="X103" s="1400">
        <v>1</v>
      </c>
      <c r="Y103" s="1400">
        <v>1</v>
      </c>
      <c r="Z103" s="1400">
        <v>1</v>
      </c>
      <c r="AA103" s="1400">
        <v>1</v>
      </c>
      <c r="AB103" s="1400">
        <v>1</v>
      </c>
      <c r="AC103" s="1400">
        <v>0</v>
      </c>
      <c r="AD103" s="1400">
        <v>2</v>
      </c>
      <c r="AE103" s="2339">
        <v>2</v>
      </c>
    </row>
    <row r="104" spans="1:31" s="715" customFormat="1" ht="12" customHeight="1">
      <c r="A104" s="722">
        <v>72</v>
      </c>
      <c r="B104" s="722" t="s">
        <v>584</v>
      </c>
      <c r="C104" s="1401">
        <v>0</v>
      </c>
      <c r="D104" s="1401">
        <v>0</v>
      </c>
      <c r="E104" s="1401">
        <v>0</v>
      </c>
      <c r="F104" s="1401">
        <v>0</v>
      </c>
      <c r="G104" s="1401">
        <v>0</v>
      </c>
      <c r="H104" s="1401">
        <v>0</v>
      </c>
      <c r="I104" s="1401">
        <v>0</v>
      </c>
      <c r="J104" s="1401">
        <v>0</v>
      </c>
      <c r="K104" s="1401">
        <v>0</v>
      </c>
      <c r="L104" s="1401">
        <v>0</v>
      </c>
      <c r="M104" s="1401">
        <v>0</v>
      </c>
      <c r="N104" s="1401">
        <v>0</v>
      </c>
      <c r="O104" s="1401">
        <v>0</v>
      </c>
      <c r="P104" s="1401">
        <v>0</v>
      </c>
      <c r="Q104" s="1401">
        <v>0</v>
      </c>
      <c r="R104" s="1401">
        <v>0</v>
      </c>
      <c r="S104" s="1401">
        <v>0</v>
      </c>
      <c r="T104" s="1401">
        <v>0</v>
      </c>
      <c r="U104" s="1401">
        <v>0</v>
      </c>
      <c r="V104" s="1401">
        <v>0</v>
      </c>
      <c r="W104" s="1401">
        <v>0</v>
      </c>
      <c r="X104" s="1401">
        <v>0</v>
      </c>
      <c r="Y104" s="1401">
        <v>0</v>
      </c>
      <c r="Z104" s="1401">
        <v>0</v>
      </c>
      <c r="AA104" s="1401">
        <v>0</v>
      </c>
      <c r="AB104" s="1401">
        <v>0</v>
      </c>
      <c r="AC104" s="1401">
        <v>0</v>
      </c>
      <c r="AD104" s="722"/>
      <c r="AE104" s="718"/>
    </row>
    <row r="105" spans="1:31" s="715" customFormat="1" ht="12" customHeight="1">
      <c r="A105" s="722">
        <v>73</v>
      </c>
      <c r="B105" s="722" t="s">
        <v>585</v>
      </c>
      <c r="C105" s="1401">
        <v>0</v>
      </c>
      <c r="D105" s="1401">
        <v>0</v>
      </c>
      <c r="E105" s="1401">
        <v>0</v>
      </c>
      <c r="F105" s="1401">
        <v>0</v>
      </c>
      <c r="G105" s="1401">
        <v>0</v>
      </c>
      <c r="H105" s="1401">
        <v>0</v>
      </c>
      <c r="I105" s="1401">
        <v>0</v>
      </c>
      <c r="J105" s="1401">
        <v>0</v>
      </c>
      <c r="K105" s="1401">
        <v>0</v>
      </c>
      <c r="L105" s="1401">
        <v>0</v>
      </c>
      <c r="M105" s="1401">
        <v>0</v>
      </c>
      <c r="N105" s="1401">
        <v>0</v>
      </c>
      <c r="O105" s="1401">
        <v>0</v>
      </c>
      <c r="P105" s="1401">
        <v>0</v>
      </c>
      <c r="Q105" s="1401">
        <v>0</v>
      </c>
      <c r="R105" s="1401">
        <v>0</v>
      </c>
      <c r="S105" s="1401">
        <v>0</v>
      </c>
      <c r="T105" s="1401">
        <v>0</v>
      </c>
      <c r="U105" s="1401">
        <v>0</v>
      </c>
      <c r="V105" s="1401">
        <v>0</v>
      </c>
      <c r="W105" s="1401">
        <v>0</v>
      </c>
      <c r="X105" s="1401">
        <v>0</v>
      </c>
      <c r="Y105" s="1401">
        <v>0</v>
      </c>
      <c r="Z105" s="1401">
        <v>0</v>
      </c>
      <c r="AA105" s="1401">
        <v>0</v>
      </c>
      <c r="AB105" s="1401">
        <v>0</v>
      </c>
      <c r="AC105" s="1401">
        <v>0</v>
      </c>
      <c r="AD105" s="722"/>
      <c r="AE105" s="718"/>
    </row>
    <row r="106" spans="1:31" s="715" customFormat="1" ht="12" customHeight="1">
      <c r="A106" s="722">
        <v>74</v>
      </c>
      <c r="B106" s="722" t="s">
        <v>586</v>
      </c>
      <c r="C106" s="1401">
        <v>0</v>
      </c>
      <c r="D106" s="1401">
        <v>0</v>
      </c>
      <c r="E106" s="1401">
        <v>0</v>
      </c>
      <c r="F106" s="1401">
        <v>0</v>
      </c>
      <c r="G106" s="1401">
        <v>0</v>
      </c>
      <c r="H106" s="1401">
        <v>0</v>
      </c>
      <c r="I106" s="1401">
        <v>0</v>
      </c>
      <c r="J106" s="1401">
        <v>0</v>
      </c>
      <c r="K106" s="1401">
        <v>0</v>
      </c>
      <c r="L106" s="1401">
        <v>0</v>
      </c>
      <c r="M106" s="1401">
        <v>0</v>
      </c>
      <c r="N106" s="1401">
        <v>0</v>
      </c>
      <c r="O106" s="1401">
        <v>0</v>
      </c>
      <c r="P106" s="1401">
        <v>0</v>
      </c>
      <c r="Q106" s="1401">
        <v>0</v>
      </c>
      <c r="R106" s="1401">
        <v>0</v>
      </c>
      <c r="S106" s="1401">
        <v>0</v>
      </c>
      <c r="T106" s="1401">
        <v>0</v>
      </c>
      <c r="U106" s="1401">
        <v>0</v>
      </c>
      <c r="V106" s="1401">
        <v>0</v>
      </c>
      <c r="W106" s="1401">
        <v>0</v>
      </c>
      <c r="X106" s="1401">
        <v>0</v>
      </c>
      <c r="Y106" s="1401">
        <v>0</v>
      </c>
      <c r="Z106" s="1401">
        <v>0</v>
      </c>
      <c r="AA106" s="1401">
        <v>0</v>
      </c>
      <c r="AB106" s="1401">
        <v>0</v>
      </c>
      <c r="AC106" s="1401">
        <v>0</v>
      </c>
      <c r="AD106" s="722"/>
      <c r="AE106" s="718"/>
    </row>
    <row r="107" spans="1:31" s="715" customFormat="1" ht="12" customHeight="1">
      <c r="A107" s="722">
        <v>75</v>
      </c>
      <c r="B107" s="1402" t="s">
        <v>587</v>
      </c>
      <c r="C107" s="1397">
        <v>0</v>
      </c>
      <c r="D107" s="722">
        <v>0</v>
      </c>
      <c r="E107" s="722">
        <v>0</v>
      </c>
      <c r="F107" s="722">
        <v>0</v>
      </c>
      <c r="G107" s="722">
        <v>0</v>
      </c>
      <c r="H107" s="722">
        <v>0</v>
      </c>
      <c r="I107" s="722">
        <v>0</v>
      </c>
      <c r="J107" s="722">
        <v>0</v>
      </c>
      <c r="K107" s="722">
        <v>0</v>
      </c>
      <c r="L107" s="722">
        <v>0</v>
      </c>
      <c r="M107" s="722">
        <v>1</v>
      </c>
      <c r="N107" s="722">
        <v>1</v>
      </c>
      <c r="O107" s="722">
        <v>2</v>
      </c>
      <c r="P107" s="722">
        <v>2</v>
      </c>
      <c r="Q107" s="722">
        <v>2</v>
      </c>
      <c r="R107" s="722">
        <v>2</v>
      </c>
      <c r="S107" s="722">
        <v>2</v>
      </c>
      <c r="T107" s="722">
        <v>2</v>
      </c>
      <c r="U107" s="722">
        <v>2</v>
      </c>
      <c r="V107" s="722">
        <v>1</v>
      </c>
      <c r="W107" s="722">
        <v>1</v>
      </c>
      <c r="X107" s="722">
        <v>1</v>
      </c>
      <c r="Y107" s="722">
        <v>1</v>
      </c>
      <c r="Z107" s="722">
        <v>1</v>
      </c>
      <c r="AA107" s="722">
        <v>1</v>
      </c>
      <c r="AB107" s="722">
        <v>1</v>
      </c>
      <c r="AC107" s="722">
        <v>0</v>
      </c>
      <c r="AD107" s="1397">
        <v>2</v>
      </c>
      <c r="AE107" s="714">
        <v>2</v>
      </c>
    </row>
    <row r="108" spans="1:31" s="723" customFormat="1" ht="12" customHeight="1">
      <c r="A108" s="1405"/>
      <c r="B108" s="1405" t="s">
        <v>1008</v>
      </c>
      <c r="C108" s="1406">
        <v>5</v>
      </c>
      <c r="D108" s="1406">
        <v>7</v>
      </c>
      <c r="E108" s="1406">
        <v>7</v>
      </c>
      <c r="F108" s="1406">
        <v>8</v>
      </c>
      <c r="G108" s="1406">
        <v>11</v>
      </c>
      <c r="H108" s="1406">
        <v>11</v>
      </c>
      <c r="I108" s="1406">
        <v>14</v>
      </c>
      <c r="J108" s="1406">
        <v>26</v>
      </c>
      <c r="K108" s="1406">
        <v>29</v>
      </c>
      <c r="L108" s="1406">
        <v>38</v>
      </c>
      <c r="M108" s="1406">
        <v>58</v>
      </c>
      <c r="N108" s="1406">
        <v>63</v>
      </c>
      <c r="O108" s="1406">
        <v>79</v>
      </c>
      <c r="P108" s="1406">
        <v>87</v>
      </c>
      <c r="Q108" s="1406">
        <v>88</v>
      </c>
      <c r="R108" s="1406">
        <v>86</v>
      </c>
      <c r="S108" s="1406">
        <v>84</v>
      </c>
      <c r="T108" s="1406">
        <v>76</v>
      </c>
      <c r="U108" s="1406">
        <v>67</v>
      </c>
      <c r="V108" s="1406">
        <v>40</v>
      </c>
      <c r="W108" s="1406">
        <v>33</v>
      </c>
      <c r="X108" s="1406">
        <v>29</v>
      </c>
      <c r="Y108" s="1406">
        <v>25</v>
      </c>
      <c r="Z108" s="1406">
        <v>24</v>
      </c>
      <c r="AA108" s="1406">
        <v>23</v>
      </c>
      <c r="AB108" s="1406">
        <v>20</v>
      </c>
      <c r="AC108" s="1406">
        <v>19</v>
      </c>
      <c r="AD108" s="1406">
        <v>78</v>
      </c>
      <c r="AE108" s="2340">
        <v>79</v>
      </c>
    </row>
    <row r="109" spans="1:31" ht="9" customHeight="1">
      <c r="A109" s="941"/>
      <c r="B109" s="941"/>
      <c r="C109" s="941"/>
      <c r="D109" s="941"/>
      <c r="E109" s="941"/>
      <c r="F109" s="941"/>
      <c r="G109" s="944"/>
      <c r="H109" s="941"/>
      <c r="I109" s="941"/>
      <c r="J109" s="1280"/>
      <c r="K109" s="941"/>
      <c r="L109" s="941"/>
      <c r="M109" s="941"/>
      <c r="N109" s="941"/>
      <c r="O109" s="941"/>
      <c r="P109" s="941"/>
      <c r="Q109" s="941"/>
      <c r="R109" s="941"/>
      <c r="S109" s="941"/>
      <c r="T109" s="941"/>
      <c r="U109" s="941"/>
      <c r="V109" s="941"/>
      <c r="W109" s="941"/>
      <c r="X109" s="941"/>
      <c r="Y109" s="941"/>
      <c r="Z109" s="941"/>
      <c r="AA109" s="941"/>
      <c r="AB109" s="941"/>
      <c r="AC109" s="941"/>
      <c r="AD109" s="941"/>
      <c r="AE109" s="941"/>
    </row>
    <row r="110" spans="1:31" ht="9" customHeight="1">
      <c r="H110" s="310"/>
    </row>
  </sheetData>
  <mergeCells count="2">
    <mergeCell ref="C4:W4"/>
    <mergeCell ref="C75:W75"/>
  </mergeCells>
  <phoneticPr fontId="0" type="noConversion"/>
  <pageMargins left="0.51181102362204722" right="0.51181102362204722" top="0.98425196850393704" bottom="0" header="0.51181102362204722" footer="0.19685039370078741"/>
  <pageSetup paperSize="9" firstPageNumber="67" orientation="portrait" useFirstPageNumber="1" r:id="rId1"/>
  <headerFooter alignWithMargins="0">
    <oddFooter>&amp;C&amp;"Times New Roman,Bold"&amp;10&amp;P</oddFooter>
  </headerFooter>
  <rowBreaks count="1" manualBreakCount="1">
    <brk id="71" max="16383" man="1"/>
  </rowBreaks>
</worksheet>
</file>

<file path=xl/worksheets/sheet57.xml><?xml version="1.0" encoding="utf-8"?>
<worksheet xmlns="http://schemas.openxmlformats.org/spreadsheetml/2006/main" xmlns:r="http://schemas.openxmlformats.org/officeDocument/2006/relationships">
  <sheetPr codeName="Sheet51"/>
  <dimension ref="A1:R127"/>
  <sheetViews>
    <sheetView topLeftCell="A73" workbookViewId="0">
      <selection activeCell="R16" sqref="R16"/>
    </sheetView>
  </sheetViews>
  <sheetFormatPr defaultColWidth="5.5" defaultRowHeight="9" customHeight="1"/>
  <cols>
    <col min="1" max="1" width="22.5" style="923" customWidth="1"/>
    <col min="2" max="17" width="6.5" style="923" customWidth="1"/>
    <col min="18" max="16384" width="5.5" style="923"/>
  </cols>
  <sheetData>
    <row r="1" spans="1:17" s="911" customFormat="1" ht="14.1" customHeight="1">
      <c r="A1" s="909" t="s">
        <v>2489</v>
      </c>
      <c r="Q1" s="1028"/>
    </row>
    <row r="2" spans="1:17" s="915" customFormat="1" ht="14.1" customHeight="1">
      <c r="A2" s="913"/>
      <c r="Q2" s="1029"/>
    </row>
    <row r="3" spans="1:17" s="918" customFormat="1" ht="14.1" customHeight="1">
      <c r="A3" s="917"/>
      <c r="B3" s="915"/>
      <c r="C3" s="915"/>
      <c r="D3" s="915"/>
      <c r="E3" s="915"/>
      <c r="F3" s="915"/>
      <c r="G3" s="915"/>
      <c r="H3" s="915"/>
      <c r="I3" s="915"/>
      <c r="J3" s="915"/>
      <c r="K3" s="915"/>
      <c r="L3" s="915"/>
      <c r="M3" s="915"/>
      <c r="N3" s="915"/>
      <c r="O3" s="915"/>
      <c r="P3" s="915"/>
      <c r="Q3" s="1029"/>
    </row>
    <row r="4" spans="1:17" s="918" customFormat="1" ht="14.1" customHeight="1">
      <c r="A4" s="919"/>
      <c r="B4" s="920"/>
      <c r="C4" s="920"/>
      <c r="D4" s="920"/>
      <c r="E4" s="920"/>
      <c r="F4" s="920"/>
      <c r="G4" s="920"/>
      <c r="H4" s="920"/>
      <c r="I4" s="920"/>
      <c r="J4" s="920"/>
      <c r="K4" s="920"/>
      <c r="L4" s="920"/>
      <c r="M4" s="920"/>
      <c r="N4" s="920"/>
      <c r="O4" s="920"/>
      <c r="P4" s="920"/>
      <c r="Q4" s="1030"/>
    </row>
    <row r="5" spans="1:17" ht="11.1" customHeight="1">
      <c r="A5" s="922"/>
      <c r="B5" s="1309" t="s">
        <v>1589</v>
      </c>
      <c r="C5" s="1259" t="s">
        <v>1589</v>
      </c>
      <c r="D5" s="1259" t="s">
        <v>1589</v>
      </c>
      <c r="E5" s="1259" t="s">
        <v>1438</v>
      </c>
      <c r="F5" s="1259" t="s">
        <v>1594</v>
      </c>
      <c r="G5" s="1259" t="s">
        <v>787</v>
      </c>
      <c r="H5" s="1259" t="s">
        <v>1589</v>
      </c>
      <c r="I5" s="1259" t="s">
        <v>1438</v>
      </c>
      <c r="J5" s="1259" t="s">
        <v>1594</v>
      </c>
      <c r="K5" s="1308" t="s">
        <v>787</v>
      </c>
      <c r="L5" s="1308" t="s">
        <v>1589</v>
      </c>
      <c r="M5" s="1308" t="s">
        <v>1438</v>
      </c>
      <c r="N5" s="1308" t="s">
        <v>1594</v>
      </c>
      <c r="O5" s="1308" t="s">
        <v>787</v>
      </c>
      <c r="P5" s="1308" t="s">
        <v>1589</v>
      </c>
      <c r="Q5" s="1308" t="s">
        <v>1438</v>
      </c>
    </row>
    <row r="6" spans="1:17" s="928" customFormat="1" ht="11.1" customHeight="1">
      <c r="A6" s="924" t="s">
        <v>1795</v>
      </c>
      <c r="B6" s="1259">
        <v>2012</v>
      </c>
      <c r="C6" s="1259">
        <v>2013</v>
      </c>
      <c r="D6" s="1259">
        <v>2014</v>
      </c>
      <c r="E6" s="1259">
        <v>2014</v>
      </c>
      <c r="F6" s="1259">
        <v>2015</v>
      </c>
      <c r="G6" s="1259">
        <v>2015</v>
      </c>
      <c r="H6" s="1259">
        <v>2015</v>
      </c>
      <c r="I6" s="1259">
        <v>2015</v>
      </c>
      <c r="J6" s="1259">
        <v>2016</v>
      </c>
      <c r="K6" s="1259">
        <v>2016</v>
      </c>
      <c r="L6" s="1259">
        <v>2016</v>
      </c>
      <c r="M6" s="1259">
        <v>2016</v>
      </c>
      <c r="N6" s="1259">
        <v>2017</v>
      </c>
      <c r="O6" s="1259">
        <v>2017</v>
      </c>
      <c r="P6" s="1259">
        <v>2017</v>
      </c>
      <c r="Q6" s="1259">
        <v>2017</v>
      </c>
    </row>
    <row r="7" spans="1:17" s="928" customFormat="1" ht="9" customHeight="1">
      <c r="A7" s="929" t="s">
        <v>1796</v>
      </c>
      <c r="B7" s="932">
        <v>86</v>
      </c>
      <c r="C7" s="932">
        <v>105</v>
      </c>
      <c r="D7" s="932">
        <v>117</v>
      </c>
      <c r="E7" s="932">
        <v>117</v>
      </c>
      <c r="F7" s="932">
        <v>105</v>
      </c>
      <c r="G7" s="932">
        <v>105</v>
      </c>
      <c r="H7" s="932">
        <v>105</v>
      </c>
      <c r="I7" s="932">
        <v>106</v>
      </c>
      <c r="J7" s="932">
        <v>120</v>
      </c>
      <c r="K7" s="932">
        <v>121</v>
      </c>
      <c r="L7" s="932">
        <v>118</v>
      </c>
      <c r="M7" s="932">
        <v>118</v>
      </c>
      <c r="N7" s="932">
        <v>100</v>
      </c>
      <c r="O7" s="932">
        <v>103</v>
      </c>
      <c r="P7" s="932">
        <v>90</v>
      </c>
      <c r="Q7" s="932">
        <v>89</v>
      </c>
    </row>
    <row r="8" spans="1:17" s="928" customFormat="1" ht="9" customHeight="1">
      <c r="A8" s="304" t="s">
        <v>1797</v>
      </c>
      <c r="B8" s="304">
        <v>67</v>
      </c>
      <c r="C8" s="304">
        <v>82</v>
      </c>
      <c r="D8" s="304">
        <v>92</v>
      </c>
      <c r="E8" s="304">
        <v>92</v>
      </c>
      <c r="F8" s="304">
        <v>83</v>
      </c>
      <c r="G8" s="304">
        <v>83</v>
      </c>
      <c r="H8" s="304">
        <v>83</v>
      </c>
      <c r="I8" s="304">
        <v>84</v>
      </c>
      <c r="J8" s="304">
        <v>94</v>
      </c>
      <c r="K8" s="304">
        <v>95</v>
      </c>
      <c r="L8" s="304">
        <v>92</v>
      </c>
      <c r="M8" s="304">
        <v>90</v>
      </c>
      <c r="N8" s="304">
        <v>78</v>
      </c>
      <c r="O8" s="304">
        <v>81</v>
      </c>
      <c r="P8" s="304">
        <v>71</v>
      </c>
      <c r="Q8" s="304">
        <v>70</v>
      </c>
    </row>
    <row r="9" spans="1:17" s="928" customFormat="1" ht="9" customHeight="1">
      <c r="A9" s="304" t="s">
        <v>1798</v>
      </c>
      <c r="B9" s="304">
        <v>9</v>
      </c>
      <c r="C9" s="304">
        <v>11</v>
      </c>
      <c r="D9" s="304">
        <v>11</v>
      </c>
      <c r="E9" s="304">
        <v>11</v>
      </c>
      <c r="F9" s="304">
        <v>10</v>
      </c>
      <c r="G9" s="304">
        <v>10</v>
      </c>
      <c r="H9" s="304">
        <v>10</v>
      </c>
      <c r="I9" s="304">
        <v>10</v>
      </c>
      <c r="J9" s="304">
        <v>10</v>
      </c>
      <c r="K9" s="304">
        <v>10</v>
      </c>
      <c r="L9" s="304">
        <v>10</v>
      </c>
      <c r="M9" s="304">
        <v>9</v>
      </c>
      <c r="N9" s="304">
        <v>7</v>
      </c>
      <c r="O9" s="304">
        <v>7</v>
      </c>
      <c r="P9" s="304">
        <v>7</v>
      </c>
      <c r="Q9" s="304">
        <v>7</v>
      </c>
    </row>
    <row r="10" spans="1:17" s="928" customFormat="1" ht="9" customHeight="1">
      <c r="A10" s="304" t="s">
        <v>1799</v>
      </c>
      <c r="B10" s="304">
        <v>10</v>
      </c>
      <c r="C10" s="304">
        <v>12</v>
      </c>
      <c r="D10" s="304">
        <v>14</v>
      </c>
      <c r="E10" s="304">
        <v>14</v>
      </c>
      <c r="F10" s="304">
        <v>12</v>
      </c>
      <c r="G10" s="304">
        <v>12</v>
      </c>
      <c r="H10" s="304">
        <v>12</v>
      </c>
      <c r="I10" s="304">
        <v>12</v>
      </c>
      <c r="J10" s="304">
        <v>16</v>
      </c>
      <c r="K10" s="304">
        <v>16</v>
      </c>
      <c r="L10" s="304">
        <v>16</v>
      </c>
      <c r="M10" s="304">
        <v>19</v>
      </c>
      <c r="N10" s="304">
        <v>15</v>
      </c>
      <c r="O10" s="304">
        <v>15</v>
      </c>
      <c r="P10" s="304">
        <v>12</v>
      </c>
      <c r="Q10" s="304">
        <v>12</v>
      </c>
    </row>
    <row r="11" spans="1:17" s="928" customFormat="1" ht="3" customHeight="1">
      <c r="A11" s="304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</row>
    <row r="12" spans="1:17" s="928" customFormat="1" ht="9" customHeight="1">
      <c r="A12" s="929" t="s">
        <v>1800</v>
      </c>
      <c r="B12" s="305">
        <v>275</v>
      </c>
      <c r="C12" s="305">
        <v>290</v>
      </c>
      <c r="D12" s="305">
        <v>304</v>
      </c>
      <c r="E12" s="305">
        <v>304</v>
      </c>
      <c r="F12" s="305">
        <v>298</v>
      </c>
      <c r="G12" s="305">
        <v>306</v>
      </c>
      <c r="H12" s="305">
        <v>315</v>
      </c>
      <c r="I12" s="305">
        <v>317</v>
      </c>
      <c r="J12" s="305">
        <v>335</v>
      </c>
      <c r="K12" s="305">
        <v>336</v>
      </c>
      <c r="L12" s="305">
        <v>347</v>
      </c>
      <c r="M12" s="305">
        <v>339</v>
      </c>
      <c r="N12" s="305">
        <v>339</v>
      </c>
      <c r="O12" s="305">
        <v>344</v>
      </c>
      <c r="P12" s="305">
        <v>323</v>
      </c>
      <c r="Q12" s="305">
        <v>324</v>
      </c>
    </row>
    <row r="13" spans="1:17" s="928" customFormat="1" ht="9" customHeight="1">
      <c r="A13" s="304" t="s">
        <v>1801</v>
      </c>
      <c r="B13" s="304">
        <v>1</v>
      </c>
      <c r="C13" s="304">
        <v>1</v>
      </c>
      <c r="D13" s="304">
        <v>1</v>
      </c>
      <c r="E13" s="304">
        <v>1</v>
      </c>
      <c r="F13" s="304">
        <v>1</v>
      </c>
      <c r="G13" s="304">
        <v>1</v>
      </c>
      <c r="H13" s="304">
        <v>1</v>
      </c>
      <c r="I13" s="304">
        <v>1</v>
      </c>
      <c r="J13" s="304">
        <v>0</v>
      </c>
      <c r="K13" s="304">
        <v>0</v>
      </c>
      <c r="L13" s="304">
        <v>0</v>
      </c>
      <c r="M13" s="304">
        <v>0</v>
      </c>
      <c r="N13" s="304">
        <v>0</v>
      </c>
      <c r="O13" s="304">
        <v>0</v>
      </c>
      <c r="P13" s="304">
        <v>0</v>
      </c>
      <c r="Q13" s="304">
        <v>0</v>
      </c>
    </row>
    <row r="14" spans="1:17" s="928" customFormat="1" ht="9" customHeight="1">
      <c r="A14" s="304" t="s">
        <v>1802</v>
      </c>
      <c r="B14" s="304">
        <v>1</v>
      </c>
      <c r="C14" s="304">
        <v>1</v>
      </c>
      <c r="D14" s="304">
        <v>1</v>
      </c>
      <c r="E14" s="304">
        <v>1</v>
      </c>
      <c r="F14" s="304">
        <v>1</v>
      </c>
      <c r="G14" s="304">
        <v>1</v>
      </c>
      <c r="H14" s="304">
        <v>1</v>
      </c>
      <c r="I14" s="304">
        <v>1</v>
      </c>
      <c r="J14" s="304">
        <v>2</v>
      </c>
      <c r="K14" s="304">
        <v>2</v>
      </c>
      <c r="L14" s="304">
        <v>2</v>
      </c>
      <c r="M14" s="304">
        <v>2</v>
      </c>
      <c r="N14" s="304">
        <v>2</v>
      </c>
      <c r="O14" s="304">
        <v>2</v>
      </c>
      <c r="P14" s="304">
        <v>2</v>
      </c>
      <c r="Q14" s="304">
        <v>3</v>
      </c>
    </row>
    <row r="15" spans="1:17" s="928" customFormat="1" ht="9" customHeight="1">
      <c r="A15" s="304" t="s">
        <v>1803</v>
      </c>
      <c r="B15" s="304">
        <v>2</v>
      </c>
      <c r="C15" s="304">
        <v>2</v>
      </c>
      <c r="D15" s="304">
        <v>2</v>
      </c>
      <c r="E15" s="304">
        <v>2</v>
      </c>
      <c r="F15" s="304">
        <v>2</v>
      </c>
      <c r="G15" s="304">
        <v>2</v>
      </c>
      <c r="H15" s="304">
        <v>2</v>
      </c>
      <c r="I15" s="304">
        <v>2</v>
      </c>
      <c r="J15" s="304">
        <v>6</v>
      </c>
      <c r="K15" s="304">
        <v>6</v>
      </c>
      <c r="L15" s="304">
        <v>7</v>
      </c>
      <c r="M15" s="304">
        <v>7</v>
      </c>
      <c r="N15" s="304">
        <v>7</v>
      </c>
      <c r="O15" s="304">
        <v>7</v>
      </c>
      <c r="P15" s="304">
        <v>7</v>
      </c>
      <c r="Q15" s="304">
        <v>7</v>
      </c>
    </row>
    <row r="16" spans="1:17" s="928" customFormat="1" ht="9" customHeight="1">
      <c r="A16" s="304" t="s">
        <v>1804</v>
      </c>
      <c r="B16" s="304">
        <v>4</v>
      </c>
      <c r="C16" s="304">
        <v>3</v>
      </c>
      <c r="D16" s="304">
        <v>3</v>
      </c>
      <c r="E16" s="304">
        <v>3</v>
      </c>
      <c r="F16" s="304">
        <v>3</v>
      </c>
      <c r="G16" s="304">
        <v>3</v>
      </c>
      <c r="H16" s="304">
        <v>3</v>
      </c>
      <c r="I16" s="304">
        <v>3</v>
      </c>
      <c r="J16" s="304">
        <v>3</v>
      </c>
      <c r="K16" s="304">
        <v>3</v>
      </c>
      <c r="L16" s="304">
        <v>3</v>
      </c>
      <c r="M16" s="304">
        <v>3</v>
      </c>
      <c r="N16" s="304">
        <v>3</v>
      </c>
      <c r="O16" s="304">
        <v>3</v>
      </c>
      <c r="P16" s="304">
        <v>0</v>
      </c>
      <c r="Q16" s="304">
        <v>0</v>
      </c>
    </row>
    <row r="17" spans="1:17" s="928" customFormat="1" ht="9" customHeight="1">
      <c r="A17" s="304" t="s">
        <v>889</v>
      </c>
      <c r="B17" s="304">
        <v>2</v>
      </c>
      <c r="C17" s="304">
        <v>2</v>
      </c>
      <c r="D17" s="304">
        <v>2</v>
      </c>
      <c r="E17" s="304">
        <v>2</v>
      </c>
      <c r="F17" s="304">
        <v>2</v>
      </c>
      <c r="G17" s="304">
        <v>2</v>
      </c>
      <c r="H17" s="304">
        <v>2</v>
      </c>
      <c r="I17" s="304">
        <v>2</v>
      </c>
      <c r="J17" s="304">
        <v>2</v>
      </c>
      <c r="K17" s="304">
        <v>2</v>
      </c>
      <c r="L17" s="304">
        <v>2</v>
      </c>
      <c r="M17" s="304">
        <v>2</v>
      </c>
      <c r="N17" s="304">
        <v>2</v>
      </c>
      <c r="O17" s="304">
        <v>2</v>
      </c>
      <c r="P17" s="304">
        <v>2</v>
      </c>
      <c r="Q17" s="304">
        <v>2</v>
      </c>
    </row>
    <row r="18" spans="1:17" s="928" customFormat="1" ht="9" customHeight="1">
      <c r="A18" s="304" t="s">
        <v>890</v>
      </c>
      <c r="B18" s="304">
        <v>5</v>
      </c>
      <c r="C18" s="304">
        <v>5</v>
      </c>
      <c r="D18" s="304">
        <v>5</v>
      </c>
      <c r="E18" s="304">
        <v>5</v>
      </c>
      <c r="F18" s="304">
        <v>5</v>
      </c>
      <c r="G18" s="304">
        <v>5</v>
      </c>
      <c r="H18" s="304">
        <v>5</v>
      </c>
      <c r="I18" s="304">
        <v>5</v>
      </c>
      <c r="J18" s="304">
        <v>6</v>
      </c>
      <c r="K18" s="304">
        <v>6</v>
      </c>
      <c r="L18" s="304">
        <v>6</v>
      </c>
      <c r="M18" s="304">
        <v>6</v>
      </c>
      <c r="N18" s="304">
        <v>6</v>
      </c>
      <c r="O18" s="304">
        <v>6</v>
      </c>
      <c r="P18" s="304">
        <v>5</v>
      </c>
      <c r="Q18" s="304">
        <v>5</v>
      </c>
    </row>
    <row r="19" spans="1:17" s="928" customFormat="1" ht="9" customHeight="1">
      <c r="A19" s="304" t="s">
        <v>891</v>
      </c>
      <c r="B19" s="304">
        <v>1</v>
      </c>
      <c r="C19" s="304">
        <v>1</v>
      </c>
      <c r="D19" s="304">
        <v>1</v>
      </c>
      <c r="E19" s="304">
        <v>1</v>
      </c>
      <c r="F19" s="304">
        <v>1</v>
      </c>
      <c r="G19" s="304">
        <v>1</v>
      </c>
      <c r="H19" s="304">
        <v>1</v>
      </c>
      <c r="I19" s="304">
        <v>1</v>
      </c>
      <c r="J19" s="304">
        <v>1</v>
      </c>
      <c r="K19" s="304">
        <v>1</v>
      </c>
      <c r="L19" s="304">
        <v>1</v>
      </c>
      <c r="M19" s="304">
        <v>1</v>
      </c>
      <c r="N19" s="304">
        <v>1</v>
      </c>
      <c r="O19" s="304">
        <v>1</v>
      </c>
      <c r="P19" s="304">
        <v>1</v>
      </c>
      <c r="Q19" s="304">
        <v>1</v>
      </c>
    </row>
    <row r="20" spans="1:17" s="928" customFormat="1" ht="9" customHeight="1">
      <c r="A20" s="304" t="s">
        <v>892</v>
      </c>
      <c r="B20" s="304">
        <v>2</v>
      </c>
      <c r="C20" s="304">
        <v>2</v>
      </c>
      <c r="D20" s="304">
        <v>2</v>
      </c>
      <c r="E20" s="304">
        <v>2</v>
      </c>
      <c r="F20" s="304">
        <v>2</v>
      </c>
      <c r="G20" s="304">
        <v>2</v>
      </c>
      <c r="H20" s="304">
        <v>2</v>
      </c>
      <c r="I20" s="304">
        <v>2</v>
      </c>
      <c r="J20" s="304">
        <v>1</v>
      </c>
      <c r="K20" s="304">
        <v>1</v>
      </c>
      <c r="L20" s="304">
        <v>1</v>
      </c>
      <c r="M20" s="304">
        <v>1</v>
      </c>
      <c r="N20" s="304">
        <v>1</v>
      </c>
      <c r="O20" s="304">
        <v>1</v>
      </c>
      <c r="P20" s="304">
        <v>0</v>
      </c>
      <c r="Q20" s="304">
        <v>0</v>
      </c>
    </row>
    <row r="21" spans="1:17" s="928" customFormat="1" ht="9" customHeight="1">
      <c r="A21" s="304" t="s">
        <v>893</v>
      </c>
      <c r="B21" s="304">
        <v>1</v>
      </c>
      <c r="C21" s="304">
        <v>1</v>
      </c>
      <c r="D21" s="304">
        <v>1</v>
      </c>
      <c r="E21" s="304">
        <v>1</v>
      </c>
      <c r="F21" s="304">
        <v>1</v>
      </c>
      <c r="G21" s="304">
        <v>1</v>
      </c>
      <c r="H21" s="304">
        <v>1</v>
      </c>
      <c r="I21" s="304">
        <v>1</v>
      </c>
      <c r="J21" s="304">
        <v>1</v>
      </c>
      <c r="K21" s="304">
        <v>1</v>
      </c>
      <c r="L21" s="304">
        <v>2</v>
      </c>
      <c r="M21" s="304">
        <v>2</v>
      </c>
      <c r="N21" s="304">
        <v>2</v>
      </c>
      <c r="O21" s="304">
        <v>4</v>
      </c>
      <c r="P21" s="304">
        <v>4</v>
      </c>
      <c r="Q21" s="304">
        <v>4</v>
      </c>
    </row>
    <row r="22" spans="1:17" s="928" customFormat="1" ht="9" customHeight="1">
      <c r="A22" s="304" t="s">
        <v>894</v>
      </c>
      <c r="B22" s="304">
        <v>1</v>
      </c>
      <c r="C22" s="304">
        <v>1</v>
      </c>
      <c r="D22" s="304">
        <v>1</v>
      </c>
      <c r="E22" s="304">
        <v>1</v>
      </c>
      <c r="F22" s="304">
        <v>1</v>
      </c>
      <c r="G22" s="304">
        <v>2</v>
      </c>
      <c r="H22" s="304">
        <v>2</v>
      </c>
      <c r="I22" s="304">
        <v>2</v>
      </c>
      <c r="J22" s="304">
        <v>2</v>
      </c>
      <c r="K22" s="304">
        <v>2</v>
      </c>
      <c r="L22" s="304">
        <v>2</v>
      </c>
      <c r="M22" s="304">
        <v>3</v>
      </c>
      <c r="N22" s="304">
        <v>3</v>
      </c>
      <c r="O22" s="304">
        <v>3</v>
      </c>
      <c r="P22" s="304">
        <v>3</v>
      </c>
      <c r="Q22" s="304">
        <v>3</v>
      </c>
    </row>
    <row r="23" spans="1:17" s="928" customFormat="1" ht="9" customHeight="1">
      <c r="A23" s="304" t="s">
        <v>898</v>
      </c>
      <c r="B23" s="304">
        <v>3</v>
      </c>
      <c r="C23" s="304">
        <v>3</v>
      </c>
      <c r="D23" s="304">
        <v>2</v>
      </c>
      <c r="E23" s="304">
        <v>2</v>
      </c>
      <c r="F23" s="304">
        <v>2</v>
      </c>
      <c r="G23" s="304">
        <v>2</v>
      </c>
      <c r="H23" s="304">
        <v>2</v>
      </c>
      <c r="I23" s="304">
        <v>2</v>
      </c>
      <c r="J23" s="304">
        <v>2</v>
      </c>
      <c r="K23" s="304">
        <v>2</v>
      </c>
      <c r="L23" s="304">
        <v>2</v>
      </c>
      <c r="M23" s="304">
        <v>2</v>
      </c>
      <c r="N23" s="304">
        <v>1</v>
      </c>
      <c r="O23" s="304">
        <v>1</v>
      </c>
      <c r="P23" s="304">
        <v>0</v>
      </c>
      <c r="Q23" s="304">
        <v>0</v>
      </c>
    </row>
    <row r="24" spans="1:17" s="928" customFormat="1" ht="9" customHeight="1">
      <c r="A24" s="304" t="s">
        <v>899</v>
      </c>
      <c r="B24" s="304">
        <v>8</v>
      </c>
      <c r="C24" s="304">
        <v>8</v>
      </c>
      <c r="D24" s="304">
        <v>8</v>
      </c>
      <c r="E24" s="304">
        <v>8</v>
      </c>
      <c r="F24" s="304">
        <v>8</v>
      </c>
      <c r="G24" s="304">
        <v>8</v>
      </c>
      <c r="H24" s="304">
        <v>8</v>
      </c>
      <c r="I24" s="304">
        <v>9</v>
      </c>
      <c r="J24" s="304">
        <v>9</v>
      </c>
      <c r="K24" s="304">
        <v>9</v>
      </c>
      <c r="L24" s="304">
        <v>9</v>
      </c>
      <c r="M24" s="304">
        <v>9</v>
      </c>
      <c r="N24" s="304">
        <v>8</v>
      </c>
      <c r="O24" s="304">
        <v>8</v>
      </c>
      <c r="P24" s="304">
        <v>5</v>
      </c>
      <c r="Q24" s="304">
        <v>5</v>
      </c>
    </row>
    <row r="25" spans="1:17" s="928" customFormat="1" ht="9" customHeight="1">
      <c r="A25" s="304" t="s">
        <v>900</v>
      </c>
      <c r="B25" s="304">
        <v>1</v>
      </c>
      <c r="C25" s="304">
        <v>1</v>
      </c>
      <c r="D25" s="304">
        <v>3</v>
      </c>
      <c r="E25" s="304">
        <v>3</v>
      </c>
      <c r="F25" s="304">
        <v>3</v>
      </c>
      <c r="G25" s="304">
        <v>3</v>
      </c>
      <c r="H25" s="304">
        <v>3</v>
      </c>
      <c r="I25" s="304">
        <v>3</v>
      </c>
      <c r="J25" s="304">
        <v>3</v>
      </c>
      <c r="K25" s="304">
        <v>3</v>
      </c>
      <c r="L25" s="304">
        <v>3</v>
      </c>
      <c r="M25" s="304">
        <v>3</v>
      </c>
      <c r="N25" s="304">
        <v>2</v>
      </c>
      <c r="O25" s="304">
        <v>2</v>
      </c>
      <c r="P25" s="304">
        <v>1</v>
      </c>
      <c r="Q25" s="304">
        <v>1</v>
      </c>
    </row>
    <row r="26" spans="1:17" s="928" customFormat="1" ht="9" customHeight="1">
      <c r="A26" s="304" t="s">
        <v>901</v>
      </c>
      <c r="B26" s="304">
        <v>6</v>
      </c>
      <c r="C26" s="304">
        <v>7</v>
      </c>
      <c r="D26" s="304">
        <v>6</v>
      </c>
      <c r="E26" s="304">
        <v>6</v>
      </c>
      <c r="F26" s="304">
        <v>6</v>
      </c>
      <c r="G26" s="304">
        <v>6</v>
      </c>
      <c r="H26" s="304">
        <v>7</v>
      </c>
      <c r="I26" s="304">
        <v>7</v>
      </c>
      <c r="J26" s="304">
        <v>7</v>
      </c>
      <c r="K26" s="304">
        <v>8</v>
      </c>
      <c r="L26" s="304">
        <v>8</v>
      </c>
      <c r="M26" s="304">
        <v>8</v>
      </c>
      <c r="N26" s="304">
        <v>7</v>
      </c>
      <c r="O26" s="304">
        <v>7</v>
      </c>
      <c r="P26" s="304">
        <v>4</v>
      </c>
      <c r="Q26" s="304">
        <v>4</v>
      </c>
    </row>
    <row r="27" spans="1:17" s="928" customFormat="1" ht="9" customHeight="1">
      <c r="A27" s="304" t="s">
        <v>902</v>
      </c>
      <c r="B27" s="304">
        <v>0</v>
      </c>
      <c r="C27" s="304">
        <v>0</v>
      </c>
      <c r="D27" s="304">
        <v>0</v>
      </c>
      <c r="E27" s="304">
        <v>0</v>
      </c>
      <c r="F27" s="304">
        <v>0</v>
      </c>
      <c r="G27" s="304">
        <v>0</v>
      </c>
      <c r="H27" s="304">
        <v>0</v>
      </c>
      <c r="I27" s="304">
        <v>0</v>
      </c>
      <c r="J27" s="304">
        <v>0</v>
      </c>
      <c r="K27" s="304">
        <v>0</v>
      </c>
      <c r="L27" s="304">
        <v>0</v>
      </c>
      <c r="M27" s="304">
        <v>0</v>
      </c>
      <c r="N27" s="304">
        <v>0</v>
      </c>
      <c r="O27" s="304">
        <v>0</v>
      </c>
      <c r="P27" s="304">
        <v>1</v>
      </c>
      <c r="Q27" s="304">
        <v>1</v>
      </c>
    </row>
    <row r="28" spans="1:17" s="928" customFormat="1" ht="9" customHeight="1">
      <c r="A28" s="304" t="s">
        <v>903</v>
      </c>
      <c r="B28" s="304">
        <v>11</v>
      </c>
      <c r="C28" s="304">
        <v>11</v>
      </c>
      <c r="D28" s="304">
        <v>11</v>
      </c>
      <c r="E28" s="304">
        <v>11</v>
      </c>
      <c r="F28" s="304">
        <v>7</v>
      </c>
      <c r="G28" s="304">
        <v>7</v>
      </c>
      <c r="H28" s="304">
        <v>7</v>
      </c>
      <c r="I28" s="304">
        <v>7</v>
      </c>
      <c r="J28" s="304">
        <v>9</v>
      </c>
      <c r="K28" s="304">
        <v>9</v>
      </c>
      <c r="L28" s="304">
        <v>10</v>
      </c>
      <c r="M28" s="304">
        <v>11</v>
      </c>
      <c r="N28" s="304">
        <v>11</v>
      </c>
      <c r="O28" s="304">
        <v>16</v>
      </c>
      <c r="P28" s="304">
        <v>16</v>
      </c>
      <c r="Q28" s="304">
        <v>16</v>
      </c>
    </row>
    <row r="29" spans="1:17" s="928" customFormat="1" ht="9" customHeight="1">
      <c r="A29" s="304" t="s">
        <v>904</v>
      </c>
      <c r="B29" s="304">
        <v>5</v>
      </c>
      <c r="C29" s="304">
        <v>5</v>
      </c>
      <c r="D29" s="304">
        <v>6</v>
      </c>
      <c r="E29" s="304">
        <v>6</v>
      </c>
      <c r="F29" s="304">
        <v>6</v>
      </c>
      <c r="G29" s="304">
        <v>6</v>
      </c>
      <c r="H29" s="304">
        <v>6</v>
      </c>
      <c r="I29" s="304">
        <v>6</v>
      </c>
      <c r="J29" s="304">
        <v>7</v>
      </c>
      <c r="K29" s="304">
        <v>7</v>
      </c>
      <c r="L29" s="304">
        <v>8</v>
      </c>
      <c r="M29" s="304">
        <v>8</v>
      </c>
      <c r="N29" s="304">
        <v>8</v>
      </c>
      <c r="O29" s="304">
        <v>8</v>
      </c>
      <c r="P29" s="304">
        <v>7</v>
      </c>
      <c r="Q29" s="304">
        <v>7</v>
      </c>
    </row>
    <row r="30" spans="1:17" s="928" customFormat="1" ht="9" customHeight="1">
      <c r="A30" s="304" t="s">
        <v>905</v>
      </c>
      <c r="B30" s="304">
        <v>9</v>
      </c>
      <c r="C30" s="304">
        <v>9</v>
      </c>
      <c r="D30" s="304">
        <v>9</v>
      </c>
      <c r="E30" s="304">
        <v>9</v>
      </c>
      <c r="F30" s="304">
        <v>9</v>
      </c>
      <c r="G30" s="304">
        <v>9</v>
      </c>
      <c r="H30" s="304">
        <v>9</v>
      </c>
      <c r="I30" s="304">
        <v>9</v>
      </c>
      <c r="J30" s="304">
        <v>10</v>
      </c>
      <c r="K30" s="304">
        <v>10</v>
      </c>
      <c r="L30" s="304">
        <v>10</v>
      </c>
      <c r="M30" s="304">
        <v>10</v>
      </c>
      <c r="N30" s="304">
        <v>7</v>
      </c>
      <c r="O30" s="304">
        <v>7</v>
      </c>
      <c r="P30" s="304">
        <v>7</v>
      </c>
      <c r="Q30" s="304">
        <v>7</v>
      </c>
    </row>
    <row r="31" spans="1:17" s="928" customFormat="1" ht="9" customHeight="1">
      <c r="A31" s="304" t="s">
        <v>906</v>
      </c>
      <c r="B31" s="304">
        <v>24</v>
      </c>
      <c r="C31" s="304">
        <v>27</v>
      </c>
      <c r="D31" s="304">
        <v>23</v>
      </c>
      <c r="E31" s="304">
        <v>23</v>
      </c>
      <c r="F31" s="304">
        <v>23</v>
      </c>
      <c r="G31" s="304">
        <v>23</v>
      </c>
      <c r="H31" s="304">
        <v>23</v>
      </c>
      <c r="I31" s="304">
        <v>23</v>
      </c>
      <c r="J31" s="304">
        <v>24</v>
      </c>
      <c r="K31" s="304">
        <v>24</v>
      </c>
      <c r="L31" s="304">
        <v>25</v>
      </c>
      <c r="M31" s="304">
        <v>25</v>
      </c>
      <c r="N31" s="304">
        <v>20</v>
      </c>
      <c r="O31" s="304">
        <v>16</v>
      </c>
      <c r="P31" s="304">
        <v>13</v>
      </c>
      <c r="Q31" s="304">
        <v>13</v>
      </c>
    </row>
    <row r="32" spans="1:17" s="928" customFormat="1" ht="9" customHeight="1">
      <c r="A32" s="304" t="s">
        <v>907</v>
      </c>
      <c r="B32" s="304">
        <v>12</v>
      </c>
      <c r="C32" s="304">
        <v>17</v>
      </c>
      <c r="D32" s="304">
        <v>17</v>
      </c>
      <c r="E32" s="304">
        <v>17</v>
      </c>
      <c r="F32" s="304">
        <v>15</v>
      </c>
      <c r="G32" s="304">
        <v>15</v>
      </c>
      <c r="H32" s="304">
        <v>15</v>
      </c>
      <c r="I32" s="304">
        <v>15</v>
      </c>
      <c r="J32" s="304">
        <v>15</v>
      </c>
      <c r="K32" s="304">
        <v>15</v>
      </c>
      <c r="L32" s="304">
        <v>15</v>
      </c>
      <c r="M32" s="304">
        <v>16</v>
      </c>
      <c r="N32" s="304">
        <v>15</v>
      </c>
      <c r="O32" s="304">
        <v>16</v>
      </c>
      <c r="P32" s="304">
        <v>16</v>
      </c>
      <c r="Q32" s="304">
        <v>16</v>
      </c>
    </row>
    <row r="33" spans="1:17" s="928" customFormat="1" ht="9" customHeight="1">
      <c r="A33" s="304" t="s">
        <v>908</v>
      </c>
      <c r="B33" s="304">
        <v>9</v>
      </c>
      <c r="C33" s="304">
        <v>9</v>
      </c>
      <c r="D33" s="304">
        <v>9</v>
      </c>
      <c r="E33" s="304">
        <v>9</v>
      </c>
      <c r="F33" s="304">
        <v>9</v>
      </c>
      <c r="G33" s="304">
        <v>9</v>
      </c>
      <c r="H33" s="304">
        <v>9</v>
      </c>
      <c r="I33" s="304">
        <v>9</v>
      </c>
      <c r="J33" s="304">
        <v>8</v>
      </c>
      <c r="K33" s="304">
        <v>8</v>
      </c>
      <c r="L33" s="304">
        <v>7</v>
      </c>
      <c r="M33" s="304">
        <v>7</v>
      </c>
      <c r="N33" s="304">
        <v>8</v>
      </c>
      <c r="O33" s="304">
        <v>8</v>
      </c>
      <c r="P33" s="304">
        <v>9</v>
      </c>
      <c r="Q33" s="304">
        <v>9</v>
      </c>
    </row>
    <row r="34" spans="1:17" s="928" customFormat="1" ht="9" customHeight="1">
      <c r="A34" s="304" t="s">
        <v>909</v>
      </c>
      <c r="B34" s="304">
        <v>21</v>
      </c>
      <c r="C34" s="304">
        <v>18</v>
      </c>
      <c r="D34" s="304">
        <v>19</v>
      </c>
      <c r="E34" s="304">
        <v>19</v>
      </c>
      <c r="F34" s="304">
        <v>20</v>
      </c>
      <c r="G34" s="304">
        <v>20</v>
      </c>
      <c r="H34" s="304">
        <v>21</v>
      </c>
      <c r="I34" s="304">
        <v>21</v>
      </c>
      <c r="J34" s="304">
        <v>25</v>
      </c>
      <c r="K34" s="304">
        <v>25</v>
      </c>
      <c r="L34" s="304">
        <v>27</v>
      </c>
      <c r="M34" s="304">
        <v>26</v>
      </c>
      <c r="N34" s="304">
        <v>26</v>
      </c>
      <c r="O34" s="304">
        <v>25</v>
      </c>
      <c r="P34" s="304">
        <v>25</v>
      </c>
      <c r="Q34" s="304">
        <v>25</v>
      </c>
    </row>
    <row r="35" spans="1:17" s="928" customFormat="1" ht="9" customHeight="1">
      <c r="A35" s="304" t="s">
        <v>910</v>
      </c>
      <c r="B35" s="304">
        <v>0</v>
      </c>
      <c r="C35" s="304">
        <v>1</v>
      </c>
      <c r="D35" s="304">
        <v>1</v>
      </c>
      <c r="E35" s="304">
        <v>1</v>
      </c>
      <c r="F35" s="304">
        <v>1</v>
      </c>
      <c r="G35" s="304">
        <v>1</v>
      </c>
      <c r="H35" s="304">
        <v>1</v>
      </c>
      <c r="I35" s="304">
        <v>1</v>
      </c>
      <c r="J35" s="304">
        <v>1</v>
      </c>
      <c r="K35" s="304">
        <v>1</v>
      </c>
      <c r="L35" s="304">
        <v>1</v>
      </c>
      <c r="M35" s="304">
        <v>1</v>
      </c>
      <c r="N35" s="304">
        <v>1</v>
      </c>
      <c r="O35" s="304">
        <v>1</v>
      </c>
      <c r="P35" s="304">
        <v>1</v>
      </c>
      <c r="Q35" s="304">
        <v>1</v>
      </c>
    </row>
    <row r="36" spans="1:17" s="928" customFormat="1" ht="9" customHeight="1">
      <c r="A36" s="304" t="s">
        <v>911</v>
      </c>
      <c r="B36" s="304">
        <v>7</v>
      </c>
      <c r="C36" s="304">
        <v>7</v>
      </c>
      <c r="D36" s="304">
        <v>9</v>
      </c>
      <c r="E36" s="304">
        <v>9</v>
      </c>
      <c r="F36" s="304">
        <v>9</v>
      </c>
      <c r="G36" s="304">
        <v>9</v>
      </c>
      <c r="H36" s="304">
        <v>9</v>
      </c>
      <c r="I36" s="304">
        <v>9</v>
      </c>
      <c r="J36" s="304">
        <v>9</v>
      </c>
      <c r="K36" s="304">
        <v>9</v>
      </c>
      <c r="L36" s="304">
        <v>8</v>
      </c>
      <c r="M36" s="304">
        <v>8</v>
      </c>
      <c r="N36" s="304">
        <v>9</v>
      </c>
      <c r="O36" s="304">
        <v>8</v>
      </c>
      <c r="P36" s="304">
        <v>6</v>
      </c>
      <c r="Q36" s="304">
        <v>6</v>
      </c>
    </row>
    <row r="37" spans="1:17" s="928" customFormat="1" ht="9" customHeight="1">
      <c r="A37" s="304" t="s">
        <v>912</v>
      </c>
      <c r="B37" s="304">
        <v>64</v>
      </c>
      <c r="C37" s="304">
        <v>68</v>
      </c>
      <c r="D37" s="304">
        <v>69</v>
      </c>
      <c r="E37" s="304">
        <v>69</v>
      </c>
      <c r="F37" s="304">
        <v>68</v>
      </c>
      <c r="G37" s="304">
        <v>72</v>
      </c>
      <c r="H37" s="304">
        <v>74</v>
      </c>
      <c r="I37" s="304">
        <v>75</v>
      </c>
      <c r="J37" s="304">
        <v>82</v>
      </c>
      <c r="K37" s="304">
        <v>82</v>
      </c>
      <c r="L37" s="304">
        <v>82</v>
      </c>
      <c r="M37" s="304">
        <v>78</v>
      </c>
      <c r="N37" s="304">
        <v>78</v>
      </c>
      <c r="O37" s="304">
        <v>81</v>
      </c>
      <c r="P37" s="304">
        <v>84</v>
      </c>
      <c r="Q37" s="304">
        <v>84</v>
      </c>
    </row>
    <row r="38" spans="1:17" s="928" customFormat="1" ht="9" customHeight="1">
      <c r="A38" s="304" t="s">
        <v>913</v>
      </c>
      <c r="B38" s="304">
        <v>20</v>
      </c>
      <c r="C38" s="304">
        <v>12</v>
      </c>
      <c r="D38" s="304">
        <v>18</v>
      </c>
      <c r="E38" s="304">
        <v>18</v>
      </c>
      <c r="F38" s="304">
        <v>19</v>
      </c>
      <c r="G38" s="304">
        <v>19</v>
      </c>
      <c r="H38" s="304">
        <v>19</v>
      </c>
      <c r="I38" s="304">
        <v>19</v>
      </c>
      <c r="J38" s="304">
        <v>17</v>
      </c>
      <c r="K38" s="304">
        <v>17</v>
      </c>
      <c r="L38" s="304">
        <v>17</v>
      </c>
      <c r="M38" s="304">
        <v>17</v>
      </c>
      <c r="N38" s="304">
        <v>21</v>
      </c>
      <c r="O38" s="304">
        <v>21</v>
      </c>
      <c r="P38" s="304">
        <v>22</v>
      </c>
      <c r="Q38" s="304">
        <v>22</v>
      </c>
    </row>
    <row r="39" spans="1:17" s="928" customFormat="1" ht="9" customHeight="1">
      <c r="A39" s="304" t="s">
        <v>914</v>
      </c>
      <c r="B39" s="304">
        <v>3</v>
      </c>
      <c r="C39" s="304">
        <v>8</v>
      </c>
      <c r="D39" s="304">
        <v>10</v>
      </c>
      <c r="E39" s="304">
        <v>10</v>
      </c>
      <c r="F39" s="304">
        <v>10</v>
      </c>
      <c r="G39" s="304">
        <v>10</v>
      </c>
      <c r="H39" s="304">
        <v>10</v>
      </c>
      <c r="I39" s="304">
        <v>10</v>
      </c>
      <c r="J39" s="304">
        <v>9</v>
      </c>
      <c r="K39" s="304">
        <v>9</v>
      </c>
      <c r="L39" s="304">
        <v>9</v>
      </c>
      <c r="M39" s="304">
        <v>8</v>
      </c>
      <c r="N39" s="304">
        <v>10</v>
      </c>
      <c r="O39" s="304">
        <v>10</v>
      </c>
      <c r="P39" s="304">
        <v>10</v>
      </c>
      <c r="Q39" s="304">
        <v>10</v>
      </c>
    </row>
    <row r="40" spans="1:17" s="928" customFormat="1" ht="9" customHeight="1">
      <c r="A40" s="304" t="s">
        <v>915</v>
      </c>
      <c r="B40" s="304">
        <v>4</v>
      </c>
      <c r="C40" s="304">
        <v>7</v>
      </c>
      <c r="D40" s="304">
        <v>7</v>
      </c>
      <c r="E40" s="304">
        <v>7</v>
      </c>
      <c r="F40" s="304">
        <v>7</v>
      </c>
      <c r="G40" s="304">
        <v>7</v>
      </c>
      <c r="H40" s="304">
        <v>11</v>
      </c>
      <c r="I40" s="304">
        <v>11</v>
      </c>
      <c r="J40" s="304">
        <v>7</v>
      </c>
      <c r="K40" s="304">
        <v>7</v>
      </c>
      <c r="L40" s="304">
        <v>8</v>
      </c>
      <c r="M40" s="304">
        <v>8</v>
      </c>
      <c r="N40" s="304">
        <v>8</v>
      </c>
      <c r="O40" s="304">
        <v>8</v>
      </c>
      <c r="P40" s="304">
        <v>7</v>
      </c>
      <c r="Q40" s="304">
        <v>7</v>
      </c>
    </row>
    <row r="41" spans="1:17" s="928" customFormat="1" ht="9" customHeight="1">
      <c r="A41" s="304" t="s">
        <v>916</v>
      </c>
      <c r="B41" s="304">
        <v>1</v>
      </c>
      <c r="C41" s="304">
        <v>2</v>
      </c>
      <c r="D41" s="304">
        <v>2</v>
      </c>
      <c r="E41" s="304">
        <v>2</v>
      </c>
      <c r="F41" s="304">
        <v>1</v>
      </c>
      <c r="G41" s="304">
        <v>1</v>
      </c>
      <c r="H41" s="304">
        <v>1</v>
      </c>
      <c r="I41" s="304">
        <v>1</v>
      </c>
      <c r="J41" s="304">
        <v>2</v>
      </c>
      <c r="K41" s="304">
        <v>2</v>
      </c>
      <c r="L41" s="304">
        <v>2</v>
      </c>
      <c r="M41" s="304">
        <v>2</v>
      </c>
      <c r="N41" s="304">
        <v>3</v>
      </c>
      <c r="O41" s="304">
        <v>3</v>
      </c>
      <c r="P41" s="304">
        <v>3</v>
      </c>
      <c r="Q41" s="304">
        <v>3</v>
      </c>
    </row>
    <row r="42" spans="1:17" s="928" customFormat="1" ht="9" customHeight="1">
      <c r="A42" s="304" t="s">
        <v>917</v>
      </c>
      <c r="B42" s="304">
        <v>5</v>
      </c>
      <c r="C42" s="304">
        <v>8</v>
      </c>
      <c r="D42" s="304">
        <v>10</v>
      </c>
      <c r="E42" s="304">
        <v>10</v>
      </c>
      <c r="F42" s="304">
        <v>9</v>
      </c>
      <c r="G42" s="304">
        <v>9</v>
      </c>
      <c r="H42" s="304">
        <v>10</v>
      </c>
      <c r="I42" s="304">
        <v>10</v>
      </c>
      <c r="J42" s="304">
        <v>9</v>
      </c>
      <c r="K42" s="304">
        <v>9</v>
      </c>
      <c r="L42" s="304">
        <v>10</v>
      </c>
      <c r="M42" s="304">
        <v>10</v>
      </c>
      <c r="N42" s="304">
        <v>11</v>
      </c>
      <c r="O42" s="304">
        <v>11</v>
      </c>
      <c r="P42" s="304">
        <v>10</v>
      </c>
      <c r="Q42" s="304">
        <v>10</v>
      </c>
    </row>
    <row r="43" spans="1:17" s="928" customFormat="1" ht="9" customHeight="1">
      <c r="A43" s="304" t="s">
        <v>1456</v>
      </c>
      <c r="B43" s="304">
        <v>12</v>
      </c>
      <c r="C43" s="304">
        <v>9</v>
      </c>
      <c r="D43" s="304">
        <v>9</v>
      </c>
      <c r="E43" s="304">
        <v>9</v>
      </c>
      <c r="F43" s="304">
        <v>9</v>
      </c>
      <c r="G43" s="304">
        <v>9</v>
      </c>
      <c r="H43" s="304">
        <v>9</v>
      </c>
      <c r="I43" s="304">
        <v>9</v>
      </c>
      <c r="J43" s="304">
        <v>9</v>
      </c>
      <c r="K43" s="304">
        <v>9</v>
      </c>
      <c r="L43" s="304">
        <v>9</v>
      </c>
      <c r="M43" s="304">
        <v>9</v>
      </c>
      <c r="N43" s="304">
        <v>10</v>
      </c>
      <c r="O43" s="304">
        <v>11</v>
      </c>
      <c r="P43" s="304">
        <v>12</v>
      </c>
      <c r="Q43" s="304">
        <v>12</v>
      </c>
    </row>
    <row r="44" spans="1:17" s="928" customFormat="1" ht="9" customHeight="1">
      <c r="A44" s="304" t="s">
        <v>918</v>
      </c>
      <c r="B44" s="304">
        <v>3</v>
      </c>
      <c r="C44" s="304">
        <v>4</v>
      </c>
      <c r="D44" s="304">
        <v>4</v>
      </c>
      <c r="E44" s="304">
        <v>4</v>
      </c>
      <c r="F44" s="304">
        <v>4</v>
      </c>
      <c r="G44" s="304">
        <v>4</v>
      </c>
      <c r="H44" s="304">
        <v>4</v>
      </c>
      <c r="I44" s="304">
        <v>4</v>
      </c>
      <c r="J44" s="304">
        <v>4</v>
      </c>
      <c r="K44" s="304">
        <v>4</v>
      </c>
      <c r="L44" s="304">
        <v>5</v>
      </c>
      <c r="M44" s="304">
        <v>5</v>
      </c>
      <c r="N44" s="304">
        <v>5</v>
      </c>
      <c r="O44" s="304">
        <v>4</v>
      </c>
      <c r="P44" s="304">
        <v>5</v>
      </c>
      <c r="Q44" s="304">
        <v>5</v>
      </c>
    </row>
    <row r="45" spans="1:17" s="928" customFormat="1" ht="9" customHeight="1">
      <c r="A45" s="304" t="s">
        <v>919</v>
      </c>
      <c r="B45" s="304">
        <v>6</v>
      </c>
      <c r="C45" s="304">
        <v>6</v>
      </c>
      <c r="D45" s="304">
        <v>6</v>
      </c>
      <c r="E45" s="304">
        <v>6</v>
      </c>
      <c r="F45" s="304">
        <v>7</v>
      </c>
      <c r="G45" s="304">
        <v>10</v>
      </c>
      <c r="H45" s="304">
        <v>10</v>
      </c>
      <c r="I45" s="304">
        <v>10</v>
      </c>
      <c r="J45" s="304">
        <v>12</v>
      </c>
      <c r="K45" s="304">
        <v>12</v>
      </c>
      <c r="L45" s="304">
        <v>11</v>
      </c>
      <c r="M45" s="304">
        <v>11</v>
      </c>
      <c r="N45" s="304">
        <v>11</v>
      </c>
      <c r="O45" s="304">
        <v>11</v>
      </c>
      <c r="P45" s="304">
        <v>11</v>
      </c>
      <c r="Q45" s="304">
        <v>11</v>
      </c>
    </row>
    <row r="46" spans="1:17" s="928" customFormat="1" ht="9" customHeight="1">
      <c r="A46" s="304" t="s">
        <v>920</v>
      </c>
      <c r="B46" s="304">
        <v>1</v>
      </c>
      <c r="C46" s="304">
        <v>1</v>
      </c>
      <c r="D46" s="304">
        <v>1</v>
      </c>
      <c r="E46" s="304">
        <v>1</v>
      </c>
      <c r="F46" s="304">
        <v>1</v>
      </c>
      <c r="G46" s="304">
        <v>1</v>
      </c>
      <c r="H46" s="304">
        <v>1</v>
      </c>
      <c r="I46" s="304">
        <v>1</v>
      </c>
      <c r="J46" s="304">
        <v>1</v>
      </c>
      <c r="K46" s="304">
        <v>1</v>
      </c>
      <c r="L46" s="304">
        <v>1</v>
      </c>
      <c r="M46" s="304">
        <v>1</v>
      </c>
      <c r="N46" s="304">
        <v>1</v>
      </c>
      <c r="O46" s="304">
        <v>1</v>
      </c>
      <c r="P46" s="304">
        <v>1</v>
      </c>
      <c r="Q46" s="304">
        <v>1</v>
      </c>
    </row>
    <row r="47" spans="1:17" s="928" customFormat="1" ht="9" customHeight="1">
      <c r="A47" s="304" t="s">
        <v>921</v>
      </c>
      <c r="B47" s="304">
        <v>0</v>
      </c>
      <c r="C47" s="304">
        <v>0</v>
      </c>
      <c r="D47" s="304">
        <v>0</v>
      </c>
      <c r="E47" s="304">
        <v>0</v>
      </c>
      <c r="F47" s="304">
        <v>0</v>
      </c>
      <c r="G47" s="304">
        <v>0</v>
      </c>
      <c r="H47" s="304">
        <v>0</v>
      </c>
      <c r="I47" s="304">
        <v>0</v>
      </c>
      <c r="J47" s="304">
        <v>0</v>
      </c>
      <c r="K47" s="304">
        <v>0</v>
      </c>
      <c r="L47" s="304">
        <v>0</v>
      </c>
      <c r="M47" s="304">
        <v>0</v>
      </c>
      <c r="N47" s="304">
        <v>0</v>
      </c>
      <c r="O47" s="304">
        <v>0</v>
      </c>
      <c r="P47" s="304">
        <v>0</v>
      </c>
      <c r="Q47" s="304">
        <v>0</v>
      </c>
    </row>
    <row r="48" spans="1:17" s="928" customFormat="1" ht="9" customHeight="1">
      <c r="A48" s="304" t="s">
        <v>922</v>
      </c>
      <c r="B48" s="304">
        <v>0</v>
      </c>
      <c r="C48" s="304">
        <v>0</v>
      </c>
      <c r="D48" s="304">
        <v>0</v>
      </c>
      <c r="E48" s="304">
        <v>0</v>
      </c>
      <c r="F48" s="304">
        <v>0</v>
      </c>
      <c r="G48" s="304">
        <v>0</v>
      </c>
      <c r="H48" s="304">
        <v>0</v>
      </c>
      <c r="I48" s="304">
        <v>0</v>
      </c>
      <c r="J48" s="304">
        <v>0</v>
      </c>
      <c r="K48" s="304">
        <v>0</v>
      </c>
      <c r="L48" s="304">
        <v>2</v>
      </c>
      <c r="M48" s="304">
        <v>2</v>
      </c>
      <c r="N48" s="304">
        <v>2</v>
      </c>
      <c r="O48" s="304">
        <v>2</v>
      </c>
      <c r="P48" s="304">
        <v>0</v>
      </c>
      <c r="Q48" s="304">
        <v>0</v>
      </c>
    </row>
    <row r="49" spans="1:17" s="598" customFormat="1" ht="9" customHeight="1">
      <c r="A49" s="304" t="s">
        <v>923</v>
      </c>
      <c r="B49" s="304">
        <v>7</v>
      </c>
      <c r="C49" s="304">
        <v>9</v>
      </c>
      <c r="D49" s="304">
        <v>11</v>
      </c>
      <c r="E49" s="304">
        <v>11</v>
      </c>
      <c r="F49" s="304">
        <v>12</v>
      </c>
      <c r="G49" s="304">
        <v>12</v>
      </c>
      <c r="H49" s="304">
        <v>12</v>
      </c>
      <c r="I49" s="304">
        <v>12</v>
      </c>
      <c r="J49" s="304">
        <v>12</v>
      </c>
      <c r="K49" s="304">
        <v>12</v>
      </c>
      <c r="L49" s="304">
        <v>13</v>
      </c>
      <c r="M49" s="304">
        <v>8</v>
      </c>
      <c r="N49" s="304">
        <v>13</v>
      </c>
      <c r="O49" s="304">
        <v>13</v>
      </c>
      <c r="P49" s="304">
        <v>11</v>
      </c>
      <c r="Q49" s="304">
        <v>11</v>
      </c>
    </row>
    <row r="50" spans="1:17" s="928" customFormat="1" ht="9" customHeight="1">
      <c r="A50" s="304" t="s">
        <v>925</v>
      </c>
      <c r="B50" s="304">
        <v>0</v>
      </c>
      <c r="C50" s="304">
        <v>1</v>
      </c>
      <c r="D50" s="304">
        <v>1</v>
      </c>
      <c r="E50" s="304">
        <v>1</v>
      </c>
      <c r="F50" s="304">
        <v>0</v>
      </c>
      <c r="G50" s="304">
        <v>0</v>
      </c>
      <c r="H50" s="304">
        <v>0</v>
      </c>
      <c r="I50" s="304">
        <v>0</v>
      </c>
      <c r="J50" s="304">
        <v>1</v>
      </c>
      <c r="K50" s="304">
        <v>1</v>
      </c>
      <c r="L50" s="304">
        <v>1</v>
      </c>
      <c r="M50" s="304">
        <v>1</v>
      </c>
      <c r="N50" s="304">
        <v>0</v>
      </c>
      <c r="O50" s="304">
        <v>0</v>
      </c>
      <c r="P50" s="304">
        <v>0</v>
      </c>
      <c r="Q50" s="304">
        <v>0</v>
      </c>
    </row>
    <row r="51" spans="1:17" s="928" customFormat="1" ht="9" customHeight="1">
      <c r="A51" s="304" t="s">
        <v>945</v>
      </c>
      <c r="B51" s="304">
        <v>0</v>
      </c>
      <c r="C51" s="304">
        <v>0</v>
      </c>
      <c r="D51" s="304">
        <v>1</v>
      </c>
      <c r="E51" s="304">
        <v>1</v>
      </c>
      <c r="F51" s="304">
        <v>1</v>
      </c>
      <c r="G51" s="304">
        <v>1</v>
      </c>
      <c r="H51" s="304">
        <v>1</v>
      </c>
      <c r="I51" s="304">
        <v>1</v>
      </c>
      <c r="J51" s="304">
        <v>1</v>
      </c>
      <c r="K51" s="304">
        <v>1</v>
      </c>
      <c r="L51" s="304">
        <v>1</v>
      </c>
      <c r="M51" s="304">
        <v>1</v>
      </c>
      <c r="N51" s="304">
        <v>1</v>
      </c>
      <c r="O51" s="304">
        <v>1</v>
      </c>
      <c r="P51" s="304">
        <v>1</v>
      </c>
      <c r="Q51" s="304">
        <v>1</v>
      </c>
    </row>
    <row r="52" spans="1:17" s="928" customFormat="1" ht="9" customHeight="1">
      <c r="A52" s="304" t="s">
        <v>946</v>
      </c>
      <c r="B52" s="304">
        <v>7</v>
      </c>
      <c r="C52" s="304">
        <v>7</v>
      </c>
      <c r="D52" s="304">
        <v>7</v>
      </c>
      <c r="E52" s="304">
        <v>7</v>
      </c>
      <c r="F52" s="304">
        <v>7</v>
      </c>
      <c r="G52" s="304">
        <v>7</v>
      </c>
      <c r="H52" s="304">
        <v>7</v>
      </c>
      <c r="I52" s="304">
        <v>7</v>
      </c>
      <c r="J52" s="304">
        <v>7</v>
      </c>
      <c r="K52" s="304">
        <v>7</v>
      </c>
      <c r="L52" s="304">
        <v>8</v>
      </c>
      <c r="M52" s="304">
        <v>8</v>
      </c>
      <c r="N52" s="304">
        <v>5</v>
      </c>
      <c r="O52" s="304">
        <v>5</v>
      </c>
      <c r="P52" s="304">
        <v>2</v>
      </c>
      <c r="Q52" s="304">
        <v>2</v>
      </c>
    </row>
    <row r="53" spans="1:17" s="928" customFormat="1" ht="9" customHeight="1">
      <c r="A53" s="304" t="s">
        <v>45</v>
      </c>
      <c r="B53" s="304">
        <v>0</v>
      </c>
      <c r="C53" s="304">
        <v>0</v>
      </c>
      <c r="D53" s="304">
        <v>0</v>
      </c>
      <c r="E53" s="304">
        <v>0</v>
      </c>
      <c r="F53" s="304">
        <v>0</v>
      </c>
      <c r="G53" s="304">
        <v>0</v>
      </c>
      <c r="H53" s="304">
        <v>0</v>
      </c>
      <c r="I53" s="304">
        <v>0</v>
      </c>
      <c r="J53" s="304">
        <v>0</v>
      </c>
      <c r="K53" s="304">
        <v>0</v>
      </c>
      <c r="L53" s="304">
        <v>0</v>
      </c>
      <c r="M53" s="304">
        <v>0</v>
      </c>
      <c r="N53" s="304">
        <v>0</v>
      </c>
      <c r="O53" s="304">
        <v>0</v>
      </c>
      <c r="P53" s="304">
        <v>0</v>
      </c>
      <c r="Q53" s="304">
        <v>0</v>
      </c>
    </row>
    <row r="54" spans="1:17" s="928" customFormat="1" ht="9" customHeight="1">
      <c r="A54" s="304" t="s">
        <v>46</v>
      </c>
      <c r="B54" s="304">
        <v>0</v>
      </c>
      <c r="C54" s="304">
        <v>0</v>
      </c>
      <c r="D54" s="304">
        <v>0</v>
      </c>
      <c r="E54" s="304">
        <v>0</v>
      </c>
      <c r="F54" s="304">
        <v>0</v>
      </c>
      <c r="G54" s="304">
        <v>0</v>
      </c>
      <c r="H54" s="304">
        <v>0</v>
      </c>
      <c r="I54" s="304">
        <v>0</v>
      </c>
      <c r="J54" s="304">
        <v>1</v>
      </c>
      <c r="K54" s="304">
        <v>1</v>
      </c>
      <c r="L54" s="304">
        <v>1</v>
      </c>
      <c r="M54" s="304">
        <v>1</v>
      </c>
      <c r="N54" s="304">
        <v>1</v>
      </c>
      <c r="O54" s="304">
        <v>1</v>
      </c>
      <c r="P54" s="304">
        <v>1</v>
      </c>
      <c r="Q54" s="304">
        <v>1</v>
      </c>
    </row>
    <row r="55" spans="1:17" s="928" customFormat="1" ht="9" customHeight="1">
      <c r="A55" s="304" t="s">
        <v>47</v>
      </c>
      <c r="B55" s="304">
        <v>0</v>
      </c>
      <c r="C55" s="304">
        <v>0</v>
      </c>
      <c r="D55" s="304">
        <v>0</v>
      </c>
      <c r="E55" s="304">
        <v>0</v>
      </c>
      <c r="F55" s="304">
        <v>0</v>
      </c>
      <c r="G55" s="304">
        <v>0</v>
      </c>
      <c r="H55" s="304">
        <v>0</v>
      </c>
      <c r="I55" s="304">
        <v>0</v>
      </c>
      <c r="J55" s="304">
        <v>0</v>
      </c>
      <c r="K55" s="304">
        <v>0</v>
      </c>
      <c r="L55" s="304">
        <v>0</v>
      </c>
      <c r="M55" s="304">
        <v>0</v>
      </c>
      <c r="N55" s="304">
        <v>1</v>
      </c>
      <c r="O55" s="304">
        <v>1</v>
      </c>
      <c r="P55" s="304">
        <v>1</v>
      </c>
      <c r="Q55" s="304">
        <v>1</v>
      </c>
    </row>
    <row r="56" spans="1:17" s="928" customFormat="1" ht="9" customHeight="1">
      <c r="A56" s="304" t="s">
        <v>48</v>
      </c>
      <c r="B56" s="304">
        <v>0</v>
      </c>
      <c r="C56" s="304">
        <v>0</v>
      </c>
      <c r="D56" s="304">
        <v>0</v>
      </c>
      <c r="E56" s="304">
        <v>0</v>
      </c>
      <c r="F56" s="304">
        <v>0</v>
      </c>
      <c r="G56" s="304">
        <v>0</v>
      </c>
      <c r="H56" s="304">
        <v>0</v>
      </c>
      <c r="I56" s="304">
        <v>0</v>
      </c>
      <c r="J56" s="304">
        <v>0</v>
      </c>
      <c r="K56" s="304">
        <v>0</v>
      </c>
      <c r="L56" s="304">
        <v>0</v>
      </c>
      <c r="M56" s="304">
        <v>0</v>
      </c>
      <c r="N56" s="304">
        <v>0</v>
      </c>
      <c r="O56" s="304">
        <v>0</v>
      </c>
      <c r="P56" s="304">
        <v>0</v>
      </c>
      <c r="Q56" s="304">
        <v>0</v>
      </c>
    </row>
    <row r="57" spans="1:17" s="928" customFormat="1" ht="9" customHeight="1">
      <c r="A57" s="304" t="s">
        <v>49</v>
      </c>
      <c r="B57" s="304">
        <v>0</v>
      </c>
      <c r="C57" s="304">
        <v>0</v>
      </c>
      <c r="D57" s="304">
        <v>0</v>
      </c>
      <c r="E57" s="304">
        <v>0</v>
      </c>
      <c r="F57" s="304">
        <v>0</v>
      </c>
      <c r="G57" s="304">
        <v>0</v>
      </c>
      <c r="H57" s="304">
        <v>0</v>
      </c>
      <c r="I57" s="304">
        <v>0</v>
      </c>
      <c r="J57" s="304">
        <v>0</v>
      </c>
      <c r="K57" s="304">
        <v>0</v>
      </c>
      <c r="L57" s="304">
        <v>0</v>
      </c>
      <c r="M57" s="304">
        <v>0</v>
      </c>
      <c r="N57" s="304">
        <v>0</v>
      </c>
      <c r="O57" s="304">
        <v>0</v>
      </c>
      <c r="P57" s="304">
        <v>0</v>
      </c>
      <c r="Q57" s="304">
        <v>0</v>
      </c>
    </row>
    <row r="58" spans="1:17" s="928" customFormat="1" ht="9" customHeight="1">
      <c r="A58" s="304" t="s">
        <v>50</v>
      </c>
      <c r="B58" s="304">
        <v>0</v>
      </c>
      <c r="C58" s="304">
        <v>0</v>
      </c>
      <c r="D58" s="304">
        <v>0</v>
      </c>
      <c r="E58" s="304">
        <v>0</v>
      </c>
      <c r="F58" s="304">
        <v>0</v>
      </c>
      <c r="G58" s="304">
        <v>0</v>
      </c>
      <c r="H58" s="304">
        <v>0</v>
      </c>
      <c r="I58" s="304">
        <v>0</v>
      </c>
      <c r="J58" s="304">
        <v>0</v>
      </c>
      <c r="K58" s="304">
        <v>0</v>
      </c>
      <c r="L58" s="304">
        <v>0</v>
      </c>
      <c r="M58" s="304">
        <v>0</v>
      </c>
      <c r="N58" s="304">
        <v>0</v>
      </c>
      <c r="O58" s="304">
        <v>0</v>
      </c>
      <c r="P58" s="304">
        <v>0</v>
      </c>
      <c r="Q58" s="304">
        <v>0</v>
      </c>
    </row>
    <row r="59" spans="1:17" s="928" customFormat="1" ht="9" customHeight="1">
      <c r="A59" s="304" t="s">
        <v>51</v>
      </c>
      <c r="B59" s="304">
        <v>0</v>
      </c>
      <c r="C59" s="304">
        <v>0</v>
      </c>
      <c r="D59" s="304">
        <v>0</v>
      </c>
      <c r="E59" s="304">
        <v>0</v>
      </c>
      <c r="F59" s="304">
        <v>0</v>
      </c>
      <c r="G59" s="304">
        <v>0</v>
      </c>
      <c r="H59" s="304">
        <v>0</v>
      </c>
      <c r="I59" s="304">
        <v>0</v>
      </c>
      <c r="J59" s="304">
        <v>0</v>
      </c>
      <c r="K59" s="304">
        <v>0</v>
      </c>
      <c r="L59" s="304">
        <v>0</v>
      </c>
      <c r="M59" s="304">
        <v>0</v>
      </c>
      <c r="N59" s="304">
        <v>0</v>
      </c>
      <c r="O59" s="304">
        <v>0</v>
      </c>
      <c r="P59" s="304">
        <v>0</v>
      </c>
      <c r="Q59" s="304">
        <v>0</v>
      </c>
    </row>
    <row r="60" spans="1:17" s="928" customFormat="1" ht="9" customHeight="1">
      <c r="A60" s="304" t="s">
        <v>52</v>
      </c>
      <c r="B60" s="304">
        <v>1</v>
      </c>
      <c r="C60" s="304">
        <v>1</v>
      </c>
      <c r="D60" s="304">
        <v>1</v>
      </c>
      <c r="E60" s="304">
        <v>1</v>
      </c>
      <c r="F60" s="304">
        <v>1</v>
      </c>
      <c r="G60" s="304">
        <v>1</v>
      </c>
      <c r="H60" s="304">
        <v>1</v>
      </c>
      <c r="I60" s="304">
        <v>1</v>
      </c>
      <c r="J60" s="304">
        <v>2</v>
      </c>
      <c r="K60" s="304">
        <v>2</v>
      </c>
      <c r="L60" s="304">
        <v>2</v>
      </c>
      <c r="M60" s="304">
        <v>2</v>
      </c>
      <c r="N60" s="304">
        <v>2</v>
      </c>
      <c r="O60" s="304">
        <v>2</v>
      </c>
      <c r="P60" s="304">
        <v>2</v>
      </c>
      <c r="Q60" s="304">
        <v>2</v>
      </c>
    </row>
    <row r="61" spans="1:17" s="928" customFormat="1" ht="9" customHeight="1">
      <c r="A61" s="304" t="s">
        <v>53</v>
      </c>
      <c r="B61" s="304">
        <v>2</v>
      </c>
      <c r="C61" s="304">
        <v>2</v>
      </c>
      <c r="D61" s="304">
        <v>2</v>
      </c>
      <c r="E61" s="304">
        <v>2</v>
      </c>
      <c r="F61" s="304">
        <v>2</v>
      </c>
      <c r="G61" s="304">
        <v>2</v>
      </c>
      <c r="H61" s="304">
        <v>2</v>
      </c>
      <c r="I61" s="304">
        <v>2</v>
      </c>
      <c r="J61" s="304">
        <v>2</v>
      </c>
      <c r="K61" s="304">
        <v>2</v>
      </c>
      <c r="L61" s="304">
        <v>2</v>
      </c>
      <c r="M61" s="304">
        <v>2</v>
      </c>
      <c r="N61" s="304">
        <v>2</v>
      </c>
      <c r="O61" s="304">
        <v>2</v>
      </c>
      <c r="P61" s="304">
        <v>2</v>
      </c>
      <c r="Q61" s="304">
        <v>2</v>
      </c>
    </row>
    <row r="62" spans="1:17" s="928" customFormat="1" ht="9" customHeight="1">
      <c r="A62" s="304" t="s">
        <v>54</v>
      </c>
      <c r="B62" s="304">
        <v>0</v>
      </c>
      <c r="C62" s="304">
        <v>0</v>
      </c>
      <c r="D62" s="304">
        <v>0</v>
      </c>
      <c r="E62" s="304">
        <v>0</v>
      </c>
      <c r="F62" s="304">
        <v>0</v>
      </c>
      <c r="G62" s="304">
        <v>0</v>
      </c>
      <c r="H62" s="304">
        <v>0</v>
      </c>
      <c r="I62" s="304">
        <v>0</v>
      </c>
      <c r="J62" s="304">
        <v>0</v>
      </c>
      <c r="K62" s="304">
        <v>0</v>
      </c>
      <c r="L62" s="304">
        <v>0</v>
      </c>
      <c r="M62" s="304">
        <v>0</v>
      </c>
      <c r="N62" s="304">
        <v>0</v>
      </c>
      <c r="O62" s="304">
        <v>0</v>
      </c>
      <c r="P62" s="304">
        <v>0</v>
      </c>
      <c r="Q62" s="304">
        <v>0</v>
      </c>
    </row>
    <row r="63" spans="1:17" s="928" customFormat="1" ht="9" customHeight="1">
      <c r="A63" s="304" t="s">
        <v>55</v>
      </c>
      <c r="B63" s="304">
        <v>1</v>
      </c>
      <c r="C63" s="304">
        <v>1</v>
      </c>
      <c r="D63" s="304">
        <v>1</v>
      </c>
      <c r="E63" s="304">
        <v>1</v>
      </c>
      <c r="F63" s="304">
        <v>1</v>
      </c>
      <c r="G63" s="304">
        <v>1</v>
      </c>
      <c r="H63" s="304">
        <v>1</v>
      </c>
      <c r="I63" s="304">
        <v>1</v>
      </c>
      <c r="J63" s="304">
        <v>1</v>
      </c>
      <c r="K63" s="304">
        <v>1</v>
      </c>
      <c r="L63" s="304">
        <v>1</v>
      </c>
      <c r="M63" s="304">
        <v>1</v>
      </c>
      <c r="N63" s="304">
        <v>1</v>
      </c>
      <c r="O63" s="304">
        <v>1</v>
      </c>
      <c r="P63" s="304">
        <v>1</v>
      </c>
      <c r="Q63" s="304">
        <v>1</v>
      </c>
    </row>
    <row r="64" spans="1:17" s="928" customFormat="1" ht="9" customHeight="1">
      <c r="A64" s="304" t="s">
        <v>981</v>
      </c>
      <c r="B64" s="304">
        <v>2</v>
      </c>
      <c r="C64" s="304">
        <v>2</v>
      </c>
      <c r="D64" s="304">
        <v>2</v>
      </c>
      <c r="E64" s="304">
        <v>2</v>
      </c>
      <c r="F64" s="304">
        <v>2</v>
      </c>
      <c r="G64" s="304">
        <v>2</v>
      </c>
      <c r="H64" s="304">
        <v>2</v>
      </c>
      <c r="I64" s="304">
        <v>2</v>
      </c>
      <c r="J64" s="304">
        <v>3</v>
      </c>
      <c r="K64" s="304">
        <v>3</v>
      </c>
      <c r="L64" s="304">
        <v>3</v>
      </c>
      <c r="M64" s="304">
        <v>3</v>
      </c>
      <c r="N64" s="304">
        <v>3</v>
      </c>
      <c r="O64" s="304">
        <v>3</v>
      </c>
      <c r="P64" s="304">
        <v>2</v>
      </c>
      <c r="Q64" s="304">
        <v>2</v>
      </c>
    </row>
    <row r="65" spans="1:17" s="928" customFormat="1" ht="3" customHeight="1">
      <c r="A65" s="304"/>
      <c r="B65" s="304"/>
      <c r="C65" s="304"/>
      <c r="D65" s="304"/>
      <c r="E65" s="304"/>
      <c r="F65" s="304"/>
      <c r="G65" s="304"/>
      <c r="H65" s="304"/>
      <c r="I65" s="304"/>
      <c r="J65" s="304"/>
      <c r="K65" s="304"/>
      <c r="L65" s="304"/>
      <c r="M65" s="304"/>
      <c r="N65" s="304"/>
      <c r="O65" s="304"/>
      <c r="P65" s="304"/>
      <c r="Q65" s="304"/>
    </row>
    <row r="66" spans="1:17" s="928" customFormat="1" ht="9" customHeight="1">
      <c r="A66" s="305" t="s">
        <v>982</v>
      </c>
      <c r="B66" s="305">
        <v>326</v>
      </c>
      <c r="C66" s="305">
        <v>369</v>
      </c>
      <c r="D66" s="305">
        <v>397</v>
      </c>
      <c r="E66" s="305">
        <v>401</v>
      </c>
      <c r="F66" s="305">
        <v>376</v>
      </c>
      <c r="G66" s="305">
        <v>386</v>
      </c>
      <c r="H66" s="305">
        <v>388</v>
      </c>
      <c r="I66" s="305">
        <v>394</v>
      </c>
      <c r="J66" s="305">
        <v>401</v>
      </c>
      <c r="K66" s="305">
        <v>399</v>
      </c>
      <c r="L66" s="305">
        <v>387</v>
      </c>
      <c r="M66" s="305">
        <v>394</v>
      </c>
      <c r="N66" s="305">
        <v>384</v>
      </c>
      <c r="O66" s="305">
        <v>385</v>
      </c>
      <c r="P66" s="305">
        <v>356</v>
      </c>
      <c r="Q66" s="305">
        <v>363</v>
      </c>
    </row>
    <row r="67" spans="1:17" s="928" customFormat="1" ht="9" customHeight="1">
      <c r="A67" s="304" t="s">
        <v>983</v>
      </c>
      <c r="B67" s="304">
        <v>22</v>
      </c>
      <c r="C67" s="304">
        <v>26</v>
      </c>
      <c r="D67" s="304">
        <v>26</v>
      </c>
      <c r="E67" s="304">
        <v>26</v>
      </c>
      <c r="F67" s="304">
        <v>25</v>
      </c>
      <c r="G67" s="304">
        <v>26</v>
      </c>
      <c r="H67" s="304">
        <v>26</v>
      </c>
      <c r="I67" s="304">
        <v>26</v>
      </c>
      <c r="J67" s="304">
        <v>28</v>
      </c>
      <c r="K67" s="304">
        <v>27</v>
      </c>
      <c r="L67" s="304">
        <v>26</v>
      </c>
      <c r="M67" s="304">
        <v>27</v>
      </c>
      <c r="N67" s="304">
        <v>27</v>
      </c>
      <c r="O67" s="304">
        <v>28</v>
      </c>
      <c r="P67" s="304">
        <v>24</v>
      </c>
      <c r="Q67" s="304">
        <v>24</v>
      </c>
    </row>
    <row r="68" spans="1:17" s="928" customFormat="1" ht="9" customHeight="1">
      <c r="A68" s="304" t="s">
        <v>984</v>
      </c>
      <c r="B68" s="304">
        <v>28</v>
      </c>
      <c r="C68" s="304">
        <v>31</v>
      </c>
      <c r="D68" s="304">
        <v>35</v>
      </c>
      <c r="E68" s="304">
        <v>35</v>
      </c>
      <c r="F68" s="304">
        <v>34</v>
      </c>
      <c r="G68" s="304">
        <v>34</v>
      </c>
      <c r="H68" s="304">
        <v>34</v>
      </c>
      <c r="I68" s="304">
        <v>34</v>
      </c>
      <c r="J68" s="304">
        <v>33</v>
      </c>
      <c r="K68" s="304">
        <v>32</v>
      </c>
      <c r="L68" s="304">
        <v>30</v>
      </c>
      <c r="M68" s="304">
        <v>29</v>
      </c>
      <c r="N68" s="304">
        <v>26</v>
      </c>
      <c r="O68" s="304">
        <v>26</v>
      </c>
      <c r="P68" s="304">
        <v>23</v>
      </c>
      <c r="Q68" s="304">
        <v>25</v>
      </c>
    </row>
    <row r="69" spans="1:17" s="928" customFormat="1" ht="9" customHeight="1">
      <c r="A69" s="304" t="s">
        <v>750</v>
      </c>
      <c r="B69" s="304">
        <v>19</v>
      </c>
      <c r="C69" s="304">
        <v>22</v>
      </c>
      <c r="D69" s="304">
        <v>21</v>
      </c>
      <c r="E69" s="304">
        <v>21</v>
      </c>
      <c r="F69" s="304">
        <v>19</v>
      </c>
      <c r="G69" s="304">
        <v>19</v>
      </c>
      <c r="H69" s="304">
        <v>19</v>
      </c>
      <c r="I69" s="304">
        <v>19</v>
      </c>
      <c r="J69" s="304">
        <v>21</v>
      </c>
      <c r="K69" s="304">
        <v>20</v>
      </c>
      <c r="L69" s="304">
        <v>18</v>
      </c>
      <c r="M69" s="304">
        <v>16</v>
      </c>
      <c r="N69" s="304">
        <v>14</v>
      </c>
      <c r="O69" s="304">
        <v>12</v>
      </c>
      <c r="P69" s="304">
        <v>12</v>
      </c>
      <c r="Q69" s="304">
        <v>12</v>
      </c>
    </row>
    <row r="70" spans="1:17" s="928" customFormat="1" ht="9" customHeight="1">
      <c r="A70" s="304" t="s">
        <v>751</v>
      </c>
      <c r="B70" s="304">
        <v>0</v>
      </c>
      <c r="C70" s="304">
        <v>2</v>
      </c>
      <c r="D70" s="304">
        <v>2</v>
      </c>
      <c r="E70" s="304">
        <v>2</v>
      </c>
      <c r="F70" s="304">
        <v>1</v>
      </c>
      <c r="G70" s="304">
        <v>1</v>
      </c>
      <c r="H70" s="304">
        <v>1</v>
      </c>
      <c r="I70" s="304">
        <v>1</v>
      </c>
      <c r="J70" s="304">
        <v>1</v>
      </c>
      <c r="K70" s="304">
        <v>1</v>
      </c>
      <c r="L70" s="304">
        <v>1</v>
      </c>
      <c r="M70" s="304">
        <v>0</v>
      </c>
      <c r="N70" s="304">
        <v>0</v>
      </c>
      <c r="O70" s="304">
        <v>0</v>
      </c>
      <c r="P70" s="304">
        <v>1</v>
      </c>
      <c r="Q70" s="304">
        <v>1</v>
      </c>
    </row>
    <row r="71" spans="1:17" s="928" customFormat="1" ht="9" customHeight="1">
      <c r="A71" s="304" t="s">
        <v>752</v>
      </c>
      <c r="B71" s="304">
        <v>0</v>
      </c>
      <c r="C71" s="304">
        <v>4</v>
      </c>
      <c r="D71" s="304">
        <v>4</v>
      </c>
      <c r="E71" s="304">
        <v>4</v>
      </c>
      <c r="F71" s="304">
        <v>1</v>
      </c>
      <c r="G71" s="304">
        <v>1</v>
      </c>
      <c r="H71" s="304">
        <v>1</v>
      </c>
      <c r="I71" s="304">
        <v>1</v>
      </c>
      <c r="J71" s="304">
        <v>1</v>
      </c>
      <c r="K71" s="304">
        <v>1</v>
      </c>
      <c r="L71" s="304">
        <v>1</v>
      </c>
      <c r="M71" s="304">
        <v>0</v>
      </c>
      <c r="N71" s="304">
        <v>0</v>
      </c>
      <c r="O71" s="304">
        <v>0</v>
      </c>
      <c r="P71" s="304">
        <v>1</v>
      </c>
      <c r="Q71" s="304">
        <v>1</v>
      </c>
    </row>
    <row r="72" spans="1:17" s="928" customFormat="1" ht="9" customHeight="1">
      <c r="A72" s="304" t="s">
        <v>753</v>
      </c>
      <c r="B72" s="304">
        <v>3</v>
      </c>
      <c r="C72" s="304">
        <v>6</v>
      </c>
      <c r="D72" s="304">
        <v>7</v>
      </c>
      <c r="E72" s="304">
        <v>7</v>
      </c>
      <c r="F72" s="304">
        <v>5</v>
      </c>
      <c r="G72" s="304">
        <v>5</v>
      </c>
      <c r="H72" s="304">
        <v>5</v>
      </c>
      <c r="I72" s="304">
        <v>5</v>
      </c>
      <c r="J72" s="304">
        <v>7</v>
      </c>
      <c r="K72" s="304">
        <v>7</v>
      </c>
      <c r="L72" s="304">
        <v>7</v>
      </c>
      <c r="M72" s="304">
        <v>6</v>
      </c>
      <c r="N72" s="304">
        <v>5</v>
      </c>
      <c r="O72" s="304">
        <v>5</v>
      </c>
      <c r="P72" s="304">
        <v>4</v>
      </c>
      <c r="Q72" s="304">
        <v>4</v>
      </c>
    </row>
    <row r="73" spans="1:17" s="928" customFormat="1" ht="9" customHeight="1">
      <c r="A73" s="304" t="s">
        <v>754</v>
      </c>
      <c r="B73" s="304">
        <v>3</v>
      </c>
      <c r="C73" s="304">
        <v>3</v>
      </c>
      <c r="D73" s="304">
        <v>3</v>
      </c>
      <c r="E73" s="304">
        <v>3</v>
      </c>
      <c r="F73" s="304">
        <v>3</v>
      </c>
      <c r="G73" s="304">
        <v>3</v>
      </c>
      <c r="H73" s="304">
        <v>4</v>
      </c>
      <c r="I73" s="304">
        <v>4</v>
      </c>
      <c r="J73" s="304">
        <v>5</v>
      </c>
      <c r="K73" s="304">
        <v>5</v>
      </c>
      <c r="L73" s="304">
        <v>6</v>
      </c>
      <c r="M73" s="304">
        <v>7</v>
      </c>
      <c r="N73" s="304">
        <v>7</v>
      </c>
      <c r="O73" s="304">
        <v>7</v>
      </c>
      <c r="P73" s="304">
        <v>6</v>
      </c>
      <c r="Q73" s="304">
        <v>6</v>
      </c>
    </row>
    <row r="74" spans="1:17" s="928" customFormat="1" ht="9" customHeight="1">
      <c r="A74" s="304" t="s">
        <v>755</v>
      </c>
      <c r="B74" s="304">
        <v>7</v>
      </c>
      <c r="C74" s="304">
        <v>10</v>
      </c>
      <c r="D74" s="304">
        <v>10</v>
      </c>
      <c r="E74" s="304">
        <v>10</v>
      </c>
      <c r="F74" s="304">
        <v>9</v>
      </c>
      <c r="G74" s="304">
        <v>9</v>
      </c>
      <c r="H74" s="304">
        <v>9</v>
      </c>
      <c r="I74" s="304">
        <v>9</v>
      </c>
      <c r="J74" s="304">
        <v>10</v>
      </c>
      <c r="K74" s="304">
        <v>10</v>
      </c>
      <c r="L74" s="304">
        <v>10</v>
      </c>
      <c r="M74" s="304">
        <v>11</v>
      </c>
      <c r="N74" s="304">
        <v>6</v>
      </c>
      <c r="O74" s="304">
        <v>6</v>
      </c>
      <c r="P74" s="304">
        <v>7</v>
      </c>
      <c r="Q74" s="304">
        <v>7</v>
      </c>
    </row>
    <row r="75" spans="1:17" s="928" customFormat="1" ht="9" customHeight="1">
      <c r="A75" s="304" t="s">
        <v>756</v>
      </c>
      <c r="B75" s="304">
        <v>62</v>
      </c>
      <c r="C75" s="304">
        <v>68</v>
      </c>
      <c r="D75" s="304">
        <v>69</v>
      </c>
      <c r="E75" s="304">
        <v>69</v>
      </c>
      <c r="F75" s="304">
        <v>62</v>
      </c>
      <c r="G75" s="304">
        <v>64</v>
      </c>
      <c r="H75" s="304">
        <v>65</v>
      </c>
      <c r="I75" s="304">
        <v>67</v>
      </c>
      <c r="J75" s="304">
        <v>71</v>
      </c>
      <c r="K75" s="304">
        <v>71</v>
      </c>
      <c r="L75" s="304">
        <v>70</v>
      </c>
      <c r="M75" s="304">
        <v>72</v>
      </c>
      <c r="N75" s="304">
        <v>74</v>
      </c>
      <c r="O75" s="304">
        <v>68</v>
      </c>
      <c r="P75" s="304">
        <v>62</v>
      </c>
      <c r="Q75" s="304">
        <v>62</v>
      </c>
    </row>
    <row r="76" spans="1:17" s="928" customFormat="1" ht="9" customHeight="1">
      <c r="A76" s="304" t="s">
        <v>757</v>
      </c>
      <c r="B76" s="304">
        <v>13</v>
      </c>
      <c r="C76" s="304">
        <v>15</v>
      </c>
      <c r="D76" s="304">
        <v>16</v>
      </c>
      <c r="E76" s="304">
        <v>16</v>
      </c>
      <c r="F76" s="304">
        <v>15</v>
      </c>
      <c r="G76" s="304">
        <v>15</v>
      </c>
      <c r="H76" s="304">
        <v>15</v>
      </c>
      <c r="I76" s="304">
        <v>15</v>
      </c>
      <c r="J76" s="304">
        <v>17</v>
      </c>
      <c r="K76" s="304">
        <v>17</v>
      </c>
      <c r="L76" s="304">
        <v>16</v>
      </c>
      <c r="M76" s="304">
        <v>15</v>
      </c>
      <c r="N76" s="304">
        <v>11</v>
      </c>
      <c r="O76" s="304">
        <v>11</v>
      </c>
      <c r="P76" s="304">
        <v>9</v>
      </c>
      <c r="Q76" s="304">
        <v>9</v>
      </c>
    </row>
    <row r="77" spans="1:17" s="928" customFormat="1" ht="9" customHeight="1">
      <c r="A77" s="304" t="s">
        <v>758</v>
      </c>
      <c r="B77" s="304">
        <v>5</v>
      </c>
      <c r="C77" s="304">
        <v>7</v>
      </c>
      <c r="D77" s="304">
        <v>6</v>
      </c>
      <c r="E77" s="304">
        <v>7</v>
      </c>
      <c r="F77" s="304">
        <v>5</v>
      </c>
      <c r="G77" s="304">
        <v>5</v>
      </c>
      <c r="H77" s="304">
        <v>5</v>
      </c>
      <c r="I77" s="304">
        <v>5</v>
      </c>
      <c r="J77" s="304">
        <v>5</v>
      </c>
      <c r="K77" s="304">
        <v>5</v>
      </c>
      <c r="L77" s="304">
        <v>4</v>
      </c>
      <c r="M77" s="304">
        <v>6</v>
      </c>
      <c r="N77" s="304">
        <v>4</v>
      </c>
      <c r="O77" s="304">
        <v>4</v>
      </c>
      <c r="P77" s="304">
        <v>4</v>
      </c>
      <c r="Q77" s="304">
        <v>4</v>
      </c>
    </row>
    <row r="78" spans="1:17" s="928" customFormat="1" ht="9" customHeight="1">
      <c r="A78" s="304" t="s">
        <v>759</v>
      </c>
      <c r="B78" s="304">
        <v>5</v>
      </c>
      <c r="C78" s="304">
        <v>5</v>
      </c>
      <c r="D78" s="304">
        <v>5</v>
      </c>
      <c r="E78" s="304">
        <v>5</v>
      </c>
      <c r="F78" s="304">
        <v>5</v>
      </c>
      <c r="G78" s="304">
        <v>5</v>
      </c>
      <c r="H78" s="304">
        <v>5</v>
      </c>
      <c r="I78" s="304">
        <v>5</v>
      </c>
      <c r="J78" s="304">
        <v>5</v>
      </c>
      <c r="K78" s="304">
        <v>5</v>
      </c>
      <c r="L78" s="304">
        <v>5</v>
      </c>
      <c r="M78" s="304">
        <v>3</v>
      </c>
      <c r="N78" s="304">
        <v>2</v>
      </c>
      <c r="O78" s="304">
        <v>2</v>
      </c>
      <c r="P78" s="304">
        <v>5</v>
      </c>
      <c r="Q78" s="304">
        <v>5</v>
      </c>
    </row>
    <row r="79" spans="1:17" s="928" customFormat="1" ht="9" customHeight="1">
      <c r="A79" s="304" t="s">
        <v>760</v>
      </c>
      <c r="B79" s="304">
        <v>26</v>
      </c>
      <c r="C79" s="304">
        <v>27</v>
      </c>
      <c r="D79" s="304">
        <v>31</v>
      </c>
      <c r="E79" s="304">
        <v>33</v>
      </c>
      <c r="F79" s="304">
        <v>30</v>
      </c>
      <c r="G79" s="304">
        <v>32</v>
      </c>
      <c r="H79" s="304">
        <v>32</v>
      </c>
      <c r="I79" s="304">
        <v>33</v>
      </c>
      <c r="J79" s="304">
        <v>31</v>
      </c>
      <c r="K79" s="304">
        <v>31</v>
      </c>
      <c r="L79" s="304">
        <v>32</v>
      </c>
      <c r="M79" s="304">
        <v>33</v>
      </c>
      <c r="N79" s="304">
        <v>37</v>
      </c>
      <c r="O79" s="304">
        <v>40</v>
      </c>
      <c r="P79" s="304">
        <v>38</v>
      </c>
      <c r="Q79" s="304">
        <v>38</v>
      </c>
    </row>
    <row r="80" spans="1:17" s="928" customFormat="1" ht="9" customHeight="1">
      <c r="A80" s="304" t="s">
        <v>761</v>
      </c>
      <c r="B80" s="304">
        <v>62</v>
      </c>
      <c r="C80" s="304">
        <v>67</v>
      </c>
      <c r="D80" s="304">
        <v>74</v>
      </c>
      <c r="E80" s="304">
        <v>74</v>
      </c>
      <c r="F80" s="304">
        <v>74</v>
      </c>
      <c r="G80" s="304">
        <v>78</v>
      </c>
      <c r="H80" s="304">
        <v>78</v>
      </c>
      <c r="I80" s="304">
        <v>78</v>
      </c>
      <c r="J80" s="304">
        <v>73</v>
      </c>
      <c r="K80" s="304">
        <v>74</v>
      </c>
      <c r="L80" s="304">
        <v>72</v>
      </c>
      <c r="M80" s="304">
        <v>74</v>
      </c>
      <c r="N80" s="304">
        <v>76</v>
      </c>
      <c r="O80" s="304">
        <v>77</v>
      </c>
      <c r="P80" s="304">
        <v>65</v>
      </c>
      <c r="Q80" s="304">
        <v>68</v>
      </c>
    </row>
    <row r="81" spans="1:18" s="928" customFormat="1" ht="9" customHeight="1">
      <c r="A81" s="304" t="s">
        <v>762</v>
      </c>
      <c r="B81" s="304">
        <v>10</v>
      </c>
      <c r="C81" s="304">
        <v>11</v>
      </c>
      <c r="D81" s="304">
        <v>12</v>
      </c>
      <c r="E81" s="304">
        <v>12</v>
      </c>
      <c r="F81" s="304">
        <v>13</v>
      </c>
      <c r="G81" s="304">
        <v>14</v>
      </c>
      <c r="H81" s="304">
        <v>14</v>
      </c>
      <c r="I81" s="304">
        <v>14</v>
      </c>
      <c r="J81" s="304">
        <v>12</v>
      </c>
      <c r="K81" s="304">
        <v>12</v>
      </c>
      <c r="L81" s="304">
        <v>11</v>
      </c>
      <c r="M81" s="304">
        <v>12</v>
      </c>
      <c r="N81" s="304">
        <v>13</v>
      </c>
      <c r="O81" s="304">
        <v>13</v>
      </c>
      <c r="P81" s="304">
        <v>10</v>
      </c>
      <c r="Q81" s="304">
        <v>10</v>
      </c>
    </row>
    <row r="82" spans="1:18" s="928" customFormat="1" ht="9" customHeight="1">
      <c r="A82" s="304" t="s">
        <v>763</v>
      </c>
      <c r="B82" s="304">
        <v>21</v>
      </c>
      <c r="C82" s="304">
        <v>22</v>
      </c>
      <c r="D82" s="304">
        <v>23</v>
      </c>
      <c r="E82" s="304">
        <v>24</v>
      </c>
      <c r="F82" s="304">
        <v>23</v>
      </c>
      <c r="G82" s="304">
        <v>23</v>
      </c>
      <c r="H82" s="304">
        <v>23</v>
      </c>
      <c r="I82" s="304">
        <v>26</v>
      </c>
      <c r="J82" s="304">
        <v>26</v>
      </c>
      <c r="K82" s="304">
        <v>26</v>
      </c>
      <c r="L82" s="304">
        <v>25</v>
      </c>
      <c r="M82" s="304">
        <v>26</v>
      </c>
      <c r="N82" s="304">
        <v>27</v>
      </c>
      <c r="O82" s="304">
        <v>29</v>
      </c>
      <c r="P82" s="304">
        <v>29</v>
      </c>
      <c r="Q82" s="304">
        <v>29</v>
      </c>
    </row>
    <row r="83" spans="1:18" s="928" customFormat="1" ht="9" customHeight="1">
      <c r="A83" s="304" t="s">
        <v>764</v>
      </c>
      <c r="B83" s="304">
        <v>17</v>
      </c>
      <c r="C83" s="304">
        <v>19</v>
      </c>
      <c r="D83" s="304">
        <v>22</v>
      </c>
      <c r="E83" s="304">
        <v>22</v>
      </c>
      <c r="F83" s="304">
        <v>21</v>
      </c>
      <c r="G83" s="304">
        <v>21</v>
      </c>
      <c r="H83" s="304">
        <v>21</v>
      </c>
      <c r="I83" s="304">
        <v>21</v>
      </c>
      <c r="J83" s="304">
        <v>23</v>
      </c>
      <c r="K83" s="304">
        <v>23</v>
      </c>
      <c r="L83" s="304">
        <v>20</v>
      </c>
      <c r="M83" s="304">
        <v>19</v>
      </c>
      <c r="N83" s="304">
        <v>19</v>
      </c>
      <c r="O83" s="304">
        <v>19</v>
      </c>
      <c r="P83" s="304">
        <v>20</v>
      </c>
      <c r="Q83" s="304">
        <v>20</v>
      </c>
    </row>
    <row r="84" spans="1:18" s="928" customFormat="1" ht="9" customHeight="1">
      <c r="A84" s="304" t="s">
        <v>765</v>
      </c>
      <c r="B84" s="304">
        <v>6</v>
      </c>
      <c r="C84" s="304">
        <v>6</v>
      </c>
      <c r="D84" s="304">
        <v>9</v>
      </c>
      <c r="E84" s="304">
        <v>9</v>
      </c>
      <c r="F84" s="304">
        <v>9</v>
      </c>
      <c r="G84" s="304">
        <v>9</v>
      </c>
      <c r="H84" s="304">
        <v>9</v>
      </c>
      <c r="I84" s="304">
        <v>9</v>
      </c>
      <c r="J84" s="304">
        <v>10</v>
      </c>
      <c r="K84" s="304">
        <v>10</v>
      </c>
      <c r="L84" s="304">
        <v>11</v>
      </c>
      <c r="M84" s="304">
        <v>12</v>
      </c>
      <c r="N84" s="304">
        <v>11</v>
      </c>
      <c r="O84" s="304">
        <v>13</v>
      </c>
      <c r="P84" s="304">
        <v>13</v>
      </c>
      <c r="Q84" s="304">
        <v>13</v>
      </c>
    </row>
    <row r="85" spans="1:18" s="928" customFormat="1" ht="9" customHeight="1">
      <c r="A85" s="304" t="s">
        <v>1684</v>
      </c>
      <c r="B85" s="304">
        <v>9</v>
      </c>
      <c r="C85" s="304">
        <v>10</v>
      </c>
      <c r="D85" s="304">
        <v>12</v>
      </c>
      <c r="E85" s="304">
        <v>12</v>
      </c>
      <c r="F85" s="304">
        <v>12</v>
      </c>
      <c r="G85" s="304">
        <v>12</v>
      </c>
      <c r="H85" s="304">
        <v>12</v>
      </c>
      <c r="I85" s="304">
        <v>12</v>
      </c>
      <c r="J85" s="304">
        <v>15</v>
      </c>
      <c r="K85" s="304">
        <v>15</v>
      </c>
      <c r="L85" s="304">
        <v>14</v>
      </c>
      <c r="M85" s="304">
        <v>15</v>
      </c>
      <c r="N85" s="304">
        <v>14</v>
      </c>
      <c r="O85" s="304">
        <v>14</v>
      </c>
      <c r="P85" s="304">
        <v>13</v>
      </c>
      <c r="Q85" s="304">
        <v>15</v>
      </c>
    </row>
    <row r="86" spans="1:18" s="928" customFormat="1" ht="9" customHeight="1">
      <c r="A86" s="304" t="s">
        <v>1685</v>
      </c>
      <c r="B86" s="304">
        <v>8</v>
      </c>
      <c r="C86" s="304">
        <v>8</v>
      </c>
      <c r="D86" s="304">
        <v>10</v>
      </c>
      <c r="E86" s="304">
        <v>10</v>
      </c>
      <c r="F86" s="304">
        <v>10</v>
      </c>
      <c r="G86" s="304">
        <v>10</v>
      </c>
      <c r="H86" s="304">
        <v>10</v>
      </c>
      <c r="I86" s="304">
        <v>10</v>
      </c>
      <c r="J86" s="304">
        <v>7</v>
      </c>
      <c r="K86" s="304">
        <v>7</v>
      </c>
      <c r="L86" s="304">
        <v>8</v>
      </c>
      <c r="M86" s="304">
        <v>11</v>
      </c>
      <c r="N86" s="304">
        <v>11</v>
      </c>
      <c r="O86" s="304">
        <v>11</v>
      </c>
      <c r="P86" s="304">
        <v>10</v>
      </c>
      <c r="Q86" s="304">
        <v>10</v>
      </c>
    </row>
    <row r="87" spans="1:18" s="928" customFormat="1" ht="3" customHeight="1">
      <c r="A87" s="304"/>
      <c r="B87" s="304"/>
      <c r="C87" s="304"/>
      <c r="D87" s="304"/>
      <c r="E87" s="304"/>
      <c r="F87" s="304"/>
      <c r="G87" s="304"/>
      <c r="H87" s="304"/>
      <c r="I87" s="304"/>
      <c r="J87" s="304"/>
      <c r="K87" s="304"/>
      <c r="L87" s="304"/>
      <c r="M87" s="304"/>
      <c r="N87" s="304"/>
      <c r="O87" s="304"/>
      <c r="P87" s="304"/>
      <c r="Q87" s="304"/>
    </row>
    <row r="88" spans="1:18" s="928" customFormat="1" ht="11.25" customHeight="1">
      <c r="A88" s="924" t="s">
        <v>1686</v>
      </c>
      <c r="B88" s="924">
        <v>687</v>
      </c>
      <c r="C88" s="924">
        <v>764</v>
      </c>
      <c r="D88" s="924">
        <v>818</v>
      </c>
      <c r="E88" s="924">
        <v>822</v>
      </c>
      <c r="F88" s="924">
        <v>779</v>
      </c>
      <c r="G88" s="924">
        <v>797</v>
      </c>
      <c r="H88" s="924">
        <v>808</v>
      </c>
      <c r="I88" s="924">
        <v>817</v>
      </c>
      <c r="J88" s="924">
        <v>856</v>
      </c>
      <c r="K88" s="924">
        <v>856</v>
      </c>
      <c r="L88" s="924">
        <v>852</v>
      </c>
      <c r="M88" s="924">
        <v>851</v>
      </c>
      <c r="N88" s="924">
        <v>823</v>
      </c>
      <c r="O88" s="924">
        <v>832</v>
      </c>
      <c r="P88" s="924">
        <v>769</v>
      </c>
      <c r="Q88" s="924">
        <v>776</v>
      </c>
    </row>
    <row r="89" spans="1:18" ht="9" customHeight="1">
      <c r="B89" s="928"/>
      <c r="C89" s="928"/>
      <c r="D89" s="928"/>
      <c r="E89" s="928"/>
      <c r="F89" s="928"/>
      <c r="G89" s="928"/>
      <c r="H89" s="928"/>
      <c r="I89" s="928"/>
      <c r="J89" s="928"/>
      <c r="K89" s="928"/>
      <c r="L89" s="928"/>
      <c r="M89" s="928"/>
      <c r="N89" s="928"/>
      <c r="O89" s="928"/>
      <c r="P89" s="928"/>
      <c r="Q89" s="928"/>
      <c r="R89" s="928"/>
    </row>
    <row r="90" spans="1:18" ht="9" customHeight="1">
      <c r="B90" s="928"/>
      <c r="C90" s="928"/>
      <c r="D90" s="928"/>
      <c r="E90" s="928"/>
      <c r="F90" s="928"/>
      <c r="G90" s="928"/>
      <c r="H90" s="928"/>
      <c r="I90" s="928"/>
      <c r="J90" s="928"/>
      <c r="K90" s="928"/>
      <c r="L90" s="928"/>
      <c r="M90" s="928"/>
      <c r="N90" s="928"/>
      <c r="O90" s="928"/>
      <c r="P90" s="928"/>
      <c r="Q90" s="928"/>
      <c r="R90" s="928"/>
    </row>
    <row r="91" spans="1:18" ht="9" customHeight="1">
      <c r="B91" s="928"/>
      <c r="C91" s="928"/>
      <c r="D91" s="928"/>
      <c r="E91" s="928"/>
      <c r="F91" s="928"/>
      <c r="G91" s="928"/>
      <c r="H91" s="928"/>
      <c r="I91" s="928"/>
      <c r="J91" s="928"/>
      <c r="K91" s="928"/>
      <c r="L91" s="928"/>
      <c r="M91" s="928"/>
      <c r="N91" s="928"/>
      <c r="O91" s="928"/>
      <c r="P91" s="928"/>
      <c r="Q91" s="928"/>
      <c r="R91" s="928"/>
    </row>
    <row r="92" spans="1:18" ht="9" customHeight="1">
      <c r="B92" s="928"/>
      <c r="C92" s="928"/>
      <c r="D92" s="928"/>
      <c r="E92" s="928"/>
      <c r="F92" s="928"/>
      <c r="G92" s="928"/>
      <c r="H92" s="928"/>
      <c r="I92" s="928"/>
      <c r="J92" s="928"/>
      <c r="K92" s="928"/>
      <c r="L92" s="928"/>
      <c r="M92" s="928"/>
      <c r="N92" s="928"/>
      <c r="O92" s="928"/>
      <c r="P92" s="928"/>
      <c r="Q92" s="928"/>
      <c r="R92" s="928"/>
    </row>
    <row r="93" spans="1:18" ht="9" customHeight="1">
      <c r="B93" s="928"/>
      <c r="C93" s="928"/>
      <c r="D93" s="928"/>
      <c r="E93" s="928"/>
      <c r="F93" s="928"/>
      <c r="G93" s="928"/>
      <c r="H93" s="928"/>
      <c r="I93" s="928"/>
      <c r="J93" s="928"/>
      <c r="K93" s="928"/>
      <c r="L93" s="928"/>
      <c r="M93" s="928"/>
      <c r="N93" s="928"/>
      <c r="O93" s="928"/>
      <c r="P93" s="928"/>
      <c r="Q93" s="928"/>
      <c r="R93" s="928"/>
    </row>
    <row r="94" spans="1:18" ht="9" customHeight="1">
      <c r="B94" s="928"/>
      <c r="C94" s="928"/>
      <c r="D94" s="928"/>
      <c r="E94" s="928"/>
      <c r="F94" s="928"/>
      <c r="G94" s="928"/>
      <c r="H94" s="928"/>
      <c r="I94" s="928"/>
      <c r="J94" s="928"/>
      <c r="K94" s="928"/>
      <c r="L94" s="928"/>
      <c r="M94" s="928"/>
      <c r="N94" s="928"/>
      <c r="O94" s="928"/>
      <c r="P94" s="928"/>
      <c r="Q94" s="928"/>
      <c r="R94" s="928"/>
    </row>
    <row r="95" spans="1:18" ht="9" customHeight="1">
      <c r="B95" s="928"/>
      <c r="C95" s="928"/>
      <c r="D95" s="928"/>
      <c r="E95" s="928"/>
      <c r="F95" s="928"/>
      <c r="G95" s="928"/>
      <c r="H95" s="928"/>
      <c r="I95" s="928"/>
      <c r="J95" s="928"/>
      <c r="K95" s="928"/>
      <c r="L95" s="928"/>
      <c r="M95" s="928"/>
      <c r="N95" s="928"/>
      <c r="O95" s="928"/>
      <c r="P95" s="928"/>
      <c r="Q95" s="928"/>
      <c r="R95" s="928"/>
    </row>
    <row r="96" spans="1:18" ht="9" customHeight="1">
      <c r="B96" s="928"/>
      <c r="C96" s="928"/>
      <c r="D96" s="928"/>
      <c r="E96" s="928"/>
      <c r="F96" s="928"/>
      <c r="G96" s="928"/>
      <c r="H96" s="928"/>
      <c r="I96" s="928"/>
      <c r="J96" s="928"/>
      <c r="K96" s="928"/>
      <c r="L96" s="928"/>
      <c r="M96" s="928"/>
      <c r="N96" s="928"/>
      <c r="O96" s="928"/>
      <c r="P96" s="928"/>
      <c r="Q96" s="928"/>
      <c r="R96" s="928"/>
    </row>
    <row r="97" spans="2:18" ht="9" customHeight="1">
      <c r="B97" s="928"/>
      <c r="C97" s="928"/>
      <c r="D97" s="928"/>
      <c r="E97" s="928"/>
      <c r="F97" s="928"/>
      <c r="G97" s="928"/>
      <c r="H97" s="928"/>
      <c r="I97" s="928"/>
      <c r="J97" s="928"/>
      <c r="K97" s="928"/>
      <c r="L97" s="928"/>
      <c r="M97" s="928"/>
      <c r="N97" s="928"/>
      <c r="O97" s="928"/>
      <c r="P97" s="928"/>
      <c r="Q97" s="928"/>
      <c r="R97" s="928"/>
    </row>
    <row r="98" spans="2:18" ht="9" customHeight="1">
      <c r="B98" s="928"/>
      <c r="C98" s="928"/>
      <c r="D98" s="928"/>
      <c r="E98" s="928"/>
      <c r="F98" s="928"/>
      <c r="G98" s="928"/>
      <c r="H98" s="928"/>
      <c r="I98" s="928"/>
      <c r="J98" s="928"/>
      <c r="K98" s="928"/>
      <c r="L98" s="928"/>
      <c r="M98" s="928"/>
      <c r="N98" s="928"/>
      <c r="O98" s="928"/>
      <c r="P98" s="928"/>
      <c r="Q98" s="928"/>
      <c r="R98" s="928"/>
    </row>
    <row r="99" spans="2:18" ht="9" customHeight="1">
      <c r="B99" s="928"/>
      <c r="C99" s="928"/>
      <c r="D99" s="928"/>
      <c r="E99" s="928"/>
      <c r="F99" s="928"/>
      <c r="G99" s="928"/>
      <c r="H99" s="928"/>
      <c r="I99" s="928"/>
      <c r="J99" s="928"/>
      <c r="K99" s="928"/>
      <c r="L99" s="928"/>
      <c r="M99" s="928"/>
      <c r="N99" s="928"/>
      <c r="O99" s="928"/>
      <c r="P99" s="928"/>
      <c r="Q99" s="928"/>
      <c r="R99" s="928"/>
    </row>
    <row r="100" spans="2:18" ht="9" customHeight="1">
      <c r="B100" s="928"/>
      <c r="C100" s="928"/>
      <c r="D100" s="928"/>
      <c r="E100" s="928"/>
      <c r="F100" s="928"/>
      <c r="G100" s="928"/>
      <c r="H100" s="928"/>
      <c r="I100" s="928"/>
      <c r="J100" s="928"/>
      <c r="K100" s="928"/>
      <c r="L100" s="928"/>
      <c r="M100" s="928"/>
      <c r="N100" s="928"/>
      <c r="O100" s="928"/>
      <c r="P100" s="928"/>
      <c r="Q100" s="928"/>
      <c r="R100" s="928"/>
    </row>
    <row r="101" spans="2:18" ht="9" customHeight="1">
      <c r="B101" s="928"/>
      <c r="C101" s="928"/>
      <c r="D101" s="928"/>
      <c r="E101" s="928"/>
      <c r="F101" s="928"/>
      <c r="G101" s="928"/>
      <c r="H101" s="928"/>
      <c r="I101" s="928"/>
      <c r="J101" s="928"/>
      <c r="K101" s="928"/>
      <c r="L101" s="928"/>
      <c r="M101" s="928"/>
      <c r="N101" s="928"/>
      <c r="O101" s="928"/>
      <c r="P101" s="928"/>
      <c r="Q101" s="928"/>
    </row>
    <row r="102" spans="2:18" ht="9" customHeight="1">
      <c r="B102" s="928"/>
      <c r="C102" s="928"/>
      <c r="D102" s="928"/>
      <c r="E102" s="928"/>
      <c r="F102" s="928"/>
      <c r="G102" s="928"/>
      <c r="H102" s="928"/>
      <c r="I102" s="928"/>
      <c r="J102" s="928"/>
      <c r="K102" s="928"/>
      <c r="L102" s="928"/>
      <c r="M102" s="928"/>
      <c r="N102" s="928"/>
      <c r="O102" s="928"/>
      <c r="P102" s="928"/>
      <c r="Q102" s="928"/>
    </row>
    <row r="103" spans="2:18" ht="9" customHeight="1">
      <c r="B103" s="928"/>
      <c r="C103" s="928"/>
      <c r="D103" s="928"/>
      <c r="E103" s="928"/>
      <c r="F103" s="928"/>
      <c r="G103" s="928"/>
      <c r="H103" s="928"/>
      <c r="I103" s="928"/>
      <c r="J103" s="928"/>
      <c r="K103" s="928"/>
      <c r="L103" s="928"/>
      <c r="M103" s="928"/>
      <c r="N103" s="928"/>
      <c r="O103" s="928"/>
      <c r="P103" s="928"/>
      <c r="Q103" s="928"/>
    </row>
    <row r="104" spans="2:18" ht="9" customHeight="1">
      <c r="B104" s="928"/>
      <c r="C104" s="928"/>
      <c r="D104" s="928"/>
      <c r="E104" s="928"/>
      <c r="F104" s="928"/>
      <c r="G104" s="928"/>
      <c r="H104" s="928"/>
      <c r="I104" s="928"/>
      <c r="J104" s="928"/>
      <c r="K104" s="928"/>
      <c r="L104" s="928"/>
      <c r="M104" s="928"/>
      <c r="N104" s="928"/>
      <c r="O104" s="928"/>
      <c r="P104" s="928"/>
      <c r="Q104" s="928"/>
    </row>
    <row r="105" spans="2:18" ht="9" customHeight="1">
      <c r="B105" s="928"/>
      <c r="C105" s="928"/>
      <c r="D105" s="928"/>
      <c r="E105" s="928"/>
      <c r="F105" s="928"/>
      <c r="G105" s="928"/>
      <c r="H105" s="928"/>
      <c r="I105" s="928"/>
      <c r="J105" s="928"/>
      <c r="K105" s="928"/>
      <c r="L105" s="928"/>
      <c r="M105" s="928"/>
      <c r="N105" s="928"/>
      <c r="O105" s="928"/>
      <c r="P105" s="928"/>
      <c r="Q105" s="928"/>
    </row>
    <row r="106" spans="2:18" ht="9" customHeight="1">
      <c r="B106" s="928"/>
      <c r="C106" s="928"/>
      <c r="D106" s="928"/>
      <c r="E106" s="928"/>
      <c r="F106" s="928"/>
      <c r="G106" s="928"/>
      <c r="H106" s="928"/>
      <c r="I106" s="928"/>
      <c r="J106" s="928"/>
      <c r="K106" s="928"/>
      <c r="L106" s="928"/>
      <c r="M106" s="928"/>
      <c r="N106" s="928"/>
      <c r="O106" s="928"/>
      <c r="P106" s="928"/>
      <c r="Q106" s="928"/>
    </row>
    <row r="107" spans="2:18" ht="9" customHeight="1">
      <c r="B107" s="928"/>
      <c r="C107" s="928"/>
      <c r="D107" s="928"/>
      <c r="E107" s="928"/>
      <c r="F107" s="928"/>
      <c r="G107" s="928"/>
      <c r="H107" s="928"/>
      <c r="I107" s="928"/>
      <c r="J107" s="928"/>
      <c r="K107" s="928"/>
      <c r="L107" s="928"/>
      <c r="M107" s="928"/>
      <c r="N107" s="928"/>
      <c r="O107" s="928"/>
      <c r="P107" s="928"/>
      <c r="Q107" s="928"/>
    </row>
    <row r="108" spans="2:18" ht="9" customHeight="1">
      <c r="B108" s="928"/>
      <c r="C108" s="928"/>
      <c r="D108" s="928"/>
      <c r="E108" s="928"/>
      <c r="F108" s="928"/>
      <c r="G108" s="928"/>
      <c r="H108" s="928"/>
      <c r="I108" s="928"/>
      <c r="J108" s="928"/>
      <c r="K108" s="928"/>
      <c r="L108" s="928"/>
      <c r="M108" s="928"/>
      <c r="N108" s="928"/>
      <c r="O108" s="928"/>
      <c r="P108" s="928"/>
      <c r="Q108" s="928"/>
    </row>
    <row r="109" spans="2:18" ht="9" customHeight="1">
      <c r="B109" s="928"/>
      <c r="C109" s="928"/>
      <c r="D109" s="928"/>
      <c r="E109" s="928"/>
      <c r="F109" s="928"/>
      <c r="G109" s="928"/>
      <c r="H109" s="928"/>
      <c r="I109" s="928"/>
      <c r="J109" s="928"/>
      <c r="K109" s="928"/>
      <c r="L109" s="928"/>
      <c r="M109" s="928"/>
      <c r="N109" s="928"/>
      <c r="O109" s="928"/>
      <c r="P109" s="928"/>
      <c r="Q109" s="928"/>
    </row>
    <row r="110" spans="2:18" ht="9" customHeight="1">
      <c r="B110" s="928"/>
      <c r="C110" s="928"/>
      <c r="D110" s="928"/>
      <c r="E110" s="928"/>
      <c r="F110" s="928"/>
      <c r="G110" s="928"/>
      <c r="H110" s="928"/>
      <c r="I110" s="928"/>
      <c r="J110" s="928"/>
      <c r="K110" s="928"/>
      <c r="L110" s="928"/>
      <c r="M110" s="928"/>
      <c r="N110" s="928"/>
      <c r="O110" s="928"/>
      <c r="P110" s="928"/>
      <c r="Q110" s="928"/>
    </row>
    <row r="111" spans="2:18" ht="9" customHeight="1">
      <c r="B111" s="928"/>
      <c r="C111" s="928"/>
      <c r="D111" s="928"/>
      <c r="E111" s="928"/>
      <c r="F111" s="928"/>
      <c r="G111" s="928"/>
      <c r="H111" s="928"/>
      <c r="I111" s="928"/>
      <c r="J111" s="928"/>
      <c r="K111" s="928"/>
      <c r="L111" s="928"/>
      <c r="M111" s="928"/>
      <c r="N111" s="928"/>
      <c r="O111" s="928"/>
      <c r="P111" s="928"/>
      <c r="Q111" s="928"/>
    </row>
    <row r="112" spans="2:18" ht="9" customHeight="1">
      <c r="B112" s="928"/>
      <c r="C112" s="928"/>
      <c r="D112" s="928"/>
      <c r="E112" s="928"/>
      <c r="F112" s="928"/>
      <c r="G112" s="928"/>
      <c r="H112" s="928"/>
      <c r="I112" s="928"/>
      <c r="J112" s="928"/>
      <c r="K112" s="928"/>
      <c r="L112" s="928"/>
      <c r="M112" s="928"/>
      <c r="N112" s="928"/>
      <c r="O112" s="928"/>
      <c r="P112" s="928"/>
      <c r="Q112" s="928"/>
    </row>
    <row r="113" spans="2:17" ht="9" customHeight="1">
      <c r="B113" s="928"/>
      <c r="C113" s="928"/>
      <c r="D113" s="928"/>
      <c r="E113" s="928"/>
      <c r="F113" s="928"/>
      <c r="G113" s="928"/>
      <c r="H113" s="928"/>
      <c r="I113" s="928"/>
      <c r="J113" s="928"/>
      <c r="K113" s="928"/>
      <c r="L113" s="928"/>
      <c r="M113" s="928"/>
      <c r="N113" s="928"/>
      <c r="O113" s="928"/>
      <c r="P113" s="928"/>
      <c r="Q113" s="928"/>
    </row>
    <row r="114" spans="2:17" ht="9" customHeight="1">
      <c r="C114" s="928"/>
      <c r="D114" s="928"/>
      <c r="E114" s="928"/>
      <c r="F114" s="928"/>
      <c r="G114" s="928"/>
      <c r="H114" s="928"/>
      <c r="I114" s="928"/>
      <c r="J114" s="928"/>
      <c r="K114" s="928"/>
      <c r="L114" s="928"/>
      <c r="M114" s="928"/>
      <c r="N114" s="928"/>
      <c r="O114" s="928"/>
      <c r="P114" s="928"/>
      <c r="Q114" s="928"/>
    </row>
    <row r="115" spans="2:17" ht="9" customHeight="1">
      <c r="C115" s="928"/>
      <c r="D115" s="928"/>
      <c r="E115" s="928"/>
      <c r="F115" s="928"/>
      <c r="G115" s="928"/>
      <c r="H115" s="928"/>
      <c r="I115" s="928"/>
      <c r="J115" s="928"/>
      <c r="K115" s="928"/>
      <c r="L115" s="928"/>
      <c r="M115" s="928"/>
      <c r="N115" s="928"/>
      <c r="O115" s="928"/>
      <c r="P115" s="928"/>
      <c r="Q115" s="928"/>
    </row>
    <row r="116" spans="2:17" ht="9" customHeight="1">
      <c r="C116" s="928"/>
      <c r="D116" s="928"/>
      <c r="E116" s="928"/>
      <c r="F116" s="928"/>
      <c r="G116" s="928"/>
      <c r="H116" s="928"/>
      <c r="I116" s="928"/>
      <c r="J116" s="928"/>
      <c r="K116" s="928"/>
      <c r="L116" s="928"/>
      <c r="M116" s="928"/>
      <c r="N116" s="928"/>
      <c r="O116" s="928"/>
      <c r="P116" s="928"/>
      <c r="Q116" s="928"/>
    </row>
    <row r="117" spans="2:17" ht="9" customHeight="1">
      <c r="C117" s="928"/>
      <c r="D117" s="928"/>
      <c r="E117" s="928"/>
      <c r="F117" s="928"/>
      <c r="G117" s="928"/>
      <c r="H117" s="928"/>
      <c r="I117" s="928"/>
      <c r="J117" s="928"/>
      <c r="K117" s="928"/>
      <c r="L117" s="928"/>
      <c r="M117" s="928"/>
      <c r="N117" s="928"/>
      <c r="O117" s="928"/>
      <c r="P117" s="928"/>
      <c r="Q117" s="928"/>
    </row>
    <row r="118" spans="2:17" ht="9" customHeight="1">
      <c r="C118" s="928"/>
      <c r="D118" s="928"/>
      <c r="E118" s="928"/>
      <c r="F118" s="928"/>
      <c r="G118" s="928"/>
      <c r="H118" s="928"/>
      <c r="I118" s="928"/>
      <c r="J118" s="928"/>
      <c r="K118" s="928"/>
      <c r="L118" s="928"/>
      <c r="M118" s="928"/>
      <c r="N118" s="928"/>
      <c r="O118" s="928"/>
      <c r="P118" s="928"/>
      <c r="Q118" s="928"/>
    </row>
    <row r="119" spans="2:17" ht="9" customHeight="1">
      <c r="C119" s="928"/>
      <c r="D119" s="928"/>
      <c r="E119" s="928"/>
      <c r="F119" s="928"/>
      <c r="G119" s="928"/>
      <c r="H119" s="928"/>
      <c r="I119" s="928"/>
      <c r="J119" s="928"/>
      <c r="K119" s="928"/>
      <c r="L119" s="928"/>
      <c r="M119" s="928"/>
      <c r="N119" s="928"/>
      <c r="O119" s="928"/>
      <c r="P119" s="928"/>
      <c r="Q119" s="928"/>
    </row>
    <row r="120" spans="2:17" ht="9" customHeight="1">
      <c r="C120" s="928"/>
      <c r="D120" s="928"/>
      <c r="E120" s="928"/>
      <c r="F120" s="928"/>
      <c r="G120" s="928"/>
      <c r="H120" s="928"/>
      <c r="I120" s="928"/>
      <c r="J120" s="928"/>
      <c r="K120" s="928"/>
      <c r="L120" s="928"/>
      <c r="M120" s="928"/>
      <c r="N120" s="928"/>
      <c r="O120" s="928"/>
      <c r="P120" s="928"/>
      <c r="Q120" s="928"/>
    </row>
    <row r="121" spans="2:17" ht="9" customHeight="1">
      <c r="C121" s="928"/>
      <c r="D121" s="928"/>
      <c r="E121" s="928"/>
      <c r="F121" s="928"/>
      <c r="G121" s="928"/>
      <c r="H121" s="928"/>
      <c r="I121" s="928"/>
      <c r="J121" s="928"/>
      <c r="K121" s="928"/>
      <c r="L121" s="928"/>
      <c r="M121" s="928"/>
      <c r="N121" s="928"/>
      <c r="O121" s="928"/>
      <c r="P121" s="928"/>
      <c r="Q121" s="928"/>
    </row>
    <row r="122" spans="2:17" ht="9" customHeight="1">
      <c r="C122" s="928"/>
      <c r="D122" s="928"/>
      <c r="E122" s="928"/>
      <c r="F122" s="928"/>
      <c r="G122" s="928"/>
      <c r="H122" s="928"/>
      <c r="I122" s="928"/>
      <c r="J122" s="928"/>
      <c r="K122" s="928"/>
      <c r="L122" s="928"/>
      <c r="M122" s="928"/>
      <c r="N122" s="928"/>
      <c r="O122" s="928"/>
      <c r="P122" s="928"/>
      <c r="Q122" s="928"/>
    </row>
    <row r="123" spans="2:17" ht="9" customHeight="1">
      <c r="C123" s="928"/>
      <c r="D123" s="928"/>
      <c r="E123" s="928"/>
      <c r="F123" s="928"/>
      <c r="G123" s="928"/>
      <c r="H123" s="928"/>
      <c r="I123" s="928"/>
      <c r="J123" s="928"/>
      <c r="K123" s="928"/>
      <c r="L123" s="928"/>
      <c r="M123" s="928"/>
      <c r="N123" s="928"/>
      <c r="O123" s="928"/>
      <c r="P123" s="928"/>
      <c r="Q123" s="928"/>
    </row>
    <row r="124" spans="2:17" ht="9" customHeight="1">
      <c r="C124" s="928"/>
      <c r="D124" s="928"/>
      <c r="E124" s="928"/>
      <c r="F124" s="928"/>
      <c r="G124" s="928"/>
      <c r="H124" s="928"/>
      <c r="I124" s="928"/>
      <c r="J124" s="928"/>
      <c r="K124" s="928"/>
      <c r="L124" s="928"/>
      <c r="M124" s="928"/>
      <c r="N124" s="928"/>
      <c r="O124" s="928"/>
      <c r="P124" s="928"/>
      <c r="Q124" s="928"/>
    </row>
    <row r="125" spans="2:17" ht="9" customHeight="1">
      <c r="C125" s="928"/>
      <c r="D125" s="928"/>
      <c r="E125" s="928"/>
      <c r="F125" s="928"/>
      <c r="G125" s="928"/>
      <c r="H125" s="928"/>
      <c r="I125" s="928"/>
      <c r="J125" s="928"/>
      <c r="K125" s="928"/>
      <c r="L125" s="928"/>
      <c r="M125" s="928"/>
      <c r="N125" s="928"/>
      <c r="O125" s="928"/>
      <c r="P125" s="928"/>
      <c r="Q125" s="928"/>
    </row>
    <row r="126" spans="2:17" ht="9" customHeight="1">
      <c r="C126" s="928"/>
      <c r="D126" s="928"/>
      <c r="E126" s="928"/>
      <c r="F126" s="928"/>
      <c r="G126" s="928"/>
      <c r="H126" s="928"/>
      <c r="I126" s="928"/>
      <c r="J126" s="928"/>
      <c r="K126" s="928"/>
      <c r="L126" s="928"/>
      <c r="M126" s="928"/>
      <c r="N126" s="928"/>
      <c r="O126" s="928"/>
      <c r="P126" s="928"/>
      <c r="Q126" s="928"/>
    </row>
    <row r="127" spans="2:17" ht="9" customHeight="1">
      <c r="C127" s="928"/>
      <c r="D127" s="928"/>
      <c r="E127" s="928"/>
      <c r="F127" s="928"/>
      <c r="G127" s="928"/>
      <c r="H127" s="928"/>
      <c r="I127" s="928"/>
      <c r="J127" s="928"/>
      <c r="K127" s="928"/>
      <c r="L127" s="928"/>
      <c r="M127" s="928"/>
      <c r="N127" s="928"/>
      <c r="O127" s="928"/>
      <c r="P127" s="928"/>
      <c r="Q127" s="928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69" orientation="portrait" useFirstPageNumber="1" r:id="rId1"/>
  <headerFooter alignWithMargins="0">
    <oddFooter>&amp;C&amp;"Times New Roman,Bold"&amp;10&amp;P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92"/>
  <sheetViews>
    <sheetView topLeftCell="D94" zoomScale="115" zoomScaleNormal="115" workbookViewId="0">
      <selection activeCell="O39" sqref="O39"/>
    </sheetView>
  </sheetViews>
  <sheetFormatPr defaultRowHeight="11.25"/>
  <cols>
    <col min="1" max="1" width="6.6640625" style="1945" customWidth="1"/>
    <col min="2" max="2" width="9.33203125" style="1945"/>
    <col min="3" max="3" width="20.83203125" style="1945" customWidth="1"/>
    <col min="4" max="15" width="8.83203125" style="1945" customWidth="1"/>
    <col min="16" max="16" width="3.6640625" style="1945" bestFit="1" customWidth="1"/>
    <col min="17" max="16384" width="9.33203125" style="1945"/>
  </cols>
  <sheetData>
    <row r="1" spans="1:16" s="911" customFormat="1" ht="14.1" customHeight="1">
      <c r="A1" s="909" t="s">
        <v>2525</v>
      </c>
      <c r="B1" s="910"/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  <c r="N1" s="910"/>
      <c r="O1" s="1963"/>
      <c r="P1" s="910"/>
    </row>
    <row r="2" spans="1:16" s="915" customFormat="1" ht="14.1" customHeight="1">
      <c r="A2" s="913"/>
      <c r="B2" s="914"/>
      <c r="C2" s="914"/>
      <c r="D2" s="914"/>
      <c r="E2" s="914"/>
      <c r="F2" s="914"/>
      <c r="G2" s="914"/>
      <c r="H2" s="914"/>
      <c r="I2" s="914"/>
      <c r="J2" s="914"/>
      <c r="K2" s="914"/>
      <c r="L2" s="914"/>
      <c r="M2" s="914"/>
      <c r="N2" s="914"/>
      <c r="O2" s="1964"/>
      <c r="P2" s="914"/>
    </row>
    <row r="3" spans="1:16" s="918" customFormat="1" ht="14.1" customHeight="1">
      <c r="A3" s="917"/>
      <c r="B3" s="914"/>
      <c r="C3" s="914"/>
      <c r="D3" s="914"/>
      <c r="E3" s="914"/>
      <c r="F3" s="914"/>
      <c r="G3" s="914"/>
      <c r="H3" s="914"/>
      <c r="I3" s="914"/>
      <c r="J3" s="914"/>
      <c r="K3" s="914"/>
      <c r="L3" s="914"/>
      <c r="M3" s="914"/>
      <c r="N3" s="914"/>
      <c r="O3" s="1964"/>
      <c r="P3" s="914"/>
    </row>
    <row r="4" spans="1:16" s="918" customFormat="1" ht="14.1" customHeight="1">
      <c r="A4" s="919"/>
      <c r="B4" s="914"/>
      <c r="C4" s="914"/>
      <c r="D4" s="914"/>
      <c r="E4" s="1968"/>
      <c r="F4" s="1968"/>
      <c r="G4" s="1968"/>
      <c r="H4" s="1968"/>
      <c r="I4" s="1968"/>
      <c r="J4" s="1968"/>
      <c r="K4" s="1968"/>
      <c r="L4" s="1968"/>
      <c r="M4" s="1968"/>
      <c r="N4" s="1968"/>
      <c r="O4" s="1969"/>
      <c r="P4" s="914"/>
    </row>
    <row r="5" spans="1:16" s="1851" customFormat="1" ht="8.4499999999999993" customHeight="1">
      <c r="A5" s="2524" t="s">
        <v>665</v>
      </c>
      <c r="B5" s="2526" t="s">
        <v>2505</v>
      </c>
      <c r="C5" s="2526" t="s">
        <v>2506</v>
      </c>
      <c r="D5" s="1946" t="s">
        <v>1594</v>
      </c>
      <c r="E5" s="1946" t="s">
        <v>787</v>
      </c>
      <c r="F5" s="1946" t="s">
        <v>1589</v>
      </c>
      <c r="G5" s="1946" t="s">
        <v>1438</v>
      </c>
      <c r="H5" s="1946" t="s">
        <v>1594</v>
      </c>
      <c r="I5" s="1946" t="s">
        <v>787</v>
      </c>
      <c r="J5" s="1946" t="s">
        <v>1589</v>
      </c>
      <c r="K5" s="1946" t="s">
        <v>1438</v>
      </c>
      <c r="L5" s="1946" t="s">
        <v>1594</v>
      </c>
      <c r="M5" s="1946" t="s">
        <v>787</v>
      </c>
      <c r="N5" s="1946" t="s">
        <v>1589</v>
      </c>
      <c r="O5" s="1946" t="s">
        <v>1438</v>
      </c>
    </row>
    <row r="6" spans="1:16" s="1851" customFormat="1" ht="8.4499999999999993" customHeight="1">
      <c r="A6" s="2525"/>
      <c r="B6" s="2527"/>
      <c r="C6" s="2527"/>
      <c r="D6" s="1946">
        <v>2018</v>
      </c>
      <c r="E6" s="1946">
        <v>2018</v>
      </c>
      <c r="F6" s="1946">
        <v>2018</v>
      </c>
      <c r="G6" s="1946">
        <v>2018</v>
      </c>
      <c r="H6" s="1946">
        <v>2019</v>
      </c>
      <c r="I6" s="1946">
        <v>2019</v>
      </c>
      <c r="J6" s="1946">
        <v>2019</v>
      </c>
      <c r="K6" s="1946">
        <v>2019</v>
      </c>
      <c r="L6" s="1946">
        <v>2020</v>
      </c>
      <c r="M6" s="1946">
        <v>2020</v>
      </c>
      <c r="N6" s="1946">
        <v>2020</v>
      </c>
      <c r="O6" s="1946">
        <v>2020</v>
      </c>
    </row>
    <row r="7" spans="1:16" s="1851" customFormat="1" ht="8.85" customHeight="1">
      <c r="A7" s="1947">
        <v>1</v>
      </c>
      <c r="B7" s="2519" t="s">
        <v>2507</v>
      </c>
      <c r="C7" s="1948" t="s">
        <v>510</v>
      </c>
      <c r="D7" s="1949">
        <v>0</v>
      </c>
      <c r="E7" s="1949">
        <v>0</v>
      </c>
      <c r="F7" s="1949">
        <v>1</v>
      </c>
      <c r="G7" s="1949">
        <v>1</v>
      </c>
      <c r="H7" s="1949">
        <v>1</v>
      </c>
      <c r="I7" s="1949">
        <v>1</v>
      </c>
      <c r="J7" s="1949">
        <v>1</v>
      </c>
      <c r="K7" s="1949">
        <v>1</v>
      </c>
      <c r="L7" s="1949">
        <v>1</v>
      </c>
      <c r="M7" s="1949">
        <v>1</v>
      </c>
      <c r="N7" s="1949">
        <v>0</v>
      </c>
      <c r="O7" s="1949">
        <v>0</v>
      </c>
    </row>
    <row r="8" spans="1:16" s="1851" customFormat="1" ht="8.85" customHeight="1">
      <c r="A8" s="1947">
        <v>2</v>
      </c>
      <c r="B8" s="2522"/>
      <c r="C8" s="1948" t="s">
        <v>514</v>
      </c>
      <c r="D8" s="1949">
        <v>4</v>
      </c>
      <c r="E8" s="1949">
        <v>4</v>
      </c>
      <c r="F8" s="1949">
        <v>4</v>
      </c>
      <c r="G8" s="1949">
        <v>3</v>
      </c>
      <c r="H8" s="1949">
        <v>3</v>
      </c>
      <c r="I8" s="1949">
        <v>3</v>
      </c>
      <c r="J8" s="1949">
        <v>3</v>
      </c>
      <c r="K8" s="1949">
        <v>4</v>
      </c>
      <c r="L8" s="1949">
        <v>4</v>
      </c>
      <c r="M8" s="1949">
        <v>4</v>
      </c>
      <c r="N8" s="1949">
        <v>3</v>
      </c>
      <c r="O8" s="1949">
        <v>3</v>
      </c>
    </row>
    <row r="9" spans="1:16" s="1851" customFormat="1" ht="8.85" customHeight="1">
      <c r="A9" s="1947">
        <v>3</v>
      </c>
      <c r="B9" s="2522"/>
      <c r="C9" s="1948" t="s">
        <v>2508</v>
      </c>
      <c r="D9" s="1949">
        <v>7</v>
      </c>
      <c r="E9" s="1949">
        <v>7</v>
      </c>
      <c r="F9" s="1949">
        <v>9</v>
      </c>
      <c r="G9" s="1949">
        <v>10</v>
      </c>
      <c r="H9" s="1949">
        <v>10</v>
      </c>
      <c r="I9" s="1949">
        <v>10</v>
      </c>
      <c r="J9" s="1949">
        <v>10</v>
      </c>
      <c r="K9" s="1949">
        <v>7</v>
      </c>
      <c r="L9" s="1949">
        <v>7</v>
      </c>
      <c r="M9" s="1949">
        <v>7</v>
      </c>
      <c r="N9" s="1949">
        <v>7</v>
      </c>
      <c r="O9" s="1949">
        <v>7</v>
      </c>
    </row>
    <row r="10" spans="1:16" s="1851" customFormat="1" ht="8.85" customHeight="1">
      <c r="A10" s="1947">
        <v>4</v>
      </c>
      <c r="B10" s="2522"/>
      <c r="C10" s="1948" t="s">
        <v>516</v>
      </c>
      <c r="D10" s="1949">
        <v>26</v>
      </c>
      <c r="E10" s="1949">
        <v>31</v>
      </c>
      <c r="F10" s="1949">
        <v>40</v>
      </c>
      <c r="G10" s="1949">
        <v>43</v>
      </c>
      <c r="H10" s="1949">
        <v>50</v>
      </c>
      <c r="I10" s="1949">
        <v>53</v>
      </c>
      <c r="J10" s="1949">
        <v>58</v>
      </c>
      <c r="K10" s="1949">
        <v>48</v>
      </c>
      <c r="L10" s="1949">
        <v>49</v>
      </c>
      <c r="M10" s="1949">
        <v>49</v>
      </c>
      <c r="N10" s="1949">
        <v>47</v>
      </c>
      <c r="O10" s="1949">
        <v>48</v>
      </c>
    </row>
    <row r="11" spans="1:16" s="1851" customFormat="1" ht="8.85" customHeight="1">
      <c r="A11" s="1947">
        <v>5</v>
      </c>
      <c r="B11" s="2522"/>
      <c r="C11" s="1948" t="s">
        <v>2509</v>
      </c>
      <c r="D11" s="1949">
        <v>0</v>
      </c>
      <c r="E11" s="1949">
        <v>0</v>
      </c>
      <c r="F11" s="1949">
        <v>0</v>
      </c>
      <c r="G11" s="1949">
        <v>0</v>
      </c>
      <c r="H11" s="1949">
        <v>0</v>
      </c>
      <c r="I11" s="1949">
        <v>0</v>
      </c>
      <c r="J11" s="1949">
        <v>0</v>
      </c>
      <c r="K11" s="1949">
        <v>0</v>
      </c>
      <c r="L11" s="1949">
        <v>0</v>
      </c>
      <c r="M11" s="1949">
        <v>0</v>
      </c>
      <c r="N11" s="1949">
        <v>0</v>
      </c>
      <c r="O11" s="1949">
        <v>0</v>
      </c>
    </row>
    <row r="12" spans="1:16" s="1851" customFormat="1" ht="8.85" customHeight="1">
      <c r="A12" s="1947">
        <v>6</v>
      </c>
      <c r="B12" s="2522"/>
      <c r="C12" s="1948" t="s">
        <v>521</v>
      </c>
      <c r="D12" s="1949">
        <v>1</v>
      </c>
      <c r="E12" s="1949">
        <v>1</v>
      </c>
      <c r="F12" s="1949">
        <v>0</v>
      </c>
      <c r="G12" s="1949">
        <v>0</v>
      </c>
      <c r="H12" s="1949">
        <v>0</v>
      </c>
      <c r="I12" s="1949">
        <v>0</v>
      </c>
      <c r="J12" s="1949">
        <v>0</v>
      </c>
      <c r="K12" s="1949">
        <v>0</v>
      </c>
      <c r="L12" s="1949">
        <v>0</v>
      </c>
      <c r="M12" s="1949">
        <v>0</v>
      </c>
      <c r="N12" s="1949">
        <v>0</v>
      </c>
      <c r="O12" s="1949">
        <v>0</v>
      </c>
    </row>
    <row r="13" spans="1:16" s="1851" customFormat="1" ht="8.85" customHeight="1">
      <c r="A13" s="1947">
        <v>7</v>
      </c>
      <c r="B13" s="2522"/>
      <c r="C13" s="1948" t="s">
        <v>2510</v>
      </c>
      <c r="D13" s="1949">
        <v>2</v>
      </c>
      <c r="E13" s="1949">
        <v>3</v>
      </c>
      <c r="F13" s="1949">
        <v>3</v>
      </c>
      <c r="G13" s="1949">
        <v>3</v>
      </c>
      <c r="H13" s="1949">
        <v>3</v>
      </c>
      <c r="I13" s="1949">
        <v>3</v>
      </c>
      <c r="J13" s="1949">
        <v>3</v>
      </c>
      <c r="K13" s="1949">
        <v>3</v>
      </c>
      <c r="L13" s="1949">
        <v>3</v>
      </c>
      <c r="M13" s="1949">
        <v>3</v>
      </c>
      <c r="N13" s="1949">
        <v>3</v>
      </c>
      <c r="O13" s="1949">
        <v>3</v>
      </c>
    </row>
    <row r="14" spans="1:16" s="1851" customFormat="1" ht="8.85" customHeight="1">
      <c r="A14" s="1947">
        <v>8</v>
      </c>
      <c r="B14" s="2522"/>
      <c r="C14" s="1948" t="s">
        <v>520</v>
      </c>
      <c r="D14" s="1949">
        <v>5</v>
      </c>
      <c r="E14" s="1949">
        <v>5</v>
      </c>
      <c r="F14" s="1949">
        <v>5</v>
      </c>
      <c r="G14" s="1949">
        <v>6</v>
      </c>
      <c r="H14" s="1949">
        <v>6</v>
      </c>
      <c r="I14" s="1949">
        <v>6</v>
      </c>
      <c r="J14" s="1949">
        <v>6</v>
      </c>
      <c r="K14" s="1949">
        <v>7</v>
      </c>
      <c r="L14" s="1949">
        <v>7</v>
      </c>
      <c r="M14" s="1949">
        <v>7</v>
      </c>
      <c r="N14" s="1949">
        <v>7</v>
      </c>
      <c r="O14" s="1949">
        <v>7</v>
      </c>
    </row>
    <row r="15" spans="1:16" s="1851" customFormat="1" ht="8.85" customHeight="1">
      <c r="A15" s="1947">
        <v>9</v>
      </c>
      <c r="B15" s="2522"/>
      <c r="C15" s="1948" t="s">
        <v>522</v>
      </c>
      <c r="D15" s="1949">
        <v>31</v>
      </c>
      <c r="E15" s="1949">
        <v>37</v>
      </c>
      <c r="F15" s="1949">
        <v>42</v>
      </c>
      <c r="G15" s="1949">
        <v>43</v>
      </c>
      <c r="H15" s="1949">
        <v>45</v>
      </c>
      <c r="I15" s="1949">
        <v>49</v>
      </c>
      <c r="J15" s="1949">
        <v>55</v>
      </c>
      <c r="K15" s="1949">
        <v>52</v>
      </c>
      <c r="L15" s="1949">
        <v>52</v>
      </c>
      <c r="M15" s="1949">
        <v>51</v>
      </c>
      <c r="N15" s="1949">
        <v>49</v>
      </c>
      <c r="O15" s="1949">
        <v>49</v>
      </c>
    </row>
    <row r="16" spans="1:16" s="1851" customFormat="1" ht="8.85" customHeight="1">
      <c r="A16" s="1947">
        <v>10</v>
      </c>
      <c r="B16" s="2522"/>
      <c r="C16" s="1948" t="s">
        <v>519</v>
      </c>
      <c r="D16" s="1949">
        <v>15</v>
      </c>
      <c r="E16" s="1949">
        <v>16</v>
      </c>
      <c r="F16" s="1949">
        <v>21</v>
      </c>
      <c r="G16" s="1949">
        <v>23</v>
      </c>
      <c r="H16" s="1949">
        <v>25</v>
      </c>
      <c r="I16" s="1949">
        <v>28</v>
      </c>
      <c r="J16" s="1949">
        <v>33</v>
      </c>
      <c r="K16" s="1949">
        <v>38</v>
      </c>
      <c r="L16" s="1949">
        <v>38</v>
      </c>
      <c r="M16" s="1949">
        <v>37</v>
      </c>
      <c r="N16" s="1949">
        <v>36</v>
      </c>
      <c r="O16" s="1949">
        <v>36</v>
      </c>
    </row>
    <row r="17" spans="1:15" s="1851" customFormat="1" ht="8.85" customHeight="1">
      <c r="A17" s="1947">
        <v>11</v>
      </c>
      <c r="B17" s="2522"/>
      <c r="C17" s="1948" t="s">
        <v>523</v>
      </c>
      <c r="D17" s="1949">
        <v>0</v>
      </c>
      <c r="E17" s="1949">
        <v>0</v>
      </c>
      <c r="F17" s="1949">
        <v>0</v>
      </c>
      <c r="G17" s="1949">
        <v>0</v>
      </c>
      <c r="H17" s="1949">
        <v>0</v>
      </c>
      <c r="I17" s="1949">
        <v>0</v>
      </c>
      <c r="J17" s="1949">
        <v>0</v>
      </c>
      <c r="K17" s="1949">
        <v>0</v>
      </c>
      <c r="L17" s="1949">
        <v>0</v>
      </c>
      <c r="M17" s="1949">
        <v>0</v>
      </c>
      <c r="N17" s="1949">
        <v>0</v>
      </c>
      <c r="O17" s="1949">
        <v>0</v>
      </c>
    </row>
    <row r="18" spans="1:15" s="1851" customFormat="1" ht="8.85" customHeight="1">
      <c r="A18" s="1947">
        <v>12</v>
      </c>
      <c r="B18" s="2522"/>
      <c r="C18" s="1948" t="s">
        <v>525</v>
      </c>
      <c r="D18" s="1949">
        <v>3</v>
      </c>
      <c r="E18" s="1949">
        <v>4</v>
      </c>
      <c r="F18" s="1949">
        <v>4</v>
      </c>
      <c r="G18" s="1949">
        <v>6</v>
      </c>
      <c r="H18" s="1949">
        <v>6</v>
      </c>
      <c r="I18" s="1949">
        <v>6</v>
      </c>
      <c r="J18" s="1949">
        <v>6</v>
      </c>
      <c r="K18" s="1949">
        <v>6</v>
      </c>
      <c r="L18" s="1949">
        <v>6</v>
      </c>
      <c r="M18" s="1949">
        <v>6</v>
      </c>
      <c r="N18" s="1949">
        <v>6</v>
      </c>
      <c r="O18" s="1949">
        <v>6</v>
      </c>
    </row>
    <row r="19" spans="1:15" s="1851" customFormat="1" ht="8.85" customHeight="1">
      <c r="A19" s="1947">
        <v>13</v>
      </c>
      <c r="B19" s="2522"/>
      <c r="C19" s="1948" t="s">
        <v>524</v>
      </c>
      <c r="D19" s="1949">
        <v>4</v>
      </c>
      <c r="E19" s="1949">
        <v>5</v>
      </c>
      <c r="F19" s="1949">
        <v>5</v>
      </c>
      <c r="G19" s="1949">
        <v>5</v>
      </c>
      <c r="H19" s="1949">
        <v>5</v>
      </c>
      <c r="I19" s="1949">
        <v>5</v>
      </c>
      <c r="J19" s="1949">
        <v>5</v>
      </c>
      <c r="K19" s="1949">
        <v>5</v>
      </c>
      <c r="L19" s="1949">
        <v>5</v>
      </c>
      <c r="M19" s="1949">
        <v>4</v>
      </c>
      <c r="N19" s="1949">
        <v>4</v>
      </c>
      <c r="O19" s="1949">
        <v>4</v>
      </c>
    </row>
    <row r="20" spans="1:15" s="1851" customFormat="1" ht="8.85" customHeight="1">
      <c r="A20" s="1947">
        <v>14</v>
      </c>
      <c r="B20" s="2523"/>
      <c r="C20" s="1948" t="s">
        <v>526</v>
      </c>
      <c r="D20" s="1949">
        <v>0</v>
      </c>
      <c r="E20" s="1949">
        <v>1</v>
      </c>
      <c r="F20" s="1949">
        <v>1</v>
      </c>
      <c r="G20" s="1949">
        <v>1</v>
      </c>
      <c r="H20" s="1949">
        <v>2</v>
      </c>
      <c r="I20" s="1949">
        <v>3</v>
      </c>
      <c r="J20" s="1949">
        <v>3</v>
      </c>
      <c r="K20" s="1949">
        <v>3</v>
      </c>
      <c r="L20" s="1949">
        <v>3</v>
      </c>
      <c r="M20" s="1949">
        <v>3</v>
      </c>
      <c r="N20" s="1949">
        <v>3</v>
      </c>
      <c r="O20" s="1949">
        <v>3</v>
      </c>
    </row>
    <row r="21" spans="1:15" s="1851" customFormat="1" ht="8.85" customHeight="1">
      <c r="A21" s="1947"/>
      <c r="B21" s="1950" t="s">
        <v>1341</v>
      </c>
      <c r="C21" s="1951"/>
      <c r="D21" s="1952">
        <v>98</v>
      </c>
      <c r="E21" s="1952">
        <v>114</v>
      </c>
      <c r="F21" s="1952">
        <v>135</v>
      </c>
      <c r="G21" s="1952">
        <v>144</v>
      </c>
      <c r="H21" s="1952">
        <v>156</v>
      </c>
      <c r="I21" s="1952">
        <v>167</v>
      </c>
      <c r="J21" s="1952">
        <v>183</v>
      </c>
      <c r="K21" s="1952">
        <v>174</v>
      </c>
      <c r="L21" s="1952">
        <v>175</v>
      </c>
      <c r="M21" s="1952">
        <v>172</v>
      </c>
      <c r="N21" s="1952">
        <v>165</v>
      </c>
      <c r="O21" s="1952">
        <v>166</v>
      </c>
    </row>
    <row r="22" spans="1:15" s="1851" customFormat="1" ht="8.85" customHeight="1">
      <c r="A22" s="1947">
        <v>15</v>
      </c>
      <c r="B22" s="2519" t="s">
        <v>2511</v>
      </c>
      <c r="C22" s="1948" t="s">
        <v>528</v>
      </c>
      <c r="D22" s="1949">
        <v>1</v>
      </c>
      <c r="E22" s="1949">
        <v>2</v>
      </c>
      <c r="F22" s="1949">
        <v>2</v>
      </c>
      <c r="G22" s="1949">
        <v>2</v>
      </c>
      <c r="H22" s="1949">
        <v>4</v>
      </c>
      <c r="I22" s="1949">
        <v>7</v>
      </c>
      <c r="J22" s="1949">
        <v>7</v>
      </c>
      <c r="K22" s="1949">
        <v>7</v>
      </c>
      <c r="L22" s="1949">
        <v>7</v>
      </c>
      <c r="M22" s="1949">
        <v>6</v>
      </c>
      <c r="N22" s="1949">
        <v>6</v>
      </c>
      <c r="O22" s="1949">
        <v>6</v>
      </c>
    </row>
    <row r="23" spans="1:15" s="1851" customFormat="1" ht="8.85" customHeight="1">
      <c r="A23" s="1947">
        <v>16</v>
      </c>
      <c r="B23" s="2522"/>
      <c r="C23" s="1948" t="s">
        <v>527</v>
      </c>
      <c r="D23" s="1949">
        <v>1</v>
      </c>
      <c r="E23" s="1949">
        <v>1</v>
      </c>
      <c r="F23" s="1949">
        <v>6</v>
      </c>
      <c r="G23" s="1949">
        <v>7</v>
      </c>
      <c r="H23" s="1949">
        <v>9</v>
      </c>
      <c r="I23" s="1949">
        <v>12</v>
      </c>
      <c r="J23" s="1949">
        <v>12</v>
      </c>
      <c r="K23" s="1949">
        <v>13</v>
      </c>
      <c r="L23" s="1949">
        <v>13</v>
      </c>
      <c r="M23" s="1949">
        <v>11</v>
      </c>
      <c r="N23" s="1949">
        <v>10</v>
      </c>
      <c r="O23" s="1949">
        <v>11</v>
      </c>
    </row>
    <row r="24" spans="1:15" s="1851" customFormat="1" ht="8.85" customHeight="1">
      <c r="A24" s="1947">
        <v>17</v>
      </c>
      <c r="B24" s="2522"/>
      <c r="C24" s="1948" t="s">
        <v>534</v>
      </c>
      <c r="D24" s="1949">
        <v>5</v>
      </c>
      <c r="E24" s="1949">
        <v>5</v>
      </c>
      <c r="F24" s="1949">
        <v>8</v>
      </c>
      <c r="G24" s="1949">
        <v>10</v>
      </c>
      <c r="H24" s="1949">
        <v>12</v>
      </c>
      <c r="I24" s="1949">
        <v>14</v>
      </c>
      <c r="J24" s="1949">
        <v>14</v>
      </c>
      <c r="K24" s="1949">
        <v>14</v>
      </c>
      <c r="L24" s="1949">
        <v>14</v>
      </c>
      <c r="M24" s="1949">
        <v>13</v>
      </c>
      <c r="N24" s="1949">
        <v>7</v>
      </c>
      <c r="O24" s="1949">
        <v>8</v>
      </c>
    </row>
    <row r="25" spans="1:15" s="1851" customFormat="1" ht="8.85" customHeight="1">
      <c r="A25" s="1947">
        <v>18</v>
      </c>
      <c r="B25" s="2522"/>
      <c r="C25" s="1948" t="s">
        <v>2512</v>
      </c>
      <c r="D25" s="1949">
        <v>6</v>
      </c>
      <c r="E25" s="1949">
        <v>7</v>
      </c>
      <c r="F25" s="1949">
        <v>11</v>
      </c>
      <c r="G25" s="1949">
        <v>12</v>
      </c>
      <c r="H25" s="1949">
        <v>13</v>
      </c>
      <c r="I25" s="1949">
        <v>15</v>
      </c>
      <c r="J25" s="1949">
        <v>15</v>
      </c>
      <c r="K25" s="1949">
        <v>16</v>
      </c>
      <c r="L25" s="1949">
        <v>16</v>
      </c>
      <c r="M25" s="1949">
        <v>15</v>
      </c>
      <c r="N25" s="1949">
        <v>7</v>
      </c>
      <c r="O25" s="1949">
        <v>7</v>
      </c>
    </row>
    <row r="26" spans="1:15" s="1851" customFormat="1" ht="8.85" customHeight="1">
      <c r="A26" s="1947">
        <v>19</v>
      </c>
      <c r="B26" s="2522"/>
      <c r="C26" s="1948" t="s">
        <v>532</v>
      </c>
      <c r="D26" s="1949">
        <v>7</v>
      </c>
      <c r="E26" s="1949">
        <v>7</v>
      </c>
      <c r="F26" s="1949">
        <v>8</v>
      </c>
      <c r="G26" s="1949">
        <v>9</v>
      </c>
      <c r="H26" s="1949">
        <v>9</v>
      </c>
      <c r="I26" s="1949">
        <v>12</v>
      </c>
      <c r="J26" s="1949">
        <v>13</v>
      </c>
      <c r="K26" s="1949">
        <v>13</v>
      </c>
      <c r="L26" s="1949">
        <v>13</v>
      </c>
      <c r="M26" s="1949">
        <v>12</v>
      </c>
      <c r="N26" s="1949">
        <v>12</v>
      </c>
      <c r="O26" s="1949">
        <v>12</v>
      </c>
    </row>
    <row r="27" spans="1:15" s="1851" customFormat="1" ht="8.85" customHeight="1">
      <c r="A27" s="1947">
        <v>20</v>
      </c>
      <c r="B27" s="2522"/>
      <c r="C27" s="1948" t="s">
        <v>539</v>
      </c>
      <c r="D27" s="1949">
        <v>5</v>
      </c>
      <c r="E27" s="1949">
        <v>5</v>
      </c>
      <c r="F27" s="1949">
        <v>6</v>
      </c>
      <c r="G27" s="1949">
        <v>6</v>
      </c>
      <c r="H27" s="1949">
        <v>7</v>
      </c>
      <c r="I27" s="1949">
        <v>8</v>
      </c>
      <c r="J27" s="1949">
        <v>8</v>
      </c>
      <c r="K27" s="1949">
        <v>8</v>
      </c>
      <c r="L27" s="1949">
        <v>8</v>
      </c>
      <c r="M27" s="1949">
        <v>7</v>
      </c>
      <c r="N27" s="1949">
        <v>7</v>
      </c>
      <c r="O27" s="1949">
        <v>8</v>
      </c>
    </row>
    <row r="28" spans="1:15" s="1851" customFormat="1" ht="8.85" customHeight="1">
      <c r="A28" s="1947">
        <v>21</v>
      </c>
      <c r="B28" s="2522"/>
      <c r="C28" s="1948" t="s">
        <v>538</v>
      </c>
      <c r="D28" s="1949">
        <v>4</v>
      </c>
      <c r="E28" s="1949">
        <v>4</v>
      </c>
      <c r="F28" s="1949">
        <v>5</v>
      </c>
      <c r="G28" s="1949">
        <v>7</v>
      </c>
      <c r="H28" s="1949">
        <v>8</v>
      </c>
      <c r="I28" s="1949">
        <v>10</v>
      </c>
      <c r="J28" s="1949">
        <v>11</v>
      </c>
      <c r="K28" s="1949">
        <v>12</v>
      </c>
      <c r="L28" s="1949">
        <v>12</v>
      </c>
      <c r="M28" s="1949">
        <v>10</v>
      </c>
      <c r="N28" s="1949">
        <v>10</v>
      </c>
      <c r="O28" s="1949">
        <v>11</v>
      </c>
    </row>
    <row r="29" spans="1:15" s="1851" customFormat="1" ht="8.85" customHeight="1">
      <c r="A29" s="1947">
        <v>22</v>
      </c>
      <c r="B29" s="2523"/>
      <c r="C29" s="1948" t="s">
        <v>537</v>
      </c>
      <c r="D29" s="1949">
        <v>9</v>
      </c>
      <c r="E29" s="1949">
        <v>10</v>
      </c>
      <c r="F29" s="1949">
        <v>10</v>
      </c>
      <c r="G29" s="1949">
        <v>11</v>
      </c>
      <c r="H29" s="1949">
        <v>13</v>
      </c>
      <c r="I29" s="1949">
        <v>14</v>
      </c>
      <c r="J29" s="1949">
        <v>14</v>
      </c>
      <c r="K29" s="1949">
        <v>14</v>
      </c>
      <c r="L29" s="1949">
        <v>14</v>
      </c>
      <c r="M29" s="1949">
        <v>12</v>
      </c>
      <c r="N29" s="1949">
        <v>10</v>
      </c>
      <c r="O29" s="1949">
        <v>10</v>
      </c>
    </row>
    <row r="30" spans="1:15" s="1851" customFormat="1" ht="8.85" customHeight="1">
      <c r="A30" s="1947"/>
      <c r="B30" s="1953" t="s">
        <v>1341</v>
      </c>
      <c r="C30" s="1954"/>
      <c r="D30" s="1952">
        <v>38</v>
      </c>
      <c r="E30" s="1952">
        <v>41</v>
      </c>
      <c r="F30" s="1952">
        <v>56</v>
      </c>
      <c r="G30" s="1952">
        <v>64</v>
      </c>
      <c r="H30" s="1952">
        <v>75</v>
      </c>
      <c r="I30" s="1952">
        <v>92</v>
      </c>
      <c r="J30" s="1952">
        <v>94</v>
      </c>
      <c r="K30" s="1952">
        <v>97</v>
      </c>
      <c r="L30" s="1952">
        <v>97</v>
      </c>
      <c r="M30" s="1952">
        <v>86</v>
      </c>
      <c r="N30" s="1952">
        <v>69</v>
      </c>
      <c r="O30" s="1952">
        <v>73</v>
      </c>
    </row>
    <row r="31" spans="1:15" s="1851" customFormat="1" ht="8.85" customHeight="1">
      <c r="A31" s="1947">
        <v>23</v>
      </c>
      <c r="B31" s="2519" t="s">
        <v>2513</v>
      </c>
      <c r="C31" s="1948" t="s">
        <v>529</v>
      </c>
      <c r="D31" s="1949">
        <v>5</v>
      </c>
      <c r="E31" s="1949">
        <v>6</v>
      </c>
      <c r="F31" s="1949">
        <v>3</v>
      </c>
      <c r="G31" s="1949">
        <v>3</v>
      </c>
      <c r="H31" s="1949">
        <v>3</v>
      </c>
      <c r="I31" s="1949">
        <v>3</v>
      </c>
      <c r="J31" s="1949">
        <v>3</v>
      </c>
      <c r="K31" s="1949">
        <v>3</v>
      </c>
      <c r="L31" s="1949">
        <v>3</v>
      </c>
      <c r="M31" s="1949">
        <v>3</v>
      </c>
      <c r="N31" s="1949">
        <v>3</v>
      </c>
      <c r="O31" s="1949">
        <v>3</v>
      </c>
    </row>
    <row r="32" spans="1:15" s="1851" customFormat="1" ht="8.85" customHeight="1">
      <c r="A32" s="1947">
        <v>24</v>
      </c>
      <c r="B32" s="2522"/>
      <c r="C32" s="1948" t="s">
        <v>530</v>
      </c>
      <c r="D32" s="1949">
        <v>1</v>
      </c>
      <c r="E32" s="1949">
        <v>1</v>
      </c>
      <c r="F32" s="1949">
        <v>1</v>
      </c>
      <c r="G32" s="1949">
        <v>1</v>
      </c>
      <c r="H32" s="1949">
        <v>1</v>
      </c>
      <c r="I32" s="1949">
        <v>1</v>
      </c>
      <c r="J32" s="1949">
        <v>1</v>
      </c>
      <c r="K32" s="1949">
        <v>1</v>
      </c>
      <c r="L32" s="1949">
        <v>1</v>
      </c>
      <c r="M32" s="1949">
        <v>1</v>
      </c>
      <c r="N32" s="1949">
        <v>1</v>
      </c>
      <c r="O32" s="1949">
        <v>1</v>
      </c>
    </row>
    <row r="33" spans="1:15" s="1851" customFormat="1" ht="8.85" customHeight="1">
      <c r="A33" s="1947">
        <v>25</v>
      </c>
      <c r="B33" s="2522"/>
      <c r="C33" s="1948" t="s">
        <v>531</v>
      </c>
      <c r="D33" s="1949">
        <v>5</v>
      </c>
      <c r="E33" s="1949">
        <v>5</v>
      </c>
      <c r="F33" s="1949">
        <v>2</v>
      </c>
      <c r="G33" s="1949">
        <v>3</v>
      </c>
      <c r="H33" s="1949">
        <v>3</v>
      </c>
      <c r="I33" s="1949">
        <v>3</v>
      </c>
      <c r="J33" s="1949">
        <v>3</v>
      </c>
      <c r="K33" s="1949">
        <v>3</v>
      </c>
      <c r="L33" s="1949">
        <v>3</v>
      </c>
      <c r="M33" s="1949">
        <v>3</v>
      </c>
      <c r="N33" s="1949">
        <v>2</v>
      </c>
      <c r="O33" s="1949">
        <v>2</v>
      </c>
    </row>
    <row r="34" spans="1:15" s="1851" customFormat="1" ht="8.85" customHeight="1">
      <c r="A34" s="1947">
        <v>26</v>
      </c>
      <c r="B34" s="2522"/>
      <c r="C34" s="1948" t="s">
        <v>2514</v>
      </c>
      <c r="D34" s="1949">
        <v>1</v>
      </c>
      <c r="E34" s="1949">
        <v>1</v>
      </c>
      <c r="F34" s="1949">
        <v>1</v>
      </c>
      <c r="G34" s="1949">
        <v>1</v>
      </c>
      <c r="H34" s="1949">
        <v>1</v>
      </c>
      <c r="I34" s="1949">
        <v>1</v>
      </c>
      <c r="J34" s="1949">
        <v>1</v>
      </c>
      <c r="K34" s="1949">
        <v>1</v>
      </c>
      <c r="L34" s="1949">
        <v>1</v>
      </c>
      <c r="M34" s="1949">
        <v>1</v>
      </c>
      <c r="N34" s="1949">
        <v>1</v>
      </c>
      <c r="O34" s="1949">
        <v>1</v>
      </c>
    </row>
    <row r="35" spans="1:15" s="1851" customFormat="1" ht="8.85" customHeight="1">
      <c r="A35" s="1947">
        <v>27</v>
      </c>
      <c r="B35" s="2522"/>
      <c r="C35" s="1948" t="s">
        <v>544</v>
      </c>
      <c r="D35" s="1949">
        <v>16</v>
      </c>
      <c r="E35" s="1949">
        <v>16</v>
      </c>
      <c r="F35" s="1949">
        <v>17</v>
      </c>
      <c r="G35" s="1949">
        <v>19</v>
      </c>
      <c r="H35" s="1949">
        <v>21</v>
      </c>
      <c r="I35" s="1949">
        <v>21</v>
      </c>
      <c r="J35" s="1949">
        <v>22</v>
      </c>
      <c r="K35" s="1949">
        <v>23</v>
      </c>
      <c r="L35" s="1949">
        <v>26</v>
      </c>
      <c r="M35" s="1949">
        <v>25</v>
      </c>
      <c r="N35" s="1949">
        <v>17</v>
      </c>
      <c r="O35" s="1949">
        <v>17</v>
      </c>
    </row>
    <row r="36" spans="1:15" s="1851" customFormat="1" ht="8.85" customHeight="1">
      <c r="A36" s="1947">
        <v>28</v>
      </c>
      <c r="B36" s="2522"/>
      <c r="C36" s="1948" t="s">
        <v>545</v>
      </c>
      <c r="D36" s="1949">
        <v>7</v>
      </c>
      <c r="E36" s="1949">
        <v>11</v>
      </c>
      <c r="F36" s="1949">
        <v>11</v>
      </c>
      <c r="G36" s="1949">
        <v>11</v>
      </c>
      <c r="H36" s="1949">
        <v>12</v>
      </c>
      <c r="I36" s="1949">
        <v>13</v>
      </c>
      <c r="J36" s="1949">
        <v>13</v>
      </c>
      <c r="K36" s="1949">
        <v>14</v>
      </c>
      <c r="L36" s="1949">
        <v>14</v>
      </c>
      <c r="M36" s="1949">
        <v>14</v>
      </c>
      <c r="N36" s="1949">
        <v>13</v>
      </c>
      <c r="O36" s="1949">
        <v>13</v>
      </c>
    </row>
    <row r="37" spans="1:15" s="1851" customFormat="1" ht="8.85" customHeight="1">
      <c r="A37" s="1947">
        <v>29</v>
      </c>
      <c r="B37" s="2522"/>
      <c r="C37" s="1948" t="s">
        <v>546</v>
      </c>
      <c r="D37" s="1949">
        <v>10</v>
      </c>
      <c r="E37" s="1949">
        <v>12</v>
      </c>
      <c r="F37" s="1949">
        <v>13</v>
      </c>
      <c r="G37" s="1949">
        <v>12</v>
      </c>
      <c r="H37" s="1949">
        <v>12</v>
      </c>
      <c r="I37" s="1949">
        <v>12</v>
      </c>
      <c r="J37" s="1949">
        <v>11</v>
      </c>
      <c r="K37" s="1949">
        <v>11</v>
      </c>
      <c r="L37" s="1949">
        <v>11</v>
      </c>
      <c r="M37" s="1949">
        <v>11</v>
      </c>
      <c r="N37" s="1949">
        <v>9</v>
      </c>
      <c r="O37" s="1949">
        <v>10</v>
      </c>
    </row>
    <row r="38" spans="1:15" s="1851" customFormat="1" ht="8.85" customHeight="1">
      <c r="A38" s="1947">
        <v>30</v>
      </c>
      <c r="B38" s="2522"/>
      <c r="C38" s="1955" t="s">
        <v>2515</v>
      </c>
      <c r="D38" s="1949">
        <v>16</v>
      </c>
      <c r="E38" s="1949">
        <v>12</v>
      </c>
      <c r="F38" s="1949">
        <v>12</v>
      </c>
      <c r="G38" s="1949">
        <v>13</v>
      </c>
      <c r="H38" s="1949">
        <v>16</v>
      </c>
      <c r="I38" s="1949">
        <v>16</v>
      </c>
      <c r="J38" s="1949">
        <v>18</v>
      </c>
      <c r="K38" s="1949">
        <v>19</v>
      </c>
      <c r="L38" s="1949">
        <v>19</v>
      </c>
      <c r="M38" s="1949">
        <v>18</v>
      </c>
      <c r="N38" s="1949">
        <v>13</v>
      </c>
      <c r="O38" s="1949">
        <v>13</v>
      </c>
    </row>
    <row r="39" spans="1:15" s="1851" customFormat="1" ht="8.85" customHeight="1">
      <c r="A39" s="1947">
        <v>31</v>
      </c>
      <c r="B39" s="2522"/>
      <c r="C39" s="1948" t="s">
        <v>540</v>
      </c>
      <c r="D39" s="1949">
        <v>80</v>
      </c>
      <c r="E39" s="1949">
        <v>92</v>
      </c>
      <c r="F39" s="1949">
        <v>95</v>
      </c>
      <c r="G39" s="1949">
        <v>99</v>
      </c>
      <c r="H39" s="1949">
        <v>114</v>
      </c>
      <c r="I39" s="1949">
        <v>125</v>
      </c>
      <c r="J39" s="1949">
        <v>134</v>
      </c>
      <c r="K39" s="1949">
        <v>135</v>
      </c>
      <c r="L39" s="1949">
        <v>150</v>
      </c>
      <c r="M39" s="1949">
        <v>138</v>
      </c>
      <c r="N39" s="1949">
        <v>116</v>
      </c>
      <c r="O39" s="1949">
        <v>120</v>
      </c>
    </row>
    <row r="40" spans="1:15" s="1851" customFormat="1" ht="8.85" customHeight="1">
      <c r="A40" s="1947">
        <v>32</v>
      </c>
      <c r="B40" s="2522"/>
      <c r="C40" s="1948" t="s">
        <v>541</v>
      </c>
      <c r="D40" s="1949">
        <v>13</v>
      </c>
      <c r="E40" s="1949">
        <v>14</v>
      </c>
      <c r="F40" s="1949">
        <v>17</v>
      </c>
      <c r="G40" s="1949">
        <v>19</v>
      </c>
      <c r="H40" s="1949">
        <v>24</v>
      </c>
      <c r="I40" s="1949">
        <v>25</v>
      </c>
      <c r="J40" s="1949">
        <v>27</v>
      </c>
      <c r="K40" s="1949">
        <v>26</v>
      </c>
      <c r="L40" s="1949">
        <v>29</v>
      </c>
      <c r="M40" s="1949">
        <v>26</v>
      </c>
      <c r="N40" s="1949">
        <v>23</v>
      </c>
      <c r="O40" s="1949">
        <v>24</v>
      </c>
    </row>
    <row r="41" spans="1:15" s="1851" customFormat="1" ht="8.85" customHeight="1">
      <c r="A41" s="1947">
        <v>33</v>
      </c>
      <c r="B41" s="2522"/>
      <c r="C41" s="1948" t="s">
        <v>542</v>
      </c>
      <c r="D41" s="1949">
        <v>8</v>
      </c>
      <c r="E41" s="1949">
        <v>9</v>
      </c>
      <c r="F41" s="1949">
        <v>10</v>
      </c>
      <c r="G41" s="1949">
        <v>11</v>
      </c>
      <c r="H41" s="1949">
        <v>14</v>
      </c>
      <c r="I41" s="1949">
        <v>14</v>
      </c>
      <c r="J41" s="1949">
        <v>16</v>
      </c>
      <c r="K41" s="1949">
        <v>16</v>
      </c>
      <c r="L41" s="1949">
        <v>19</v>
      </c>
      <c r="M41" s="1949">
        <v>17</v>
      </c>
      <c r="N41" s="1949">
        <v>13</v>
      </c>
      <c r="O41" s="1949">
        <v>13</v>
      </c>
    </row>
    <row r="42" spans="1:15" s="1851" customFormat="1" ht="8.85" customHeight="1">
      <c r="A42" s="1947">
        <v>34</v>
      </c>
      <c r="B42" s="2522"/>
      <c r="C42" s="1948" t="s">
        <v>536</v>
      </c>
      <c r="D42" s="1949">
        <v>17</v>
      </c>
      <c r="E42" s="1949">
        <v>13</v>
      </c>
      <c r="F42" s="1949">
        <v>15</v>
      </c>
      <c r="G42" s="1949">
        <v>16</v>
      </c>
      <c r="H42" s="1949">
        <v>16</v>
      </c>
      <c r="I42" s="1949">
        <v>16</v>
      </c>
      <c r="J42" s="1949">
        <v>17</v>
      </c>
      <c r="K42" s="1949">
        <v>16</v>
      </c>
      <c r="L42" s="1949">
        <v>17</v>
      </c>
      <c r="M42" s="1949">
        <v>16</v>
      </c>
      <c r="N42" s="1949">
        <v>15</v>
      </c>
      <c r="O42" s="1949">
        <v>15</v>
      </c>
    </row>
    <row r="43" spans="1:15" s="1851" customFormat="1" ht="8.85" customHeight="1">
      <c r="A43" s="1947">
        <v>35</v>
      </c>
      <c r="B43" s="2523"/>
      <c r="C43" s="1948" t="s">
        <v>2516</v>
      </c>
      <c r="D43" s="1949">
        <v>65</v>
      </c>
      <c r="E43" s="1949">
        <v>59</v>
      </c>
      <c r="F43" s="1949">
        <v>61</v>
      </c>
      <c r="G43" s="1949">
        <v>63</v>
      </c>
      <c r="H43" s="1949">
        <v>64</v>
      </c>
      <c r="I43" s="1949">
        <v>67</v>
      </c>
      <c r="J43" s="1949">
        <v>69</v>
      </c>
      <c r="K43" s="1949">
        <v>67</v>
      </c>
      <c r="L43" s="1949">
        <v>69</v>
      </c>
      <c r="M43" s="1949">
        <v>65</v>
      </c>
      <c r="N43" s="1949">
        <v>49</v>
      </c>
      <c r="O43" s="1949">
        <v>49</v>
      </c>
    </row>
    <row r="44" spans="1:15" s="1851" customFormat="1" ht="8.85" customHeight="1">
      <c r="A44" s="1947"/>
      <c r="B44" s="1950" t="s">
        <v>1341</v>
      </c>
      <c r="C44" s="1965"/>
      <c r="D44" s="1952">
        <v>244</v>
      </c>
      <c r="E44" s="1952">
        <v>251</v>
      </c>
      <c r="F44" s="1952">
        <v>258</v>
      </c>
      <c r="G44" s="1952">
        <v>271</v>
      </c>
      <c r="H44" s="1952">
        <v>301</v>
      </c>
      <c r="I44" s="1952">
        <v>317</v>
      </c>
      <c r="J44" s="1952">
        <v>335</v>
      </c>
      <c r="K44" s="1952">
        <v>335</v>
      </c>
      <c r="L44" s="1952">
        <v>362</v>
      </c>
      <c r="M44" s="1952">
        <v>338</v>
      </c>
      <c r="N44" s="1952">
        <v>275</v>
      </c>
      <c r="O44" s="1952">
        <v>281</v>
      </c>
    </row>
    <row r="45" spans="1:15" s="1851" customFormat="1" ht="8.85" customHeight="1">
      <c r="A45" s="1947">
        <v>36</v>
      </c>
      <c r="B45" s="2528" t="s">
        <v>1635</v>
      </c>
      <c r="C45" s="1948" t="s">
        <v>548</v>
      </c>
      <c r="D45" s="1949">
        <v>12</v>
      </c>
      <c r="E45" s="1949">
        <v>12</v>
      </c>
      <c r="F45" s="1949">
        <v>11</v>
      </c>
      <c r="G45" s="1949">
        <v>12</v>
      </c>
      <c r="H45" s="1949">
        <v>12</v>
      </c>
      <c r="I45" s="1949">
        <v>12</v>
      </c>
      <c r="J45" s="1949">
        <v>11</v>
      </c>
      <c r="K45" s="1949">
        <v>7</v>
      </c>
      <c r="L45" s="1949">
        <v>7</v>
      </c>
      <c r="M45" s="1949">
        <v>6</v>
      </c>
      <c r="N45" s="1949">
        <v>5</v>
      </c>
      <c r="O45" s="1949">
        <v>5</v>
      </c>
    </row>
    <row r="46" spans="1:15" s="1851" customFormat="1" ht="8.85" customHeight="1">
      <c r="A46" s="1947">
        <v>37</v>
      </c>
      <c r="B46" s="2528"/>
      <c r="C46" s="1948" t="s">
        <v>550</v>
      </c>
      <c r="D46" s="1949">
        <v>1</v>
      </c>
      <c r="E46" s="1949">
        <v>1</v>
      </c>
      <c r="F46" s="1949">
        <v>2</v>
      </c>
      <c r="G46" s="1949">
        <v>3</v>
      </c>
      <c r="H46" s="1949">
        <v>3</v>
      </c>
      <c r="I46" s="1949">
        <v>3</v>
      </c>
      <c r="J46" s="1949">
        <v>3</v>
      </c>
      <c r="K46" s="1949">
        <v>2</v>
      </c>
      <c r="L46" s="1949">
        <v>2</v>
      </c>
      <c r="M46" s="1949">
        <v>1</v>
      </c>
      <c r="N46" s="1949">
        <v>0</v>
      </c>
      <c r="O46" s="1949">
        <v>0</v>
      </c>
    </row>
    <row r="47" spans="1:15" s="1851" customFormat="1" ht="8.85" customHeight="1">
      <c r="A47" s="1947">
        <v>38</v>
      </c>
      <c r="B47" s="2528"/>
      <c r="C47" s="1948" t="s">
        <v>551</v>
      </c>
      <c r="D47" s="1949">
        <v>6</v>
      </c>
      <c r="E47" s="1949">
        <v>6</v>
      </c>
      <c r="F47" s="1949">
        <v>7</v>
      </c>
      <c r="G47" s="1949">
        <v>8</v>
      </c>
      <c r="H47" s="1949">
        <v>8</v>
      </c>
      <c r="I47" s="1949">
        <v>10</v>
      </c>
      <c r="J47" s="1949">
        <v>10</v>
      </c>
      <c r="K47" s="1949">
        <v>9</v>
      </c>
      <c r="L47" s="1949">
        <v>10</v>
      </c>
      <c r="M47" s="1949">
        <v>7</v>
      </c>
      <c r="N47" s="1949">
        <v>5</v>
      </c>
      <c r="O47" s="1949">
        <v>5</v>
      </c>
    </row>
    <row r="48" spans="1:15" s="1851" customFormat="1" ht="8.85" customHeight="1">
      <c r="A48" s="1947">
        <v>39</v>
      </c>
      <c r="B48" s="2528"/>
      <c r="C48" s="1948" t="s">
        <v>552</v>
      </c>
      <c r="D48" s="1949">
        <v>82</v>
      </c>
      <c r="E48" s="1949">
        <v>82</v>
      </c>
      <c r="F48" s="1949">
        <v>86</v>
      </c>
      <c r="G48" s="1949">
        <v>87</v>
      </c>
      <c r="H48" s="1949">
        <v>98</v>
      </c>
      <c r="I48" s="1949">
        <v>100</v>
      </c>
      <c r="J48" s="1949">
        <v>101</v>
      </c>
      <c r="K48" s="1949">
        <v>97</v>
      </c>
      <c r="L48" s="1949">
        <v>100</v>
      </c>
      <c r="M48" s="1949">
        <v>87</v>
      </c>
      <c r="N48" s="1949">
        <v>72</v>
      </c>
      <c r="O48" s="1949">
        <v>73</v>
      </c>
    </row>
    <row r="49" spans="1:15" s="1851" customFormat="1" ht="8.85" customHeight="1">
      <c r="A49" s="1947">
        <v>40</v>
      </c>
      <c r="B49" s="2528"/>
      <c r="C49" s="1948" t="s">
        <v>549</v>
      </c>
      <c r="D49" s="1949">
        <v>27</v>
      </c>
      <c r="E49" s="1949">
        <v>27</v>
      </c>
      <c r="F49" s="1949">
        <v>31</v>
      </c>
      <c r="G49" s="1949">
        <v>34</v>
      </c>
      <c r="H49" s="1949">
        <v>34</v>
      </c>
      <c r="I49" s="1949">
        <v>34</v>
      </c>
      <c r="J49" s="1949">
        <v>34</v>
      </c>
      <c r="K49" s="1949">
        <v>29</v>
      </c>
      <c r="L49" s="1949">
        <v>30</v>
      </c>
      <c r="M49" s="1949">
        <v>26</v>
      </c>
      <c r="N49" s="1949">
        <v>22</v>
      </c>
      <c r="O49" s="1949">
        <v>22</v>
      </c>
    </row>
    <row r="50" spans="1:15" s="1851" customFormat="1" ht="8.85" customHeight="1">
      <c r="A50" s="1947">
        <v>41</v>
      </c>
      <c r="B50" s="2528"/>
      <c r="C50" s="1948" t="s">
        <v>553</v>
      </c>
      <c r="D50" s="1949">
        <v>22</v>
      </c>
      <c r="E50" s="1949">
        <v>23</v>
      </c>
      <c r="F50" s="1949">
        <v>26</v>
      </c>
      <c r="G50" s="1949">
        <v>26</v>
      </c>
      <c r="H50" s="1949">
        <v>27</v>
      </c>
      <c r="I50" s="1949">
        <v>27</v>
      </c>
      <c r="J50" s="1949">
        <v>28</v>
      </c>
      <c r="K50" s="1949">
        <v>28</v>
      </c>
      <c r="L50" s="1949">
        <v>28</v>
      </c>
      <c r="M50" s="1949">
        <v>26</v>
      </c>
      <c r="N50" s="1949">
        <v>23</v>
      </c>
      <c r="O50" s="1949">
        <v>23</v>
      </c>
    </row>
    <row r="51" spans="1:15" s="1851" customFormat="1" ht="8.85" customHeight="1">
      <c r="A51" s="1947">
        <v>42</v>
      </c>
      <c r="B51" s="2528"/>
      <c r="C51" s="1948" t="s">
        <v>556</v>
      </c>
      <c r="D51" s="1949">
        <v>3</v>
      </c>
      <c r="E51" s="1949">
        <v>3</v>
      </c>
      <c r="F51" s="1949">
        <v>3</v>
      </c>
      <c r="G51" s="1949">
        <v>4</v>
      </c>
      <c r="H51" s="1949">
        <v>4</v>
      </c>
      <c r="I51" s="1949">
        <v>4</v>
      </c>
      <c r="J51" s="1949">
        <v>4</v>
      </c>
      <c r="K51" s="1949">
        <v>3</v>
      </c>
      <c r="L51" s="1949">
        <v>3</v>
      </c>
      <c r="M51" s="1949">
        <v>3</v>
      </c>
      <c r="N51" s="1949">
        <v>1</v>
      </c>
      <c r="O51" s="1949">
        <v>1</v>
      </c>
    </row>
    <row r="52" spans="1:15" s="1851" customFormat="1" ht="8.85" customHeight="1">
      <c r="A52" s="1947">
        <v>43</v>
      </c>
      <c r="B52" s="2528"/>
      <c r="C52" s="1948" t="s">
        <v>557</v>
      </c>
      <c r="D52" s="1949">
        <v>11</v>
      </c>
      <c r="E52" s="1949">
        <v>11</v>
      </c>
      <c r="F52" s="1949">
        <v>11</v>
      </c>
      <c r="G52" s="1949">
        <v>11</v>
      </c>
      <c r="H52" s="1949">
        <v>11</v>
      </c>
      <c r="I52" s="1949">
        <v>11</v>
      </c>
      <c r="J52" s="1949">
        <v>11</v>
      </c>
      <c r="K52" s="1949">
        <v>10</v>
      </c>
      <c r="L52" s="1949">
        <v>11</v>
      </c>
      <c r="M52" s="1949">
        <v>11</v>
      </c>
      <c r="N52" s="1949">
        <v>10</v>
      </c>
      <c r="O52" s="1949">
        <v>10</v>
      </c>
    </row>
    <row r="53" spans="1:15" s="1851" customFormat="1" ht="8.85" customHeight="1">
      <c r="A53" s="1947">
        <v>44</v>
      </c>
      <c r="B53" s="2528"/>
      <c r="C53" s="1948" t="s">
        <v>554</v>
      </c>
      <c r="D53" s="1949">
        <v>11</v>
      </c>
      <c r="E53" s="1949">
        <v>10</v>
      </c>
      <c r="F53" s="1949">
        <v>12</v>
      </c>
      <c r="G53" s="1949">
        <v>13</v>
      </c>
      <c r="H53" s="1949">
        <v>14</v>
      </c>
      <c r="I53" s="1949">
        <v>14</v>
      </c>
      <c r="J53" s="1949">
        <v>15</v>
      </c>
      <c r="K53" s="1949">
        <v>15</v>
      </c>
      <c r="L53" s="1949">
        <v>15</v>
      </c>
      <c r="M53" s="1949">
        <v>14</v>
      </c>
      <c r="N53" s="1949">
        <v>10</v>
      </c>
      <c r="O53" s="1949">
        <v>10</v>
      </c>
    </row>
    <row r="54" spans="1:15" s="1851" customFormat="1" ht="8.85" customHeight="1">
      <c r="A54" s="1947">
        <v>45</v>
      </c>
      <c r="B54" s="2528"/>
      <c r="C54" s="1948" t="s">
        <v>555</v>
      </c>
      <c r="D54" s="1949">
        <v>6</v>
      </c>
      <c r="E54" s="1949">
        <v>6</v>
      </c>
      <c r="F54" s="1949">
        <v>7</v>
      </c>
      <c r="G54" s="1949">
        <v>7</v>
      </c>
      <c r="H54" s="1949">
        <v>9</v>
      </c>
      <c r="I54" s="1949">
        <v>9</v>
      </c>
      <c r="J54" s="1949">
        <v>9</v>
      </c>
      <c r="K54" s="1949">
        <v>10</v>
      </c>
      <c r="L54" s="1949">
        <v>10</v>
      </c>
      <c r="M54" s="1949">
        <v>10</v>
      </c>
      <c r="N54" s="1949">
        <v>9</v>
      </c>
      <c r="O54" s="1949">
        <v>9</v>
      </c>
    </row>
    <row r="55" spans="1:15" s="1851" customFormat="1" ht="8.85" customHeight="1">
      <c r="A55" s="1947">
        <v>46</v>
      </c>
      <c r="B55" s="2528"/>
      <c r="C55" s="1948" t="s">
        <v>2517</v>
      </c>
      <c r="D55" s="1949">
        <v>28</v>
      </c>
      <c r="E55" s="1949">
        <v>24</v>
      </c>
      <c r="F55" s="1949">
        <v>23</v>
      </c>
      <c r="G55" s="1949">
        <v>24</v>
      </c>
      <c r="H55" s="1949">
        <v>27</v>
      </c>
      <c r="I55" s="1949">
        <v>27</v>
      </c>
      <c r="J55" s="1949">
        <v>27</v>
      </c>
      <c r="K55" s="1949">
        <v>28</v>
      </c>
      <c r="L55" s="1949">
        <v>29</v>
      </c>
      <c r="M55" s="1949">
        <v>29</v>
      </c>
      <c r="N55" s="1949">
        <v>22</v>
      </c>
      <c r="O55" s="1949">
        <v>23</v>
      </c>
    </row>
    <row r="56" spans="1:15" s="1851" customFormat="1" ht="8.85" customHeight="1">
      <c r="A56" s="1947"/>
      <c r="B56" s="1950" t="s">
        <v>1341</v>
      </c>
      <c r="C56" s="1965"/>
      <c r="D56" s="1952">
        <v>209</v>
      </c>
      <c r="E56" s="1952">
        <v>205</v>
      </c>
      <c r="F56" s="1952">
        <v>219</v>
      </c>
      <c r="G56" s="1952">
        <v>229</v>
      </c>
      <c r="H56" s="1952">
        <v>247</v>
      </c>
      <c r="I56" s="1952">
        <v>251</v>
      </c>
      <c r="J56" s="1952">
        <v>253</v>
      </c>
      <c r="K56" s="1952">
        <v>238</v>
      </c>
      <c r="L56" s="1952">
        <v>245</v>
      </c>
      <c r="M56" s="1952">
        <v>220</v>
      </c>
      <c r="N56" s="1952">
        <v>179</v>
      </c>
      <c r="O56" s="1952">
        <v>181</v>
      </c>
    </row>
    <row r="57" spans="1:15" s="1851" customFormat="1" ht="8.85" customHeight="1">
      <c r="A57" s="1947">
        <v>47</v>
      </c>
      <c r="B57" s="2519" t="s">
        <v>2518</v>
      </c>
      <c r="C57" s="1948" t="s">
        <v>558</v>
      </c>
      <c r="D57" s="1949">
        <v>12</v>
      </c>
      <c r="E57" s="1949">
        <v>13</v>
      </c>
      <c r="F57" s="1949">
        <v>14</v>
      </c>
      <c r="G57" s="1949">
        <v>15</v>
      </c>
      <c r="H57" s="1949">
        <v>16</v>
      </c>
      <c r="I57" s="1949">
        <v>16</v>
      </c>
      <c r="J57" s="1949">
        <v>17</v>
      </c>
      <c r="K57" s="1949">
        <v>17</v>
      </c>
      <c r="L57" s="1949">
        <v>17</v>
      </c>
      <c r="M57" s="1949">
        <v>15</v>
      </c>
      <c r="N57" s="1949">
        <v>14</v>
      </c>
      <c r="O57" s="1949">
        <v>14</v>
      </c>
    </row>
    <row r="58" spans="1:15" s="1851" customFormat="1" ht="8.85" customHeight="1">
      <c r="A58" s="1947">
        <v>48</v>
      </c>
      <c r="B58" s="2520"/>
      <c r="C58" s="1948" t="s">
        <v>560</v>
      </c>
      <c r="D58" s="1949">
        <v>8</v>
      </c>
      <c r="E58" s="1949">
        <v>9</v>
      </c>
      <c r="F58" s="1949">
        <v>10</v>
      </c>
      <c r="G58" s="1949">
        <v>10</v>
      </c>
      <c r="H58" s="1949">
        <v>11</v>
      </c>
      <c r="I58" s="1949">
        <v>11</v>
      </c>
      <c r="J58" s="1949">
        <v>11</v>
      </c>
      <c r="K58" s="1949">
        <v>14</v>
      </c>
      <c r="L58" s="1949">
        <v>15</v>
      </c>
      <c r="M58" s="1949">
        <v>14</v>
      </c>
      <c r="N58" s="1949">
        <v>12</v>
      </c>
      <c r="O58" s="1949">
        <v>12</v>
      </c>
    </row>
    <row r="59" spans="1:15" s="1851" customFormat="1" ht="8.85" customHeight="1">
      <c r="A59" s="1947">
        <v>49</v>
      </c>
      <c r="B59" s="2520"/>
      <c r="C59" s="1948" t="s">
        <v>2519</v>
      </c>
      <c r="D59" s="1949">
        <v>82</v>
      </c>
      <c r="E59" s="1949">
        <v>86</v>
      </c>
      <c r="F59" s="1949">
        <v>94</v>
      </c>
      <c r="G59" s="1949">
        <v>100</v>
      </c>
      <c r="H59" s="1949">
        <v>106</v>
      </c>
      <c r="I59" s="1949">
        <v>116</v>
      </c>
      <c r="J59" s="1949">
        <v>116</v>
      </c>
      <c r="K59" s="1949">
        <v>114</v>
      </c>
      <c r="L59" s="1949">
        <v>111</v>
      </c>
      <c r="M59" s="1949">
        <v>107</v>
      </c>
      <c r="N59" s="1949">
        <v>95</v>
      </c>
      <c r="O59" s="1949">
        <v>96</v>
      </c>
    </row>
    <row r="60" spans="1:15" s="1851" customFormat="1" ht="8.85" customHeight="1">
      <c r="A60" s="1947">
        <v>50</v>
      </c>
      <c r="B60" s="2520"/>
      <c r="C60" s="1948" t="s">
        <v>561</v>
      </c>
      <c r="D60" s="1949">
        <v>13</v>
      </c>
      <c r="E60" s="1949">
        <v>14</v>
      </c>
      <c r="F60" s="1949">
        <v>17</v>
      </c>
      <c r="G60" s="1949">
        <v>19</v>
      </c>
      <c r="H60" s="1949">
        <v>21</v>
      </c>
      <c r="I60" s="1949">
        <v>21</v>
      </c>
      <c r="J60" s="1949">
        <v>22</v>
      </c>
      <c r="K60" s="1949">
        <v>22</v>
      </c>
      <c r="L60" s="1949">
        <v>23</v>
      </c>
      <c r="M60" s="1949">
        <v>22</v>
      </c>
      <c r="N60" s="1949">
        <v>18</v>
      </c>
      <c r="O60" s="1949">
        <v>18</v>
      </c>
    </row>
    <row r="61" spans="1:15" s="1851" customFormat="1" ht="8.85" customHeight="1">
      <c r="A61" s="1947">
        <v>51</v>
      </c>
      <c r="B61" s="2520"/>
      <c r="C61" s="1948" t="s">
        <v>559</v>
      </c>
      <c r="D61" s="1949">
        <v>7</v>
      </c>
      <c r="E61" s="1949">
        <v>7</v>
      </c>
      <c r="F61" s="1949">
        <v>7</v>
      </c>
      <c r="G61" s="1949">
        <v>7</v>
      </c>
      <c r="H61" s="1949">
        <v>7</v>
      </c>
      <c r="I61" s="1949">
        <v>7</v>
      </c>
      <c r="J61" s="1949">
        <v>6</v>
      </c>
      <c r="K61" s="1949">
        <v>6</v>
      </c>
      <c r="L61" s="1949">
        <v>6</v>
      </c>
      <c r="M61" s="1949">
        <v>5</v>
      </c>
      <c r="N61" s="1949">
        <v>5</v>
      </c>
      <c r="O61" s="1949">
        <v>5</v>
      </c>
    </row>
    <row r="62" spans="1:15" s="1851" customFormat="1" ht="8.85" customHeight="1">
      <c r="A62" s="1947">
        <v>52</v>
      </c>
      <c r="B62" s="2520"/>
      <c r="C62" s="1948" t="s">
        <v>567</v>
      </c>
      <c r="D62" s="1949">
        <v>11</v>
      </c>
      <c r="E62" s="1949">
        <v>11</v>
      </c>
      <c r="F62" s="1949">
        <v>11</v>
      </c>
      <c r="G62" s="1949">
        <v>11</v>
      </c>
      <c r="H62" s="1949">
        <v>13</v>
      </c>
      <c r="I62" s="1949">
        <v>12</v>
      </c>
      <c r="J62" s="1949">
        <v>12</v>
      </c>
      <c r="K62" s="1949">
        <v>12</v>
      </c>
      <c r="L62" s="1949">
        <v>12</v>
      </c>
      <c r="M62" s="1949">
        <v>12</v>
      </c>
      <c r="N62" s="1949">
        <v>12</v>
      </c>
      <c r="O62" s="1949">
        <v>12</v>
      </c>
    </row>
    <row r="63" spans="1:15" s="1851" customFormat="1" ht="8.85" customHeight="1">
      <c r="A63" s="1947">
        <v>53</v>
      </c>
      <c r="B63" s="2520"/>
      <c r="C63" s="1948" t="s">
        <v>565</v>
      </c>
      <c r="D63" s="1949">
        <v>0</v>
      </c>
      <c r="E63" s="1949">
        <v>0</v>
      </c>
      <c r="F63" s="1949">
        <v>1</v>
      </c>
      <c r="G63" s="1949">
        <v>2</v>
      </c>
      <c r="H63" s="1949">
        <v>2</v>
      </c>
      <c r="I63" s="1949">
        <v>2</v>
      </c>
      <c r="J63" s="1949">
        <v>2</v>
      </c>
      <c r="K63" s="1949">
        <v>2</v>
      </c>
      <c r="L63" s="1949">
        <v>2</v>
      </c>
      <c r="M63" s="1949">
        <v>2</v>
      </c>
      <c r="N63" s="1949">
        <v>2</v>
      </c>
      <c r="O63" s="1949">
        <v>2</v>
      </c>
    </row>
    <row r="64" spans="1:15" s="1851" customFormat="1" ht="8.85" customHeight="1">
      <c r="A64" s="1947">
        <v>54</v>
      </c>
      <c r="B64" s="2520"/>
      <c r="C64" s="1948" t="s">
        <v>2520</v>
      </c>
      <c r="D64" s="1949">
        <v>0</v>
      </c>
      <c r="E64" s="1949">
        <v>2</v>
      </c>
      <c r="F64" s="1949">
        <v>1</v>
      </c>
      <c r="G64" s="1949">
        <v>0</v>
      </c>
      <c r="H64" s="1949">
        <v>0</v>
      </c>
      <c r="I64" s="1949">
        <v>0</v>
      </c>
      <c r="J64" s="1949">
        <v>0</v>
      </c>
      <c r="K64" s="1949">
        <v>0</v>
      </c>
      <c r="L64" s="1949">
        <v>0</v>
      </c>
      <c r="M64" s="1949">
        <v>0</v>
      </c>
      <c r="N64" s="1949">
        <v>0</v>
      </c>
      <c r="O64" s="1949">
        <v>0</v>
      </c>
    </row>
    <row r="65" spans="1:15" s="1851" customFormat="1" ht="8.85" customHeight="1">
      <c r="A65" s="1947">
        <v>55</v>
      </c>
      <c r="B65" s="2520"/>
      <c r="C65" s="1948" t="s">
        <v>568</v>
      </c>
      <c r="D65" s="1949">
        <v>30</v>
      </c>
      <c r="E65" s="1949">
        <v>37</v>
      </c>
      <c r="F65" s="1949">
        <v>40</v>
      </c>
      <c r="G65" s="1949">
        <v>43</v>
      </c>
      <c r="H65" s="1949">
        <v>44</v>
      </c>
      <c r="I65" s="1949">
        <v>45</v>
      </c>
      <c r="J65" s="1949">
        <v>46</v>
      </c>
      <c r="K65" s="1949">
        <v>48</v>
      </c>
      <c r="L65" s="1949">
        <v>48</v>
      </c>
      <c r="M65" s="1949">
        <v>46</v>
      </c>
      <c r="N65" s="1949">
        <v>34</v>
      </c>
      <c r="O65" s="1949">
        <v>34</v>
      </c>
    </row>
    <row r="66" spans="1:15" s="1851" customFormat="1" ht="8.85" customHeight="1">
      <c r="A66" s="1947">
        <v>56</v>
      </c>
      <c r="B66" s="2520"/>
      <c r="C66" s="1948" t="s">
        <v>572</v>
      </c>
      <c r="D66" s="1949">
        <v>20</v>
      </c>
      <c r="E66" s="1949">
        <v>28</v>
      </c>
      <c r="F66" s="1949">
        <v>32</v>
      </c>
      <c r="G66" s="1949">
        <v>35</v>
      </c>
      <c r="H66" s="1949">
        <v>35</v>
      </c>
      <c r="I66" s="1949">
        <v>36</v>
      </c>
      <c r="J66" s="1949">
        <v>36</v>
      </c>
      <c r="K66" s="1949">
        <v>38</v>
      </c>
      <c r="L66" s="1949">
        <v>38</v>
      </c>
      <c r="M66" s="1949">
        <v>36</v>
      </c>
      <c r="N66" s="1949">
        <v>26</v>
      </c>
      <c r="O66" s="1949">
        <v>27</v>
      </c>
    </row>
    <row r="67" spans="1:15" s="1851" customFormat="1" ht="8.85" customHeight="1">
      <c r="A67" s="1947">
        <v>57</v>
      </c>
      <c r="B67" s="2520"/>
      <c r="C67" s="1948" t="s">
        <v>573</v>
      </c>
      <c r="D67" s="1949">
        <v>15</v>
      </c>
      <c r="E67" s="1949">
        <v>16</v>
      </c>
      <c r="F67" s="1949">
        <v>17</v>
      </c>
      <c r="G67" s="1949">
        <v>17</v>
      </c>
      <c r="H67" s="1949">
        <v>20</v>
      </c>
      <c r="I67" s="1949">
        <v>21</v>
      </c>
      <c r="J67" s="1949">
        <v>22</v>
      </c>
      <c r="K67" s="1949">
        <v>22</v>
      </c>
      <c r="L67" s="1949">
        <v>22</v>
      </c>
      <c r="M67" s="1949">
        <v>23</v>
      </c>
      <c r="N67" s="1949">
        <v>19</v>
      </c>
      <c r="O67" s="1949">
        <v>19</v>
      </c>
    </row>
    <row r="68" spans="1:15" s="1851" customFormat="1" ht="8.85" customHeight="1">
      <c r="A68" s="1947">
        <v>58</v>
      </c>
      <c r="B68" s="2521"/>
      <c r="C68" s="1948" t="s">
        <v>2521</v>
      </c>
      <c r="D68" s="1949">
        <v>11</v>
      </c>
      <c r="E68" s="1949">
        <v>18</v>
      </c>
      <c r="F68" s="1949">
        <v>20</v>
      </c>
      <c r="G68" s="1949">
        <v>22</v>
      </c>
      <c r="H68" s="1949">
        <v>26</v>
      </c>
      <c r="I68" s="1949">
        <v>27</v>
      </c>
      <c r="J68" s="1949">
        <v>27</v>
      </c>
      <c r="K68" s="1949">
        <v>27</v>
      </c>
      <c r="L68" s="1949">
        <v>26</v>
      </c>
      <c r="M68" s="1949">
        <v>26</v>
      </c>
      <c r="N68" s="1949">
        <v>25</v>
      </c>
      <c r="O68" s="1949">
        <v>25</v>
      </c>
    </row>
    <row r="69" spans="1:15" s="1851" customFormat="1" ht="8.85" customHeight="1">
      <c r="A69" s="1947"/>
      <c r="B69" s="1950" t="s">
        <v>1341</v>
      </c>
      <c r="C69" s="1965"/>
      <c r="D69" s="1952">
        <v>209</v>
      </c>
      <c r="E69" s="1952">
        <v>241</v>
      </c>
      <c r="F69" s="1952">
        <v>264</v>
      </c>
      <c r="G69" s="1952">
        <v>281</v>
      </c>
      <c r="H69" s="1952">
        <v>301</v>
      </c>
      <c r="I69" s="1952">
        <v>314</v>
      </c>
      <c r="J69" s="1952">
        <v>317</v>
      </c>
      <c r="K69" s="1952">
        <v>322</v>
      </c>
      <c r="L69" s="1952">
        <v>320</v>
      </c>
      <c r="M69" s="1952">
        <v>308</v>
      </c>
      <c r="N69" s="1952">
        <v>262</v>
      </c>
      <c r="O69" s="1952">
        <v>264</v>
      </c>
    </row>
    <row r="70" spans="1:15" s="1851" customFormat="1" ht="8.85" customHeight="1">
      <c r="A70" s="1947">
        <v>59</v>
      </c>
      <c r="B70" s="2519" t="s">
        <v>1641</v>
      </c>
      <c r="C70" s="1948" t="s">
        <v>2522</v>
      </c>
      <c r="D70" s="1949">
        <v>1</v>
      </c>
      <c r="E70" s="1949">
        <v>2</v>
      </c>
      <c r="F70" s="1949">
        <v>1</v>
      </c>
      <c r="G70" s="1949">
        <v>1</v>
      </c>
      <c r="H70" s="1949">
        <v>1</v>
      </c>
      <c r="I70" s="1949">
        <v>1</v>
      </c>
      <c r="J70" s="1949">
        <v>1</v>
      </c>
      <c r="K70" s="1949">
        <v>1</v>
      </c>
      <c r="L70" s="1949">
        <v>1</v>
      </c>
      <c r="M70" s="1949">
        <v>1</v>
      </c>
      <c r="N70" s="1949">
        <v>1</v>
      </c>
      <c r="O70" s="1949">
        <v>1</v>
      </c>
    </row>
    <row r="71" spans="1:15" s="1851" customFormat="1" ht="8.85" customHeight="1">
      <c r="A71" s="1947">
        <v>60</v>
      </c>
      <c r="B71" s="2520"/>
      <c r="C71" s="1948" t="s">
        <v>566</v>
      </c>
      <c r="D71" s="1949">
        <v>0</v>
      </c>
      <c r="E71" s="1949">
        <v>3</v>
      </c>
      <c r="F71" s="1949">
        <v>3</v>
      </c>
      <c r="G71" s="1949">
        <v>4</v>
      </c>
      <c r="H71" s="1949">
        <v>4</v>
      </c>
      <c r="I71" s="1949">
        <v>4</v>
      </c>
      <c r="J71" s="1949">
        <v>4</v>
      </c>
      <c r="K71" s="1949">
        <v>4</v>
      </c>
      <c r="L71" s="1949">
        <v>4</v>
      </c>
      <c r="M71" s="1949">
        <v>4</v>
      </c>
      <c r="N71" s="1949">
        <v>4</v>
      </c>
      <c r="O71" s="1949">
        <v>4</v>
      </c>
    </row>
    <row r="72" spans="1:15" s="1851" customFormat="1" ht="8.85" customHeight="1">
      <c r="A72" s="1947">
        <v>61</v>
      </c>
      <c r="B72" s="2520"/>
      <c r="C72" s="1948" t="s">
        <v>571</v>
      </c>
      <c r="D72" s="1949">
        <v>1</v>
      </c>
      <c r="E72" s="1949">
        <v>2</v>
      </c>
      <c r="F72" s="1949">
        <v>3</v>
      </c>
      <c r="G72" s="1949">
        <v>6</v>
      </c>
      <c r="H72" s="1949">
        <v>9</v>
      </c>
      <c r="I72" s="1949">
        <v>10</v>
      </c>
      <c r="J72" s="1949">
        <v>11</v>
      </c>
      <c r="K72" s="1949">
        <v>11</v>
      </c>
      <c r="L72" s="1949">
        <v>11</v>
      </c>
      <c r="M72" s="1949">
        <v>10</v>
      </c>
      <c r="N72" s="1949">
        <v>8</v>
      </c>
      <c r="O72" s="1949">
        <v>8</v>
      </c>
    </row>
    <row r="73" spans="1:15" s="1851" customFormat="1" ht="8.85" customHeight="1">
      <c r="A73" s="1947">
        <v>62</v>
      </c>
      <c r="B73" s="2520"/>
      <c r="C73" s="1948" t="s">
        <v>569</v>
      </c>
      <c r="D73" s="1949">
        <v>0</v>
      </c>
      <c r="E73" s="1949">
        <v>0</v>
      </c>
      <c r="F73" s="1949">
        <v>0</v>
      </c>
      <c r="G73" s="1949">
        <v>0</v>
      </c>
      <c r="H73" s="1949">
        <v>1</v>
      </c>
      <c r="I73" s="1949">
        <v>1</v>
      </c>
      <c r="J73" s="1949">
        <v>1</v>
      </c>
      <c r="K73" s="1949">
        <v>1</v>
      </c>
      <c r="L73" s="1949">
        <v>1</v>
      </c>
      <c r="M73" s="1949">
        <v>1</v>
      </c>
      <c r="N73" s="1949">
        <v>1</v>
      </c>
      <c r="O73" s="1949">
        <v>1</v>
      </c>
    </row>
    <row r="74" spans="1:15" s="1851" customFormat="1" ht="8.85" customHeight="1">
      <c r="A74" s="1947">
        <v>63</v>
      </c>
      <c r="B74" s="2520"/>
      <c r="C74" s="1948" t="s">
        <v>570</v>
      </c>
      <c r="D74" s="1949">
        <v>1</v>
      </c>
      <c r="E74" s="1949">
        <v>1</v>
      </c>
      <c r="F74" s="1949">
        <v>1</v>
      </c>
      <c r="G74" s="1949">
        <v>1</v>
      </c>
      <c r="H74" s="1949">
        <v>1</v>
      </c>
      <c r="I74" s="1949">
        <v>1</v>
      </c>
      <c r="J74" s="1949">
        <v>1</v>
      </c>
      <c r="K74" s="1949">
        <v>1</v>
      </c>
      <c r="L74" s="1949">
        <v>1</v>
      </c>
      <c r="M74" s="1949">
        <v>1</v>
      </c>
      <c r="N74" s="1949">
        <v>1</v>
      </c>
      <c r="O74" s="1949">
        <v>1</v>
      </c>
    </row>
    <row r="75" spans="1:15" s="1851" customFormat="1" ht="8.85" customHeight="1">
      <c r="A75" s="1947">
        <v>64</v>
      </c>
      <c r="B75" s="2520"/>
      <c r="C75" s="1948" t="s">
        <v>574</v>
      </c>
      <c r="D75" s="1949">
        <v>0</v>
      </c>
      <c r="E75" s="1949">
        <v>0</v>
      </c>
      <c r="F75" s="1949">
        <v>0</v>
      </c>
      <c r="G75" s="1949">
        <v>0</v>
      </c>
      <c r="H75" s="1949">
        <v>0</v>
      </c>
      <c r="I75" s="1949">
        <v>0</v>
      </c>
      <c r="J75" s="1949">
        <v>0</v>
      </c>
      <c r="K75" s="1949">
        <v>0</v>
      </c>
      <c r="L75" s="1949">
        <v>0</v>
      </c>
      <c r="M75" s="1949">
        <v>0</v>
      </c>
      <c r="N75" s="1949">
        <v>0</v>
      </c>
      <c r="O75" s="1949">
        <v>0</v>
      </c>
    </row>
    <row r="76" spans="1:15" s="1851" customFormat="1" ht="8.85" customHeight="1">
      <c r="A76" s="1947">
        <v>65</v>
      </c>
      <c r="B76" s="2520"/>
      <c r="C76" s="1948" t="s">
        <v>575</v>
      </c>
      <c r="D76" s="1949">
        <v>1</v>
      </c>
      <c r="E76" s="1949">
        <v>1</v>
      </c>
      <c r="F76" s="1949">
        <v>2</v>
      </c>
      <c r="G76" s="1949">
        <v>1</v>
      </c>
      <c r="H76" s="1949">
        <v>1</v>
      </c>
      <c r="I76" s="1949">
        <v>1</v>
      </c>
      <c r="J76" s="1949">
        <v>1</v>
      </c>
      <c r="K76" s="1949">
        <v>1</v>
      </c>
      <c r="L76" s="1949">
        <v>2</v>
      </c>
      <c r="M76" s="1949">
        <v>2</v>
      </c>
      <c r="N76" s="1949">
        <v>1</v>
      </c>
      <c r="O76" s="1949">
        <v>1</v>
      </c>
    </row>
    <row r="77" spans="1:15" s="1851" customFormat="1" ht="8.85" customHeight="1">
      <c r="A77" s="1947">
        <v>66</v>
      </c>
      <c r="B77" s="2520"/>
      <c r="C77" s="1948" t="s">
        <v>576</v>
      </c>
      <c r="D77" s="1949">
        <v>1</v>
      </c>
      <c r="E77" s="1949">
        <v>1</v>
      </c>
      <c r="F77" s="1949">
        <v>0</v>
      </c>
      <c r="G77" s="1949">
        <v>0</v>
      </c>
      <c r="H77" s="1949">
        <v>0</v>
      </c>
      <c r="I77" s="1949">
        <v>0</v>
      </c>
      <c r="J77" s="1949">
        <v>0</v>
      </c>
      <c r="K77" s="1949">
        <v>0</v>
      </c>
      <c r="L77" s="1949">
        <v>0</v>
      </c>
      <c r="M77" s="1949">
        <v>0</v>
      </c>
      <c r="N77" s="1949">
        <v>0</v>
      </c>
      <c r="O77" s="1949">
        <v>0</v>
      </c>
    </row>
    <row r="78" spans="1:15" s="1851" customFormat="1" ht="8.85" customHeight="1">
      <c r="A78" s="1947">
        <v>67</v>
      </c>
      <c r="B78" s="2520"/>
      <c r="C78" s="1948" t="s">
        <v>577</v>
      </c>
      <c r="D78" s="1949">
        <v>0</v>
      </c>
      <c r="E78" s="1949">
        <v>0</v>
      </c>
      <c r="F78" s="1949">
        <v>0</v>
      </c>
      <c r="G78" s="1949">
        <v>0</v>
      </c>
      <c r="H78" s="1949">
        <v>0</v>
      </c>
      <c r="I78" s="1949">
        <v>0</v>
      </c>
      <c r="J78" s="1949">
        <v>0</v>
      </c>
      <c r="K78" s="1949">
        <v>0</v>
      </c>
      <c r="L78" s="1949">
        <v>0</v>
      </c>
      <c r="M78" s="1949">
        <v>0</v>
      </c>
      <c r="N78" s="1949">
        <v>0</v>
      </c>
      <c r="O78" s="1949">
        <v>0</v>
      </c>
    </row>
    <row r="79" spans="1:15" s="1851" customFormat="1" ht="8.85" customHeight="1">
      <c r="A79" s="1947">
        <v>68</v>
      </c>
      <c r="B79" s="2521"/>
      <c r="C79" s="1948" t="s">
        <v>578</v>
      </c>
      <c r="D79" s="1949">
        <v>0</v>
      </c>
      <c r="E79" s="1949">
        <v>0</v>
      </c>
      <c r="F79" s="1949">
        <v>0</v>
      </c>
      <c r="G79" s="1949">
        <v>0</v>
      </c>
      <c r="H79" s="1949">
        <v>0</v>
      </c>
      <c r="I79" s="1949">
        <v>0</v>
      </c>
      <c r="J79" s="1949">
        <v>1</v>
      </c>
      <c r="K79" s="1949">
        <v>1</v>
      </c>
      <c r="L79" s="1949">
        <v>1</v>
      </c>
      <c r="M79" s="1949">
        <v>1</v>
      </c>
      <c r="N79" s="1949">
        <v>1</v>
      </c>
      <c r="O79" s="1949">
        <v>1</v>
      </c>
    </row>
    <row r="80" spans="1:15" s="1851" customFormat="1" ht="8.85" customHeight="1">
      <c r="A80" s="1947"/>
      <c r="B80" s="1950" t="s">
        <v>1341</v>
      </c>
      <c r="C80" s="1965"/>
      <c r="D80" s="1952">
        <v>5</v>
      </c>
      <c r="E80" s="1952">
        <v>10</v>
      </c>
      <c r="F80" s="1952">
        <v>10</v>
      </c>
      <c r="G80" s="1952">
        <v>13</v>
      </c>
      <c r="H80" s="1952">
        <v>17</v>
      </c>
      <c r="I80" s="1952">
        <v>18</v>
      </c>
      <c r="J80" s="1952">
        <v>20</v>
      </c>
      <c r="K80" s="1952">
        <v>20</v>
      </c>
      <c r="L80" s="1952">
        <v>21</v>
      </c>
      <c r="M80" s="1952">
        <v>20</v>
      </c>
      <c r="N80" s="1952">
        <v>17</v>
      </c>
      <c r="O80" s="1952">
        <v>17</v>
      </c>
    </row>
    <row r="81" spans="1:15" s="1851" customFormat="1" ht="8.85" customHeight="1">
      <c r="A81" s="1947">
        <v>69</v>
      </c>
      <c r="B81" s="2519" t="s">
        <v>2632</v>
      </c>
      <c r="C81" s="1948" t="s">
        <v>581</v>
      </c>
      <c r="D81" s="1949">
        <v>2</v>
      </c>
      <c r="E81" s="1949">
        <v>2</v>
      </c>
      <c r="F81" s="1949">
        <v>2</v>
      </c>
      <c r="G81" s="1949">
        <v>2</v>
      </c>
      <c r="H81" s="1949">
        <v>2</v>
      </c>
      <c r="I81" s="1949">
        <v>2</v>
      </c>
      <c r="J81" s="1949">
        <v>2</v>
      </c>
      <c r="K81" s="1949">
        <v>3</v>
      </c>
      <c r="L81" s="1949">
        <v>3</v>
      </c>
      <c r="M81" s="1949">
        <v>3</v>
      </c>
      <c r="N81" s="1949">
        <v>2</v>
      </c>
      <c r="O81" s="1949">
        <v>1</v>
      </c>
    </row>
    <row r="82" spans="1:15" s="1851" customFormat="1" ht="8.85" customHeight="1">
      <c r="A82" s="1947">
        <v>70</v>
      </c>
      <c r="B82" s="2522"/>
      <c r="C82" s="1948" t="s">
        <v>579</v>
      </c>
      <c r="D82" s="1949">
        <v>0</v>
      </c>
      <c r="E82" s="1949">
        <v>1</v>
      </c>
      <c r="F82" s="1949">
        <v>1</v>
      </c>
      <c r="G82" s="1949">
        <v>1</v>
      </c>
      <c r="H82" s="1949">
        <v>1</v>
      </c>
      <c r="I82" s="1949">
        <v>1</v>
      </c>
      <c r="J82" s="1949">
        <v>1</v>
      </c>
      <c r="K82" s="1949">
        <v>1</v>
      </c>
      <c r="L82" s="1949">
        <v>1</v>
      </c>
      <c r="M82" s="1949">
        <v>1</v>
      </c>
      <c r="N82" s="1949">
        <v>1</v>
      </c>
      <c r="O82" s="1949">
        <v>1</v>
      </c>
    </row>
    <row r="83" spans="1:15" s="1851" customFormat="1" ht="8.85" customHeight="1">
      <c r="A83" s="1947">
        <v>71</v>
      </c>
      <c r="B83" s="2522"/>
      <c r="C83" s="1948" t="s">
        <v>583</v>
      </c>
      <c r="D83" s="1949">
        <v>20</v>
      </c>
      <c r="E83" s="1949">
        <v>21</v>
      </c>
      <c r="F83" s="1949">
        <v>24</v>
      </c>
      <c r="G83" s="1949">
        <v>26</v>
      </c>
      <c r="H83" s="1949">
        <v>30</v>
      </c>
      <c r="I83" s="1949">
        <v>32</v>
      </c>
      <c r="J83" s="1949">
        <v>32</v>
      </c>
      <c r="K83" s="1949">
        <v>36</v>
      </c>
      <c r="L83" s="1949">
        <v>37</v>
      </c>
      <c r="M83" s="1949">
        <v>36</v>
      </c>
      <c r="N83" s="1949">
        <v>30</v>
      </c>
      <c r="O83" s="1949">
        <v>22</v>
      </c>
    </row>
    <row r="84" spans="1:15" s="1851" customFormat="1" ht="8.85" customHeight="1">
      <c r="A84" s="1947">
        <v>72</v>
      </c>
      <c r="B84" s="2522"/>
      <c r="C84" s="1948" t="s">
        <v>580</v>
      </c>
      <c r="D84" s="1949">
        <v>0</v>
      </c>
      <c r="E84" s="1949">
        <v>1</v>
      </c>
      <c r="F84" s="1949">
        <v>1</v>
      </c>
      <c r="G84" s="1949">
        <v>1</v>
      </c>
      <c r="H84" s="1949">
        <v>1</v>
      </c>
      <c r="I84" s="1949">
        <v>1</v>
      </c>
      <c r="J84" s="1949">
        <v>1</v>
      </c>
      <c r="K84" s="1949">
        <v>1</v>
      </c>
      <c r="L84" s="1949">
        <v>1</v>
      </c>
      <c r="M84" s="1949">
        <v>1</v>
      </c>
      <c r="N84" s="1949">
        <v>1</v>
      </c>
      <c r="O84" s="1949">
        <v>1</v>
      </c>
    </row>
    <row r="85" spans="1:15" s="1851" customFormat="1" ht="8.85" customHeight="1">
      <c r="A85" s="1947">
        <v>73</v>
      </c>
      <c r="B85" s="2522"/>
      <c r="C85" s="1948" t="s">
        <v>582</v>
      </c>
      <c r="D85" s="1949">
        <v>2</v>
      </c>
      <c r="E85" s="1949">
        <v>2</v>
      </c>
      <c r="F85" s="1949">
        <v>2</v>
      </c>
      <c r="G85" s="1949">
        <v>3</v>
      </c>
      <c r="H85" s="1949">
        <v>3</v>
      </c>
      <c r="I85" s="1949">
        <v>3</v>
      </c>
      <c r="J85" s="1949">
        <v>3</v>
      </c>
      <c r="K85" s="1949">
        <v>3</v>
      </c>
      <c r="L85" s="1949">
        <v>3</v>
      </c>
      <c r="M85" s="1949">
        <v>3</v>
      </c>
      <c r="N85" s="1949">
        <v>3</v>
      </c>
      <c r="O85" s="1949">
        <v>3</v>
      </c>
    </row>
    <row r="86" spans="1:15" s="1851" customFormat="1" ht="8.85" customHeight="1">
      <c r="A86" s="1947">
        <v>74</v>
      </c>
      <c r="B86" s="2522"/>
      <c r="C86" s="1948" t="s">
        <v>587</v>
      </c>
      <c r="D86" s="1949">
        <v>13</v>
      </c>
      <c r="E86" s="1949">
        <v>14</v>
      </c>
      <c r="F86" s="1949">
        <v>16</v>
      </c>
      <c r="G86" s="1949">
        <v>18</v>
      </c>
      <c r="H86" s="1949">
        <v>19</v>
      </c>
      <c r="I86" s="1949">
        <v>20</v>
      </c>
      <c r="J86" s="1949">
        <v>20</v>
      </c>
      <c r="K86" s="1949">
        <v>21</v>
      </c>
      <c r="L86" s="1949">
        <v>21</v>
      </c>
      <c r="M86" s="1949">
        <v>21</v>
      </c>
      <c r="N86" s="1949">
        <v>18</v>
      </c>
      <c r="O86" s="1949">
        <v>8</v>
      </c>
    </row>
    <row r="87" spans="1:15" s="1851" customFormat="1" ht="8.85" customHeight="1">
      <c r="A87" s="1947">
        <v>75</v>
      </c>
      <c r="B87" s="2522"/>
      <c r="C87" s="1948" t="s">
        <v>584</v>
      </c>
      <c r="D87" s="1949">
        <v>0</v>
      </c>
      <c r="E87" s="1949">
        <v>1</v>
      </c>
      <c r="F87" s="1949">
        <v>2</v>
      </c>
      <c r="G87" s="1949">
        <v>1</v>
      </c>
      <c r="H87" s="1949">
        <v>2</v>
      </c>
      <c r="I87" s="1949">
        <v>2</v>
      </c>
      <c r="J87" s="1949">
        <v>2</v>
      </c>
      <c r="K87" s="1949">
        <v>2</v>
      </c>
      <c r="L87" s="1949">
        <v>2</v>
      </c>
      <c r="M87" s="1949">
        <v>2</v>
      </c>
      <c r="N87" s="1949">
        <v>2</v>
      </c>
      <c r="O87" s="1949">
        <v>2</v>
      </c>
    </row>
    <row r="88" spans="1:15" s="1851" customFormat="1" ht="8.85" customHeight="1">
      <c r="A88" s="1947">
        <v>76</v>
      </c>
      <c r="B88" s="2522"/>
      <c r="C88" s="1948" t="s">
        <v>585</v>
      </c>
      <c r="D88" s="1949">
        <v>1</v>
      </c>
      <c r="E88" s="1949">
        <v>2</v>
      </c>
      <c r="F88" s="1949">
        <v>1</v>
      </c>
      <c r="G88" s="1949">
        <v>1</v>
      </c>
      <c r="H88" s="1949">
        <v>2</v>
      </c>
      <c r="I88" s="1949">
        <v>2</v>
      </c>
      <c r="J88" s="1949">
        <v>2</v>
      </c>
      <c r="K88" s="1949">
        <v>3</v>
      </c>
      <c r="L88" s="1949">
        <v>3</v>
      </c>
      <c r="M88" s="1949">
        <v>3</v>
      </c>
      <c r="N88" s="1949">
        <v>3</v>
      </c>
      <c r="O88" s="1949">
        <v>2</v>
      </c>
    </row>
    <row r="89" spans="1:15" s="1851" customFormat="1" ht="8.85" customHeight="1">
      <c r="A89" s="1956">
        <v>77</v>
      </c>
      <c r="B89" s="2523"/>
      <c r="C89" s="1957" t="s">
        <v>586</v>
      </c>
      <c r="D89" s="1949">
        <v>2</v>
      </c>
      <c r="E89" s="1949">
        <v>2</v>
      </c>
      <c r="F89" s="1949">
        <v>2</v>
      </c>
      <c r="G89" s="1949">
        <v>2</v>
      </c>
      <c r="H89" s="1949">
        <v>2</v>
      </c>
      <c r="I89" s="1949">
        <v>2</v>
      </c>
      <c r="J89" s="1949">
        <v>2</v>
      </c>
      <c r="K89" s="1949">
        <v>2</v>
      </c>
      <c r="L89" s="1949">
        <v>2</v>
      </c>
      <c r="M89" s="1949">
        <v>2</v>
      </c>
      <c r="N89" s="1949">
        <v>2</v>
      </c>
      <c r="O89" s="1949">
        <v>1</v>
      </c>
    </row>
    <row r="90" spans="1:15" s="1851" customFormat="1" ht="8.85" customHeight="1">
      <c r="A90" s="1958"/>
      <c r="B90" s="1959" t="s">
        <v>1341</v>
      </c>
      <c r="C90" s="1954"/>
      <c r="D90" s="1952">
        <v>40</v>
      </c>
      <c r="E90" s="1952">
        <v>46</v>
      </c>
      <c r="F90" s="1952">
        <v>51</v>
      </c>
      <c r="G90" s="1952">
        <v>55</v>
      </c>
      <c r="H90" s="1952">
        <v>62</v>
      </c>
      <c r="I90" s="1952">
        <v>65</v>
      </c>
      <c r="J90" s="1952">
        <v>65</v>
      </c>
      <c r="K90" s="1952">
        <v>72</v>
      </c>
      <c r="L90" s="1952">
        <v>73</v>
      </c>
      <c r="M90" s="1952">
        <v>72</v>
      </c>
      <c r="N90" s="1952">
        <v>62</v>
      </c>
      <c r="O90" s="1952">
        <v>41</v>
      </c>
    </row>
    <row r="91" spans="1:15" s="1851" customFormat="1" ht="8.85" customHeight="1">
      <c r="A91" s="1960"/>
      <c r="B91" s="1961" t="s">
        <v>1571</v>
      </c>
      <c r="C91" s="1962"/>
      <c r="D91" s="1952">
        <v>843</v>
      </c>
      <c r="E91" s="1952">
        <v>908</v>
      </c>
      <c r="F91" s="1952">
        <v>993</v>
      </c>
      <c r="G91" s="1952">
        <v>1057</v>
      </c>
      <c r="H91" s="1952">
        <v>1159</v>
      </c>
      <c r="I91" s="1952">
        <v>1224</v>
      </c>
      <c r="J91" s="1952">
        <v>1267</v>
      </c>
      <c r="K91" s="1952">
        <v>1258</v>
      </c>
      <c r="L91" s="1952">
        <v>1293</v>
      </c>
      <c r="M91" s="1952">
        <v>1216</v>
      </c>
      <c r="N91" s="1952">
        <v>1029</v>
      </c>
      <c r="O91" s="1952">
        <v>1023</v>
      </c>
    </row>
    <row r="92" spans="1:15" s="1851" customFormat="1" ht="9" customHeight="1">
      <c r="A92" s="1966" t="s">
        <v>2523</v>
      </c>
      <c r="B92" s="1967"/>
      <c r="C92" s="210"/>
      <c r="D92" s="338"/>
      <c r="E92" s="338"/>
      <c r="F92" s="338"/>
      <c r="G92" s="338"/>
      <c r="H92" s="338"/>
      <c r="I92" s="338"/>
      <c r="J92" s="338"/>
      <c r="K92" s="338"/>
      <c r="L92" s="338"/>
      <c r="M92" s="338"/>
      <c r="N92" s="338"/>
      <c r="O92" s="338"/>
    </row>
  </sheetData>
  <mergeCells count="10">
    <mergeCell ref="C5:C6"/>
    <mergeCell ref="B7:B20"/>
    <mergeCell ref="B22:B29"/>
    <mergeCell ref="B31:B43"/>
    <mergeCell ref="B45:B55"/>
    <mergeCell ref="B70:B79"/>
    <mergeCell ref="B57:B68"/>
    <mergeCell ref="B81:B89"/>
    <mergeCell ref="A5:A6"/>
    <mergeCell ref="B5:B6"/>
  </mergeCells>
  <printOptions horizontalCentered="1"/>
  <pageMargins left="0.51181102362204722" right="0.51181102362204722" top="0.98425196850393704" bottom="0" header="0.51181102362204722" footer="0.19685039370078741"/>
  <pageSetup paperSize="9" scale="89" firstPageNumber="70" orientation="portrait" useFirstPageNumber="1" r:id="rId1"/>
  <headerFooter alignWithMargins="0">
    <oddFooter>&amp;C&amp;"Times New Roman,Bold"&amp;10&amp;P</oddFooter>
  </headerFooter>
  <rowBreaks count="1" manualBreakCount="1">
    <brk id="53" max="16383" man="1"/>
  </rowBreaks>
</worksheet>
</file>

<file path=xl/worksheets/sheet59.xml><?xml version="1.0" encoding="utf-8"?>
<worksheet xmlns="http://schemas.openxmlformats.org/spreadsheetml/2006/main" xmlns:r="http://schemas.openxmlformats.org/officeDocument/2006/relationships">
  <sheetPr codeName="Sheet54"/>
  <dimension ref="A1:AF138"/>
  <sheetViews>
    <sheetView topLeftCell="L28" workbookViewId="0">
      <selection activeCell="AI75" sqref="AI75"/>
    </sheetView>
  </sheetViews>
  <sheetFormatPr defaultColWidth="5.5" defaultRowHeight="9" customHeight="1"/>
  <cols>
    <col min="1" max="1" width="2.83203125" style="406" customWidth="1"/>
    <col min="2" max="2" width="19" style="406" customWidth="1"/>
    <col min="3" max="5" width="4.5" style="406" hidden="1" customWidth="1"/>
    <col min="6" max="6" width="4.6640625" style="406" hidden="1" customWidth="1"/>
    <col min="7" max="7" width="4.5" style="959" hidden="1" customWidth="1"/>
    <col min="8" max="10" width="4.33203125" style="406" hidden="1" customWidth="1"/>
    <col min="11" max="17" width="4.6640625" style="406" customWidth="1"/>
    <col min="18" max="18" width="4.6640625" style="934" customWidth="1"/>
    <col min="19" max="19" width="4.6640625" style="1652" customWidth="1"/>
    <col min="20" max="23" width="4.6640625" style="934" customWidth="1"/>
    <col min="24" max="29" width="7.33203125" style="934" customWidth="1"/>
    <col min="30" max="31" width="6.33203125" style="406" hidden="1" customWidth="1"/>
    <col min="32" max="32" width="5.5" style="406"/>
    <col min="33" max="16384" width="5.5" style="278"/>
  </cols>
  <sheetData>
    <row r="1" spans="1:32" s="915" customFormat="1" ht="14.1" customHeight="1">
      <c r="A1" s="909" t="s">
        <v>2488</v>
      </c>
      <c r="B1" s="911"/>
      <c r="C1" s="911"/>
      <c r="D1" s="911"/>
      <c r="E1" s="911"/>
      <c r="F1" s="911"/>
      <c r="G1" s="912"/>
      <c r="H1" s="911"/>
      <c r="I1" s="911"/>
      <c r="J1" s="911"/>
      <c r="K1" s="911"/>
      <c r="L1" s="911"/>
      <c r="M1" s="911"/>
      <c r="N1" s="911"/>
      <c r="O1" s="911"/>
      <c r="P1" s="911"/>
      <c r="Q1" s="911"/>
      <c r="R1" s="911"/>
      <c r="S1" s="1346"/>
      <c r="T1" s="911"/>
      <c r="U1" s="911"/>
      <c r="V1" s="911"/>
      <c r="W1" s="911"/>
      <c r="X1" s="911"/>
      <c r="Y1" s="911"/>
      <c r="Z1" s="911"/>
      <c r="AA1" s="911"/>
      <c r="AB1" s="911"/>
      <c r="AC1" s="1028"/>
      <c r="AD1" s="911"/>
      <c r="AE1" s="1028"/>
      <c r="AF1" s="911"/>
    </row>
    <row r="2" spans="1:32" s="915" customFormat="1" ht="14.1" customHeight="1">
      <c r="A2" s="917"/>
      <c r="B2" s="1271"/>
      <c r="G2" s="916"/>
      <c r="S2" s="1641"/>
      <c r="AC2" s="1029"/>
      <c r="AE2" s="1029"/>
    </row>
    <row r="3" spans="1:32" s="915" customFormat="1" ht="14.1" customHeight="1">
      <c r="A3" s="919"/>
      <c r="B3" s="920"/>
      <c r="C3" s="920"/>
      <c r="D3" s="920"/>
      <c r="E3" s="920"/>
      <c r="F3" s="920"/>
      <c r="G3" s="921"/>
      <c r="H3" s="920"/>
      <c r="I3" s="920"/>
      <c r="J3" s="920"/>
      <c r="K3" s="920"/>
      <c r="L3" s="920"/>
      <c r="M3" s="920"/>
      <c r="N3" s="920"/>
      <c r="O3" s="920"/>
      <c r="P3" s="920"/>
      <c r="Q3" s="920"/>
      <c r="R3" s="920"/>
      <c r="S3" s="1642"/>
      <c r="T3" s="920"/>
      <c r="U3" s="920"/>
      <c r="V3" s="920"/>
      <c r="W3" s="920"/>
      <c r="X3" s="920"/>
      <c r="Y3" s="920"/>
      <c r="Z3" s="920"/>
      <c r="AA3" s="920"/>
      <c r="AB3" s="920"/>
      <c r="AC3" s="1030"/>
      <c r="AD3" s="920"/>
      <c r="AE3" s="1030"/>
      <c r="AF3" s="918"/>
    </row>
    <row r="4" spans="1:32" ht="11.1" customHeight="1">
      <c r="A4" s="1272"/>
      <c r="B4" s="951"/>
      <c r="C4" s="2530" t="s">
        <v>1589</v>
      </c>
      <c r="D4" s="2514"/>
      <c r="E4" s="2514"/>
      <c r="F4" s="2514"/>
      <c r="G4" s="2514"/>
      <c r="H4" s="2514"/>
      <c r="I4" s="2514"/>
      <c r="J4" s="2514"/>
      <c r="K4" s="2514"/>
      <c r="L4" s="2514"/>
      <c r="M4" s="2514"/>
      <c r="N4" s="2514"/>
      <c r="O4" s="2514"/>
      <c r="P4" s="2514"/>
      <c r="Q4" s="2514"/>
      <c r="R4" s="2514"/>
      <c r="S4" s="2514"/>
      <c r="T4" s="2514"/>
      <c r="U4" s="2514"/>
      <c r="V4" s="2514"/>
      <c r="W4" s="2515"/>
      <c r="X4" s="1308" t="s">
        <v>1589</v>
      </c>
      <c r="Y4" s="1308" t="s">
        <v>1438</v>
      </c>
      <c r="Z4" s="1308" t="s">
        <v>1594</v>
      </c>
      <c r="AA4" s="1308" t="s">
        <v>787</v>
      </c>
      <c r="AB4" s="1308" t="s">
        <v>1589</v>
      </c>
      <c r="AC4" s="1308" t="s">
        <v>1438</v>
      </c>
      <c r="AD4" s="1258" t="s">
        <v>787</v>
      </c>
      <c r="AE4" s="1259" t="s">
        <v>1589</v>
      </c>
    </row>
    <row r="5" spans="1:32" ht="11.1" customHeight="1">
      <c r="A5" s="935"/>
      <c r="B5" s="1260" t="s">
        <v>1795</v>
      </c>
      <c r="C5" s="935">
        <v>1998</v>
      </c>
      <c r="D5" s="935">
        <v>1999</v>
      </c>
      <c r="E5" s="935">
        <v>2000</v>
      </c>
      <c r="F5" s="935">
        <v>2001</v>
      </c>
      <c r="G5" s="1273" t="s">
        <v>749</v>
      </c>
      <c r="H5" s="935">
        <v>2003</v>
      </c>
      <c r="I5" s="935">
        <v>2004</v>
      </c>
      <c r="J5" s="935">
        <v>2005</v>
      </c>
      <c r="K5" s="935">
        <v>2006</v>
      </c>
      <c r="L5" s="935">
        <v>2007</v>
      </c>
      <c r="M5" s="935">
        <v>2008</v>
      </c>
      <c r="N5" s="935">
        <v>2009</v>
      </c>
      <c r="O5" s="935">
        <v>2010</v>
      </c>
      <c r="P5" s="935">
        <v>2011</v>
      </c>
      <c r="Q5" s="935">
        <v>2012</v>
      </c>
      <c r="R5" s="935">
        <v>2013</v>
      </c>
      <c r="S5" s="1568">
        <v>2014</v>
      </c>
      <c r="T5" s="1259">
        <v>2015</v>
      </c>
      <c r="U5" s="1259">
        <v>2016</v>
      </c>
      <c r="V5" s="1259">
        <v>2017</v>
      </c>
      <c r="W5" s="927">
        <v>2018</v>
      </c>
      <c r="X5" s="927">
        <v>2019</v>
      </c>
      <c r="Y5" s="927">
        <v>2019</v>
      </c>
      <c r="Z5" s="927">
        <v>2020</v>
      </c>
      <c r="AA5" s="927">
        <v>2020</v>
      </c>
      <c r="AB5" s="927">
        <v>2020</v>
      </c>
      <c r="AC5" s="927">
        <v>2020</v>
      </c>
      <c r="AD5" s="937">
        <v>2011</v>
      </c>
      <c r="AE5" s="935">
        <v>2011</v>
      </c>
    </row>
    <row r="6" spans="1:32" s="715" customFormat="1" ht="11.45" customHeight="1">
      <c r="A6" s="718"/>
      <c r="B6" s="1397" t="s">
        <v>1316</v>
      </c>
      <c r="C6" s="1398">
        <v>2</v>
      </c>
      <c r="D6" s="1398">
        <v>4</v>
      </c>
      <c r="E6" s="1398">
        <v>4</v>
      </c>
      <c r="F6" s="1398">
        <v>4</v>
      </c>
      <c r="G6" s="1398">
        <v>4</v>
      </c>
      <c r="H6" s="1398">
        <v>4</v>
      </c>
      <c r="I6" s="1398">
        <v>4</v>
      </c>
      <c r="J6" s="1398">
        <v>4</v>
      </c>
      <c r="K6" s="1398">
        <v>4</v>
      </c>
      <c r="L6" s="1398">
        <v>4</v>
      </c>
      <c r="M6" s="1398">
        <v>4</v>
      </c>
      <c r="N6" s="1398">
        <v>4</v>
      </c>
      <c r="O6" s="1398">
        <v>4</v>
      </c>
      <c r="P6" s="1398">
        <v>4</v>
      </c>
      <c r="Q6" s="1398">
        <v>4</v>
      </c>
      <c r="R6" s="1398">
        <v>3</v>
      </c>
      <c r="S6" s="1643">
        <v>3</v>
      </c>
      <c r="T6" s="1394">
        <v>3</v>
      </c>
      <c r="U6" s="1394">
        <v>3</v>
      </c>
      <c r="V6" s="1394">
        <v>3</v>
      </c>
      <c r="W6" s="1394">
        <v>3</v>
      </c>
      <c r="X6" s="1394">
        <v>3</v>
      </c>
      <c r="Y6" s="1394">
        <v>2</v>
      </c>
      <c r="Z6" s="1394">
        <v>2</v>
      </c>
      <c r="AA6" s="1394">
        <v>2</v>
      </c>
      <c r="AB6" s="1394">
        <v>2</v>
      </c>
      <c r="AC6" s="1394">
        <v>2</v>
      </c>
      <c r="AD6" s="1407">
        <v>4</v>
      </c>
      <c r="AE6" s="1398">
        <v>4</v>
      </c>
      <c r="AF6" s="1396"/>
    </row>
    <row r="7" spans="1:32" s="715" customFormat="1" ht="11.45" customHeight="1">
      <c r="A7" s="718"/>
      <c r="B7" s="1397" t="s">
        <v>1317</v>
      </c>
      <c r="C7" s="1400">
        <v>0</v>
      </c>
      <c r="D7" s="1400">
        <v>0</v>
      </c>
      <c r="E7" s="1400">
        <v>0</v>
      </c>
      <c r="F7" s="1400">
        <v>0</v>
      </c>
      <c r="G7" s="1400">
        <v>0</v>
      </c>
      <c r="H7" s="1400">
        <v>0</v>
      </c>
      <c r="I7" s="1400">
        <v>0</v>
      </c>
      <c r="J7" s="1400">
        <v>0</v>
      </c>
      <c r="K7" s="1400">
        <v>0</v>
      </c>
      <c r="L7" s="1400">
        <v>0</v>
      </c>
      <c r="M7" s="1400">
        <v>0</v>
      </c>
      <c r="N7" s="1400">
        <v>0</v>
      </c>
      <c r="O7" s="1400">
        <v>0</v>
      </c>
      <c r="P7" s="1400">
        <v>0</v>
      </c>
      <c r="Q7" s="1400">
        <v>0</v>
      </c>
      <c r="R7" s="1400">
        <v>0</v>
      </c>
      <c r="S7" s="1644">
        <v>0</v>
      </c>
      <c r="T7" s="1397">
        <v>0</v>
      </c>
      <c r="U7" s="1397">
        <v>0</v>
      </c>
      <c r="V7" s="1397">
        <v>0</v>
      </c>
      <c r="W7" s="1397">
        <v>0</v>
      </c>
      <c r="X7" s="1397">
        <v>0</v>
      </c>
      <c r="Y7" s="1397">
        <v>0</v>
      </c>
      <c r="Z7" s="1397">
        <v>0</v>
      </c>
      <c r="AA7" s="1397">
        <v>0</v>
      </c>
      <c r="AB7" s="1397">
        <v>0</v>
      </c>
      <c r="AC7" s="1397">
        <v>0</v>
      </c>
      <c r="AD7" s="1408">
        <v>0</v>
      </c>
      <c r="AE7" s="1400">
        <v>0</v>
      </c>
      <c r="AF7" s="1396"/>
    </row>
    <row r="8" spans="1:32" s="715" customFormat="1" ht="11.45" customHeight="1">
      <c r="A8" s="718">
        <v>1</v>
      </c>
      <c r="B8" s="1286" t="s">
        <v>510</v>
      </c>
      <c r="C8" s="722">
        <v>0</v>
      </c>
      <c r="D8" s="722">
        <v>0</v>
      </c>
      <c r="E8" s="722">
        <v>0</v>
      </c>
      <c r="F8" s="722">
        <v>0</v>
      </c>
      <c r="G8" s="722">
        <v>0</v>
      </c>
      <c r="H8" s="722">
        <v>0</v>
      </c>
      <c r="I8" s="722">
        <v>0</v>
      </c>
      <c r="J8" s="722">
        <v>0</v>
      </c>
      <c r="K8" s="722">
        <v>0</v>
      </c>
      <c r="L8" s="722">
        <v>0</v>
      </c>
      <c r="M8" s="722">
        <v>0</v>
      </c>
      <c r="N8" s="722">
        <v>0</v>
      </c>
      <c r="O8" s="722">
        <v>0</v>
      </c>
      <c r="P8" s="722">
        <v>0</v>
      </c>
      <c r="Q8" s="722">
        <v>0</v>
      </c>
      <c r="R8" s="722">
        <v>0</v>
      </c>
      <c r="S8" s="1645">
        <v>0</v>
      </c>
      <c r="T8" s="1401">
        <v>0</v>
      </c>
      <c r="U8" s="1401">
        <v>0</v>
      </c>
      <c r="V8" s="1401">
        <v>0</v>
      </c>
      <c r="W8" s="1401">
        <v>0</v>
      </c>
      <c r="X8" s="1401">
        <v>0</v>
      </c>
      <c r="Y8" s="1401">
        <v>0</v>
      </c>
      <c r="Z8" s="1401">
        <v>0</v>
      </c>
      <c r="AA8" s="1401">
        <v>0</v>
      </c>
      <c r="AB8" s="1401">
        <v>0</v>
      </c>
      <c r="AC8" s="1401">
        <v>0</v>
      </c>
      <c r="AD8" s="716"/>
      <c r="AE8" s="722"/>
      <c r="AF8" s="1396"/>
    </row>
    <row r="9" spans="1:32" s="715" customFormat="1" ht="11.45" customHeight="1">
      <c r="A9" s="718">
        <v>2</v>
      </c>
      <c r="B9" s="1286" t="s">
        <v>514</v>
      </c>
      <c r="C9" s="1401">
        <v>0</v>
      </c>
      <c r="D9" s="1401">
        <v>0</v>
      </c>
      <c r="E9" s="1401">
        <v>0</v>
      </c>
      <c r="F9" s="1401">
        <v>0</v>
      </c>
      <c r="G9" s="1401">
        <v>0</v>
      </c>
      <c r="H9" s="1401">
        <v>0</v>
      </c>
      <c r="I9" s="1401">
        <v>0</v>
      </c>
      <c r="J9" s="1401">
        <v>0</v>
      </c>
      <c r="K9" s="1401">
        <v>0</v>
      </c>
      <c r="L9" s="1401">
        <v>0</v>
      </c>
      <c r="M9" s="1401">
        <v>0</v>
      </c>
      <c r="N9" s="1401">
        <v>0</v>
      </c>
      <c r="O9" s="1401">
        <v>0</v>
      </c>
      <c r="P9" s="1401">
        <v>0</v>
      </c>
      <c r="Q9" s="1401">
        <v>0</v>
      </c>
      <c r="R9" s="1401">
        <v>0</v>
      </c>
      <c r="S9" s="1645">
        <v>0</v>
      </c>
      <c r="T9" s="1401">
        <v>0</v>
      </c>
      <c r="U9" s="1401">
        <v>0</v>
      </c>
      <c r="V9" s="1401">
        <v>0</v>
      </c>
      <c r="W9" s="1401">
        <v>0</v>
      </c>
      <c r="X9" s="1401">
        <v>0</v>
      </c>
      <c r="Y9" s="1401">
        <v>0</v>
      </c>
      <c r="Z9" s="1401">
        <v>0</v>
      </c>
      <c r="AA9" s="1401">
        <v>0</v>
      </c>
      <c r="AB9" s="1401">
        <v>0</v>
      </c>
      <c r="AC9" s="1401">
        <v>0</v>
      </c>
      <c r="AD9" s="716"/>
      <c r="AE9" s="722"/>
      <c r="AF9" s="1396"/>
    </row>
    <row r="10" spans="1:32" s="715" customFormat="1" ht="11.45" customHeight="1">
      <c r="A10" s="718">
        <v>3</v>
      </c>
      <c r="B10" s="1286" t="s">
        <v>515</v>
      </c>
      <c r="C10" s="1401">
        <v>0</v>
      </c>
      <c r="D10" s="1401">
        <v>0</v>
      </c>
      <c r="E10" s="1401">
        <v>0</v>
      </c>
      <c r="F10" s="1401">
        <v>0</v>
      </c>
      <c r="G10" s="1401">
        <v>0</v>
      </c>
      <c r="H10" s="1401">
        <v>0</v>
      </c>
      <c r="I10" s="1401">
        <v>0</v>
      </c>
      <c r="J10" s="1401">
        <v>0</v>
      </c>
      <c r="K10" s="1401">
        <v>0</v>
      </c>
      <c r="L10" s="1401">
        <v>0</v>
      </c>
      <c r="M10" s="1401">
        <v>0</v>
      </c>
      <c r="N10" s="1401">
        <v>0</v>
      </c>
      <c r="O10" s="1401">
        <v>0</v>
      </c>
      <c r="P10" s="1401">
        <v>0</v>
      </c>
      <c r="Q10" s="1401">
        <v>0</v>
      </c>
      <c r="R10" s="1401">
        <v>0</v>
      </c>
      <c r="S10" s="1645">
        <v>0</v>
      </c>
      <c r="T10" s="1401">
        <v>0</v>
      </c>
      <c r="U10" s="1401">
        <v>0</v>
      </c>
      <c r="V10" s="1401">
        <v>0</v>
      </c>
      <c r="W10" s="1401">
        <v>0</v>
      </c>
      <c r="X10" s="1401">
        <v>0</v>
      </c>
      <c r="Y10" s="1401">
        <v>0</v>
      </c>
      <c r="Z10" s="1401">
        <v>0</v>
      </c>
      <c r="AA10" s="1401">
        <v>0</v>
      </c>
      <c r="AB10" s="1401">
        <v>0</v>
      </c>
      <c r="AC10" s="1401">
        <v>0</v>
      </c>
      <c r="AD10" s="716"/>
      <c r="AE10" s="722"/>
      <c r="AF10" s="1396"/>
    </row>
    <row r="11" spans="1:32" s="715" customFormat="1" ht="11.45" customHeight="1">
      <c r="A11" s="718">
        <v>4</v>
      </c>
      <c r="B11" s="1286" t="s">
        <v>516</v>
      </c>
      <c r="C11" s="1401">
        <v>0</v>
      </c>
      <c r="D11" s="1401">
        <v>0</v>
      </c>
      <c r="E11" s="1401">
        <v>0</v>
      </c>
      <c r="F11" s="1401">
        <v>0</v>
      </c>
      <c r="G11" s="1401">
        <v>0</v>
      </c>
      <c r="H11" s="1401">
        <v>0</v>
      </c>
      <c r="I11" s="1401">
        <v>0</v>
      </c>
      <c r="J11" s="1401">
        <v>0</v>
      </c>
      <c r="K11" s="1401">
        <v>0</v>
      </c>
      <c r="L11" s="1401">
        <v>0</v>
      </c>
      <c r="M11" s="1401">
        <v>0</v>
      </c>
      <c r="N11" s="1401">
        <v>0</v>
      </c>
      <c r="O11" s="1401">
        <v>0</v>
      </c>
      <c r="P11" s="1401">
        <v>0</v>
      </c>
      <c r="Q11" s="1401">
        <v>0</v>
      </c>
      <c r="R11" s="1401">
        <v>0</v>
      </c>
      <c r="S11" s="1645">
        <v>0</v>
      </c>
      <c r="T11" s="1401">
        <v>0</v>
      </c>
      <c r="U11" s="1401">
        <v>0</v>
      </c>
      <c r="V11" s="1401">
        <v>0</v>
      </c>
      <c r="W11" s="1401">
        <v>0</v>
      </c>
      <c r="X11" s="1401">
        <v>0</v>
      </c>
      <c r="Y11" s="1401">
        <v>0</v>
      </c>
      <c r="Z11" s="1401">
        <v>0</v>
      </c>
      <c r="AA11" s="1401">
        <v>0</v>
      </c>
      <c r="AB11" s="1401">
        <v>0</v>
      </c>
      <c r="AC11" s="1401">
        <v>0</v>
      </c>
      <c r="AD11" s="716"/>
      <c r="AE11" s="722"/>
      <c r="AF11" s="1396"/>
    </row>
    <row r="12" spans="1:32" s="715" customFormat="1" ht="11.45" customHeight="1">
      <c r="A12" s="718"/>
      <c r="B12" s="1397" t="s">
        <v>1318</v>
      </c>
      <c r="C12" s="1400">
        <v>1</v>
      </c>
      <c r="D12" s="1400">
        <v>2</v>
      </c>
      <c r="E12" s="1400">
        <v>2</v>
      </c>
      <c r="F12" s="1400">
        <v>2</v>
      </c>
      <c r="G12" s="1400">
        <v>2</v>
      </c>
      <c r="H12" s="1400">
        <v>2</v>
      </c>
      <c r="I12" s="1400">
        <v>2</v>
      </c>
      <c r="J12" s="1400">
        <v>2</v>
      </c>
      <c r="K12" s="1400">
        <v>2</v>
      </c>
      <c r="L12" s="1400">
        <v>2</v>
      </c>
      <c r="M12" s="1400">
        <v>2</v>
      </c>
      <c r="N12" s="1400">
        <v>2</v>
      </c>
      <c r="O12" s="1400">
        <v>2</v>
      </c>
      <c r="P12" s="1400">
        <v>2</v>
      </c>
      <c r="Q12" s="1400">
        <v>2</v>
      </c>
      <c r="R12" s="1400">
        <v>2</v>
      </c>
      <c r="S12" s="1644">
        <v>2</v>
      </c>
      <c r="T12" s="1397">
        <v>2</v>
      </c>
      <c r="U12" s="1397">
        <v>2</v>
      </c>
      <c r="V12" s="1397">
        <v>2</v>
      </c>
      <c r="W12" s="1397">
        <v>2</v>
      </c>
      <c r="X12" s="1397">
        <v>2</v>
      </c>
      <c r="Y12" s="1397">
        <v>1</v>
      </c>
      <c r="Z12" s="1397">
        <v>1</v>
      </c>
      <c r="AA12" s="1397">
        <v>1</v>
      </c>
      <c r="AB12" s="1397">
        <v>1</v>
      </c>
      <c r="AC12" s="1397">
        <v>1</v>
      </c>
      <c r="AD12" s="1408">
        <v>2</v>
      </c>
      <c r="AE12" s="1400">
        <v>2</v>
      </c>
      <c r="AF12" s="1396"/>
    </row>
    <row r="13" spans="1:32" s="715" customFormat="1" ht="11.45" customHeight="1">
      <c r="A13" s="718">
        <v>5</v>
      </c>
      <c r="B13" s="722" t="s">
        <v>517</v>
      </c>
      <c r="C13" s="1401">
        <v>0</v>
      </c>
      <c r="D13" s="1401">
        <v>0</v>
      </c>
      <c r="E13" s="1401">
        <v>0</v>
      </c>
      <c r="F13" s="1401">
        <v>0</v>
      </c>
      <c r="G13" s="1401">
        <v>0</v>
      </c>
      <c r="H13" s="1401">
        <v>0</v>
      </c>
      <c r="I13" s="1401">
        <v>0</v>
      </c>
      <c r="J13" s="1401">
        <v>0</v>
      </c>
      <c r="K13" s="1401">
        <v>0</v>
      </c>
      <c r="L13" s="1401">
        <v>0</v>
      </c>
      <c r="M13" s="1401">
        <v>0</v>
      </c>
      <c r="N13" s="1401">
        <v>0</v>
      </c>
      <c r="O13" s="1401">
        <v>0</v>
      </c>
      <c r="P13" s="722">
        <v>0</v>
      </c>
      <c r="Q13" s="722">
        <v>0</v>
      </c>
      <c r="R13" s="722">
        <v>0</v>
      </c>
      <c r="S13" s="1646">
        <v>0</v>
      </c>
      <c r="T13" s="722">
        <v>0</v>
      </c>
      <c r="U13" s="722">
        <v>0</v>
      </c>
      <c r="V13" s="722">
        <v>0</v>
      </c>
      <c r="W13" s="722">
        <v>0</v>
      </c>
      <c r="X13" s="722">
        <v>0</v>
      </c>
      <c r="Y13" s="722">
        <v>0</v>
      </c>
      <c r="Z13" s="722">
        <v>0</v>
      </c>
      <c r="AA13" s="722">
        <v>0</v>
      </c>
      <c r="AB13" s="722">
        <v>0</v>
      </c>
      <c r="AC13" s="722">
        <v>0</v>
      </c>
      <c r="AD13" s="716"/>
      <c r="AE13" s="722"/>
      <c r="AF13" s="1396"/>
    </row>
    <row r="14" spans="1:32" s="715" customFormat="1" ht="11.45" customHeight="1">
      <c r="A14" s="718">
        <v>6</v>
      </c>
      <c r="B14" s="722" t="s">
        <v>518</v>
      </c>
      <c r="C14" s="1401">
        <v>0</v>
      </c>
      <c r="D14" s="1401">
        <v>0</v>
      </c>
      <c r="E14" s="1401">
        <v>0</v>
      </c>
      <c r="F14" s="1401">
        <v>0</v>
      </c>
      <c r="G14" s="1401">
        <v>0</v>
      </c>
      <c r="H14" s="1401">
        <v>0</v>
      </c>
      <c r="I14" s="1401">
        <v>0</v>
      </c>
      <c r="J14" s="1401">
        <v>0</v>
      </c>
      <c r="K14" s="1401">
        <v>0</v>
      </c>
      <c r="L14" s="1401">
        <v>0</v>
      </c>
      <c r="M14" s="1401">
        <v>0</v>
      </c>
      <c r="N14" s="1401">
        <v>0</v>
      </c>
      <c r="O14" s="1401">
        <v>0</v>
      </c>
      <c r="P14" s="722">
        <v>0</v>
      </c>
      <c r="Q14" s="722">
        <v>0</v>
      </c>
      <c r="R14" s="722">
        <v>0</v>
      </c>
      <c r="S14" s="1646">
        <v>0</v>
      </c>
      <c r="T14" s="722">
        <v>0</v>
      </c>
      <c r="U14" s="722">
        <v>0</v>
      </c>
      <c r="V14" s="722">
        <v>0</v>
      </c>
      <c r="W14" s="722">
        <v>0</v>
      </c>
      <c r="X14" s="722">
        <v>0</v>
      </c>
      <c r="Y14" s="722">
        <v>0</v>
      </c>
      <c r="Z14" s="722">
        <v>0</v>
      </c>
      <c r="AA14" s="722">
        <v>0</v>
      </c>
      <c r="AB14" s="722">
        <v>0</v>
      </c>
      <c r="AC14" s="722">
        <v>0</v>
      </c>
      <c r="AD14" s="716"/>
      <c r="AE14" s="722"/>
      <c r="AF14" s="1396"/>
    </row>
    <row r="15" spans="1:32" s="715" customFormat="1" ht="11.45" customHeight="1">
      <c r="A15" s="718">
        <v>7</v>
      </c>
      <c r="B15" s="722" t="s">
        <v>519</v>
      </c>
      <c r="C15" s="1401">
        <v>1</v>
      </c>
      <c r="D15" s="1401">
        <v>1</v>
      </c>
      <c r="E15" s="1401">
        <v>1</v>
      </c>
      <c r="F15" s="1401">
        <v>1</v>
      </c>
      <c r="G15" s="1401">
        <v>1</v>
      </c>
      <c r="H15" s="1401">
        <v>1</v>
      </c>
      <c r="I15" s="1401">
        <v>1</v>
      </c>
      <c r="J15" s="1401">
        <v>1</v>
      </c>
      <c r="K15" s="1401">
        <v>1</v>
      </c>
      <c r="L15" s="722">
        <v>1</v>
      </c>
      <c r="M15" s="1401">
        <v>1</v>
      </c>
      <c r="N15" s="722">
        <v>1</v>
      </c>
      <c r="O15" s="722">
        <v>1</v>
      </c>
      <c r="P15" s="722">
        <v>1</v>
      </c>
      <c r="Q15" s="722">
        <v>1</v>
      </c>
      <c r="R15" s="1401">
        <v>1</v>
      </c>
      <c r="S15" s="1646">
        <v>1</v>
      </c>
      <c r="T15" s="722">
        <v>1</v>
      </c>
      <c r="U15" s="722">
        <v>1</v>
      </c>
      <c r="V15" s="722">
        <v>1</v>
      </c>
      <c r="W15" s="722">
        <v>1</v>
      </c>
      <c r="X15" s="722">
        <v>1</v>
      </c>
      <c r="Y15" s="722">
        <v>0</v>
      </c>
      <c r="Z15" s="722">
        <v>0</v>
      </c>
      <c r="AA15" s="722">
        <v>0</v>
      </c>
      <c r="AB15" s="722">
        <v>0</v>
      </c>
      <c r="AC15" s="722">
        <v>0</v>
      </c>
      <c r="AD15" s="716">
        <v>1</v>
      </c>
      <c r="AE15" s="722">
        <v>1</v>
      </c>
      <c r="AF15" s="1396"/>
    </row>
    <row r="16" spans="1:32" s="715" customFormat="1" ht="11.45" customHeight="1">
      <c r="A16" s="718">
        <v>8</v>
      </c>
      <c r="B16" s="722" t="s">
        <v>520</v>
      </c>
      <c r="C16" s="1401">
        <v>0</v>
      </c>
      <c r="D16" s="1401">
        <v>0</v>
      </c>
      <c r="E16" s="1401">
        <v>0</v>
      </c>
      <c r="F16" s="1401">
        <v>0</v>
      </c>
      <c r="G16" s="1401">
        <v>0</v>
      </c>
      <c r="H16" s="1401">
        <v>0</v>
      </c>
      <c r="I16" s="1401">
        <v>0</v>
      </c>
      <c r="J16" s="1401">
        <v>0</v>
      </c>
      <c r="K16" s="1401">
        <v>0</v>
      </c>
      <c r="L16" s="1401">
        <v>0</v>
      </c>
      <c r="M16" s="1401">
        <v>0</v>
      </c>
      <c r="N16" s="1401">
        <v>0</v>
      </c>
      <c r="O16" s="1401">
        <v>0</v>
      </c>
      <c r="P16" s="722">
        <v>0</v>
      </c>
      <c r="Q16" s="722">
        <v>0</v>
      </c>
      <c r="R16" s="722">
        <v>0</v>
      </c>
      <c r="S16" s="1646">
        <v>0</v>
      </c>
      <c r="T16" s="722">
        <v>0</v>
      </c>
      <c r="U16" s="722">
        <v>0</v>
      </c>
      <c r="V16" s="722">
        <v>0</v>
      </c>
      <c r="W16" s="722">
        <v>0</v>
      </c>
      <c r="X16" s="722">
        <v>0</v>
      </c>
      <c r="Y16" s="722">
        <v>0</v>
      </c>
      <c r="Z16" s="722">
        <v>0</v>
      </c>
      <c r="AA16" s="722">
        <v>0</v>
      </c>
      <c r="AB16" s="722">
        <v>0</v>
      </c>
      <c r="AC16" s="722">
        <v>0</v>
      </c>
      <c r="AD16" s="716"/>
      <c r="AE16" s="722"/>
      <c r="AF16" s="1396"/>
    </row>
    <row r="17" spans="1:32" s="715" customFormat="1" ht="11.45" customHeight="1">
      <c r="A17" s="718">
        <v>9</v>
      </c>
      <c r="B17" s="722" t="s">
        <v>521</v>
      </c>
      <c r="C17" s="1401">
        <v>0</v>
      </c>
      <c r="D17" s="1401">
        <v>0</v>
      </c>
      <c r="E17" s="1401">
        <v>0</v>
      </c>
      <c r="F17" s="1401">
        <v>0</v>
      </c>
      <c r="G17" s="1401">
        <v>0</v>
      </c>
      <c r="H17" s="1401">
        <v>0</v>
      </c>
      <c r="I17" s="1401">
        <v>0</v>
      </c>
      <c r="J17" s="1401">
        <v>0</v>
      </c>
      <c r="K17" s="1401">
        <v>0</v>
      </c>
      <c r="L17" s="1401">
        <v>0</v>
      </c>
      <c r="M17" s="1401">
        <v>0</v>
      </c>
      <c r="N17" s="1401">
        <v>0</v>
      </c>
      <c r="O17" s="1401">
        <v>0</v>
      </c>
      <c r="P17" s="722">
        <v>0</v>
      </c>
      <c r="Q17" s="722">
        <v>0</v>
      </c>
      <c r="R17" s="722">
        <v>0</v>
      </c>
      <c r="S17" s="1645">
        <v>0</v>
      </c>
      <c r="T17" s="1401">
        <v>0</v>
      </c>
      <c r="U17" s="1401">
        <v>0</v>
      </c>
      <c r="V17" s="1401">
        <v>0</v>
      </c>
      <c r="W17" s="1401">
        <v>0</v>
      </c>
      <c r="X17" s="1401">
        <v>0</v>
      </c>
      <c r="Y17" s="1401">
        <v>0</v>
      </c>
      <c r="Z17" s="1401">
        <v>0</v>
      </c>
      <c r="AA17" s="1401">
        <v>0</v>
      </c>
      <c r="AB17" s="1401">
        <v>0</v>
      </c>
      <c r="AC17" s="1401">
        <v>0</v>
      </c>
      <c r="AD17" s="716"/>
      <c r="AE17" s="722"/>
      <c r="AF17" s="1396"/>
    </row>
    <row r="18" spans="1:32" s="715" customFormat="1" ht="11.45" customHeight="1">
      <c r="A18" s="718">
        <v>10</v>
      </c>
      <c r="B18" s="722" t="s">
        <v>522</v>
      </c>
      <c r="C18" s="1401">
        <v>0</v>
      </c>
      <c r="D18" s="722">
        <v>1</v>
      </c>
      <c r="E18" s="722">
        <v>1</v>
      </c>
      <c r="F18" s="722">
        <v>1</v>
      </c>
      <c r="G18" s="722">
        <v>1</v>
      </c>
      <c r="H18" s="722">
        <v>1</v>
      </c>
      <c r="I18" s="722">
        <v>1</v>
      </c>
      <c r="J18" s="722">
        <v>1</v>
      </c>
      <c r="K18" s="722">
        <v>1</v>
      </c>
      <c r="L18" s="722">
        <v>1</v>
      </c>
      <c r="M18" s="722">
        <v>1</v>
      </c>
      <c r="N18" s="722">
        <v>1</v>
      </c>
      <c r="O18" s="722">
        <v>1</v>
      </c>
      <c r="P18" s="722">
        <v>1</v>
      </c>
      <c r="Q18" s="722">
        <v>1</v>
      </c>
      <c r="R18" s="722">
        <v>1</v>
      </c>
      <c r="S18" s="1646">
        <v>1</v>
      </c>
      <c r="T18" s="722">
        <v>1</v>
      </c>
      <c r="U18" s="722">
        <v>1</v>
      </c>
      <c r="V18" s="722">
        <v>1</v>
      </c>
      <c r="W18" s="722">
        <v>1</v>
      </c>
      <c r="X18" s="722">
        <v>1</v>
      </c>
      <c r="Y18" s="722">
        <v>1</v>
      </c>
      <c r="Z18" s="722">
        <v>1</v>
      </c>
      <c r="AA18" s="722">
        <v>1</v>
      </c>
      <c r="AB18" s="722">
        <v>1</v>
      </c>
      <c r="AC18" s="722">
        <v>1</v>
      </c>
      <c r="AD18" s="716">
        <v>1</v>
      </c>
      <c r="AE18" s="722">
        <v>1</v>
      </c>
      <c r="AF18" s="1396"/>
    </row>
    <row r="19" spans="1:32" s="715" customFormat="1" ht="11.45" customHeight="1">
      <c r="A19" s="718"/>
      <c r="B19" s="1397" t="s">
        <v>1319</v>
      </c>
      <c r="C19" s="1400">
        <v>1</v>
      </c>
      <c r="D19" s="1400">
        <v>2</v>
      </c>
      <c r="E19" s="1400">
        <v>2</v>
      </c>
      <c r="F19" s="1400">
        <v>2</v>
      </c>
      <c r="G19" s="1400">
        <v>2</v>
      </c>
      <c r="H19" s="1400">
        <v>2</v>
      </c>
      <c r="I19" s="1400">
        <v>2</v>
      </c>
      <c r="J19" s="1400">
        <v>2</v>
      </c>
      <c r="K19" s="1400">
        <v>2</v>
      </c>
      <c r="L19" s="1400">
        <v>2</v>
      </c>
      <c r="M19" s="1400">
        <v>2</v>
      </c>
      <c r="N19" s="1400">
        <v>2</v>
      </c>
      <c r="O19" s="1400">
        <v>2</v>
      </c>
      <c r="P19" s="1400">
        <v>2</v>
      </c>
      <c r="Q19" s="1400">
        <v>2</v>
      </c>
      <c r="R19" s="1400">
        <v>1</v>
      </c>
      <c r="S19" s="1644">
        <v>1</v>
      </c>
      <c r="T19" s="1397">
        <v>1</v>
      </c>
      <c r="U19" s="1397">
        <v>1</v>
      </c>
      <c r="V19" s="1397">
        <v>1</v>
      </c>
      <c r="W19" s="1397">
        <v>1</v>
      </c>
      <c r="X19" s="1397">
        <v>1</v>
      </c>
      <c r="Y19" s="1397">
        <v>1</v>
      </c>
      <c r="Z19" s="1397">
        <v>1</v>
      </c>
      <c r="AA19" s="1397">
        <v>1</v>
      </c>
      <c r="AB19" s="1397">
        <v>1</v>
      </c>
      <c r="AC19" s="1397">
        <v>1</v>
      </c>
      <c r="AD19" s="1408">
        <v>2</v>
      </c>
      <c r="AE19" s="1400">
        <v>2</v>
      </c>
      <c r="AF19" s="1396"/>
    </row>
    <row r="20" spans="1:32" s="715" customFormat="1" ht="11.45" customHeight="1">
      <c r="A20" s="718">
        <v>11</v>
      </c>
      <c r="B20" s="722" t="s">
        <v>523</v>
      </c>
      <c r="C20" s="1401">
        <v>0</v>
      </c>
      <c r="D20" s="1401">
        <v>0</v>
      </c>
      <c r="E20" s="1401">
        <v>0</v>
      </c>
      <c r="F20" s="1401">
        <v>0</v>
      </c>
      <c r="G20" s="1401">
        <v>0</v>
      </c>
      <c r="H20" s="1401">
        <v>0</v>
      </c>
      <c r="I20" s="1401">
        <v>0</v>
      </c>
      <c r="J20" s="1401">
        <v>0</v>
      </c>
      <c r="K20" s="1401">
        <v>0</v>
      </c>
      <c r="L20" s="1401">
        <v>0</v>
      </c>
      <c r="M20" s="1401">
        <v>0</v>
      </c>
      <c r="N20" s="1401">
        <v>0</v>
      </c>
      <c r="O20" s="1401">
        <v>0</v>
      </c>
      <c r="P20" s="722">
        <v>0</v>
      </c>
      <c r="Q20" s="722">
        <v>0</v>
      </c>
      <c r="R20" s="722">
        <v>0</v>
      </c>
      <c r="S20" s="1645">
        <v>0</v>
      </c>
      <c r="T20" s="1401">
        <v>0</v>
      </c>
      <c r="U20" s="1401">
        <v>0</v>
      </c>
      <c r="V20" s="1401">
        <v>0</v>
      </c>
      <c r="W20" s="1401">
        <v>0</v>
      </c>
      <c r="X20" s="1401">
        <v>0</v>
      </c>
      <c r="Y20" s="1401">
        <v>0</v>
      </c>
      <c r="Z20" s="1401">
        <v>0</v>
      </c>
      <c r="AA20" s="1401">
        <v>0</v>
      </c>
      <c r="AB20" s="1401">
        <v>0</v>
      </c>
      <c r="AC20" s="1401">
        <v>0</v>
      </c>
      <c r="AD20" s="716"/>
      <c r="AE20" s="722"/>
      <c r="AF20" s="1396"/>
    </row>
    <row r="21" spans="1:32" s="715" customFormat="1" ht="11.45" customHeight="1">
      <c r="A21" s="718">
        <v>12</v>
      </c>
      <c r="B21" s="722" t="s">
        <v>524</v>
      </c>
      <c r="C21" s="1401">
        <v>0</v>
      </c>
      <c r="D21" s="1401">
        <v>0</v>
      </c>
      <c r="E21" s="1401">
        <v>0</v>
      </c>
      <c r="F21" s="1401">
        <v>0</v>
      </c>
      <c r="G21" s="1401">
        <v>0</v>
      </c>
      <c r="H21" s="1401">
        <v>0</v>
      </c>
      <c r="I21" s="1401">
        <v>0</v>
      </c>
      <c r="J21" s="1401">
        <v>0</v>
      </c>
      <c r="K21" s="1401">
        <v>0</v>
      </c>
      <c r="L21" s="1401">
        <v>0</v>
      </c>
      <c r="M21" s="1401">
        <v>0</v>
      </c>
      <c r="N21" s="1401">
        <v>0</v>
      </c>
      <c r="O21" s="1401">
        <v>0</v>
      </c>
      <c r="P21" s="722">
        <v>0</v>
      </c>
      <c r="Q21" s="722">
        <v>0</v>
      </c>
      <c r="R21" s="722">
        <v>0</v>
      </c>
      <c r="S21" s="1645">
        <v>0</v>
      </c>
      <c r="T21" s="1401">
        <v>0</v>
      </c>
      <c r="U21" s="1401">
        <v>0</v>
      </c>
      <c r="V21" s="1401">
        <v>0</v>
      </c>
      <c r="W21" s="1401">
        <v>0</v>
      </c>
      <c r="X21" s="1401">
        <v>0</v>
      </c>
      <c r="Y21" s="1401">
        <v>0</v>
      </c>
      <c r="Z21" s="1401">
        <v>0</v>
      </c>
      <c r="AA21" s="1401">
        <v>0</v>
      </c>
      <c r="AB21" s="1401">
        <v>0</v>
      </c>
      <c r="AC21" s="1401">
        <v>0</v>
      </c>
      <c r="AD21" s="716"/>
      <c r="AE21" s="722"/>
      <c r="AF21" s="1396"/>
    </row>
    <row r="22" spans="1:32" s="715" customFormat="1" ht="11.45" customHeight="1">
      <c r="A22" s="718">
        <v>13</v>
      </c>
      <c r="B22" s="722" t="s">
        <v>525</v>
      </c>
      <c r="C22" s="1401">
        <v>0</v>
      </c>
      <c r="D22" s="1401">
        <v>0</v>
      </c>
      <c r="E22" s="1401">
        <v>0</v>
      </c>
      <c r="F22" s="1401">
        <v>0</v>
      </c>
      <c r="G22" s="1401">
        <v>0</v>
      </c>
      <c r="H22" s="1401">
        <v>0</v>
      </c>
      <c r="I22" s="1401">
        <v>0</v>
      </c>
      <c r="J22" s="1401">
        <v>0</v>
      </c>
      <c r="K22" s="1401">
        <v>0</v>
      </c>
      <c r="L22" s="1401">
        <v>0</v>
      </c>
      <c r="M22" s="1401">
        <v>0</v>
      </c>
      <c r="N22" s="1401">
        <v>0</v>
      </c>
      <c r="O22" s="1401">
        <v>0</v>
      </c>
      <c r="P22" s="722">
        <v>0</v>
      </c>
      <c r="Q22" s="722">
        <v>0</v>
      </c>
      <c r="R22" s="722">
        <v>0</v>
      </c>
      <c r="S22" s="1645">
        <v>0</v>
      </c>
      <c r="T22" s="1401">
        <v>0</v>
      </c>
      <c r="U22" s="1401">
        <v>0</v>
      </c>
      <c r="V22" s="1401">
        <v>0</v>
      </c>
      <c r="W22" s="1401">
        <v>0</v>
      </c>
      <c r="X22" s="1401">
        <v>0</v>
      </c>
      <c r="Y22" s="1401">
        <v>0</v>
      </c>
      <c r="Z22" s="1401">
        <v>0</v>
      </c>
      <c r="AA22" s="1401">
        <v>0</v>
      </c>
      <c r="AB22" s="1401">
        <v>0</v>
      </c>
      <c r="AC22" s="1401">
        <v>0</v>
      </c>
      <c r="AD22" s="716"/>
      <c r="AE22" s="722"/>
      <c r="AF22" s="1396"/>
    </row>
    <row r="23" spans="1:32" s="715" customFormat="1" ht="11.45" customHeight="1">
      <c r="A23" s="718">
        <v>14</v>
      </c>
      <c r="B23" s="722" t="s">
        <v>526</v>
      </c>
      <c r="C23" s="1401">
        <v>0</v>
      </c>
      <c r="D23" s="1401">
        <v>0</v>
      </c>
      <c r="E23" s="1401">
        <v>0</v>
      </c>
      <c r="F23" s="1401">
        <v>0</v>
      </c>
      <c r="G23" s="1401">
        <v>0</v>
      </c>
      <c r="H23" s="1401">
        <v>0</v>
      </c>
      <c r="I23" s="1401">
        <v>0</v>
      </c>
      <c r="J23" s="1401">
        <v>0</v>
      </c>
      <c r="K23" s="1401">
        <v>0</v>
      </c>
      <c r="L23" s="1401">
        <v>0</v>
      </c>
      <c r="M23" s="1401">
        <v>0</v>
      </c>
      <c r="N23" s="1401">
        <v>0</v>
      </c>
      <c r="O23" s="1401">
        <v>0</v>
      </c>
      <c r="P23" s="722">
        <v>0</v>
      </c>
      <c r="Q23" s="722">
        <v>0</v>
      </c>
      <c r="R23" s="722">
        <v>0</v>
      </c>
      <c r="S23" s="1645">
        <v>0</v>
      </c>
      <c r="T23" s="1401">
        <v>0</v>
      </c>
      <c r="U23" s="1401">
        <v>0</v>
      </c>
      <c r="V23" s="1401">
        <v>0</v>
      </c>
      <c r="W23" s="1401">
        <v>0</v>
      </c>
      <c r="X23" s="1401">
        <v>0</v>
      </c>
      <c r="Y23" s="1401">
        <v>0</v>
      </c>
      <c r="Z23" s="1401">
        <v>0</v>
      </c>
      <c r="AA23" s="1401">
        <v>0</v>
      </c>
      <c r="AB23" s="1401">
        <v>0</v>
      </c>
      <c r="AC23" s="1401">
        <v>0</v>
      </c>
      <c r="AD23" s="716"/>
      <c r="AE23" s="722"/>
      <c r="AF23" s="1396"/>
    </row>
    <row r="24" spans="1:32" s="715" customFormat="1" ht="11.45" customHeight="1">
      <c r="A24" s="718">
        <v>15</v>
      </c>
      <c r="B24" s="722" t="s">
        <v>527</v>
      </c>
      <c r="C24" s="1401">
        <v>0</v>
      </c>
      <c r="D24" s="1401">
        <v>0</v>
      </c>
      <c r="E24" s="1401">
        <v>0</v>
      </c>
      <c r="F24" s="1401">
        <v>0</v>
      </c>
      <c r="G24" s="1401">
        <v>0</v>
      </c>
      <c r="H24" s="1401">
        <v>0</v>
      </c>
      <c r="I24" s="1401">
        <v>0</v>
      </c>
      <c r="J24" s="1401">
        <v>0</v>
      </c>
      <c r="K24" s="1401">
        <v>0</v>
      </c>
      <c r="L24" s="1401">
        <v>0</v>
      </c>
      <c r="M24" s="1401">
        <v>0</v>
      </c>
      <c r="N24" s="1401">
        <v>0</v>
      </c>
      <c r="O24" s="1401">
        <v>0</v>
      </c>
      <c r="P24" s="722">
        <v>0</v>
      </c>
      <c r="Q24" s="722">
        <v>0</v>
      </c>
      <c r="R24" s="722">
        <v>0</v>
      </c>
      <c r="S24" s="1645">
        <v>0</v>
      </c>
      <c r="T24" s="1401">
        <v>0</v>
      </c>
      <c r="U24" s="1401">
        <v>0</v>
      </c>
      <c r="V24" s="1401">
        <v>0</v>
      </c>
      <c r="W24" s="1401">
        <v>0</v>
      </c>
      <c r="X24" s="1401">
        <v>0</v>
      </c>
      <c r="Y24" s="1401">
        <v>0</v>
      </c>
      <c r="Z24" s="1401">
        <v>0</v>
      </c>
      <c r="AA24" s="1401">
        <v>0</v>
      </c>
      <c r="AB24" s="1401">
        <v>0</v>
      </c>
      <c r="AC24" s="1401">
        <v>0</v>
      </c>
      <c r="AD24" s="716"/>
      <c r="AE24" s="722"/>
      <c r="AF24" s="1396"/>
    </row>
    <row r="25" spans="1:32" s="715" customFormat="1" ht="11.45" customHeight="1">
      <c r="A25" s="718">
        <v>16</v>
      </c>
      <c r="B25" s="722" t="s">
        <v>528</v>
      </c>
      <c r="C25" s="722">
        <v>1</v>
      </c>
      <c r="D25" s="722">
        <v>2</v>
      </c>
      <c r="E25" s="722">
        <v>2</v>
      </c>
      <c r="F25" s="722">
        <v>2</v>
      </c>
      <c r="G25" s="722">
        <v>2</v>
      </c>
      <c r="H25" s="722">
        <v>2</v>
      </c>
      <c r="I25" s="722">
        <v>2</v>
      </c>
      <c r="J25" s="722">
        <v>2</v>
      </c>
      <c r="K25" s="722">
        <v>2</v>
      </c>
      <c r="L25" s="722">
        <v>2</v>
      </c>
      <c r="M25" s="722">
        <v>2</v>
      </c>
      <c r="N25" s="722">
        <v>2</v>
      </c>
      <c r="O25" s="722">
        <v>2</v>
      </c>
      <c r="P25" s="722">
        <v>2</v>
      </c>
      <c r="Q25" s="722">
        <v>2</v>
      </c>
      <c r="R25" s="722">
        <v>1</v>
      </c>
      <c r="S25" s="1645">
        <v>1</v>
      </c>
      <c r="T25" s="1401">
        <v>1</v>
      </c>
      <c r="U25" s="1401">
        <v>1</v>
      </c>
      <c r="V25" s="1401">
        <v>1</v>
      </c>
      <c r="W25" s="1401">
        <v>1</v>
      </c>
      <c r="X25" s="1401">
        <v>1</v>
      </c>
      <c r="Y25" s="1401">
        <v>1</v>
      </c>
      <c r="Z25" s="1401">
        <v>1</v>
      </c>
      <c r="AA25" s="1401">
        <v>1</v>
      </c>
      <c r="AB25" s="1401">
        <v>1</v>
      </c>
      <c r="AC25" s="1401">
        <v>1</v>
      </c>
      <c r="AD25" s="716">
        <v>2</v>
      </c>
      <c r="AE25" s="722">
        <v>2</v>
      </c>
      <c r="AF25" s="1396"/>
    </row>
    <row r="26" spans="1:32" s="715" customFormat="1" ht="11.45" customHeight="1">
      <c r="A26" s="718"/>
      <c r="B26" s="1397" t="s">
        <v>1320</v>
      </c>
      <c r="C26" s="1400">
        <v>37</v>
      </c>
      <c r="D26" s="1400">
        <v>37</v>
      </c>
      <c r="E26" s="1400">
        <v>37</v>
      </c>
      <c r="F26" s="1400">
        <v>38</v>
      </c>
      <c r="G26" s="1400">
        <v>44</v>
      </c>
      <c r="H26" s="1400">
        <v>45</v>
      </c>
      <c r="I26" s="1400">
        <v>46</v>
      </c>
      <c r="J26" s="1400">
        <v>48</v>
      </c>
      <c r="K26" s="1400">
        <v>56</v>
      </c>
      <c r="L26" s="1400">
        <v>58</v>
      </c>
      <c r="M26" s="1400">
        <v>62</v>
      </c>
      <c r="N26" s="1400">
        <v>61</v>
      </c>
      <c r="O26" s="1400">
        <v>63</v>
      </c>
      <c r="P26" s="1400">
        <v>63</v>
      </c>
      <c r="Q26" s="1400">
        <v>54</v>
      </c>
      <c r="R26" s="1400">
        <v>46</v>
      </c>
      <c r="S26" s="1644">
        <v>40</v>
      </c>
      <c r="T26" s="1397">
        <v>36</v>
      </c>
      <c r="U26" s="1397">
        <v>31</v>
      </c>
      <c r="V26" s="1397">
        <v>20</v>
      </c>
      <c r="W26" s="1397">
        <v>19</v>
      </c>
      <c r="X26" s="1397">
        <v>19</v>
      </c>
      <c r="Y26" s="1397">
        <v>19</v>
      </c>
      <c r="Z26" s="1397">
        <v>19</v>
      </c>
      <c r="AA26" s="1397">
        <v>19</v>
      </c>
      <c r="AB26" s="1397">
        <v>19</v>
      </c>
      <c r="AC26" s="1397">
        <v>18</v>
      </c>
      <c r="AD26" s="1408">
        <v>63</v>
      </c>
      <c r="AE26" s="1400">
        <v>63</v>
      </c>
      <c r="AF26" s="1396"/>
    </row>
    <row r="27" spans="1:32" s="715" customFormat="1" ht="11.45" customHeight="1">
      <c r="A27" s="718"/>
      <c r="B27" s="1397" t="s">
        <v>1631</v>
      </c>
      <c r="C27" s="1400">
        <v>1</v>
      </c>
      <c r="D27" s="1400">
        <v>1</v>
      </c>
      <c r="E27" s="1400">
        <v>1</v>
      </c>
      <c r="F27" s="1400">
        <v>1</v>
      </c>
      <c r="G27" s="1400">
        <v>1</v>
      </c>
      <c r="H27" s="1400">
        <v>1</v>
      </c>
      <c r="I27" s="1400">
        <v>1</v>
      </c>
      <c r="J27" s="1400">
        <v>1</v>
      </c>
      <c r="K27" s="1400">
        <v>1</v>
      </c>
      <c r="L27" s="1400">
        <v>1</v>
      </c>
      <c r="M27" s="1400">
        <v>1</v>
      </c>
      <c r="N27" s="1400">
        <v>1</v>
      </c>
      <c r="O27" s="1400">
        <v>1</v>
      </c>
      <c r="P27" s="1400">
        <v>1</v>
      </c>
      <c r="Q27" s="1400">
        <v>1</v>
      </c>
      <c r="R27" s="1400">
        <v>1</v>
      </c>
      <c r="S27" s="1644">
        <v>1</v>
      </c>
      <c r="T27" s="1397">
        <v>1</v>
      </c>
      <c r="U27" s="1397">
        <v>1</v>
      </c>
      <c r="V27" s="1397">
        <v>1</v>
      </c>
      <c r="W27" s="1397">
        <v>1</v>
      </c>
      <c r="X27" s="1397">
        <v>1</v>
      </c>
      <c r="Y27" s="1397">
        <v>1</v>
      </c>
      <c r="Z27" s="1397">
        <v>1</v>
      </c>
      <c r="AA27" s="1397">
        <v>1</v>
      </c>
      <c r="AB27" s="1397">
        <v>1</v>
      </c>
      <c r="AC27" s="1397">
        <v>1</v>
      </c>
      <c r="AD27" s="1408">
        <v>1</v>
      </c>
      <c r="AE27" s="1400">
        <v>1</v>
      </c>
      <c r="AF27" s="1396"/>
    </row>
    <row r="28" spans="1:32" s="715" customFormat="1" ht="11.45" customHeight="1">
      <c r="A28" s="718">
        <v>17</v>
      </c>
      <c r="B28" s="722" t="s">
        <v>529</v>
      </c>
      <c r="C28" s="722">
        <v>0</v>
      </c>
      <c r="D28" s="722">
        <v>0</v>
      </c>
      <c r="E28" s="722">
        <v>0</v>
      </c>
      <c r="F28" s="722">
        <v>0</v>
      </c>
      <c r="G28" s="722">
        <v>0</v>
      </c>
      <c r="H28" s="722">
        <v>0</v>
      </c>
      <c r="I28" s="722">
        <v>0</v>
      </c>
      <c r="J28" s="722">
        <v>0</v>
      </c>
      <c r="K28" s="722">
        <v>0</v>
      </c>
      <c r="L28" s="722">
        <v>0</v>
      </c>
      <c r="M28" s="722">
        <v>0</v>
      </c>
      <c r="N28" s="722">
        <v>0</v>
      </c>
      <c r="O28" s="722">
        <v>0</v>
      </c>
      <c r="P28" s="722">
        <v>0</v>
      </c>
      <c r="Q28" s="722">
        <v>0</v>
      </c>
      <c r="R28" s="722">
        <v>0</v>
      </c>
      <c r="S28" s="1646">
        <v>0</v>
      </c>
      <c r="T28" s="722">
        <v>0</v>
      </c>
      <c r="U28" s="722">
        <v>0</v>
      </c>
      <c r="V28" s="722">
        <v>0</v>
      </c>
      <c r="W28" s="722">
        <v>0</v>
      </c>
      <c r="X28" s="722">
        <v>0</v>
      </c>
      <c r="Y28" s="722">
        <v>0</v>
      </c>
      <c r="Z28" s="722">
        <v>0</v>
      </c>
      <c r="AA28" s="722">
        <v>0</v>
      </c>
      <c r="AB28" s="722">
        <v>0</v>
      </c>
      <c r="AC28" s="722">
        <v>0</v>
      </c>
      <c r="AD28" s="716"/>
      <c r="AE28" s="722"/>
      <c r="AF28" s="1396"/>
    </row>
    <row r="29" spans="1:32" s="715" customFormat="1" ht="11.45" customHeight="1">
      <c r="A29" s="718">
        <v>18</v>
      </c>
      <c r="B29" s="722" t="s">
        <v>530</v>
      </c>
      <c r="C29" s="1401">
        <v>0</v>
      </c>
      <c r="D29" s="1401">
        <v>0</v>
      </c>
      <c r="E29" s="1401">
        <v>0</v>
      </c>
      <c r="F29" s="1401">
        <v>0</v>
      </c>
      <c r="G29" s="1401">
        <v>0</v>
      </c>
      <c r="H29" s="1401">
        <v>0</v>
      </c>
      <c r="I29" s="1401">
        <v>0</v>
      </c>
      <c r="J29" s="1401">
        <v>0</v>
      </c>
      <c r="K29" s="1401">
        <v>0</v>
      </c>
      <c r="L29" s="1401">
        <v>0</v>
      </c>
      <c r="M29" s="1401">
        <v>0</v>
      </c>
      <c r="N29" s="1401">
        <v>0</v>
      </c>
      <c r="O29" s="1401">
        <v>0</v>
      </c>
      <c r="P29" s="722">
        <v>0</v>
      </c>
      <c r="Q29" s="722">
        <v>0</v>
      </c>
      <c r="R29" s="722">
        <v>0</v>
      </c>
      <c r="S29" s="1645">
        <v>0</v>
      </c>
      <c r="T29" s="1401">
        <v>0</v>
      </c>
      <c r="U29" s="1401">
        <v>0</v>
      </c>
      <c r="V29" s="1401">
        <v>0</v>
      </c>
      <c r="W29" s="1401">
        <v>0</v>
      </c>
      <c r="X29" s="1401">
        <v>0</v>
      </c>
      <c r="Y29" s="1401">
        <v>0</v>
      </c>
      <c r="Z29" s="1401">
        <v>0</v>
      </c>
      <c r="AA29" s="1401">
        <v>0</v>
      </c>
      <c r="AB29" s="1401">
        <v>0</v>
      </c>
      <c r="AC29" s="1401">
        <v>0</v>
      </c>
      <c r="AD29" s="716"/>
      <c r="AE29" s="722"/>
      <c r="AF29" s="1396"/>
    </row>
    <row r="30" spans="1:32" s="715" customFormat="1" ht="11.45" customHeight="1">
      <c r="A30" s="718">
        <v>19</v>
      </c>
      <c r="B30" s="722" t="s">
        <v>531</v>
      </c>
      <c r="C30" s="1401">
        <v>0</v>
      </c>
      <c r="D30" s="1401">
        <v>0</v>
      </c>
      <c r="E30" s="1401">
        <v>0</v>
      </c>
      <c r="F30" s="1401">
        <v>0</v>
      </c>
      <c r="G30" s="1401">
        <v>0</v>
      </c>
      <c r="H30" s="1401">
        <v>0</v>
      </c>
      <c r="I30" s="1401">
        <v>0</v>
      </c>
      <c r="J30" s="1401">
        <v>0</v>
      </c>
      <c r="K30" s="1401">
        <v>0</v>
      </c>
      <c r="L30" s="1401">
        <v>0</v>
      </c>
      <c r="M30" s="1401">
        <v>0</v>
      </c>
      <c r="N30" s="1401">
        <v>0</v>
      </c>
      <c r="O30" s="1401">
        <v>0</v>
      </c>
      <c r="P30" s="722">
        <v>0</v>
      </c>
      <c r="Q30" s="722">
        <v>0</v>
      </c>
      <c r="R30" s="722">
        <v>0</v>
      </c>
      <c r="S30" s="1646">
        <v>0</v>
      </c>
      <c r="T30" s="722">
        <v>0</v>
      </c>
      <c r="U30" s="722">
        <v>0</v>
      </c>
      <c r="V30" s="722">
        <v>0</v>
      </c>
      <c r="W30" s="722">
        <v>0</v>
      </c>
      <c r="X30" s="722">
        <v>0</v>
      </c>
      <c r="Y30" s="722">
        <v>0</v>
      </c>
      <c r="Z30" s="722">
        <v>0</v>
      </c>
      <c r="AA30" s="722">
        <v>0</v>
      </c>
      <c r="AB30" s="722">
        <v>0</v>
      </c>
      <c r="AC30" s="722">
        <v>0</v>
      </c>
      <c r="AD30" s="716"/>
      <c r="AE30" s="722"/>
      <c r="AF30" s="1396"/>
    </row>
    <row r="31" spans="1:32" s="715" customFormat="1" ht="11.45" customHeight="1">
      <c r="A31" s="718">
        <v>20</v>
      </c>
      <c r="B31" s="722" t="s">
        <v>532</v>
      </c>
      <c r="C31" s="1401">
        <v>0</v>
      </c>
      <c r="D31" s="1401">
        <v>0</v>
      </c>
      <c r="E31" s="1401">
        <v>0</v>
      </c>
      <c r="F31" s="1401">
        <v>0</v>
      </c>
      <c r="G31" s="1401">
        <v>0</v>
      </c>
      <c r="H31" s="1401">
        <v>0</v>
      </c>
      <c r="I31" s="1401">
        <v>0</v>
      </c>
      <c r="J31" s="1401">
        <v>0</v>
      </c>
      <c r="K31" s="1401">
        <v>0</v>
      </c>
      <c r="L31" s="1401">
        <v>0</v>
      </c>
      <c r="M31" s="1401">
        <v>0</v>
      </c>
      <c r="N31" s="1401">
        <v>0</v>
      </c>
      <c r="O31" s="1401">
        <v>0</v>
      </c>
      <c r="P31" s="722">
        <v>0</v>
      </c>
      <c r="Q31" s="722">
        <v>0</v>
      </c>
      <c r="R31" s="722">
        <v>0</v>
      </c>
      <c r="S31" s="1646">
        <v>0</v>
      </c>
      <c r="T31" s="722">
        <v>0</v>
      </c>
      <c r="U31" s="722">
        <v>0</v>
      </c>
      <c r="V31" s="722">
        <v>0</v>
      </c>
      <c r="W31" s="722">
        <v>0</v>
      </c>
      <c r="X31" s="722">
        <v>0</v>
      </c>
      <c r="Y31" s="722">
        <v>0</v>
      </c>
      <c r="Z31" s="722">
        <v>0</v>
      </c>
      <c r="AA31" s="722">
        <v>0</v>
      </c>
      <c r="AB31" s="722">
        <v>0</v>
      </c>
      <c r="AC31" s="722">
        <v>0</v>
      </c>
      <c r="AD31" s="716"/>
      <c r="AE31" s="722"/>
      <c r="AF31" s="1396"/>
    </row>
    <row r="32" spans="1:32" s="715" customFormat="1" ht="11.45" customHeight="1">
      <c r="A32" s="718">
        <v>21</v>
      </c>
      <c r="B32" s="722" t="s">
        <v>533</v>
      </c>
      <c r="C32" s="1401">
        <v>0</v>
      </c>
      <c r="D32" s="1401">
        <v>0</v>
      </c>
      <c r="E32" s="1401">
        <v>0</v>
      </c>
      <c r="F32" s="1401">
        <v>0</v>
      </c>
      <c r="G32" s="1401">
        <v>0</v>
      </c>
      <c r="H32" s="1401">
        <v>0</v>
      </c>
      <c r="I32" s="1401">
        <v>0</v>
      </c>
      <c r="J32" s="1401">
        <v>0</v>
      </c>
      <c r="K32" s="1401">
        <v>0</v>
      </c>
      <c r="L32" s="1401">
        <v>0</v>
      </c>
      <c r="M32" s="1401">
        <v>0</v>
      </c>
      <c r="N32" s="1401">
        <v>0</v>
      </c>
      <c r="O32" s="1401">
        <v>0</v>
      </c>
      <c r="P32" s="722">
        <v>0</v>
      </c>
      <c r="Q32" s="722">
        <v>0</v>
      </c>
      <c r="R32" s="722">
        <v>0</v>
      </c>
      <c r="S32" s="1645">
        <v>0</v>
      </c>
      <c r="T32" s="1401">
        <v>0</v>
      </c>
      <c r="U32" s="1401">
        <v>0</v>
      </c>
      <c r="V32" s="1401">
        <v>0</v>
      </c>
      <c r="W32" s="1401">
        <v>0</v>
      </c>
      <c r="X32" s="1401">
        <v>0</v>
      </c>
      <c r="Y32" s="1401">
        <v>0</v>
      </c>
      <c r="Z32" s="1401">
        <v>0</v>
      </c>
      <c r="AA32" s="1401">
        <v>0</v>
      </c>
      <c r="AB32" s="1401">
        <v>0</v>
      </c>
      <c r="AC32" s="1401">
        <v>0</v>
      </c>
      <c r="AD32" s="716"/>
      <c r="AE32" s="722"/>
      <c r="AF32" s="1396"/>
    </row>
    <row r="33" spans="1:32" s="715" customFormat="1" ht="11.45" customHeight="1">
      <c r="A33" s="718">
        <v>22</v>
      </c>
      <c r="B33" s="722" t="s">
        <v>534</v>
      </c>
      <c r="C33" s="1401">
        <v>1</v>
      </c>
      <c r="D33" s="1401">
        <v>1</v>
      </c>
      <c r="E33" s="1401">
        <v>1</v>
      </c>
      <c r="F33" s="1401">
        <v>1</v>
      </c>
      <c r="G33" s="1401">
        <v>1</v>
      </c>
      <c r="H33" s="1401">
        <v>1</v>
      </c>
      <c r="I33" s="1401">
        <v>1</v>
      </c>
      <c r="J33" s="1401">
        <v>1</v>
      </c>
      <c r="K33" s="1401">
        <v>1</v>
      </c>
      <c r="L33" s="722">
        <v>1</v>
      </c>
      <c r="M33" s="1401">
        <v>1</v>
      </c>
      <c r="N33" s="722">
        <v>1</v>
      </c>
      <c r="O33" s="722">
        <v>1</v>
      </c>
      <c r="P33" s="722">
        <v>1</v>
      </c>
      <c r="Q33" s="722">
        <v>1</v>
      </c>
      <c r="R33" s="1401">
        <v>1</v>
      </c>
      <c r="S33" s="1646">
        <v>1</v>
      </c>
      <c r="T33" s="722">
        <v>1</v>
      </c>
      <c r="U33" s="722">
        <v>1</v>
      </c>
      <c r="V33" s="722">
        <v>1</v>
      </c>
      <c r="W33" s="722">
        <v>1</v>
      </c>
      <c r="X33" s="722">
        <v>1</v>
      </c>
      <c r="Y33" s="722">
        <v>1</v>
      </c>
      <c r="Z33" s="722">
        <v>1</v>
      </c>
      <c r="AA33" s="722">
        <v>1</v>
      </c>
      <c r="AB33" s="722">
        <v>1</v>
      </c>
      <c r="AC33" s="722">
        <v>1</v>
      </c>
      <c r="AD33" s="716">
        <v>1</v>
      </c>
      <c r="AE33" s="722">
        <v>1</v>
      </c>
      <c r="AF33" s="1396"/>
    </row>
    <row r="34" spans="1:32" s="715" customFormat="1" ht="11.45" customHeight="1">
      <c r="A34" s="718"/>
      <c r="B34" s="1397" t="s">
        <v>1632</v>
      </c>
      <c r="C34" s="1400">
        <v>5</v>
      </c>
      <c r="D34" s="1400">
        <v>5</v>
      </c>
      <c r="E34" s="1400">
        <v>5</v>
      </c>
      <c r="F34" s="1400">
        <v>5</v>
      </c>
      <c r="G34" s="1400">
        <v>6</v>
      </c>
      <c r="H34" s="1400">
        <v>6</v>
      </c>
      <c r="I34" s="1400">
        <v>7</v>
      </c>
      <c r="J34" s="1400">
        <v>7</v>
      </c>
      <c r="K34" s="1400">
        <v>7</v>
      </c>
      <c r="L34" s="1400">
        <v>7</v>
      </c>
      <c r="M34" s="1400">
        <v>7</v>
      </c>
      <c r="N34" s="1400">
        <v>7</v>
      </c>
      <c r="O34" s="1400">
        <v>7</v>
      </c>
      <c r="P34" s="1400">
        <v>7</v>
      </c>
      <c r="Q34" s="1400">
        <v>7</v>
      </c>
      <c r="R34" s="1400">
        <v>1</v>
      </c>
      <c r="S34" s="1644">
        <v>1</v>
      </c>
      <c r="T34" s="1397">
        <v>1</v>
      </c>
      <c r="U34" s="1397">
        <v>1</v>
      </c>
      <c r="V34" s="1397">
        <v>1</v>
      </c>
      <c r="W34" s="1397">
        <v>1</v>
      </c>
      <c r="X34" s="1397">
        <v>1</v>
      </c>
      <c r="Y34" s="1397">
        <v>1</v>
      </c>
      <c r="Z34" s="1397">
        <v>1</v>
      </c>
      <c r="AA34" s="1397">
        <v>1</v>
      </c>
      <c r="AB34" s="1397">
        <v>1</v>
      </c>
      <c r="AC34" s="1397">
        <v>1</v>
      </c>
      <c r="AD34" s="1408">
        <v>7</v>
      </c>
      <c r="AE34" s="1400">
        <v>7</v>
      </c>
      <c r="AF34" s="1396"/>
    </row>
    <row r="35" spans="1:32" s="715" customFormat="1" ht="11.45" customHeight="1">
      <c r="A35" s="718">
        <v>23</v>
      </c>
      <c r="B35" s="722" t="s">
        <v>535</v>
      </c>
      <c r="C35" s="1401">
        <v>1</v>
      </c>
      <c r="D35" s="1401">
        <v>1</v>
      </c>
      <c r="E35" s="1401">
        <v>1</v>
      </c>
      <c r="F35" s="1401">
        <v>1</v>
      </c>
      <c r="G35" s="1401">
        <v>1</v>
      </c>
      <c r="H35" s="1401">
        <v>1</v>
      </c>
      <c r="I35" s="1401">
        <v>1</v>
      </c>
      <c r="J35" s="1401">
        <v>1</v>
      </c>
      <c r="K35" s="1401">
        <v>1</v>
      </c>
      <c r="L35" s="722">
        <v>1</v>
      </c>
      <c r="M35" s="1401">
        <v>1</v>
      </c>
      <c r="N35" s="722">
        <v>1</v>
      </c>
      <c r="O35" s="722">
        <v>1</v>
      </c>
      <c r="P35" s="722">
        <v>1</v>
      </c>
      <c r="Q35" s="722">
        <v>1</v>
      </c>
      <c r="R35" s="1401">
        <v>0</v>
      </c>
      <c r="S35" s="1646">
        <v>0</v>
      </c>
      <c r="T35" s="722">
        <v>0</v>
      </c>
      <c r="U35" s="722">
        <v>0</v>
      </c>
      <c r="V35" s="722">
        <v>0</v>
      </c>
      <c r="W35" s="722">
        <v>0</v>
      </c>
      <c r="X35" s="722">
        <v>0</v>
      </c>
      <c r="Y35" s="722">
        <v>0</v>
      </c>
      <c r="Z35" s="722">
        <v>0</v>
      </c>
      <c r="AA35" s="722">
        <v>0</v>
      </c>
      <c r="AB35" s="722">
        <v>0</v>
      </c>
      <c r="AC35" s="722">
        <v>0</v>
      </c>
      <c r="AD35" s="716">
        <v>1</v>
      </c>
      <c r="AE35" s="722">
        <v>1</v>
      </c>
      <c r="AF35" s="1396"/>
    </row>
    <row r="36" spans="1:32" s="715" customFormat="1" ht="11.45" customHeight="1">
      <c r="A36" s="718">
        <v>24</v>
      </c>
      <c r="B36" s="722" t="s">
        <v>536</v>
      </c>
      <c r="C36" s="1401">
        <v>1</v>
      </c>
      <c r="D36" s="1401">
        <v>1</v>
      </c>
      <c r="E36" s="1401">
        <v>1</v>
      </c>
      <c r="F36" s="722">
        <v>1</v>
      </c>
      <c r="G36" s="722">
        <v>2</v>
      </c>
      <c r="H36" s="722">
        <v>2</v>
      </c>
      <c r="I36" s="722">
        <v>2</v>
      </c>
      <c r="J36" s="722">
        <v>2</v>
      </c>
      <c r="K36" s="722">
        <v>2</v>
      </c>
      <c r="L36" s="722">
        <v>2</v>
      </c>
      <c r="M36" s="722">
        <v>2</v>
      </c>
      <c r="N36" s="722">
        <v>2</v>
      </c>
      <c r="O36" s="722">
        <v>2</v>
      </c>
      <c r="P36" s="722">
        <v>2</v>
      </c>
      <c r="Q36" s="722">
        <v>2</v>
      </c>
      <c r="R36" s="722">
        <v>1</v>
      </c>
      <c r="S36" s="1646">
        <v>1</v>
      </c>
      <c r="T36" s="722">
        <v>1</v>
      </c>
      <c r="U36" s="722">
        <v>1</v>
      </c>
      <c r="V36" s="722">
        <v>1</v>
      </c>
      <c r="W36" s="722">
        <v>1</v>
      </c>
      <c r="X36" s="722">
        <v>1</v>
      </c>
      <c r="Y36" s="722">
        <v>1</v>
      </c>
      <c r="Z36" s="722">
        <v>1</v>
      </c>
      <c r="AA36" s="722">
        <v>1</v>
      </c>
      <c r="AB36" s="722">
        <v>1</v>
      </c>
      <c r="AC36" s="722">
        <v>1</v>
      </c>
      <c r="AD36" s="716">
        <v>2</v>
      </c>
      <c r="AE36" s="722">
        <v>2</v>
      </c>
      <c r="AF36" s="1396"/>
    </row>
    <row r="37" spans="1:32" s="715" customFormat="1" ht="11.45" customHeight="1">
      <c r="A37" s="718">
        <v>25</v>
      </c>
      <c r="B37" s="722" t="s">
        <v>537</v>
      </c>
      <c r="C37" s="1401">
        <v>3</v>
      </c>
      <c r="D37" s="1401">
        <v>3</v>
      </c>
      <c r="E37" s="1401">
        <v>3</v>
      </c>
      <c r="F37" s="722">
        <v>3</v>
      </c>
      <c r="G37" s="722">
        <v>3</v>
      </c>
      <c r="H37" s="722">
        <v>3</v>
      </c>
      <c r="I37" s="722">
        <v>4</v>
      </c>
      <c r="J37" s="722">
        <v>4</v>
      </c>
      <c r="K37" s="722">
        <v>4</v>
      </c>
      <c r="L37" s="722">
        <v>4</v>
      </c>
      <c r="M37" s="722">
        <v>4</v>
      </c>
      <c r="N37" s="722">
        <v>4</v>
      </c>
      <c r="O37" s="722">
        <v>4</v>
      </c>
      <c r="P37" s="722">
        <v>4</v>
      </c>
      <c r="Q37" s="722">
        <v>4</v>
      </c>
      <c r="R37" s="722">
        <v>0</v>
      </c>
      <c r="S37" s="1646">
        <v>0</v>
      </c>
      <c r="T37" s="722">
        <v>0</v>
      </c>
      <c r="U37" s="722">
        <v>0</v>
      </c>
      <c r="V37" s="722">
        <v>0</v>
      </c>
      <c r="W37" s="722">
        <v>0</v>
      </c>
      <c r="X37" s="722">
        <v>0</v>
      </c>
      <c r="Y37" s="722">
        <v>0</v>
      </c>
      <c r="Z37" s="722">
        <v>0</v>
      </c>
      <c r="AA37" s="722">
        <v>0</v>
      </c>
      <c r="AB37" s="722">
        <v>0</v>
      </c>
      <c r="AC37" s="722">
        <v>0</v>
      </c>
      <c r="AD37" s="716">
        <v>4</v>
      </c>
      <c r="AE37" s="722">
        <v>4</v>
      </c>
      <c r="AF37" s="1396"/>
    </row>
    <row r="38" spans="1:32" s="715" customFormat="1" ht="11.45" customHeight="1">
      <c r="A38" s="718">
        <v>26</v>
      </c>
      <c r="B38" s="722" t="s">
        <v>538</v>
      </c>
      <c r="C38" s="1401">
        <v>0</v>
      </c>
      <c r="D38" s="1401">
        <v>0</v>
      </c>
      <c r="E38" s="1401">
        <v>0</v>
      </c>
      <c r="F38" s="1401">
        <v>0</v>
      </c>
      <c r="G38" s="1401">
        <v>0</v>
      </c>
      <c r="H38" s="1401">
        <v>0</v>
      </c>
      <c r="I38" s="1401">
        <v>0</v>
      </c>
      <c r="J38" s="1401">
        <v>0</v>
      </c>
      <c r="K38" s="1401">
        <v>0</v>
      </c>
      <c r="L38" s="1401">
        <v>0</v>
      </c>
      <c r="M38" s="1401">
        <v>0</v>
      </c>
      <c r="N38" s="1401">
        <v>0</v>
      </c>
      <c r="O38" s="1401">
        <v>0</v>
      </c>
      <c r="P38" s="722">
        <v>0</v>
      </c>
      <c r="Q38" s="722">
        <v>0</v>
      </c>
      <c r="R38" s="722">
        <v>0</v>
      </c>
      <c r="S38" s="1646">
        <v>0</v>
      </c>
      <c r="T38" s="722">
        <v>0</v>
      </c>
      <c r="U38" s="722">
        <v>0</v>
      </c>
      <c r="V38" s="722">
        <v>0</v>
      </c>
      <c r="W38" s="722">
        <v>0</v>
      </c>
      <c r="X38" s="722">
        <v>0</v>
      </c>
      <c r="Y38" s="722">
        <v>0</v>
      </c>
      <c r="Z38" s="722">
        <v>0</v>
      </c>
      <c r="AA38" s="722">
        <v>0</v>
      </c>
      <c r="AB38" s="722">
        <v>0</v>
      </c>
      <c r="AC38" s="722">
        <v>0</v>
      </c>
      <c r="AD38" s="716"/>
      <c r="AE38" s="722"/>
      <c r="AF38" s="1396"/>
    </row>
    <row r="39" spans="1:32" s="715" customFormat="1" ht="11.45" customHeight="1">
      <c r="A39" s="718">
        <v>27</v>
      </c>
      <c r="B39" s="722" t="s">
        <v>539</v>
      </c>
      <c r="C39" s="1401">
        <v>0</v>
      </c>
      <c r="D39" s="1401">
        <v>0</v>
      </c>
      <c r="E39" s="1401">
        <v>0</v>
      </c>
      <c r="F39" s="1401">
        <v>0</v>
      </c>
      <c r="G39" s="1401">
        <v>0</v>
      </c>
      <c r="H39" s="1401">
        <v>0</v>
      </c>
      <c r="I39" s="1401">
        <v>0</v>
      </c>
      <c r="J39" s="1401">
        <v>0</v>
      </c>
      <c r="K39" s="1401">
        <v>0</v>
      </c>
      <c r="L39" s="1401">
        <v>0</v>
      </c>
      <c r="M39" s="1401">
        <v>0</v>
      </c>
      <c r="N39" s="1401">
        <v>0</v>
      </c>
      <c r="O39" s="1401">
        <v>0</v>
      </c>
      <c r="P39" s="722">
        <v>0</v>
      </c>
      <c r="Q39" s="722">
        <v>0</v>
      </c>
      <c r="R39" s="722">
        <v>0</v>
      </c>
      <c r="S39" s="1645">
        <v>0</v>
      </c>
      <c r="T39" s="1401">
        <v>0</v>
      </c>
      <c r="U39" s="1401">
        <v>0</v>
      </c>
      <c r="V39" s="1401">
        <v>0</v>
      </c>
      <c r="W39" s="1401">
        <v>0</v>
      </c>
      <c r="X39" s="1401">
        <v>0</v>
      </c>
      <c r="Y39" s="1401">
        <v>0</v>
      </c>
      <c r="Z39" s="1401">
        <v>0</v>
      </c>
      <c r="AA39" s="1401">
        <v>0</v>
      </c>
      <c r="AB39" s="1401">
        <v>0</v>
      </c>
      <c r="AC39" s="1401">
        <v>0</v>
      </c>
      <c r="AD39" s="716"/>
      <c r="AE39" s="722"/>
      <c r="AF39" s="1396"/>
    </row>
    <row r="40" spans="1:32" s="715" customFormat="1" ht="11.45" customHeight="1">
      <c r="A40" s="718"/>
      <c r="B40" s="1397" t="s">
        <v>1633</v>
      </c>
      <c r="C40" s="1400">
        <v>31</v>
      </c>
      <c r="D40" s="1400">
        <v>31</v>
      </c>
      <c r="E40" s="1400">
        <v>31</v>
      </c>
      <c r="F40" s="1400">
        <v>32</v>
      </c>
      <c r="G40" s="1400">
        <v>37</v>
      </c>
      <c r="H40" s="1400">
        <v>38</v>
      </c>
      <c r="I40" s="1400">
        <v>38</v>
      </c>
      <c r="J40" s="1400">
        <v>40</v>
      </c>
      <c r="K40" s="1400">
        <v>48</v>
      </c>
      <c r="L40" s="1400">
        <v>50</v>
      </c>
      <c r="M40" s="1400">
        <v>54</v>
      </c>
      <c r="N40" s="1400">
        <v>53</v>
      </c>
      <c r="O40" s="1400">
        <v>55</v>
      </c>
      <c r="P40" s="1400">
        <v>55</v>
      </c>
      <c r="Q40" s="1400">
        <v>46</v>
      </c>
      <c r="R40" s="1400">
        <v>44</v>
      </c>
      <c r="S40" s="1644">
        <v>38</v>
      </c>
      <c r="T40" s="1397">
        <v>34</v>
      </c>
      <c r="U40" s="1397">
        <v>29</v>
      </c>
      <c r="V40" s="1397">
        <v>18</v>
      </c>
      <c r="W40" s="1397">
        <v>17</v>
      </c>
      <c r="X40" s="1397">
        <v>17</v>
      </c>
      <c r="Y40" s="1397">
        <v>17</v>
      </c>
      <c r="Z40" s="1397">
        <v>17</v>
      </c>
      <c r="AA40" s="1397">
        <v>17</v>
      </c>
      <c r="AB40" s="1397">
        <v>17</v>
      </c>
      <c r="AC40" s="1397">
        <v>16</v>
      </c>
      <c r="AD40" s="1408">
        <v>55</v>
      </c>
      <c r="AE40" s="1400">
        <v>55</v>
      </c>
      <c r="AF40" s="1396"/>
    </row>
    <row r="41" spans="1:32" s="715" customFormat="1" ht="11.45" customHeight="1">
      <c r="A41" s="718">
        <v>28</v>
      </c>
      <c r="B41" s="722" t="s">
        <v>540</v>
      </c>
      <c r="C41" s="722">
        <v>26</v>
      </c>
      <c r="D41" s="722">
        <v>26</v>
      </c>
      <c r="E41" s="722">
        <v>26</v>
      </c>
      <c r="F41" s="722">
        <v>27</v>
      </c>
      <c r="G41" s="722">
        <v>30</v>
      </c>
      <c r="H41" s="722">
        <v>31</v>
      </c>
      <c r="I41" s="722">
        <v>31</v>
      </c>
      <c r="J41" s="722">
        <v>33</v>
      </c>
      <c r="K41" s="722">
        <v>40</v>
      </c>
      <c r="L41" s="722">
        <v>42</v>
      </c>
      <c r="M41" s="722">
        <v>46</v>
      </c>
      <c r="N41" s="722">
        <v>45</v>
      </c>
      <c r="O41" s="722">
        <v>47</v>
      </c>
      <c r="P41" s="722">
        <v>46</v>
      </c>
      <c r="Q41" s="722">
        <v>37</v>
      </c>
      <c r="R41" s="722">
        <v>35</v>
      </c>
      <c r="S41" s="1646">
        <v>30</v>
      </c>
      <c r="T41" s="722">
        <v>26</v>
      </c>
      <c r="U41" s="722">
        <v>23</v>
      </c>
      <c r="V41" s="722">
        <v>15</v>
      </c>
      <c r="W41" s="722">
        <v>14</v>
      </c>
      <c r="X41" s="722">
        <v>14</v>
      </c>
      <c r="Y41" s="722">
        <v>14</v>
      </c>
      <c r="Z41" s="722">
        <v>14</v>
      </c>
      <c r="AA41" s="722">
        <v>14</v>
      </c>
      <c r="AB41" s="722">
        <v>14</v>
      </c>
      <c r="AC41" s="722">
        <v>13</v>
      </c>
      <c r="AD41" s="716">
        <v>47</v>
      </c>
      <c r="AE41" s="722">
        <v>47</v>
      </c>
      <c r="AF41" s="1396"/>
    </row>
    <row r="42" spans="1:32" s="715" customFormat="1" ht="11.45" customHeight="1">
      <c r="A42" s="718">
        <v>29</v>
      </c>
      <c r="B42" s="722" t="s">
        <v>541</v>
      </c>
      <c r="C42" s="1401">
        <v>3</v>
      </c>
      <c r="D42" s="1401">
        <v>3</v>
      </c>
      <c r="E42" s="1401">
        <v>3</v>
      </c>
      <c r="F42" s="1401">
        <v>3</v>
      </c>
      <c r="G42" s="722">
        <v>5</v>
      </c>
      <c r="H42" s="722">
        <v>5</v>
      </c>
      <c r="I42" s="722">
        <v>5</v>
      </c>
      <c r="J42" s="722">
        <v>5</v>
      </c>
      <c r="K42" s="722">
        <v>6</v>
      </c>
      <c r="L42" s="722">
        <v>6</v>
      </c>
      <c r="M42" s="722">
        <v>6</v>
      </c>
      <c r="N42" s="722">
        <v>6</v>
      </c>
      <c r="O42" s="722">
        <v>6</v>
      </c>
      <c r="P42" s="722">
        <v>6</v>
      </c>
      <c r="Q42" s="722">
        <v>6</v>
      </c>
      <c r="R42" s="722">
        <v>6</v>
      </c>
      <c r="S42" s="1645">
        <v>6</v>
      </c>
      <c r="T42" s="1401">
        <v>6</v>
      </c>
      <c r="U42" s="1401">
        <v>5</v>
      </c>
      <c r="V42" s="1401">
        <v>2</v>
      </c>
      <c r="W42" s="1401">
        <v>2</v>
      </c>
      <c r="X42" s="1401">
        <v>3</v>
      </c>
      <c r="Y42" s="1401">
        <v>3</v>
      </c>
      <c r="Z42" s="1401">
        <v>3</v>
      </c>
      <c r="AA42" s="1401">
        <v>3</v>
      </c>
      <c r="AB42" s="1401">
        <v>3</v>
      </c>
      <c r="AC42" s="1401">
        <v>3</v>
      </c>
      <c r="AD42" s="716">
        <v>6</v>
      </c>
      <c r="AE42" s="722">
        <v>6</v>
      </c>
      <c r="AF42" s="1396"/>
    </row>
    <row r="43" spans="1:32" s="715" customFormat="1" ht="11.45" customHeight="1">
      <c r="A43" s="718">
        <v>30</v>
      </c>
      <c r="B43" s="722" t="s">
        <v>542</v>
      </c>
      <c r="C43" s="722">
        <v>1</v>
      </c>
      <c r="D43" s="722">
        <v>1</v>
      </c>
      <c r="E43" s="722">
        <v>1</v>
      </c>
      <c r="F43" s="722">
        <v>1</v>
      </c>
      <c r="G43" s="722">
        <v>1</v>
      </c>
      <c r="H43" s="722">
        <v>1</v>
      </c>
      <c r="I43" s="722">
        <v>1</v>
      </c>
      <c r="J43" s="722">
        <v>1</v>
      </c>
      <c r="K43" s="722">
        <v>1</v>
      </c>
      <c r="L43" s="722">
        <v>1</v>
      </c>
      <c r="M43" s="722">
        <v>1</v>
      </c>
      <c r="N43" s="722">
        <v>1</v>
      </c>
      <c r="O43" s="722">
        <v>1</v>
      </c>
      <c r="P43" s="722">
        <v>2</v>
      </c>
      <c r="Q43" s="722">
        <v>2</v>
      </c>
      <c r="R43" s="722">
        <v>2</v>
      </c>
      <c r="S43" s="1645">
        <v>1</v>
      </c>
      <c r="T43" s="1401">
        <v>1</v>
      </c>
      <c r="U43" s="1401">
        <v>1</v>
      </c>
      <c r="V43" s="1401">
        <v>1</v>
      </c>
      <c r="W43" s="1401">
        <v>1</v>
      </c>
      <c r="X43" s="1401">
        <v>0</v>
      </c>
      <c r="Y43" s="1401">
        <v>0</v>
      </c>
      <c r="Z43" s="1401">
        <v>0</v>
      </c>
      <c r="AA43" s="1401">
        <v>0</v>
      </c>
      <c r="AB43" s="1401">
        <v>0</v>
      </c>
      <c r="AC43" s="1401">
        <v>0</v>
      </c>
      <c r="AD43" s="716">
        <v>1</v>
      </c>
      <c r="AE43" s="722">
        <v>1</v>
      </c>
      <c r="AF43" s="1396"/>
    </row>
    <row r="44" spans="1:32" s="715" customFormat="1" ht="11.45" customHeight="1">
      <c r="A44" s="718">
        <v>31</v>
      </c>
      <c r="B44" s="722" t="s">
        <v>543</v>
      </c>
      <c r="C44" s="1401">
        <v>0</v>
      </c>
      <c r="D44" s="1401">
        <v>0</v>
      </c>
      <c r="E44" s="1401">
        <v>0</v>
      </c>
      <c r="F44" s="1401">
        <v>0</v>
      </c>
      <c r="G44" s="1401">
        <v>0</v>
      </c>
      <c r="H44" s="1401">
        <v>0</v>
      </c>
      <c r="I44" s="1401">
        <v>0</v>
      </c>
      <c r="J44" s="1401">
        <v>0</v>
      </c>
      <c r="K44" s="1401">
        <v>0</v>
      </c>
      <c r="L44" s="1401">
        <v>0</v>
      </c>
      <c r="M44" s="1401">
        <v>0</v>
      </c>
      <c r="N44" s="1401">
        <v>0</v>
      </c>
      <c r="O44" s="1401">
        <v>0</v>
      </c>
      <c r="P44" s="722">
        <v>0</v>
      </c>
      <c r="Q44" s="722">
        <v>0</v>
      </c>
      <c r="R44" s="722">
        <v>0</v>
      </c>
      <c r="S44" s="1645">
        <v>0</v>
      </c>
      <c r="T44" s="1401">
        <v>0</v>
      </c>
      <c r="U44" s="1401">
        <v>0</v>
      </c>
      <c r="V44" s="1401">
        <v>0</v>
      </c>
      <c r="W44" s="1401">
        <v>0</v>
      </c>
      <c r="X44" s="1401">
        <v>0</v>
      </c>
      <c r="Y44" s="1401">
        <v>0</v>
      </c>
      <c r="Z44" s="1401">
        <v>0</v>
      </c>
      <c r="AA44" s="1401">
        <v>0</v>
      </c>
      <c r="AB44" s="1401">
        <v>0</v>
      </c>
      <c r="AC44" s="1401">
        <v>0</v>
      </c>
      <c r="AD44" s="716"/>
      <c r="AE44" s="722"/>
      <c r="AF44" s="1396"/>
    </row>
    <row r="45" spans="1:32" s="715" customFormat="1" ht="11.45" customHeight="1">
      <c r="A45" s="718">
        <v>32</v>
      </c>
      <c r="B45" s="722" t="s">
        <v>544</v>
      </c>
      <c r="C45" s="1401">
        <v>0</v>
      </c>
      <c r="D45" s="1401">
        <v>0</v>
      </c>
      <c r="E45" s="1401">
        <v>0</v>
      </c>
      <c r="F45" s="1401">
        <v>0</v>
      </c>
      <c r="G45" s="1401">
        <v>0</v>
      </c>
      <c r="H45" s="1401">
        <v>0</v>
      </c>
      <c r="I45" s="1401">
        <v>0</v>
      </c>
      <c r="J45" s="1401">
        <v>0</v>
      </c>
      <c r="K45" s="1401">
        <v>0</v>
      </c>
      <c r="L45" s="1401">
        <v>0</v>
      </c>
      <c r="M45" s="1401">
        <v>0</v>
      </c>
      <c r="N45" s="1401">
        <v>0</v>
      </c>
      <c r="O45" s="1401">
        <v>0</v>
      </c>
      <c r="P45" s="722">
        <v>0</v>
      </c>
      <c r="Q45" s="722">
        <v>0</v>
      </c>
      <c r="R45" s="722">
        <v>0</v>
      </c>
      <c r="S45" s="1646">
        <v>0</v>
      </c>
      <c r="T45" s="722">
        <v>0</v>
      </c>
      <c r="U45" s="722">
        <v>0</v>
      </c>
      <c r="V45" s="722">
        <v>0</v>
      </c>
      <c r="W45" s="722">
        <v>0</v>
      </c>
      <c r="X45" s="722">
        <v>0</v>
      </c>
      <c r="Y45" s="722">
        <v>0</v>
      </c>
      <c r="Z45" s="722">
        <v>0</v>
      </c>
      <c r="AA45" s="722">
        <v>0</v>
      </c>
      <c r="AB45" s="722">
        <v>0</v>
      </c>
      <c r="AC45" s="722">
        <v>0</v>
      </c>
      <c r="AD45" s="716"/>
      <c r="AE45" s="722"/>
      <c r="AF45" s="1396"/>
    </row>
    <row r="46" spans="1:32" s="715" customFormat="1" ht="11.45" customHeight="1">
      <c r="A46" s="718">
        <v>33</v>
      </c>
      <c r="B46" s="722" t="s">
        <v>545</v>
      </c>
      <c r="C46" s="1401">
        <v>0</v>
      </c>
      <c r="D46" s="1401">
        <v>0</v>
      </c>
      <c r="E46" s="1401">
        <v>0</v>
      </c>
      <c r="F46" s="1401">
        <v>0</v>
      </c>
      <c r="G46" s="1401">
        <v>0</v>
      </c>
      <c r="H46" s="1401">
        <v>0</v>
      </c>
      <c r="I46" s="1401">
        <v>0</v>
      </c>
      <c r="J46" s="1401">
        <v>0</v>
      </c>
      <c r="K46" s="1401">
        <v>0</v>
      </c>
      <c r="L46" s="1401">
        <v>0</v>
      </c>
      <c r="M46" s="1401">
        <v>0</v>
      </c>
      <c r="N46" s="1401">
        <v>0</v>
      </c>
      <c r="O46" s="1401">
        <v>0</v>
      </c>
      <c r="P46" s="722">
        <v>0</v>
      </c>
      <c r="Q46" s="722">
        <v>0</v>
      </c>
      <c r="R46" s="722">
        <v>0</v>
      </c>
      <c r="S46" s="1646">
        <v>0</v>
      </c>
      <c r="T46" s="722">
        <v>0</v>
      </c>
      <c r="U46" s="722">
        <v>0</v>
      </c>
      <c r="V46" s="722">
        <v>0</v>
      </c>
      <c r="W46" s="722">
        <v>0</v>
      </c>
      <c r="X46" s="722">
        <v>0</v>
      </c>
      <c r="Y46" s="722">
        <v>0</v>
      </c>
      <c r="Z46" s="722">
        <v>0</v>
      </c>
      <c r="AA46" s="722">
        <v>0</v>
      </c>
      <c r="AB46" s="722">
        <v>0</v>
      </c>
      <c r="AC46" s="722">
        <v>0</v>
      </c>
      <c r="AD46" s="716"/>
      <c r="AE46" s="722"/>
      <c r="AF46" s="1396"/>
    </row>
    <row r="47" spans="1:32" s="715" customFormat="1" ht="11.45" customHeight="1">
      <c r="A47" s="718">
        <v>34</v>
      </c>
      <c r="B47" s="722" t="s">
        <v>546</v>
      </c>
      <c r="C47" s="1401">
        <v>0</v>
      </c>
      <c r="D47" s="1401">
        <v>0</v>
      </c>
      <c r="E47" s="1401">
        <v>0</v>
      </c>
      <c r="F47" s="1401">
        <v>0</v>
      </c>
      <c r="G47" s="1401">
        <v>0</v>
      </c>
      <c r="H47" s="1401">
        <v>0</v>
      </c>
      <c r="I47" s="1401">
        <v>0</v>
      </c>
      <c r="J47" s="1401">
        <v>0</v>
      </c>
      <c r="K47" s="1401">
        <v>0</v>
      </c>
      <c r="L47" s="1401">
        <v>0</v>
      </c>
      <c r="M47" s="1401">
        <v>0</v>
      </c>
      <c r="N47" s="1401">
        <v>0</v>
      </c>
      <c r="O47" s="1401">
        <v>0</v>
      </c>
      <c r="P47" s="722">
        <v>0</v>
      </c>
      <c r="Q47" s="722">
        <v>0</v>
      </c>
      <c r="R47" s="722">
        <v>0</v>
      </c>
      <c r="S47" s="1646">
        <v>0</v>
      </c>
      <c r="T47" s="722">
        <v>0</v>
      </c>
      <c r="U47" s="722">
        <v>0</v>
      </c>
      <c r="V47" s="722">
        <v>0</v>
      </c>
      <c r="W47" s="722">
        <v>0</v>
      </c>
      <c r="X47" s="722">
        <v>0</v>
      </c>
      <c r="Y47" s="722">
        <v>0</v>
      </c>
      <c r="Z47" s="722">
        <v>0</v>
      </c>
      <c r="AA47" s="722">
        <v>0</v>
      </c>
      <c r="AB47" s="722">
        <v>0</v>
      </c>
      <c r="AC47" s="722">
        <v>0</v>
      </c>
      <c r="AD47" s="716"/>
      <c r="AE47" s="722"/>
      <c r="AF47" s="1396"/>
    </row>
    <row r="48" spans="1:32" s="715" customFormat="1" ht="11.45" customHeight="1">
      <c r="A48" s="718">
        <v>35</v>
      </c>
      <c r="B48" s="722" t="s">
        <v>547</v>
      </c>
      <c r="C48" s="1401">
        <v>1</v>
      </c>
      <c r="D48" s="1401">
        <v>1</v>
      </c>
      <c r="E48" s="1401">
        <v>1</v>
      </c>
      <c r="F48" s="1401">
        <v>1</v>
      </c>
      <c r="G48" s="1401">
        <v>1</v>
      </c>
      <c r="H48" s="1401">
        <v>1</v>
      </c>
      <c r="I48" s="1401">
        <v>1</v>
      </c>
      <c r="J48" s="1401">
        <v>1</v>
      </c>
      <c r="K48" s="1401">
        <v>1</v>
      </c>
      <c r="L48" s="722">
        <v>1</v>
      </c>
      <c r="M48" s="1401">
        <v>1</v>
      </c>
      <c r="N48" s="722">
        <v>1</v>
      </c>
      <c r="O48" s="722">
        <v>1</v>
      </c>
      <c r="P48" s="722">
        <v>1</v>
      </c>
      <c r="Q48" s="722">
        <v>1</v>
      </c>
      <c r="R48" s="1401">
        <v>1</v>
      </c>
      <c r="S48" s="1646">
        <v>1</v>
      </c>
      <c r="T48" s="722">
        <v>1</v>
      </c>
      <c r="U48" s="722">
        <v>0</v>
      </c>
      <c r="V48" s="722">
        <v>0</v>
      </c>
      <c r="W48" s="722">
        <v>0</v>
      </c>
      <c r="X48" s="722">
        <v>0</v>
      </c>
      <c r="Y48" s="722">
        <v>0</v>
      </c>
      <c r="Z48" s="722">
        <v>0</v>
      </c>
      <c r="AA48" s="722">
        <v>0</v>
      </c>
      <c r="AB48" s="722">
        <v>0</v>
      </c>
      <c r="AC48" s="722">
        <v>0</v>
      </c>
      <c r="AD48" s="716">
        <v>1</v>
      </c>
      <c r="AE48" s="722">
        <v>1</v>
      </c>
      <c r="AF48" s="1396"/>
    </row>
    <row r="49" spans="1:32" s="715" customFormat="1" ht="11.45" customHeight="1">
      <c r="A49" s="718"/>
      <c r="B49" s="1397" t="s">
        <v>1634</v>
      </c>
      <c r="C49" s="1400">
        <v>5</v>
      </c>
      <c r="D49" s="1400">
        <v>5</v>
      </c>
      <c r="E49" s="1400">
        <v>6</v>
      </c>
      <c r="F49" s="1400">
        <v>6</v>
      </c>
      <c r="G49" s="1400">
        <v>6</v>
      </c>
      <c r="H49" s="1400">
        <v>8</v>
      </c>
      <c r="I49" s="1400">
        <v>8</v>
      </c>
      <c r="J49" s="1400">
        <v>8</v>
      </c>
      <c r="K49" s="1400">
        <v>9</v>
      </c>
      <c r="L49" s="1400">
        <v>10</v>
      </c>
      <c r="M49" s="1400">
        <v>10</v>
      </c>
      <c r="N49" s="1400">
        <v>10</v>
      </c>
      <c r="O49" s="1400">
        <v>10</v>
      </c>
      <c r="P49" s="1400">
        <v>10</v>
      </c>
      <c r="Q49" s="1400">
        <v>10</v>
      </c>
      <c r="R49" s="1400">
        <v>8</v>
      </c>
      <c r="S49" s="1644">
        <v>8</v>
      </c>
      <c r="T49" s="1397">
        <v>7</v>
      </c>
      <c r="U49" s="1397">
        <v>6</v>
      </c>
      <c r="V49" s="1397">
        <v>3</v>
      </c>
      <c r="W49" s="1397">
        <v>3</v>
      </c>
      <c r="X49" s="1397">
        <v>1</v>
      </c>
      <c r="Y49" s="1397">
        <v>1</v>
      </c>
      <c r="Z49" s="1397">
        <v>1</v>
      </c>
      <c r="AA49" s="1397">
        <v>1</v>
      </c>
      <c r="AB49" s="1397">
        <v>1</v>
      </c>
      <c r="AC49" s="1397">
        <v>1</v>
      </c>
      <c r="AD49" s="1408">
        <v>10</v>
      </c>
      <c r="AE49" s="1400">
        <v>11</v>
      </c>
      <c r="AF49" s="1396"/>
    </row>
    <row r="50" spans="1:32" s="715" customFormat="1" ht="11.45" customHeight="1">
      <c r="A50" s="718"/>
      <c r="B50" s="1397" t="s">
        <v>1635</v>
      </c>
      <c r="C50" s="1400">
        <v>2</v>
      </c>
      <c r="D50" s="1400">
        <v>2</v>
      </c>
      <c r="E50" s="1400">
        <v>3</v>
      </c>
      <c r="F50" s="1400">
        <v>3</v>
      </c>
      <c r="G50" s="1400">
        <v>3</v>
      </c>
      <c r="H50" s="1400">
        <v>4</v>
      </c>
      <c r="I50" s="1400">
        <v>4</v>
      </c>
      <c r="J50" s="1400">
        <v>4</v>
      </c>
      <c r="K50" s="1400">
        <v>4</v>
      </c>
      <c r="L50" s="1400">
        <v>5</v>
      </c>
      <c r="M50" s="1400">
        <v>5</v>
      </c>
      <c r="N50" s="1400">
        <v>5</v>
      </c>
      <c r="O50" s="1400">
        <v>5</v>
      </c>
      <c r="P50" s="1400">
        <v>5</v>
      </c>
      <c r="Q50" s="1400">
        <v>5</v>
      </c>
      <c r="R50" s="1400">
        <v>4</v>
      </c>
      <c r="S50" s="1644">
        <v>4</v>
      </c>
      <c r="T50" s="1397">
        <v>3</v>
      </c>
      <c r="U50" s="1397">
        <v>2</v>
      </c>
      <c r="V50" s="1397">
        <v>1</v>
      </c>
      <c r="W50" s="1397">
        <v>1</v>
      </c>
      <c r="X50" s="1397">
        <v>1</v>
      </c>
      <c r="Y50" s="1397">
        <v>1</v>
      </c>
      <c r="Z50" s="1397">
        <v>1</v>
      </c>
      <c r="AA50" s="1397">
        <v>1</v>
      </c>
      <c r="AB50" s="1397">
        <v>1</v>
      </c>
      <c r="AC50" s="1397">
        <v>1</v>
      </c>
      <c r="AD50" s="1408">
        <v>5</v>
      </c>
      <c r="AE50" s="1400">
        <v>5</v>
      </c>
      <c r="AF50" s="1396"/>
    </row>
    <row r="51" spans="1:32" s="715" customFormat="1" ht="11.45" customHeight="1">
      <c r="A51" s="718">
        <v>36</v>
      </c>
      <c r="B51" s="722" t="s">
        <v>548</v>
      </c>
      <c r="C51" s="1401">
        <v>0</v>
      </c>
      <c r="D51" s="1401">
        <v>0</v>
      </c>
      <c r="E51" s="1401">
        <v>0</v>
      </c>
      <c r="F51" s="1401">
        <v>0</v>
      </c>
      <c r="G51" s="1401">
        <v>0</v>
      </c>
      <c r="H51" s="1401">
        <v>0</v>
      </c>
      <c r="I51" s="1401">
        <v>0</v>
      </c>
      <c r="J51" s="1401">
        <v>0</v>
      </c>
      <c r="K51" s="1401">
        <v>0</v>
      </c>
      <c r="L51" s="1401">
        <v>0</v>
      </c>
      <c r="M51" s="1401">
        <v>0</v>
      </c>
      <c r="N51" s="1401">
        <v>0</v>
      </c>
      <c r="O51" s="1401">
        <v>0</v>
      </c>
      <c r="P51" s="722">
        <v>0</v>
      </c>
      <c r="Q51" s="722">
        <v>0</v>
      </c>
      <c r="R51" s="722">
        <v>0</v>
      </c>
      <c r="S51" s="1646">
        <v>0</v>
      </c>
      <c r="T51" s="722">
        <v>0</v>
      </c>
      <c r="U51" s="722">
        <v>0</v>
      </c>
      <c r="V51" s="722">
        <v>0</v>
      </c>
      <c r="W51" s="722">
        <v>0</v>
      </c>
      <c r="X51" s="722">
        <v>0</v>
      </c>
      <c r="Y51" s="722">
        <v>0</v>
      </c>
      <c r="Z51" s="722">
        <v>0</v>
      </c>
      <c r="AA51" s="722">
        <v>0</v>
      </c>
      <c r="AB51" s="722">
        <v>0</v>
      </c>
      <c r="AC51" s="722">
        <v>0</v>
      </c>
      <c r="AD51" s="716"/>
      <c r="AE51" s="722"/>
      <c r="AF51" s="1396"/>
    </row>
    <row r="52" spans="1:32" s="715" customFormat="1" ht="11.45" customHeight="1">
      <c r="A52" s="718">
        <v>37</v>
      </c>
      <c r="B52" s="722" t="s">
        <v>549</v>
      </c>
      <c r="C52" s="1401">
        <v>0</v>
      </c>
      <c r="D52" s="1401">
        <v>0</v>
      </c>
      <c r="E52" s="1401">
        <v>0</v>
      </c>
      <c r="F52" s="1401">
        <v>0</v>
      </c>
      <c r="G52" s="1401">
        <v>0</v>
      </c>
      <c r="H52" s="1401">
        <v>0</v>
      </c>
      <c r="I52" s="1401">
        <v>0</v>
      </c>
      <c r="J52" s="1401">
        <v>0</v>
      </c>
      <c r="K52" s="1401">
        <v>0</v>
      </c>
      <c r="L52" s="1401">
        <v>0</v>
      </c>
      <c r="M52" s="1401">
        <v>0</v>
      </c>
      <c r="N52" s="1401">
        <v>0</v>
      </c>
      <c r="O52" s="1401">
        <v>0</v>
      </c>
      <c r="P52" s="722">
        <v>0</v>
      </c>
      <c r="Q52" s="722">
        <v>0</v>
      </c>
      <c r="R52" s="722">
        <v>0</v>
      </c>
      <c r="S52" s="1645">
        <v>0</v>
      </c>
      <c r="T52" s="1401">
        <v>0</v>
      </c>
      <c r="U52" s="1401">
        <v>0</v>
      </c>
      <c r="V52" s="1401">
        <v>0</v>
      </c>
      <c r="W52" s="1401">
        <v>0</v>
      </c>
      <c r="X52" s="1401">
        <v>0</v>
      </c>
      <c r="Y52" s="1401">
        <v>0</v>
      </c>
      <c r="Z52" s="1401">
        <v>0</v>
      </c>
      <c r="AA52" s="1401">
        <v>0</v>
      </c>
      <c r="AB52" s="1401">
        <v>0</v>
      </c>
      <c r="AC52" s="1401">
        <v>0</v>
      </c>
      <c r="AD52" s="716"/>
      <c r="AE52" s="722"/>
      <c r="AF52" s="1396"/>
    </row>
    <row r="53" spans="1:32" s="715" customFormat="1" ht="11.45" customHeight="1">
      <c r="A53" s="718">
        <v>38</v>
      </c>
      <c r="B53" s="722" t="s">
        <v>550</v>
      </c>
      <c r="C53" s="1401">
        <v>0</v>
      </c>
      <c r="D53" s="1401">
        <v>0</v>
      </c>
      <c r="E53" s="1401">
        <v>0</v>
      </c>
      <c r="F53" s="1401">
        <v>0</v>
      </c>
      <c r="G53" s="1401">
        <v>0</v>
      </c>
      <c r="H53" s="1401">
        <v>0</v>
      </c>
      <c r="I53" s="1401">
        <v>0</v>
      </c>
      <c r="J53" s="1401">
        <v>0</v>
      </c>
      <c r="K53" s="1401">
        <v>0</v>
      </c>
      <c r="L53" s="1401">
        <v>0</v>
      </c>
      <c r="M53" s="1401">
        <v>0</v>
      </c>
      <c r="N53" s="1401">
        <v>0</v>
      </c>
      <c r="O53" s="1401">
        <v>0</v>
      </c>
      <c r="P53" s="722">
        <v>0</v>
      </c>
      <c r="Q53" s="722">
        <v>0</v>
      </c>
      <c r="R53" s="722">
        <v>0</v>
      </c>
      <c r="S53" s="1645">
        <v>0</v>
      </c>
      <c r="T53" s="1401">
        <v>0</v>
      </c>
      <c r="U53" s="1401">
        <v>0</v>
      </c>
      <c r="V53" s="1401">
        <v>0</v>
      </c>
      <c r="W53" s="1401">
        <v>0</v>
      </c>
      <c r="X53" s="1401">
        <v>0</v>
      </c>
      <c r="Y53" s="1401">
        <v>0</v>
      </c>
      <c r="Z53" s="1401">
        <v>0</v>
      </c>
      <c r="AA53" s="1401">
        <v>0</v>
      </c>
      <c r="AB53" s="1401">
        <v>0</v>
      </c>
      <c r="AC53" s="1401">
        <v>0</v>
      </c>
      <c r="AD53" s="716"/>
      <c r="AE53" s="722"/>
      <c r="AF53" s="1396"/>
    </row>
    <row r="54" spans="1:32" s="715" customFormat="1" ht="11.45" customHeight="1">
      <c r="A54" s="718">
        <v>39</v>
      </c>
      <c r="B54" s="722" t="s">
        <v>551</v>
      </c>
      <c r="C54" s="1401">
        <v>0</v>
      </c>
      <c r="D54" s="1401">
        <v>0</v>
      </c>
      <c r="E54" s="1401">
        <v>0</v>
      </c>
      <c r="F54" s="1401">
        <v>0</v>
      </c>
      <c r="G54" s="1401">
        <v>0</v>
      </c>
      <c r="H54" s="1401">
        <v>0</v>
      </c>
      <c r="I54" s="1401">
        <v>0</v>
      </c>
      <c r="J54" s="1401">
        <v>0</v>
      </c>
      <c r="K54" s="1401">
        <v>0</v>
      </c>
      <c r="L54" s="1401">
        <v>0</v>
      </c>
      <c r="M54" s="1401">
        <v>0</v>
      </c>
      <c r="N54" s="1401">
        <v>0</v>
      </c>
      <c r="O54" s="1401">
        <v>0</v>
      </c>
      <c r="P54" s="722">
        <v>0</v>
      </c>
      <c r="Q54" s="722">
        <v>0</v>
      </c>
      <c r="R54" s="722">
        <v>0</v>
      </c>
      <c r="S54" s="1646">
        <v>0</v>
      </c>
      <c r="T54" s="722">
        <v>0</v>
      </c>
      <c r="U54" s="722">
        <v>0</v>
      </c>
      <c r="V54" s="722">
        <v>0</v>
      </c>
      <c r="W54" s="722">
        <v>0</v>
      </c>
      <c r="X54" s="722">
        <v>0</v>
      </c>
      <c r="Y54" s="722">
        <v>0</v>
      </c>
      <c r="Z54" s="722">
        <v>0</v>
      </c>
      <c r="AA54" s="722">
        <v>0</v>
      </c>
      <c r="AB54" s="722">
        <v>0</v>
      </c>
      <c r="AC54" s="722">
        <v>0</v>
      </c>
      <c r="AD54" s="716"/>
      <c r="AE54" s="722"/>
      <c r="AF54" s="1396"/>
    </row>
    <row r="55" spans="1:32" s="715" customFormat="1" ht="11.45" customHeight="1">
      <c r="A55" s="718">
        <v>40</v>
      </c>
      <c r="B55" s="722" t="s">
        <v>552</v>
      </c>
      <c r="C55" s="722">
        <v>2</v>
      </c>
      <c r="D55" s="722">
        <v>2</v>
      </c>
      <c r="E55" s="722">
        <v>3</v>
      </c>
      <c r="F55" s="722">
        <v>3</v>
      </c>
      <c r="G55" s="722">
        <v>3</v>
      </c>
      <c r="H55" s="722">
        <v>4</v>
      </c>
      <c r="I55" s="722">
        <v>4</v>
      </c>
      <c r="J55" s="722">
        <v>4</v>
      </c>
      <c r="K55" s="722">
        <v>4</v>
      </c>
      <c r="L55" s="722">
        <v>5</v>
      </c>
      <c r="M55" s="722">
        <v>5</v>
      </c>
      <c r="N55" s="722">
        <v>5</v>
      </c>
      <c r="O55" s="722">
        <v>5</v>
      </c>
      <c r="P55" s="722">
        <v>5</v>
      </c>
      <c r="Q55" s="722">
        <v>5</v>
      </c>
      <c r="R55" s="722">
        <v>4</v>
      </c>
      <c r="S55" s="1646">
        <v>4</v>
      </c>
      <c r="T55" s="722">
        <v>3</v>
      </c>
      <c r="U55" s="722">
        <v>2</v>
      </c>
      <c r="V55" s="722">
        <v>1</v>
      </c>
      <c r="W55" s="722">
        <v>1</v>
      </c>
      <c r="X55" s="722">
        <v>1</v>
      </c>
      <c r="Y55" s="722">
        <v>1</v>
      </c>
      <c r="Z55" s="722">
        <v>1</v>
      </c>
      <c r="AA55" s="722">
        <v>1</v>
      </c>
      <c r="AB55" s="722">
        <v>1</v>
      </c>
      <c r="AC55" s="722">
        <v>1</v>
      </c>
      <c r="AD55" s="716">
        <v>5</v>
      </c>
      <c r="AE55" s="722">
        <v>5</v>
      </c>
      <c r="AF55" s="1396"/>
    </row>
    <row r="56" spans="1:32" s="715" customFormat="1" ht="11.45" customHeight="1">
      <c r="A56" s="718">
        <v>41</v>
      </c>
      <c r="B56" s="722" t="s">
        <v>553</v>
      </c>
      <c r="C56" s="1401">
        <v>0</v>
      </c>
      <c r="D56" s="1401">
        <v>0</v>
      </c>
      <c r="E56" s="1401">
        <v>0</v>
      </c>
      <c r="F56" s="1401">
        <v>0</v>
      </c>
      <c r="G56" s="1401">
        <v>0</v>
      </c>
      <c r="H56" s="1401">
        <v>0</v>
      </c>
      <c r="I56" s="1401">
        <v>0</v>
      </c>
      <c r="J56" s="1401">
        <v>0</v>
      </c>
      <c r="K56" s="1401">
        <v>0</v>
      </c>
      <c r="L56" s="1401">
        <v>0</v>
      </c>
      <c r="M56" s="1401">
        <v>0</v>
      </c>
      <c r="N56" s="1401">
        <v>0</v>
      </c>
      <c r="O56" s="1401">
        <v>0</v>
      </c>
      <c r="P56" s="722">
        <v>0</v>
      </c>
      <c r="Q56" s="722">
        <v>0</v>
      </c>
      <c r="R56" s="722">
        <v>0</v>
      </c>
      <c r="S56" s="1646">
        <v>0</v>
      </c>
      <c r="T56" s="722">
        <v>0</v>
      </c>
      <c r="U56" s="722">
        <v>0</v>
      </c>
      <c r="V56" s="722">
        <v>0</v>
      </c>
      <c r="W56" s="722">
        <v>0</v>
      </c>
      <c r="X56" s="722">
        <v>0</v>
      </c>
      <c r="Y56" s="722">
        <v>0</v>
      </c>
      <c r="Z56" s="722">
        <v>0</v>
      </c>
      <c r="AA56" s="722">
        <v>0</v>
      </c>
      <c r="AB56" s="722">
        <v>0</v>
      </c>
      <c r="AC56" s="722">
        <v>0</v>
      </c>
      <c r="AD56" s="716"/>
      <c r="AE56" s="722"/>
      <c r="AF56" s="1396"/>
    </row>
    <row r="57" spans="1:32" s="723" customFormat="1" ht="11.45" customHeight="1">
      <c r="A57" s="714"/>
      <c r="B57" s="1397" t="s">
        <v>1636</v>
      </c>
      <c r="C57" s="1400">
        <v>0</v>
      </c>
      <c r="D57" s="1400">
        <v>0</v>
      </c>
      <c r="E57" s="1400">
        <v>0</v>
      </c>
      <c r="F57" s="1400">
        <v>0</v>
      </c>
      <c r="G57" s="1400">
        <v>0</v>
      </c>
      <c r="H57" s="1400">
        <v>0</v>
      </c>
      <c r="I57" s="1400">
        <v>0</v>
      </c>
      <c r="J57" s="1400">
        <v>0</v>
      </c>
      <c r="K57" s="1400">
        <v>0</v>
      </c>
      <c r="L57" s="1400">
        <v>0</v>
      </c>
      <c r="M57" s="1400">
        <v>0</v>
      </c>
      <c r="N57" s="1400">
        <v>0</v>
      </c>
      <c r="O57" s="1400">
        <v>0</v>
      </c>
      <c r="P57" s="1400">
        <v>0</v>
      </c>
      <c r="Q57" s="1400">
        <v>0</v>
      </c>
      <c r="R57" s="1400">
        <v>0</v>
      </c>
      <c r="S57" s="1644">
        <v>0</v>
      </c>
      <c r="T57" s="1397">
        <v>0</v>
      </c>
      <c r="U57" s="1397">
        <v>0</v>
      </c>
      <c r="V57" s="1397">
        <v>0</v>
      </c>
      <c r="W57" s="1397">
        <v>0</v>
      </c>
      <c r="X57" s="1397">
        <v>0</v>
      </c>
      <c r="Y57" s="1397">
        <v>0</v>
      </c>
      <c r="Z57" s="1397">
        <v>0</v>
      </c>
      <c r="AA57" s="1397">
        <v>0</v>
      </c>
      <c r="AB57" s="1397">
        <v>0</v>
      </c>
      <c r="AC57" s="1397">
        <v>0</v>
      </c>
      <c r="AD57" s="1408">
        <v>0</v>
      </c>
      <c r="AE57" s="1400">
        <v>0</v>
      </c>
      <c r="AF57" s="1395"/>
    </row>
    <row r="58" spans="1:32" s="715" customFormat="1" ht="11.45" customHeight="1">
      <c r="A58" s="718">
        <v>42</v>
      </c>
      <c r="B58" s="722" t="s">
        <v>554</v>
      </c>
      <c r="C58" s="1401">
        <v>0</v>
      </c>
      <c r="D58" s="1401">
        <v>0</v>
      </c>
      <c r="E58" s="1401">
        <v>0</v>
      </c>
      <c r="F58" s="1401">
        <v>0</v>
      </c>
      <c r="G58" s="1401">
        <v>0</v>
      </c>
      <c r="H58" s="1401">
        <v>0</v>
      </c>
      <c r="I58" s="1401">
        <v>0</v>
      </c>
      <c r="J58" s="1401">
        <v>0</v>
      </c>
      <c r="K58" s="1401">
        <v>0</v>
      </c>
      <c r="L58" s="1401">
        <v>0</v>
      </c>
      <c r="M58" s="1401">
        <v>0</v>
      </c>
      <c r="N58" s="1401">
        <v>0</v>
      </c>
      <c r="O58" s="1401">
        <v>0</v>
      </c>
      <c r="P58" s="722">
        <v>0</v>
      </c>
      <c r="Q58" s="722">
        <v>0</v>
      </c>
      <c r="R58" s="722">
        <v>0</v>
      </c>
      <c r="S58" s="1645">
        <v>0</v>
      </c>
      <c r="T58" s="1401">
        <v>0</v>
      </c>
      <c r="U58" s="1401">
        <v>0</v>
      </c>
      <c r="V58" s="1401">
        <v>0</v>
      </c>
      <c r="W58" s="1401">
        <v>0</v>
      </c>
      <c r="X58" s="1401">
        <v>0</v>
      </c>
      <c r="Y58" s="1401">
        <v>0</v>
      </c>
      <c r="Z58" s="1401">
        <v>0</v>
      </c>
      <c r="AA58" s="1401">
        <v>0</v>
      </c>
      <c r="AB58" s="1401">
        <v>0</v>
      </c>
      <c r="AC58" s="1401">
        <v>0</v>
      </c>
      <c r="AD58" s="716"/>
      <c r="AE58" s="722"/>
      <c r="AF58" s="1396"/>
    </row>
    <row r="59" spans="1:32" s="715" customFormat="1" ht="11.45" customHeight="1">
      <c r="A59" s="718">
        <v>43</v>
      </c>
      <c r="B59" s="722" t="s">
        <v>555</v>
      </c>
      <c r="C59" s="1401">
        <v>0</v>
      </c>
      <c r="D59" s="1401">
        <v>0</v>
      </c>
      <c r="E59" s="1401">
        <v>0</v>
      </c>
      <c r="F59" s="1401">
        <v>0</v>
      </c>
      <c r="G59" s="1401">
        <v>0</v>
      </c>
      <c r="H59" s="1401">
        <v>0</v>
      </c>
      <c r="I59" s="1401">
        <v>0</v>
      </c>
      <c r="J59" s="1401">
        <v>0</v>
      </c>
      <c r="K59" s="1401">
        <v>0</v>
      </c>
      <c r="L59" s="1401">
        <v>0</v>
      </c>
      <c r="M59" s="1401">
        <v>0</v>
      </c>
      <c r="N59" s="1401">
        <v>0</v>
      </c>
      <c r="O59" s="1401">
        <v>0</v>
      </c>
      <c r="P59" s="722">
        <v>0</v>
      </c>
      <c r="Q59" s="722">
        <v>0</v>
      </c>
      <c r="R59" s="722">
        <v>0</v>
      </c>
      <c r="S59" s="1646">
        <v>0</v>
      </c>
      <c r="T59" s="722">
        <v>0</v>
      </c>
      <c r="U59" s="722">
        <v>0</v>
      </c>
      <c r="V59" s="722">
        <v>0</v>
      </c>
      <c r="W59" s="722">
        <v>0</v>
      </c>
      <c r="X59" s="722">
        <v>0</v>
      </c>
      <c r="Y59" s="722">
        <v>0</v>
      </c>
      <c r="Z59" s="722">
        <v>0</v>
      </c>
      <c r="AA59" s="722">
        <v>0</v>
      </c>
      <c r="AB59" s="722">
        <v>0</v>
      </c>
      <c r="AC59" s="722">
        <v>0</v>
      </c>
      <c r="AD59" s="716"/>
      <c r="AE59" s="722"/>
      <c r="AF59" s="1396"/>
    </row>
    <row r="60" spans="1:32" s="715" customFormat="1" ht="11.45" customHeight="1">
      <c r="A60" s="718">
        <v>44</v>
      </c>
      <c r="B60" s="722" t="s">
        <v>556</v>
      </c>
      <c r="C60" s="1401">
        <v>0</v>
      </c>
      <c r="D60" s="1401">
        <v>0</v>
      </c>
      <c r="E60" s="1401">
        <v>0</v>
      </c>
      <c r="F60" s="1401">
        <v>0</v>
      </c>
      <c r="G60" s="1401">
        <v>0</v>
      </c>
      <c r="H60" s="1401">
        <v>0</v>
      </c>
      <c r="I60" s="1401">
        <v>0</v>
      </c>
      <c r="J60" s="1401">
        <v>0</v>
      </c>
      <c r="K60" s="1401">
        <v>0</v>
      </c>
      <c r="L60" s="1401">
        <v>0</v>
      </c>
      <c r="M60" s="1401">
        <v>0</v>
      </c>
      <c r="N60" s="1401">
        <v>0</v>
      </c>
      <c r="O60" s="1401">
        <v>0</v>
      </c>
      <c r="P60" s="722">
        <v>0</v>
      </c>
      <c r="Q60" s="722">
        <v>0</v>
      </c>
      <c r="R60" s="722">
        <v>0</v>
      </c>
      <c r="S60" s="1645">
        <v>0</v>
      </c>
      <c r="T60" s="1401">
        <v>0</v>
      </c>
      <c r="U60" s="1401">
        <v>0</v>
      </c>
      <c r="V60" s="1401">
        <v>0</v>
      </c>
      <c r="W60" s="1401">
        <v>0</v>
      </c>
      <c r="X60" s="1401">
        <v>0</v>
      </c>
      <c r="Y60" s="1401">
        <v>0</v>
      </c>
      <c r="Z60" s="1401">
        <v>0</v>
      </c>
      <c r="AA60" s="1401">
        <v>0</v>
      </c>
      <c r="AB60" s="1401">
        <v>0</v>
      </c>
      <c r="AC60" s="1401">
        <v>0</v>
      </c>
      <c r="AD60" s="716"/>
      <c r="AE60" s="722"/>
      <c r="AF60" s="1396"/>
    </row>
    <row r="61" spans="1:32" s="715" customFormat="1" ht="11.45" customHeight="1">
      <c r="A61" s="718">
        <v>45</v>
      </c>
      <c r="B61" s="722" t="s">
        <v>557</v>
      </c>
      <c r="C61" s="1401">
        <v>0</v>
      </c>
      <c r="D61" s="1401">
        <v>0</v>
      </c>
      <c r="E61" s="1401">
        <v>0</v>
      </c>
      <c r="F61" s="1401">
        <v>0</v>
      </c>
      <c r="G61" s="1401">
        <v>0</v>
      </c>
      <c r="H61" s="1401">
        <v>0</v>
      </c>
      <c r="I61" s="1401">
        <v>0</v>
      </c>
      <c r="J61" s="1401">
        <v>0</v>
      </c>
      <c r="K61" s="1401">
        <v>0</v>
      </c>
      <c r="L61" s="1401">
        <v>0</v>
      </c>
      <c r="M61" s="1401">
        <v>0</v>
      </c>
      <c r="N61" s="1401">
        <v>0</v>
      </c>
      <c r="O61" s="1401">
        <v>0</v>
      </c>
      <c r="P61" s="722">
        <v>0</v>
      </c>
      <c r="Q61" s="722">
        <v>0</v>
      </c>
      <c r="R61" s="722">
        <v>0</v>
      </c>
      <c r="S61" s="1645">
        <v>0</v>
      </c>
      <c r="T61" s="1401">
        <v>0</v>
      </c>
      <c r="U61" s="1401">
        <v>0</v>
      </c>
      <c r="V61" s="1401">
        <v>0</v>
      </c>
      <c r="W61" s="1401">
        <v>0</v>
      </c>
      <c r="X61" s="1401">
        <v>0</v>
      </c>
      <c r="Y61" s="1401">
        <v>0</v>
      </c>
      <c r="Z61" s="1401">
        <v>0</v>
      </c>
      <c r="AA61" s="1401">
        <v>0</v>
      </c>
      <c r="AB61" s="1401">
        <v>0</v>
      </c>
      <c r="AC61" s="1401">
        <v>0</v>
      </c>
      <c r="AD61" s="716"/>
      <c r="AE61" s="722"/>
      <c r="AF61" s="1396"/>
    </row>
    <row r="62" spans="1:32" s="723" customFormat="1" ht="11.45" customHeight="1">
      <c r="A62" s="714"/>
      <c r="B62" s="1397" t="s">
        <v>1637</v>
      </c>
      <c r="C62" s="1400">
        <v>3</v>
      </c>
      <c r="D62" s="1400">
        <v>3</v>
      </c>
      <c r="E62" s="1400">
        <v>3</v>
      </c>
      <c r="F62" s="1400">
        <v>3</v>
      </c>
      <c r="G62" s="1400">
        <v>3</v>
      </c>
      <c r="H62" s="1400">
        <v>4</v>
      </c>
      <c r="I62" s="1400">
        <v>4</v>
      </c>
      <c r="J62" s="1400">
        <v>4</v>
      </c>
      <c r="K62" s="1400">
        <v>5</v>
      </c>
      <c r="L62" s="1400">
        <v>5</v>
      </c>
      <c r="M62" s="1400">
        <v>5</v>
      </c>
      <c r="N62" s="1400">
        <v>5</v>
      </c>
      <c r="O62" s="1400">
        <v>5</v>
      </c>
      <c r="P62" s="1400">
        <v>5</v>
      </c>
      <c r="Q62" s="1400">
        <v>5</v>
      </c>
      <c r="R62" s="1400">
        <v>4</v>
      </c>
      <c r="S62" s="1644">
        <v>4</v>
      </c>
      <c r="T62" s="1397">
        <v>4</v>
      </c>
      <c r="U62" s="1397">
        <v>4</v>
      </c>
      <c r="V62" s="1397">
        <v>2</v>
      </c>
      <c r="W62" s="1397">
        <v>2</v>
      </c>
      <c r="X62" s="1397">
        <v>0</v>
      </c>
      <c r="Y62" s="1397">
        <v>0</v>
      </c>
      <c r="Z62" s="1397">
        <v>0</v>
      </c>
      <c r="AA62" s="1397">
        <v>0</v>
      </c>
      <c r="AB62" s="1397">
        <v>0</v>
      </c>
      <c r="AC62" s="1397">
        <v>0</v>
      </c>
      <c r="AD62" s="1408">
        <v>5</v>
      </c>
      <c r="AE62" s="1400">
        <v>5</v>
      </c>
      <c r="AF62" s="1395"/>
    </row>
    <row r="63" spans="1:32" s="715" customFormat="1" ht="11.45" customHeight="1">
      <c r="A63" s="718">
        <v>46</v>
      </c>
      <c r="B63" s="722" t="s">
        <v>558</v>
      </c>
      <c r="C63" s="1401">
        <v>0</v>
      </c>
      <c r="D63" s="1401">
        <v>0</v>
      </c>
      <c r="E63" s="1401">
        <v>0</v>
      </c>
      <c r="F63" s="1401">
        <v>0</v>
      </c>
      <c r="G63" s="1401">
        <v>0</v>
      </c>
      <c r="H63" s="1401">
        <v>0</v>
      </c>
      <c r="I63" s="1401">
        <v>0</v>
      </c>
      <c r="J63" s="1401">
        <v>0</v>
      </c>
      <c r="K63" s="1401">
        <v>0</v>
      </c>
      <c r="L63" s="1401">
        <v>0</v>
      </c>
      <c r="M63" s="1401">
        <v>0</v>
      </c>
      <c r="N63" s="1401">
        <v>0</v>
      </c>
      <c r="O63" s="1401">
        <v>0</v>
      </c>
      <c r="P63" s="722">
        <v>0</v>
      </c>
      <c r="Q63" s="722">
        <v>0</v>
      </c>
      <c r="R63" s="722">
        <v>0</v>
      </c>
      <c r="S63" s="1646">
        <v>0</v>
      </c>
      <c r="T63" s="722">
        <v>0</v>
      </c>
      <c r="U63" s="722">
        <v>0</v>
      </c>
      <c r="V63" s="722">
        <v>0</v>
      </c>
      <c r="W63" s="722">
        <v>0</v>
      </c>
      <c r="X63" s="722">
        <v>0</v>
      </c>
      <c r="Y63" s="722">
        <v>0</v>
      </c>
      <c r="Z63" s="722">
        <v>0</v>
      </c>
      <c r="AA63" s="722">
        <v>0</v>
      </c>
      <c r="AB63" s="722">
        <v>0</v>
      </c>
      <c r="AC63" s="722">
        <v>0</v>
      </c>
      <c r="AD63" s="716"/>
      <c r="AE63" s="722"/>
      <c r="AF63" s="1396"/>
    </row>
    <row r="64" spans="1:32" s="715" customFormat="1" ht="11.45" customHeight="1">
      <c r="A64" s="718">
        <v>47</v>
      </c>
      <c r="B64" s="722" t="s">
        <v>559</v>
      </c>
      <c r="C64" s="1401">
        <v>0</v>
      </c>
      <c r="D64" s="1401">
        <v>0</v>
      </c>
      <c r="E64" s="1401">
        <v>0</v>
      </c>
      <c r="F64" s="1401">
        <v>0</v>
      </c>
      <c r="G64" s="1401">
        <v>0</v>
      </c>
      <c r="H64" s="1401">
        <v>0</v>
      </c>
      <c r="I64" s="1401">
        <v>0</v>
      </c>
      <c r="J64" s="1401">
        <v>0</v>
      </c>
      <c r="K64" s="1401">
        <v>0</v>
      </c>
      <c r="L64" s="1401">
        <v>0</v>
      </c>
      <c r="M64" s="1401">
        <v>0</v>
      </c>
      <c r="N64" s="1401">
        <v>0</v>
      </c>
      <c r="O64" s="1401">
        <v>0</v>
      </c>
      <c r="P64" s="722">
        <v>0</v>
      </c>
      <c r="Q64" s="722">
        <v>0</v>
      </c>
      <c r="R64" s="722">
        <v>0</v>
      </c>
      <c r="S64" s="1645">
        <v>0</v>
      </c>
      <c r="T64" s="1401">
        <v>0</v>
      </c>
      <c r="U64" s="1401">
        <v>0</v>
      </c>
      <c r="V64" s="1401">
        <v>0</v>
      </c>
      <c r="W64" s="1401">
        <v>0</v>
      </c>
      <c r="X64" s="1401">
        <v>0</v>
      </c>
      <c r="Y64" s="1401">
        <v>0</v>
      </c>
      <c r="Z64" s="1401">
        <v>0</v>
      </c>
      <c r="AA64" s="1401">
        <v>0</v>
      </c>
      <c r="AB64" s="1401">
        <v>0</v>
      </c>
      <c r="AC64" s="1401">
        <v>0</v>
      </c>
      <c r="AD64" s="716"/>
      <c r="AE64" s="722"/>
      <c r="AF64" s="1396"/>
    </row>
    <row r="65" spans="1:32" s="715" customFormat="1" ht="11.45" customHeight="1">
      <c r="A65" s="718">
        <v>48</v>
      </c>
      <c r="B65" s="722" t="s">
        <v>560</v>
      </c>
      <c r="C65" s="1401">
        <v>0</v>
      </c>
      <c r="D65" s="1401">
        <v>0</v>
      </c>
      <c r="E65" s="1401">
        <v>0</v>
      </c>
      <c r="F65" s="1401">
        <v>0</v>
      </c>
      <c r="G65" s="1401">
        <v>0</v>
      </c>
      <c r="H65" s="1401">
        <v>0</v>
      </c>
      <c r="I65" s="1401">
        <v>0</v>
      </c>
      <c r="J65" s="1401">
        <v>0</v>
      </c>
      <c r="K65" s="1401">
        <v>0</v>
      </c>
      <c r="L65" s="1401">
        <v>0</v>
      </c>
      <c r="M65" s="1401">
        <v>0</v>
      </c>
      <c r="N65" s="1401">
        <v>0</v>
      </c>
      <c r="O65" s="1401">
        <v>0</v>
      </c>
      <c r="P65" s="722">
        <v>0</v>
      </c>
      <c r="Q65" s="722">
        <v>0</v>
      </c>
      <c r="R65" s="722">
        <v>0</v>
      </c>
      <c r="S65" s="1645">
        <v>0</v>
      </c>
      <c r="T65" s="1401">
        <v>0</v>
      </c>
      <c r="U65" s="1401">
        <v>0</v>
      </c>
      <c r="V65" s="1401">
        <v>0</v>
      </c>
      <c r="W65" s="1401">
        <v>0</v>
      </c>
      <c r="X65" s="1401">
        <v>0</v>
      </c>
      <c r="Y65" s="1401">
        <v>0</v>
      </c>
      <c r="Z65" s="1401">
        <v>0</v>
      </c>
      <c r="AA65" s="1401">
        <v>0</v>
      </c>
      <c r="AB65" s="1401">
        <v>0</v>
      </c>
      <c r="AC65" s="1401">
        <v>0</v>
      </c>
      <c r="AD65" s="716"/>
      <c r="AE65" s="722"/>
      <c r="AF65" s="1396"/>
    </row>
    <row r="66" spans="1:32" s="715" customFormat="1" ht="11.45" customHeight="1">
      <c r="A66" s="718">
        <v>49</v>
      </c>
      <c r="B66" s="722" t="s">
        <v>561</v>
      </c>
      <c r="C66" s="1401">
        <v>0</v>
      </c>
      <c r="D66" s="1401">
        <v>0</v>
      </c>
      <c r="E66" s="1401">
        <v>0</v>
      </c>
      <c r="F66" s="1401">
        <v>0</v>
      </c>
      <c r="G66" s="1401">
        <v>0</v>
      </c>
      <c r="H66" s="1401">
        <v>0</v>
      </c>
      <c r="I66" s="1401">
        <v>0</v>
      </c>
      <c r="J66" s="1401">
        <v>0</v>
      </c>
      <c r="K66" s="1401">
        <v>0</v>
      </c>
      <c r="L66" s="1401">
        <v>0</v>
      </c>
      <c r="M66" s="1401">
        <v>0</v>
      </c>
      <c r="N66" s="1401">
        <v>0</v>
      </c>
      <c r="O66" s="1401">
        <v>0</v>
      </c>
      <c r="P66" s="722">
        <v>0</v>
      </c>
      <c r="Q66" s="722">
        <v>0</v>
      </c>
      <c r="R66" s="722">
        <v>0</v>
      </c>
      <c r="S66" s="1645">
        <v>0</v>
      </c>
      <c r="T66" s="1401">
        <v>0</v>
      </c>
      <c r="U66" s="1401">
        <v>0</v>
      </c>
      <c r="V66" s="1401">
        <v>0</v>
      </c>
      <c r="W66" s="1401">
        <v>0</v>
      </c>
      <c r="X66" s="1401">
        <v>0</v>
      </c>
      <c r="Y66" s="1401">
        <v>0</v>
      </c>
      <c r="Z66" s="1401">
        <v>0</v>
      </c>
      <c r="AA66" s="1401">
        <v>0</v>
      </c>
      <c r="AB66" s="1401">
        <v>0</v>
      </c>
      <c r="AC66" s="1401">
        <v>0</v>
      </c>
      <c r="AD66" s="716"/>
      <c r="AE66" s="722"/>
      <c r="AF66" s="1396"/>
    </row>
    <row r="67" spans="1:32" s="715" customFormat="1" ht="11.45" customHeight="1">
      <c r="A67" s="718">
        <v>50</v>
      </c>
      <c r="B67" s="722" t="s">
        <v>562</v>
      </c>
      <c r="C67" s="722">
        <v>3</v>
      </c>
      <c r="D67" s="722">
        <v>3</v>
      </c>
      <c r="E67" s="722">
        <v>3</v>
      </c>
      <c r="F67" s="722">
        <v>3</v>
      </c>
      <c r="G67" s="722">
        <v>3</v>
      </c>
      <c r="H67" s="722">
        <v>4</v>
      </c>
      <c r="I67" s="722">
        <v>4</v>
      </c>
      <c r="J67" s="722">
        <v>4</v>
      </c>
      <c r="K67" s="722">
        <v>5</v>
      </c>
      <c r="L67" s="722">
        <v>5</v>
      </c>
      <c r="M67" s="722">
        <v>5</v>
      </c>
      <c r="N67" s="722">
        <v>5</v>
      </c>
      <c r="O67" s="722">
        <v>5</v>
      </c>
      <c r="P67" s="722">
        <v>5</v>
      </c>
      <c r="Q67" s="722">
        <v>5</v>
      </c>
      <c r="R67" s="722">
        <v>4</v>
      </c>
      <c r="S67" s="1646">
        <v>4</v>
      </c>
      <c r="T67" s="722">
        <v>4</v>
      </c>
      <c r="U67" s="722">
        <v>4</v>
      </c>
      <c r="V67" s="722">
        <v>2</v>
      </c>
      <c r="W67" s="722">
        <v>2</v>
      </c>
      <c r="X67" s="722">
        <v>0</v>
      </c>
      <c r="Y67" s="722">
        <v>0</v>
      </c>
      <c r="Z67" s="722">
        <v>0</v>
      </c>
      <c r="AA67" s="722">
        <v>0</v>
      </c>
      <c r="AB67" s="722">
        <v>0</v>
      </c>
      <c r="AC67" s="722">
        <v>0</v>
      </c>
      <c r="AD67" s="716">
        <v>5</v>
      </c>
      <c r="AE67" s="722">
        <v>5</v>
      </c>
      <c r="AF67" s="1396"/>
    </row>
    <row r="68" spans="1:32" s="715" customFormat="1" ht="11.45" customHeight="1">
      <c r="A68" s="1402">
        <v>51</v>
      </c>
      <c r="B68" s="1402" t="s">
        <v>563</v>
      </c>
      <c r="C68" s="1403">
        <v>0</v>
      </c>
      <c r="D68" s="1403">
        <v>0</v>
      </c>
      <c r="E68" s="1403">
        <v>0</v>
      </c>
      <c r="F68" s="1403">
        <v>0</v>
      </c>
      <c r="G68" s="1403">
        <v>0</v>
      </c>
      <c r="H68" s="1403">
        <v>0</v>
      </c>
      <c r="I68" s="1403">
        <v>0</v>
      </c>
      <c r="J68" s="1403">
        <v>0</v>
      </c>
      <c r="K68" s="1403">
        <v>0</v>
      </c>
      <c r="L68" s="1403">
        <v>0</v>
      </c>
      <c r="M68" s="1403">
        <v>0</v>
      </c>
      <c r="N68" s="1403">
        <v>0</v>
      </c>
      <c r="O68" s="1403">
        <v>0</v>
      </c>
      <c r="P68" s="1403">
        <v>0</v>
      </c>
      <c r="Q68" s="1403">
        <v>0</v>
      </c>
      <c r="R68" s="1403">
        <v>0</v>
      </c>
      <c r="S68" s="1647">
        <v>0</v>
      </c>
      <c r="T68" s="1402">
        <v>0</v>
      </c>
      <c r="U68" s="1402">
        <v>0</v>
      </c>
      <c r="V68" s="1402">
        <v>0</v>
      </c>
      <c r="W68" s="1402">
        <v>0</v>
      </c>
      <c r="X68" s="1402">
        <v>0</v>
      </c>
      <c r="Y68" s="1402">
        <v>0</v>
      </c>
      <c r="Z68" s="1402">
        <v>0</v>
      </c>
      <c r="AA68" s="1402">
        <v>0</v>
      </c>
      <c r="AB68" s="1402">
        <v>0</v>
      </c>
      <c r="AC68" s="1402">
        <v>0</v>
      </c>
      <c r="AD68" s="1409"/>
      <c r="AE68" s="1410"/>
      <c r="AF68" s="1396"/>
    </row>
    <row r="69" spans="1:32" ht="11.1" customHeight="1">
      <c r="A69" s="941"/>
      <c r="B69" s="941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78"/>
      <c r="P69" s="278"/>
      <c r="Q69" s="278"/>
      <c r="R69" s="278"/>
      <c r="S69" s="1648"/>
      <c r="T69" s="1279"/>
      <c r="U69" s="1279"/>
      <c r="V69" s="1279"/>
      <c r="W69" s="1279"/>
      <c r="X69" s="1279"/>
      <c r="Y69" s="1279"/>
      <c r="Z69" s="1279"/>
      <c r="AA69" s="1279"/>
      <c r="AB69" s="1279"/>
      <c r="AC69" s="1279"/>
      <c r="AD69" s="278"/>
      <c r="AE69" s="278"/>
      <c r="AF69" s="278"/>
    </row>
    <row r="70" spans="1:32" s="915" customFormat="1" ht="14.1" customHeight="1">
      <c r="A70" s="909" t="s">
        <v>591</v>
      </c>
      <c r="B70" s="911"/>
      <c r="C70" s="911"/>
      <c r="D70" s="911"/>
      <c r="E70" s="911"/>
      <c r="F70" s="911"/>
      <c r="G70" s="912"/>
      <c r="H70" s="911"/>
      <c r="I70" s="911"/>
      <c r="J70" s="911"/>
      <c r="K70" s="911"/>
      <c r="L70" s="911"/>
      <c r="M70" s="911"/>
      <c r="N70" s="911"/>
      <c r="O70" s="911"/>
      <c r="P70" s="911"/>
      <c r="Q70" s="911"/>
      <c r="R70" s="911"/>
      <c r="S70" s="1346"/>
      <c r="T70" s="911"/>
      <c r="U70" s="911"/>
      <c r="V70" s="911"/>
      <c r="W70" s="911"/>
      <c r="X70" s="911"/>
      <c r="Y70" s="911"/>
      <c r="Z70" s="911"/>
      <c r="AA70" s="911"/>
      <c r="AB70" s="911"/>
      <c r="AC70" s="1028"/>
      <c r="AD70" s="911"/>
      <c r="AE70" s="911"/>
    </row>
    <row r="71" spans="1:32" s="915" customFormat="1" ht="14.1" customHeight="1">
      <c r="A71" s="917"/>
      <c r="B71" s="1271"/>
      <c r="G71" s="916"/>
      <c r="S71" s="1641"/>
      <c r="AC71" s="1029"/>
      <c r="AE71" s="1029"/>
    </row>
    <row r="72" spans="1:32" s="915" customFormat="1" ht="14.1" customHeight="1">
      <c r="A72" s="919"/>
      <c r="B72" s="920"/>
      <c r="C72" s="920"/>
      <c r="D72" s="920"/>
      <c r="E72" s="920"/>
      <c r="F72" s="920"/>
      <c r="G72" s="921"/>
      <c r="H72" s="920"/>
      <c r="I72" s="920"/>
      <c r="J72" s="920"/>
      <c r="K72" s="920"/>
      <c r="L72" s="920"/>
      <c r="M72" s="920"/>
      <c r="N72" s="920"/>
      <c r="O72" s="920"/>
      <c r="P72" s="920"/>
      <c r="Q72" s="920"/>
      <c r="R72" s="920"/>
      <c r="S72" s="1642"/>
      <c r="T72" s="920"/>
      <c r="U72" s="920"/>
      <c r="V72" s="920"/>
      <c r="W72" s="920"/>
      <c r="X72" s="920"/>
      <c r="Y72" s="920"/>
      <c r="Z72" s="920"/>
      <c r="AA72" s="920"/>
      <c r="AB72" s="920"/>
      <c r="AC72" s="1030"/>
      <c r="AD72" s="920"/>
      <c r="AE72" s="1030"/>
      <c r="AF72" s="918"/>
    </row>
    <row r="73" spans="1:32" ht="11.1" customHeight="1">
      <c r="A73" s="1272"/>
      <c r="B73" s="951"/>
      <c r="C73" s="2530" t="s">
        <v>1589</v>
      </c>
      <c r="D73" s="2514"/>
      <c r="E73" s="2514"/>
      <c r="F73" s="2514"/>
      <c r="G73" s="2514"/>
      <c r="H73" s="2514"/>
      <c r="I73" s="2514"/>
      <c r="J73" s="2514"/>
      <c r="K73" s="2514"/>
      <c r="L73" s="2514"/>
      <c r="M73" s="2514"/>
      <c r="N73" s="2514"/>
      <c r="O73" s="2514"/>
      <c r="P73" s="2514"/>
      <c r="Q73" s="2514"/>
      <c r="R73" s="2514"/>
      <c r="S73" s="2514"/>
      <c r="T73" s="2514"/>
      <c r="U73" s="2514"/>
      <c r="V73" s="2514"/>
      <c r="W73" s="2515"/>
      <c r="X73" s="1308" t="s">
        <v>1589</v>
      </c>
      <c r="Y73" s="1308" t="s">
        <v>1438</v>
      </c>
      <c r="Z73" s="1308" t="s">
        <v>1594</v>
      </c>
      <c r="AA73" s="1308" t="s">
        <v>787</v>
      </c>
      <c r="AB73" s="1308" t="s">
        <v>1589</v>
      </c>
      <c r="AC73" s="1308" t="s">
        <v>1438</v>
      </c>
      <c r="AD73" s="1258" t="s">
        <v>787</v>
      </c>
      <c r="AE73" s="1259" t="s">
        <v>1589</v>
      </c>
    </row>
    <row r="74" spans="1:32" ht="11.1" customHeight="1">
      <c r="A74" s="935"/>
      <c r="B74" s="1260" t="s">
        <v>1795</v>
      </c>
      <c r="C74" s="935">
        <v>1998</v>
      </c>
      <c r="D74" s="935">
        <v>1999</v>
      </c>
      <c r="E74" s="935">
        <v>2000</v>
      </c>
      <c r="F74" s="935">
        <v>2001</v>
      </c>
      <c r="G74" s="1273" t="s">
        <v>749</v>
      </c>
      <c r="H74" s="935">
        <v>2003</v>
      </c>
      <c r="I74" s="935">
        <v>2004</v>
      </c>
      <c r="J74" s="935">
        <v>2005</v>
      </c>
      <c r="K74" s="935">
        <v>2006</v>
      </c>
      <c r="L74" s="935">
        <v>2007</v>
      </c>
      <c r="M74" s="935">
        <v>2008</v>
      </c>
      <c r="N74" s="935">
        <v>2009</v>
      </c>
      <c r="O74" s="935">
        <v>2010</v>
      </c>
      <c r="P74" s="935">
        <v>2011</v>
      </c>
      <c r="Q74" s="935">
        <v>2012</v>
      </c>
      <c r="R74" s="935">
        <v>2013</v>
      </c>
      <c r="S74" s="1568">
        <v>2014</v>
      </c>
      <c r="T74" s="1259">
        <v>2015</v>
      </c>
      <c r="U74" s="1259">
        <v>2016</v>
      </c>
      <c r="V74" s="1259">
        <v>2017</v>
      </c>
      <c r="W74" s="927">
        <v>2018</v>
      </c>
      <c r="X74" s="927">
        <v>2019</v>
      </c>
      <c r="Y74" s="927">
        <v>2019</v>
      </c>
      <c r="Z74" s="927">
        <v>2020</v>
      </c>
      <c r="AA74" s="927">
        <v>2020</v>
      </c>
      <c r="AB74" s="927">
        <v>2020</v>
      </c>
      <c r="AC74" s="927">
        <v>2020</v>
      </c>
      <c r="AD74" s="937">
        <v>2011</v>
      </c>
      <c r="AE74" s="935">
        <v>2011</v>
      </c>
    </row>
    <row r="75" spans="1:32" s="715" customFormat="1" ht="12" customHeight="1">
      <c r="A75" s="827"/>
      <c r="B75" s="1394" t="s">
        <v>1638</v>
      </c>
      <c r="C75" s="1398">
        <v>0</v>
      </c>
      <c r="D75" s="1398">
        <v>0</v>
      </c>
      <c r="E75" s="1398">
        <v>0</v>
      </c>
      <c r="F75" s="1398">
        <v>0</v>
      </c>
      <c r="G75" s="1398">
        <v>0</v>
      </c>
      <c r="H75" s="1398">
        <v>0</v>
      </c>
      <c r="I75" s="1398">
        <v>0</v>
      </c>
      <c r="J75" s="1398">
        <v>0</v>
      </c>
      <c r="K75" s="1398">
        <v>0</v>
      </c>
      <c r="L75" s="1398">
        <v>1</v>
      </c>
      <c r="M75" s="1398">
        <v>1</v>
      </c>
      <c r="N75" s="1398">
        <v>1</v>
      </c>
      <c r="O75" s="1398">
        <v>1</v>
      </c>
      <c r="P75" s="1398">
        <v>1</v>
      </c>
      <c r="Q75" s="1398">
        <v>1</v>
      </c>
      <c r="R75" s="1398">
        <v>1</v>
      </c>
      <c r="S75" s="1643">
        <v>1</v>
      </c>
      <c r="T75" s="1394">
        <v>1</v>
      </c>
      <c r="U75" s="1394">
        <v>1</v>
      </c>
      <c r="V75" s="1394">
        <v>1</v>
      </c>
      <c r="W75" s="1394">
        <v>0</v>
      </c>
      <c r="X75" s="1394">
        <v>0</v>
      </c>
      <c r="Y75" s="1394">
        <v>0</v>
      </c>
      <c r="Z75" s="1394">
        <v>0</v>
      </c>
      <c r="AA75" s="1394">
        <v>0</v>
      </c>
      <c r="AB75" s="1394">
        <v>0</v>
      </c>
      <c r="AC75" s="1394">
        <v>0</v>
      </c>
      <c r="AD75" s="1407">
        <v>1</v>
      </c>
      <c r="AE75" s="1398">
        <v>1</v>
      </c>
      <c r="AF75" s="1396"/>
    </row>
    <row r="76" spans="1:32" s="715" customFormat="1" ht="12" customHeight="1">
      <c r="A76" s="722"/>
      <c r="B76" s="1397" t="s">
        <v>1639</v>
      </c>
      <c r="C76" s="1400">
        <v>0</v>
      </c>
      <c r="D76" s="1400">
        <v>0</v>
      </c>
      <c r="E76" s="1400">
        <v>0</v>
      </c>
      <c r="F76" s="1400">
        <v>0</v>
      </c>
      <c r="G76" s="1400">
        <v>0</v>
      </c>
      <c r="H76" s="1400">
        <v>0</v>
      </c>
      <c r="I76" s="1400">
        <v>0</v>
      </c>
      <c r="J76" s="1400">
        <v>0</v>
      </c>
      <c r="K76" s="1400">
        <v>0</v>
      </c>
      <c r="L76" s="1400">
        <v>1</v>
      </c>
      <c r="M76" s="1400">
        <v>1</v>
      </c>
      <c r="N76" s="1400">
        <v>1</v>
      </c>
      <c r="O76" s="1400">
        <v>1</v>
      </c>
      <c r="P76" s="1400">
        <v>1</v>
      </c>
      <c r="Q76" s="1400">
        <v>1</v>
      </c>
      <c r="R76" s="1400">
        <v>1</v>
      </c>
      <c r="S76" s="1644">
        <v>1</v>
      </c>
      <c r="T76" s="1397">
        <v>1</v>
      </c>
      <c r="U76" s="1397">
        <v>1</v>
      </c>
      <c r="V76" s="1397">
        <v>1</v>
      </c>
      <c r="W76" s="1397">
        <v>0</v>
      </c>
      <c r="X76" s="1397">
        <v>0</v>
      </c>
      <c r="Y76" s="1397">
        <v>0</v>
      </c>
      <c r="Z76" s="1397">
        <v>0</v>
      </c>
      <c r="AA76" s="1397">
        <v>0</v>
      </c>
      <c r="AB76" s="1397">
        <v>0</v>
      </c>
      <c r="AC76" s="1397">
        <v>0</v>
      </c>
      <c r="AD76" s="1408">
        <v>1</v>
      </c>
      <c r="AE76" s="1400">
        <v>1</v>
      </c>
      <c r="AF76" s="1396"/>
    </row>
    <row r="77" spans="1:32" s="715" customFormat="1" ht="12" customHeight="1">
      <c r="A77" s="722">
        <v>52</v>
      </c>
      <c r="B77" s="722" t="s">
        <v>564</v>
      </c>
      <c r="C77" s="1401">
        <v>0</v>
      </c>
      <c r="D77" s="1401">
        <v>0</v>
      </c>
      <c r="E77" s="1401">
        <v>0</v>
      </c>
      <c r="F77" s="1401">
        <v>0</v>
      </c>
      <c r="G77" s="1401">
        <v>0</v>
      </c>
      <c r="H77" s="1401">
        <v>0</v>
      </c>
      <c r="I77" s="1401">
        <v>0</v>
      </c>
      <c r="J77" s="1401">
        <v>0</v>
      </c>
      <c r="K77" s="1401">
        <v>0</v>
      </c>
      <c r="L77" s="1401">
        <v>0</v>
      </c>
      <c r="M77" s="1401">
        <v>0</v>
      </c>
      <c r="N77" s="1401">
        <v>0</v>
      </c>
      <c r="O77" s="1401">
        <v>0</v>
      </c>
      <c r="P77" s="1401">
        <v>0</v>
      </c>
      <c r="Q77" s="1401">
        <v>0</v>
      </c>
      <c r="R77" s="1401">
        <v>0</v>
      </c>
      <c r="S77" s="1646">
        <v>0</v>
      </c>
      <c r="T77" s="722">
        <v>0</v>
      </c>
      <c r="U77" s="722">
        <v>0</v>
      </c>
      <c r="V77" s="722">
        <v>0</v>
      </c>
      <c r="W77" s="722">
        <v>0</v>
      </c>
      <c r="X77" s="722">
        <v>0</v>
      </c>
      <c r="Y77" s="722">
        <v>0</v>
      </c>
      <c r="Z77" s="722">
        <v>0</v>
      </c>
      <c r="AA77" s="722">
        <v>0</v>
      </c>
      <c r="AB77" s="722">
        <v>0</v>
      </c>
      <c r="AC77" s="722">
        <v>0</v>
      </c>
      <c r="AD77" s="716"/>
      <c r="AE77" s="722"/>
      <c r="AF77" s="1396"/>
    </row>
    <row r="78" spans="1:32" s="715" customFormat="1" ht="12" customHeight="1">
      <c r="A78" s="722">
        <v>53</v>
      </c>
      <c r="B78" s="722" t="s">
        <v>565</v>
      </c>
      <c r="C78" s="1401">
        <v>0</v>
      </c>
      <c r="D78" s="1401">
        <v>0</v>
      </c>
      <c r="E78" s="1401">
        <v>0</v>
      </c>
      <c r="F78" s="1401">
        <v>0</v>
      </c>
      <c r="G78" s="1401">
        <v>0</v>
      </c>
      <c r="H78" s="1401">
        <v>0</v>
      </c>
      <c r="I78" s="1401">
        <v>0</v>
      </c>
      <c r="J78" s="1401">
        <v>0</v>
      </c>
      <c r="K78" s="1401">
        <v>0</v>
      </c>
      <c r="L78" s="1401">
        <v>0</v>
      </c>
      <c r="M78" s="1401">
        <v>0</v>
      </c>
      <c r="N78" s="1401">
        <v>0</v>
      </c>
      <c r="O78" s="1401">
        <v>0</v>
      </c>
      <c r="P78" s="1401">
        <v>0</v>
      </c>
      <c r="Q78" s="1401">
        <v>0</v>
      </c>
      <c r="R78" s="1401">
        <v>0</v>
      </c>
      <c r="S78" s="1646">
        <v>0</v>
      </c>
      <c r="T78" s="722">
        <v>0</v>
      </c>
      <c r="U78" s="722">
        <v>0</v>
      </c>
      <c r="V78" s="722">
        <v>0</v>
      </c>
      <c r="W78" s="722">
        <v>0</v>
      </c>
      <c r="X78" s="722">
        <v>0</v>
      </c>
      <c r="Y78" s="722">
        <v>0</v>
      </c>
      <c r="Z78" s="722">
        <v>0</v>
      </c>
      <c r="AA78" s="722">
        <v>0</v>
      </c>
      <c r="AB78" s="722">
        <v>0</v>
      </c>
      <c r="AC78" s="722">
        <v>0</v>
      </c>
      <c r="AD78" s="716"/>
      <c r="AE78" s="722"/>
      <c r="AF78" s="1396"/>
    </row>
    <row r="79" spans="1:32" s="715" customFormat="1" ht="12" customHeight="1">
      <c r="A79" s="722">
        <v>54</v>
      </c>
      <c r="B79" s="722" t="s">
        <v>566</v>
      </c>
      <c r="C79" s="1401">
        <v>0</v>
      </c>
      <c r="D79" s="1401">
        <v>0</v>
      </c>
      <c r="E79" s="1401">
        <v>0</v>
      </c>
      <c r="F79" s="1401">
        <v>0</v>
      </c>
      <c r="G79" s="1401">
        <v>0</v>
      </c>
      <c r="H79" s="1401">
        <v>0</v>
      </c>
      <c r="I79" s="1401">
        <v>0</v>
      </c>
      <c r="J79" s="1401">
        <v>0</v>
      </c>
      <c r="K79" s="1401">
        <v>0</v>
      </c>
      <c r="L79" s="1401">
        <v>0</v>
      </c>
      <c r="M79" s="1401">
        <v>0</v>
      </c>
      <c r="N79" s="1401">
        <v>0</v>
      </c>
      <c r="O79" s="1401">
        <v>0</v>
      </c>
      <c r="P79" s="1401">
        <v>0</v>
      </c>
      <c r="Q79" s="1401">
        <v>0</v>
      </c>
      <c r="R79" s="1401">
        <v>0</v>
      </c>
      <c r="S79" s="1646">
        <v>0</v>
      </c>
      <c r="T79" s="722">
        <v>0</v>
      </c>
      <c r="U79" s="722">
        <v>0</v>
      </c>
      <c r="V79" s="722">
        <v>0</v>
      </c>
      <c r="W79" s="722">
        <v>0</v>
      </c>
      <c r="X79" s="722">
        <v>0</v>
      </c>
      <c r="Y79" s="722">
        <v>0</v>
      </c>
      <c r="Z79" s="722">
        <v>0</v>
      </c>
      <c r="AA79" s="722">
        <v>0</v>
      </c>
      <c r="AB79" s="722">
        <v>0</v>
      </c>
      <c r="AC79" s="722">
        <v>0</v>
      </c>
      <c r="AD79" s="716"/>
      <c r="AE79" s="722"/>
      <c r="AF79" s="1396"/>
    </row>
    <row r="80" spans="1:32" s="715" customFormat="1" ht="12" customHeight="1">
      <c r="A80" s="722">
        <v>55</v>
      </c>
      <c r="B80" s="722" t="s">
        <v>567</v>
      </c>
      <c r="C80" s="1401">
        <v>0</v>
      </c>
      <c r="D80" s="1401">
        <v>0</v>
      </c>
      <c r="E80" s="1401">
        <v>0</v>
      </c>
      <c r="F80" s="1401">
        <v>0</v>
      </c>
      <c r="G80" s="1401">
        <v>0</v>
      </c>
      <c r="H80" s="1401">
        <v>0</v>
      </c>
      <c r="I80" s="1401">
        <v>0</v>
      </c>
      <c r="J80" s="1401">
        <v>0</v>
      </c>
      <c r="K80" s="1401">
        <v>0</v>
      </c>
      <c r="L80" s="1401">
        <v>0</v>
      </c>
      <c r="M80" s="1401">
        <v>0</v>
      </c>
      <c r="N80" s="1401">
        <v>0</v>
      </c>
      <c r="O80" s="1401">
        <v>0</v>
      </c>
      <c r="P80" s="1401">
        <v>0</v>
      </c>
      <c r="Q80" s="1401">
        <v>0</v>
      </c>
      <c r="R80" s="1401">
        <v>0</v>
      </c>
      <c r="S80" s="1646">
        <v>0</v>
      </c>
      <c r="T80" s="722">
        <v>0</v>
      </c>
      <c r="U80" s="722">
        <v>0</v>
      </c>
      <c r="V80" s="722">
        <v>0</v>
      </c>
      <c r="W80" s="722">
        <v>0</v>
      </c>
      <c r="X80" s="722">
        <v>0</v>
      </c>
      <c r="Y80" s="722">
        <v>0</v>
      </c>
      <c r="Z80" s="722">
        <v>0</v>
      </c>
      <c r="AA80" s="722">
        <v>0</v>
      </c>
      <c r="AB80" s="722">
        <v>0</v>
      </c>
      <c r="AC80" s="722">
        <v>0</v>
      </c>
      <c r="AD80" s="716"/>
      <c r="AE80" s="722"/>
      <c r="AF80" s="1396"/>
    </row>
    <row r="81" spans="1:32" s="715" customFormat="1" ht="12" customHeight="1">
      <c r="A81" s="722">
        <v>56</v>
      </c>
      <c r="B81" s="722" t="s">
        <v>568</v>
      </c>
      <c r="C81" s="1401">
        <v>0</v>
      </c>
      <c r="D81" s="1401">
        <v>0</v>
      </c>
      <c r="E81" s="1401">
        <v>0</v>
      </c>
      <c r="F81" s="1401">
        <v>0</v>
      </c>
      <c r="G81" s="1401">
        <v>0</v>
      </c>
      <c r="H81" s="1401">
        <v>0</v>
      </c>
      <c r="I81" s="1401">
        <v>0</v>
      </c>
      <c r="J81" s="1401">
        <v>0</v>
      </c>
      <c r="K81" s="1401">
        <v>0</v>
      </c>
      <c r="L81" s="722">
        <v>1</v>
      </c>
      <c r="M81" s="722">
        <v>1</v>
      </c>
      <c r="N81" s="722">
        <v>1</v>
      </c>
      <c r="O81" s="722">
        <v>1</v>
      </c>
      <c r="P81" s="722">
        <v>1</v>
      </c>
      <c r="Q81" s="722">
        <v>1</v>
      </c>
      <c r="R81" s="722">
        <v>1</v>
      </c>
      <c r="S81" s="1649">
        <v>1</v>
      </c>
      <c r="T81" s="1404">
        <v>1</v>
      </c>
      <c r="U81" s="1404">
        <v>1</v>
      </c>
      <c r="V81" s="1404">
        <v>1</v>
      </c>
      <c r="W81" s="1404">
        <v>0</v>
      </c>
      <c r="X81" s="1404">
        <v>0</v>
      </c>
      <c r="Y81" s="1404">
        <v>0</v>
      </c>
      <c r="Z81" s="1404">
        <v>0</v>
      </c>
      <c r="AA81" s="1404">
        <v>0</v>
      </c>
      <c r="AB81" s="1404">
        <v>0</v>
      </c>
      <c r="AC81" s="1404">
        <v>0</v>
      </c>
      <c r="AD81" s="716">
        <v>1</v>
      </c>
      <c r="AE81" s="722">
        <v>1</v>
      </c>
      <c r="AF81" s="1396"/>
    </row>
    <row r="82" spans="1:32" s="715" customFormat="1" ht="12" customHeight="1">
      <c r="A82" s="722"/>
      <c r="B82" s="1397" t="s">
        <v>1640</v>
      </c>
      <c r="C82" s="1400">
        <v>0</v>
      </c>
      <c r="D82" s="1400">
        <v>0</v>
      </c>
      <c r="E82" s="1400">
        <v>0</v>
      </c>
      <c r="F82" s="1400">
        <v>0</v>
      </c>
      <c r="G82" s="1400">
        <v>0</v>
      </c>
      <c r="H82" s="1400">
        <v>0</v>
      </c>
      <c r="I82" s="1400">
        <v>0</v>
      </c>
      <c r="J82" s="1400">
        <v>0</v>
      </c>
      <c r="K82" s="1400">
        <v>0</v>
      </c>
      <c r="L82" s="1400">
        <v>0</v>
      </c>
      <c r="M82" s="1400">
        <v>0</v>
      </c>
      <c r="N82" s="1400">
        <v>0</v>
      </c>
      <c r="O82" s="1400">
        <v>0</v>
      </c>
      <c r="P82" s="1400">
        <v>0</v>
      </c>
      <c r="Q82" s="1400">
        <v>0</v>
      </c>
      <c r="R82" s="1400">
        <v>0</v>
      </c>
      <c r="S82" s="1650">
        <v>0</v>
      </c>
      <c r="T82" s="1400">
        <v>0</v>
      </c>
      <c r="U82" s="1400">
        <v>0</v>
      </c>
      <c r="V82" s="1400">
        <v>0</v>
      </c>
      <c r="W82" s="1400">
        <v>0</v>
      </c>
      <c r="X82" s="1400">
        <v>0</v>
      </c>
      <c r="Y82" s="1400">
        <v>0</v>
      </c>
      <c r="Z82" s="1400">
        <v>0</v>
      </c>
      <c r="AA82" s="1400">
        <v>0</v>
      </c>
      <c r="AB82" s="1400">
        <v>0</v>
      </c>
      <c r="AC82" s="1400">
        <v>0</v>
      </c>
      <c r="AD82" s="1408">
        <v>0</v>
      </c>
      <c r="AE82" s="1400">
        <v>0</v>
      </c>
      <c r="AF82" s="1396"/>
    </row>
    <row r="83" spans="1:32" s="715" customFormat="1" ht="12" customHeight="1">
      <c r="A83" s="722">
        <v>57</v>
      </c>
      <c r="B83" s="722" t="s">
        <v>569</v>
      </c>
      <c r="C83" s="722">
        <v>0</v>
      </c>
      <c r="D83" s="722">
        <v>0</v>
      </c>
      <c r="E83" s="722">
        <v>0</v>
      </c>
      <c r="F83" s="722">
        <v>0</v>
      </c>
      <c r="G83" s="722">
        <v>0</v>
      </c>
      <c r="H83" s="722">
        <v>0</v>
      </c>
      <c r="I83" s="722">
        <v>0</v>
      </c>
      <c r="J83" s="722">
        <v>0</v>
      </c>
      <c r="K83" s="722">
        <v>0</v>
      </c>
      <c r="L83" s="722">
        <v>0</v>
      </c>
      <c r="M83" s="722">
        <v>0</v>
      </c>
      <c r="N83" s="722">
        <v>0</v>
      </c>
      <c r="O83" s="722">
        <v>0</v>
      </c>
      <c r="P83" s="722">
        <v>0</v>
      </c>
      <c r="Q83" s="722">
        <v>0</v>
      </c>
      <c r="R83" s="722"/>
      <c r="S83" s="1646">
        <v>0</v>
      </c>
      <c r="T83" s="722">
        <v>0</v>
      </c>
      <c r="U83" s="722">
        <v>0</v>
      </c>
      <c r="V83" s="722">
        <v>0</v>
      </c>
      <c r="W83" s="722">
        <v>0</v>
      </c>
      <c r="X83" s="722">
        <v>0</v>
      </c>
      <c r="Y83" s="722">
        <v>0</v>
      </c>
      <c r="Z83" s="722">
        <v>0</v>
      </c>
      <c r="AA83" s="722">
        <v>0</v>
      </c>
      <c r="AB83" s="722">
        <v>0</v>
      </c>
      <c r="AC83" s="722">
        <v>0</v>
      </c>
      <c r="AD83" s="1411"/>
      <c r="AE83" s="1404"/>
      <c r="AF83" s="1396"/>
    </row>
    <row r="84" spans="1:32" s="715" customFormat="1" ht="12" customHeight="1">
      <c r="A84" s="722">
        <v>58</v>
      </c>
      <c r="B84" s="722" t="s">
        <v>570</v>
      </c>
      <c r="C84" s="722">
        <v>0</v>
      </c>
      <c r="D84" s="722">
        <v>0</v>
      </c>
      <c r="E84" s="722">
        <v>0</v>
      </c>
      <c r="F84" s="722">
        <v>0</v>
      </c>
      <c r="G84" s="722">
        <v>0</v>
      </c>
      <c r="H84" s="722">
        <v>0</v>
      </c>
      <c r="I84" s="722">
        <v>0</v>
      </c>
      <c r="J84" s="722">
        <v>0</v>
      </c>
      <c r="K84" s="722">
        <v>0</v>
      </c>
      <c r="L84" s="722">
        <v>0</v>
      </c>
      <c r="M84" s="722">
        <v>0</v>
      </c>
      <c r="N84" s="722">
        <v>0</v>
      </c>
      <c r="O84" s="722">
        <v>0</v>
      </c>
      <c r="P84" s="722">
        <v>0</v>
      </c>
      <c r="Q84" s="722">
        <v>0</v>
      </c>
      <c r="R84" s="722">
        <v>0</v>
      </c>
      <c r="S84" s="1646">
        <v>0</v>
      </c>
      <c r="T84" s="722">
        <v>0</v>
      </c>
      <c r="U84" s="722">
        <v>0</v>
      </c>
      <c r="V84" s="722">
        <v>0</v>
      </c>
      <c r="W84" s="722">
        <v>0</v>
      </c>
      <c r="X84" s="722">
        <v>0</v>
      </c>
      <c r="Y84" s="722">
        <v>0</v>
      </c>
      <c r="Z84" s="722">
        <v>0</v>
      </c>
      <c r="AA84" s="722">
        <v>0</v>
      </c>
      <c r="AB84" s="722">
        <v>0</v>
      </c>
      <c r="AC84" s="722">
        <v>0</v>
      </c>
      <c r="AD84" s="1411"/>
      <c r="AE84" s="1404"/>
      <c r="AF84" s="1396"/>
    </row>
    <row r="85" spans="1:32" s="715" customFormat="1" ht="12" customHeight="1">
      <c r="A85" s="722">
        <v>59</v>
      </c>
      <c r="B85" s="722" t="s">
        <v>571</v>
      </c>
      <c r="C85" s="1401">
        <v>0</v>
      </c>
      <c r="D85" s="1401">
        <v>0</v>
      </c>
      <c r="E85" s="1401">
        <v>0</v>
      </c>
      <c r="F85" s="1401">
        <v>0</v>
      </c>
      <c r="G85" s="1401">
        <v>0</v>
      </c>
      <c r="H85" s="1401">
        <v>0</v>
      </c>
      <c r="I85" s="1401">
        <v>0</v>
      </c>
      <c r="J85" s="1401">
        <v>0</v>
      </c>
      <c r="K85" s="1401">
        <v>0</v>
      </c>
      <c r="L85" s="1401">
        <v>0</v>
      </c>
      <c r="M85" s="1401">
        <v>0</v>
      </c>
      <c r="N85" s="1401">
        <v>0</v>
      </c>
      <c r="O85" s="1401">
        <v>0</v>
      </c>
      <c r="P85" s="1401">
        <v>0</v>
      </c>
      <c r="Q85" s="1401">
        <v>0</v>
      </c>
      <c r="R85" s="1401">
        <v>0</v>
      </c>
      <c r="S85" s="1646">
        <v>0</v>
      </c>
      <c r="T85" s="722">
        <v>0</v>
      </c>
      <c r="U85" s="722">
        <v>0</v>
      </c>
      <c r="V85" s="722">
        <v>0</v>
      </c>
      <c r="W85" s="722">
        <v>0</v>
      </c>
      <c r="X85" s="722">
        <v>0</v>
      </c>
      <c r="Y85" s="722">
        <v>0</v>
      </c>
      <c r="Z85" s="722">
        <v>0</v>
      </c>
      <c r="AA85" s="722">
        <v>0</v>
      </c>
      <c r="AB85" s="722">
        <v>0</v>
      </c>
      <c r="AC85" s="722">
        <v>0</v>
      </c>
      <c r="AD85" s="716"/>
      <c r="AE85" s="722"/>
      <c r="AF85" s="1396"/>
    </row>
    <row r="86" spans="1:32" s="715" customFormat="1" ht="12" customHeight="1">
      <c r="A86" s="722">
        <v>60</v>
      </c>
      <c r="B86" s="722" t="s">
        <v>572</v>
      </c>
      <c r="C86" s="1401">
        <v>0</v>
      </c>
      <c r="D86" s="1401">
        <v>0</v>
      </c>
      <c r="E86" s="1401">
        <v>0</v>
      </c>
      <c r="F86" s="1401">
        <v>0</v>
      </c>
      <c r="G86" s="1401">
        <v>0</v>
      </c>
      <c r="H86" s="1401">
        <v>0</v>
      </c>
      <c r="I86" s="1401">
        <v>0</v>
      </c>
      <c r="J86" s="1401">
        <v>0</v>
      </c>
      <c r="K86" s="1401">
        <v>0</v>
      </c>
      <c r="L86" s="1401">
        <v>0</v>
      </c>
      <c r="M86" s="1401">
        <v>0</v>
      </c>
      <c r="N86" s="1401">
        <v>0</v>
      </c>
      <c r="O86" s="1401">
        <v>0</v>
      </c>
      <c r="P86" s="1401">
        <v>0</v>
      </c>
      <c r="Q86" s="1401">
        <v>0</v>
      </c>
      <c r="R86" s="1401">
        <v>0</v>
      </c>
      <c r="S86" s="1646">
        <v>0</v>
      </c>
      <c r="T86" s="722">
        <v>0</v>
      </c>
      <c r="U86" s="722">
        <v>0</v>
      </c>
      <c r="V86" s="722">
        <v>0</v>
      </c>
      <c r="W86" s="722">
        <v>0</v>
      </c>
      <c r="X86" s="722">
        <v>0</v>
      </c>
      <c r="Y86" s="722">
        <v>0</v>
      </c>
      <c r="Z86" s="722">
        <v>0</v>
      </c>
      <c r="AA86" s="722">
        <v>0</v>
      </c>
      <c r="AB86" s="722">
        <v>0</v>
      </c>
      <c r="AC86" s="722">
        <v>0</v>
      </c>
      <c r="AD86" s="716"/>
      <c r="AE86" s="722"/>
      <c r="AF86" s="1396"/>
    </row>
    <row r="87" spans="1:32" s="715" customFormat="1" ht="12" customHeight="1">
      <c r="A87" s="722">
        <v>61</v>
      </c>
      <c r="B87" s="722" t="s">
        <v>573</v>
      </c>
      <c r="C87" s="1401">
        <v>0</v>
      </c>
      <c r="D87" s="1401">
        <v>0</v>
      </c>
      <c r="E87" s="1401">
        <v>0</v>
      </c>
      <c r="F87" s="1401">
        <v>0</v>
      </c>
      <c r="G87" s="1401">
        <v>0</v>
      </c>
      <c r="H87" s="1401">
        <v>0</v>
      </c>
      <c r="I87" s="1401">
        <v>0</v>
      </c>
      <c r="J87" s="1401">
        <v>0</v>
      </c>
      <c r="K87" s="1401">
        <v>0</v>
      </c>
      <c r="L87" s="1401">
        <v>0</v>
      </c>
      <c r="M87" s="1401">
        <v>0</v>
      </c>
      <c r="N87" s="1401">
        <v>0</v>
      </c>
      <c r="O87" s="1401">
        <v>0</v>
      </c>
      <c r="P87" s="1401">
        <v>0</v>
      </c>
      <c r="Q87" s="1401">
        <v>0</v>
      </c>
      <c r="R87" s="1401">
        <v>0</v>
      </c>
      <c r="S87" s="1645">
        <v>0</v>
      </c>
      <c r="T87" s="1401">
        <v>0</v>
      </c>
      <c r="U87" s="1401">
        <v>0</v>
      </c>
      <c r="V87" s="1401">
        <v>0</v>
      </c>
      <c r="W87" s="1401">
        <v>0</v>
      </c>
      <c r="X87" s="1401">
        <v>0</v>
      </c>
      <c r="Y87" s="1401">
        <v>0</v>
      </c>
      <c r="Z87" s="1401">
        <v>0</v>
      </c>
      <c r="AA87" s="1401">
        <v>0</v>
      </c>
      <c r="AB87" s="1401">
        <v>0</v>
      </c>
      <c r="AC87" s="1401">
        <v>0</v>
      </c>
      <c r="AD87" s="716"/>
      <c r="AE87" s="722"/>
      <c r="AF87" s="1396"/>
    </row>
    <row r="88" spans="1:32" s="715" customFormat="1" ht="12" customHeight="1">
      <c r="A88" s="722"/>
      <c r="B88" s="1397" t="s">
        <v>1641</v>
      </c>
      <c r="C88" s="1400">
        <v>0</v>
      </c>
      <c r="D88" s="1400">
        <v>0</v>
      </c>
      <c r="E88" s="1400">
        <v>0</v>
      </c>
      <c r="F88" s="1400">
        <v>0</v>
      </c>
      <c r="G88" s="1400">
        <v>0</v>
      </c>
      <c r="H88" s="1400">
        <v>0</v>
      </c>
      <c r="I88" s="1400">
        <v>0</v>
      </c>
      <c r="J88" s="1400">
        <v>0</v>
      </c>
      <c r="K88" s="1400">
        <v>0</v>
      </c>
      <c r="L88" s="1400">
        <v>0</v>
      </c>
      <c r="M88" s="1400">
        <v>0</v>
      </c>
      <c r="N88" s="1400">
        <v>0</v>
      </c>
      <c r="O88" s="1400">
        <v>0</v>
      </c>
      <c r="P88" s="1400">
        <v>0</v>
      </c>
      <c r="Q88" s="1400">
        <v>0</v>
      </c>
      <c r="R88" s="1400">
        <v>0</v>
      </c>
      <c r="S88" s="1650">
        <v>0</v>
      </c>
      <c r="T88" s="1400">
        <v>0</v>
      </c>
      <c r="U88" s="1400">
        <v>0</v>
      </c>
      <c r="V88" s="1400">
        <v>0</v>
      </c>
      <c r="W88" s="1400">
        <v>0</v>
      </c>
      <c r="X88" s="1400">
        <v>0</v>
      </c>
      <c r="Y88" s="1400">
        <v>0</v>
      </c>
      <c r="Z88" s="1400">
        <v>0</v>
      </c>
      <c r="AA88" s="1400">
        <v>0</v>
      </c>
      <c r="AB88" s="1400">
        <v>0</v>
      </c>
      <c r="AC88" s="1400">
        <v>0</v>
      </c>
      <c r="AD88" s="1408">
        <v>0</v>
      </c>
      <c r="AE88" s="1400">
        <v>0</v>
      </c>
      <c r="AF88" s="1396"/>
    </row>
    <row r="89" spans="1:32" s="715" customFormat="1" ht="12" customHeight="1">
      <c r="A89" s="722">
        <v>62</v>
      </c>
      <c r="B89" s="722" t="s">
        <v>574</v>
      </c>
      <c r="C89" s="1401">
        <v>0</v>
      </c>
      <c r="D89" s="1401">
        <v>0</v>
      </c>
      <c r="E89" s="1401">
        <v>0</v>
      </c>
      <c r="F89" s="1401">
        <v>0</v>
      </c>
      <c r="G89" s="1401">
        <v>0</v>
      </c>
      <c r="H89" s="1401">
        <v>0</v>
      </c>
      <c r="I89" s="1401">
        <v>0</v>
      </c>
      <c r="J89" s="1401">
        <v>0</v>
      </c>
      <c r="K89" s="1401">
        <v>0</v>
      </c>
      <c r="L89" s="1401">
        <v>0</v>
      </c>
      <c r="M89" s="1401">
        <v>0</v>
      </c>
      <c r="N89" s="1401">
        <v>0</v>
      </c>
      <c r="O89" s="1401">
        <v>0</v>
      </c>
      <c r="P89" s="1401">
        <v>0</v>
      </c>
      <c r="Q89" s="1401">
        <v>0</v>
      </c>
      <c r="R89" s="1401">
        <v>0</v>
      </c>
      <c r="S89" s="1645">
        <v>0</v>
      </c>
      <c r="T89" s="1401">
        <v>0</v>
      </c>
      <c r="U89" s="1401">
        <v>0</v>
      </c>
      <c r="V89" s="1401">
        <v>0</v>
      </c>
      <c r="W89" s="1401">
        <v>0</v>
      </c>
      <c r="X89" s="1401">
        <v>0</v>
      </c>
      <c r="Y89" s="1401">
        <v>0</v>
      </c>
      <c r="Z89" s="1401">
        <v>0</v>
      </c>
      <c r="AA89" s="1401">
        <v>0</v>
      </c>
      <c r="AB89" s="1401">
        <v>0</v>
      </c>
      <c r="AC89" s="1401">
        <v>0</v>
      </c>
      <c r="AD89" s="716"/>
      <c r="AE89" s="722"/>
      <c r="AF89" s="1396"/>
    </row>
    <row r="90" spans="1:32" s="715" customFormat="1" ht="12" customHeight="1">
      <c r="A90" s="722">
        <v>63</v>
      </c>
      <c r="B90" s="722" t="s">
        <v>575</v>
      </c>
      <c r="C90" s="1401">
        <v>0</v>
      </c>
      <c r="D90" s="1401">
        <v>0</v>
      </c>
      <c r="E90" s="1401">
        <v>0</v>
      </c>
      <c r="F90" s="1401">
        <v>0</v>
      </c>
      <c r="G90" s="1401">
        <v>0</v>
      </c>
      <c r="H90" s="1401">
        <v>0</v>
      </c>
      <c r="I90" s="1401">
        <v>0</v>
      </c>
      <c r="J90" s="1401">
        <v>0</v>
      </c>
      <c r="K90" s="1401">
        <v>0</v>
      </c>
      <c r="L90" s="1401">
        <v>0</v>
      </c>
      <c r="M90" s="1401">
        <v>0</v>
      </c>
      <c r="N90" s="1401">
        <v>0</v>
      </c>
      <c r="O90" s="1401">
        <v>0</v>
      </c>
      <c r="P90" s="1401">
        <v>0</v>
      </c>
      <c r="Q90" s="1401">
        <v>0</v>
      </c>
      <c r="R90" s="1401">
        <v>0</v>
      </c>
      <c r="S90" s="1645">
        <v>0</v>
      </c>
      <c r="T90" s="1401">
        <v>0</v>
      </c>
      <c r="U90" s="1401">
        <v>0</v>
      </c>
      <c r="V90" s="1401">
        <v>0</v>
      </c>
      <c r="W90" s="1401">
        <v>0</v>
      </c>
      <c r="X90" s="1401">
        <v>0</v>
      </c>
      <c r="Y90" s="1401">
        <v>0</v>
      </c>
      <c r="Z90" s="1401">
        <v>0</v>
      </c>
      <c r="AA90" s="1401">
        <v>0</v>
      </c>
      <c r="AB90" s="1401">
        <v>0</v>
      </c>
      <c r="AC90" s="1401">
        <v>0</v>
      </c>
      <c r="AD90" s="716"/>
      <c r="AE90" s="722"/>
      <c r="AF90" s="1396"/>
    </row>
    <row r="91" spans="1:32" s="715" customFormat="1" ht="12" customHeight="1">
      <c r="A91" s="722">
        <v>64</v>
      </c>
      <c r="B91" s="722" t="s">
        <v>576</v>
      </c>
      <c r="C91" s="1401">
        <v>0</v>
      </c>
      <c r="D91" s="1401">
        <v>0</v>
      </c>
      <c r="E91" s="1401">
        <v>0</v>
      </c>
      <c r="F91" s="1401">
        <v>0</v>
      </c>
      <c r="G91" s="1401">
        <v>0</v>
      </c>
      <c r="H91" s="1401">
        <v>0</v>
      </c>
      <c r="I91" s="1401">
        <v>0</v>
      </c>
      <c r="J91" s="1401">
        <v>0</v>
      </c>
      <c r="K91" s="1401">
        <v>0</v>
      </c>
      <c r="L91" s="1401">
        <v>0</v>
      </c>
      <c r="M91" s="1401">
        <v>0</v>
      </c>
      <c r="N91" s="1401">
        <v>0</v>
      </c>
      <c r="O91" s="1401">
        <v>0</v>
      </c>
      <c r="P91" s="1401">
        <v>0</v>
      </c>
      <c r="Q91" s="1401">
        <v>0</v>
      </c>
      <c r="R91" s="1401">
        <v>0</v>
      </c>
      <c r="S91" s="1645">
        <v>0</v>
      </c>
      <c r="T91" s="1401">
        <v>0</v>
      </c>
      <c r="U91" s="1401">
        <v>0</v>
      </c>
      <c r="V91" s="1401">
        <v>0</v>
      </c>
      <c r="W91" s="1401">
        <v>0</v>
      </c>
      <c r="X91" s="1401">
        <v>0</v>
      </c>
      <c r="Y91" s="1401">
        <v>0</v>
      </c>
      <c r="Z91" s="1401">
        <v>0</v>
      </c>
      <c r="AA91" s="1401">
        <v>0</v>
      </c>
      <c r="AB91" s="1401">
        <v>0</v>
      </c>
      <c r="AC91" s="1401">
        <v>0</v>
      </c>
      <c r="AD91" s="716"/>
      <c r="AE91" s="722"/>
      <c r="AF91" s="1396"/>
    </row>
    <row r="92" spans="1:32" s="715" customFormat="1" ht="12" customHeight="1">
      <c r="A92" s="722">
        <v>65</v>
      </c>
      <c r="B92" s="722" t="s">
        <v>577</v>
      </c>
      <c r="C92" s="1401">
        <v>0</v>
      </c>
      <c r="D92" s="1401">
        <v>0</v>
      </c>
      <c r="E92" s="1401">
        <v>0</v>
      </c>
      <c r="F92" s="1401">
        <v>0</v>
      </c>
      <c r="G92" s="1401">
        <v>0</v>
      </c>
      <c r="H92" s="1401">
        <v>0</v>
      </c>
      <c r="I92" s="1401">
        <v>0</v>
      </c>
      <c r="J92" s="1401">
        <v>0</v>
      </c>
      <c r="K92" s="1401">
        <v>0</v>
      </c>
      <c r="L92" s="1401">
        <v>0</v>
      </c>
      <c r="M92" s="1401">
        <v>0</v>
      </c>
      <c r="N92" s="1401">
        <v>0</v>
      </c>
      <c r="O92" s="1401">
        <v>0</v>
      </c>
      <c r="P92" s="1401">
        <v>0</v>
      </c>
      <c r="Q92" s="1401">
        <v>0</v>
      </c>
      <c r="R92" s="1401">
        <v>0</v>
      </c>
      <c r="S92" s="1645">
        <v>0</v>
      </c>
      <c r="T92" s="1401">
        <v>0</v>
      </c>
      <c r="U92" s="1401">
        <v>0</v>
      </c>
      <c r="V92" s="1401">
        <v>0</v>
      </c>
      <c r="W92" s="1401">
        <v>0</v>
      </c>
      <c r="X92" s="1401">
        <v>0</v>
      </c>
      <c r="Y92" s="1401">
        <v>0</v>
      </c>
      <c r="Z92" s="1401">
        <v>0</v>
      </c>
      <c r="AA92" s="1401">
        <v>0</v>
      </c>
      <c r="AB92" s="1401">
        <v>0</v>
      </c>
      <c r="AC92" s="1401">
        <v>0</v>
      </c>
      <c r="AD92" s="716"/>
      <c r="AE92" s="722"/>
      <c r="AF92" s="1396"/>
    </row>
    <row r="93" spans="1:32" s="715" customFormat="1" ht="12" customHeight="1">
      <c r="A93" s="722">
        <v>66</v>
      </c>
      <c r="B93" s="722" t="s">
        <v>578</v>
      </c>
      <c r="C93" s="1401">
        <v>0</v>
      </c>
      <c r="D93" s="1401">
        <v>0</v>
      </c>
      <c r="E93" s="1401">
        <v>0</v>
      </c>
      <c r="F93" s="1401">
        <v>0</v>
      </c>
      <c r="G93" s="1401">
        <v>0</v>
      </c>
      <c r="H93" s="1401">
        <v>0</v>
      </c>
      <c r="I93" s="1401">
        <v>0</v>
      </c>
      <c r="J93" s="1401">
        <v>0</v>
      </c>
      <c r="K93" s="1401">
        <v>0</v>
      </c>
      <c r="L93" s="1401">
        <v>0</v>
      </c>
      <c r="M93" s="1401">
        <v>0</v>
      </c>
      <c r="N93" s="1401">
        <v>0</v>
      </c>
      <c r="O93" s="1401">
        <v>0</v>
      </c>
      <c r="P93" s="1401">
        <v>0</v>
      </c>
      <c r="Q93" s="1401">
        <v>0</v>
      </c>
      <c r="R93" s="1401">
        <v>0</v>
      </c>
      <c r="S93" s="1645">
        <v>0</v>
      </c>
      <c r="T93" s="1401">
        <v>0</v>
      </c>
      <c r="U93" s="1401">
        <v>0</v>
      </c>
      <c r="V93" s="1401">
        <v>0</v>
      </c>
      <c r="W93" s="1401">
        <v>0</v>
      </c>
      <c r="X93" s="1401">
        <v>0</v>
      </c>
      <c r="Y93" s="1401">
        <v>0</v>
      </c>
      <c r="Z93" s="1401">
        <v>0</v>
      </c>
      <c r="AA93" s="1401">
        <v>0</v>
      </c>
      <c r="AB93" s="1401">
        <v>0</v>
      </c>
      <c r="AC93" s="1401">
        <v>0</v>
      </c>
      <c r="AD93" s="716"/>
      <c r="AE93" s="722"/>
      <c r="AF93" s="1396"/>
    </row>
    <row r="94" spans="1:32" s="715" customFormat="1" ht="12" customHeight="1">
      <c r="A94" s="722"/>
      <c r="B94" s="1397" t="s">
        <v>1642</v>
      </c>
      <c r="C94" s="1400">
        <v>0</v>
      </c>
      <c r="D94" s="1400">
        <v>0</v>
      </c>
      <c r="E94" s="1400">
        <v>0</v>
      </c>
      <c r="F94" s="1400">
        <v>0</v>
      </c>
      <c r="G94" s="1400">
        <v>0</v>
      </c>
      <c r="H94" s="1400">
        <v>0</v>
      </c>
      <c r="I94" s="1400">
        <v>0</v>
      </c>
      <c r="J94" s="1400">
        <v>0</v>
      </c>
      <c r="K94" s="1400">
        <v>1</v>
      </c>
      <c r="L94" s="1400">
        <v>1</v>
      </c>
      <c r="M94" s="1400">
        <v>1</v>
      </c>
      <c r="N94" s="1400">
        <v>1</v>
      </c>
      <c r="O94" s="1400">
        <v>1</v>
      </c>
      <c r="P94" s="1400">
        <v>1</v>
      </c>
      <c r="Q94" s="1400">
        <v>1</v>
      </c>
      <c r="R94" s="1400">
        <v>1</v>
      </c>
      <c r="S94" s="1650">
        <v>1</v>
      </c>
      <c r="T94" s="1400">
        <v>1</v>
      </c>
      <c r="U94" s="1400">
        <v>1</v>
      </c>
      <c r="V94" s="1400">
        <v>1</v>
      </c>
      <c r="W94" s="1400">
        <v>0</v>
      </c>
      <c r="X94" s="1400">
        <v>0</v>
      </c>
      <c r="Y94" s="1400">
        <v>0</v>
      </c>
      <c r="Z94" s="1400">
        <v>0</v>
      </c>
      <c r="AA94" s="1400">
        <v>0</v>
      </c>
      <c r="AB94" s="1400">
        <v>0</v>
      </c>
      <c r="AC94" s="1400">
        <v>0</v>
      </c>
      <c r="AD94" s="1408">
        <v>1</v>
      </c>
      <c r="AE94" s="1400">
        <v>1</v>
      </c>
      <c r="AF94" s="1396"/>
    </row>
    <row r="95" spans="1:32" s="715" customFormat="1" ht="12" customHeight="1">
      <c r="A95" s="722"/>
      <c r="B95" s="1397" t="s">
        <v>1643</v>
      </c>
      <c r="C95" s="1400">
        <v>0</v>
      </c>
      <c r="D95" s="1400">
        <v>0</v>
      </c>
      <c r="E95" s="1400">
        <v>0</v>
      </c>
      <c r="F95" s="1400">
        <v>0</v>
      </c>
      <c r="G95" s="1400">
        <v>0</v>
      </c>
      <c r="H95" s="1400">
        <v>0</v>
      </c>
      <c r="I95" s="1400">
        <v>0</v>
      </c>
      <c r="J95" s="1400">
        <v>0</v>
      </c>
      <c r="K95" s="1400">
        <v>1</v>
      </c>
      <c r="L95" s="1400">
        <v>1</v>
      </c>
      <c r="M95" s="1400">
        <v>1</v>
      </c>
      <c r="N95" s="1400">
        <v>1</v>
      </c>
      <c r="O95" s="1400">
        <v>1</v>
      </c>
      <c r="P95" s="1400">
        <v>1</v>
      </c>
      <c r="Q95" s="1400">
        <v>1</v>
      </c>
      <c r="R95" s="1400">
        <v>1</v>
      </c>
      <c r="S95" s="1650">
        <v>1</v>
      </c>
      <c r="T95" s="1400">
        <v>1</v>
      </c>
      <c r="U95" s="1400">
        <v>1</v>
      </c>
      <c r="V95" s="1400">
        <v>1</v>
      </c>
      <c r="W95" s="1400">
        <v>0</v>
      </c>
      <c r="X95" s="1400">
        <v>0</v>
      </c>
      <c r="Y95" s="1400">
        <v>0</v>
      </c>
      <c r="Z95" s="1400">
        <v>0</v>
      </c>
      <c r="AA95" s="1400">
        <v>0</v>
      </c>
      <c r="AB95" s="1400">
        <v>0</v>
      </c>
      <c r="AC95" s="1400">
        <v>0</v>
      </c>
      <c r="AD95" s="1408">
        <v>1</v>
      </c>
      <c r="AE95" s="1400">
        <v>1</v>
      </c>
      <c r="AF95" s="1396"/>
    </row>
    <row r="96" spans="1:32" s="715" customFormat="1" ht="12" customHeight="1">
      <c r="A96" s="722">
        <v>67</v>
      </c>
      <c r="B96" s="722" t="s">
        <v>579</v>
      </c>
      <c r="C96" s="1401">
        <v>0</v>
      </c>
      <c r="D96" s="1401">
        <v>0</v>
      </c>
      <c r="E96" s="1401">
        <v>0</v>
      </c>
      <c r="F96" s="1401">
        <v>0</v>
      </c>
      <c r="G96" s="1401">
        <v>0</v>
      </c>
      <c r="H96" s="1401">
        <v>0</v>
      </c>
      <c r="I96" s="1401">
        <v>0</v>
      </c>
      <c r="J96" s="1401">
        <v>0</v>
      </c>
      <c r="K96" s="1401">
        <v>0</v>
      </c>
      <c r="L96" s="1401">
        <v>0</v>
      </c>
      <c r="M96" s="1401">
        <v>0</v>
      </c>
      <c r="N96" s="1401">
        <v>0</v>
      </c>
      <c r="O96" s="1401">
        <v>0</v>
      </c>
      <c r="P96" s="1401">
        <v>0</v>
      </c>
      <c r="Q96" s="1401">
        <v>0</v>
      </c>
      <c r="R96" s="1401">
        <v>0</v>
      </c>
      <c r="S96" s="1645">
        <v>0</v>
      </c>
      <c r="T96" s="1401">
        <v>0</v>
      </c>
      <c r="U96" s="1401">
        <v>0</v>
      </c>
      <c r="V96" s="1401">
        <v>0</v>
      </c>
      <c r="W96" s="1401">
        <v>0</v>
      </c>
      <c r="X96" s="1401">
        <v>0</v>
      </c>
      <c r="Y96" s="1401">
        <v>0</v>
      </c>
      <c r="Z96" s="1401">
        <v>0</v>
      </c>
      <c r="AA96" s="1401">
        <v>0</v>
      </c>
      <c r="AB96" s="1401">
        <v>0</v>
      </c>
      <c r="AC96" s="1401">
        <v>0</v>
      </c>
      <c r="AD96" s="716"/>
      <c r="AE96" s="722"/>
      <c r="AF96" s="1396"/>
    </row>
    <row r="97" spans="1:32" s="715" customFormat="1" ht="12" customHeight="1">
      <c r="A97" s="722">
        <v>68</v>
      </c>
      <c r="B97" s="722" t="s">
        <v>580</v>
      </c>
      <c r="C97" s="1401">
        <v>0</v>
      </c>
      <c r="D97" s="1401">
        <v>0</v>
      </c>
      <c r="E97" s="1401">
        <v>0</v>
      </c>
      <c r="F97" s="1401">
        <v>0</v>
      </c>
      <c r="G97" s="1401">
        <v>0</v>
      </c>
      <c r="H97" s="1401">
        <v>0</v>
      </c>
      <c r="I97" s="1401">
        <v>0</v>
      </c>
      <c r="J97" s="1401">
        <v>0</v>
      </c>
      <c r="K97" s="1401">
        <v>0</v>
      </c>
      <c r="L97" s="1401">
        <v>0</v>
      </c>
      <c r="M97" s="1401">
        <v>0</v>
      </c>
      <c r="N97" s="1401">
        <v>0</v>
      </c>
      <c r="O97" s="1401">
        <v>0</v>
      </c>
      <c r="P97" s="1401">
        <v>0</v>
      </c>
      <c r="Q97" s="1401">
        <v>0</v>
      </c>
      <c r="R97" s="1401">
        <v>0</v>
      </c>
      <c r="S97" s="1645">
        <v>0</v>
      </c>
      <c r="T97" s="1401">
        <v>0</v>
      </c>
      <c r="U97" s="1401">
        <v>0</v>
      </c>
      <c r="V97" s="1401">
        <v>0</v>
      </c>
      <c r="W97" s="1401">
        <v>0</v>
      </c>
      <c r="X97" s="1401">
        <v>0</v>
      </c>
      <c r="Y97" s="1401">
        <v>0</v>
      </c>
      <c r="Z97" s="1401">
        <v>0</v>
      </c>
      <c r="AA97" s="1401">
        <v>0</v>
      </c>
      <c r="AB97" s="1401">
        <v>0</v>
      </c>
      <c r="AC97" s="1401">
        <v>0</v>
      </c>
      <c r="AD97" s="716"/>
      <c r="AE97" s="722"/>
      <c r="AF97" s="1396"/>
    </row>
    <row r="98" spans="1:32" s="715" customFormat="1" ht="12" customHeight="1">
      <c r="A98" s="722">
        <v>69</v>
      </c>
      <c r="B98" s="722" t="s">
        <v>581</v>
      </c>
      <c r="C98" s="1401">
        <v>0</v>
      </c>
      <c r="D98" s="1401">
        <v>0</v>
      </c>
      <c r="E98" s="1401">
        <v>0</v>
      </c>
      <c r="F98" s="1401">
        <v>0</v>
      </c>
      <c r="G98" s="1401">
        <v>0</v>
      </c>
      <c r="H98" s="1401">
        <v>0</v>
      </c>
      <c r="I98" s="1401">
        <v>0</v>
      </c>
      <c r="J98" s="1401">
        <v>0</v>
      </c>
      <c r="K98" s="1401">
        <v>0</v>
      </c>
      <c r="L98" s="1401">
        <v>0</v>
      </c>
      <c r="M98" s="1401">
        <v>0</v>
      </c>
      <c r="N98" s="1401">
        <v>0</v>
      </c>
      <c r="O98" s="1401">
        <v>0</v>
      </c>
      <c r="P98" s="1401">
        <v>0</v>
      </c>
      <c r="Q98" s="1401">
        <v>0</v>
      </c>
      <c r="R98" s="1401">
        <v>0</v>
      </c>
      <c r="S98" s="1645">
        <v>0</v>
      </c>
      <c r="T98" s="1401">
        <v>0</v>
      </c>
      <c r="U98" s="1401">
        <v>0</v>
      </c>
      <c r="V98" s="1401">
        <v>0</v>
      </c>
      <c r="W98" s="1401">
        <v>0</v>
      </c>
      <c r="X98" s="1401">
        <v>0</v>
      </c>
      <c r="Y98" s="1401">
        <v>0</v>
      </c>
      <c r="Z98" s="1401">
        <v>0</v>
      </c>
      <c r="AA98" s="1401">
        <v>0</v>
      </c>
      <c r="AB98" s="1401">
        <v>0</v>
      </c>
      <c r="AC98" s="1401">
        <v>0</v>
      </c>
      <c r="AD98" s="716"/>
      <c r="AE98" s="722"/>
      <c r="AF98" s="1396"/>
    </row>
    <row r="99" spans="1:32" s="715" customFormat="1" ht="12" customHeight="1">
      <c r="A99" s="722">
        <v>70</v>
      </c>
      <c r="B99" s="722" t="s">
        <v>582</v>
      </c>
      <c r="C99" s="1401">
        <v>0</v>
      </c>
      <c r="D99" s="1401">
        <v>0</v>
      </c>
      <c r="E99" s="1401">
        <v>0</v>
      </c>
      <c r="F99" s="1401">
        <v>0</v>
      </c>
      <c r="G99" s="1401">
        <v>0</v>
      </c>
      <c r="H99" s="1401">
        <v>0</v>
      </c>
      <c r="I99" s="1401">
        <v>0</v>
      </c>
      <c r="J99" s="1401">
        <v>0</v>
      </c>
      <c r="K99" s="1401">
        <v>0</v>
      </c>
      <c r="L99" s="1401">
        <v>0</v>
      </c>
      <c r="M99" s="1401">
        <v>0</v>
      </c>
      <c r="N99" s="1401">
        <v>0</v>
      </c>
      <c r="O99" s="1401">
        <v>0</v>
      </c>
      <c r="P99" s="1401">
        <v>0</v>
      </c>
      <c r="Q99" s="1401">
        <v>0</v>
      </c>
      <c r="R99" s="1401">
        <v>0</v>
      </c>
      <c r="S99" s="1645">
        <v>0</v>
      </c>
      <c r="T99" s="1401">
        <v>0</v>
      </c>
      <c r="U99" s="1401">
        <v>0</v>
      </c>
      <c r="V99" s="1401">
        <v>0</v>
      </c>
      <c r="W99" s="1401">
        <v>0</v>
      </c>
      <c r="X99" s="1401">
        <v>0</v>
      </c>
      <c r="Y99" s="1401">
        <v>0</v>
      </c>
      <c r="Z99" s="1401">
        <v>0</v>
      </c>
      <c r="AA99" s="1401">
        <v>0</v>
      </c>
      <c r="AB99" s="1401">
        <v>0</v>
      </c>
      <c r="AC99" s="1401">
        <v>0</v>
      </c>
      <c r="AD99" s="716"/>
      <c r="AE99" s="722"/>
      <c r="AF99" s="1396"/>
    </row>
    <row r="100" spans="1:32" s="715" customFormat="1" ht="12" customHeight="1">
      <c r="A100" s="722">
        <v>71</v>
      </c>
      <c r="B100" s="722" t="s">
        <v>583</v>
      </c>
      <c r="C100" s="1401">
        <v>0</v>
      </c>
      <c r="D100" s="1401">
        <v>0</v>
      </c>
      <c r="E100" s="1401">
        <v>0</v>
      </c>
      <c r="F100" s="1401">
        <v>0</v>
      </c>
      <c r="G100" s="1401">
        <v>0</v>
      </c>
      <c r="H100" s="1401">
        <v>0</v>
      </c>
      <c r="I100" s="1401">
        <v>0</v>
      </c>
      <c r="J100" s="1401">
        <v>0</v>
      </c>
      <c r="K100" s="722">
        <v>1</v>
      </c>
      <c r="L100" s="722">
        <v>1</v>
      </c>
      <c r="M100" s="722">
        <v>1</v>
      </c>
      <c r="N100" s="722">
        <v>1</v>
      </c>
      <c r="O100" s="722">
        <v>1</v>
      </c>
      <c r="P100" s="722">
        <v>1</v>
      </c>
      <c r="Q100" s="722">
        <v>1</v>
      </c>
      <c r="R100" s="722">
        <v>1</v>
      </c>
      <c r="S100" s="1646">
        <v>1</v>
      </c>
      <c r="T100" s="722">
        <v>1</v>
      </c>
      <c r="U100" s="722">
        <v>1</v>
      </c>
      <c r="V100" s="722">
        <v>1</v>
      </c>
      <c r="W100" s="722">
        <v>0</v>
      </c>
      <c r="X100" s="722">
        <v>0</v>
      </c>
      <c r="Y100" s="722">
        <v>0</v>
      </c>
      <c r="Z100" s="722">
        <v>0</v>
      </c>
      <c r="AA100" s="722">
        <v>0</v>
      </c>
      <c r="AB100" s="722">
        <v>0</v>
      </c>
      <c r="AC100" s="722">
        <v>0</v>
      </c>
      <c r="AD100" s="716">
        <v>1</v>
      </c>
      <c r="AE100" s="722">
        <v>1</v>
      </c>
      <c r="AF100" s="1396"/>
    </row>
    <row r="101" spans="1:32" s="715" customFormat="1" ht="12" customHeight="1">
      <c r="A101" s="722"/>
      <c r="B101" s="1397" t="s">
        <v>1644</v>
      </c>
      <c r="C101" s="1400">
        <v>0</v>
      </c>
      <c r="D101" s="1400">
        <v>0</v>
      </c>
      <c r="E101" s="1400">
        <v>0</v>
      </c>
      <c r="F101" s="1400">
        <v>0</v>
      </c>
      <c r="G101" s="1400">
        <v>0</v>
      </c>
      <c r="H101" s="1400">
        <v>0</v>
      </c>
      <c r="I101" s="1400">
        <v>0</v>
      </c>
      <c r="J101" s="1400">
        <v>0</v>
      </c>
      <c r="K101" s="1400">
        <v>0</v>
      </c>
      <c r="L101" s="1400">
        <v>0</v>
      </c>
      <c r="M101" s="1400">
        <v>0</v>
      </c>
      <c r="N101" s="1400">
        <v>0</v>
      </c>
      <c r="O101" s="1400">
        <v>0</v>
      </c>
      <c r="P101" s="1400">
        <v>0</v>
      </c>
      <c r="Q101" s="1400">
        <v>0</v>
      </c>
      <c r="R101" s="1400">
        <v>0</v>
      </c>
      <c r="S101" s="1650">
        <v>0</v>
      </c>
      <c r="T101" s="1400">
        <v>0</v>
      </c>
      <c r="U101" s="1400">
        <v>0</v>
      </c>
      <c r="V101" s="1400">
        <v>0</v>
      </c>
      <c r="W101" s="1400">
        <v>0</v>
      </c>
      <c r="X101" s="1400">
        <v>0</v>
      </c>
      <c r="Y101" s="1400">
        <v>0</v>
      </c>
      <c r="Z101" s="1400">
        <v>0</v>
      </c>
      <c r="AA101" s="1400">
        <v>0</v>
      </c>
      <c r="AB101" s="1400">
        <v>0</v>
      </c>
      <c r="AC101" s="1400">
        <v>0</v>
      </c>
      <c r="AD101" s="1408">
        <v>0</v>
      </c>
      <c r="AE101" s="1400">
        <v>0</v>
      </c>
      <c r="AF101" s="1396"/>
    </row>
    <row r="102" spans="1:32" s="715" customFormat="1" ht="12" customHeight="1">
      <c r="A102" s="722">
        <v>72</v>
      </c>
      <c r="B102" s="722" t="s">
        <v>584</v>
      </c>
      <c r="C102" s="1401">
        <v>0</v>
      </c>
      <c r="D102" s="1401">
        <v>0</v>
      </c>
      <c r="E102" s="1401">
        <v>0</v>
      </c>
      <c r="F102" s="1401">
        <v>0</v>
      </c>
      <c r="G102" s="1401">
        <v>0</v>
      </c>
      <c r="H102" s="1401">
        <v>0</v>
      </c>
      <c r="I102" s="1401">
        <v>0</v>
      </c>
      <c r="J102" s="1401">
        <v>0</v>
      </c>
      <c r="K102" s="1401">
        <v>0</v>
      </c>
      <c r="L102" s="1401">
        <v>0</v>
      </c>
      <c r="M102" s="1401">
        <v>0</v>
      </c>
      <c r="N102" s="1401">
        <v>0</v>
      </c>
      <c r="O102" s="1401">
        <v>0</v>
      </c>
      <c r="P102" s="1401">
        <v>0</v>
      </c>
      <c r="Q102" s="1401">
        <v>0</v>
      </c>
      <c r="R102" s="1401">
        <v>0</v>
      </c>
      <c r="S102" s="1645">
        <v>0</v>
      </c>
      <c r="T102" s="1401">
        <v>0</v>
      </c>
      <c r="U102" s="1401">
        <v>0</v>
      </c>
      <c r="V102" s="1401">
        <v>0</v>
      </c>
      <c r="W102" s="1401">
        <v>0</v>
      </c>
      <c r="X102" s="1401">
        <v>0</v>
      </c>
      <c r="Y102" s="1401">
        <v>0</v>
      </c>
      <c r="Z102" s="1401">
        <v>0</v>
      </c>
      <c r="AA102" s="1401">
        <v>0</v>
      </c>
      <c r="AB102" s="1401">
        <v>0</v>
      </c>
      <c r="AC102" s="1401">
        <v>0</v>
      </c>
      <c r="AD102" s="716"/>
      <c r="AE102" s="722"/>
      <c r="AF102" s="1396"/>
    </row>
    <row r="103" spans="1:32" s="715" customFormat="1" ht="12" customHeight="1">
      <c r="A103" s="722">
        <v>73</v>
      </c>
      <c r="B103" s="722" t="s">
        <v>585</v>
      </c>
      <c r="C103" s="1401">
        <v>0</v>
      </c>
      <c r="D103" s="1401">
        <v>0</v>
      </c>
      <c r="E103" s="1401">
        <v>0</v>
      </c>
      <c r="F103" s="1401">
        <v>0</v>
      </c>
      <c r="G103" s="1401">
        <v>0</v>
      </c>
      <c r="H103" s="1401">
        <v>0</v>
      </c>
      <c r="I103" s="1401">
        <v>0</v>
      </c>
      <c r="J103" s="1401">
        <v>0</v>
      </c>
      <c r="K103" s="1401">
        <v>0</v>
      </c>
      <c r="L103" s="1401">
        <v>0</v>
      </c>
      <c r="M103" s="1401">
        <v>0</v>
      </c>
      <c r="N103" s="1401">
        <v>0</v>
      </c>
      <c r="O103" s="1401">
        <v>0</v>
      </c>
      <c r="P103" s="1401">
        <v>0</v>
      </c>
      <c r="Q103" s="1401">
        <v>0</v>
      </c>
      <c r="R103" s="1401">
        <v>0</v>
      </c>
      <c r="S103" s="1645">
        <v>0</v>
      </c>
      <c r="T103" s="1401">
        <v>0</v>
      </c>
      <c r="U103" s="1401">
        <v>0</v>
      </c>
      <c r="V103" s="1401">
        <v>0</v>
      </c>
      <c r="W103" s="1401">
        <v>0</v>
      </c>
      <c r="X103" s="1401">
        <v>0</v>
      </c>
      <c r="Y103" s="1401">
        <v>0</v>
      </c>
      <c r="Z103" s="1401">
        <v>0</v>
      </c>
      <c r="AA103" s="1401">
        <v>0</v>
      </c>
      <c r="AB103" s="1401">
        <v>0</v>
      </c>
      <c r="AC103" s="1401">
        <v>0</v>
      </c>
      <c r="AD103" s="716"/>
      <c r="AE103" s="722"/>
      <c r="AF103" s="1396"/>
    </row>
    <row r="104" spans="1:32" s="715" customFormat="1" ht="12" customHeight="1">
      <c r="A104" s="722">
        <v>74</v>
      </c>
      <c r="B104" s="722" t="s">
        <v>586</v>
      </c>
      <c r="C104" s="1401">
        <v>0</v>
      </c>
      <c r="D104" s="1401">
        <v>0</v>
      </c>
      <c r="E104" s="1401">
        <v>0</v>
      </c>
      <c r="F104" s="1401">
        <v>0</v>
      </c>
      <c r="G104" s="1401">
        <v>0</v>
      </c>
      <c r="H104" s="1401">
        <v>0</v>
      </c>
      <c r="I104" s="1401">
        <v>0</v>
      </c>
      <c r="J104" s="1401">
        <v>0</v>
      </c>
      <c r="K104" s="1401">
        <v>0</v>
      </c>
      <c r="L104" s="1401">
        <v>0</v>
      </c>
      <c r="M104" s="1401">
        <v>0</v>
      </c>
      <c r="N104" s="1401">
        <v>0</v>
      </c>
      <c r="O104" s="1401">
        <v>0</v>
      </c>
      <c r="P104" s="1401">
        <v>0</v>
      </c>
      <c r="Q104" s="1401">
        <v>0</v>
      </c>
      <c r="R104" s="1401">
        <v>0</v>
      </c>
      <c r="S104" s="1645">
        <v>0</v>
      </c>
      <c r="T104" s="1401">
        <v>0</v>
      </c>
      <c r="U104" s="1401">
        <v>0</v>
      </c>
      <c r="V104" s="1401">
        <v>0</v>
      </c>
      <c r="W104" s="1401">
        <v>0</v>
      </c>
      <c r="X104" s="1401">
        <v>0</v>
      </c>
      <c r="Y104" s="1401">
        <v>0</v>
      </c>
      <c r="Z104" s="1401">
        <v>0</v>
      </c>
      <c r="AA104" s="1401">
        <v>0</v>
      </c>
      <c r="AB104" s="1401">
        <v>0</v>
      </c>
      <c r="AC104" s="1401">
        <v>0</v>
      </c>
      <c r="AD104" s="716"/>
      <c r="AE104" s="722"/>
      <c r="AF104" s="1396"/>
    </row>
    <row r="105" spans="1:32" s="715" customFormat="1" ht="12" customHeight="1">
      <c r="A105" s="1402">
        <v>75</v>
      </c>
      <c r="B105" s="1402" t="s">
        <v>587</v>
      </c>
      <c r="C105" s="1402">
        <v>0</v>
      </c>
      <c r="D105" s="1402">
        <v>0</v>
      </c>
      <c r="E105" s="1402">
        <v>0</v>
      </c>
      <c r="F105" s="1402">
        <v>0</v>
      </c>
      <c r="G105" s="1402">
        <v>0</v>
      </c>
      <c r="H105" s="1402">
        <v>0</v>
      </c>
      <c r="I105" s="1402">
        <v>0</v>
      </c>
      <c r="J105" s="1402">
        <v>0</v>
      </c>
      <c r="K105" s="1402">
        <v>0</v>
      </c>
      <c r="L105" s="1402">
        <v>0</v>
      </c>
      <c r="M105" s="1402">
        <v>0</v>
      </c>
      <c r="N105" s="1402">
        <v>0</v>
      </c>
      <c r="O105" s="1402">
        <v>0</v>
      </c>
      <c r="P105" s="1402">
        <v>0</v>
      </c>
      <c r="Q105" s="1402">
        <v>0</v>
      </c>
      <c r="R105" s="1402">
        <v>0</v>
      </c>
      <c r="S105" s="1646">
        <v>0</v>
      </c>
      <c r="T105" s="722">
        <v>0</v>
      </c>
      <c r="U105" s="722">
        <v>0</v>
      </c>
      <c r="V105" s="722">
        <v>0</v>
      </c>
      <c r="W105" s="722">
        <v>0</v>
      </c>
      <c r="X105" s="722">
        <v>0</v>
      </c>
      <c r="Y105" s="722">
        <v>0</v>
      </c>
      <c r="Z105" s="722">
        <v>0</v>
      </c>
      <c r="AA105" s="722">
        <v>0</v>
      </c>
      <c r="AB105" s="722">
        <v>0</v>
      </c>
      <c r="AC105" s="722">
        <v>0</v>
      </c>
      <c r="AD105" s="1412"/>
      <c r="AE105" s="1397"/>
      <c r="AF105" s="1396"/>
    </row>
    <row r="106" spans="1:32" s="715" customFormat="1" ht="12" customHeight="1">
      <c r="A106" s="1402"/>
      <c r="B106" s="1399" t="s">
        <v>1008</v>
      </c>
      <c r="C106" s="1406">
        <v>44</v>
      </c>
      <c r="D106" s="1406">
        <v>46</v>
      </c>
      <c r="E106" s="1406">
        <v>47</v>
      </c>
      <c r="F106" s="1406">
        <v>48</v>
      </c>
      <c r="G106" s="1406">
        <v>54</v>
      </c>
      <c r="H106" s="1406">
        <v>57</v>
      </c>
      <c r="I106" s="1406">
        <v>58</v>
      </c>
      <c r="J106" s="1406">
        <v>60</v>
      </c>
      <c r="K106" s="1406">
        <v>70</v>
      </c>
      <c r="L106" s="1406">
        <v>74</v>
      </c>
      <c r="M106" s="1406">
        <v>78</v>
      </c>
      <c r="N106" s="1406">
        <v>77</v>
      </c>
      <c r="O106" s="1406">
        <v>79</v>
      </c>
      <c r="P106" s="1406">
        <v>79</v>
      </c>
      <c r="Q106" s="1406">
        <v>70</v>
      </c>
      <c r="R106" s="1406">
        <v>59</v>
      </c>
      <c r="S106" s="1651">
        <v>53</v>
      </c>
      <c r="T106" s="1406">
        <v>48</v>
      </c>
      <c r="U106" s="1406">
        <v>42</v>
      </c>
      <c r="V106" s="1406">
        <v>28</v>
      </c>
      <c r="W106" s="1406">
        <v>25</v>
      </c>
      <c r="X106" s="1406">
        <v>23</v>
      </c>
      <c r="Y106" s="1406">
        <v>22</v>
      </c>
      <c r="Z106" s="1406">
        <v>22</v>
      </c>
      <c r="AA106" s="1406">
        <v>22</v>
      </c>
      <c r="AB106" s="1406">
        <v>22</v>
      </c>
      <c r="AC106" s="1406">
        <v>21</v>
      </c>
      <c r="AD106" s="1413">
        <v>79</v>
      </c>
      <c r="AE106" s="1406">
        <v>79</v>
      </c>
      <c r="AF106" s="1396"/>
    </row>
    <row r="138" spans="18:29" ht="9" customHeight="1">
      <c r="R138" s="937"/>
      <c r="S138" s="1653"/>
      <c r="T138" s="937"/>
      <c r="U138" s="937"/>
      <c r="V138" s="937"/>
      <c r="W138" s="937"/>
      <c r="X138" s="937"/>
      <c r="Y138" s="937"/>
      <c r="Z138" s="937"/>
      <c r="AA138" s="937"/>
      <c r="AB138" s="937"/>
      <c r="AC138" s="937"/>
    </row>
  </sheetData>
  <mergeCells count="2">
    <mergeCell ref="C4:W4"/>
    <mergeCell ref="C73:W73"/>
  </mergeCells>
  <phoneticPr fontId="0" type="noConversion"/>
  <pageMargins left="0.51181102362204722" right="0.51181102362204722" top="0.98425196850393704" bottom="0" header="0.51181102362204722" footer="0.19685039370078741"/>
  <pageSetup paperSize="9" firstPageNumber="71" orientation="portrait" useFirstPageNumber="1" r:id="rId1"/>
  <headerFooter alignWithMargins="0">
    <oddFooter>&amp;C&amp;"Times New Roman,Bold"&amp;10&amp;P</oddFooter>
  </headerFooter>
  <rowBreaks count="1" manualBreakCount="1">
    <brk id="6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/>
  <dimension ref="A1:K95"/>
  <sheetViews>
    <sheetView topLeftCell="A64" zoomScale="130" zoomScaleNormal="130" workbookViewId="0">
      <selection activeCell="I89" sqref="I89"/>
    </sheetView>
  </sheetViews>
  <sheetFormatPr defaultRowHeight="11.25"/>
  <cols>
    <col min="1" max="11" width="11.33203125" customWidth="1"/>
  </cols>
  <sheetData>
    <row r="1" spans="1:11" s="461" customFormat="1" ht="14.1" customHeight="1">
      <c r="A1" s="458" t="s">
        <v>1242</v>
      </c>
      <c r="B1" s="459"/>
      <c r="C1" s="459"/>
      <c r="D1" s="459"/>
      <c r="E1" s="459"/>
      <c r="F1" s="459"/>
      <c r="G1" s="459"/>
      <c r="H1" s="459"/>
      <c r="I1" s="459"/>
      <c r="J1" s="459"/>
      <c r="K1" s="460"/>
    </row>
    <row r="2" spans="1:11" s="461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4"/>
    </row>
    <row r="3" spans="1:11" s="46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4"/>
    </row>
    <row r="4" spans="1:11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7"/>
    </row>
    <row r="5" spans="1:11" s="51" customFormat="1" ht="9" customHeight="1">
      <c r="A5" s="2427" t="s">
        <v>1358</v>
      </c>
      <c r="B5" s="211" t="s">
        <v>405</v>
      </c>
      <c r="C5" s="211"/>
      <c r="D5" s="211"/>
      <c r="E5" s="211"/>
      <c r="F5" s="211" t="s">
        <v>406</v>
      </c>
      <c r="G5" s="211"/>
      <c r="H5" s="211"/>
      <c r="I5" s="211"/>
      <c r="J5" s="5"/>
      <c r="K5" s="5"/>
    </row>
    <row r="6" spans="1:11" s="51" customFormat="1" ht="9" customHeight="1">
      <c r="A6" s="2428"/>
      <c r="B6" s="5"/>
      <c r="C6" s="5"/>
      <c r="D6" s="5"/>
      <c r="E6" s="5" t="s">
        <v>407</v>
      </c>
      <c r="F6" s="5"/>
      <c r="G6" s="5"/>
      <c r="H6" s="5"/>
      <c r="I6" s="5" t="s">
        <v>407</v>
      </c>
      <c r="J6" s="5" t="s">
        <v>1346</v>
      </c>
      <c r="K6" s="5"/>
    </row>
    <row r="7" spans="1:11" s="51" customFormat="1" ht="9" customHeight="1">
      <c r="A7" s="2428"/>
      <c r="B7" s="5"/>
      <c r="C7" s="5" t="s">
        <v>408</v>
      </c>
      <c r="D7" s="5" t="s">
        <v>407</v>
      </c>
      <c r="E7" s="5" t="s">
        <v>409</v>
      </c>
      <c r="F7" s="5"/>
      <c r="G7" s="5" t="s">
        <v>407</v>
      </c>
      <c r="H7" s="5" t="s">
        <v>407</v>
      </c>
      <c r="I7" s="5" t="s">
        <v>409</v>
      </c>
      <c r="J7" s="5" t="s">
        <v>1357</v>
      </c>
      <c r="K7" s="5" t="s">
        <v>411</v>
      </c>
    </row>
    <row r="8" spans="1:11" s="51" customFormat="1" ht="9" customHeight="1">
      <c r="A8" s="2428"/>
      <c r="B8" s="5" t="s">
        <v>1341</v>
      </c>
      <c r="C8" s="5" t="s">
        <v>1350</v>
      </c>
      <c r="D8" s="5" t="s">
        <v>1110</v>
      </c>
      <c r="E8" s="2102" t="s">
        <v>412</v>
      </c>
      <c r="F8" s="5" t="s">
        <v>1341</v>
      </c>
      <c r="G8" s="5" t="s">
        <v>1350</v>
      </c>
      <c r="H8" s="5" t="s">
        <v>870</v>
      </c>
      <c r="I8" s="5" t="s">
        <v>413</v>
      </c>
      <c r="J8" s="5" t="s">
        <v>414</v>
      </c>
      <c r="K8" s="5" t="s">
        <v>415</v>
      </c>
    </row>
    <row r="9" spans="1:11" s="51" customFormat="1" ht="9" customHeight="1">
      <c r="A9" s="2429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</row>
    <row r="10" spans="1:11" ht="8.4499999999999993" customHeight="1">
      <c r="A10" s="343" t="s">
        <v>1359</v>
      </c>
      <c r="B10" s="732">
        <v>120.3</v>
      </c>
      <c r="C10" s="732">
        <v>5.6</v>
      </c>
      <c r="D10" s="732">
        <v>5.2</v>
      </c>
      <c r="E10" s="732">
        <f t="shared" ref="E10:E45" si="0">(B10-C10-D10)</f>
        <v>109.5</v>
      </c>
      <c r="F10" s="732">
        <v>137</v>
      </c>
      <c r="G10" s="732">
        <v>61.5</v>
      </c>
      <c r="H10" s="732">
        <v>10.9</v>
      </c>
      <c r="I10" s="732">
        <f t="shared" ref="I10:I45" si="1">(F10-G10-H10)</f>
        <v>64.599999999999994</v>
      </c>
      <c r="J10" s="732">
        <v>174.1</v>
      </c>
      <c r="K10" s="732">
        <f t="shared" ref="K10:K45" si="2">(E10/J10)*100</f>
        <v>62.894887995404943</v>
      </c>
    </row>
    <row r="11" spans="1:11" ht="8.4499999999999993" customHeight="1">
      <c r="A11" s="47" t="s">
        <v>1361</v>
      </c>
      <c r="B11" s="733">
        <v>152.19999999999999</v>
      </c>
      <c r="C11" s="733">
        <v>4.4000000000000004</v>
      </c>
      <c r="D11" s="733">
        <v>5.8</v>
      </c>
      <c r="E11" s="733">
        <f t="shared" si="0"/>
        <v>141.99999999999997</v>
      </c>
      <c r="F11" s="733">
        <v>149.30000000000001</v>
      </c>
      <c r="G11" s="733">
        <v>70.599999999999994</v>
      </c>
      <c r="H11" s="733">
        <v>15.3</v>
      </c>
      <c r="I11" s="733">
        <f t="shared" si="1"/>
        <v>63.40000000000002</v>
      </c>
      <c r="J11" s="733">
        <v>205.4</v>
      </c>
      <c r="K11" s="733">
        <f t="shared" si="2"/>
        <v>69.13339824732229</v>
      </c>
    </row>
    <row r="12" spans="1:11" ht="8.4499999999999993" customHeight="1">
      <c r="A12" s="47" t="s">
        <v>1362</v>
      </c>
      <c r="B12" s="733">
        <v>165.1</v>
      </c>
      <c r="C12" s="733">
        <v>3.3</v>
      </c>
      <c r="D12" s="733">
        <v>5.6</v>
      </c>
      <c r="E12" s="733">
        <f t="shared" si="0"/>
        <v>156.19999999999999</v>
      </c>
      <c r="F12" s="733">
        <v>179.3</v>
      </c>
      <c r="G12" s="733">
        <v>86.5</v>
      </c>
      <c r="H12" s="733">
        <v>4.8</v>
      </c>
      <c r="I12" s="733">
        <f t="shared" si="1"/>
        <v>88.000000000000014</v>
      </c>
      <c r="J12" s="733">
        <v>244.2</v>
      </c>
      <c r="K12" s="733">
        <f t="shared" si="2"/>
        <v>63.963963963963963</v>
      </c>
    </row>
    <row r="13" spans="1:11" ht="8.4499999999999993" customHeight="1">
      <c r="A13" s="47" t="s">
        <v>1363</v>
      </c>
      <c r="B13" s="733">
        <v>178.2</v>
      </c>
      <c r="C13" s="733">
        <v>7.1</v>
      </c>
      <c r="D13" s="733">
        <v>9.4</v>
      </c>
      <c r="E13" s="733">
        <f t="shared" si="0"/>
        <v>161.69999999999999</v>
      </c>
      <c r="F13" s="733">
        <v>209.1</v>
      </c>
      <c r="G13" s="733">
        <v>95.2</v>
      </c>
      <c r="H13" s="733">
        <v>10.8</v>
      </c>
      <c r="I13" s="733">
        <f t="shared" si="1"/>
        <v>103.1</v>
      </c>
      <c r="J13" s="733">
        <v>264.8</v>
      </c>
      <c r="K13" s="733">
        <f t="shared" si="2"/>
        <v>61.064954682779451</v>
      </c>
    </row>
    <row r="14" spans="1:11" ht="8.4499999999999993" customHeight="1">
      <c r="A14" s="47" t="s">
        <v>1364</v>
      </c>
      <c r="B14" s="733">
        <v>258.2</v>
      </c>
      <c r="C14" s="733">
        <v>10</v>
      </c>
      <c r="D14" s="733">
        <v>12.9</v>
      </c>
      <c r="E14" s="733">
        <f t="shared" si="0"/>
        <v>235.29999999999998</v>
      </c>
      <c r="F14" s="733">
        <v>241.1</v>
      </c>
      <c r="G14" s="733">
        <v>98.6</v>
      </c>
      <c r="H14" s="733">
        <v>12.1</v>
      </c>
      <c r="I14" s="733">
        <f t="shared" si="1"/>
        <v>130.4</v>
      </c>
      <c r="J14" s="733">
        <v>365.7</v>
      </c>
      <c r="K14" s="733">
        <f t="shared" si="2"/>
        <v>64.342357123325115</v>
      </c>
    </row>
    <row r="15" spans="1:11" ht="8.4499999999999993" customHeight="1">
      <c r="A15" s="47" t="s">
        <v>1365</v>
      </c>
      <c r="B15" s="733">
        <v>315.60000000000002</v>
      </c>
      <c r="C15" s="733">
        <v>7.3</v>
      </c>
      <c r="D15" s="733">
        <v>12</v>
      </c>
      <c r="E15" s="733">
        <f t="shared" si="0"/>
        <v>296.3</v>
      </c>
      <c r="F15" s="733">
        <v>278.39999999999998</v>
      </c>
      <c r="G15" s="733">
        <v>117.7</v>
      </c>
      <c r="H15" s="733">
        <v>10.7</v>
      </c>
      <c r="I15" s="733">
        <f t="shared" si="1"/>
        <v>150</v>
      </c>
      <c r="J15" s="733">
        <v>446.3</v>
      </c>
      <c r="K15" s="733">
        <f t="shared" si="2"/>
        <v>66.39032041227874</v>
      </c>
    </row>
    <row r="16" spans="1:11" ht="8.4499999999999993" customHeight="1">
      <c r="A16" s="47" t="s">
        <v>1366</v>
      </c>
      <c r="B16" s="733">
        <v>367.2</v>
      </c>
      <c r="C16" s="733">
        <v>9.9</v>
      </c>
      <c r="D16" s="733">
        <v>11.5</v>
      </c>
      <c r="E16" s="733">
        <f t="shared" si="0"/>
        <v>345.8</v>
      </c>
      <c r="F16" s="733">
        <v>280.8</v>
      </c>
      <c r="G16" s="733">
        <v>99.8</v>
      </c>
      <c r="H16" s="733">
        <v>5.3</v>
      </c>
      <c r="I16" s="733">
        <f t="shared" si="1"/>
        <v>175.7</v>
      </c>
      <c r="J16" s="733">
        <v>521.5</v>
      </c>
      <c r="K16" s="733">
        <f t="shared" si="2"/>
        <v>66.308724832214779</v>
      </c>
    </row>
    <row r="17" spans="1:11" ht="8.4499999999999993" customHeight="1">
      <c r="A17" s="47" t="s">
        <v>1367</v>
      </c>
      <c r="B17" s="733">
        <v>391</v>
      </c>
      <c r="C17" s="733">
        <v>8.6</v>
      </c>
      <c r="D17" s="733">
        <v>13.8</v>
      </c>
      <c r="E17" s="733">
        <f t="shared" si="0"/>
        <v>368.59999999999997</v>
      </c>
      <c r="F17" s="733">
        <v>288.10000000000002</v>
      </c>
      <c r="G17" s="733">
        <v>74.3</v>
      </c>
      <c r="H17" s="733">
        <v>14.1</v>
      </c>
      <c r="I17" s="733">
        <f t="shared" si="1"/>
        <v>199.70000000000002</v>
      </c>
      <c r="J17" s="733">
        <v>568.29999999999995</v>
      </c>
      <c r="K17" s="733">
        <f t="shared" si="2"/>
        <v>64.860109097307756</v>
      </c>
    </row>
    <row r="18" spans="1:11" ht="8.4499999999999993" customHeight="1">
      <c r="A18" s="47" t="s">
        <v>1368</v>
      </c>
      <c r="B18" s="733">
        <v>449.3</v>
      </c>
      <c r="C18" s="733">
        <v>14.3</v>
      </c>
      <c r="D18" s="733">
        <v>15.9</v>
      </c>
      <c r="E18" s="733">
        <f t="shared" si="0"/>
        <v>419.1</v>
      </c>
      <c r="F18" s="733">
        <v>378.4</v>
      </c>
      <c r="G18" s="733">
        <v>146.80000000000001</v>
      </c>
      <c r="H18" s="733">
        <v>31.9</v>
      </c>
      <c r="I18" s="733">
        <f t="shared" si="1"/>
        <v>199.69999999999996</v>
      </c>
      <c r="J18" s="733">
        <v>618.79999999999995</v>
      </c>
      <c r="K18" s="733">
        <f t="shared" si="2"/>
        <v>67.727860374919203</v>
      </c>
    </row>
    <row r="19" spans="1:11" ht="8.4499999999999993" customHeight="1">
      <c r="A19" s="47" t="s">
        <v>1369</v>
      </c>
      <c r="B19" s="733">
        <v>509.5</v>
      </c>
      <c r="C19" s="733">
        <v>18.7</v>
      </c>
      <c r="D19" s="733">
        <v>20.6</v>
      </c>
      <c r="E19" s="733">
        <f t="shared" si="0"/>
        <v>470.2</v>
      </c>
      <c r="F19" s="733">
        <v>537.79999999999995</v>
      </c>
      <c r="G19" s="733">
        <v>260.5</v>
      </c>
      <c r="H19" s="733">
        <v>47.1</v>
      </c>
      <c r="I19" s="733">
        <f t="shared" si="1"/>
        <v>230.19999999999996</v>
      </c>
      <c r="J19" s="733">
        <v>700.4</v>
      </c>
      <c r="K19" s="733">
        <f t="shared" si="2"/>
        <v>67.1330668189606</v>
      </c>
    </row>
    <row r="20" spans="1:11" ht="8.4499999999999993" customHeight="1">
      <c r="A20" s="47" t="s">
        <v>1370</v>
      </c>
      <c r="B20" s="733">
        <v>568.70000000000005</v>
      </c>
      <c r="C20" s="733">
        <v>16.600000000000001</v>
      </c>
      <c r="D20" s="733">
        <v>20.7</v>
      </c>
      <c r="E20" s="733">
        <f t="shared" si="0"/>
        <v>531.4</v>
      </c>
      <c r="F20" s="733">
        <v>615.9</v>
      </c>
      <c r="G20" s="733">
        <v>314</v>
      </c>
      <c r="H20" s="733">
        <v>70</v>
      </c>
      <c r="I20" s="733">
        <f t="shared" si="1"/>
        <v>231.89999999999998</v>
      </c>
      <c r="J20" s="733">
        <v>763.3</v>
      </c>
      <c r="K20" s="733">
        <f t="shared" si="2"/>
        <v>69.618760644569633</v>
      </c>
    </row>
    <row r="21" spans="1:11" ht="8.4499999999999993" customHeight="1">
      <c r="A21" s="47" t="s">
        <v>1371</v>
      </c>
      <c r="B21" s="733">
        <v>612.1</v>
      </c>
      <c r="C21" s="733">
        <v>9.1</v>
      </c>
      <c r="D21" s="733">
        <v>26.9</v>
      </c>
      <c r="E21" s="733">
        <f t="shared" si="0"/>
        <v>576.1</v>
      </c>
      <c r="F21" s="733">
        <v>578.79999999999995</v>
      </c>
      <c r="G21" s="733">
        <v>311.89999999999998</v>
      </c>
      <c r="H21" s="733">
        <v>49.6</v>
      </c>
      <c r="I21" s="733">
        <f t="shared" si="1"/>
        <v>217.29999999999998</v>
      </c>
      <c r="J21" s="733">
        <v>793.4</v>
      </c>
      <c r="K21" s="733">
        <f t="shared" si="2"/>
        <v>72.611545248298469</v>
      </c>
    </row>
    <row r="22" spans="1:11" ht="8.4499999999999993" customHeight="1">
      <c r="A22" s="47" t="s">
        <v>1372</v>
      </c>
      <c r="B22" s="733">
        <v>642.6</v>
      </c>
      <c r="C22" s="733">
        <v>11.2</v>
      </c>
      <c r="D22" s="733">
        <v>30.2</v>
      </c>
      <c r="E22" s="733">
        <f t="shared" si="0"/>
        <v>601.19999999999993</v>
      </c>
      <c r="F22" s="733">
        <v>621.5</v>
      </c>
      <c r="G22" s="733">
        <v>318.3</v>
      </c>
      <c r="H22" s="733">
        <v>46.7</v>
      </c>
      <c r="I22" s="733">
        <f t="shared" si="1"/>
        <v>256.5</v>
      </c>
      <c r="J22" s="733">
        <v>857.7</v>
      </c>
      <c r="K22" s="733">
        <f t="shared" si="2"/>
        <v>70.094438614900298</v>
      </c>
    </row>
    <row r="23" spans="1:11" ht="8.4499999999999993" customHeight="1">
      <c r="A23" s="47" t="s">
        <v>372</v>
      </c>
      <c r="B23" s="733">
        <v>740.4</v>
      </c>
      <c r="C23" s="733">
        <v>13.2</v>
      </c>
      <c r="D23" s="733">
        <v>32.5</v>
      </c>
      <c r="E23" s="733">
        <f t="shared" si="0"/>
        <v>694.69999999999993</v>
      </c>
      <c r="F23" s="733">
        <v>660.9</v>
      </c>
      <c r="G23" s="733">
        <v>263.39999999999998</v>
      </c>
      <c r="H23" s="733">
        <v>76.400000000000006</v>
      </c>
      <c r="I23" s="733">
        <f t="shared" si="1"/>
        <v>321.10000000000002</v>
      </c>
      <c r="J23" s="733">
        <v>1015.8</v>
      </c>
      <c r="K23" s="733">
        <f t="shared" si="2"/>
        <v>68.389446741484534</v>
      </c>
    </row>
    <row r="24" spans="1:11" ht="8.4499999999999993" customHeight="1">
      <c r="A24" s="47" t="s">
        <v>373</v>
      </c>
      <c r="B24" s="733">
        <v>927.1</v>
      </c>
      <c r="C24" s="733">
        <v>10.5</v>
      </c>
      <c r="D24" s="733">
        <v>38</v>
      </c>
      <c r="E24" s="733">
        <f t="shared" si="0"/>
        <v>878.6</v>
      </c>
      <c r="F24" s="733">
        <v>760.8</v>
      </c>
      <c r="G24" s="733">
        <v>265.5</v>
      </c>
      <c r="H24" s="733">
        <v>92.8</v>
      </c>
      <c r="I24" s="733">
        <f t="shared" si="1"/>
        <v>402.49999999999994</v>
      </c>
      <c r="J24" s="733">
        <v>1281.0999999999999</v>
      </c>
      <c r="K24" s="733">
        <f t="shared" si="2"/>
        <v>68.58168761220827</v>
      </c>
    </row>
    <row r="25" spans="1:11" ht="8.4499999999999993" customHeight="1">
      <c r="A25" s="47" t="s">
        <v>374</v>
      </c>
      <c r="B25" s="733">
        <v>971.2</v>
      </c>
      <c r="C25" s="733">
        <v>6.7</v>
      </c>
      <c r="D25" s="733">
        <v>48</v>
      </c>
      <c r="E25" s="733">
        <f t="shared" si="0"/>
        <v>916.5</v>
      </c>
      <c r="F25" s="733">
        <v>802.7</v>
      </c>
      <c r="G25" s="733">
        <v>240</v>
      </c>
      <c r="H25" s="733">
        <v>141.5</v>
      </c>
      <c r="I25" s="733">
        <f t="shared" si="1"/>
        <v>421.20000000000005</v>
      </c>
      <c r="J25" s="733">
        <v>1337.7</v>
      </c>
      <c r="K25" s="733">
        <f t="shared" si="2"/>
        <v>68.5131195335277</v>
      </c>
    </row>
    <row r="26" spans="1:11" ht="8.4499999999999993" customHeight="1">
      <c r="A26" s="47" t="s">
        <v>375</v>
      </c>
      <c r="B26" s="733">
        <v>1024.0999999999999</v>
      </c>
      <c r="C26" s="733">
        <v>8.6</v>
      </c>
      <c r="D26" s="733">
        <v>52</v>
      </c>
      <c r="E26" s="733">
        <f t="shared" si="0"/>
        <v>963.49999999999989</v>
      </c>
      <c r="F26" s="733">
        <v>819.8</v>
      </c>
      <c r="G26" s="733">
        <v>164.7</v>
      </c>
      <c r="H26" s="733">
        <v>166.1</v>
      </c>
      <c r="I26" s="733">
        <f t="shared" si="1"/>
        <v>488.99999999999989</v>
      </c>
      <c r="J26" s="733">
        <v>1452.5</v>
      </c>
      <c r="K26" s="733">
        <f t="shared" si="2"/>
        <v>66.333907056798608</v>
      </c>
    </row>
    <row r="27" spans="1:11" ht="8.4499999999999993" customHeight="1">
      <c r="A27" s="47" t="s">
        <v>379</v>
      </c>
      <c r="B27" s="733">
        <v>1256.4000000000001</v>
      </c>
      <c r="C27" s="733">
        <v>4.4000000000000004</v>
      </c>
      <c r="D27" s="733">
        <v>58.8</v>
      </c>
      <c r="E27" s="733">
        <f t="shared" si="0"/>
        <v>1193.2</v>
      </c>
      <c r="F27" s="733">
        <v>1039.9000000000001</v>
      </c>
      <c r="G27" s="733">
        <v>163.4</v>
      </c>
      <c r="H27" s="733">
        <v>216.8</v>
      </c>
      <c r="I27" s="733">
        <f t="shared" si="1"/>
        <v>659.7</v>
      </c>
      <c r="J27" s="733">
        <v>1852.9</v>
      </c>
      <c r="K27" s="733">
        <f t="shared" si="2"/>
        <v>64.396351664957635</v>
      </c>
    </row>
    <row r="28" spans="1:11" ht="8.4499999999999993" customHeight="1">
      <c r="A28" s="47" t="s">
        <v>380</v>
      </c>
      <c r="B28" s="733">
        <v>1426.8</v>
      </c>
      <c r="C28" s="733">
        <v>0</v>
      </c>
      <c r="D28" s="733">
        <v>74.900000000000006</v>
      </c>
      <c r="E28" s="733">
        <f t="shared" si="0"/>
        <v>1351.8999999999999</v>
      </c>
      <c r="F28" s="733">
        <v>1189.5</v>
      </c>
      <c r="G28" s="733">
        <v>178.7</v>
      </c>
      <c r="H28" s="733">
        <v>302.10000000000002</v>
      </c>
      <c r="I28" s="733">
        <f t="shared" si="1"/>
        <v>708.69999999999993</v>
      </c>
      <c r="J28" s="733">
        <v>2060.6</v>
      </c>
      <c r="K28" s="733">
        <f t="shared" si="2"/>
        <v>65.607104726778616</v>
      </c>
    </row>
    <row r="29" spans="1:11" ht="8.4499999999999993" customHeight="1">
      <c r="A29" s="47" t="s">
        <v>381</v>
      </c>
      <c r="B29" s="733">
        <v>1712.2</v>
      </c>
      <c r="C29" s="733">
        <v>0</v>
      </c>
      <c r="D29" s="733">
        <v>97</v>
      </c>
      <c r="E29" s="733">
        <f t="shared" si="0"/>
        <v>1615.2</v>
      </c>
      <c r="F29" s="733">
        <v>1333.3</v>
      </c>
      <c r="G29" s="733">
        <v>183.8</v>
      </c>
      <c r="H29" s="733">
        <v>259.8</v>
      </c>
      <c r="I29" s="733">
        <f t="shared" si="1"/>
        <v>889.7</v>
      </c>
      <c r="J29" s="733">
        <v>2504.9</v>
      </c>
      <c r="K29" s="733">
        <f t="shared" si="2"/>
        <v>64.481616032576156</v>
      </c>
    </row>
    <row r="30" spans="1:11" ht="8.4499999999999993" customHeight="1">
      <c r="A30" s="47" t="s">
        <v>382</v>
      </c>
      <c r="B30" s="733">
        <v>1908.7</v>
      </c>
      <c r="C30" s="733">
        <v>0</v>
      </c>
      <c r="D30" s="733">
        <v>109.4</v>
      </c>
      <c r="E30" s="733">
        <f t="shared" si="0"/>
        <v>1799.3</v>
      </c>
      <c r="F30" s="733">
        <v>1522.6</v>
      </c>
      <c r="G30" s="733">
        <v>163</v>
      </c>
      <c r="H30" s="733">
        <v>328.5</v>
      </c>
      <c r="I30" s="733">
        <f t="shared" si="1"/>
        <v>1031.0999999999999</v>
      </c>
      <c r="J30" s="733">
        <v>2830.4</v>
      </c>
      <c r="K30" s="733">
        <f t="shared" si="2"/>
        <v>63.570520067834934</v>
      </c>
    </row>
    <row r="31" spans="1:11" ht="8.4499999999999993" customHeight="1">
      <c r="A31" s="47" t="s">
        <v>383</v>
      </c>
      <c r="B31" s="733">
        <v>2213.9</v>
      </c>
      <c r="C31" s="733">
        <v>0</v>
      </c>
      <c r="D31" s="733">
        <v>148.19999999999999</v>
      </c>
      <c r="E31" s="733">
        <f t="shared" si="0"/>
        <v>2065.7000000000003</v>
      </c>
      <c r="F31" s="733">
        <v>1512.2</v>
      </c>
      <c r="G31" s="733">
        <v>71.599999999999994</v>
      </c>
      <c r="H31" s="733">
        <v>298.5</v>
      </c>
      <c r="I31" s="733">
        <f t="shared" si="1"/>
        <v>1142.1000000000001</v>
      </c>
      <c r="J31" s="733">
        <v>3207.8</v>
      </c>
      <c r="K31" s="733">
        <f t="shared" si="2"/>
        <v>64.396159361556215</v>
      </c>
    </row>
    <row r="32" spans="1:11" ht="8.4499999999999993" customHeight="1">
      <c r="A32" s="47" t="s">
        <v>384</v>
      </c>
      <c r="B32" s="733">
        <v>2617.5</v>
      </c>
      <c r="C32" s="733">
        <v>0</v>
      </c>
      <c r="D32" s="733">
        <v>180.8</v>
      </c>
      <c r="E32" s="733">
        <f t="shared" si="0"/>
        <v>2436.6999999999998</v>
      </c>
      <c r="F32" s="733">
        <v>1736.3</v>
      </c>
      <c r="G32" s="733">
        <v>0</v>
      </c>
      <c r="H32" s="733">
        <v>561.5</v>
      </c>
      <c r="I32" s="733">
        <f t="shared" si="1"/>
        <v>1174.8</v>
      </c>
      <c r="J32" s="733">
        <v>3611.5</v>
      </c>
      <c r="K32" s="733">
        <f t="shared" si="2"/>
        <v>67.470580091374771</v>
      </c>
    </row>
    <row r="33" spans="1:11" ht="8.4499999999999993" customHeight="1">
      <c r="A33" s="47" t="s">
        <v>385</v>
      </c>
      <c r="B33" s="733">
        <v>2963.2</v>
      </c>
      <c r="C33" s="733">
        <v>0</v>
      </c>
      <c r="D33" s="733">
        <v>211.2</v>
      </c>
      <c r="E33" s="733">
        <f t="shared" si="0"/>
        <v>2752</v>
      </c>
      <c r="F33" s="733">
        <v>2324.4</v>
      </c>
      <c r="G33" s="733">
        <v>0</v>
      </c>
      <c r="H33" s="733">
        <v>727.5</v>
      </c>
      <c r="I33" s="733">
        <f t="shared" si="1"/>
        <v>1596.9</v>
      </c>
      <c r="J33" s="733">
        <v>4348.8999999999996</v>
      </c>
      <c r="K33" s="733">
        <f t="shared" si="2"/>
        <v>63.280369748672086</v>
      </c>
    </row>
    <row r="34" spans="1:11" ht="8.4499999999999993" customHeight="1">
      <c r="A34" s="47" t="s">
        <v>386</v>
      </c>
      <c r="B34" s="733">
        <v>3554.3</v>
      </c>
      <c r="C34" s="733">
        <v>0</v>
      </c>
      <c r="D34" s="733">
        <v>280.89999999999998</v>
      </c>
      <c r="E34" s="733">
        <f t="shared" si="0"/>
        <v>3273.4</v>
      </c>
      <c r="F34" s="733">
        <v>2427</v>
      </c>
      <c r="G34" s="733">
        <v>0</v>
      </c>
      <c r="H34" s="733">
        <v>768.9</v>
      </c>
      <c r="I34" s="733">
        <f t="shared" si="1"/>
        <v>1658.1</v>
      </c>
      <c r="J34" s="733">
        <v>4931.5</v>
      </c>
      <c r="K34" s="733">
        <f t="shared" si="2"/>
        <v>66.377369968569397</v>
      </c>
    </row>
    <row r="35" spans="1:11" ht="8.4499999999999993" customHeight="1">
      <c r="A35" s="47" t="s">
        <v>387</v>
      </c>
      <c r="B35" s="733">
        <v>4035.6</v>
      </c>
      <c r="C35" s="733">
        <v>0</v>
      </c>
      <c r="D35" s="733">
        <v>298.3</v>
      </c>
      <c r="E35" s="733">
        <f t="shared" si="0"/>
        <v>3737.2999999999997</v>
      </c>
      <c r="F35" s="733">
        <v>2600.4</v>
      </c>
      <c r="G35" s="733">
        <v>0</v>
      </c>
      <c r="H35" s="733">
        <v>857.7</v>
      </c>
      <c r="I35" s="733">
        <f t="shared" si="1"/>
        <v>1742.7</v>
      </c>
      <c r="J35" s="733">
        <v>5480</v>
      </c>
      <c r="K35" s="733">
        <f t="shared" si="2"/>
        <v>68.198905109489047</v>
      </c>
    </row>
    <row r="36" spans="1:11" ht="8.4499999999999993" customHeight="1">
      <c r="A36" s="47" t="s">
        <v>388</v>
      </c>
      <c r="B36" s="733">
        <v>5234.5</v>
      </c>
      <c r="C36" s="733">
        <v>0</v>
      </c>
      <c r="D36" s="733">
        <v>391.6</v>
      </c>
      <c r="E36" s="733">
        <f t="shared" si="0"/>
        <v>4842.8999999999996</v>
      </c>
      <c r="F36" s="733">
        <v>3184.2</v>
      </c>
      <c r="G36" s="733">
        <v>0</v>
      </c>
      <c r="H36" s="733">
        <v>997.8</v>
      </c>
      <c r="I36" s="733">
        <f t="shared" si="1"/>
        <v>2186.3999999999996</v>
      </c>
      <c r="J36" s="733">
        <v>7029.3</v>
      </c>
      <c r="K36" s="733">
        <f t="shared" si="2"/>
        <v>68.895907131577815</v>
      </c>
    </row>
    <row r="37" spans="1:11" ht="8.4499999999999993" customHeight="1">
      <c r="A37" s="47" t="s">
        <v>391</v>
      </c>
      <c r="B37" s="733">
        <v>6183.8</v>
      </c>
      <c r="C37" s="733">
        <v>0</v>
      </c>
      <c r="D37" s="733">
        <v>437.7</v>
      </c>
      <c r="E37" s="733">
        <f t="shared" si="0"/>
        <v>5746.1</v>
      </c>
      <c r="F37" s="733">
        <v>3466.5</v>
      </c>
      <c r="G37" s="733">
        <v>0</v>
      </c>
      <c r="H37" s="733">
        <v>1092.4000000000001</v>
      </c>
      <c r="I37" s="733">
        <f t="shared" si="1"/>
        <v>2374.1</v>
      </c>
      <c r="J37" s="733">
        <v>8120.2</v>
      </c>
      <c r="K37" s="733">
        <f t="shared" si="2"/>
        <v>70.763035393216924</v>
      </c>
    </row>
    <row r="38" spans="1:11" ht="8.4499999999999993" customHeight="1">
      <c r="A38" s="47" t="s">
        <v>392</v>
      </c>
      <c r="B38" s="733">
        <v>6962.1</v>
      </c>
      <c r="C38" s="733">
        <v>0</v>
      </c>
      <c r="D38" s="733">
        <v>587.5</v>
      </c>
      <c r="E38" s="733">
        <f t="shared" si="0"/>
        <v>6374.6</v>
      </c>
      <c r="F38" s="733">
        <v>4897.5</v>
      </c>
      <c r="G38" s="733">
        <v>266.89999999999998</v>
      </c>
      <c r="H38" s="733">
        <v>1408.6</v>
      </c>
      <c r="I38" s="733">
        <f t="shared" si="1"/>
        <v>3222.0000000000005</v>
      </c>
      <c r="J38" s="733">
        <v>9596.6</v>
      </c>
      <c r="K38" s="733">
        <f t="shared" si="2"/>
        <v>66.425609069878917</v>
      </c>
    </row>
    <row r="39" spans="1:11" ht="8.4499999999999993" customHeight="1">
      <c r="A39" s="47" t="s">
        <v>416</v>
      </c>
      <c r="B39" s="733">
        <v>8707.9</v>
      </c>
      <c r="C39" s="733">
        <v>0</v>
      </c>
      <c r="D39" s="733">
        <v>761.3</v>
      </c>
      <c r="E39" s="733">
        <f t="shared" si="0"/>
        <v>7946.5999999999995</v>
      </c>
      <c r="F39" s="733">
        <v>5915.7</v>
      </c>
      <c r="G39" s="733">
        <v>0</v>
      </c>
      <c r="H39" s="733">
        <v>2086.9</v>
      </c>
      <c r="I39" s="733">
        <f t="shared" si="1"/>
        <v>3828.7999999999997</v>
      </c>
      <c r="J39" s="733">
        <v>11775.4</v>
      </c>
      <c r="K39" s="733">
        <f t="shared" si="2"/>
        <v>67.484756356471962</v>
      </c>
    </row>
    <row r="40" spans="1:11" ht="8.4499999999999993" customHeight="1">
      <c r="A40" s="47" t="s">
        <v>394</v>
      </c>
      <c r="B40" s="733">
        <v>10526.4</v>
      </c>
      <c r="C40" s="733">
        <v>0</v>
      </c>
      <c r="D40" s="733">
        <v>808.2</v>
      </c>
      <c r="E40" s="733">
        <f t="shared" si="0"/>
        <v>9718.1999999999989</v>
      </c>
      <c r="F40" s="733">
        <v>7084.4</v>
      </c>
      <c r="G40" s="733">
        <v>0</v>
      </c>
      <c r="H40" s="733">
        <v>2579.6</v>
      </c>
      <c r="I40" s="733">
        <f t="shared" si="1"/>
        <v>4504.7999999999993</v>
      </c>
      <c r="J40" s="733">
        <v>14223</v>
      </c>
      <c r="K40" s="733">
        <f t="shared" si="2"/>
        <v>68.327357097658719</v>
      </c>
    </row>
    <row r="41" spans="1:11" ht="8.4499999999999993" customHeight="1">
      <c r="A41" s="47" t="s">
        <v>395</v>
      </c>
      <c r="B41" s="733">
        <v>12608.4</v>
      </c>
      <c r="C41" s="733">
        <v>0</v>
      </c>
      <c r="D41" s="733">
        <v>953.9</v>
      </c>
      <c r="E41" s="733">
        <f t="shared" si="0"/>
        <v>11654.5</v>
      </c>
      <c r="F41" s="733">
        <v>8376.4</v>
      </c>
      <c r="G41" s="733">
        <v>101.2</v>
      </c>
      <c r="H41" s="733">
        <v>3646.1</v>
      </c>
      <c r="I41" s="733">
        <f t="shared" si="1"/>
        <v>4629.0999999999985</v>
      </c>
      <c r="J41" s="733">
        <v>16283.6</v>
      </c>
      <c r="K41" s="733">
        <f t="shared" si="2"/>
        <v>71.572011103195848</v>
      </c>
    </row>
    <row r="42" spans="1:11" ht="8.4499999999999993" customHeight="1">
      <c r="A42" s="47" t="s">
        <v>396</v>
      </c>
      <c r="B42" s="733">
        <v>14786.7</v>
      </c>
      <c r="C42" s="733">
        <v>0</v>
      </c>
      <c r="D42" s="733">
        <v>1147</v>
      </c>
      <c r="E42" s="733">
        <f t="shared" si="0"/>
        <v>13639.7</v>
      </c>
      <c r="F42" s="733">
        <v>9314.9</v>
      </c>
      <c r="G42" s="733">
        <v>0</v>
      </c>
      <c r="H42" s="733">
        <v>3496.9</v>
      </c>
      <c r="I42" s="733">
        <f t="shared" si="1"/>
        <v>5818</v>
      </c>
      <c r="J42" s="733">
        <v>19457.7</v>
      </c>
      <c r="K42" s="733">
        <f t="shared" si="2"/>
        <v>70.099240917477402</v>
      </c>
    </row>
    <row r="43" spans="1:11" ht="8.4499999999999993" customHeight="1">
      <c r="A43" s="47" t="s">
        <v>397</v>
      </c>
      <c r="B43" s="733">
        <v>17673.099999999999</v>
      </c>
      <c r="C43" s="733">
        <v>0</v>
      </c>
      <c r="D43" s="733">
        <v>1360.1</v>
      </c>
      <c r="E43" s="733">
        <f t="shared" si="0"/>
        <v>16312.999999999998</v>
      </c>
      <c r="F43" s="733">
        <v>13223.9</v>
      </c>
      <c r="G43" s="733">
        <v>0</v>
      </c>
      <c r="H43" s="733">
        <v>5703.9</v>
      </c>
      <c r="I43" s="733">
        <f t="shared" si="1"/>
        <v>7520</v>
      </c>
      <c r="J43" s="733">
        <v>23833</v>
      </c>
      <c r="K43" s="733">
        <f t="shared" si="2"/>
        <v>68.447111148407657</v>
      </c>
    </row>
    <row r="44" spans="1:11" ht="8.4499999999999993" customHeight="1">
      <c r="A44" s="47" t="s">
        <v>398</v>
      </c>
      <c r="B44" s="733">
        <v>21519.1</v>
      </c>
      <c r="C44" s="733">
        <v>0</v>
      </c>
      <c r="D44" s="733">
        <v>1859.4</v>
      </c>
      <c r="E44" s="733">
        <f t="shared" si="0"/>
        <v>19659.699999999997</v>
      </c>
      <c r="F44" s="733">
        <v>14552.4</v>
      </c>
      <c r="G44" s="733">
        <v>0</v>
      </c>
      <c r="H44" s="733">
        <v>5701.7</v>
      </c>
      <c r="I44" s="733">
        <f t="shared" si="1"/>
        <v>8850.7000000000007</v>
      </c>
      <c r="J44" s="733">
        <v>28510.400000000001</v>
      </c>
      <c r="K44" s="733">
        <f t="shared" si="2"/>
        <v>68.956240529771577</v>
      </c>
    </row>
    <row r="45" spans="1:11" ht="8.4499999999999993" customHeight="1">
      <c r="A45" s="47" t="s">
        <v>399</v>
      </c>
      <c r="B45" s="733">
        <v>24531.5</v>
      </c>
      <c r="C45" s="733">
        <v>0</v>
      </c>
      <c r="D45" s="733">
        <v>2037.6</v>
      </c>
      <c r="E45" s="733">
        <f t="shared" si="0"/>
        <v>22493.9</v>
      </c>
      <c r="F45" s="733">
        <v>17626.599999999999</v>
      </c>
      <c r="G45" s="733">
        <v>0</v>
      </c>
      <c r="H45" s="733">
        <v>7135.1</v>
      </c>
      <c r="I45" s="733">
        <f t="shared" si="1"/>
        <v>10491.499999999998</v>
      </c>
      <c r="J45" s="733">
        <v>32985.4</v>
      </c>
      <c r="K45" s="733">
        <f t="shared" si="2"/>
        <v>68.193503792587023</v>
      </c>
    </row>
    <row r="46" spans="1:11" ht="8.4499999999999993" customHeight="1">
      <c r="A46" s="31" t="s">
        <v>417</v>
      </c>
      <c r="B46" s="733">
        <v>27492.799999999999</v>
      </c>
      <c r="C46" s="733">
        <v>0</v>
      </c>
      <c r="D46" s="733">
        <v>2446.4</v>
      </c>
      <c r="E46" s="733">
        <v>25046.400000000001</v>
      </c>
      <c r="F46" s="733">
        <v>18285.2</v>
      </c>
      <c r="G46" s="733">
        <v>0</v>
      </c>
      <c r="H46" s="733">
        <v>6833.6</v>
      </c>
      <c r="I46" s="733">
        <v>11451.6</v>
      </c>
      <c r="J46" s="733">
        <v>36498</v>
      </c>
      <c r="K46" s="733">
        <v>68.624034193654452</v>
      </c>
    </row>
    <row r="47" spans="1:11" ht="8.4499999999999993" customHeight="1">
      <c r="A47" s="31" t="s">
        <v>401</v>
      </c>
      <c r="B47" s="733">
        <v>30171</v>
      </c>
      <c r="C47" s="733">
        <v>0</v>
      </c>
      <c r="D47" s="733">
        <v>2837.3</v>
      </c>
      <c r="E47" s="733">
        <v>27333.7</v>
      </c>
      <c r="F47" s="733">
        <v>20515.099999999999</v>
      </c>
      <c r="G47" s="733">
        <v>0</v>
      </c>
      <c r="H47" s="733">
        <v>9388.5</v>
      </c>
      <c r="I47" s="733">
        <v>11126.6</v>
      </c>
      <c r="J47" s="733">
        <v>38460.300000000003</v>
      </c>
      <c r="K47" s="733">
        <v>71.069908451052129</v>
      </c>
    </row>
    <row r="48" spans="1:11" ht="8.4499999999999993" customHeight="1">
      <c r="A48" s="47" t="s">
        <v>402</v>
      </c>
      <c r="B48" s="734">
        <v>33782.9</v>
      </c>
      <c r="C48" s="734">
        <v>0</v>
      </c>
      <c r="D48" s="734">
        <v>2889.7</v>
      </c>
      <c r="E48" s="734">
        <v>30893.200000000001</v>
      </c>
      <c r="F48" s="734">
        <v>24952.1</v>
      </c>
      <c r="G48" s="734">
        <v>0</v>
      </c>
      <c r="H48" s="734">
        <v>10681.5</v>
      </c>
      <c r="I48" s="734">
        <v>14270.6</v>
      </c>
      <c r="J48" s="734">
        <v>45163.8</v>
      </c>
      <c r="K48" s="734">
        <v>68.402570200027455</v>
      </c>
    </row>
    <row r="49" spans="1:11" ht="8.4499999999999993" customHeight="1">
      <c r="A49" s="47" t="s">
        <v>403</v>
      </c>
      <c r="B49" s="733">
        <v>38294.699999999997</v>
      </c>
      <c r="C49" s="733">
        <v>0</v>
      </c>
      <c r="D49" s="733">
        <v>3310.4</v>
      </c>
      <c r="E49" s="733">
        <v>34984.300000000003</v>
      </c>
      <c r="F49" s="733">
        <v>28109.1</v>
      </c>
      <c r="G49" s="733">
        <v>0</v>
      </c>
      <c r="H49" s="733">
        <v>12031</v>
      </c>
      <c r="I49" s="733">
        <v>16078.1</v>
      </c>
      <c r="J49" s="733">
        <v>51062.5</v>
      </c>
      <c r="K49" s="733">
        <v>68.512839192830739</v>
      </c>
    </row>
    <row r="50" spans="1:11" s="261" customFormat="1" ht="8.4499999999999993" customHeight="1">
      <c r="A50" s="260" t="s">
        <v>404</v>
      </c>
      <c r="B50" s="735">
        <v>45650</v>
      </c>
      <c r="C50" s="735">
        <v>0</v>
      </c>
      <c r="D50" s="735">
        <v>3507</v>
      </c>
      <c r="E50" s="735">
        <v>42143</v>
      </c>
      <c r="F50" s="735">
        <v>32048.2</v>
      </c>
      <c r="G50" s="736">
        <v>0</v>
      </c>
      <c r="H50" s="736">
        <v>13211.4</v>
      </c>
      <c r="I50" s="736">
        <v>18836.8</v>
      </c>
      <c r="J50" s="736">
        <v>60979.7</v>
      </c>
      <c r="K50" s="736">
        <v>69.109770776552239</v>
      </c>
    </row>
    <row r="51" spans="1:11" s="261" customFormat="1" ht="8.4499999999999993" customHeight="1">
      <c r="A51" s="260" t="s">
        <v>166</v>
      </c>
      <c r="B51" s="735">
        <v>52412</v>
      </c>
      <c r="C51" s="735">
        <v>0</v>
      </c>
      <c r="D51" s="735">
        <v>4116.8999999999996</v>
      </c>
      <c r="E51" s="735">
        <v>48295.1</v>
      </c>
      <c r="F51" s="735">
        <v>38725</v>
      </c>
      <c r="G51" s="736">
        <v>0</v>
      </c>
      <c r="H51" s="736">
        <v>16443.2</v>
      </c>
      <c r="I51" s="736">
        <v>22281.8</v>
      </c>
      <c r="J51" s="736">
        <v>70577</v>
      </c>
      <c r="K51" s="736">
        <v>68.429046897781006</v>
      </c>
    </row>
    <row r="52" spans="1:11" s="280" customFormat="1" ht="8.4499999999999993" customHeight="1">
      <c r="A52" s="260" t="s">
        <v>975</v>
      </c>
      <c r="B52" s="735">
        <v>60567.199999999997</v>
      </c>
      <c r="C52" s="735">
        <v>0</v>
      </c>
      <c r="D52" s="735">
        <v>4908.8999999999996</v>
      </c>
      <c r="E52" s="735">
        <v>55658.3</v>
      </c>
      <c r="F52" s="735">
        <v>38252.699999999997</v>
      </c>
      <c r="G52" s="736">
        <v>0</v>
      </c>
      <c r="H52" s="736">
        <v>16755.099999999999</v>
      </c>
      <c r="I52" s="736">
        <v>21497.599999999999</v>
      </c>
      <c r="J52" s="736">
        <v>77156.2</v>
      </c>
      <c r="K52" s="736">
        <v>72.137451575317002</v>
      </c>
    </row>
    <row r="53" spans="1:11" s="364" customFormat="1" ht="8.4499999999999993" customHeight="1">
      <c r="A53" s="260" t="s">
        <v>1471</v>
      </c>
      <c r="B53" s="735">
        <v>61608.515897999998</v>
      </c>
      <c r="C53" s="735">
        <v>0</v>
      </c>
      <c r="D53" s="735">
        <v>4723.3</v>
      </c>
      <c r="E53" s="735">
        <v>56885.215897999995</v>
      </c>
      <c r="F53" s="735">
        <v>43584.1</v>
      </c>
      <c r="G53" s="736">
        <v>461.7</v>
      </c>
      <c r="H53" s="737">
        <v>16253.5</v>
      </c>
      <c r="I53" s="736">
        <v>26868.9</v>
      </c>
      <c r="J53" s="736">
        <v>83754.100000000006</v>
      </c>
      <c r="K53" s="736">
        <v>67.919307950522338</v>
      </c>
    </row>
    <row r="54" spans="1:11" s="364" customFormat="1" ht="8.4499999999999993" customHeight="1">
      <c r="A54" s="260" t="s">
        <v>1114</v>
      </c>
      <c r="B54" s="735">
        <v>67502.7</v>
      </c>
      <c r="C54" s="735">
        <v>0</v>
      </c>
      <c r="D54" s="735">
        <v>4283.8</v>
      </c>
      <c r="E54" s="735">
        <v>63218.9</v>
      </c>
      <c r="F54" s="735">
        <v>56447.224000000002</v>
      </c>
      <c r="G54" s="736">
        <v>753</v>
      </c>
      <c r="H54" s="737">
        <v>24943.524000000001</v>
      </c>
      <c r="I54" s="737">
        <v>30750.7</v>
      </c>
      <c r="J54" s="736">
        <v>93973.7</v>
      </c>
      <c r="K54" s="736">
        <v>67.275906250532074</v>
      </c>
    </row>
    <row r="55" spans="1:11" s="364" customFormat="1" ht="8.4499999999999993" customHeight="1">
      <c r="A55" s="558" t="s">
        <v>1032</v>
      </c>
      <c r="B55" s="735">
        <v>73557.100000000006</v>
      </c>
      <c r="C55" s="735">
        <v>0</v>
      </c>
      <c r="D55" s="735">
        <v>4773</v>
      </c>
      <c r="E55" s="735">
        <v>68784.100000000006</v>
      </c>
      <c r="F55" s="735">
        <v>52198.697999999997</v>
      </c>
      <c r="G55" s="736">
        <v>0</v>
      </c>
      <c r="H55" s="737">
        <v>20777.097999999998</v>
      </c>
      <c r="I55" s="737">
        <v>31421.599999999999</v>
      </c>
      <c r="J55" s="736">
        <v>100205.8</v>
      </c>
      <c r="K55" s="736">
        <v>68.642901551508544</v>
      </c>
    </row>
    <row r="56" spans="1:11" s="119" customFormat="1" ht="8.4499999999999993" customHeight="1">
      <c r="A56" s="305" t="s">
        <v>376</v>
      </c>
      <c r="B56" s="737">
        <v>83834.899999999994</v>
      </c>
      <c r="C56" s="737">
        <v>0</v>
      </c>
      <c r="D56" s="737">
        <v>5908.6</v>
      </c>
      <c r="E56" s="737">
        <v>77926.3</v>
      </c>
      <c r="F56" s="737">
        <v>59857.813999999998</v>
      </c>
      <c r="G56" s="737">
        <v>0</v>
      </c>
      <c r="H56" s="737">
        <v>23395.513999999999</v>
      </c>
      <c r="I56" s="737">
        <v>36462.300000000003</v>
      </c>
      <c r="J56" s="737">
        <v>114388.8</v>
      </c>
      <c r="K56" s="737">
        <v>68.124183703620815</v>
      </c>
    </row>
    <row r="57" spans="1:11" s="120" customFormat="1" ht="8.4499999999999993" customHeight="1">
      <c r="A57" s="305" t="s">
        <v>260</v>
      </c>
      <c r="B57" s="737">
        <v>83834.8</v>
      </c>
      <c r="C57" s="737">
        <v>0</v>
      </c>
      <c r="D57" s="737">
        <v>6054.4</v>
      </c>
      <c r="E57" s="737">
        <v>77780.399999999994</v>
      </c>
      <c r="F57" s="737">
        <v>58769.509000000005</v>
      </c>
      <c r="G57" s="737">
        <v>0</v>
      </c>
      <c r="H57" s="737">
        <v>23489.208999999999</v>
      </c>
      <c r="I57" s="737">
        <v>35280.300000000003</v>
      </c>
      <c r="J57" s="737">
        <v>113060.8</v>
      </c>
      <c r="K57" s="737">
        <v>68.795257768614562</v>
      </c>
    </row>
    <row r="58" spans="1:11" s="310" customFormat="1" ht="8.4499999999999993" customHeight="1">
      <c r="A58" s="305" t="s">
        <v>1325</v>
      </c>
      <c r="B58" s="627">
        <v>90913.06</v>
      </c>
      <c r="C58" s="627">
        <v>0</v>
      </c>
      <c r="D58" s="627">
        <v>7359.76</v>
      </c>
      <c r="E58" s="627">
        <v>83553.3</v>
      </c>
      <c r="F58" s="627">
        <v>71394.024000000005</v>
      </c>
      <c r="G58" s="627">
        <v>3122.54</v>
      </c>
      <c r="H58" s="627">
        <v>24937.084000000003</v>
      </c>
      <c r="I58" s="627">
        <v>43334.400000000001</v>
      </c>
      <c r="J58" s="627">
        <v>126887.99</v>
      </c>
      <c r="K58" s="627">
        <v>65.848226423837758</v>
      </c>
    </row>
    <row r="59" spans="1:11" s="310" customFormat="1" ht="8.4499999999999993" customHeight="1">
      <c r="A59" s="305" t="s">
        <v>363</v>
      </c>
      <c r="B59" s="627">
        <v>112827.1</v>
      </c>
      <c r="C59" s="627">
        <v>0</v>
      </c>
      <c r="D59" s="627">
        <v>12651.9</v>
      </c>
      <c r="E59" s="627">
        <v>100175.2</v>
      </c>
      <c r="F59" s="627">
        <v>83919.96</v>
      </c>
      <c r="G59" s="627">
        <v>3929.2</v>
      </c>
      <c r="H59" s="627">
        <v>25822.06</v>
      </c>
      <c r="I59" s="627">
        <v>54168.7</v>
      </c>
      <c r="J59" s="627">
        <v>154343.9</v>
      </c>
      <c r="K59" s="627">
        <v>64.903893189170418</v>
      </c>
    </row>
    <row r="60" spans="1:11" s="310" customFormat="1" ht="8.4499999999999993" customHeight="1">
      <c r="A60" s="601" t="s">
        <v>1466</v>
      </c>
      <c r="B60" s="710">
        <v>140774.53737999999</v>
      </c>
      <c r="C60" s="710">
        <v>0</v>
      </c>
      <c r="D60" s="711">
        <v>15016.052</v>
      </c>
      <c r="E60" s="710">
        <v>125758.48538</v>
      </c>
      <c r="F60" s="710">
        <v>193952.43247723003</v>
      </c>
      <c r="G60" s="710">
        <v>0</v>
      </c>
      <c r="H60" s="710">
        <v>123251.60630186001</v>
      </c>
      <c r="I60" s="710">
        <v>70700.826175370006</v>
      </c>
      <c r="J60" s="710">
        <v>196459.31155536999</v>
      </c>
      <c r="K60" s="710">
        <v>64.012484002091341</v>
      </c>
    </row>
    <row r="61" spans="1:11" s="310" customFormat="1" ht="8.4499999999999993" customHeight="1">
      <c r="A61" s="601" t="s">
        <v>1498</v>
      </c>
      <c r="B61" s="710">
        <v>158978.20563700001</v>
      </c>
      <c r="C61" s="710">
        <v>0</v>
      </c>
      <c r="D61" s="711">
        <v>16863.662199649996</v>
      </c>
      <c r="E61" s="710">
        <v>142114.54343735002</v>
      </c>
      <c r="F61" s="710">
        <v>146153.4628653994</v>
      </c>
      <c r="G61" s="710">
        <v>0</v>
      </c>
      <c r="H61" s="710">
        <v>70108.651438820001</v>
      </c>
      <c r="I61" s="710">
        <v>76044.811426579399</v>
      </c>
      <c r="J61" s="710">
        <v>218159.35486392942</v>
      </c>
      <c r="K61" s="710">
        <v>65.14253928097186</v>
      </c>
    </row>
    <row r="62" spans="1:11" s="310" customFormat="1" ht="8.4499999999999993" customHeight="1">
      <c r="A62" s="601" t="s">
        <v>116</v>
      </c>
      <c r="B62" s="710">
        <v>165363.1</v>
      </c>
      <c r="C62" s="710">
        <v>0</v>
      </c>
      <c r="D62" s="711">
        <v>23431.599999999999</v>
      </c>
      <c r="E62" s="710">
        <v>141931.5</v>
      </c>
      <c r="F62" s="710">
        <v>152349.1948532885</v>
      </c>
      <c r="G62" s="710">
        <v>0</v>
      </c>
      <c r="H62" s="710">
        <v>71929.332891219252</v>
      </c>
      <c r="I62" s="710">
        <v>80419.861962069248</v>
      </c>
      <c r="J62" s="710">
        <v>222351.36196206923</v>
      </c>
      <c r="K62" s="710">
        <v>63.832080337880726</v>
      </c>
    </row>
    <row r="63" spans="1:11" s="310" customFormat="1" ht="8.4499999999999993" customHeight="1">
      <c r="A63" s="601" t="s">
        <v>1627</v>
      </c>
      <c r="B63" s="710">
        <v>200845.658662</v>
      </c>
      <c r="C63" s="710">
        <v>0</v>
      </c>
      <c r="D63" s="711">
        <v>30353.971786665996</v>
      </c>
      <c r="E63" s="710">
        <v>170491.68687533401</v>
      </c>
      <c r="F63" s="710">
        <v>180347.56577497139</v>
      </c>
      <c r="G63" s="710">
        <v>2372.7961586000001</v>
      </c>
      <c r="H63" s="710">
        <v>84760.75704490568</v>
      </c>
      <c r="I63" s="710">
        <v>93214.01257146569</v>
      </c>
      <c r="J63" s="710">
        <v>263705.6994467997</v>
      </c>
      <c r="K63" s="710">
        <v>64.652257130957153</v>
      </c>
    </row>
    <row r="64" spans="1:11" s="310" customFormat="1" ht="8.4499999999999993" customHeight="1">
      <c r="A64" s="601" t="s">
        <v>89</v>
      </c>
      <c r="B64" s="710">
        <v>230746.30192280997</v>
      </c>
      <c r="C64" s="710">
        <v>0</v>
      </c>
      <c r="D64" s="711">
        <v>34872.066018842001</v>
      </c>
      <c r="E64" s="710">
        <v>195874.23590396799</v>
      </c>
      <c r="F64" s="710">
        <v>205872.30625517119</v>
      </c>
      <c r="G64" s="710">
        <v>184.51521268998874</v>
      </c>
      <c r="H64" s="710">
        <v>99971.847237850598</v>
      </c>
      <c r="I64" s="710">
        <v>105715.9438046306</v>
      </c>
      <c r="J64" s="710">
        <v>301590.17970859859</v>
      </c>
      <c r="K64" s="710">
        <v>64.947153151082333</v>
      </c>
    </row>
    <row r="65" spans="1:11" s="310" customFormat="1" ht="8.4499999999999993" customHeight="1">
      <c r="A65" s="601" t="s">
        <v>1858</v>
      </c>
      <c r="B65" s="710">
        <v>268667.26453794003</v>
      </c>
      <c r="C65" s="710">
        <v>0</v>
      </c>
      <c r="D65" s="711">
        <v>41129.87280457899</v>
      </c>
      <c r="E65" s="710">
        <v>227537.39173336106</v>
      </c>
      <c r="F65" s="710">
        <v>266373.17800327844</v>
      </c>
      <c r="G65" s="710">
        <v>23500.847746380023</v>
      </c>
      <c r="H65" s="710">
        <v>115579.68382602921</v>
      </c>
      <c r="I65" s="710">
        <v>127292.64643086921</v>
      </c>
      <c r="J65" s="710">
        <v>354830.0381642303</v>
      </c>
      <c r="K65" s="710">
        <v>64.125741132448084</v>
      </c>
    </row>
    <row r="66" spans="1:11" s="310" customFormat="1" ht="8.4499999999999993" customHeight="1">
      <c r="A66" s="601" t="s">
        <v>1980</v>
      </c>
      <c r="B66" s="710">
        <v>317372.38489696005</v>
      </c>
      <c r="C66" s="710">
        <v>0</v>
      </c>
      <c r="D66" s="711">
        <v>47292.02360718001</v>
      </c>
      <c r="E66" s="710">
        <v>270080.36128978006</v>
      </c>
      <c r="F66" s="710">
        <v>329854.67753758188</v>
      </c>
      <c r="G66" s="710">
        <v>33813.099451639944</v>
      </c>
      <c r="H66" s="710">
        <v>141377.34382764096</v>
      </c>
      <c r="I66" s="710">
        <v>154664.23425830094</v>
      </c>
      <c r="J66" s="710">
        <v>424744.59554808098</v>
      </c>
      <c r="K66" s="710">
        <v>63.586532735342836</v>
      </c>
    </row>
    <row r="67" spans="1:11" s="310" customFormat="1" ht="8.4499999999999993" customHeight="1">
      <c r="A67" s="601" t="s">
        <v>2159</v>
      </c>
      <c r="B67" s="710">
        <v>383383.72985265998</v>
      </c>
      <c r="C67" s="710">
        <v>0</v>
      </c>
      <c r="D67" s="711">
        <v>55901.051822580012</v>
      </c>
      <c r="E67" s="710">
        <v>327482.67803007999</v>
      </c>
      <c r="F67" s="710">
        <v>456964.18219225953</v>
      </c>
      <c r="G67" s="710">
        <v>115018.4562489799</v>
      </c>
      <c r="H67" s="710">
        <v>166141.29436951483</v>
      </c>
      <c r="I67" s="710">
        <v>175804.43157376483</v>
      </c>
      <c r="J67" s="710">
        <v>503287.10960384482</v>
      </c>
      <c r="K67" s="710">
        <v>65.068759318682581</v>
      </c>
    </row>
    <row r="68" spans="1:11" s="310" customFormat="1" ht="8.4499999999999993" customHeight="1">
      <c r="A68" s="601" t="s">
        <v>2262</v>
      </c>
      <c r="B68" s="710">
        <v>424828.40063175</v>
      </c>
      <c r="C68" s="710">
        <v>0</v>
      </c>
      <c r="D68" s="711">
        <v>63082.488793020013</v>
      </c>
      <c r="E68" s="710">
        <v>361745.91183872998</v>
      </c>
      <c r="F68" s="710">
        <v>501096.94996465527</v>
      </c>
      <c r="G68" s="710">
        <v>106272.09723108003</v>
      </c>
      <c r="H68" s="710">
        <v>187168.41522452762</v>
      </c>
      <c r="I68" s="710">
        <v>207656.43750904762</v>
      </c>
      <c r="J68" s="710">
        <v>569402.34934777766</v>
      </c>
      <c r="K68" s="710">
        <v>63.530807741325987</v>
      </c>
    </row>
    <row r="69" spans="1:11" s="310" customFormat="1" ht="8.4499999999999993" customHeight="1">
      <c r="A69" s="601" t="s">
        <v>2574</v>
      </c>
      <c r="B69" s="710">
        <v>488192.84531499998</v>
      </c>
      <c r="C69" s="710">
        <v>0</v>
      </c>
      <c r="D69" s="711">
        <v>72207.413901170017</v>
      </c>
      <c r="E69" s="710">
        <v>415985.43141382997</v>
      </c>
      <c r="F69" s="710">
        <v>582760.26972255413</v>
      </c>
      <c r="G69" s="710">
        <v>89497.802038999842</v>
      </c>
      <c r="H69" s="710">
        <v>239852.95026585716</v>
      </c>
      <c r="I69" s="710">
        <v>253409.51741769715</v>
      </c>
      <c r="J69" s="710">
        <v>669394.94883152714</v>
      </c>
      <c r="K69" s="710">
        <v>62.143497219385935</v>
      </c>
    </row>
    <row r="70" spans="1:11" s="310" customFormat="1" ht="8.4499999999999993" customHeight="1">
      <c r="A70" s="601" t="s">
        <v>2693</v>
      </c>
      <c r="B70" s="710">
        <v>505320.34886074997</v>
      </c>
      <c r="C70" s="710">
        <v>0</v>
      </c>
      <c r="D70" s="711">
        <v>82116.008428296991</v>
      </c>
      <c r="E70" s="710">
        <v>423204.34043245297</v>
      </c>
      <c r="F70" s="710">
        <v>664173.72779989149</v>
      </c>
      <c r="G70" s="710">
        <v>65653.699967379231</v>
      </c>
      <c r="H70" s="710">
        <v>295081.60378968617</v>
      </c>
      <c r="I70" s="710">
        <v>303438.42404282617</v>
      </c>
      <c r="J70" s="710">
        <v>726642.76447527914</v>
      </c>
      <c r="K70" s="710">
        <v>58.24104513557716</v>
      </c>
    </row>
    <row r="71" spans="1:11" s="231" customFormat="1" ht="6" customHeight="1">
      <c r="A71" s="894"/>
      <c r="B71" s="895"/>
      <c r="C71" s="896"/>
      <c r="D71" s="897"/>
      <c r="E71" s="895"/>
      <c r="F71" s="895"/>
      <c r="G71" s="895"/>
      <c r="H71" s="896"/>
      <c r="I71" s="896"/>
      <c r="J71" s="894"/>
      <c r="K71" s="895"/>
    </row>
    <row r="72" spans="1:11" s="278" customFormat="1" ht="8.4499999999999993" customHeight="1">
      <c r="A72" s="621" t="s">
        <v>2734</v>
      </c>
      <c r="B72" s="713">
        <v>500923.11218075</v>
      </c>
      <c r="C72" s="713">
        <v>0</v>
      </c>
      <c r="D72" s="712">
        <v>73329.831686188511</v>
      </c>
      <c r="E72" s="713">
        <v>427593.28049456148</v>
      </c>
      <c r="F72" s="712">
        <v>618180.12326248502</v>
      </c>
      <c r="G72" s="712">
        <v>137536.10097457003</v>
      </c>
      <c r="H72" s="713">
        <v>236126.69326793254</v>
      </c>
      <c r="I72" s="713">
        <v>244517.32901998254</v>
      </c>
      <c r="J72" s="713">
        <v>672110.60951454402</v>
      </c>
      <c r="K72" s="713">
        <v>63.619480847565555</v>
      </c>
    </row>
    <row r="73" spans="1:11" s="278" customFormat="1" ht="8.4499999999999993" customHeight="1">
      <c r="A73" s="621" t="s">
        <v>2886</v>
      </c>
      <c r="B73" s="713">
        <v>485609.30503375002</v>
      </c>
      <c r="C73" s="713">
        <v>0</v>
      </c>
      <c r="D73" s="712">
        <v>72309.510760542515</v>
      </c>
      <c r="E73" s="713">
        <v>413299.79427320749</v>
      </c>
      <c r="F73" s="712">
        <v>651321.23057486583</v>
      </c>
      <c r="G73" s="712">
        <v>175870.29927345007</v>
      </c>
      <c r="H73" s="713">
        <v>234065.71112598293</v>
      </c>
      <c r="I73" s="713">
        <v>241385.22017543291</v>
      </c>
      <c r="J73" s="713">
        <v>654685.0144486404</v>
      </c>
      <c r="K73" s="713">
        <v>63.129563859236704</v>
      </c>
    </row>
    <row r="74" spans="1:11" s="278" customFormat="1" ht="8.4499999999999993" customHeight="1">
      <c r="A74" s="621" t="s">
        <v>2732</v>
      </c>
      <c r="B74" s="713">
        <v>552052.19474775007</v>
      </c>
      <c r="C74" s="713">
        <v>0</v>
      </c>
      <c r="D74" s="712">
        <v>96048.789123205512</v>
      </c>
      <c r="E74" s="713">
        <v>456003.40562454454</v>
      </c>
      <c r="F74" s="712">
        <v>632114.88378859241</v>
      </c>
      <c r="G74" s="712">
        <v>121273.60036778977</v>
      </c>
      <c r="H74" s="713">
        <v>251773.14511958632</v>
      </c>
      <c r="I74" s="713">
        <v>259068.13830121633</v>
      </c>
      <c r="J74" s="713">
        <v>715071.5439257609</v>
      </c>
      <c r="K74" s="713">
        <v>63.770319137729118</v>
      </c>
    </row>
    <row r="75" spans="1:11" s="278" customFormat="1" ht="8.4499999999999993" customHeight="1">
      <c r="A75" s="621" t="s">
        <v>2799</v>
      </c>
      <c r="B75" s="713">
        <v>525793.76376473997</v>
      </c>
      <c r="C75" s="713">
        <v>0</v>
      </c>
      <c r="D75" s="712">
        <v>81381.746968675492</v>
      </c>
      <c r="E75" s="713">
        <v>444412.01679606445</v>
      </c>
      <c r="F75" s="712">
        <v>631982.89133410761</v>
      </c>
      <c r="G75" s="712">
        <v>150299.40217035994</v>
      </c>
      <c r="H75" s="713">
        <v>237237.08411720881</v>
      </c>
      <c r="I75" s="713">
        <v>244446.4050465388</v>
      </c>
      <c r="J75" s="713">
        <v>688858.42184260325</v>
      </c>
      <c r="K75" s="713">
        <v>64.514275024368914</v>
      </c>
    </row>
    <row r="76" spans="1:11" s="278" customFormat="1" ht="8.4499999999999993" customHeight="1">
      <c r="A76" s="621" t="s">
        <v>2800</v>
      </c>
      <c r="B76" s="713">
        <v>511932.83719374996</v>
      </c>
      <c r="C76" s="713">
        <v>0</v>
      </c>
      <c r="D76" s="712">
        <v>80678.665750370012</v>
      </c>
      <c r="E76" s="713">
        <v>431254.17144337995</v>
      </c>
      <c r="F76" s="712">
        <v>669106.28736651014</v>
      </c>
      <c r="G76" s="712">
        <v>163337.1048375401</v>
      </c>
      <c r="H76" s="713">
        <v>249174.69056069004</v>
      </c>
      <c r="I76" s="713">
        <v>256594.49196828002</v>
      </c>
      <c r="J76" s="713">
        <v>687848.66341166</v>
      </c>
      <c r="K76" s="713">
        <v>62.696083365838462</v>
      </c>
    </row>
    <row r="77" spans="1:11" s="278" customFormat="1" ht="8.4499999999999993" customHeight="1">
      <c r="A77" s="618" t="s">
        <v>2796</v>
      </c>
      <c r="B77" s="713">
        <v>503797.85966034996</v>
      </c>
      <c r="C77" s="713">
        <v>0</v>
      </c>
      <c r="D77" s="712">
        <v>78959.178290249009</v>
      </c>
      <c r="E77" s="713">
        <v>424838.68137010094</v>
      </c>
      <c r="F77" s="712">
        <v>788359.5137430547</v>
      </c>
      <c r="G77" s="712">
        <v>241779.89976621981</v>
      </c>
      <c r="H77" s="713">
        <v>269484.42366146244</v>
      </c>
      <c r="I77" s="713">
        <v>277095.19031537243</v>
      </c>
      <c r="J77" s="713">
        <v>701933.87168547336</v>
      </c>
      <c r="K77" s="713">
        <v>60.524032035950128</v>
      </c>
    </row>
    <row r="78" spans="1:11" s="278" customFormat="1" ht="8.4499999999999993" customHeight="1">
      <c r="A78" s="618" t="s">
        <v>2804</v>
      </c>
      <c r="B78" s="713">
        <v>505715.70140194998</v>
      </c>
      <c r="C78" s="713">
        <v>0</v>
      </c>
      <c r="D78" s="712">
        <v>74603.034269347001</v>
      </c>
      <c r="E78" s="713">
        <v>431112.667132603</v>
      </c>
      <c r="F78" s="712">
        <v>765967.70488859061</v>
      </c>
      <c r="G78" s="712">
        <v>241312.20312511019</v>
      </c>
      <c r="H78" s="713">
        <v>258030.3905436252</v>
      </c>
      <c r="I78" s="713">
        <v>266625.1112198552</v>
      </c>
      <c r="J78" s="713">
        <v>697737.77835245826</v>
      </c>
      <c r="K78" s="713">
        <v>61.787204377921597</v>
      </c>
    </row>
    <row r="79" spans="1:11" s="278" customFormat="1" ht="8.4499999999999993" customHeight="1">
      <c r="A79" s="618" t="s">
        <v>2805</v>
      </c>
      <c r="B79" s="713">
        <v>521502.79042334994</v>
      </c>
      <c r="C79" s="713">
        <v>0</v>
      </c>
      <c r="D79" s="712">
        <v>77011.325259867022</v>
      </c>
      <c r="E79" s="713">
        <v>444491.46516348294</v>
      </c>
      <c r="F79" s="712">
        <v>754265.18691422115</v>
      </c>
      <c r="G79" s="712">
        <v>213945.80010196034</v>
      </c>
      <c r="H79" s="713">
        <v>266302.52718624036</v>
      </c>
      <c r="I79" s="713">
        <v>274016.85962602036</v>
      </c>
      <c r="J79" s="713">
        <v>718508.32478950336</v>
      </c>
      <c r="K79" s="713">
        <v>61.86309188466295</v>
      </c>
    </row>
    <row r="80" spans="1:11" s="278" customFormat="1" ht="8.4499999999999993" customHeight="1">
      <c r="A80" s="618" t="s">
        <v>2806</v>
      </c>
      <c r="B80" s="713">
        <v>535280.97719274997</v>
      </c>
      <c r="C80" s="713">
        <v>0</v>
      </c>
      <c r="D80" s="712">
        <v>84201.545397787006</v>
      </c>
      <c r="E80" s="713">
        <v>451079.43179496296</v>
      </c>
      <c r="F80" s="712">
        <v>724340.34111397504</v>
      </c>
      <c r="G80" s="712">
        <v>162307.30018291998</v>
      </c>
      <c r="H80" s="713">
        <v>277011.73380648252</v>
      </c>
      <c r="I80" s="713">
        <v>285021.30712457252</v>
      </c>
      <c r="J80" s="713">
        <v>736100.73891953542</v>
      </c>
      <c r="K80" s="713">
        <v>61.279578724111474</v>
      </c>
    </row>
    <row r="81" spans="1:11" s="278" customFormat="1" ht="8.4499999999999993" customHeight="1">
      <c r="A81" s="618" t="s">
        <v>2850</v>
      </c>
      <c r="B81" s="713">
        <v>539169.69548494997</v>
      </c>
      <c r="C81" s="713">
        <v>0</v>
      </c>
      <c r="D81" s="712">
        <v>73635.917097457001</v>
      </c>
      <c r="E81" s="713">
        <v>465533.77838749299</v>
      </c>
      <c r="F81" s="713">
        <v>776652.29029597994</v>
      </c>
      <c r="G81" s="713">
        <v>204332.9997030097</v>
      </c>
      <c r="H81" s="713">
        <v>282082.75498847011</v>
      </c>
      <c r="I81" s="713">
        <v>290236.5356045001</v>
      </c>
      <c r="J81" s="713">
        <v>755770.31399199308</v>
      </c>
      <c r="K81" s="713">
        <v>61.597256437413471</v>
      </c>
    </row>
    <row r="82" spans="1:11" s="278" customFormat="1" ht="8.4499999999999993" customHeight="1">
      <c r="A82" s="618" t="s">
        <v>2851</v>
      </c>
      <c r="B82" s="713">
        <v>561701.54676998989</v>
      </c>
      <c r="C82" s="713">
        <v>0</v>
      </c>
      <c r="D82" s="712">
        <v>79014.915955467004</v>
      </c>
      <c r="E82" s="713">
        <v>482686.63081452285</v>
      </c>
      <c r="F82" s="713">
        <v>757229.18958433485</v>
      </c>
      <c r="G82" s="713">
        <v>164504.80004827</v>
      </c>
      <c r="H82" s="713">
        <v>292527.62605470745</v>
      </c>
      <c r="I82" s="713">
        <v>300196.76348135743</v>
      </c>
      <c r="J82" s="713">
        <v>782883.39429588034</v>
      </c>
      <c r="K82" s="713">
        <v>61.654983913491698</v>
      </c>
    </row>
    <row r="83" spans="1:11" s="310" customFormat="1" ht="8.4499999999999993" customHeight="1">
      <c r="A83" s="601" t="s">
        <v>2852</v>
      </c>
      <c r="B83" s="710">
        <v>581790.10901875002</v>
      </c>
      <c r="C83" s="710">
        <v>0</v>
      </c>
      <c r="D83" s="711">
        <v>91393.699059056991</v>
      </c>
      <c r="E83" s="710">
        <v>490396.40995969303</v>
      </c>
      <c r="F83" s="710">
        <v>865361.45901947166</v>
      </c>
      <c r="G83" s="710">
        <v>141171.80036667996</v>
      </c>
      <c r="H83" s="710">
        <v>358325.22805005586</v>
      </c>
      <c r="I83" s="710">
        <v>365864.43060273584</v>
      </c>
      <c r="J83" s="710">
        <v>856260.84056242881</v>
      </c>
      <c r="K83" s="710">
        <v>57.271848335091406</v>
      </c>
    </row>
    <row r="84" spans="1:11" s="231" customFormat="1" ht="6" customHeight="1">
      <c r="A84" s="894"/>
      <c r="B84" s="895"/>
      <c r="C84" s="896"/>
      <c r="D84" s="897"/>
      <c r="E84" s="895"/>
      <c r="F84" s="895"/>
      <c r="G84" s="895"/>
      <c r="H84" s="896"/>
      <c r="I84" s="896"/>
      <c r="J84" s="894"/>
      <c r="K84" s="895"/>
    </row>
    <row r="85" spans="1:11" s="278" customFormat="1" ht="8.4499999999999993" customHeight="1">
      <c r="A85" s="621" t="s">
        <v>2883</v>
      </c>
      <c r="B85" s="713">
        <v>584233.12323575001</v>
      </c>
      <c r="C85" s="713">
        <v>0</v>
      </c>
      <c r="D85" s="712">
        <v>79622.852989366977</v>
      </c>
      <c r="E85" s="713">
        <v>504610.27024638304</v>
      </c>
      <c r="F85" s="712">
        <v>747795.34178243403</v>
      </c>
      <c r="G85" s="712">
        <v>196556.6002976</v>
      </c>
      <c r="H85" s="713">
        <v>271622.66985510703</v>
      </c>
      <c r="I85" s="713">
        <v>279616.07162972703</v>
      </c>
      <c r="J85" s="713">
        <v>784226.34187611006</v>
      </c>
      <c r="K85" s="713">
        <v>64.344978394783382</v>
      </c>
    </row>
    <row r="86" spans="1:11" s="278" customFormat="1" ht="8.4499999999999993" customHeight="1">
      <c r="A86" s="621" t="s">
        <v>2884</v>
      </c>
      <c r="B86" s="713">
        <v>582857.65439575003</v>
      </c>
      <c r="C86" s="713">
        <v>0</v>
      </c>
      <c r="D86" s="712">
        <v>82206.701232446998</v>
      </c>
      <c r="E86" s="713">
        <v>500650.95316330303</v>
      </c>
      <c r="F86" s="712">
        <v>752161.07593144639</v>
      </c>
      <c r="G86" s="712">
        <v>207989.00001348008</v>
      </c>
      <c r="H86" s="713">
        <v>268119.35859568819</v>
      </c>
      <c r="I86" s="713">
        <v>276052.71732227819</v>
      </c>
      <c r="J86" s="713">
        <v>776703.67048558127</v>
      </c>
      <c r="K86" s="713">
        <v>64.458425032329885</v>
      </c>
    </row>
    <row r="87" spans="1:11" s="575" customFormat="1" ht="8.4499999999999993" customHeight="1">
      <c r="A87" s="2195" t="s">
        <v>2885</v>
      </c>
      <c r="B87" s="2196">
        <v>610276.58334475011</v>
      </c>
      <c r="C87" s="2196">
        <v>0</v>
      </c>
      <c r="D87" s="2197">
        <v>78794.927362397022</v>
      </c>
      <c r="E87" s="2196">
        <v>531481.65598235303</v>
      </c>
      <c r="F87" s="2197">
        <v>873662.37713026686</v>
      </c>
      <c r="G87" s="2197">
        <v>213387.39995429997</v>
      </c>
      <c r="H87" s="2196">
        <v>326106.09435035847</v>
      </c>
      <c r="I87" s="2196">
        <v>334168.88282560848</v>
      </c>
      <c r="J87" s="2196">
        <v>865650.53880796151</v>
      </c>
      <c r="K87" s="2196">
        <v>61.396791448224178</v>
      </c>
    </row>
    <row r="88" spans="1:11" s="4" customFormat="1" ht="5.25" customHeight="1">
      <c r="A88" s="239"/>
      <c r="B88" s="416"/>
      <c r="C88" s="416"/>
      <c r="D88" s="416"/>
      <c r="E88" s="416"/>
      <c r="F88" s="416"/>
      <c r="G88" s="416"/>
      <c r="H88" s="416"/>
      <c r="I88" s="416"/>
      <c r="J88" s="416"/>
      <c r="K88" s="416"/>
    </row>
    <row r="89" spans="1:11" s="41" customFormat="1" ht="9" customHeight="1">
      <c r="A89" s="41" t="s">
        <v>511</v>
      </c>
      <c r="B89" s="239"/>
      <c r="C89" s="239"/>
      <c r="D89" s="239"/>
      <c r="E89" s="239"/>
      <c r="F89" s="239"/>
      <c r="G89" s="239"/>
      <c r="H89" s="239"/>
      <c r="I89" s="239"/>
      <c r="J89" s="239"/>
      <c r="K89" s="239"/>
    </row>
    <row r="90" spans="1:11" s="41" customFormat="1" ht="9" customHeight="1">
      <c r="A90" s="41" t="s">
        <v>512</v>
      </c>
      <c r="B90" s="239"/>
      <c r="C90" s="239"/>
      <c r="D90" s="239"/>
      <c r="E90" s="239"/>
      <c r="F90" s="239"/>
      <c r="G90" s="239"/>
      <c r="H90" s="239"/>
      <c r="I90" s="239"/>
      <c r="J90" s="239"/>
      <c r="K90" s="239"/>
    </row>
    <row r="91" spans="1:11" s="41" customFormat="1" ht="9" customHeight="1">
      <c r="A91" s="278" t="s">
        <v>513</v>
      </c>
      <c r="B91" s="416"/>
      <c r="C91" s="416"/>
      <c r="D91" s="416"/>
      <c r="E91" s="416"/>
      <c r="F91" s="416"/>
      <c r="G91" s="416"/>
      <c r="H91" s="416"/>
      <c r="I91" s="416"/>
      <c r="J91" s="416"/>
      <c r="K91" s="416"/>
    </row>
    <row r="92" spans="1:11" s="406" customFormat="1" ht="9" customHeight="1">
      <c r="A92" s="278" t="s">
        <v>368</v>
      </c>
    </row>
    <row r="94" spans="1:11">
      <c r="B94" s="420"/>
      <c r="C94" s="420"/>
      <c r="D94" s="420"/>
      <c r="E94" s="420"/>
      <c r="F94" s="420"/>
      <c r="G94" s="235"/>
      <c r="H94" s="236"/>
      <c r="I94" s="237"/>
      <c r="J94" s="235"/>
      <c r="K94" s="235"/>
    </row>
    <row r="95" spans="1:11">
      <c r="B95" s="19"/>
      <c r="C95" s="19"/>
      <c r="D95" s="19"/>
      <c r="E95" s="19"/>
      <c r="F95" s="19"/>
      <c r="G95" s="19"/>
      <c r="H95" s="19"/>
      <c r="I95" s="19"/>
      <c r="J95" s="19"/>
      <c r="K95" s="19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3" orientation="portrait" useFirstPageNumber="1" r:id="rId1"/>
  <headerFooter alignWithMargins="0">
    <oddFooter>&amp;C&amp;"Times New Roman,Bold"&amp;10&amp;P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sheetPr codeName="Sheet52"/>
  <dimension ref="A1:R127"/>
  <sheetViews>
    <sheetView zoomScale="130" zoomScaleNormal="130" workbookViewId="0">
      <selection activeCell="G6" sqref="G6"/>
    </sheetView>
  </sheetViews>
  <sheetFormatPr defaultColWidth="5.5" defaultRowHeight="9" customHeight="1"/>
  <cols>
    <col min="1" max="1" width="22.1640625" style="923" customWidth="1"/>
    <col min="2" max="17" width="6.5" style="923" customWidth="1"/>
    <col min="18" max="16384" width="5.5" style="923"/>
  </cols>
  <sheetData>
    <row r="1" spans="1:17" s="911" customFormat="1" ht="14.1" customHeight="1">
      <c r="A1" s="909" t="s">
        <v>2487</v>
      </c>
      <c r="Q1" s="1028"/>
    </row>
    <row r="2" spans="1:17" s="915" customFormat="1" ht="14.1" customHeight="1">
      <c r="A2" s="913"/>
      <c r="Q2" s="1029"/>
    </row>
    <row r="3" spans="1:17" s="918" customFormat="1" ht="14.1" customHeight="1">
      <c r="A3" s="917"/>
      <c r="B3" s="915"/>
      <c r="C3" s="915"/>
      <c r="D3" s="915"/>
      <c r="E3" s="915"/>
      <c r="F3" s="915"/>
      <c r="G3" s="915"/>
      <c r="H3" s="915"/>
      <c r="I3" s="915"/>
      <c r="J3" s="915"/>
      <c r="K3" s="915"/>
      <c r="L3" s="915"/>
      <c r="M3" s="915"/>
      <c r="N3" s="915"/>
      <c r="O3" s="915"/>
      <c r="P3" s="915"/>
      <c r="Q3" s="1029"/>
    </row>
    <row r="4" spans="1:17" s="918" customFormat="1" ht="14.1" customHeight="1">
      <c r="A4" s="919"/>
      <c r="B4" s="920"/>
      <c r="C4" s="920"/>
      <c r="D4" s="920"/>
      <c r="E4" s="920"/>
      <c r="F4" s="920"/>
      <c r="G4" s="920"/>
      <c r="H4" s="920"/>
      <c r="I4" s="920"/>
      <c r="J4" s="920"/>
      <c r="K4" s="920"/>
      <c r="L4" s="920"/>
      <c r="M4" s="920"/>
      <c r="N4" s="920"/>
      <c r="O4" s="920"/>
      <c r="P4" s="920"/>
      <c r="Q4" s="1030"/>
    </row>
    <row r="5" spans="1:17" ht="11.1" customHeight="1">
      <c r="A5" s="922"/>
      <c r="B5" s="1716" t="s">
        <v>1589</v>
      </c>
      <c r="C5" s="1259" t="s">
        <v>1589</v>
      </c>
      <c r="D5" s="1259" t="s">
        <v>1589</v>
      </c>
      <c r="E5" s="1259" t="s">
        <v>1438</v>
      </c>
      <c r="F5" s="1259" t="s">
        <v>1594</v>
      </c>
      <c r="G5" s="1259" t="s">
        <v>787</v>
      </c>
      <c r="H5" s="1259" t="s">
        <v>1589</v>
      </c>
      <c r="I5" s="1259" t="s">
        <v>1438</v>
      </c>
      <c r="J5" s="1259" t="s">
        <v>1594</v>
      </c>
      <c r="K5" s="1308" t="s">
        <v>787</v>
      </c>
      <c r="L5" s="1308" t="s">
        <v>1589</v>
      </c>
      <c r="M5" s="1308" t="s">
        <v>1438</v>
      </c>
      <c r="N5" s="1308" t="s">
        <v>1594</v>
      </c>
      <c r="O5" s="1308" t="s">
        <v>787</v>
      </c>
      <c r="P5" s="1308" t="s">
        <v>1589</v>
      </c>
      <c r="Q5" s="1308" t="s">
        <v>1438</v>
      </c>
    </row>
    <row r="6" spans="1:17" s="928" customFormat="1" ht="11.1" customHeight="1">
      <c r="A6" s="924" t="s">
        <v>1795</v>
      </c>
      <c r="B6" s="1259">
        <v>2012</v>
      </c>
      <c r="C6" s="1259">
        <v>2013</v>
      </c>
      <c r="D6" s="1259">
        <v>2014</v>
      </c>
      <c r="E6" s="1259">
        <v>2014</v>
      </c>
      <c r="F6" s="1259">
        <v>2015</v>
      </c>
      <c r="G6" s="1259">
        <v>2015</v>
      </c>
      <c r="H6" s="1259">
        <v>2015</v>
      </c>
      <c r="I6" s="1259">
        <v>2015</v>
      </c>
      <c r="J6" s="1259">
        <v>2016</v>
      </c>
      <c r="K6" s="1259">
        <v>2016</v>
      </c>
      <c r="L6" s="1259">
        <v>2016</v>
      </c>
      <c r="M6" s="1259">
        <v>2016</v>
      </c>
      <c r="N6" s="1259">
        <v>2017</v>
      </c>
      <c r="O6" s="1259">
        <v>2017</v>
      </c>
      <c r="P6" s="1259">
        <v>2017</v>
      </c>
      <c r="Q6" s="1259">
        <v>2017</v>
      </c>
    </row>
    <row r="7" spans="1:17" s="928" customFormat="1" ht="9" customHeight="1">
      <c r="A7" s="929" t="s">
        <v>1796</v>
      </c>
      <c r="B7" s="932">
        <v>117</v>
      </c>
      <c r="C7" s="932">
        <v>103</v>
      </c>
      <c r="D7" s="932">
        <v>102</v>
      </c>
      <c r="E7" s="932">
        <v>102</v>
      </c>
      <c r="F7" s="932">
        <v>101</v>
      </c>
      <c r="G7" s="932">
        <v>101</v>
      </c>
      <c r="H7" s="932">
        <v>101</v>
      </c>
      <c r="I7" s="932">
        <v>101</v>
      </c>
      <c r="J7" s="932">
        <v>84</v>
      </c>
      <c r="K7" s="932">
        <v>85</v>
      </c>
      <c r="L7" s="932">
        <v>77</v>
      </c>
      <c r="M7" s="932">
        <v>74</v>
      </c>
      <c r="N7" s="932">
        <v>64</v>
      </c>
      <c r="O7" s="932">
        <v>63</v>
      </c>
      <c r="P7" s="932">
        <v>50</v>
      </c>
      <c r="Q7" s="932">
        <v>50</v>
      </c>
    </row>
    <row r="8" spans="1:17" s="928" customFormat="1" ht="9" customHeight="1">
      <c r="A8" s="304" t="s">
        <v>1797</v>
      </c>
      <c r="B8" s="304">
        <v>94</v>
      </c>
      <c r="C8" s="304">
        <v>84</v>
      </c>
      <c r="D8" s="304">
        <v>82</v>
      </c>
      <c r="E8" s="304">
        <v>82</v>
      </c>
      <c r="F8" s="304">
        <v>81</v>
      </c>
      <c r="G8" s="304">
        <v>81</v>
      </c>
      <c r="H8" s="304">
        <v>81</v>
      </c>
      <c r="I8" s="304">
        <v>81</v>
      </c>
      <c r="J8" s="304">
        <v>66</v>
      </c>
      <c r="K8" s="304">
        <v>67</v>
      </c>
      <c r="L8" s="304">
        <v>59</v>
      </c>
      <c r="M8" s="304">
        <v>56</v>
      </c>
      <c r="N8" s="304">
        <v>50</v>
      </c>
      <c r="O8" s="304">
        <v>49</v>
      </c>
      <c r="P8" s="304">
        <v>39</v>
      </c>
      <c r="Q8" s="304">
        <v>39</v>
      </c>
    </row>
    <row r="9" spans="1:17" s="928" customFormat="1" ht="9" customHeight="1">
      <c r="A9" s="304" t="s">
        <v>1798</v>
      </c>
      <c r="B9" s="304">
        <v>7</v>
      </c>
      <c r="C9" s="304">
        <v>5</v>
      </c>
      <c r="D9" s="304">
        <v>6</v>
      </c>
      <c r="E9" s="304">
        <v>6</v>
      </c>
      <c r="F9" s="304">
        <v>6</v>
      </c>
      <c r="G9" s="304">
        <v>6</v>
      </c>
      <c r="H9" s="304">
        <v>6</v>
      </c>
      <c r="I9" s="304">
        <v>6</v>
      </c>
      <c r="J9" s="304">
        <v>5</v>
      </c>
      <c r="K9" s="304">
        <v>5</v>
      </c>
      <c r="L9" s="304">
        <v>5</v>
      </c>
      <c r="M9" s="304">
        <v>6</v>
      </c>
      <c r="N9" s="304">
        <v>4</v>
      </c>
      <c r="O9" s="304">
        <v>4</v>
      </c>
      <c r="P9" s="304">
        <v>4</v>
      </c>
      <c r="Q9" s="304">
        <v>4</v>
      </c>
    </row>
    <row r="10" spans="1:17" s="928" customFormat="1" ht="9" customHeight="1">
      <c r="A10" s="304" t="s">
        <v>1799</v>
      </c>
      <c r="B10" s="304">
        <v>16</v>
      </c>
      <c r="C10" s="304">
        <v>14</v>
      </c>
      <c r="D10" s="304">
        <v>14</v>
      </c>
      <c r="E10" s="304">
        <v>14</v>
      </c>
      <c r="F10" s="304">
        <v>14</v>
      </c>
      <c r="G10" s="304">
        <v>14</v>
      </c>
      <c r="H10" s="304">
        <v>14</v>
      </c>
      <c r="I10" s="304">
        <v>14</v>
      </c>
      <c r="J10" s="304">
        <v>13</v>
      </c>
      <c r="K10" s="304">
        <v>13</v>
      </c>
      <c r="L10" s="304">
        <v>13</v>
      </c>
      <c r="M10" s="304">
        <v>12</v>
      </c>
      <c r="N10" s="304">
        <v>10</v>
      </c>
      <c r="O10" s="304">
        <v>10</v>
      </c>
      <c r="P10" s="304">
        <v>7</v>
      </c>
      <c r="Q10" s="304">
        <v>7</v>
      </c>
    </row>
    <row r="11" spans="1:17" s="928" customFormat="1" ht="3.95" customHeight="1">
      <c r="A11" s="304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</row>
    <row r="12" spans="1:17" s="928" customFormat="1" ht="9" customHeight="1">
      <c r="A12" s="929" t="s">
        <v>1800</v>
      </c>
      <c r="B12" s="305">
        <v>71</v>
      </c>
      <c r="C12" s="305">
        <v>58</v>
      </c>
      <c r="D12" s="305">
        <v>57</v>
      </c>
      <c r="E12" s="305">
        <v>57</v>
      </c>
      <c r="F12" s="305">
        <v>57</v>
      </c>
      <c r="G12" s="305">
        <v>57</v>
      </c>
      <c r="H12" s="305">
        <v>59</v>
      </c>
      <c r="I12" s="305">
        <v>61</v>
      </c>
      <c r="J12" s="305">
        <v>48</v>
      </c>
      <c r="K12" s="305">
        <v>48</v>
      </c>
      <c r="L12" s="305">
        <v>30</v>
      </c>
      <c r="M12" s="305">
        <v>32</v>
      </c>
      <c r="N12" s="305">
        <v>32</v>
      </c>
      <c r="O12" s="305">
        <v>31</v>
      </c>
      <c r="P12" s="305">
        <v>26</v>
      </c>
      <c r="Q12" s="305">
        <v>27</v>
      </c>
    </row>
    <row r="13" spans="1:17" s="928" customFormat="1" ht="9" customHeight="1">
      <c r="A13" s="304" t="s">
        <v>1801</v>
      </c>
      <c r="B13" s="304">
        <v>0</v>
      </c>
      <c r="C13" s="304">
        <v>0</v>
      </c>
      <c r="D13" s="304">
        <v>0</v>
      </c>
      <c r="E13" s="304">
        <v>0</v>
      </c>
      <c r="F13" s="304">
        <v>0</v>
      </c>
      <c r="G13" s="304">
        <v>0</v>
      </c>
      <c r="H13" s="304">
        <v>0</v>
      </c>
      <c r="I13" s="304">
        <v>0</v>
      </c>
      <c r="J13" s="304">
        <v>0</v>
      </c>
      <c r="K13" s="304">
        <v>0</v>
      </c>
      <c r="L13" s="304">
        <v>0</v>
      </c>
      <c r="M13" s="304">
        <v>0</v>
      </c>
      <c r="N13" s="304">
        <v>0</v>
      </c>
      <c r="O13" s="304">
        <v>0</v>
      </c>
      <c r="P13" s="304">
        <v>0</v>
      </c>
      <c r="Q13" s="304">
        <v>0</v>
      </c>
    </row>
    <row r="14" spans="1:17" s="928" customFormat="1" ht="9" customHeight="1">
      <c r="A14" s="304" t="s">
        <v>1802</v>
      </c>
      <c r="B14" s="304">
        <v>1</v>
      </c>
      <c r="C14" s="304">
        <v>1</v>
      </c>
      <c r="D14" s="304">
        <v>1</v>
      </c>
      <c r="E14" s="304">
        <v>1</v>
      </c>
      <c r="F14" s="304">
        <v>1</v>
      </c>
      <c r="G14" s="304">
        <v>1</v>
      </c>
      <c r="H14" s="304">
        <v>1</v>
      </c>
      <c r="I14" s="304">
        <v>1</v>
      </c>
      <c r="J14" s="304">
        <v>0</v>
      </c>
      <c r="K14" s="304">
        <v>0</v>
      </c>
      <c r="L14" s="304">
        <v>0</v>
      </c>
      <c r="M14" s="304">
        <v>0</v>
      </c>
      <c r="N14" s="304">
        <v>0</v>
      </c>
      <c r="O14" s="304">
        <v>0</v>
      </c>
      <c r="P14" s="304">
        <v>0</v>
      </c>
      <c r="Q14" s="304">
        <v>0</v>
      </c>
    </row>
    <row r="15" spans="1:17" s="928" customFormat="1" ht="9" customHeight="1">
      <c r="A15" s="304" t="s">
        <v>1803</v>
      </c>
      <c r="B15" s="304">
        <v>0</v>
      </c>
      <c r="C15" s="304">
        <v>0</v>
      </c>
      <c r="D15" s="304">
        <v>0</v>
      </c>
      <c r="E15" s="304">
        <v>0</v>
      </c>
      <c r="F15" s="304">
        <v>0</v>
      </c>
      <c r="G15" s="304">
        <v>0</v>
      </c>
      <c r="H15" s="304">
        <v>0</v>
      </c>
      <c r="I15" s="304">
        <v>0</v>
      </c>
      <c r="J15" s="304">
        <v>0</v>
      </c>
      <c r="K15" s="304">
        <v>0</v>
      </c>
      <c r="L15" s="304">
        <v>0</v>
      </c>
      <c r="M15" s="304">
        <v>0</v>
      </c>
      <c r="N15" s="304">
        <v>0</v>
      </c>
      <c r="O15" s="304">
        <v>0</v>
      </c>
      <c r="P15" s="304">
        <v>1</v>
      </c>
      <c r="Q15" s="304">
        <v>1</v>
      </c>
    </row>
    <row r="16" spans="1:17" s="928" customFormat="1" ht="9" customHeight="1">
      <c r="A16" s="304" t="s">
        <v>1804</v>
      </c>
      <c r="B16" s="304">
        <v>0</v>
      </c>
      <c r="C16" s="304">
        <v>0</v>
      </c>
      <c r="D16" s="304">
        <v>0</v>
      </c>
      <c r="E16" s="304">
        <v>0</v>
      </c>
      <c r="F16" s="304">
        <v>0</v>
      </c>
      <c r="G16" s="304">
        <v>0</v>
      </c>
      <c r="H16" s="304">
        <v>0</v>
      </c>
      <c r="I16" s="304">
        <v>0</v>
      </c>
      <c r="J16" s="304">
        <v>0</v>
      </c>
      <c r="K16" s="304">
        <v>0</v>
      </c>
      <c r="L16" s="304">
        <v>0</v>
      </c>
      <c r="M16" s="304">
        <v>0</v>
      </c>
      <c r="N16" s="304">
        <v>0</v>
      </c>
      <c r="O16" s="304">
        <v>0</v>
      </c>
      <c r="P16" s="304">
        <v>0</v>
      </c>
      <c r="Q16" s="304">
        <v>0</v>
      </c>
    </row>
    <row r="17" spans="1:17" s="928" customFormat="1" ht="9" customHeight="1">
      <c r="A17" s="304" t="s">
        <v>889</v>
      </c>
      <c r="B17" s="304">
        <v>1</v>
      </c>
      <c r="C17" s="304">
        <v>1</v>
      </c>
      <c r="D17" s="304">
        <v>1</v>
      </c>
      <c r="E17" s="304">
        <v>1</v>
      </c>
      <c r="F17" s="304">
        <v>1</v>
      </c>
      <c r="G17" s="304">
        <v>1</v>
      </c>
      <c r="H17" s="304">
        <v>1</v>
      </c>
      <c r="I17" s="304">
        <v>1</v>
      </c>
      <c r="J17" s="304">
        <v>1</v>
      </c>
      <c r="K17" s="304">
        <v>1</v>
      </c>
      <c r="L17" s="304">
        <v>0</v>
      </c>
      <c r="M17" s="304">
        <v>0</v>
      </c>
      <c r="N17" s="304">
        <v>0</v>
      </c>
      <c r="O17" s="304">
        <v>0</v>
      </c>
      <c r="P17" s="304">
        <v>0</v>
      </c>
      <c r="Q17" s="304">
        <v>0</v>
      </c>
    </row>
    <row r="18" spans="1:17" s="928" customFormat="1" ht="9" customHeight="1">
      <c r="A18" s="304" t="s">
        <v>890</v>
      </c>
      <c r="B18" s="304">
        <v>0</v>
      </c>
      <c r="C18" s="304">
        <v>0</v>
      </c>
      <c r="D18" s="304">
        <v>0</v>
      </c>
      <c r="E18" s="304">
        <v>0</v>
      </c>
      <c r="F18" s="304">
        <v>0</v>
      </c>
      <c r="G18" s="304">
        <v>0</v>
      </c>
      <c r="H18" s="304">
        <v>0</v>
      </c>
      <c r="I18" s="304">
        <v>0</v>
      </c>
      <c r="J18" s="304">
        <v>0</v>
      </c>
      <c r="K18" s="304">
        <v>0</v>
      </c>
      <c r="L18" s="304">
        <v>0</v>
      </c>
      <c r="M18" s="304">
        <v>0</v>
      </c>
      <c r="N18" s="304">
        <v>0</v>
      </c>
      <c r="O18" s="304">
        <v>0</v>
      </c>
      <c r="P18" s="304">
        <v>0</v>
      </c>
      <c r="Q18" s="304">
        <v>0</v>
      </c>
    </row>
    <row r="19" spans="1:17" s="928" customFormat="1" ht="9" customHeight="1">
      <c r="A19" s="304" t="s">
        <v>891</v>
      </c>
      <c r="B19" s="304">
        <v>0</v>
      </c>
      <c r="C19" s="304">
        <v>0</v>
      </c>
      <c r="D19" s="304">
        <v>0</v>
      </c>
      <c r="E19" s="304">
        <v>0</v>
      </c>
      <c r="F19" s="304">
        <v>0</v>
      </c>
      <c r="G19" s="304">
        <v>0</v>
      </c>
      <c r="H19" s="304">
        <v>0</v>
      </c>
      <c r="I19" s="304">
        <v>0</v>
      </c>
      <c r="J19" s="304">
        <v>1</v>
      </c>
      <c r="K19" s="304">
        <v>1</v>
      </c>
      <c r="L19" s="304">
        <v>1</v>
      </c>
      <c r="M19" s="304">
        <v>1</v>
      </c>
      <c r="N19" s="304">
        <v>1</v>
      </c>
      <c r="O19" s="304">
        <v>1</v>
      </c>
      <c r="P19" s="304">
        <v>0</v>
      </c>
      <c r="Q19" s="304">
        <v>0</v>
      </c>
    </row>
    <row r="20" spans="1:17" s="928" customFormat="1" ht="9" customHeight="1">
      <c r="A20" s="304" t="s">
        <v>892</v>
      </c>
      <c r="B20" s="304">
        <v>1</v>
      </c>
      <c r="C20" s="304">
        <v>1</v>
      </c>
      <c r="D20" s="304">
        <v>1</v>
      </c>
      <c r="E20" s="304">
        <v>1</v>
      </c>
      <c r="F20" s="304">
        <v>1</v>
      </c>
      <c r="G20" s="304">
        <v>1</v>
      </c>
      <c r="H20" s="304">
        <v>1</v>
      </c>
      <c r="I20" s="304">
        <v>1</v>
      </c>
      <c r="J20" s="304">
        <v>1</v>
      </c>
      <c r="K20" s="304">
        <v>1</v>
      </c>
      <c r="L20" s="304">
        <v>1</v>
      </c>
      <c r="M20" s="304">
        <v>1</v>
      </c>
      <c r="N20" s="304">
        <v>1</v>
      </c>
      <c r="O20" s="304">
        <v>1</v>
      </c>
      <c r="P20" s="304">
        <v>0</v>
      </c>
      <c r="Q20" s="304">
        <v>0</v>
      </c>
    </row>
    <row r="21" spans="1:17" s="928" customFormat="1" ht="9" customHeight="1">
      <c r="A21" s="304" t="s">
        <v>893</v>
      </c>
      <c r="B21" s="304">
        <v>0</v>
      </c>
      <c r="C21" s="304">
        <v>0</v>
      </c>
      <c r="D21" s="304">
        <v>0</v>
      </c>
      <c r="E21" s="304">
        <v>0</v>
      </c>
      <c r="F21" s="304">
        <v>0</v>
      </c>
      <c r="G21" s="304">
        <v>0</v>
      </c>
      <c r="H21" s="304">
        <v>0</v>
      </c>
      <c r="I21" s="304">
        <v>0</v>
      </c>
      <c r="J21" s="304">
        <v>1</v>
      </c>
      <c r="K21" s="304">
        <v>1</v>
      </c>
      <c r="L21" s="304">
        <v>1</v>
      </c>
      <c r="M21" s="304">
        <v>1</v>
      </c>
      <c r="N21" s="304">
        <v>1</v>
      </c>
      <c r="O21" s="304">
        <v>1</v>
      </c>
      <c r="P21" s="304">
        <v>0</v>
      </c>
      <c r="Q21" s="304">
        <v>0</v>
      </c>
    </row>
    <row r="22" spans="1:17" s="928" customFormat="1" ht="9" customHeight="1">
      <c r="A22" s="304" t="s">
        <v>894</v>
      </c>
      <c r="B22" s="304">
        <v>0</v>
      </c>
      <c r="C22" s="304">
        <v>0</v>
      </c>
      <c r="D22" s="304">
        <v>0</v>
      </c>
      <c r="E22" s="304">
        <v>0</v>
      </c>
      <c r="F22" s="304">
        <v>0</v>
      </c>
      <c r="G22" s="304">
        <v>0</v>
      </c>
      <c r="H22" s="304">
        <v>0</v>
      </c>
      <c r="I22" s="304">
        <v>0</v>
      </c>
      <c r="J22" s="304">
        <v>1</v>
      </c>
      <c r="K22" s="304">
        <v>1</v>
      </c>
      <c r="L22" s="304">
        <v>1</v>
      </c>
      <c r="M22" s="304">
        <v>1</v>
      </c>
      <c r="N22" s="304">
        <v>1</v>
      </c>
      <c r="O22" s="304">
        <v>1</v>
      </c>
      <c r="P22" s="304">
        <v>0</v>
      </c>
      <c r="Q22" s="304">
        <v>0</v>
      </c>
    </row>
    <row r="23" spans="1:17" s="928" customFormat="1" ht="9" customHeight="1">
      <c r="A23" s="304" t="s">
        <v>898</v>
      </c>
      <c r="B23" s="304">
        <v>1</v>
      </c>
      <c r="C23" s="304">
        <v>1</v>
      </c>
      <c r="D23" s="304">
        <v>1</v>
      </c>
      <c r="E23" s="304">
        <v>1</v>
      </c>
      <c r="F23" s="304">
        <v>1</v>
      </c>
      <c r="G23" s="304">
        <v>1</v>
      </c>
      <c r="H23" s="304">
        <v>1</v>
      </c>
      <c r="I23" s="304">
        <v>1</v>
      </c>
      <c r="J23" s="304">
        <v>1</v>
      </c>
      <c r="K23" s="304">
        <v>1</v>
      </c>
      <c r="L23" s="304">
        <v>1</v>
      </c>
      <c r="M23" s="304">
        <v>1</v>
      </c>
      <c r="N23" s="304">
        <v>1</v>
      </c>
      <c r="O23" s="304">
        <v>1</v>
      </c>
      <c r="P23" s="304">
        <v>1</v>
      </c>
      <c r="Q23" s="304">
        <v>1</v>
      </c>
    </row>
    <row r="24" spans="1:17" s="928" customFormat="1" ht="9" customHeight="1">
      <c r="A24" s="304" t="s">
        <v>899</v>
      </c>
      <c r="B24" s="304">
        <v>0</v>
      </c>
      <c r="C24" s="304">
        <v>0</v>
      </c>
      <c r="D24" s="304">
        <v>0</v>
      </c>
      <c r="E24" s="304">
        <v>0</v>
      </c>
      <c r="F24" s="304">
        <v>0</v>
      </c>
      <c r="G24" s="304">
        <v>0</v>
      </c>
      <c r="H24" s="304">
        <v>0</v>
      </c>
      <c r="I24" s="304">
        <v>0</v>
      </c>
      <c r="J24" s="304">
        <v>0</v>
      </c>
      <c r="K24" s="304">
        <v>0</v>
      </c>
      <c r="L24" s="304">
        <v>0</v>
      </c>
      <c r="M24" s="304">
        <v>0</v>
      </c>
      <c r="N24" s="304">
        <v>0</v>
      </c>
      <c r="O24" s="304">
        <v>0</v>
      </c>
      <c r="P24" s="304">
        <v>0</v>
      </c>
      <c r="Q24" s="304">
        <v>0</v>
      </c>
    </row>
    <row r="25" spans="1:17" s="928" customFormat="1" ht="9" customHeight="1">
      <c r="A25" s="304" t="s">
        <v>900</v>
      </c>
      <c r="B25" s="304">
        <v>1</v>
      </c>
      <c r="C25" s="304">
        <v>1</v>
      </c>
      <c r="D25" s="304">
        <v>0</v>
      </c>
      <c r="E25" s="304">
        <v>0</v>
      </c>
      <c r="F25" s="304">
        <v>0</v>
      </c>
      <c r="G25" s="304">
        <v>0</v>
      </c>
      <c r="H25" s="304">
        <v>0</v>
      </c>
      <c r="I25" s="304">
        <v>0</v>
      </c>
      <c r="J25" s="304">
        <v>0</v>
      </c>
      <c r="K25" s="304">
        <v>0</v>
      </c>
      <c r="L25" s="304">
        <v>0</v>
      </c>
      <c r="M25" s="304">
        <v>0</v>
      </c>
      <c r="N25" s="304">
        <v>0</v>
      </c>
      <c r="O25" s="304">
        <v>0</v>
      </c>
      <c r="P25" s="304">
        <v>0</v>
      </c>
      <c r="Q25" s="304">
        <v>0</v>
      </c>
    </row>
    <row r="26" spans="1:17" s="928" customFormat="1" ht="9" customHeight="1">
      <c r="A26" s="304" t="s">
        <v>901</v>
      </c>
      <c r="B26" s="304">
        <v>0</v>
      </c>
      <c r="C26" s="304">
        <v>0</v>
      </c>
      <c r="D26" s="304">
        <v>0</v>
      </c>
      <c r="E26" s="304">
        <v>0</v>
      </c>
      <c r="F26" s="304">
        <v>0</v>
      </c>
      <c r="G26" s="304">
        <v>0</v>
      </c>
      <c r="H26" s="304">
        <v>0</v>
      </c>
      <c r="I26" s="304">
        <v>0</v>
      </c>
      <c r="J26" s="304">
        <v>0</v>
      </c>
      <c r="K26" s="304">
        <v>0</v>
      </c>
      <c r="L26" s="304">
        <v>0</v>
      </c>
      <c r="M26" s="304">
        <v>0</v>
      </c>
      <c r="N26" s="304">
        <v>0</v>
      </c>
      <c r="O26" s="304">
        <v>0</v>
      </c>
      <c r="P26" s="304">
        <v>0</v>
      </c>
      <c r="Q26" s="304">
        <v>0</v>
      </c>
    </row>
    <row r="27" spans="1:17" s="928" customFormat="1" ht="9" customHeight="1">
      <c r="A27" s="304" t="s">
        <v>902</v>
      </c>
      <c r="B27" s="304">
        <v>1</v>
      </c>
      <c r="C27" s="304">
        <v>1</v>
      </c>
      <c r="D27" s="304">
        <v>1</v>
      </c>
      <c r="E27" s="304">
        <v>1</v>
      </c>
      <c r="F27" s="304">
        <v>1</v>
      </c>
      <c r="G27" s="304">
        <v>1</v>
      </c>
      <c r="H27" s="304">
        <v>1</v>
      </c>
      <c r="I27" s="304">
        <v>1</v>
      </c>
      <c r="J27" s="304">
        <v>1</v>
      </c>
      <c r="K27" s="304">
        <v>1</v>
      </c>
      <c r="L27" s="304">
        <v>1</v>
      </c>
      <c r="M27" s="304">
        <v>1</v>
      </c>
      <c r="N27" s="304">
        <v>1</v>
      </c>
      <c r="O27" s="304">
        <v>1</v>
      </c>
      <c r="P27" s="304">
        <v>1</v>
      </c>
      <c r="Q27" s="304">
        <v>1</v>
      </c>
    </row>
    <row r="28" spans="1:17" s="928" customFormat="1" ht="9" customHeight="1">
      <c r="A28" s="304" t="s">
        <v>903</v>
      </c>
      <c r="B28" s="304">
        <v>0</v>
      </c>
      <c r="C28" s="304">
        <v>0</v>
      </c>
      <c r="D28" s="304">
        <v>2</v>
      </c>
      <c r="E28" s="304">
        <v>2</v>
      </c>
      <c r="F28" s="304">
        <v>2</v>
      </c>
      <c r="G28" s="304">
        <v>2</v>
      </c>
      <c r="H28" s="304">
        <v>2</v>
      </c>
      <c r="I28" s="304">
        <v>2</v>
      </c>
      <c r="J28" s="304">
        <v>2</v>
      </c>
      <c r="K28" s="304">
        <v>2</v>
      </c>
      <c r="L28" s="304">
        <v>1</v>
      </c>
      <c r="M28" s="304">
        <v>0</v>
      </c>
      <c r="N28" s="304">
        <v>0</v>
      </c>
      <c r="O28" s="304">
        <v>0</v>
      </c>
      <c r="P28" s="304">
        <v>0</v>
      </c>
      <c r="Q28" s="304">
        <v>0</v>
      </c>
    </row>
    <row r="29" spans="1:17" s="928" customFormat="1" ht="9" customHeight="1">
      <c r="A29" s="304" t="s">
        <v>904</v>
      </c>
      <c r="B29" s="304">
        <v>1</v>
      </c>
      <c r="C29" s="304">
        <v>1</v>
      </c>
      <c r="D29" s="304">
        <v>0</v>
      </c>
      <c r="E29" s="304">
        <v>0</v>
      </c>
      <c r="F29" s="304">
        <v>0</v>
      </c>
      <c r="G29" s="304">
        <v>0</v>
      </c>
      <c r="H29" s="304">
        <v>0</v>
      </c>
      <c r="I29" s="304">
        <v>0</v>
      </c>
      <c r="J29" s="304">
        <v>0</v>
      </c>
      <c r="K29" s="304">
        <v>0</v>
      </c>
      <c r="L29" s="304">
        <v>0</v>
      </c>
      <c r="M29" s="304">
        <v>0</v>
      </c>
      <c r="N29" s="304">
        <v>0</v>
      </c>
      <c r="O29" s="304">
        <v>0</v>
      </c>
      <c r="P29" s="304">
        <v>1</v>
      </c>
      <c r="Q29" s="304">
        <v>1</v>
      </c>
    </row>
    <row r="30" spans="1:17" s="928" customFormat="1" ht="9" customHeight="1">
      <c r="A30" s="304" t="s">
        <v>905</v>
      </c>
      <c r="B30" s="304">
        <v>1</v>
      </c>
      <c r="C30" s="304">
        <v>1</v>
      </c>
      <c r="D30" s="304">
        <v>1</v>
      </c>
      <c r="E30" s="304">
        <v>1</v>
      </c>
      <c r="F30" s="304">
        <v>1</v>
      </c>
      <c r="G30" s="304">
        <v>1</v>
      </c>
      <c r="H30" s="304">
        <v>1</v>
      </c>
      <c r="I30" s="304">
        <v>1</v>
      </c>
      <c r="J30" s="304">
        <v>1</v>
      </c>
      <c r="K30" s="304">
        <v>1</v>
      </c>
      <c r="L30" s="304">
        <v>1</v>
      </c>
      <c r="M30" s="304">
        <v>1</v>
      </c>
      <c r="N30" s="304">
        <v>1</v>
      </c>
      <c r="O30" s="304">
        <v>1</v>
      </c>
      <c r="P30" s="304">
        <v>1</v>
      </c>
      <c r="Q30" s="304">
        <v>1</v>
      </c>
    </row>
    <row r="31" spans="1:17" s="928" customFormat="1" ht="9" customHeight="1">
      <c r="A31" s="304" t="s">
        <v>906</v>
      </c>
      <c r="B31" s="304">
        <v>6</v>
      </c>
      <c r="C31" s="304">
        <v>6</v>
      </c>
      <c r="D31" s="304">
        <v>5</v>
      </c>
      <c r="E31" s="304">
        <v>5</v>
      </c>
      <c r="F31" s="304">
        <v>5</v>
      </c>
      <c r="G31" s="304">
        <v>5</v>
      </c>
      <c r="H31" s="304">
        <v>5</v>
      </c>
      <c r="I31" s="304">
        <v>5</v>
      </c>
      <c r="J31" s="304">
        <v>2</v>
      </c>
      <c r="K31" s="304">
        <v>3</v>
      </c>
      <c r="L31" s="304">
        <v>3</v>
      </c>
      <c r="M31" s="304">
        <v>3</v>
      </c>
      <c r="N31" s="304">
        <v>3</v>
      </c>
      <c r="O31" s="304">
        <v>3</v>
      </c>
      <c r="P31" s="304">
        <v>3</v>
      </c>
      <c r="Q31" s="304">
        <v>3</v>
      </c>
    </row>
    <row r="32" spans="1:17" s="928" customFormat="1" ht="9" customHeight="1">
      <c r="A32" s="304" t="s">
        <v>907</v>
      </c>
      <c r="B32" s="304">
        <v>9</v>
      </c>
      <c r="C32" s="304">
        <v>5</v>
      </c>
      <c r="D32" s="304">
        <v>5</v>
      </c>
      <c r="E32" s="304">
        <v>5</v>
      </c>
      <c r="F32" s="304">
        <v>5</v>
      </c>
      <c r="G32" s="304">
        <v>5</v>
      </c>
      <c r="H32" s="304">
        <v>5</v>
      </c>
      <c r="I32" s="304">
        <v>5</v>
      </c>
      <c r="J32" s="304">
        <v>4</v>
      </c>
      <c r="K32" s="304">
        <v>4</v>
      </c>
      <c r="L32" s="304">
        <v>4</v>
      </c>
      <c r="M32" s="304">
        <v>3</v>
      </c>
      <c r="N32" s="304">
        <v>3</v>
      </c>
      <c r="O32" s="304">
        <v>3</v>
      </c>
      <c r="P32" s="304">
        <v>2</v>
      </c>
      <c r="Q32" s="304">
        <v>2</v>
      </c>
    </row>
    <row r="33" spans="1:17" s="928" customFormat="1" ht="9" customHeight="1">
      <c r="A33" s="304" t="s">
        <v>908</v>
      </c>
      <c r="B33" s="304">
        <v>0</v>
      </c>
      <c r="C33" s="304">
        <v>0</v>
      </c>
      <c r="D33" s="304">
        <v>0</v>
      </c>
      <c r="E33" s="304">
        <v>0</v>
      </c>
      <c r="F33" s="304">
        <v>0</v>
      </c>
      <c r="G33" s="304">
        <v>0</v>
      </c>
      <c r="H33" s="304">
        <v>0</v>
      </c>
      <c r="I33" s="304">
        <v>0</v>
      </c>
      <c r="J33" s="304">
        <v>0</v>
      </c>
      <c r="K33" s="304">
        <v>0</v>
      </c>
      <c r="L33" s="304">
        <v>0</v>
      </c>
      <c r="M33" s="304">
        <v>0</v>
      </c>
      <c r="N33" s="304">
        <v>0</v>
      </c>
      <c r="O33" s="304">
        <v>0</v>
      </c>
      <c r="P33" s="304">
        <v>0</v>
      </c>
      <c r="Q33" s="304">
        <v>0</v>
      </c>
    </row>
    <row r="34" spans="1:17" s="928" customFormat="1" ht="9" customHeight="1">
      <c r="A34" s="304" t="s">
        <v>909</v>
      </c>
      <c r="B34" s="304">
        <v>3</v>
      </c>
      <c r="C34" s="304">
        <v>3</v>
      </c>
      <c r="D34" s="304">
        <v>3</v>
      </c>
      <c r="E34" s="304">
        <v>3</v>
      </c>
      <c r="F34" s="304">
        <v>4</v>
      </c>
      <c r="G34" s="304">
        <v>4</v>
      </c>
      <c r="H34" s="304">
        <v>5</v>
      </c>
      <c r="I34" s="304">
        <v>6</v>
      </c>
      <c r="J34" s="304">
        <v>4</v>
      </c>
      <c r="K34" s="304">
        <v>4</v>
      </c>
      <c r="L34" s="304">
        <v>0</v>
      </c>
      <c r="M34" s="304">
        <v>1</v>
      </c>
      <c r="N34" s="304">
        <v>1</v>
      </c>
      <c r="O34" s="304">
        <v>1</v>
      </c>
      <c r="P34" s="304">
        <v>1</v>
      </c>
      <c r="Q34" s="304">
        <v>1</v>
      </c>
    </row>
    <row r="35" spans="1:17" s="928" customFormat="1" ht="9" customHeight="1">
      <c r="A35" s="304" t="s">
        <v>910</v>
      </c>
      <c r="B35" s="304">
        <v>0</v>
      </c>
      <c r="C35" s="304">
        <v>0</v>
      </c>
      <c r="D35" s="304">
        <v>0</v>
      </c>
      <c r="E35" s="304">
        <v>0</v>
      </c>
      <c r="F35" s="304">
        <v>0</v>
      </c>
      <c r="G35" s="304">
        <v>0</v>
      </c>
      <c r="H35" s="304">
        <v>0</v>
      </c>
      <c r="I35" s="304">
        <v>0</v>
      </c>
      <c r="J35" s="304">
        <v>0</v>
      </c>
      <c r="K35" s="304">
        <v>0</v>
      </c>
      <c r="L35" s="304">
        <v>0</v>
      </c>
      <c r="M35" s="304">
        <v>0</v>
      </c>
      <c r="N35" s="304">
        <v>0</v>
      </c>
      <c r="O35" s="304">
        <v>0</v>
      </c>
      <c r="P35" s="304">
        <v>0</v>
      </c>
      <c r="Q35" s="304">
        <v>0</v>
      </c>
    </row>
    <row r="36" spans="1:17" s="928" customFormat="1" ht="9" customHeight="1">
      <c r="A36" s="304" t="s">
        <v>911</v>
      </c>
      <c r="B36" s="304">
        <v>3</v>
      </c>
      <c r="C36" s="304">
        <v>3</v>
      </c>
      <c r="D36" s="304">
        <v>3</v>
      </c>
      <c r="E36" s="304">
        <v>3</v>
      </c>
      <c r="F36" s="304">
        <v>3</v>
      </c>
      <c r="G36" s="304">
        <v>3</v>
      </c>
      <c r="H36" s="304">
        <v>3</v>
      </c>
      <c r="I36" s="304">
        <v>3</v>
      </c>
      <c r="J36" s="304">
        <v>2</v>
      </c>
      <c r="K36" s="304">
        <v>2</v>
      </c>
      <c r="L36" s="304">
        <v>1</v>
      </c>
      <c r="M36" s="304">
        <v>1</v>
      </c>
      <c r="N36" s="304">
        <v>1</v>
      </c>
      <c r="O36" s="304">
        <v>1</v>
      </c>
      <c r="P36" s="304">
        <v>1</v>
      </c>
      <c r="Q36" s="304">
        <v>1</v>
      </c>
    </row>
    <row r="37" spans="1:17" s="928" customFormat="1" ht="9" customHeight="1">
      <c r="A37" s="304" t="s">
        <v>912</v>
      </c>
      <c r="B37" s="304">
        <v>27</v>
      </c>
      <c r="C37" s="304">
        <v>24</v>
      </c>
      <c r="D37" s="304">
        <v>24</v>
      </c>
      <c r="E37" s="304">
        <v>24</v>
      </c>
      <c r="F37" s="304">
        <v>24</v>
      </c>
      <c r="G37" s="304">
        <v>24</v>
      </c>
      <c r="H37" s="304">
        <v>25</v>
      </c>
      <c r="I37" s="304">
        <v>26</v>
      </c>
      <c r="J37" s="304">
        <v>19</v>
      </c>
      <c r="K37" s="304">
        <v>18</v>
      </c>
      <c r="L37" s="304">
        <v>9</v>
      </c>
      <c r="M37" s="304">
        <v>12</v>
      </c>
      <c r="N37" s="304">
        <v>12</v>
      </c>
      <c r="O37" s="304">
        <v>11</v>
      </c>
      <c r="P37" s="304">
        <v>11</v>
      </c>
      <c r="Q37" s="304">
        <v>12</v>
      </c>
    </row>
    <row r="38" spans="1:17" s="928" customFormat="1" ht="9" customHeight="1">
      <c r="A38" s="304" t="s">
        <v>913</v>
      </c>
      <c r="B38" s="304">
        <v>2</v>
      </c>
      <c r="C38" s="304">
        <v>2</v>
      </c>
      <c r="D38" s="304">
        <v>2</v>
      </c>
      <c r="E38" s="304">
        <v>2</v>
      </c>
      <c r="F38" s="304">
        <v>2</v>
      </c>
      <c r="G38" s="304">
        <v>2</v>
      </c>
      <c r="H38" s="304">
        <v>2</v>
      </c>
      <c r="I38" s="304">
        <v>2</v>
      </c>
      <c r="J38" s="304">
        <v>2</v>
      </c>
      <c r="K38" s="304">
        <v>2</v>
      </c>
      <c r="L38" s="304">
        <v>1</v>
      </c>
      <c r="M38" s="304">
        <v>1</v>
      </c>
      <c r="N38" s="304">
        <v>1</v>
      </c>
      <c r="O38" s="304">
        <v>1</v>
      </c>
      <c r="P38" s="304">
        <v>2</v>
      </c>
      <c r="Q38" s="304">
        <v>2</v>
      </c>
    </row>
    <row r="39" spans="1:17" s="928" customFormat="1" ht="9" customHeight="1">
      <c r="A39" s="304" t="s">
        <v>914</v>
      </c>
      <c r="B39" s="304">
        <v>1</v>
      </c>
      <c r="C39" s="304">
        <v>1</v>
      </c>
      <c r="D39" s="304">
        <v>1</v>
      </c>
      <c r="E39" s="304">
        <v>1</v>
      </c>
      <c r="F39" s="304">
        <v>1</v>
      </c>
      <c r="G39" s="304">
        <v>1</v>
      </c>
      <c r="H39" s="304">
        <v>1</v>
      </c>
      <c r="I39" s="304">
        <v>1</v>
      </c>
      <c r="J39" s="304">
        <v>1</v>
      </c>
      <c r="K39" s="304">
        <v>1</v>
      </c>
      <c r="L39" s="304">
        <v>1</v>
      </c>
      <c r="M39" s="304">
        <v>1</v>
      </c>
      <c r="N39" s="304">
        <v>1</v>
      </c>
      <c r="O39" s="304">
        <v>1</v>
      </c>
      <c r="P39" s="304">
        <v>0</v>
      </c>
      <c r="Q39" s="304">
        <v>0</v>
      </c>
    </row>
    <row r="40" spans="1:17" s="928" customFormat="1" ht="9" customHeight="1">
      <c r="A40" s="304" t="s">
        <v>915</v>
      </c>
      <c r="B40" s="304">
        <v>4</v>
      </c>
      <c r="C40" s="304">
        <v>2</v>
      </c>
      <c r="D40" s="304">
        <v>2</v>
      </c>
      <c r="E40" s="304">
        <v>2</v>
      </c>
      <c r="F40" s="304">
        <v>2</v>
      </c>
      <c r="G40" s="304">
        <v>2</v>
      </c>
      <c r="H40" s="304">
        <v>2</v>
      </c>
      <c r="I40" s="304">
        <v>2</v>
      </c>
      <c r="J40" s="304">
        <v>2</v>
      </c>
      <c r="K40" s="304">
        <v>2</v>
      </c>
      <c r="L40" s="304">
        <v>2</v>
      </c>
      <c r="M40" s="304">
        <v>2</v>
      </c>
      <c r="N40" s="304">
        <v>2</v>
      </c>
      <c r="O40" s="304">
        <v>2</v>
      </c>
      <c r="P40" s="304">
        <v>1</v>
      </c>
      <c r="Q40" s="304">
        <v>1</v>
      </c>
    </row>
    <row r="41" spans="1:17" s="928" customFormat="1" ht="9" customHeight="1">
      <c r="A41" s="304" t="s">
        <v>916</v>
      </c>
      <c r="B41" s="304">
        <v>2</v>
      </c>
      <c r="C41" s="304">
        <v>1</v>
      </c>
      <c r="D41" s="304">
        <v>1</v>
      </c>
      <c r="E41" s="304">
        <v>1</v>
      </c>
      <c r="F41" s="304">
        <v>1</v>
      </c>
      <c r="G41" s="304">
        <v>1</v>
      </c>
      <c r="H41" s="304">
        <v>1</v>
      </c>
      <c r="I41" s="304">
        <v>1</v>
      </c>
      <c r="J41" s="304">
        <v>0</v>
      </c>
      <c r="K41" s="304">
        <v>0</v>
      </c>
      <c r="L41" s="304">
        <v>0</v>
      </c>
      <c r="M41" s="304">
        <v>0</v>
      </c>
      <c r="N41" s="304">
        <v>0</v>
      </c>
      <c r="O41" s="304">
        <v>0</v>
      </c>
      <c r="P41" s="304">
        <v>0</v>
      </c>
      <c r="Q41" s="304">
        <v>0</v>
      </c>
    </row>
    <row r="42" spans="1:17" s="928" customFormat="1" ht="9" customHeight="1">
      <c r="A42" s="304" t="s">
        <v>917</v>
      </c>
      <c r="B42" s="304">
        <v>3</v>
      </c>
      <c r="C42" s="304">
        <v>1</v>
      </c>
      <c r="D42" s="304">
        <v>1</v>
      </c>
      <c r="E42" s="304">
        <v>1</v>
      </c>
      <c r="F42" s="304">
        <v>0</v>
      </c>
      <c r="G42" s="304">
        <v>0</v>
      </c>
      <c r="H42" s="304">
        <v>0</v>
      </c>
      <c r="I42" s="304">
        <v>0</v>
      </c>
      <c r="J42" s="304">
        <v>0</v>
      </c>
      <c r="K42" s="304">
        <v>0</v>
      </c>
      <c r="L42" s="304">
        <v>0</v>
      </c>
      <c r="M42" s="304">
        <v>0</v>
      </c>
      <c r="N42" s="304">
        <v>0</v>
      </c>
      <c r="O42" s="304">
        <v>0</v>
      </c>
      <c r="P42" s="304">
        <v>0</v>
      </c>
      <c r="Q42" s="304">
        <v>0</v>
      </c>
    </row>
    <row r="43" spans="1:17" s="928" customFormat="1" ht="9" customHeight="1">
      <c r="A43" s="304" t="s">
        <v>1456</v>
      </c>
      <c r="B43" s="304">
        <v>1</v>
      </c>
      <c r="C43" s="304">
        <v>1</v>
      </c>
      <c r="D43" s="304">
        <v>1</v>
      </c>
      <c r="E43" s="304">
        <v>1</v>
      </c>
      <c r="F43" s="304">
        <v>1</v>
      </c>
      <c r="G43" s="304">
        <v>1</v>
      </c>
      <c r="H43" s="304">
        <v>1</v>
      </c>
      <c r="I43" s="304">
        <v>1</v>
      </c>
      <c r="J43" s="304">
        <v>0</v>
      </c>
      <c r="K43" s="304">
        <v>0</v>
      </c>
      <c r="L43" s="304">
        <v>0</v>
      </c>
      <c r="M43" s="304">
        <v>0</v>
      </c>
      <c r="N43" s="304">
        <v>0</v>
      </c>
      <c r="O43" s="304">
        <v>0</v>
      </c>
      <c r="P43" s="304">
        <v>0</v>
      </c>
      <c r="Q43" s="304">
        <v>0</v>
      </c>
    </row>
    <row r="44" spans="1:17" s="928" customFormat="1" ht="9" customHeight="1">
      <c r="A44" s="304" t="s">
        <v>918</v>
      </c>
      <c r="B44" s="304">
        <v>0</v>
      </c>
      <c r="C44" s="304">
        <v>0</v>
      </c>
      <c r="D44" s="304">
        <v>0</v>
      </c>
      <c r="E44" s="304">
        <v>0</v>
      </c>
      <c r="F44" s="304">
        <v>0</v>
      </c>
      <c r="G44" s="304">
        <v>0</v>
      </c>
      <c r="H44" s="304">
        <v>0</v>
      </c>
      <c r="I44" s="304">
        <v>0</v>
      </c>
      <c r="J44" s="304">
        <v>0</v>
      </c>
      <c r="K44" s="304">
        <v>0</v>
      </c>
      <c r="L44" s="304">
        <v>0</v>
      </c>
      <c r="M44" s="304">
        <v>0</v>
      </c>
      <c r="N44" s="304">
        <v>0</v>
      </c>
      <c r="O44" s="304">
        <v>0</v>
      </c>
      <c r="P44" s="304">
        <v>0</v>
      </c>
      <c r="Q44" s="304">
        <v>0</v>
      </c>
    </row>
    <row r="45" spans="1:17" s="928" customFormat="1" ht="9" customHeight="1">
      <c r="A45" s="304" t="s">
        <v>919</v>
      </c>
      <c r="B45" s="304">
        <v>1</v>
      </c>
      <c r="C45" s="304">
        <v>1</v>
      </c>
      <c r="D45" s="304">
        <v>1</v>
      </c>
      <c r="E45" s="304">
        <v>1</v>
      </c>
      <c r="F45" s="304">
        <v>1</v>
      </c>
      <c r="G45" s="304">
        <v>1</v>
      </c>
      <c r="H45" s="304">
        <v>1</v>
      </c>
      <c r="I45" s="304">
        <v>1</v>
      </c>
      <c r="J45" s="304">
        <v>1</v>
      </c>
      <c r="K45" s="304">
        <v>1</v>
      </c>
      <c r="L45" s="304">
        <v>1</v>
      </c>
      <c r="M45" s="304">
        <v>1</v>
      </c>
      <c r="N45" s="304">
        <v>1</v>
      </c>
      <c r="O45" s="304">
        <v>1</v>
      </c>
      <c r="P45" s="304">
        <v>0</v>
      </c>
      <c r="Q45" s="304">
        <v>0</v>
      </c>
    </row>
    <row r="46" spans="1:17" s="928" customFormat="1" ht="9" customHeight="1">
      <c r="A46" s="304" t="s">
        <v>920</v>
      </c>
      <c r="B46" s="304">
        <v>0</v>
      </c>
      <c r="C46" s="304">
        <v>0</v>
      </c>
      <c r="D46" s="304">
        <v>0</v>
      </c>
      <c r="E46" s="304">
        <v>0</v>
      </c>
      <c r="F46" s="304">
        <v>0</v>
      </c>
      <c r="G46" s="304">
        <v>0</v>
      </c>
      <c r="H46" s="304">
        <v>0</v>
      </c>
      <c r="I46" s="304">
        <v>0</v>
      </c>
      <c r="J46" s="304">
        <v>0</v>
      </c>
      <c r="K46" s="304">
        <v>0</v>
      </c>
      <c r="L46" s="304">
        <v>0</v>
      </c>
      <c r="M46" s="304">
        <v>0</v>
      </c>
      <c r="N46" s="304">
        <v>0</v>
      </c>
      <c r="O46" s="304">
        <v>0</v>
      </c>
      <c r="P46" s="304">
        <v>0</v>
      </c>
      <c r="Q46" s="304">
        <v>0</v>
      </c>
    </row>
    <row r="47" spans="1:17" s="928" customFormat="1" ht="9" customHeight="1">
      <c r="A47" s="304" t="s">
        <v>921</v>
      </c>
      <c r="B47" s="304">
        <v>0</v>
      </c>
      <c r="C47" s="304">
        <v>0</v>
      </c>
      <c r="D47" s="304">
        <v>0</v>
      </c>
      <c r="E47" s="304">
        <v>0</v>
      </c>
      <c r="F47" s="304">
        <v>0</v>
      </c>
      <c r="G47" s="304">
        <v>0</v>
      </c>
      <c r="H47" s="304">
        <v>0</v>
      </c>
      <c r="I47" s="304">
        <v>0</v>
      </c>
      <c r="J47" s="304">
        <v>0</v>
      </c>
      <c r="K47" s="304">
        <v>0</v>
      </c>
      <c r="L47" s="304">
        <v>0</v>
      </c>
      <c r="M47" s="304">
        <v>0</v>
      </c>
      <c r="N47" s="304">
        <v>0</v>
      </c>
      <c r="O47" s="304">
        <v>0</v>
      </c>
      <c r="P47" s="304">
        <v>0</v>
      </c>
      <c r="Q47" s="304">
        <v>0</v>
      </c>
    </row>
    <row r="48" spans="1:17" s="928" customFormat="1" ht="9" customHeight="1">
      <c r="A48" s="304" t="s">
        <v>922</v>
      </c>
      <c r="B48" s="304">
        <v>0</v>
      </c>
      <c r="C48" s="304">
        <v>0</v>
      </c>
      <c r="D48" s="304">
        <v>0</v>
      </c>
      <c r="E48" s="304">
        <v>0</v>
      </c>
      <c r="F48" s="304">
        <v>0</v>
      </c>
      <c r="G48" s="304">
        <v>0</v>
      </c>
      <c r="H48" s="304">
        <v>0</v>
      </c>
      <c r="I48" s="304">
        <v>0</v>
      </c>
      <c r="J48" s="304">
        <v>0</v>
      </c>
      <c r="K48" s="304">
        <v>0</v>
      </c>
      <c r="L48" s="304">
        <v>0</v>
      </c>
      <c r="M48" s="304">
        <v>0</v>
      </c>
      <c r="N48" s="304">
        <v>0</v>
      </c>
      <c r="O48" s="304">
        <v>0</v>
      </c>
      <c r="P48" s="304">
        <v>0</v>
      </c>
      <c r="Q48" s="304">
        <v>0</v>
      </c>
    </row>
    <row r="49" spans="1:17" s="598" customFormat="1" ht="9" customHeight="1">
      <c r="A49" s="304" t="s">
        <v>923</v>
      </c>
      <c r="B49" s="304">
        <v>0</v>
      </c>
      <c r="C49" s="304">
        <v>0</v>
      </c>
      <c r="D49" s="304">
        <v>0</v>
      </c>
      <c r="E49" s="304">
        <v>0</v>
      </c>
      <c r="F49" s="304">
        <v>0</v>
      </c>
      <c r="G49" s="304">
        <v>0</v>
      </c>
      <c r="H49" s="304">
        <v>0</v>
      </c>
      <c r="I49" s="304">
        <v>0</v>
      </c>
      <c r="J49" s="304">
        <v>0</v>
      </c>
      <c r="K49" s="304">
        <v>0</v>
      </c>
      <c r="L49" s="304">
        <v>0</v>
      </c>
      <c r="M49" s="304">
        <v>0</v>
      </c>
      <c r="N49" s="304">
        <v>0</v>
      </c>
      <c r="O49" s="304">
        <v>0</v>
      </c>
      <c r="P49" s="304">
        <v>0</v>
      </c>
      <c r="Q49" s="304">
        <v>0</v>
      </c>
    </row>
    <row r="50" spans="1:17" s="928" customFormat="1" ht="9" customHeight="1">
      <c r="A50" s="304" t="s">
        <v>925</v>
      </c>
      <c r="B50" s="304">
        <v>1</v>
      </c>
      <c r="C50" s="304"/>
      <c r="D50" s="304">
        <v>0</v>
      </c>
      <c r="E50" s="304">
        <v>0</v>
      </c>
      <c r="F50" s="304">
        <v>0</v>
      </c>
      <c r="G50" s="304">
        <v>0</v>
      </c>
      <c r="H50" s="304">
        <v>0</v>
      </c>
      <c r="I50" s="304">
        <v>0</v>
      </c>
      <c r="J50" s="304">
        <v>0</v>
      </c>
      <c r="K50" s="304">
        <v>0</v>
      </c>
      <c r="L50" s="304">
        <v>0</v>
      </c>
      <c r="M50" s="304">
        <v>0</v>
      </c>
      <c r="N50" s="304">
        <v>0</v>
      </c>
      <c r="O50" s="304">
        <v>0</v>
      </c>
      <c r="P50" s="304">
        <v>0</v>
      </c>
      <c r="Q50" s="304">
        <v>0</v>
      </c>
    </row>
    <row r="51" spans="1:17" s="928" customFormat="1" ht="9" customHeight="1">
      <c r="A51" s="304" t="s">
        <v>945</v>
      </c>
      <c r="B51" s="304">
        <v>0</v>
      </c>
      <c r="C51" s="304">
        <v>0</v>
      </c>
      <c r="D51" s="304">
        <v>0</v>
      </c>
      <c r="E51" s="304">
        <v>0</v>
      </c>
      <c r="F51" s="304">
        <v>0</v>
      </c>
      <c r="G51" s="304">
        <v>0</v>
      </c>
      <c r="H51" s="304">
        <v>0</v>
      </c>
      <c r="I51" s="304">
        <v>0</v>
      </c>
      <c r="J51" s="304">
        <v>0</v>
      </c>
      <c r="K51" s="304">
        <v>0</v>
      </c>
      <c r="L51" s="304">
        <v>0</v>
      </c>
      <c r="M51" s="304">
        <v>0</v>
      </c>
      <c r="N51" s="304">
        <v>0</v>
      </c>
      <c r="O51" s="304">
        <v>0</v>
      </c>
      <c r="P51" s="304">
        <v>0</v>
      </c>
      <c r="Q51" s="304">
        <v>0</v>
      </c>
    </row>
    <row r="52" spans="1:17" s="928" customFormat="1" ht="9" customHeight="1">
      <c r="A52" s="304" t="s">
        <v>946</v>
      </c>
      <c r="B52" s="304">
        <v>0</v>
      </c>
      <c r="C52" s="304">
        <v>0</v>
      </c>
      <c r="D52" s="304">
        <v>0</v>
      </c>
      <c r="E52" s="304">
        <v>0</v>
      </c>
      <c r="F52" s="304">
        <v>0</v>
      </c>
      <c r="G52" s="304">
        <v>0</v>
      </c>
      <c r="H52" s="304">
        <v>0</v>
      </c>
      <c r="I52" s="304">
        <v>0</v>
      </c>
      <c r="J52" s="304">
        <v>0</v>
      </c>
      <c r="K52" s="304">
        <v>0</v>
      </c>
      <c r="L52" s="304">
        <v>0</v>
      </c>
      <c r="M52" s="304">
        <v>0</v>
      </c>
      <c r="N52" s="304">
        <v>0</v>
      </c>
      <c r="O52" s="304">
        <v>0</v>
      </c>
      <c r="P52" s="304">
        <v>0</v>
      </c>
      <c r="Q52" s="304">
        <v>0</v>
      </c>
    </row>
    <row r="53" spans="1:17" s="928" customFormat="1" ht="9" customHeight="1">
      <c r="A53" s="304" t="s">
        <v>45</v>
      </c>
      <c r="B53" s="304">
        <v>0</v>
      </c>
      <c r="C53" s="304">
        <v>0</v>
      </c>
      <c r="D53" s="304">
        <v>0</v>
      </c>
      <c r="E53" s="304">
        <v>0</v>
      </c>
      <c r="F53" s="304">
        <v>0</v>
      </c>
      <c r="G53" s="304">
        <v>0</v>
      </c>
      <c r="H53" s="304">
        <v>0</v>
      </c>
      <c r="I53" s="304">
        <v>0</v>
      </c>
      <c r="J53" s="304">
        <v>0</v>
      </c>
      <c r="K53" s="304">
        <v>0</v>
      </c>
      <c r="L53" s="304">
        <v>0</v>
      </c>
      <c r="M53" s="304">
        <v>0</v>
      </c>
      <c r="N53" s="304">
        <v>0</v>
      </c>
      <c r="O53" s="304">
        <v>0</v>
      </c>
      <c r="P53" s="304">
        <v>0</v>
      </c>
      <c r="Q53" s="304">
        <v>0</v>
      </c>
    </row>
    <row r="54" spans="1:17" s="928" customFormat="1" ht="9" customHeight="1">
      <c r="A54" s="304" t="s">
        <v>46</v>
      </c>
      <c r="B54" s="304">
        <v>0</v>
      </c>
      <c r="C54" s="304">
        <v>0</v>
      </c>
      <c r="D54" s="304">
        <v>0</v>
      </c>
      <c r="E54" s="304">
        <v>0</v>
      </c>
      <c r="F54" s="304">
        <v>0</v>
      </c>
      <c r="G54" s="304">
        <v>0</v>
      </c>
      <c r="H54" s="304">
        <v>0</v>
      </c>
      <c r="I54" s="304">
        <v>0</v>
      </c>
      <c r="J54" s="304">
        <v>0</v>
      </c>
      <c r="K54" s="304">
        <v>0</v>
      </c>
      <c r="L54" s="304">
        <v>0</v>
      </c>
      <c r="M54" s="304">
        <v>0</v>
      </c>
      <c r="N54" s="304">
        <v>0</v>
      </c>
      <c r="O54" s="304">
        <v>0</v>
      </c>
      <c r="P54" s="304">
        <v>0</v>
      </c>
      <c r="Q54" s="304">
        <v>0</v>
      </c>
    </row>
    <row r="55" spans="1:17" s="928" customFormat="1" ht="9" customHeight="1">
      <c r="A55" s="304" t="s">
        <v>47</v>
      </c>
      <c r="B55" s="304">
        <v>0</v>
      </c>
      <c r="C55" s="304">
        <v>0</v>
      </c>
      <c r="D55" s="304">
        <v>0</v>
      </c>
      <c r="E55" s="304">
        <v>0</v>
      </c>
      <c r="F55" s="304">
        <v>0</v>
      </c>
      <c r="G55" s="304">
        <v>0</v>
      </c>
      <c r="H55" s="304">
        <v>0</v>
      </c>
      <c r="I55" s="304">
        <v>0</v>
      </c>
      <c r="J55" s="304">
        <v>0</v>
      </c>
      <c r="K55" s="304">
        <v>0</v>
      </c>
      <c r="L55" s="304">
        <v>0</v>
      </c>
      <c r="M55" s="304">
        <v>0</v>
      </c>
      <c r="N55" s="304">
        <v>0</v>
      </c>
      <c r="O55" s="304">
        <v>0</v>
      </c>
      <c r="P55" s="304">
        <v>0</v>
      </c>
      <c r="Q55" s="304">
        <v>0</v>
      </c>
    </row>
    <row r="56" spans="1:17" s="928" customFormat="1" ht="9" customHeight="1">
      <c r="A56" s="304" t="s">
        <v>48</v>
      </c>
      <c r="B56" s="304">
        <v>0</v>
      </c>
      <c r="C56" s="304">
        <v>0</v>
      </c>
      <c r="D56" s="304">
        <v>0</v>
      </c>
      <c r="E56" s="304">
        <v>0</v>
      </c>
      <c r="F56" s="304">
        <v>0</v>
      </c>
      <c r="G56" s="304">
        <v>0</v>
      </c>
      <c r="H56" s="304">
        <v>0</v>
      </c>
      <c r="I56" s="304">
        <v>0</v>
      </c>
      <c r="J56" s="304">
        <v>0</v>
      </c>
      <c r="K56" s="304">
        <v>0</v>
      </c>
      <c r="L56" s="304">
        <v>0</v>
      </c>
      <c r="M56" s="304">
        <v>0</v>
      </c>
      <c r="N56" s="304">
        <v>0</v>
      </c>
      <c r="O56" s="304">
        <v>0</v>
      </c>
      <c r="P56" s="304">
        <v>0</v>
      </c>
      <c r="Q56" s="304">
        <v>0</v>
      </c>
    </row>
    <row r="57" spans="1:17" s="928" customFormat="1" ht="9" customHeight="1">
      <c r="A57" s="304" t="s">
        <v>49</v>
      </c>
      <c r="B57" s="304">
        <v>0</v>
      </c>
      <c r="C57" s="304">
        <v>0</v>
      </c>
      <c r="D57" s="304">
        <v>0</v>
      </c>
      <c r="E57" s="304">
        <v>0</v>
      </c>
      <c r="F57" s="304">
        <v>0</v>
      </c>
      <c r="G57" s="304">
        <v>0</v>
      </c>
      <c r="H57" s="304">
        <v>0</v>
      </c>
      <c r="I57" s="304">
        <v>0</v>
      </c>
      <c r="J57" s="304">
        <v>0</v>
      </c>
      <c r="K57" s="304">
        <v>0</v>
      </c>
      <c r="L57" s="304">
        <v>0</v>
      </c>
      <c r="M57" s="304">
        <v>0</v>
      </c>
      <c r="N57" s="304">
        <v>0</v>
      </c>
      <c r="O57" s="304">
        <v>0</v>
      </c>
      <c r="P57" s="304">
        <v>0</v>
      </c>
      <c r="Q57" s="304">
        <v>0</v>
      </c>
    </row>
    <row r="58" spans="1:17" s="928" customFormat="1" ht="9" customHeight="1">
      <c r="A58" s="304" t="s">
        <v>50</v>
      </c>
      <c r="B58" s="304">
        <v>0</v>
      </c>
      <c r="C58" s="304">
        <v>0</v>
      </c>
      <c r="D58" s="304">
        <v>0</v>
      </c>
      <c r="E58" s="304">
        <v>0</v>
      </c>
      <c r="F58" s="304">
        <v>0</v>
      </c>
      <c r="G58" s="304">
        <v>0</v>
      </c>
      <c r="H58" s="304">
        <v>0</v>
      </c>
      <c r="I58" s="304">
        <v>0</v>
      </c>
      <c r="J58" s="304">
        <v>0</v>
      </c>
      <c r="K58" s="304">
        <v>0</v>
      </c>
      <c r="L58" s="304">
        <v>0</v>
      </c>
      <c r="M58" s="304">
        <v>0</v>
      </c>
      <c r="N58" s="304">
        <v>0</v>
      </c>
      <c r="O58" s="304">
        <v>0</v>
      </c>
      <c r="P58" s="304">
        <v>0</v>
      </c>
      <c r="Q58" s="304">
        <v>0</v>
      </c>
    </row>
    <row r="59" spans="1:17" s="928" customFormat="1" ht="9" customHeight="1">
      <c r="A59" s="304" t="s">
        <v>51</v>
      </c>
      <c r="B59" s="304">
        <v>0</v>
      </c>
      <c r="C59" s="304">
        <v>0</v>
      </c>
      <c r="D59" s="304">
        <v>0</v>
      </c>
      <c r="E59" s="304">
        <v>0</v>
      </c>
      <c r="F59" s="304">
        <v>0</v>
      </c>
      <c r="G59" s="304">
        <v>0</v>
      </c>
      <c r="H59" s="304">
        <v>0</v>
      </c>
      <c r="I59" s="304">
        <v>0</v>
      </c>
      <c r="J59" s="304">
        <v>0</v>
      </c>
      <c r="K59" s="304">
        <v>0</v>
      </c>
      <c r="L59" s="304">
        <v>0</v>
      </c>
      <c r="M59" s="304">
        <v>0</v>
      </c>
      <c r="N59" s="304">
        <v>0</v>
      </c>
      <c r="O59" s="304">
        <v>0</v>
      </c>
      <c r="P59" s="304">
        <v>0</v>
      </c>
      <c r="Q59" s="304">
        <v>0</v>
      </c>
    </row>
    <row r="60" spans="1:17" s="928" customFormat="1" ht="9" customHeight="1">
      <c r="A60" s="304" t="s">
        <v>52</v>
      </c>
      <c r="B60" s="304">
        <v>0</v>
      </c>
      <c r="C60" s="304">
        <v>0</v>
      </c>
      <c r="D60" s="304">
        <v>0</v>
      </c>
      <c r="E60" s="304">
        <v>0</v>
      </c>
      <c r="F60" s="304">
        <v>0</v>
      </c>
      <c r="G60" s="304">
        <v>0</v>
      </c>
      <c r="H60" s="304">
        <v>0</v>
      </c>
      <c r="I60" s="304">
        <v>0</v>
      </c>
      <c r="J60" s="304">
        <v>0</v>
      </c>
      <c r="K60" s="304">
        <v>0</v>
      </c>
      <c r="L60" s="304">
        <v>0</v>
      </c>
      <c r="M60" s="304">
        <v>0</v>
      </c>
      <c r="N60" s="304">
        <v>0</v>
      </c>
      <c r="O60" s="304">
        <v>0</v>
      </c>
      <c r="P60" s="304">
        <v>0</v>
      </c>
      <c r="Q60" s="304">
        <v>0</v>
      </c>
    </row>
    <row r="61" spans="1:17" s="928" customFormat="1" ht="9" customHeight="1">
      <c r="A61" s="304" t="s">
        <v>53</v>
      </c>
      <c r="B61" s="304">
        <v>0</v>
      </c>
      <c r="C61" s="304">
        <v>0</v>
      </c>
      <c r="D61" s="304">
        <v>0</v>
      </c>
      <c r="E61" s="304">
        <v>0</v>
      </c>
      <c r="F61" s="304">
        <v>0</v>
      </c>
      <c r="G61" s="304">
        <v>0</v>
      </c>
      <c r="H61" s="304">
        <v>0</v>
      </c>
      <c r="I61" s="304">
        <v>0</v>
      </c>
      <c r="J61" s="304">
        <v>0</v>
      </c>
      <c r="K61" s="304">
        <v>0</v>
      </c>
      <c r="L61" s="304">
        <v>0</v>
      </c>
      <c r="M61" s="304">
        <v>0</v>
      </c>
      <c r="N61" s="304">
        <v>0</v>
      </c>
      <c r="O61" s="304">
        <v>0</v>
      </c>
      <c r="P61" s="304">
        <v>0</v>
      </c>
      <c r="Q61" s="304">
        <v>0</v>
      </c>
    </row>
    <row r="62" spans="1:17" s="928" customFormat="1" ht="9" customHeight="1">
      <c r="A62" s="304" t="s">
        <v>54</v>
      </c>
      <c r="B62" s="304">
        <v>0</v>
      </c>
      <c r="C62" s="304">
        <v>0</v>
      </c>
      <c r="D62" s="304">
        <v>0</v>
      </c>
      <c r="E62" s="304">
        <v>0</v>
      </c>
      <c r="F62" s="304">
        <v>0</v>
      </c>
      <c r="G62" s="304">
        <v>0</v>
      </c>
      <c r="H62" s="304">
        <v>0</v>
      </c>
      <c r="I62" s="304">
        <v>0</v>
      </c>
      <c r="J62" s="304">
        <v>1</v>
      </c>
      <c r="K62" s="304">
        <v>1</v>
      </c>
      <c r="L62" s="304">
        <v>0</v>
      </c>
      <c r="M62" s="304">
        <v>0</v>
      </c>
      <c r="N62" s="304">
        <v>0</v>
      </c>
      <c r="O62" s="304">
        <v>0</v>
      </c>
      <c r="P62" s="304">
        <v>0</v>
      </c>
      <c r="Q62" s="304">
        <v>0</v>
      </c>
    </row>
    <row r="63" spans="1:17" s="928" customFormat="1" ht="9" customHeight="1">
      <c r="A63" s="304" t="s">
        <v>55</v>
      </c>
      <c r="B63" s="304">
        <v>0</v>
      </c>
      <c r="C63" s="304">
        <v>0</v>
      </c>
      <c r="D63" s="304">
        <v>0</v>
      </c>
      <c r="E63" s="304">
        <v>0</v>
      </c>
      <c r="F63" s="304">
        <v>0</v>
      </c>
      <c r="G63" s="304">
        <v>0</v>
      </c>
      <c r="H63" s="304">
        <v>0</v>
      </c>
      <c r="I63" s="304">
        <v>0</v>
      </c>
      <c r="J63" s="304">
        <v>0</v>
      </c>
      <c r="K63" s="304">
        <v>0</v>
      </c>
      <c r="L63" s="304">
        <v>0</v>
      </c>
      <c r="M63" s="304">
        <v>0</v>
      </c>
      <c r="N63" s="304">
        <v>0</v>
      </c>
      <c r="O63" s="304">
        <v>0</v>
      </c>
      <c r="P63" s="304">
        <v>0</v>
      </c>
      <c r="Q63" s="304">
        <v>0</v>
      </c>
    </row>
    <row r="64" spans="1:17" s="928" customFormat="1" ht="9" customHeight="1">
      <c r="A64" s="304" t="s">
        <v>981</v>
      </c>
      <c r="B64" s="304">
        <v>0</v>
      </c>
      <c r="C64" s="304">
        <v>0</v>
      </c>
      <c r="D64" s="304">
        <v>0</v>
      </c>
      <c r="E64" s="304">
        <v>0</v>
      </c>
      <c r="F64" s="304">
        <v>0</v>
      </c>
      <c r="G64" s="304">
        <v>0</v>
      </c>
      <c r="H64" s="304">
        <v>0</v>
      </c>
      <c r="I64" s="304">
        <v>0</v>
      </c>
      <c r="J64" s="304">
        <v>0</v>
      </c>
      <c r="K64" s="304">
        <v>0</v>
      </c>
      <c r="L64" s="304">
        <v>0</v>
      </c>
      <c r="M64" s="304">
        <v>0</v>
      </c>
      <c r="N64" s="304">
        <v>0</v>
      </c>
      <c r="O64" s="304">
        <v>0</v>
      </c>
      <c r="P64" s="304">
        <v>0</v>
      </c>
      <c r="Q64" s="304">
        <v>0</v>
      </c>
    </row>
    <row r="65" spans="1:17" s="928" customFormat="1" ht="3.95" customHeight="1">
      <c r="A65" s="304"/>
      <c r="B65" s="304"/>
      <c r="C65" s="304"/>
      <c r="D65" s="304"/>
      <c r="E65" s="304"/>
      <c r="F65" s="304"/>
      <c r="G65" s="304"/>
      <c r="H65" s="304"/>
      <c r="I65" s="304"/>
      <c r="J65" s="304"/>
      <c r="K65" s="304"/>
      <c r="L65" s="304"/>
      <c r="M65" s="304"/>
      <c r="N65" s="304"/>
      <c r="O65" s="304"/>
      <c r="P65" s="304"/>
      <c r="Q65" s="304"/>
    </row>
    <row r="66" spans="1:17" s="928" customFormat="1" ht="9" customHeight="1">
      <c r="A66" s="305" t="s">
        <v>982</v>
      </c>
      <c r="B66" s="305">
        <v>104</v>
      </c>
      <c r="C66" s="305">
        <v>81</v>
      </c>
      <c r="D66" s="305">
        <v>80</v>
      </c>
      <c r="E66" s="305">
        <v>80</v>
      </c>
      <c r="F66" s="305">
        <v>80</v>
      </c>
      <c r="G66" s="305">
        <v>81</v>
      </c>
      <c r="H66" s="305">
        <v>82</v>
      </c>
      <c r="I66" s="305">
        <v>82</v>
      </c>
      <c r="J66" s="305">
        <v>70</v>
      </c>
      <c r="K66" s="305">
        <v>72</v>
      </c>
      <c r="L66" s="305">
        <v>68</v>
      </c>
      <c r="M66" s="305">
        <v>60</v>
      </c>
      <c r="N66" s="305">
        <v>61</v>
      </c>
      <c r="O66" s="305">
        <v>57</v>
      </c>
      <c r="P66" s="305">
        <v>54</v>
      </c>
      <c r="Q66" s="305">
        <v>59</v>
      </c>
    </row>
    <row r="67" spans="1:17" s="928" customFormat="1" ht="9" customHeight="1">
      <c r="A67" s="304" t="s">
        <v>983</v>
      </c>
      <c r="B67" s="304">
        <v>9</v>
      </c>
      <c r="C67" s="304">
        <v>7</v>
      </c>
      <c r="D67" s="304">
        <v>7</v>
      </c>
      <c r="E67" s="304">
        <v>7</v>
      </c>
      <c r="F67" s="304">
        <v>7</v>
      </c>
      <c r="G67" s="304">
        <v>7</v>
      </c>
      <c r="H67" s="304">
        <v>7</v>
      </c>
      <c r="I67" s="304">
        <v>7</v>
      </c>
      <c r="J67" s="304">
        <v>4</v>
      </c>
      <c r="K67" s="304">
        <v>5</v>
      </c>
      <c r="L67" s="304">
        <v>7</v>
      </c>
      <c r="M67" s="304">
        <v>7</v>
      </c>
      <c r="N67" s="304">
        <v>8</v>
      </c>
      <c r="O67" s="304">
        <v>8</v>
      </c>
      <c r="P67" s="304">
        <v>7</v>
      </c>
      <c r="Q67" s="304">
        <v>7</v>
      </c>
    </row>
    <row r="68" spans="1:17" s="928" customFormat="1" ht="9" customHeight="1">
      <c r="A68" s="304" t="s">
        <v>984</v>
      </c>
      <c r="B68" s="304">
        <v>7</v>
      </c>
      <c r="C68" s="304">
        <v>7</v>
      </c>
      <c r="D68" s="304">
        <v>6</v>
      </c>
      <c r="E68" s="304">
        <v>6</v>
      </c>
      <c r="F68" s="304">
        <v>6</v>
      </c>
      <c r="G68" s="304">
        <v>6</v>
      </c>
      <c r="H68" s="304">
        <v>6</v>
      </c>
      <c r="I68" s="304">
        <v>6</v>
      </c>
      <c r="J68" s="304">
        <v>5</v>
      </c>
      <c r="K68" s="304">
        <v>5</v>
      </c>
      <c r="L68" s="304">
        <v>4</v>
      </c>
      <c r="M68" s="304">
        <v>4</v>
      </c>
      <c r="N68" s="304">
        <v>4</v>
      </c>
      <c r="O68" s="304">
        <v>4</v>
      </c>
      <c r="P68" s="304">
        <v>3</v>
      </c>
      <c r="Q68" s="304">
        <v>4</v>
      </c>
    </row>
    <row r="69" spans="1:17" s="928" customFormat="1" ht="9" customHeight="1">
      <c r="A69" s="304" t="s">
        <v>750</v>
      </c>
      <c r="B69" s="304">
        <v>10</v>
      </c>
      <c r="C69" s="304">
        <v>7</v>
      </c>
      <c r="D69" s="304">
        <v>7</v>
      </c>
      <c r="E69" s="304">
        <v>7</v>
      </c>
      <c r="F69" s="304">
        <v>7</v>
      </c>
      <c r="G69" s="304">
        <v>7</v>
      </c>
      <c r="H69" s="304">
        <v>7</v>
      </c>
      <c r="I69" s="304">
        <v>7</v>
      </c>
      <c r="J69" s="304">
        <v>6</v>
      </c>
      <c r="K69" s="304">
        <v>6</v>
      </c>
      <c r="L69" s="304">
        <v>7</v>
      </c>
      <c r="M69" s="304">
        <v>8</v>
      </c>
      <c r="N69" s="304">
        <v>6</v>
      </c>
      <c r="O69" s="304">
        <v>6</v>
      </c>
      <c r="P69" s="304">
        <v>4</v>
      </c>
      <c r="Q69" s="304">
        <v>6</v>
      </c>
    </row>
    <row r="70" spans="1:17" s="928" customFormat="1" ht="9" customHeight="1">
      <c r="A70" s="304" t="s">
        <v>751</v>
      </c>
      <c r="B70" s="304">
        <v>2</v>
      </c>
      <c r="C70" s="304">
        <v>2</v>
      </c>
      <c r="D70" s="304">
        <v>2</v>
      </c>
      <c r="E70" s="304">
        <v>2</v>
      </c>
      <c r="F70" s="304">
        <v>2</v>
      </c>
      <c r="G70" s="304">
        <v>2</v>
      </c>
      <c r="H70" s="304">
        <v>2</v>
      </c>
      <c r="I70" s="304">
        <v>2</v>
      </c>
      <c r="J70" s="304">
        <v>2</v>
      </c>
      <c r="K70" s="304">
        <v>2</v>
      </c>
      <c r="L70" s="304">
        <v>2</v>
      </c>
      <c r="M70" s="304">
        <v>2</v>
      </c>
      <c r="N70" s="304">
        <v>2</v>
      </c>
      <c r="O70" s="304">
        <v>2</v>
      </c>
      <c r="P70" s="304">
        <v>2</v>
      </c>
      <c r="Q70" s="304">
        <v>2</v>
      </c>
    </row>
    <row r="71" spans="1:17" s="928" customFormat="1" ht="9" customHeight="1">
      <c r="A71" s="304" t="s">
        <v>752</v>
      </c>
      <c r="B71" s="304">
        <v>3</v>
      </c>
      <c r="C71" s="304">
        <v>0</v>
      </c>
      <c r="D71" s="304">
        <v>0</v>
      </c>
      <c r="E71" s="304">
        <v>0</v>
      </c>
      <c r="F71" s="304">
        <v>0</v>
      </c>
      <c r="G71" s="304">
        <v>0</v>
      </c>
      <c r="H71" s="304">
        <v>0</v>
      </c>
      <c r="I71" s="304">
        <v>0</v>
      </c>
      <c r="J71" s="304">
        <v>0</v>
      </c>
      <c r="K71" s="304">
        <v>0</v>
      </c>
      <c r="L71" s="304">
        <v>0</v>
      </c>
      <c r="M71" s="304">
        <v>0</v>
      </c>
      <c r="N71" s="304">
        <v>0</v>
      </c>
      <c r="O71" s="304">
        <v>0</v>
      </c>
      <c r="P71" s="304">
        <v>0</v>
      </c>
      <c r="Q71" s="304">
        <v>0</v>
      </c>
    </row>
    <row r="72" spans="1:17" s="928" customFormat="1" ht="9" customHeight="1">
      <c r="A72" s="304" t="s">
        <v>753</v>
      </c>
      <c r="B72" s="304">
        <v>5</v>
      </c>
      <c r="C72" s="304">
        <v>1</v>
      </c>
      <c r="D72" s="304">
        <v>1</v>
      </c>
      <c r="E72" s="304">
        <v>1</v>
      </c>
      <c r="F72" s="304">
        <v>1</v>
      </c>
      <c r="G72" s="304">
        <v>1</v>
      </c>
      <c r="H72" s="304">
        <v>1</v>
      </c>
      <c r="I72" s="304">
        <v>1</v>
      </c>
      <c r="J72" s="304">
        <v>1</v>
      </c>
      <c r="K72" s="304">
        <v>1</v>
      </c>
      <c r="L72" s="304">
        <v>1</v>
      </c>
      <c r="M72" s="304">
        <v>1</v>
      </c>
      <c r="N72" s="304">
        <v>1</v>
      </c>
      <c r="O72" s="304">
        <v>1</v>
      </c>
      <c r="P72" s="304">
        <v>1</v>
      </c>
      <c r="Q72" s="304">
        <v>1</v>
      </c>
    </row>
    <row r="73" spans="1:17" s="928" customFormat="1" ht="9" customHeight="1">
      <c r="A73" s="304" t="s">
        <v>754</v>
      </c>
      <c r="B73" s="304">
        <v>1</v>
      </c>
      <c r="C73" s="304">
        <v>1</v>
      </c>
      <c r="D73" s="304">
        <v>2</v>
      </c>
      <c r="E73" s="304">
        <v>2</v>
      </c>
      <c r="F73" s="304">
        <v>2</v>
      </c>
      <c r="G73" s="304">
        <v>2</v>
      </c>
      <c r="H73" s="304">
        <v>2</v>
      </c>
      <c r="I73" s="304">
        <v>2</v>
      </c>
      <c r="J73" s="304">
        <v>2</v>
      </c>
      <c r="K73" s="304">
        <v>2</v>
      </c>
      <c r="L73" s="304">
        <v>2</v>
      </c>
      <c r="M73" s="304">
        <v>0</v>
      </c>
      <c r="N73" s="304">
        <v>0</v>
      </c>
      <c r="O73" s="304">
        <v>0</v>
      </c>
      <c r="P73" s="304">
        <v>0</v>
      </c>
      <c r="Q73" s="304">
        <v>0</v>
      </c>
    </row>
    <row r="74" spans="1:17" s="928" customFormat="1" ht="9" customHeight="1">
      <c r="A74" s="304" t="s">
        <v>755</v>
      </c>
      <c r="B74" s="304">
        <v>2</v>
      </c>
      <c r="C74" s="304">
        <v>1</v>
      </c>
      <c r="D74" s="304">
        <v>1</v>
      </c>
      <c r="E74" s="304">
        <v>1</v>
      </c>
      <c r="F74" s="304">
        <v>1</v>
      </c>
      <c r="G74" s="304">
        <v>1</v>
      </c>
      <c r="H74" s="304">
        <v>2</v>
      </c>
      <c r="I74" s="304">
        <v>2</v>
      </c>
      <c r="J74" s="304">
        <v>2</v>
      </c>
      <c r="K74" s="304">
        <v>2</v>
      </c>
      <c r="L74" s="304">
        <v>2</v>
      </c>
      <c r="M74" s="304">
        <v>0</v>
      </c>
      <c r="N74" s="304">
        <v>0</v>
      </c>
      <c r="O74" s="304">
        <v>0</v>
      </c>
      <c r="P74" s="304">
        <v>0</v>
      </c>
      <c r="Q74" s="304">
        <v>0</v>
      </c>
    </row>
    <row r="75" spans="1:17" s="928" customFormat="1" ht="9" customHeight="1">
      <c r="A75" s="304" t="s">
        <v>756</v>
      </c>
      <c r="B75" s="304">
        <v>17</v>
      </c>
      <c r="C75" s="304">
        <v>14</v>
      </c>
      <c r="D75" s="304">
        <v>12</v>
      </c>
      <c r="E75" s="304">
        <v>12</v>
      </c>
      <c r="F75" s="304">
        <v>12</v>
      </c>
      <c r="G75" s="304">
        <v>12</v>
      </c>
      <c r="H75" s="304">
        <v>12</v>
      </c>
      <c r="I75" s="304">
        <v>12</v>
      </c>
      <c r="J75" s="304">
        <v>10</v>
      </c>
      <c r="K75" s="304">
        <v>10</v>
      </c>
      <c r="L75" s="304">
        <v>8</v>
      </c>
      <c r="M75" s="304">
        <v>7</v>
      </c>
      <c r="N75" s="304">
        <v>5</v>
      </c>
      <c r="O75" s="304">
        <v>5</v>
      </c>
      <c r="P75" s="304">
        <v>8</v>
      </c>
      <c r="Q75" s="304">
        <v>8</v>
      </c>
    </row>
    <row r="76" spans="1:17" s="928" customFormat="1" ht="9" customHeight="1">
      <c r="A76" s="304" t="s">
        <v>757</v>
      </c>
      <c r="B76" s="304">
        <v>4</v>
      </c>
      <c r="C76" s="304">
        <v>2</v>
      </c>
      <c r="D76" s="304">
        <v>3</v>
      </c>
      <c r="E76" s="304">
        <v>3</v>
      </c>
      <c r="F76" s="304">
        <v>3</v>
      </c>
      <c r="G76" s="304">
        <v>3</v>
      </c>
      <c r="H76" s="304">
        <v>3</v>
      </c>
      <c r="I76" s="304">
        <v>3</v>
      </c>
      <c r="J76" s="304">
        <v>2</v>
      </c>
      <c r="K76" s="304">
        <v>3</v>
      </c>
      <c r="L76" s="304">
        <v>3</v>
      </c>
      <c r="M76" s="304">
        <v>2</v>
      </c>
      <c r="N76" s="304">
        <v>2</v>
      </c>
      <c r="O76" s="304">
        <v>2</v>
      </c>
      <c r="P76" s="304">
        <v>2</v>
      </c>
      <c r="Q76" s="304">
        <v>3</v>
      </c>
    </row>
    <row r="77" spans="1:17" s="928" customFormat="1" ht="9" customHeight="1">
      <c r="A77" s="304" t="s">
        <v>758</v>
      </c>
      <c r="B77" s="304">
        <v>4</v>
      </c>
      <c r="C77" s="304">
        <v>1</v>
      </c>
      <c r="D77" s="304">
        <v>1</v>
      </c>
      <c r="E77" s="304">
        <v>1</v>
      </c>
      <c r="F77" s="304">
        <v>1</v>
      </c>
      <c r="G77" s="304">
        <v>2</v>
      </c>
      <c r="H77" s="304">
        <v>2</v>
      </c>
      <c r="I77" s="304">
        <v>2</v>
      </c>
      <c r="J77" s="304">
        <v>2</v>
      </c>
      <c r="K77" s="304">
        <v>2</v>
      </c>
      <c r="L77" s="304">
        <v>2</v>
      </c>
      <c r="M77" s="304">
        <v>0</v>
      </c>
      <c r="N77" s="304">
        <v>1</v>
      </c>
      <c r="O77" s="304">
        <v>1</v>
      </c>
      <c r="P77" s="304">
        <v>2</v>
      </c>
      <c r="Q77" s="304">
        <v>2</v>
      </c>
    </row>
    <row r="78" spans="1:17" s="928" customFormat="1" ht="9" customHeight="1">
      <c r="A78" s="304" t="s">
        <v>759</v>
      </c>
      <c r="B78" s="304">
        <v>0</v>
      </c>
      <c r="C78" s="304">
        <v>0</v>
      </c>
      <c r="D78" s="304">
        <v>0</v>
      </c>
      <c r="E78" s="304">
        <v>0</v>
      </c>
      <c r="F78" s="304">
        <v>0</v>
      </c>
      <c r="G78" s="304">
        <v>0</v>
      </c>
      <c r="H78" s="304">
        <v>0</v>
      </c>
      <c r="I78" s="304">
        <v>0</v>
      </c>
      <c r="J78" s="304">
        <v>0</v>
      </c>
      <c r="K78" s="304">
        <v>0</v>
      </c>
      <c r="L78" s="304">
        <v>0</v>
      </c>
      <c r="M78" s="304">
        <v>0</v>
      </c>
      <c r="N78" s="304">
        <v>0</v>
      </c>
      <c r="O78" s="304">
        <v>0</v>
      </c>
      <c r="P78" s="304">
        <v>0</v>
      </c>
      <c r="Q78" s="304">
        <v>0</v>
      </c>
    </row>
    <row r="79" spans="1:17" s="928" customFormat="1" ht="9" customHeight="1">
      <c r="A79" s="304" t="s">
        <v>760</v>
      </c>
      <c r="B79" s="304">
        <v>6</v>
      </c>
      <c r="C79" s="304">
        <v>7</v>
      </c>
      <c r="D79" s="304">
        <v>6</v>
      </c>
      <c r="E79" s="304">
        <v>6</v>
      </c>
      <c r="F79" s="304">
        <v>6</v>
      </c>
      <c r="G79" s="304">
        <v>6</v>
      </c>
      <c r="H79" s="304">
        <v>6</v>
      </c>
      <c r="I79" s="304">
        <v>6</v>
      </c>
      <c r="J79" s="304">
        <v>7</v>
      </c>
      <c r="K79" s="304">
        <v>7</v>
      </c>
      <c r="L79" s="304">
        <v>5</v>
      </c>
      <c r="M79" s="304">
        <v>4</v>
      </c>
      <c r="N79" s="304">
        <v>6</v>
      </c>
      <c r="O79" s="304">
        <v>4</v>
      </c>
      <c r="P79" s="304">
        <v>4</v>
      </c>
      <c r="Q79" s="304">
        <v>4</v>
      </c>
    </row>
    <row r="80" spans="1:17" s="928" customFormat="1" ht="9" customHeight="1">
      <c r="A80" s="304" t="s">
        <v>761</v>
      </c>
      <c r="B80" s="304">
        <v>18</v>
      </c>
      <c r="C80" s="304">
        <v>17</v>
      </c>
      <c r="D80" s="304">
        <v>17</v>
      </c>
      <c r="E80" s="304">
        <v>17</v>
      </c>
      <c r="F80" s="304">
        <v>17</v>
      </c>
      <c r="G80" s="304">
        <v>17</v>
      </c>
      <c r="H80" s="304">
        <v>17</v>
      </c>
      <c r="I80" s="304">
        <v>17</v>
      </c>
      <c r="J80" s="304">
        <v>13</v>
      </c>
      <c r="K80" s="304">
        <v>12</v>
      </c>
      <c r="L80" s="304">
        <v>11</v>
      </c>
      <c r="M80" s="304">
        <v>11</v>
      </c>
      <c r="N80" s="304">
        <v>11</v>
      </c>
      <c r="O80" s="304">
        <v>10</v>
      </c>
      <c r="P80" s="304">
        <v>7</v>
      </c>
      <c r="Q80" s="304">
        <v>7</v>
      </c>
    </row>
    <row r="81" spans="1:18" s="928" customFormat="1" ht="9" customHeight="1">
      <c r="A81" s="304" t="s">
        <v>762</v>
      </c>
      <c r="B81" s="304">
        <v>4</v>
      </c>
      <c r="C81" s="304">
        <v>4</v>
      </c>
      <c r="D81" s="304">
        <v>4</v>
      </c>
      <c r="E81" s="304">
        <v>4</v>
      </c>
      <c r="F81" s="304">
        <v>4</v>
      </c>
      <c r="G81" s="304">
        <v>4</v>
      </c>
      <c r="H81" s="304">
        <v>4</v>
      </c>
      <c r="I81" s="304">
        <v>4</v>
      </c>
      <c r="J81" s="304">
        <v>4</v>
      </c>
      <c r="K81" s="304">
        <v>4</v>
      </c>
      <c r="L81" s="304">
        <v>4</v>
      </c>
      <c r="M81" s="304">
        <v>3</v>
      </c>
      <c r="N81" s="304">
        <v>5</v>
      </c>
      <c r="O81" s="304">
        <v>4</v>
      </c>
      <c r="P81" s="304">
        <v>4</v>
      </c>
      <c r="Q81" s="304">
        <v>4</v>
      </c>
    </row>
    <row r="82" spans="1:18" s="928" customFormat="1" ht="9" customHeight="1">
      <c r="A82" s="304" t="s">
        <v>763</v>
      </c>
      <c r="B82" s="304">
        <v>5</v>
      </c>
      <c r="C82" s="304">
        <v>4</v>
      </c>
      <c r="D82" s="304">
        <v>5</v>
      </c>
      <c r="E82" s="304">
        <v>5</v>
      </c>
      <c r="F82" s="304">
        <v>5</v>
      </c>
      <c r="G82" s="304">
        <v>5</v>
      </c>
      <c r="H82" s="304">
        <v>5</v>
      </c>
      <c r="I82" s="304">
        <v>5</v>
      </c>
      <c r="J82" s="304">
        <v>5</v>
      </c>
      <c r="K82" s="304">
        <v>6</v>
      </c>
      <c r="L82" s="304">
        <v>6</v>
      </c>
      <c r="M82" s="304">
        <v>7</v>
      </c>
      <c r="N82" s="304">
        <v>5</v>
      </c>
      <c r="O82" s="304">
        <v>5</v>
      </c>
      <c r="P82" s="304">
        <v>4</v>
      </c>
      <c r="Q82" s="304">
        <v>4</v>
      </c>
    </row>
    <row r="83" spans="1:18" s="928" customFormat="1" ht="9" customHeight="1">
      <c r="A83" s="304" t="s">
        <v>764</v>
      </c>
      <c r="B83" s="304">
        <v>5</v>
      </c>
      <c r="C83" s="304">
        <v>4</v>
      </c>
      <c r="D83" s="304">
        <v>4</v>
      </c>
      <c r="E83" s="304">
        <v>4</v>
      </c>
      <c r="F83" s="304">
        <v>4</v>
      </c>
      <c r="G83" s="304">
        <v>4</v>
      </c>
      <c r="H83" s="304">
        <v>4</v>
      </c>
      <c r="I83" s="304">
        <v>4</v>
      </c>
      <c r="J83" s="304">
        <v>3</v>
      </c>
      <c r="K83" s="304">
        <v>3</v>
      </c>
      <c r="L83" s="304">
        <v>3</v>
      </c>
      <c r="M83" s="304">
        <v>3</v>
      </c>
      <c r="N83" s="304">
        <v>3</v>
      </c>
      <c r="O83" s="304">
        <v>3</v>
      </c>
      <c r="P83" s="304">
        <v>4</v>
      </c>
      <c r="Q83" s="304">
        <v>5</v>
      </c>
    </row>
    <row r="84" spans="1:18" s="928" customFormat="1" ht="9" customHeight="1">
      <c r="A84" s="304" t="s">
        <v>765</v>
      </c>
      <c r="B84" s="304">
        <v>0</v>
      </c>
      <c r="C84" s="304">
        <v>0</v>
      </c>
      <c r="D84" s="304">
        <v>0</v>
      </c>
      <c r="E84" s="304">
        <v>0</v>
      </c>
      <c r="F84" s="304">
        <v>0</v>
      </c>
      <c r="G84" s="304">
        <v>0</v>
      </c>
      <c r="H84" s="304">
        <v>0</v>
      </c>
      <c r="I84" s="304">
        <v>0</v>
      </c>
      <c r="J84" s="304">
        <v>0</v>
      </c>
      <c r="K84" s="304">
        <v>0</v>
      </c>
      <c r="L84" s="304">
        <v>0</v>
      </c>
      <c r="M84" s="304">
        <v>0</v>
      </c>
      <c r="N84" s="304">
        <v>0</v>
      </c>
      <c r="O84" s="304">
        <v>0</v>
      </c>
      <c r="P84" s="304">
        <v>0</v>
      </c>
      <c r="Q84" s="304">
        <v>0</v>
      </c>
    </row>
    <row r="85" spans="1:18" s="928" customFormat="1" ht="9" customHeight="1">
      <c r="A85" s="304" t="s">
        <v>1684</v>
      </c>
      <c r="B85" s="304">
        <v>2</v>
      </c>
      <c r="C85" s="304">
        <v>2</v>
      </c>
      <c r="D85" s="304">
        <v>2</v>
      </c>
      <c r="E85" s="304">
        <v>2</v>
      </c>
      <c r="F85" s="304">
        <v>2</v>
      </c>
      <c r="G85" s="304">
        <v>2</v>
      </c>
      <c r="H85" s="304">
        <v>2</v>
      </c>
      <c r="I85" s="304">
        <v>2</v>
      </c>
      <c r="J85" s="304">
        <v>2</v>
      </c>
      <c r="K85" s="304">
        <v>2</v>
      </c>
      <c r="L85" s="304">
        <v>1</v>
      </c>
      <c r="M85" s="304">
        <v>1</v>
      </c>
      <c r="N85" s="304">
        <v>2</v>
      </c>
      <c r="O85" s="304">
        <v>2</v>
      </c>
      <c r="P85" s="304">
        <v>2</v>
      </c>
      <c r="Q85" s="304">
        <v>2</v>
      </c>
    </row>
    <row r="86" spans="1:18" s="928" customFormat="1" ht="9" customHeight="1">
      <c r="A86" s="304" t="s">
        <v>1685</v>
      </c>
      <c r="B86" s="304">
        <v>0</v>
      </c>
      <c r="C86" s="304">
        <v>0</v>
      </c>
      <c r="D86" s="304">
        <v>0</v>
      </c>
      <c r="E86" s="304">
        <v>0</v>
      </c>
      <c r="F86" s="304">
        <v>0</v>
      </c>
      <c r="G86" s="304">
        <v>0</v>
      </c>
      <c r="H86" s="304">
        <v>0</v>
      </c>
      <c r="I86" s="304">
        <v>0</v>
      </c>
      <c r="J86" s="304">
        <v>0</v>
      </c>
      <c r="K86" s="304">
        <v>0</v>
      </c>
      <c r="L86" s="304">
        <v>0</v>
      </c>
      <c r="M86" s="304">
        <v>0</v>
      </c>
      <c r="N86" s="304">
        <v>0</v>
      </c>
      <c r="O86" s="304">
        <v>0</v>
      </c>
      <c r="P86" s="304">
        <v>0</v>
      </c>
      <c r="Q86" s="304">
        <v>0</v>
      </c>
    </row>
    <row r="87" spans="1:18" s="928" customFormat="1" ht="3.95" customHeight="1">
      <c r="A87" s="304"/>
      <c r="B87" s="304"/>
      <c r="C87" s="304"/>
      <c r="D87" s="304"/>
      <c r="E87" s="304"/>
      <c r="F87" s="304"/>
      <c r="G87" s="304"/>
      <c r="H87" s="304"/>
      <c r="I87" s="304"/>
      <c r="J87" s="304"/>
      <c r="K87" s="304"/>
      <c r="L87" s="304"/>
      <c r="M87" s="304"/>
      <c r="N87" s="304"/>
      <c r="O87" s="304"/>
      <c r="P87" s="304"/>
      <c r="Q87" s="304"/>
    </row>
    <row r="88" spans="1:18" s="928" customFormat="1" ht="11.25" customHeight="1">
      <c r="A88" s="924" t="s">
        <v>1686</v>
      </c>
      <c r="B88" s="924">
        <v>292</v>
      </c>
      <c r="C88" s="924">
        <v>242</v>
      </c>
      <c r="D88" s="924">
        <v>239</v>
      </c>
      <c r="E88" s="924">
        <v>239</v>
      </c>
      <c r="F88" s="924">
        <v>238</v>
      </c>
      <c r="G88" s="924">
        <v>239</v>
      </c>
      <c r="H88" s="924">
        <v>242</v>
      </c>
      <c r="I88" s="924">
        <v>244</v>
      </c>
      <c r="J88" s="924">
        <v>202</v>
      </c>
      <c r="K88" s="924">
        <v>205</v>
      </c>
      <c r="L88" s="924">
        <v>175</v>
      </c>
      <c r="M88" s="924">
        <v>166</v>
      </c>
      <c r="N88" s="924">
        <v>157</v>
      </c>
      <c r="O88" s="924">
        <v>151</v>
      </c>
      <c r="P88" s="924">
        <v>130</v>
      </c>
      <c r="Q88" s="924">
        <v>136</v>
      </c>
    </row>
    <row r="89" spans="1:18" ht="9" customHeight="1">
      <c r="B89" s="928"/>
      <c r="C89" s="928"/>
      <c r="D89" s="928"/>
      <c r="E89" s="928"/>
      <c r="F89" s="928"/>
      <c r="G89" s="928"/>
      <c r="H89" s="928"/>
      <c r="I89" s="928"/>
      <c r="J89" s="928"/>
      <c r="K89" s="928"/>
      <c r="L89" s="928"/>
      <c r="M89" s="928"/>
      <c r="N89" s="928"/>
      <c r="O89" s="928"/>
      <c r="P89" s="928"/>
      <c r="Q89" s="928"/>
      <c r="R89" s="928"/>
    </row>
    <row r="90" spans="1:18" ht="9" customHeight="1">
      <c r="B90" s="928"/>
      <c r="C90" s="928"/>
      <c r="D90" s="928"/>
      <c r="E90" s="928"/>
      <c r="F90" s="928"/>
      <c r="G90" s="928"/>
      <c r="H90" s="928"/>
      <c r="I90" s="928"/>
      <c r="J90" s="928"/>
      <c r="K90" s="928"/>
      <c r="L90" s="928"/>
      <c r="M90" s="928"/>
      <c r="N90" s="928"/>
      <c r="O90" s="928"/>
      <c r="P90" s="928"/>
      <c r="Q90" s="928"/>
      <c r="R90" s="928"/>
    </row>
    <row r="91" spans="1:18" ht="9" customHeight="1">
      <c r="B91" s="928"/>
      <c r="C91" s="928"/>
      <c r="D91" s="928"/>
      <c r="E91" s="928"/>
      <c r="F91" s="928"/>
      <c r="G91" s="928"/>
      <c r="H91" s="928"/>
      <c r="I91" s="928"/>
      <c r="J91" s="928"/>
      <c r="K91" s="928"/>
      <c r="L91" s="928"/>
      <c r="M91" s="928"/>
      <c r="N91" s="928"/>
      <c r="O91" s="928"/>
      <c r="P91" s="928"/>
      <c r="Q91" s="928"/>
      <c r="R91" s="928"/>
    </row>
    <row r="92" spans="1:18" ht="9" customHeight="1">
      <c r="B92" s="928"/>
      <c r="C92" s="928"/>
      <c r="D92" s="928"/>
      <c r="E92" s="928"/>
      <c r="F92" s="928"/>
      <c r="G92" s="928"/>
      <c r="H92" s="928"/>
      <c r="I92" s="928"/>
      <c r="J92" s="928"/>
      <c r="K92" s="928"/>
      <c r="L92" s="928"/>
      <c r="M92" s="928"/>
      <c r="N92" s="928"/>
      <c r="O92" s="928"/>
      <c r="P92" s="928"/>
      <c r="Q92" s="928"/>
      <c r="R92" s="928"/>
    </row>
    <row r="93" spans="1:18" ht="9" customHeight="1">
      <c r="B93" s="928"/>
      <c r="C93" s="928"/>
      <c r="D93" s="928"/>
      <c r="E93" s="928"/>
      <c r="F93" s="928"/>
      <c r="G93" s="928"/>
      <c r="H93" s="928"/>
      <c r="I93" s="928"/>
      <c r="J93" s="928"/>
      <c r="K93" s="928"/>
      <c r="L93" s="928"/>
      <c r="M93" s="928"/>
      <c r="N93" s="928"/>
      <c r="O93" s="928"/>
      <c r="P93" s="928"/>
      <c r="Q93" s="928"/>
      <c r="R93" s="928"/>
    </row>
    <row r="94" spans="1:18" ht="9" customHeight="1">
      <c r="B94" s="928"/>
      <c r="C94" s="928"/>
      <c r="D94" s="928"/>
      <c r="E94" s="928"/>
      <c r="F94" s="928"/>
      <c r="G94" s="928"/>
      <c r="H94" s="928"/>
      <c r="I94" s="928"/>
      <c r="J94" s="928"/>
      <c r="K94" s="928"/>
      <c r="L94" s="928"/>
      <c r="M94" s="928"/>
      <c r="N94" s="928"/>
      <c r="O94" s="928"/>
      <c r="P94" s="928"/>
      <c r="Q94" s="928"/>
      <c r="R94" s="928"/>
    </row>
    <row r="95" spans="1:18" ht="9" customHeight="1">
      <c r="B95" s="928"/>
      <c r="C95" s="928"/>
      <c r="D95" s="928"/>
      <c r="E95" s="928"/>
      <c r="F95" s="928"/>
      <c r="G95" s="928"/>
      <c r="H95" s="928"/>
      <c r="I95" s="928"/>
      <c r="J95" s="928"/>
      <c r="K95" s="928"/>
      <c r="L95" s="928"/>
      <c r="M95" s="928"/>
      <c r="N95" s="928"/>
      <c r="O95" s="928"/>
      <c r="P95" s="928"/>
      <c r="Q95" s="928"/>
      <c r="R95" s="928"/>
    </row>
    <row r="96" spans="1:18" ht="9" customHeight="1">
      <c r="B96" s="928"/>
      <c r="C96" s="928"/>
      <c r="D96" s="928"/>
      <c r="E96" s="928"/>
      <c r="F96" s="928"/>
      <c r="G96" s="928"/>
      <c r="H96" s="928"/>
      <c r="I96" s="928"/>
      <c r="J96" s="928"/>
      <c r="K96" s="928"/>
      <c r="L96" s="928"/>
      <c r="M96" s="928"/>
      <c r="N96" s="928"/>
      <c r="O96" s="928"/>
      <c r="P96" s="928"/>
      <c r="Q96" s="928"/>
      <c r="R96" s="928"/>
    </row>
    <row r="97" spans="2:18" ht="9" customHeight="1">
      <c r="B97" s="928"/>
      <c r="C97" s="928"/>
      <c r="D97" s="928"/>
      <c r="E97" s="928"/>
      <c r="F97" s="928"/>
      <c r="G97" s="928"/>
      <c r="H97" s="928"/>
      <c r="I97" s="928"/>
      <c r="J97" s="928"/>
      <c r="K97" s="928"/>
      <c r="L97" s="928"/>
      <c r="M97" s="928"/>
      <c r="N97" s="928"/>
      <c r="O97" s="928"/>
      <c r="P97" s="928"/>
      <c r="Q97" s="928"/>
      <c r="R97" s="928"/>
    </row>
    <row r="98" spans="2:18" ht="9" customHeight="1">
      <c r="B98" s="928"/>
      <c r="C98" s="928"/>
      <c r="D98" s="928"/>
      <c r="E98" s="928"/>
      <c r="F98" s="928"/>
      <c r="G98" s="928"/>
      <c r="H98" s="928"/>
      <c r="I98" s="928"/>
      <c r="J98" s="928"/>
      <c r="K98" s="928"/>
      <c r="L98" s="928"/>
      <c r="M98" s="928"/>
      <c r="N98" s="928"/>
      <c r="O98" s="928"/>
      <c r="P98" s="928"/>
      <c r="Q98" s="928"/>
      <c r="R98" s="928"/>
    </row>
    <row r="99" spans="2:18" ht="9" customHeight="1">
      <c r="B99" s="928"/>
      <c r="C99" s="928"/>
      <c r="D99" s="928"/>
      <c r="E99" s="928"/>
      <c r="F99" s="928"/>
      <c r="G99" s="928"/>
      <c r="H99" s="928"/>
      <c r="I99" s="928"/>
      <c r="J99" s="928"/>
      <c r="K99" s="928"/>
      <c r="L99" s="928"/>
      <c r="M99" s="928"/>
      <c r="N99" s="928"/>
      <c r="O99" s="928"/>
      <c r="P99" s="928"/>
      <c r="Q99" s="928"/>
      <c r="R99" s="928"/>
    </row>
    <row r="100" spans="2:18" ht="9" customHeight="1">
      <c r="B100" s="928"/>
      <c r="C100" s="928"/>
      <c r="D100" s="928"/>
      <c r="E100" s="928"/>
      <c r="F100" s="928"/>
      <c r="G100" s="928"/>
      <c r="H100" s="928"/>
      <c r="I100" s="928"/>
      <c r="J100" s="928"/>
      <c r="K100" s="928"/>
      <c r="L100" s="928"/>
      <c r="M100" s="928"/>
      <c r="N100" s="928"/>
      <c r="O100" s="928"/>
      <c r="P100" s="928"/>
      <c r="Q100" s="928"/>
      <c r="R100" s="928"/>
    </row>
    <row r="101" spans="2:18" ht="9" customHeight="1">
      <c r="B101" s="928"/>
      <c r="C101" s="928"/>
      <c r="D101" s="928"/>
      <c r="E101" s="928"/>
      <c r="F101" s="928"/>
      <c r="G101" s="928"/>
      <c r="H101" s="928"/>
      <c r="I101" s="928"/>
      <c r="J101" s="928"/>
      <c r="K101" s="928"/>
      <c r="L101" s="928"/>
      <c r="M101" s="928"/>
      <c r="N101" s="928"/>
      <c r="O101" s="928"/>
      <c r="P101" s="928"/>
      <c r="Q101" s="928"/>
    </row>
    <row r="102" spans="2:18" ht="9" customHeight="1">
      <c r="B102" s="928"/>
      <c r="C102" s="928"/>
      <c r="D102" s="928"/>
      <c r="E102" s="928"/>
      <c r="F102" s="928"/>
      <c r="G102" s="928"/>
      <c r="H102" s="928"/>
      <c r="I102" s="928"/>
      <c r="J102" s="928"/>
      <c r="K102" s="928"/>
      <c r="L102" s="928"/>
      <c r="M102" s="928"/>
      <c r="N102" s="928"/>
      <c r="O102" s="928"/>
      <c r="P102" s="928"/>
      <c r="Q102" s="928"/>
    </row>
    <row r="103" spans="2:18" ht="9" customHeight="1">
      <c r="B103" s="928"/>
      <c r="C103" s="928"/>
      <c r="D103" s="928"/>
      <c r="E103" s="928"/>
      <c r="F103" s="928"/>
      <c r="G103" s="928"/>
      <c r="H103" s="928"/>
      <c r="I103" s="928"/>
      <c r="J103" s="928"/>
      <c r="K103" s="928"/>
      <c r="L103" s="928"/>
      <c r="M103" s="928"/>
      <c r="N103" s="928"/>
      <c r="O103" s="928"/>
      <c r="P103" s="928"/>
      <c r="Q103" s="928"/>
    </row>
    <row r="104" spans="2:18" ht="9" customHeight="1">
      <c r="B104" s="928"/>
      <c r="C104" s="928"/>
      <c r="D104" s="928"/>
      <c r="E104" s="928"/>
      <c r="F104" s="928"/>
      <c r="G104" s="928"/>
      <c r="H104" s="928"/>
      <c r="I104" s="928"/>
      <c r="J104" s="928"/>
      <c r="K104" s="928"/>
      <c r="L104" s="928"/>
      <c r="M104" s="928"/>
      <c r="N104" s="928"/>
      <c r="O104" s="928"/>
      <c r="P104" s="928"/>
      <c r="Q104" s="928"/>
    </row>
    <row r="105" spans="2:18" ht="9" customHeight="1">
      <c r="B105" s="928"/>
      <c r="C105" s="928"/>
      <c r="D105" s="928"/>
      <c r="E105" s="928"/>
      <c r="F105" s="928"/>
      <c r="G105" s="928"/>
      <c r="H105" s="928"/>
      <c r="I105" s="928"/>
      <c r="J105" s="928"/>
      <c r="K105" s="928"/>
      <c r="L105" s="928"/>
      <c r="M105" s="928"/>
      <c r="N105" s="928"/>
      <c r="O105" s="928"/>
      <c r="P105" s="928"/>
      <c r="Q105" s="928"/>
    </row>
    <row r="106" spans="2:18" ht="9" customHeight="1">
      <c r="B106" s="928"/>
      <c r="C106" s="928"/>
      <c r="D106" s="928"/>
      <c r="E106" s="928"/>
      <c r="F106" s="928"/>
      <c r="G106" s="928"/>
      <c r="H106" s="928"/>
      <c r="I106" s="928"/>
      <c r="J106" s="928"/>
      <c r="K106" s="928"/>
      <c r="L106" s="928"/>
      <c r="M106" s="928"/>
      <c r="N106" s="928"/>
      <c r="O106" s="928"/>
      <c r="P106" s="928"/>
      <c r="Q106" s="928"/>
    </row>
    <row r="107" spans="2:18" ht="9" customHeight="1">
      <c r="B107" s="928"/>
      <c r="C107" s="928"/>
      <c r="D107" s="928"/>
      <c r="E107" s="928"/>
      <c r="F107" s="928"/>
      <c r="G107" s="928"/>
      <c r="H107" s="928"/>
      <c r="I107" s="928"/>
      <c r="J107" s="928"/>
      <c r="K107" s="928"/>
      <c r="L107" s="928"/>
      <c r="M107" s="928"/>
      <c r="N107" s="928"/>
      <c r="O107" s="928"/>
      <c r="P107" s="928"/>
      <c r="Q107" s="928"/>
    </row>
    <row r="108" spans="2:18" ht="9" customHeight="1">
      <c r="B108" s="928"/>
      <c r="C108" s="928"/>
      <c r="D108" s="928"/>
      <c r="E108" s="928"/>
      <c r="F108" s="928"/>
      <c r="G108" s="928"/>
      <c r="H108" s="928"/>
      <c r="I108" s="928"/>
      <c r="J108" s="928"/>
      <c r="K108" s="928"/>
      <c r="L108" s="928"/>
      <c r="M108" s="928"/>
      <c r="N108" s="928"/>
      <c r="O108" s="928"/>
      <c r="P108" s="928"/>
      <c r="Q108" s="928"/>
    </row>
    <row r="109" spans="2:18" ht="9" customHeight="1">
      <c r="B109" s="928"/>
      <c r="C109" s="928"/>
      <c r="D109" s="928"/>
      <c r="E109" s="928"/>
      <c r="F109" s="928"/>
      <c r="G109" s="928"/>
      <c r="H109" s="928"/>
      <c r="I109" s="928"/>
      <c r="J109" s="928"/>
      <c r="K109" s="928"/>
      <c r="L109" s="928"/>
      <c r="M109" s="928"/>
      <c r="N109" s="928"/>
      <c r="O109" s="928"/>
      <c r="P109" s="928"/>
      <c r="Q109" s="928"/>
    </row>
    <row r="110" spans="2:18" ht="9" customHeight="1">
      <c r="B110" s="928"/>
      <c r="C110" s="928"/>
      <c r="D110" s="928"/>
      <c r="E110" s="928"/>
      <c r="F110" s="928"/>
      <c r="G110" s="928"/>
      <c r="H110" s="928"/>
      <c r="I110" s="928"/>
      <c r="J110" s="928"/>
      <c r="K110" s="928"/>
      <c r="L110" s="928"/>
      <c r="M110" s="928"/>
      <c r="N110" s="928"/>
      <c r="O110" s="928"/>
      <c r="P110" s="928"/>
      <c r="Q110" s="928"/>
    </row>
    <row r="111" spans="2:18" ht="9" customHeight="1">
      <c r="B111" s="928"/>
      <c r="C111" s="928"/>
      <c r="D111" s="928"/>
      <c r="E111" s="928"/>
      <c r="F111" s="928"/>
      <c r="G111" s="928"/>
      <c r="H111" s="928"/>
      <c r="I111" s="928"/>
      <c r="J111" s="928"/>
      <c r="K111" s="928"/>
      <c r="L111" s="928"/>
      <c r="M111" s="928"/>
      <c r="N111" s="928"/>
      <c r="O111" s="928"/>
      <c r="P111" s="928"/>
      <c r="Q111" s="928"/>
    </row>
    <row r="112" spans="2:18" ht="9" customHeight="1">
      <c r="B112" s="928"/>
      <c r="C112" s="928"/>
      <c r="D112" s="928"/>
      <c r="E112" s="928"/>
      <c r="F112" s="928"/>
      <c r="G112" s="928"/>
      <c r="H112" s="928"/>
      <c r="I112" s="928"/>
      <c r="J112" s="928"/>
      <c r="K112" s="928"/>
      <c r="L112" s="928"/>
      <c r="M112" s="928"/>
      <c r="N112" s="928"/>
      <c r="O112" s="928"/>
      <c r="P112" s="928"/>
      <c r="Q112" s="928"/>
    </row>
    <row r="113" spans="2:17" ht="9" customHeight="1">
      <c r="B113" s="928"/>
      <c r="C113" s="928"/>
      <c r="D113" s="928"/>
      <c r="E113" s="928"/>
      <c r="F113" s="928"/>
      <c r="G113" s="928"/>
      <c r="H113" s="928"/>
      <c r="I113" s="928"/>
      <c r="J113" s="928"/>
      <c r="K113" s="928"/>
      <c r="L113" s="928"/>
      <c r="M113" s="928"/>
      <c r="N113" s="928"/>
      <c r="O113" s="928"/>
      <c r="P113" s="928"/>
      <c r="Q113" s="928"/>
    </row>
    <row r="114" spans="2:17" ht="9" customHeight="1">
      <c r="C114" s="928"/>
      <c r="D114" s="928"/>
      <c r="E114" s="928"/>
      <c r="F114" s="928"/>
      <c r="G114" s="928"/>
      <c r="H114" s="928"/>
      <c r="I114" s="928"/>
      <c r="J114" s="928"/>
      <c r="K114" s="928"/>
      <c r="L114" s="928"/>
      <c r="M114" s="928"/>
      <c r="N114" s="928"/>
      <c r="O114" s="928"/>
      <c r="P114" s="928"/>
      <c r="Q114" s="928"/>
    </row>
    <row r="115" spans="2:17" ht="9" customHeight="1">
      <c r="C115" s="928"/>
      <c r="D115" s="928"/>
      <c r="E115" s="928"/>
      <c r="F115" s="928"/>
      <c r="G115" s="928"/>
      <c r="H115" s="928"/>
      <c r="I115" s="928"/>
      <c r="J115" s="928"/>
      <c r="K115" s="928"/>
      <c r="L115" s="928"/>
      <c r="M115" s="928"/>
      <c r="N115" s="928"/>
      <c r="O115" s="928"/>
      <c r="P115" s="928"/>
      <c r="Q115" s="928"/>
    </row>
    <row r="116" spans="2:17" ht="9" customHeight="1">
      <c r="C116" s="928"/>
      <c r="D116" s="928"/>
      <c r="E116" s="928"/>
      <c r="F116" s="928"/>
      <c r="G116" s="928"/>
      <c r="H116" s="928"/>
      <c r="I116" s="928"/>
      <c r="J116" s="928"/>
      <c r="K116" s="928"/>
      <c r="L116" s="928"/>
      <c r="M116" s="928"/>
      <c r="N116" s="928"/>
      <c r="O116" s="928"/>
      <c r="P116" s="928"/>
      <c r="Q116" s="928"/>
    </row>
    <row r="117" spans="2:17" ht="9" customHeight="1">
      <c r="C117" s="928"/>
      <c r="D117" s="928"/>
      <c r="E117" s="928"/>
      <c r="F117" s="928"/>
      <c r="G117" s="928"/>
      <c r="H117" s="928"/>
      <c r="I117" s="928"/>
      <c r="J117" s="928"/>
      <c r="K117" s="928"/>
      <c r="L117" s="928"/>
      <c r="M117" s="928"/>
      <c r="N117" s="928"/>
      <c r="O117" s="928"/>
      <c r="P117" s="928"/>
      <c r="Q117" s="928"/>
    </row>
    <row r="118" spans="2:17" ht="9" customHeight="1">
      <c r="C118" s="928"/>
      <c r="D118" s="928"/>
      <c r="E118" s="928"/>
      <c r="F118" s="928"/>
      <c r="G118" s="928"/>
      <c r="H118" s="928"/>
      <c r="I118" s="928"/>
      <c r="J118" s="928"/>
      <c r="K118" s="928"/>
      <c r="L118" s="928"/>
      <c r="M118" s="928"/>
      <c r="N118" s="928"/>
      <c r="O118" s="928"/>
      <c r="P118" s="928"/>
      <c r="Q118" s="928"/>
    </row>
    <row r="119" spans="2:17" ht="9" customHeight="1">
      <c r="C119" s="928"/>
      <c r="D119" s="928"/>
      <c r="E119" s="928"/>
      <c r="F119" s="928"/>
      <c r="G119" s="928"/>
      <c r="H119" s="928"/>
      <c r="I119" s="928"/>
      <c r="J119" s="928"/>
      <c r="K119" s="928"/>
      <c r="L119" s="928"/>
      <c r="M119" s="928"/>
      <c r="N119" s="928"/>
      <c r="O119" s="928"/>
      <c r="P119" s="928"/>
      <c r="Q119" s="928"/>
    </row>
    <row r="120" spans="2:17" ht="9" customHeight="1">
      <c r="C120" s="928"/>
      <c r="D120" s="928"/>
      <c r="E120" s="928"/>
      <c r="F120" s="928"/>
      <c r="G120" s="928"/>
      <c r="H120" s="928"/>
      <c r="I120" s="928"/>
      <c r="J120" s="928"/>
      <c r="K120" s="928"/>
      <c r="L120" s="928"/>
      <c r="M120" s="928"/>
      <c r="N120" s="928"/>
      <c r="O120" s="928"/>
      <c r="P120" s="928"/>
      <c r="Q120" s="928"/>
    </row>
    <row r="121" spans="2:17" ht="9" customHeight="1">
      <c r="C121" s="928"/>
      <c r="D121" s="928"/>
      <c r="E121" s="928"/>
      <c r="F121" s="928"/>
      <c r="G121" s="928"/>
      <c r="H121" s="928"/>
      <c r="I121" s="928"/>
      <c r="J121" s="928"/>
      <c r="K121" s="928"/>
      <c r="L121" s="928"/>
      <c r="M121" s="928"/>
      <c r="N121" s="928"/>
      <c r="O121" s="928"/>
      <c r="P121" s="928"/>
      <c r="Q121" s="928"/>
    </row>
    <row r="122" spans="2:17" ht="9" customHeight="1">
      <c r="C122" s="928"/>
      <c r="D122" s="928"/>
      <c r="E122" s="928"/>
      <c r="F122" s="928"/>
      <c r="G122" s="928"/>
      <c r="H122" s="928"/>
      <c r="I122" s="928"/>
      <c r="J122" s="928"/>
      <c r="K122" s="928"/>
      <c r="L122" s="928"/>
      <c r="M122" s="928"/>
      <c r="N122" s="928"/>
      <c r="O122" s="928"/>
      <c r="P122" s="928"/>
      <c r="Q122" s="928"/>
    </row>
    <row r="123" spans="2:17" ht="9" customHeight="1">
      <c r="C123" s="928"/>
      <c r="D123" s="928"/>
      <c r="E123" s="928"/>
      <c r="F123" s="928"/>
      <c r="G123" s="928"/>
      <c r="H123" s="928"/>
      <c r="I123" s="928"/>
      <c r="J123" s="928"/>
      <c r="K123" s="928"/>
      <c r="L123" s="928"/>
      <c r="M123" s="928"/>
      <c r="N123" s="928"/>
      <c r="O123" s="928"/>
      <c r="P123" s="928"/>
      <c r="Q123" s="928"/>
    </row>
    <row r="124" spans="2:17" ht="9" customHeight="1">
      <c r="C124" s="928"/>
      <c r="D124" s="928"/>
      <c r="E124" s="928"/>
      <c r="F124" s="928"/>
      <c r="G124" s="928"/>
      <c r="H124" s="928"/>
      <c r="I124" s="928"/>
      <c r="J124" s="928"/>
      <c r="K124" s="928"/>
      <c r="L124" s="928"/>
      <c r="M124" s="928"/>
      <c r="N124" s="928"/>
      <c r="O124" s="928"/>
      <c r="P124" s="928"/>
      <c r="Q124" s="928"/>
    </row>
    <row r="125" spans="2:17" ht="9" customHeight="1">
      <c r="C125" s="928"/>
      <c r="D125" s="928"/>
      <c r="E125" s="928"/>
      <c r="F125" s="928"/>
      <c r="G125" s="928"/>
      <c r="H125" s="928"/>
      <c r="I125" s="928"/>
      <c r="J125" s="928"/>
      <c r="K125" s="928"/>
      <c r="L125" s="928"/>
      <c r="M125" s="928"/>
      <c r="N125" s="928"/>
      <c r="O125" s="928"/>
      <c r="P125" s="928"/>
      <c r="Q125" s="928"/>
    </row>
    <row r="126" spans="2:17" ht="9" customHeight="1">
      <c r="C126" s="928"/>
      <c r="D126" s="928"/>
      <c r="E126" s="928"/>
      <c r="F126" s="928"/>
      <c r="G126" s="928"/>
      <c r="H126" s="928"/>
      <c r="I126" s="928"/>
      <c r="J126" s="928"/>
      <c r="K126" s="928"/>
      <c r="L126" s="928"/>
      <c r="M126" s="928"/>
      <c r="N126" s="928"/>
      <c r="O126" s="928"/>
      <c r="P126" s="928"/>
      <c r="Q126" s="928"/>
    </row>
    <row r="127" spans="2:17" ht="9" customHeight="1">
      <c r="C127" s="928"/>
      <c r="D127" s="928"/>
      <c r="E127" s="928"/>
      <c r="F127" s="928"/>
      <c r="G127" s="928"/>
      <c r="H127" s="928"/>
      <c r="I127" s="928"/>
      <c r="J127" s="928"/>
      <c r="K127" s="928"/>
      <c r="L127" s="928"/>
      <c r="M127" s="928"/>
      <c r="N127" s="928"/>
      <c r="O127" s="928"/>
      <c r="P127" s="928"/>
      <c r="Q127" s="928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73" orientation="portrait" useFirstPageNumber="1" r:id="rId1"/>
  <headerFooter alignWithMargins="0">
    <oddFooter>&amp;C&amp;"Times New Roman,Bold"&amp;10&amp;P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92"/>
  <sheetViews>
    <sheetView topLeftCell="E1" zoomScale="130" zoomScaleNormal="130" workbookViewId="0">
      <selection activeCell="U95" sqref="U95"/>
    </sheetView>
  </sheetViews>
  <sheetFormatPr defaultRowHeight="11.25"/>
  <cols>
    <col min="1" max="1" width="6.6640625" style="1945" customWidth="1"/>
    <col min="2" max="2" width="9.33203125" style="1945"/>
    <col min="3" max="3" width="20.83203125" style="1945" customWidth="1"/>
    <col min="4" max="15" width="8.83203125" style="1945" customWidth="1"/>
    <col min="16" max="16384" width="9.33203125" style="1945"/>
  </cols>
  <sheetData>
    <row r="1" spans="1:15" s="911" customFormat="1" ht="14.1" customHeight="1">
      <c r="A1" s="909" t="s">
        <v>2526</v>
      </c>
      <c r="B1" s="910"/>
      <c r="C1" s="910"/>
      <c r="D1" s="910"/>
      <c r="E1" s="910"/>
      <c r="F1" s="910"/>
      <c r="G1" s="910"/>
      <c r="H1" s="910"/>
      <c r="I1" s="910"/>
      <c r="J1" s="910"/>
      <c r="K1" s="910"/>
      <c r="L1" s="910"/>
      <c r="M1" s="910"/>
      <c r="N1" s="910"/>
      <c r="O1" s="1963"/>
    </row>
    <row r="2" spans="1:15" s="915" customFormat="1" ht="14.1" customHeight="1">
      <c r="A2" s="913"/>
      <c r="B2" s="914"/>
      <c r="C2" s="914"/>
      <c r="D2" s="914"/>
      <c r="E2" s="914"/>
      <c r="F2" s="914"/>
      <c r="G2" s="914"/>
      <c r="H2" s="914"/>
      <c r="I2" s="914"/>
      <c r="J2" s="914"/>
      <c r="K2" s="914"/>
      <c r="L2" s="914"/>
      <c r="M2" s="914"/>
      <c r="N2" s="914"/>
      <c r="O2" s="1964"/>
    </row>
    <row r="3" spans="1:15" s="918" customFormat="1" ht="14.1" customHeight="1">
      <c r="A3" s="917"/>
      <c r="B3" s="914"/>
      <c r="C3" s="914"/>
      <c r="D3" s="914"/>
      <c r="E3" s="914"/>
      <c r="F3" s="914"/>
      <c r="G3" s="914"/>
      <c r="H3" s="914"/>
      <c r="I3" s="914"/>
      <c r="J3" s="914"/>
      <c r="K3" s="914"/>
      <c r="L3" s="914"/>
      <c r="M3" s="914"/>
      <c r="N3" s="914"/>
      <c r="O3" s="1964"/>
    </row>
    <row r="4" spans="1:15" s="918" customFormat="1" ht="14.1" customHeight="1">
      <c r="A4" s="919"/>
      <c r="B4" s="914"/>
      <c r="C4" s="914"/>
      <c r="D4" s="914"/>
      <c r="E4" s="1968"/>
      <c r="F4" s="1968"/>
      <c r="G4" s="1968"/>
      <c r="H4" s="1968"/>
      <c r="I4" s="1968"/>
      <c r="J4" s="1968"/>
      <c r="K4" s="1968"/>
      <c r="L4" s="1968"/>
      <c r="M4" s="1968"/>
      <c r="N4" s="1968"/>
      <c r="O4" s="1969"/>
    </row>
    <row r="5" spans="1:15" s="1851" customFormat="1" ht="8.4499999999999993" customHeight="1">
      <c r="A5" s="2524" t="s">
        <v>665</v>
      </c>
      <c r="B5" s="2526" t="s">
        <v>2505</v>
      </c>
      <c r="C5" s="2526" t="s">
        <v>2506</v>
      </c>
      <c r="D5" s="1946" t="s">
        <v>1594</v>
      </c>
      <c r="E5" s="1946" t="s">
        <v>787</v>
      </c>
      <c r="F5" s="1946" t="s">
        <v>1589</v>
      </c>
      <c r="G5" s="1946" t="s">
        <v>1438</v>
      </c>
      <c r="H5" s="1946" t="s">
        <v>1594</v>
      </c>
      <c r="I5" s="1946" t="s">
        <v>787</v>
      </c>
      <c r="J5" s="1946" t="s">
        <v>1589</v>
      </c>
      <c r="K5" s="1946" t="s">
        <v>1438</v>
      </c>
      <c r="L5" s="1946" t="s">
        <v>1594</v>
      </c>
      <c r="M5" s="1946" t="s">
        <v>787</v>
      </c>
      <c r="N5" s="1946" t="s">
        <v>1589</v>
      </c>
      <c r="O5" s="1946" t="s">
        <v>1438</v>
      </c>
    </row>
    <row r="6" spans="1:15" s="1851" customFormat="1" ht="8.4499999999999993" customHeight="1">
      <c r="A6" s="2525"/>
      <c r="B6" s="2527"/>
      <c r="C6" s="2527"/>
      <c r="D6" s="1946">
        <v>2018</v>
      </c>
      <c r="E6" s="1946">
        <v>2018</v>
      </c>
      <c r="F6" s="1946">
        <v>2018</v>
      </c>
      <c r="G6" s="1946">
        <v>2018</v>
      </c>
      <c r="H6" s="1946">
        <v>2019</v>
      </c>
      <c r="I6" s="1946">
        <v>2019</v>
      </c>
      <c r="J6" s="1946">
        <v>2019</v>
      </c>
      <c r="K6" s="1946">
        <v>2019</v>
      </c>
      <c r="L6" s="1946">
        <v>2020</v>
      </c>
      <c r="M6" s="1946">
        <v>2020</v>
      </c>
      <c r="N6" s="1946">
        <v>2020</v>
      </c>
      <c r="O6" s="1946">
        <v>2020</v>
      </c>
    </row>
    <row r="7" spans="1:15" s="1851" customFormat="1" ht="8.85" customHeight="1">
      <c r="A7" s="1947">
        <v>1</v>
      </c>
      <c r="B7" s="2519" t="s">
        <v>2507</v>
      </c>
      <c r="C7" s="1948" t="s">
        <v>510</v>
      </c>
      <c r="D7" s="1949">
        <v>0</v>
      </c>
      <c r="E7" s="1949">
        <v>0</v>
      </c>
      <c r="F7" s="1949">
        <v>0</v>
      </c>
      <c r="G7" s="1949">
        <v>0</v>
      </c>
      <c r="H7" s="1949">
        <v>0</v>
      </c>
      <c r="I7" s="1949">
        <v>0</v>
      </c>
      <c r="J7" s="1949">
        <v>0</v>
      </c>
      <c r="K7" s="1949">
        <v>0</v>
      </c>
      <c r="L7" s="1949">
        <v>0</v>
      </c>
      <c r="M7" s="1949">
        <v>0</v>
      </c>
      <c r="N7" s="1949">
        <v>0</v>
      </c>
      <c r="O7" s="1949">
        <v>0</v>
      </c>
    </row>
    <row r="8" spans="1:15" s="1851" customFormat="1" ht="8.85" customHeight="1">
      <c r="A8" s="1947">
        <v>2</v>
      </c>
      <c r="B8" s="2522"/>
      <c r="C8" s="1948" t="s">
        <v>514</v>
      </c>
      <c r="D8" s="1949">
        <v>1</v>
      </c>
      <c r="E8" s="1949">
        <v>2</v>
      </c>
      <c r="F8" s="1949">
        <v>2</v>
      </c>
      <c r="G8" s="1949">
        <v>2</v>
      </c>
      <c r="H8" s="1949">
        <v>2</v>
      </c>
      <c r="I8" s="1949">
        <v>2</v>
      </c>
      <c r="J8" s="1949">
        <v>2</v>
      </c>
      <c r="K8" s="1949">
        <v>2</v>
      </c>
      <c r="L8" s="1949">
        <v>2</v>
      </c>
      <c r="M8" s="1949">
        <v>2</v>
      </c>
      <c r="N8" s="1949">
        <v>2</v>
      </c>
      <c r="O8" s="1949">
        <v>2</v>
      </c>
    </row>
    <row r="9" spans="1:15" s="1851" customFormat="1" ht="8.85" customHeight="1">
      <c r="A9" s="1947">
        <v>3</v>
      </c>
      <c r="B9" s="2522"/>
      <c r="C9" s="1948" t="s">
        <v>2508</v>
      </c>
      <c r="D9" s="1949">
        <v>2</v>
      </c>
      <c r="E9" s="1949">
        <v>2</v>
      </c>
      <c r="F9" s="1949">
        <v>2</v>
      </c>
      <c r="G9" s="1949">
        <v>2</v>
      </c>
      <c r="H9" s="1949">
        <v>2</v>
      </c>
      <c r="I9" s="1949">
        <v>2</v>
      </c>
      <c r="J9" s="1949">
        <v>2</v>
      </c>
      <c r="K9" s="1949">
        <v>2</v>
      </c>
      <c r="L9" s="1949">
        <v>2</v>
      </c>
      <c r="M9" s="1949">
        <v>2</v>
      </c>
      <c r="N9" s="1949">
        <v>2</v>
      </c>
      <c r="O9" s="1949">
        <v>2</v>
      </c>
    </row>
    <row r="10" spans="1:15" s="1851" customFormat="1" ht="8.85" customHeight="1">
      <c r="A10" s="1947">
        <v>4</v>
      </c>
      <c r="B10" s="2522"/>
      <c r="C10" s="1948" t="s">
        <v>516</v>
      </c>
      <c r="D10" s="1949">
        <v>7</v>
      </c>
      <c r="E10" s="1949">
        <v>8</v>
      </c>
      <c r="F10" s="1949">
        <v>8</v>
      </c>
      <c r="G10" s="1949">
        <v>8</v>
      </c>
      <c r="H10" s="1949">
        <v>9</v>
      </c>
      <c r="I10" s="1949">
        <v>9</v>
      </c>
      <c r="J10" s="1949">
        <v>9</v>
      </c>
      <c r="K10" s="1949">
        <v>9</v>
      </c>
      <c r="L10" s="1949">
        <v>9</v>
      </c>
      <c r="M10" s="1949">
        <v>11</v>
      </c>
      <c r="N10" s="1949">
        <v>13</v>
      </c>
      <c r="O10" s="1949">
        <v>13</v>
      </c>
    </row>
    <row r="11" spans="1:15" s="1851" customFormat="1" ht="8.85" customHeight="1">
      <c r="A11" s="1947">
        <v>5</v>
      </c>
      <c r="B11" s="2522"/>
      <c r="C11" s="1948" t="s">
        <v>2509</v>
      </c>
      <c r="D11" s="1949">
        <v>0</v>
      </c>
      <c r="E11" s="1949">
        <v>0</v>
      </c>
      <c r="F11" s="1949">
        <v>0</v>
      </c>
      <c r="G11" s="1949">
        <v>0</v>
      </c>
      <c r="H11" s="1949">
        <v>0</v>
      </c>
      <c r="I11" s="1949">
        <v>0</v>
      </c>
      <c r="J11" s="1949">
        <v>0</v>
      </c>
      <c r="K11" s="1949">
        <v>0</v>
      </c>
      <c r="L11" s="1949">
        <v>0</v>
      </c>
      <c r="M11" s="1949">
        <v>0</v>
      </c>
      <c r="N11" s="1949">
        <v>0</v>
      </c>
      <c r="O11" s="1949">
        <v>0</v>
      </c>
    </row>
    <row r="12" spans="1:15" s="1851" customFormat="1" ht="8.85" customHeight="1">
      <c r="A12" s="1947">
        <v>6</v>
      </c>
      <c r="B12" s="2522"/>
      <c r="C12" s="1948" t="s">
        <v>521</v>
      </c>
      <c r="D12" s="1949">
        <v>0</v>
      </c>
      <c r="E12" s="1949">
        <v>1</v>
      </c>
      <c r="F12" s="1949">
        <v>1</v>
      </c>
      <c r="G12" s="1949">
        <v>1</v>
      </c>
      <c r="H12" s="1949">
        <v>1</v>
      </c>
      <c r="I12" s="1949">
        <v>1</v>
      </c>
      <c r="J12" s="1949">
        <v>1</v>
      </c>
      <c r="K12" s="1949">
        <v>1</v>
      </c>
      <c r="L12" s="1949">
        <v>1</v>
      </c>
      <c r="M12" s="1949">
        <v>1</v>
      </c>
      <c r="N12" s="1949">
        <v>1</v>
      </c>
      <c r="O12" s="1949">
        <v>1</v>
      </c>
    </row>
    <row r="13" spans="1:15" s="1851" customFormat="1" ht="8.85" customHeight="1">
      <c r="A13" s="1947">
        <v>7</v>
      </c>
      <c r="B13" s="2522"/>
      <c r="C13" s="1948" t="s">
        <v>2510</v>
      </c>
      <c r="D13" s="1949">
        <v>0</v>
      </c>
      <c r="E13" s="1949">
        <v>0</v>
      </c>
      <c r="F13" s="1949">
        <v>0</v>
      </c>
      <c r="G13" s="1949">
        <v>0</v>
      </c>
      <c r="H13" s="1949">
        <v>0</v>
      </c>
      <c r="I13" s="1949">
        <v>0</v>
      </c>
      <c r="J13" s="1949">
        <v>0</v>
      </c>
      <c r="K13" s="1949">
        <v>0</v>
      </c>
      <c r="L13" s="1949">
        <v>0</v>
      </c>
      <c r="M13" s="1949">
        <v>0</v>
      </c>
      <c r="N13" s="1949">
        <v>0</v>
      </c>
      <c r="O13" s="1949">
        <v>0</v>
      </c>
    </row>
    <row r="14" spans="1:15" s="1851" customFormat="1" ht="8.85" customHeight="1">
      <c r="A14" s="1947">
        <v>8</v>
      </c>
      <c r="B14" s="2522"/>
      <c r="C14" s="1948" t="s">
        <v>520</v>
      </c>
      <c r="D14" s="1949">
        <v>0</v>
      </c>
      <c r="E14" s="1949">
        <v>1</v>
      </c>
      <c r="F14" s="1949">
        <v>1</v>
      </c>
      <c r="G14" s="1949">
        <v>1</v>
      </c>
      <c r="H14" s="1949">
        <v>2</v>
      </c>
      <c r="I14" s="1949">
        <v>2</v>
      </c>
      <c r="J14" s="1949">
        <v>1</v>
      </c>
      <c r="K14" s="1949">
        <v>1</v>
      </c>
      <c r="L14" s="1949">
        <v>1</v>
      </c>
      <c r="M14" s="1949">
        <v>1</v>
      </c>
      <c r="N14" s="1949">
        <v>1</v>
      </c>
      <c r="O14" s="1949">
        <v>1</v>
      </c>
    </row>
    <row r="15" spans="1:15" s="1851" customFormat="1" ht="8.85" customHeight="1">
      <c r="A15" s="1947">
        <v>9</v>
      </c>
      <c r="B15" s="2522"/>
      <c r="C15" s="1948" t="s">
        <v>522</v>
      </c>
      <c r="D15" s="1949">
        <v>12</v>
      </c>
      <c r="E15" s="1949">
        <v>12</v>
      </c>
      <c r="F15" s="1949">
        <v>12</v>
      </c>
      <c r="G15" s="1949">
        <v>11</v>
      </c>
      <c r="H15" s="1949">
        <v>11</v>
      </c>
      <c r="I15" s="1949">
        <v>11</v>
      </c>
      <c r="J15" s="1949">
        <v>12</v>
      </c>
      <c r="K15" s="1949">
        <v>12</v>
      </c>
      <c r="L15" s="1949">
        <v>12</v>
      </c>
      <c r="M15" s="1949">
        <v>13</v>
      </c>
      <c r="N15" s="1949">
        <v>13</v>
      </c>
      <c r="O15" s="1949">
        <v>13</v>
      </c>
    </row>
    <row r="16" spans="1:15" s="1851" customFormat="1" ht="8.85" customHeight="1">
      <c r="A16" s="1947">
        <v>10</v>
      </c>
      <c r="B16" s="2522"/>
      <c r="C16" s="1948" t="s">
        <v>519</v>
      </c>
      <c r="D16" s="1949">
        <v>11</v>
      </c>
      <c r="E16" s="1949">
        <v>11</v>
      </c>
      <c r="F16" s="1949">
        <v>11</v>
      </c>
      <c r="G16" s="1949">
        <v>11</v>
      </c>
      <c r="H16" s="1949">
        <v>11</v>
      </c>
      <c r="I16" s="1949">
        <v>11</v>
      </c>
      <c r="J16" s="1949">
        <v>11</v>
      </c>
      <c r="K16" s="1949">
        <v>10</v>
      </c>
      <c r="L16" s="1949">
        <v>12</v>
      </c>
      <c r="M16" s="1949">
        <v>12</v>
      </c>
      <c r="N16" s="1949">
        <v>12</v>
      </c>
      <c r="O16" s="1949">
        <v>12</v>
      </c>
    </row>
    <row r="17" spans="1:15" s="1851" customFormat="1" ht="8.85" customHeight="1">
      <c r="A17" s="1947">
        <v>11</v>
      </c>
      <c r="B17" s="2522"/>
      <c r="C17" s="1948" t="s">
        <v>523</v>
      </c>
      <c r="D17" s="1949">
        <v>0</v>
      </c>
      <c r="E17" s="1949">
        <v>0</v>
      </c>
      <c r="F17" s="1949">
        <v>0</v>
      </c>
      <c r="G17" s="1949">
        <v>0</v>
      </c>
      <c r="H17" s="1949">
        <v>0</v>
      </c>
      <c r="I17" s="1949">
        <v>0</v>
      </c>
      <c r="J17" s="1949">
        <v>0</v>
      </c>
      <c r="K17" s="1949">
        <v>0</v>
      </c>
      <c r="L17" s="1949">
        <v>0</v>
      </c>
      <c r="M17" s="1949">
        <v>0</v>
      </c>
      <c r="N17" s="1949">
        <v>0</v>
      </c>
      <c r="O17" s="1949">
        <v>0</v>
      </c>
    </row>
    <row r="18" spans="1:15" s="1851" customFormat="1" ht="8.85" customHeight="1">
      <c r="A18" s="1947">
        <v>12</v>
      </c>
      <c r="B18" s="2522"/>
      <c r="C18" s="1948" t="s">
        <v>525</v>
      </c>
      <c r="D18" s="1949">
        <v>0</v>
      </c>
      <c r="E18" s="1949">
        <v>0</v>
      </c>
      <c r="F18" s="1949">
        <v>0</v>
      </c>
      <c r="G18" s="1949">
        <v>0</v>
      </c>
      <c r="H18" s="1949">
        <v>0</v>
      </c>
      <c r="I18" s="1949">
        <v>0</v>
      </c>
      <c r="J18" s="1949">
        <v>0</v>
      </c>
      <c r="K18" s="1949">
        <v>0</v>
      </c>
      <c r="L18" s="1949">
        <v>0</v>
      </c>
      <c r="M18" s="1949">
        <v>0</v>
      </c>
      <c r="N18" s="1949">
        <v>0</v>
      </c>
      <c r="O18" s="1949">
        <v>0</v>
      </c>
    </row>
    <row r="19" spans="1:15" s="1851" customFormat="1" ht="8.85" customHeight="1">
      <c r="A19" s="1947">
        <v>13</v>
      </c>
      <c r="B19" s="2522"/>
      <c r="C19" s="1948" t="s">
        <v>524</v>
      </c>
      <c r="D19" s="1949">
        <v>0</v>
      </c>
      <c r="E19" s="1949">
        <v>0</v>
      </c>
      <c r="F19" s="1949">
        <v>0</v>
      </c>
      <c r="G19" s="1949">
        <v>0</v>
      </c>
      <c r="H19" s="1949">
        <v>0</v>
      </c>
      <c r="I19" s="1949">
        <v>0</v>
      </c>
      <c r="J19" s="1949">
        <v>0</v>
      </c>
      <c r="K19" s="1949">
        <v>0</v>
      </c>
      <c r="L19" s="1949">
        <v>0</v>
      </c>
      <c r="M19" s="1949">
        <v>0</v>
      </c>
      <c r="N19" s="1949">
        <v>0</v>
      </c>
      <c r="O19" s="1949">
        <v>0</v>
      </c>
    </row>
    <row r="20" spans="1:15" s="1851" customFormat="1" ht="8.85" customHeight="1">
      <c r="A20" s="1947">
        <v>14</v>
      </c>
      <c r="B20" s="2523"/>
      <c r="C20" s="1948" t="s">
        <v>526</v>
      </c>
      <c r="D20" s="1949">
        <v>1</v>
      </c>
      <c r="E20" s="1949">
        <v>1</v>
      </c>
      <c r="F20" s="1949">
        <v>1</v>
      </c>
      <c r="G20" s="1949">
        <v>1</v>
      </c>
      <c r="H20" s="1949">
        <v>1</v>
      </c>
      <c r="I20" s="1949">
        <v>1</v>
      </c>
      <c r="J20" s="1949">
        <v>1</v>
      </c>
      <c r="K20" s="1949">
        <v>1</v>
      </c>
      <c r="L20" s="1949">
        <v>1</v>
      </c>
      <c r="M20" s="1949">
        <v>1</v>
      </c>
      <c r="N20" s="1949">
        <v>1</v>
      </c>
      <c r="O20" s="1949">
        <v>1</v>
      </c>
    </row>
    <row r="21" spans="1:15" s="1851" customFormat="1" ht="8.85" customHeight="1">
      <c r="A21" s="1947"/>
      <c r="B21" s="1950" t="s">
        <v>1341</v>
      </c>
      <c r="C21" s="1951"/>
      <c r="D21" s="1952">
        <v>34</v>
      </c>
      <c r="E21" s="1952">
        <v>38</v>
      </c>
      <c r="F21" s="1952">
        <v>38</v>
      </c>
      <c r="G21" s="1952">
        <v>37</v>
      </c>
      <c r="H21" s="1952">
        <v>39</v>
      </c>
      <c r="I21" s="1952">
        <v>39</v>
      </c>
      <c r="J21" s="1952">
        <v>39</v>
      </c>
      <c r="K21" s="1952">
        <v>38</v>
      </c>
      <c r="L21" s="1952">
        <v>40</v>
      </c>
      <c r="M21" s="1952">
        <v>43</v>
      </c>
      <c r="N21" s="1952">
        <v>45</v>
      </c>
      <c r="O21" s="1952">
        <v>45</v>
      </c>
    </row>
    <row r="22" spans="1:15" s="1851" customFormat="1" ht="8.85" customHeight="1">
      <c r="A22" s="1947">
        <v>15</v>
      </c>
      <c r="B22" s="2519" t="s">
        <v>2511</v>
      </c>
      <c r="C22" s="1948" t="s">
        <v>528</v>
      </c>
      <c r="D22" s="1949">
        <v>8</v>
      </c>
      <c r="E22" s="1949">
        <v>8</v>
      </c>
      <c r="F22" s="1949">
        <v>8</v>
      </c>
      <c r="G22" s="1949">
        <v>8</v>
      </c>
      <c r="H22" s="1949">
        <v>8</v>
      </c>
      <c r="I22" s="1949">
        <v>8</v>
      </c>
      <c r="J22" s="1949">
        <v>8</v>
      </c>
      <c r="K22" s="1949">
        <v>8</v>
      </c>
      <c r="L22" s="1949">
        <v>8</v>
      </c>
      <c r="M22" s="1949">
        <v>8</v>
      </c>
      <c r="N22" s="1949">
        <v>8</v>
      </c>
      <c r="O22" s="1949">
        <v>8</v>
      </c>
    </row>
    <row r="23" spans="1:15" s="1851" customFormat="1" ht="8.85" customHeight="1">
      <c r="A23" s="1947">
        <v>16</v>
      </c>
      <c r="B23" s="2522"/>
      <c r="C23" s="1948" t="s">
        <v>527</v>
      </c>
      <c r="D23" s="1949">
        <v>0</v>
      </c>
      <c r="E23" s="1949">
        <v>1</v>
      </c>
      <c r="F23" s="1949">
        <v>1</v>
      </c>
      <c r="G23" s="1949">
        <v>1</v>
      </c>
      <c r="H23" s="1949">
        <v>1</v>
      </c>
      <c r="I23" s="1949">
        <v>2</v>
      </c>
      <c r="J23" s="1949">
        <v>2</v>
      </c>
      <c r="K23" s="1949">
        <v>2</v>
      </c>
      <c r="L23" s="1949">
        <v>2</v>
      </c>
      <c r="M23" s="1949">
        <v>2</v>
      </c>
      <c r="N23" s="1949">
        <v>2</v>
      </c>
      <c r="O23" s="1949">
        <v>2</v>
      </c>
    </row>
    <row r="24" spans="1:15" s="1851" customFormat="1" ht="8.85" customHeight="1">
      <c r="A24" s="1947">
        <v>17</v>
      </c>
      <c r="B24" s="2522"/>
      <c r="C24" s="1948" t="s">
        <v>534</v>
      </c>
      <c r="D24" s="1949">
        <v>1</v>
      </c>
      <c r="E24" s="1949">
        <v>1</v>
      </c>
      <c r="F24" s="1949">
        <v>2</v>
      </c>
      <c r="G24" s="1949">
        <v>2</v>
      </c>
      <c r="H24" s="1949">
        <v>2</v>
      </c>
      <c r="I24" s="1949">
        <v>2</v>
      </c>
      <c r="J24" s="1949">
        <v>2</v>
      </c>
      <c r="K24" s="1949">
        <v>3</v>
      </c>
      <c r="L24" s="1949">
        <v>5</v>
      </c>
      <c r="M24" s="1949">
        <v>5</v>
      </c>
      <c r="N24" s="1949">
        <v>5</v>
      </c>
      <c r="O24" s="1949">
        <v>5</v>
      </c>
    </row>
    <row r="25" spans="1:15" s="1851" customFormat="1" ht="8.85" customHeight="1">
      <c r="A25" s="1947">
        <v>18</v>
      </c>
      <c r="B25" s="2522"/>
      <c r="C25" s="1948" t="s">
        <v>2512</v>
      </c>
      <c r="D25" s="1949">
        <v>1</v>
      </c>
      <c r="E25" s="1949">
        <v>1</v>
      </c>
      <c r="F25" s="1949">
        <v>1</v>
      </c>
      <c r="G25" s="1949">
        <v>1</v>
      </c>
      <c r="H25" s="1949">
        <v>3</v>
      </c>
      <c r="I25" s="1949">
        <v>3</v>
      </c>
      <c r="J25" s="1949">
        <v>3</v>
      </c>
      <c r="K25" s="1949">
        <v>3</v>
      </c>
      <c r="L25" s="1949">
        <v>4</v>
      </c>
      <c r="M25" s="1949">
        <v>4</v>
      </c>
      <c r="N25" s="1949">
        <v>4</v>
      </c>
      <c r="O25" s="1949">
        <v>4</v>
      </c>
    </row>
    <row r="26" spans="1:15" s="1851" customFormat="1" ht="8.85" customHeight="1">
      <c r="A26" s="1947">
        <v>19</v>
      </c>
      <c r="B26" s="2522"/>
      <c r="C26" s="1948" t="s">
        <v>532</v>
      </c>
      <c r="D26" s="1949">
        <v>0</v>
      </c>
      <c r="E26" s="1949">
        <v>0</v>
      </c>
      <c r="F26" s="1949">
        <v>0</v>
      </c>
      <c r="G26" s="1949">
        <v>0</v>
      </c>
      <c r="H26" s="1949">
        <v>0</v>
      </c>
      <c r="I26" s="1949">
        <v>0</v>
      </c>
      <c r="J26" s="1949">
        <v>1</v>
      </c>
      <c r="K26" s="1949">
        <v>1</v>
      </c>
      <c r="L26" s="1949">
        <v>2</v>
      </c>
      <c r="M26" s="1949">
        <v>2</v>
      </c>
      <c r="N26" s="1949">
        <v>2</v>
      </c>
      <c r="O26" s="1949">
        <v>3</v>
      </c>
    </row>
    <row r="27" spans="1:15" s="1851" customFormat="1" ht="8.85" customHeight="1">
      <c r="A27" s="1947">
        <v>20</v>
      </c>
      <c r="B27" s="2522"/>
      <c r="C27" s="1948" t="s">
        <v>539</v>
      </c>
      <c r="D27" s="1949">
        <v>0</v>
      </c>
      <c r="E27" s="1949">
        <v>0</v>
      </c>
      <c r="F27" s="1949">
        <v>0</v>
      </c>
      <c r="G27" s="1949">
        <v>0</v>
      </c>
      <c r="H27" s="1949">
        <v>0</v>
      </c>
      <c r="I27" s="1949">
        <v>0</v>
      </c>
      <c r="J27" s="1949">
        <v>0</v>
      </c>
      <c r="K27" s="1949">
        <v>1</v>
      </c>
      <c r="L27" s="1949">
        <v>1</v>
      </c>
      <c r="M27" s="1949">
        <v>1</v>
      </c>
      <c r="N27" s="1949">
        <v>1</v>
      </c>
      <c r="O27" s="1949">
        <v>1</v>
      </c>
    </row>
    <row r="28" spans="1:15" s="1851" customFormat="1" ht="8.85" customHeight="1">
      <c r="A28" s="1947">
        <v>21</v>
      </c>
      <c r="B28" s="2522"/>
      <c r="C28" s="1948" t="s">
        <v>538</v>
      </c>
      <c r="D28" s="1949">
        <v>2</v>
      </c>
      <c r="E28" s="1949">
        <v>2</v>
      </c>
      <c r="F28" s="1949">
        <v>2</v>
      </c>
      <c r="G28" s="1949">
        <v>2</v>
      </c>
      <c r="H28" s="1949">
        <v>2</v>
      </c>
      <c r="I28" s="1949">
        <v>3</v>
      </c>
      <c r="J28" s="1949">
        <v>3</v>
      </c>
      <c r="K28" s="1949">
        <v>3</v>
      </c>
      <c r="L28" s="1949">
        <v>5</v>
      </c>
      <c r="M28" s="1949">
        <v>5</v>
      </c>
      <c r="N28" s="1949">
        <v>5</v>
      </c>
      <c r="O28" s="1949">
        <v>5</v>
      </c>
    </row>
    <row r="29" spans="1:15" s="1851" customFormat="1" ht="8.85" customHeight="1">
      <c r="A29" s="1947">
        <v>22</v>
      </c>
      <c r="B29" s="2523"/>
      <c r="C29" s="1948" t="s">
        <v>537</v>
      </c>
      <c r="D29" s="1949">
        <v>3</v>
      </c>
      <c r="E29" s="1949">
        <v>4</v>
      </c>
      <c r="F29" s="1949">
        <v>4</v>
      </c>
      <c r="G29" s="1949">
        <v>4</v>
      </c>
      <c r="H29" s="1949">
        <v>4</v>
      </c>
      <c r="I29" s="1949">
        <v>4</v>
      </c>
      <c r="J29" s="1949">
        <v>4</v>
      </c>
      <c r="K29" s="1949">
        <v>4</v>
      </c>
      <c r="L29" s="1949">
        <v>4</v>
      </c>
      <c r="M29" s="1949">
        <v>4</v>
      </c>
      <c r="N29" s="1949">
        <v>4</v>
      </c>
      <c r="O29" s="1949">
        <v>4</v>
      </c>
    </row>
    <row r="30" spans="1:15" s="1851" customFormat="1" ht="8.85" customHeight="1">
      <c r="A30" s="1947"/>
      <c r="B30" s="1953" t="s">
        <v>1341</v>
      </c>
      <c r="C30" s="1954"/>
      <c r="D30" s="1952">
        <v>15</v>
      </c>
      <c r="E30" s="1952">
        <v>17</v>
      </c>
      <c r="F30" s="1952">
        <v>18</v>
      </c>
      <c r="G30" s="1952">
        <v>18</v>
      </c>
      <c r="H30" s="1952">
        <v>20</v>
      </c>
      <c r="I30" s="1952">
        <v>22</v>
      </c>
      <c r="J30" s="1952">
        <v>23</v>
      </c>
      <c r="K30" s="1952">
        <v>25</v>
      </c>
      <c r="L30" s="1952">
        <v>31</v>
      </c>
      <c r="M30" s="1952">
        <v>31</v>
      </c>
      <c r="N30" s="1952">
        <v>31</v>
      </c>
      <c r="O30" s="1952">
        <v>32</v>
      </c>
    </row>
    <row r="31" spans="1:15" s="1851" customFormat="1" ht="8.85" customHeight="1">
      <c r="A31" s="1947">
        <v>23</v>
      </c>
      <c r="B31" s="2519" t="s">
        <v>2513</v>
      </c>
      <c r="C31" s="1948" t="s">
        <v>529</v>
      </c>
      <c r="D31" s="1949">
        <v>0</v>
      </c>
      <c r="E31" s="1949">
        <v>0</v>
      </c>
      <c r="F31" s="1949">
        <v>0</v>
      </c>
      <c r="G31" s="1949">
        <v>0</v>
      </c>
      <c r="H31" s="1949">
        <v>0</v>
      </c>
      <c r="I31" s="1949">
        <v>0</v>
      </c>
      <c r="J31" s="1949">
        <v>0</v>
      </c>
      <c r="K31" s="1949">
        <v>0</v>
      </c>
      <c r="L31" s="1949">
        <v>0</v>
      </c>
      <c r="M31" s="1949">
        <v>0</v>
      </c>
      <c r="N31" s="1949">
        <v>0</v>
      </c>
      <c r="O31" s="1949">
        <v>0</v>
      </c>
    </row>
    <row r="32" spans="1:15" s="1851" customFormat="1" ht="8.85" customHeight="1">
      <c r="A32" s="1947">
        <v>24</v>
      </c>
      <c r="B32" s="2522"/>
      <c r="C32" s="1948" t="s">
        <v>530</v>
      </c>
      <c r="D32" s="1949">
        <v>0</v>
      </c>
      <c r="E32" s="1949">
        <v>0</v>
      </c>
      <c r="F32" s="1949">
        <v>0</v>
      </c>
      <c r="G32" s="1949">
        <v>0</v>
      </c>
      <c r="H32" s="1949">
        <v>0</v>
      </c>
      <c r="I32" s="1949">
        <v>0</v>
      </c>
      <c r="J32" s="1949">
        <v>0</v>
      </c>
      <c r="K32" s="1949">
        <v>0</v>
      </c>
      <c r="L32" s="1949">
        <v>0</v>
      </c>
      <c r="M32" s="1949">
        <v>0</v>
      </c>
      <c r="N32" s="1949">
        <v>0</v>
      </c>
      <c r="O32" s="1949">
        <v>0</v>
      </c>
    </row>
    <row r="33" spans="1:15" s="1851" customFormat="1" ht="8.85" customHeight="1">
      <c r="A33" s="1947">
        <v>25</v>
      </c>
      <c r="B33" s="2522"/>
      <c r="C33" s="1948" t="s">
        <v>531</v>
      </c>
      <c r="D33" s="1949">
        <v>0</v>
      </c>
      <c r="E33" s="1949">
        <v>0</v>
      </c>
      <c r="F33" s="1949">
        <v>0</v>
      </c>
      <c r="G33" s="1949">
        <v>0</v>
      </c>
      <c r="H33" s="1949">
        <v>0</v>
      </c>
      <c r="I33" s="1949">
        <v>1</v>
      </c>
      <c r="J33" s="1949">
        <v>1</v>
      </c>
      <c r="K33" s="1949">
        <v>1</v>
      </c>
      <c r="L33" s="1949">
        <v>1</v>
      </c>
      <c r="M33" s="1949">
        <v>1</v>
      </c>
      <c r="N33" s="1949">
        <v>1</v>
      </c>
      <c r="O33" s="1949">
        <v>2</v>
      </c>
    </row>
    <row r="34" spans="1:15" s="1851" customFormat="1" ht="8.85" customHeight="1">
      <c r="A34" s="1947">
        <v>26</v>
      </c>
      <c r="B34" s="2522"/>
      <c r="C34" s="1948" t="s">
        <v>2514</v>
      </c>
      <c r="D34" s="1949">
        <v>1</v>
      </c>
      <c r="E34" s="1949">
        <v>1</v>
      </c>
      <c r="F34" s="1949">
        <v>1</v>
      </c>
      <c r="G34" s="1949">
        <v>1</v>
      </c>
      <c r="H34" s="1949">
        <v>1</v>
      </c>
      <c r="I34" s="1949">
        <v>1</v>
      </c>
      <c r="J34" s="1949">
        <v>1</v>
      </c>
      <c r="K34" s="1949">
        <v>1</v>
      </c>
      <c r="L34" s="1949">
        <v>1</v>
      </c>
      <c r="M34" s="1949">
        <v>1</v>
      </c>
      <c r="N34" s="1949">
        <v>1</v>
      </c>
      <c r="O34" s="1949">
        <v>1</v>
      </c>
    </row>
    <row r="35" spans="1:15" s="1851" customFormat="1" ht="8.85" customHeight="1">
      <c r="A35" s="1947">
        <v>27</v>
      </c>
      <c r="B35" s="2522"/>
      <c r="C35" s="1948" t="s">
        <v>544</v>
      </c>
      <c r="D35" s="1949">
        <v>0</v>
      </c>
      <c r="E35" s="1949">
        <v>0</v>
      </c>
      <c r="F35" s="1949">
        <v>0</v>
      </c>
      <c r="G35" s="1949">
        <v>0</v>
      </c>
      <c r="H35" s="1949">
        <v>0</v>
      </c>
      <c r="I35" s="1949">
        <v>0</v>
      </c>
      <c r="J35" s="1949">
        <v>0</v>
      </c>
      <c r="K35" s="1949">
        <v>0</v>
      </c>
      <c r="L35" s="1949">
        <v>0</v>
      </c>
      <c r="M35" s="1949">
        <v>0</v>
      </c>
      <c r="N35" s="1949">
        <v>0</v>
      </c>
      <c r="O35" s="1949">
        <v>0</v>
      </c>
    </row>
    <row r="36" spans="1:15" s="1851" customFormat="1" ht="8.85" customHeight="1">
      <c r="A36" s="1947">
        <v>28</v>
      </c>
      <c r="B36" s="2522"/>
      <c r="C36" s="1948" t="s">
        <v>545</v>
      </c>
      <c r="D36" s="1949">
        <v>1</v>
      </c>
      <c r="E36" s="1949">
        <v>1</v>
      </c>
      <c r="F36" s="1949">
        <v>1</v>
      </c>
      <c r="G36" s="1949">
        <v>1</v>
      </c>
      <c r="H36" s="1949">
        <v>1</v>
      </c>
      <c r="I36" s="1949">
        <v>1</v>
      </c>
      <c r="J36" s="1949">
        <v>1</v>
      </c>
      <c r="K36" s="1949">
        <v>1</v>
      </c>
      <c r="L36" s="1949">
        <v>1</v>
      </c>
      <c r="M36" s="1949">
        <v>1</v>
      </c>
      <c r="N36" s="1949">
        <v>1</v>
      </c>
      <c r="O36" s="1949">
        <v>1</v>
      </c>
    </row>
    <row r="37" spans="1:15" s="1851" customFormat="1" ht="8.85" customHeight="1">
      <c r="A37" s="1947">
        <v>29</v>
      </c>
      <c r="B37" s="2522"/>
      <c r="C37" s="1948" t="s">
        <v>546</v>
      </c>
      <c r="D37" s="1949">
        <v>1</v>
      </c>
      <c r="E37" s="1949">
        <v>1</v>
      </c>
      <c r="F37" s="1949">
        <v>1</v>
      </c>
      <c r="G37" s="1949">
        <v>1</v>
      </c>
      <c r="H37" s="1949">
        <v>1</v>
      </c>
      <c r="I37" s="1949">
        <v>1</v>
      </c>
      <c r="J37" s="1949">
        <v>1</v>
      </c>
      <c r="K37" s="1949">
        <v>0</v>
      </c>
      <c r="L37" s="1949">
        <v>0</v>
      </c>
      <c r="M37" s="1949">
        <v>0</v>
      </c>
      <c r="N37" s="1949">
        <v>0</v>
      </c>
      <c r="O37" s="1949">
        <v>0</v>
      </c>
    </row>
    <row r="38" spans="1:15" s="1851" customFormat="1" ht="8.85" customHeight="1">
      <c r="A38" s="1947">
        <v>30</v>
      </c>
      <c r="B38" s="2522"/>
      <c r="C38" s="1955" t="s">
        <v>2515</v>
      </c>
      <c r="D38" s="1949">
        <v>3</v>
      </c>
      <c r="E38" s="1949">
        <v>5</v>
      </c>
      <c r="F38" s="1949">
        <v>5</v>
      </c>
      <c r="G38" s="1949">
        <v>5</v>
      </c>
      <c r="H38" s="1949">
        <v>5</v>
      </c>
      <c r="I38" s="1949">
        <v>5</v>
      </c>
      <c r="J38" s="1949">
        <v>5</v>
      </c>
      <c r="K38" s="1949">
        <v>5</v>
      </c>
      <c r="L38" s="1949">
        <v>5</v>
      </c>
      <c r="M38" s="1949">
        <v>5</v>
      </c>
      <c r="N38" s="1949">
        <v>5</v>
      </c>
      <c r="O38" s="1949">
        <v>5</v>
      </c>
    </row>
    <row r="39" spans="1:15" s="1851" customFormat="1" ht="8.85" customHeight="1">
      <c r="A39" s="1947">
        <v>31</v>
      </c>
      <c r="B39" s="2522"/>
      <c r="C39" s="1948" t="s">
        <v>540</v>
      </c>
      <c r="D39" s="1949">
        <v>40</v>
      </c>
      <c r="E39" s="1949">
        <v>39</v>
      </c>
      <c r="F39" s="1949">
        <v>39</v>
      </c>
      <c r="G39" s="1949">
        <v>39</v>
      </c>
      <c r="H39" s="1949">
        <v>43</v>
      </c>
      <c r="I39" s="1949">
        <v>42</v>
      </c>
      <c r="J39" s="1949">
        <v>41</v>
      </c>
      <c r="K39" s="1949">
        <v>46</v>
      </c>
      <c r="L39" s="1949">
        <v>47</v>
      </c>
      <c r="M39" s="1949">
        <v>48</v>
      </c>
      <c r="N39" s="1949">
        <v>48</v>
      </c>
      <c r="O39" s="1949">
        <v>48</v>
      </c>
    </row>
    <row r="40" spans="1:15" s="1851" customFormat="1" ht="8.85" customHeight="1">
      <c r="A40" s="1947">
        <v>32</v>
      </c>
      <c r="B40" s="2522"/>
      <c r="C40" s="1948" t="s">
        <v>541</v>
      </c>
      <c r="D40" s="1949">
        <v>7</v>
      </c>
      <c r="E40" s="1949">
        <v>7</v>
      </c>
      <c r="F40" s="1949">
        <v>7</v>
      </c>
      <c r="G40" s="1949">
        <v>7</v>
      </c>
      <c r="H40" s="1949">
        <v>6</v>
      </c>
      <c r="I40" s="1949">
        <v>7</v>
      </c>
      <c r="J40" s="1949">
        <v>9</v>
      </c>
      <c r="K40" s="1949">
        <v>12</v>
      </c>
      <c r="L40" s="1949">
        <v>13</v>
      </c>
      <c r="M40" s="1949">
        <v>14</v>
      </c>
      <c r="N40" s="1949">
        <v>14</v>
      </c>
      <c r="O40" s="1949">
        <v>14</v>
      </c>
    </row>
    <row r="41" spans="1:15" s="1851" customFormat="1" ht="8.85" customHeight="1">
      <c r="A41" s="1947">
        <v>33</v>
      </c>
      <c r="B41" s="2522"/>
      <c r="C41" s="1948" t="s">
        <v>542</v>
      </c>
      <c r="D41" s="1949">
        <v>5</v>
      </c>
      <c r="E41" s="1949">
        <v>4</v>
      </c>
      <c r="F41" s="1949">
        <v>4</v>
      </c>
      <c r="G41" s="1949">
        <v>4</v>
      </c>
      <c r="H41" s="1949">
        <v>4</v>
      </c>
      <c r="I41" s="1949">
        <v>4</v>
      </c>
      <c r="J41" s="1949">
        <v>4</v>
      </c>
      <c r="K41" s="1949">
        <v>5</v>
      </c>
      <c r="L41" s="1949">
        <v>6</v>
      </c>
      <c r="M41" s="1949">
        <v>6</v>
      </c>
      <c r="N41" s="1949">
        <v>6</v>
      </c>
      <c r="O41" s="1949">
        <v>7</v>
      </c>
    </row>
    <row r="42" spans="1:15" s="1851" customFormat="1" ht="8.85" customHeight="1">
      <c r="A42" s="1947">
        <v>34</v>
      </c>
      <c r="B42" s="2522"/>
      <c r="C42" s="1948" t="s">
        <v>536</v>
      </c>
      <c r="D42" s="1949">
        <v>3</v>
      </c>
      <c r="E42" s="1949">
        <v>3</v>
      </c>
      <c r="F42" s="1949">
        <v>3</v>
      </c>
      <c r="G42" s="1949">
        <v>3</v>
      </c>
      <c r="H42" s="1949">
        <v>3</v>
      </c>
      <c r="I42" s="1949">
        <v>3</v>
      </c>
      <c r="J42" s="1949">
        <v>3</v>
      </c>
      <c r="K42" s="1949">
        <v>2</v>
      </c>
      <c r="L42" s="1949">
        <v>3</v>
      </c>
      <c r="M42" s="1949">
        <v>4</v>
      </c>
      <c r="N42" s="1949">
        <v>4</v>
      </c>
      <c r="O42" s="1949">
        <v>5</v>
      </c>
    </row>
    <row r="43" spans="1:15" s="1851" customFormat="1" ht="8.85" customHeight="1">
      <c r="A43" s="1947">
        <v>35</v>
      </c>
      <c r="B43" s="2523"/>
      <c r="C43" s="1948" t="s">
        <v>2516</v>
      </c>
      <c r="D43" s="1949">
        <v>9</v>
      </c>
      <c r="E43" s="1949">
        <v>9</v>
      </c>
      <c r="F43" s="1949">
        <v>11</v>
      </c>
      <c r="G43" s="1949">
        <v>11</v>
      </c>
      <c r="H43" s="1949">
        <v>12</v>
      </c>
      <c r="I43" s="1949">
        <v>12</v>
      </c>
      <c r="J43" s="1949">
        <v>12</v>
      </c>
      <c r="K43" s="1949">
        <v>12</v>
      </c>
      <c r="L43" s="1949">
        <v>12</v>
      </c>
      <c r="M43" s="1949">
        <v>12</v>
      </c>
      <c r="N43" s="1949">
        <v>12</v>
      </c>
      <c r="O43" s="1949">
        <v>13</v>
      </c>
    </row>
    <row r="44" spans="1:15" s="1851" customFormat="1" ht="8.85" customHeight="1">
      <c r="A44" s="1947"/>
      <c r="B44" s="1950" t="s">
        <v>1341</v>
      </c>
      <c r="C44" s="1965"/>
      <c r="D44" s="1952">
        <v>70</v>
      </c>
      <c r="E44" s="1952">
        <v>70</v>
      </c>
      <c r="F44" s="1952">
        <v>72</v>
      </c>
      <c r="G44" s="1952">
        <v>72</v>
      </c>
      <c r="H44" s="1952">
        <v>76</v>
      </c>
      <c r="I44" s="1952">
        <v>77</v>
      </c>
      <c r="J44" s="1952">
        <v>77</v>
      </c>
      <c r="K44" s="1952">
        <v>85</v>
      </c>
      <c r="L44" s="1952">
        <v>89</v>
      </c>
      <c r="M44" s="1952">
        <v>92</v>
      </c>
      <c r="N44" s="1952">
        <v>92</v>
      </c>
      <c r="O44" s="1952">
        <v>96</v>
      </c>
    </row>
    <row r="45" spans="1:15" s="1851" customFormat="1" ht="8.85" customHeight="1">
      <c r="A45" s="1947">
        <v>36</v>
      </c>
      <c r="B45" s="2528" t="s">
        <v>1635</v>
      </c>
      <c r="C45" s="1948" t="s">
        <v>548</v>
      </c>
      <c r="D45" s="1949">
        <v>0</v>
      </c>
      <c r="E45" s="1949">
        <v>1</v>
      </c>
      <c r="F45" s="1949">
        <v>1</v>
      </c>
      <c r="G45" s="1949">
        <v>1</v>
      </c>
      <c r="H45" s="1949">
        <v>2</v>
      </c>
      <c r="I45" s="1949">
        <v>3</v>
      </c>
      <c r="J45" s="1949">
        <v>3</v>
      </c>
      <c r="K45" s="1949">
        <v>3</v>
      </c>
      <c r="L45" s="1949">
        <v>3</v>
      </c>
      <c r="M45" s="1949">
        <v>3</v>
      </c>
      <c r="N45" s="1949">
        <v>3</v>
      </c>
      <c r="O45" s="1949">
        <v>3</v>
      </c>
    </row>
    <row r="46" spans="1:15" s="1851" customFormat="1" ht="8.85" customHeight="1">
      <c r="A46" s="1947">
        <v>37</v>
      </c>
      <c r="B46" s="2528"/>
      <c r="C46" s="1948" t="s">
        <v>550</v>
      </c>
      <c r="D46" s="1949">
        <v>0</v>
      </c>
      <c r="E46" s="1949">
        <v>0</v>
      </c>
      <c r="F46" s="1949">
        <v>0</v>
      </c>
      <c r="G46" s="1949">
        <v>0</v>
      </c>
      <c r="H46" s="1949">
        <v>0</v>
      </c>
      <c r="I46" s="1949">
        <v>0</v>
      </c>
      <c r="J46" s="1949">
        <v>0</v>
      </c>
      <c r="K46" s="1949">
        <v>0</v>
      </c>
      <c r="L46" s="1949">
        <v>0</v>
      </c>
      <c r="M46" s="1949">
        <v>0</v>
      </c>
      <c r="N46" s="1949">
        <v>0</v>
      </c>
      <c r="O46" s="1949">
        <v>0</v>
      </c>
    </row>
    <row r="47" spans="1:15" s="1851" customFormat="1" ht="8.85" customHeight="1">
      <c r="A47" s="1947">
        <v>38</v>
      </c>
      <c r="B47" s="2528"/>
      <c r="C47" s="1948" t="s">
        <v>551</v>
      </c>
      <c r="D47" s="1949">
        <v>2</v>
      </c>
      <c r="E47" s="1949">
        <v>2</v>
      </c>
      <c r="F47" s="1949">
        <v>2</v>
      </c>
      <c r="G47" s="1949">
        <v>2</v>
      </c>
      <c r="H47" s="1949">
        <v>2</v>
      </c>
      <c r="I47" s="1949">
        <v>2</v>
      </c>
      <c r="J47" s="1949">
        <v>2</v>
      </c>
      <c r="K47" s="1949">
        <v>2</v>
      </c>
      <c r="L47" s="1949">
        <v>2</v>
      </c>
      <c r="M47" s="1949">
        <v>2</v>
      </c>
      <c r="N47" s="1949">
        <v>2</v>
      </c>
      <c r="O47" s="1949">
        <v>2</v>
      </c>
    </row>
    <row r="48" spans="1:15" s="1851" customFormat="1" ht="8.85" customHeight="1">
      <c r="A48" s="1947">
        <v>39</v>
      </c>
      <c r="B48" s="2528"/>
      <c r="C48" s="1948" t="s">
        <v>552</v>
      </c>
      <c r="D48" s="1949">
        <v>11</v>
      </c>
      <c r="E48" s="1949">
        <v>13</v>
      </c>
      <c r="F48" s="1949">
        <v>13</v>
      </c>
      <c r="G48" s="1949">
        <v>13</v>
      </c>
      <c r="H48" s="1949">
        <v>14</v>
      </c>
      <c r="I48" s="1949">
        <v>14</v>
      </c>
      <c r="J48" s="1949">
        <v>15</v>
      </c>
      <c r="K48" s="1949">
        <v>16</v>
      </c>
      <c r="L48" s="1949">
        <v>16</v>
      </c>
      <c r="M48" s="1949">
        <v>16</v>
      </c>
      <c r="N48" s="1949">
        <v>16</v>
      </c>
      <c r="O48" s="1949">
        <v>17</v>
      </c>
    </row>
    <row r="49" spans="1:15" s="1851" customFormat="1" ht="8.85" customHeight="1">
      <c r="A49" s="1947">
        <v>40</v>
      </c>
      <c r="B49" s="2528"/>
      <c r="C49" s="1948" t="s">
        <v>549</v>
      </c>
      <c r="D49" s="1949">
        <v>1</v>
      </c>
      <c r="E49" s="1949">
        <v>1</v>
      </c>
      <c r="F49" s="1949">
        <v>1</v>
      </c>
      <c r="G49" s="1949">
        <v>1</v>
      </c>
      <c r="H49" s="1949">
        <v>1</v>
      </c>
      <c r="I49" s="1949">
        <v>1</v>
      </c>
      <c r="J49" s="1949">
        <v>1</v>
      </c>
      <c r="K49" s="1949">
        <v>1</v>
      </c>
      <c r="L49" s="1949">
        <v>1</v>
      </c>
      <c r="M49" s="1949">
        <v>1</v>
      </c>
      <c r="N49" s="1949">
        <v>1</v>
      </c>
      <c r="O49" s="1949">
        <v>1</v>
      </c>
    </row>
    <row r="50" spans="1:15" s="1851" customFormat="1" ht="8.85" customHeight="1">
      <c r="A50" s="1947">
        <v>41</v>
      </c>
      <c r="B50" s="2528"/>
      <c r="C50" s="1948" t="s">
        <v>553</v>
      </c>
      <c r="D50" s="1949">
        <v>2</v>
      </c>
      <c r="E50" s="1949">
        <v>2</v>
      </c>
      <c r="F50" s="1949">
        <v>2</v>
      </c>
      <c r="G50" s="1949">
        <v>2</v>
      </c>
      <c r="H50" s="1949">
        <v>2</v>
      </c>
      <c r="I50" s="1949">
        <v>2</v>
      </c>
      <c r="J50" s="1949">
        <v>2</v>
      </c>
      <c r="K50" s="1949">
        <v>2</v>
      </c>
      <c r="L50" s="1949">
        <v>2</v>
      </c>
      <c r="M50" s="1949">
        <v>2</v>
      </c>
      <c r="N50" s="1949">
        <v>2</v>
      </c>
      <c r="O50" s="1949">
        <v>2</v>
      </c>
    </row>
    <row r="51" spans="1:15" s="1851" customFormat="1" ht="8.85" customHeight="1">
      <c r="A51" s="1947">
        <v>42</v>
      </c>
      <c r="B51" s="2528"/>
      <c r="C51" s="1948" t="s">
        <v>556</v>
      </c>
      <c r="D51" s="1949">
        <v>0</v>
      </c>
      <c r="E51" s="1949">
        <v>0</v>
      </c>
      <c r="F51" s="1949">
        <v>0</v>
      </c>
      <c r="G51" s="1949">
        <v>0</v>
      </c>
      <c r="H51" s="1949">
        <v>0</v>
      </c>
      <c r="I51" s="1949">
        <v>0</v>
      </c>
      <c r="J51" s="1949">
        <v>0</v>
      </c>
      <c r="K51" s="1949">
        <v>0</v>
      </c>
      <c r="L51" s="1949">
        <v>0</v>
      </c>
      <c r="M51" s="1949">
        <v>0</v>
      </c>
      <c r="N51" s="1949">
        <v>0</v>
      </c>
      <c r="O51" s="1949">
        <v>0</v>
      </c>
    </row>
    <row r="52" spans="1:15" s="1851" customFormat="1" ht="8.85" customHeight="1">
      <c r="A52" s="1947">
        <v>43</v>
      </c>
      <c r="B52" s="2528"/>
      <c r="C52" s="1948" t="s">
        <v>557</v>
      </c>
      <c r="D52" s="1949">
        <v>0</v>
      </c>
      <c r="E52" s="1949">
        <v>0</v>
      </c>
      <c r="F52" s="1949">
        <v>0</v>
      </c>
      <c r="G52" s="1949">
        <v>0</v>
      </c>
      <c r="H52" s="1949">
        <v>0</v>
      </c>
      <c r="I52" s="1949">
        <v>0</v>
      </c>
      <c r="J52" s="1949">
        <v>0</v>
      </c>
      <c r="K52" s="1949">
        <v>0</v>
      </c>
      <c r="L52" s="1949">
        <v>0</v>
      </c>
      <c r="M52" s="1949">
        <v>0</v>
      </c>
      <c r="N52" s="1949">
        <v>0</v>
      </c>
      <c r="O52" s="1949">
        <v>0</v>
      </c>
    </row>
    <row r="53" spans="1:15" s="1851" customFormat="1" ht="8.85" customHeight="1">
      <c r="A53" s="1947">
        <v>44</v>
      </c>
      <c r="B53" s="2528"/>
      <c r="C53" s="1948" t="s">
        <v>554</v>
      </c>
      <c r="D53" s="1949">
        <v>0</v>
      </c>
      <c r="E53" s="1949">
        <v>0</v>
      </c>
      <c r="F53" s="1949">
        <v>0</v>
      </c>
      <c r="G53" s="1949">
        <v>0</v>
      </c>
      <c r="H53" s="1949">
        <v>0</v>
      </c>
      <c r="I53" s="1949">
        <v>0</v>
      </c>
      <c r="J53" s="1949">
        <v>0</v>
      </c>
      <c r="K53" s="1949">
        <v>0</v>
      </c>
      <c r="L53" s="1949">
        <v>0</v>
      </c>
      <c r="M53" s="1949">
        <v>0</v>
      </c>
      <c r="N53" s="1949">
        <v>0</v>
      </c>
      <c r="O53" s="1949">
        <v>0</v>
      </c>
    </row>
    <row r="54" spans="1:15" s="1851" customFormat="1" ht="8.85" customHeight="1">
      <c r="A54" s="1947">
        <v>45</v>
      </c>
      <c r="B54" s="2528"/>
      <c r="C54" s="1948" t="s">
        <v>555</v>
      </c>
      <c r="D54" s="1949">
        <v>1</v>
      </c>
      <c r="E54" s="1949">
        <v>1</v>
      </c>
      <c r="F54" s="1949">
        <v>1</v>
      </c>
      <c r="G54" s="1949">
        <v>1</v>
      </c>
      <c r="H54" s="1949">
        <v>1</v>
      </c>
      <c r="I54" s="1949">
        <v>1</v>
      </c>
      <c r="J54" s="1949">
        <v>0</v>
      </c>
      <c r="K54" s="1949">
        <v>0</v>
      </c>
      <c r="L54" s="1949">
        <v>0</v>
      </c>
      <c r="M54" s="1949">
        <v>0</v>
      </c>
      <c r="N54" s="1949">
        <v>0</v>
      </c>
      <c r="O54" s="1949">
        <v>0</v>
      </c>
    </row>
    <row r="55" spans="1:15" s="1851" customFormat="1" ht="8.85" customHeight="1">
      <c r="A55" s="1947">
        <v>46</v>
      </c>
      <c r="B55" s="2528"/>
      <c r="C55" s="1948" t="s">
        <v>2517</v>
      </c>
      <c r="D55" s="1949">
        <v>6</v>
      </c>
      <c r="E55" s="1949">
        <v>5</v>
      </c>
      <c r="F55" s="1949">
        <v>4</v>
      </c>
      <c r="G55" s="1949">
        <v>5</v>
      </c>
      <c r="H55" s="1949">
        <v>5</v>
      </c>
      <c r="I55" s="1949">
        <v>5</v>
      </c>
      <c r="J55" s="1949">
        <v>5</v>
      </c>
      <c r="K55" s="1949">
        <v>5</v>
      </c>
      <c r="L55" s="1949">
        <v>5</v>
      </c>
      <c r="M55" s="1949">
        <v>5</v>
      </c>
      <c r="N55" s="1949">
        <v>5</v>
      </c>
      <c r="O55" s="1949">
        <v>5</v>
      </c>
    </row>
    <row r="56" spans="1:15" s="1851" customFormat="1" ht="8.85" customHeight="1">
      <c r="A56" s="1947"/>
      <c r="B56" s="1950" t="s">
        <v>1341</v>
      </c>
      <c r="C56" s="1965"/>
      <c r="D56" s="1952">
        <v>23</v>
      </c>
      <c r="E56" s="1952">
        <v>25</v>
      </c>
      <c r="F56" s="1952">
        <v>24</v>
      </c>
      <c r="G56" s="1952">
        <v>25</v>
      </c>
      <c r="H56" s="1952">
        <v>27</v>
      </c>
      <c r="I56" s="1952">
        <v>28</v>
      </c>
      <c r="J56" s="1952">
        <v>28</v>
      </c>
      <c r="K56" s="1952">
        <v>29</v>
      </c>
      <c r="L56" s="1952">
        <v>29</v>
      </c>
      <c r="M56" s="1952">
        <v>29</v>
      </c>
      <c r="N56" s="1952">
        <v>29</v>
      </c>
      <c r="O56" s="1952">
        <v>30</v>
      </c>
    </row>
    <row r="57" spans="1:15" s="1851" customFormat="1" ht="8.85" customHeight="1">
      <c r="A57" s="1947">
        <v>47</v>
      </c>
      <c r="B57" s="2519" t="s">
        <v>2518</v>
      </c>
      <c r="C57" s="1948" t="s">
        <v>558</v>
      </c>
      <c r="D57" s="1949">
        <v>0</v>
      </c>
      <c r="E57" s="1949">
        <v>0</v>
      </c>
      <c r="F57" s="1949">
        <v>0</v>
      </c>
      <c r="G57" s="1949">
        <v>0</v>
      </c>
      <c r="H57" s="1949">
        <v>0</v>
      </c>
      <c r="I57" s="1949">
        <v>0</v>
      </c>
      <c r="J57" s="1949">
        <v>0</v>
      </c>
      <c r="K57" s="1949">
        <v>0</v>
      </c>
      <c r="L57" s="1949">
        <v>0</v>
      </c>
      <c r="M57" s="1949">
        <v>0</v>
      </c>
      <c r="N57" s="1949">
        <v>0</v>
      </c>
      <c r="O57" s="1949">
        <v>0</v>
      </c>
    </row>
    <row r="58" spans="1:15" s="1851" customFormat="1" ht="8.85" customHeight="1">
      <c r="A58" s="1947">
        <v>48</v>
      </c>
      <c r="B58" s="2520"/>
      <c r="C58" s="1948" t="s">
        <v>560</v>
      </c>
      <c r="D58" s="1949">
        <v>0</v>
      </c>
      <c r="E58" s="1949">
        <v>0</v>
      </c>
      <c r="F58" s="1949">
        <v>0</v>
      </c>
      <c r="G58" s="1949">
        <v>0</v>
      </c>
      <c r="H58" s="1949">
        <v>0</v>
      </c>
      <c r="I58" s="1949">
        <v>0</v>
      </c>
      <c r="J58" s="1949">
        <v>0</v>
      </c>
      <c r="K58" s="1949">
        <v>0</v>
      </c>
      <c r="L58" s="1949">
        <v>0</v>
      </c>
      <c r="M58" s="1949">
        <v>0</v>
      </c>
      <c r="N58" s="1949">
        <v>0</v>
      </c>
      <c r="O58" s="1949">
        <v>0</v>
      </c>
    </row>
    <row r="59" spans="1:15" s="1851" customFormat="1" ht="8.85" customHeight="1">
      <c r="A59" s="1947">
        <v>49</v>
      </c>
      <c r="B59" s="2520"/>
      <c r="C59" s="1948" t="s">
        <v>2519</v>
      </c>
      <c r="D59" s="1949">
        <v>10</v>
      </c>
      <c r="E59" s="1949">
        <v>12</v>
      </c>
      <c r="F59" s="1949">
        <v>13</v>
      </c>
      <c r="G59" s="1949">
        <v>12</v>
      </c>
      <c r="H59" s="1949">
        <v>15</v>
      </c>
      <c r="I59" s="1949">
        <v>15</v>
      </c>
      <c r="J59" s="1949">
        <v>15</v>
      </c>
      <c r="K59" s="1949">
        <v>16</v>
      </c>
      <c r="L59" s="1949">
        <v>18</v>
      </c>
      <c r="M59" s="1949">
        <v>18</v>
      </c>
      <c r="N59" s="1949">
        <v>18</v>
      </c>
      <c r="O59" s="1949">
        <v>18</v>
      </c>
    </row>
    <row r="60" spans="1:15" s="1851" customFormat="1" ht="8.85" customHeight="1">
      <c r="A60" s="1947">
        <v>50</v>
      </c>
      <c r="B60" s="2520"/>
      <c r="C60" s="1948" t="s">
        <v>561</v>
      </c>
      <c r="D60" s="1949">
        <v>4</v>
      </c>
      <c r="E60" s="1949">
        <v>4</v>
      </c>
      <c r="F60" s="1949">
        <v>4</v>
      </c>
      <c r="G60" s="1949">
        <v>4</v>
      </c>
      <c r="H60" s="1949">
        <v>4</v>
      </c>
      <c r="I60" s="1949">
        <v>4</v>
      </c>
      <c r="J60" s="1949">
        <v>4</v>
      </c>
      <c r="K60" s="1949">
        <v>4</v>
      </c>
      <c r="L60" s="1949">
        <v>4</v>
      </c>
      <c r="M60" s="1949">
        <v>4</v>
      </c>
      <c r="N60" s="1949">
        <v>5</v>
      </c>
      <c r="O60" s="1949">
        <v>5</v>
      </c>
    </row>
    <row r="61" spans="1:15" s="1851" customFormat="1" ht="8.85" customHeight="1">
      <c r="A61" s="1947">
        <v>51</v>
      </c>
      <c r="B61" s="2520"/>
      <c r="C61" s="1948" t="s">
        <v>559</v>
      </c>
      <c r="D61" s="1949">
        <v>0</v>
      </c>
      <c r="E61" s="1949">
        <v>0</v>
      </c>
      <c r="F61" s="1949">
        <v>0</v>
      </c>
      <c r="G61" s="1949">
        <v>0</v>
      </c>
      <c r="H61" s="1949">
        <v>0</v>
      </c>
      <c r="I61" s="1949">
        <v>0</v>
      </c>
      <c r="J61" s="1949">
        <v>0</v>
      </c>
      <c r="K61" s="1949">
        <v>0</v>
      </c>
      <c r="L61" s="1949">
        <v>0</v>
      </c>
      <c r="M61" s="1949">
        <v>0</v>
      </c>
      <c r="N61" s="1949">
        <v>0</v>
      </c>
      <c r="O61" s="1949">
        <v>0</v>
      </c>
    </row>
    <row r="62" spans="1:15" s="1851" customFormat="1" ht="8.85" customHeight="1">
      <c r="A62" s="1947">
        <v>52</v>
      </c>
      <c r="B62" s="2520"/>
      <c r="C62" s="1948" t="s">
        <v>567</v>
      </c>
      <c r="D62" s="1949">
        <v>0</v>
      </c>
      <c r="E62" s="1949">
        <v>0</v>
      </c>
      <c r="F62" s="1949">
        <v>0</v>
      </c>
      <c r="G62" s="1949">
        <v>0</v>
      </c>
      <c r="H62" s="1949">
        <v>0</v>
      </c>
      <c r="I62" s="1949">
        <v>0</v>
      </c>
      <c r="J62" s="1949">
        <v>0</v>
      </c>
      <c r="K62" s="1949">
        <v>0</v>
      </c>
      <c r="L62" s="1949">
        <v>0</v>
      </c>
      <c r="M62" s="1949">
        <v>0</v>
      </c>
      <c r="N62" s="1949">
        <v>0</v>
      </c>
      <c r="O62" s="1949">
        <v>0</v>
      </c>
    </row>
    <row r="63" spans="1:15" s="1851" customFormat="1" ht="8.85" customHeight="1">
      <c r="A63" s="1947">
        <v>53</v>
      </c>
      <c r="B63" s="2520"/>
      <c r="C63" s="1948" t="s">
        <v>565</v>
      </c>
      <c r="D63" s="1949">
        <v>0</v>
      </c>
      <c r="E63" s="1949">
        <v>0</v>
      </c>
      <c r="F63" s="1949">
        <v>0</v>
      </c>
      <c r="G63" s="1949">
        <v>0</v>
      </c>
      <c r="H63" s="1949">
        <v>0</v>
      </c>
      <c r="I63" s="1949">
        <v>0</v>
      </c>
      <c r="J63" s="1949">
        <v>0</v>
      </c>
      <c r="K63" s="1949">
        <v>0</v>
      </c>
      <c r="L63" s="1949">
        <v>0</v>
      </c>
      <c r="M63" s="1949">
        <v>0</v>
      </c>
      <c r="N63" s="1949">
        <v>0</v>
      </c>
      <c r="O63" s="1949">
        <v>0</v>
      </c>
    </row>
    <row r="64" spans="1:15" s="1851" customFormat="1" ht="8.85" customHeight="1">
      <c r="A64" s="1947">
        <v>54</v>
      </c>
      <c r="B64" s="2520"/>
      <c r="C64" s="1948" t="s">
        <v>2520</v>
      </c>
      <c r="D64" s="1949">
        <v>0</v>
      </c>
      <c r="E64" s="1949">
        <v>0</v>
      </c>
      <c r="F64" s="1949">
        <v>0</v>
      </c>
      <c r="G64" s="1949">
        <v>0</v>
      </c>
      <c r="H64" s="1949">
        <v>0</v>
      </c>
      <c r="I64" s="1949">
        <v>0</v>
      </c>
      <c r="J64" s="1949">
        <v>0</v>
      </c>
      <c r="K64" s="1949">
        <v>0</v>
      </c>
      <c r="L64" s="1949">
        <v>0</v>
      </c>
      <c r="M64" s="1949">
        <v>0</v>
      </c>
      <c r="N64" s="1949">
        <v>0</v>
      </c>
      <c r="O64" s="1949">
        <v>0</v>
      </c>
    </row>
    <row r="65" spans="1:15" s="1851" customFormat="1" ht="8.85" customHeight="1">
      <c r="A65" s="1947">
        <v>55</v>
      </c>
      <c r="B65" s="2520"/>
      <c r="C65" s="1948" t="s">
        <v>568</v>
      </c>
      <c r="D65" s="1949">
        <v>4</v>
      </c>
      <c r="E65" s="1949">
        <v>5</v>
      </c>
      <c r="F65" s="1949">
        <v>4</v>
      </c>
      <c r="G65" s="1949">
        <v>4</v>
      </c>
      <c r="H65" s="1949">
        <v>4</v>
      </c>
      <c r="I65" s="1949">
        <v>4</v>
      </c>
      <c r="J65" s="1949">
        <v>4</v>
      </c>
      <c r="K65" s="1949">
        <v>4</v>
      </c>
      <c r="L65" s="1949">
        <v>4</v>
      </c>
      <c r="M65" s="1949">
        <v>4</v>
      </c>
      <c r="N65" s="1949">
        <v>4</v>
      </c>
      <c r="O65" s="1949">
        <v>4</v>
      </c>
    </row>
    <row r="66" spans="1:15" s="1851" customFormat="1" ht="8.85" customHeight="1">
      <c r="A66" s="1947">
        <v>56</v>
      </c>
      <c r="B66" s="2520"/>
      <c r="C66" s="1948" t="s">
        <v>572</v>
      </c>
      <c r="D66" s="1949">
        <v>4</v>
      </c>
      <c r="E66" s="1949">
        <v>4</v>
      </c>
      <c r="F66" s="1949">
        <v>5</v>
      </c>
      <c r="G66" s="1949">
        <v>5</v>
      </c>
      <c r="H66" s="1949">
        <v>5</v>
      </c>
      <c r="I66" s="1949">
        <v>5</v>
      </c>
      <c r="J66" s="1949">
        <v>5</v>
      </c>
      <c r="K66" s="1949">
        <v>5</v>
      </c>
      <c r="L66" s="1949">
        <v>5</v>
      </c>
      <c r="M66" s="1949">
        <v>6</v>
      </c>
      <c r="N66" s="1949">
        <v>6</v>
      </c>
      <c r="O66" s="1949">
        <v>6</v>
      </c>
    </row>
    <row r="67" spans="1:15" s="1851" customFormat="1" ht="8.85" customHeight="1">
      <c r="A67" s="1947">
        <v>57</v>
      </c>
      <c r="B67" s="2520"/>
      <c r="C67" s="1948" t="s">
        <v>573</v>
      </c>
      <c r="D67" s="1949">
        <v>0</v>
      </c>
      <c r="E67" s="1949">
        <v>0</v>
      </c>
      <c r="F67" s="1949">
        <v>0</v>
      </c>
      <c r="G67" s="1949">
        <v>0</v>
      </c>
      <c r="H67" s="1949">
        <v>0</v>
      </c>
      <c r="I67" s="1949">
        <v>0</v>
      </c>
      <c r="J67" s="1949">
        <v>0</v>
      </c>
      <c r="K67" s="1949">
        <v>0</v>
      </c>
      <c r="L67" s="1949">
        <v>0</v>
      </c>
      <c r="M67" s="1949">
        <v>0</v>
      </c>
      <c r="N67" s="1949">
        <v>0</v>
      </c>
      <c r="O67" s="1949">
        <v>0</v>
      </c>
    </row>
    <row r="68" spans="1:15" s="1851" customFormat="1" ht="8.85" customHeight="1">
      <c r="A68" s="1947">
        <v>58</v>
      </c>
      <c r="B68" s="2521"/>
      <c r="C68" s="1948" t="s">
        <v>2521</v>
      </c>
      <c r="D68" s="1949">
        <v>0</v>
      </c>
      <c r="E68" s="1949">
        <v>1</v>
      </c>
      <c r="F68" s="1949">
        <v>2</v>
      </c>
      <c r="G68" s="1949">
        <v>2</v>
      </c>
      <c r="H68" s="1949">
        <v>2</v>
      </c>
      <c r="I68" s="1949">
        <v>2</v>
      </c>
      <c r="J68" s="1949">
        <v>2</v>
      </c>
      <c r="K68" s="1949">
        <v>2</v>
      </c>
      <c r="L68" s="1949">
        <v>2</v>
      </c>
      <c r="M68" s="1949">
        <v>2</v>
      </c>
      <c r="N68" s="1949">
        <v>3</v>
      </c>
      <c r="O68" s="1949">
        <v>3</v>
      </c>
    </row>
    <row r="69" spans="1:15" s="1851" customFormat="1" ht="8.85" customHeight="1">
      <c r="A69" s="1947"/>
      <c r="B69" s="1950" t="s">
        <v>1341</v>
      </c>
      <c r="C69" s="1965"/>
      <c r="D69" s="1952">
        <v>22</v>
      </c>
      <c r="E69" s="1952">
        <v>26</v>
      </c>
      <c r="F69" s="1952">
        <v>28</v>
      </c>
      <c r="G69" s="1952">
        <v>27</v>
      </c>
      <c r="H69" s="1952">
        <v>30</v>
      </c>
      <c r="I69" s="1952">
        <v>30</v>
      </c>
      <c r="J69" s="1952">
        <v>30</v>
      </c>
      <c r="K69" s="1952">
        <v>31</v>
      </c>
      <c r="L69" s="1952">
        <v>33</v>
      </c>
      <c r="M69" s="1952">
        <v>34</v>
      </c>
      <c r="N69" s="1952">
        <v>36</v>
      </c>
      <c r="O69" s="1952">
        <v>36</v>
      </c>
    </row>
    <row r="70" spans="1:15" s="1851" customFormat="1" ht="8.85" customHeight="1">
      <c r="A70" s="1947">
        <v>59</v>
      </c>
      <c r="B70" s="2519" t="s">
        <v>1641</v>
      </c>
      <c r="C70" s="1948" t="s">
        <v>2522</v>
      </c>
      <c r="D70" s="1949">
        <v>0</v>
      </c>
      <c r="E70" s="1949">
        <v>0</v>
      </c>
      <c r="F70" s="1949">
        <v>1</v>
      </c>
      <c r="G70" s="1949">
        <v>1</v>
      </c>
      <c r="H70" s="1949">
        <v>1</v>
      </c>
      <c r="I70" s="1949">
        <v>1</v>
      </c>
      <c r="J70" s="1949">
        <v>1</v>
      </c>
      <c r="K70" s="1949">
        <v>1</v>
      </c>
      <c r="L70" s="1949">
        <v>1</v>
      </c>
      <c r="M70" s="1949">
        <v>1</v>
      </c>
      <c r="N70" s="1949">
        <v>1</v>
      </c>
      <c r="O70" s="1949">
        <v>1</v>
      </c>
    </row>
    <row r="71" spans="1:15" s="1851" customFormat="1" ht="8.85" customHeight="1">
      <c r="A71" s="1947">
        <v>60</v>
      </c>
      <c r="B71" s="2520"/>
      <c r="C71" s="1948" t="s">
        <v>566</v>
      </c>
      <c r="D71" s="1949">
        <v>0</v>
      </c>
      <c r="E71" s="1949">
        <v>0</v>
      </c>
      <c r="F71" s="1949">
        <v>1</v>
      </c>
      <c r="G71" s="1949">
        <v>1</v>
      </c>
      <c r="H71" s="1949">
        <v>1</v>
      </c>
      <c r="I71" s="1949">
        <v>1</v>
      </c>
      <c r="J71" s="1949">
        <v>1</v>
      </c>
      <c r="K71" s="1949">
        <v>1</v>
      </c>
      <c r="L71" s="1949">
        <v>1</v>
      </c>
      <c r="M71" s="1949">
        <v>1</v>
      </c>
      <c r="N71" s="1949">
        <v>1</v>
      </c>
      <c r="O71" s="1949">
        <v>1</v>
      </c>
    </row>
    <row r="72" spans="1:15" s="1851" customFormat="1" ht="8.85" customHeight="1">
      <c r="A72" s="1947">
        <v>61</v>
      </c>
      <c r="B72" s="2520"/>
      <c r="C72" s="1948" t="s">
        <v>571</v>
      </c>
      <c r="D72" s="1949">
        <v>1</v>
      </c>
      <c r="E72" s="1949">
        <v>2</v>
      </c>
      <c r="F72" s="1949">
        <v>2</v>
      </c>
      <c r="G72" s="1949">
        <v>2</v>
      </c>
      <c r="H72" s="1949">
        <v>2</v>
      </c>
      <c r="I72" s="1949">
        <v>2</v>
      </c>
      <c r="J72" s="1949">
        <v>2</v>
      </c>
      <c r="K72" s="1949">
        <v>2</v>
      </c>
      <c r="L72" s="1949">
        <v>2</v>
      </c>
      <c r="M72" s="1949">
        <v>2</v>
      </c>
      <c r="N72" s="1949">
        <v>2</v>
      </c>
      <c r="O72" s="1949">
        <v>2</v>
      </c>
    </row>
    <row r="73" spans="1:15" s="1851" customFormat="1" ht="8.85" customHeight="1">
      <c r="A73" s="1947">
        <v>62</v>
      </c>
      <c r="B73" s="2520"/>
      <c r="C73" s="1948" t="s">
        <v>569</v>
      </c>
      <c r="D73" s="1949">
        <v>0</v>
      </c>
      <c r="E73" s="1949">
        <v>0</v>
      </c>
      <c r="F73" s="1949">
        <v>0</v>
      </c>
      <c r="G73" s="1949">
        <v>0</v>
      </c>
      <c r="H73" s="1949">
        <v>0</v>
      </c>
      <c r="I73" s="1949">
        <v>0</v>
      </c>
      <c r="J73" s="1949">
        <v>0</v>
      </c>
      <c r="K73" s="1949">
        <v>0</v>
      </c>
      <c r="L73" s="1949">
        <v>0</v>
      </c>
      <c r="M73" s="1949">
        <v>0</v>
      </c>
      <c r="N73" s="1949">
        <v>0</v>
      </c>
      <c r="O73" s="1949">
        <v>0</v>
      </c>
    </row>
    <row r="74" spans="1:15" s="1851" customFormat="1" ht="8.85" customHeight="1">
      <c r="A74" s="1947">
        <v>63</v>
      </c>
      <c r="B74" s="2520"/>
      <c r="C74" s="1948" t="s">
        <v>570</v>
      </c>
      <c r="D74" s="1949">
        <v>0</v>
      </c>
      <c r="E74" s="1949">
        <v>0</v>
      </c>
      <c r="F74" s="1949">
        <v>0</v>
      </c>
      <c r="G74" s="1949">
        <v>0</v>
      </c>
      <c r="H74" s="1949">
        <v>0</v>
      </c>
      <c r="I74" s="1949">
        <v>0</v>
      </c>
      <c r="J74" s="1949">
        <v>0</v>
      </c>
      <c r="K74" s="1949">
        <v>0</v>
      </c>
      <c r="L74" s="1949">
        <v>0</v>
      </c>
      <c r="M74" s="1949">
        <v>0</v>
      </c>
      <c r="N74" s="1949">
        <v>0</v>
      </c>
      <c r="O74" s="1949">
        <v>0</v>
      </c>
    </row>
    <row r="75" spans="1:15" s="1851" customFormat="1" ht="8.85" customHeight="1">
      <c r="A75" s="1947">
        <v>64</v>
      </c>
      <c r="B75" s="2520"/>
      <c r="C75" s="1948" t="s">
        <v>574</v>
      </c>
      <c r="D75" s="1949">
        <v>0</v>
      </c>
      <c r="E75" s="1949">
        <v>0</v>
      </c>
      <c r="F75" s="1949">
        <v>0</v>
      </c>
      <c r="G75" s="1949">
        <v>0</v>
      </c>
      <c r="H75" s="1949">
        <v>0</v>
      </c>
      <c r="I75" s="1949">
        <v>0</v>
      </c>
      <c r="J75" s="1949">
        <v>0</v>
      </c>
      <c r="K75" s="1949">
        <v>0</v>
      </c>
      <c r="L75" s="1949">
        <v>0</v>
      </c>
      <c r="M75" s="1949">
        <v>0</v>
      </c>
      <c r="N75" s="1949">
        <v>0</v>
      </c>
      <c r="O75" s="1949">
        <v>0</v>
      </c>
    </row>
    <row r="76" spans="1:15" s="1851" customFormat="1" ht="8.85" customHeight="1">
      <c r="A76" s="1947">
        <v>65</v>
      </c>
      <c r="B76" s="2520"/>
      <c r="C76" s="1948" t="s">
        <v>575</v>
      </c>
      <c r="D76" s="1949">
        <v>0</v>
      </c>
      <c r="E76" s="1949">
        <v>0</v>
      </c>
      <c r="F76" s="1949">
        <v>0</v>
      </c>
      <c r="G76" s="1949">
        <v>0</v>
      </c>
      <c r="H76" s="1949">
        <v>0</v>
      </c>
      <c r="I76" s="1949">
        <v>0</v>
      </c>
      <c r="J76" s="1949">
        <v>0</v>
      </c>
      <c r="K76" s="1949">
        <v>0</v>
      </c>
      <c r="L76" s="1949">
        <v>0</v>
      </c>
      <c r="M76" s="1949">
        <v>0</v>
      </c>
      <c r="N76" s="1949">
        <v>0</v>
      </c>
      <c r="O76" s="1949">
        <v>0</v>
      </c>
    </row>
    <row r="77" spans="1:15" s="1851" customFormat="1" ht="8.85" customHeight="1">
      <c r="A77" s="1947">
        <v>66</v>
      </c>
      <c r="B77" s="2520"/>
      <c r="C77" s="1948" t="s">
        <v>576</v>
      </c>
      <c r="D77" s="1949">
        <v>0</v>
      </c>
      <c r="E77" s="1949">
        <v>0</v>
      </c>
      <c r="F77" s="1949">
        <v>0</v>
      </c>
      <c r="G77" s="1949">
        <v>0</v>
      </c>
      <c r="H77" s="1949">
        <v>0</v>
      </c>
      <c r="I77" s="1949">
        <v>0</v>
      </c>
      <c r="J77" s="1949">
        <v>0</v>
      </c>
      <c r="K77" s="1949">
        <v>0</v>
      </c>
      <c r="L77" s="1949">
        <v>0</v>
      </c>
      <c r="M77" s="1949">
        <v>0</v>
      </c>
      <c r="N77" s="1949">
        <v>0</v>
      </c>
      <c r="O77" s="1949">
        <v>0</v>
      </c>
    </row>
    <row r="78" spans="1:15" s="1851" customFormat="1" ht="8.85" customHeight="1">
      <c r="A78" s="1947">
        <v>67</v>
      </c>
      <c r="B78" s="2520"/>
      <c r="C78" s="1948" t="s">
        <v>577</v>
      </c>
      <c r="D78" s="1949">
        <v>0</v>
      </c>
      <c r="E78" s="1949">
        <v>0</v>
      </c>
      <c r="F78" s="1949">
        <v>0</v>
      </c>
      <c r="G78" s="1949">
        <v>0</v>
      </c>
      <c r="H78" s="1949">
        <v>0</v>
      </c>
      <c r="I78" s="1949">
        <v>0</v>
      </c>
      <c r="J78" s="1949">
        <v>0</v>
      </c>
      <c r="K78" s="1949">
        <v>0</v>
      </c>
      <c r="L78" s="1949">
        <v>0</v>
      </c>
      <c r="M78" s="1949">
        <v>0</v>
      </c>
      <c r="N78" s="1949">
        <v>0</v>
      </c>
      <c r="O78" s="1949">
        <v>0</v>
      </c>
    </row>
    <row r="79" spans="1:15" s="1851" customFormat="1" ht="8.85" customHeight="1">
      <c r="A79" s="1947">
        <v>68</v>
      </c>
      <c r="B79" s="2521"/>
      <c r="C79" s="1948" t="s">
        <v>578</v>
      </c>
      <c r="D79" s="1949">
        <v>0</v>
      </c>
      <c r="E79" s="1949">
        <v>0</v>
      </c>
      <c r="F79" s="1949">
        <v>0</v>
      </c>
      <c r="G79" s="1949">
        <v>0</v>
      </c>
      <c r="H79" s="1949">
        <v>0</v>
      </c>
      <c r="I79" s="1949">
        <v>0</v>
      </c>
      <c r="J79" s="1949">
        <v>0</v>
      </c>
      <c r="K79" s="1949">
        <v>0</v>
      </c>
      <c r="L79" s="1949">
        <v>0</v>
      </c>
      <c r="M79" s="1949">
        <v>0</v>
      </c>
      <c r="N79" s="1949">
        <v>0</v>
      </c>
      <c r="O79" s="1949">
        <v>0</v>
      </c>
    </row>
    <row r="80" spans="1:15" s="1851" customFormat="1" ht="8.85" customHeight="1">
      <c r="A80" s="1947"/>
      <c r="B80" s="1950" t="s">
        <v>1341</v>
      </c>
      <c r="C80" s="1965"/>
      <c r="D80" s="1952">
        <v>1</v>
      </c>
      <c r="E80" s="1952">
        <v>2</v>
      </c>
      <c r="F80" s="1952">
        <v>4</v>
      </c>
      <c r="G80" s="1952">
        <v>4</v>
      </c>
      <c r="H80" s="1952">
        <v>4</v>
      </c>
      <c r="I80" s="1952">
        <v>4</v>
      </c>
      <c r="J80" s="1952">
        <v>4</v>
      </c>
      <c r="K80" s="1952">
        <v>4</v>
      </c>
      <c r="L80" s="1952">
        <v>4</v>
      </c>
      <c r="M80" s="1952">
        <v>4</v>
      </c>
      <c r="N80" s="1952">
        <v>4</v>
      </c>
      <c r="O80" s="1952">
        <v>4</v>
      </c>
    </row>
    <row r="81" spans="1:15" s="1851" customFormat="1" ht="8.85" customHeight="1">
      <c r="A81" s="1947">
        <v>69</v>
      </c>
      <c r="B81" s="2519" t="s">
        <v>2632</v>
      </c>
      <c r="C81" s="1948" t="s">
        <v>581</v>
      </c>
      <c r="D81" s="1949">
        <v>0</v>
      </c>
      <c r="E81" s="1949">
        <v>0</v>
      </c>
      <c r="F81" s="1949">
        <v>0</v>
      </c>
      <c r="G81" s="1949">
        <v>0</v>
      </c>
      <c r="H81" s="1949">
        <v>0</v>
      </c>
      <c r="I81" s="1949">
        <v>0</v>
      </c>
      <c r="J81" s="1949">
        <v>0</v>
      </c>
      <c r="K81" s="1949">
        <v>0</v>
      </c>
      <c r="L81" s="1949">
        <v>0</v>
      </c>
      <c r="M81" s="1949">
        <v>0</v>
      </c>
      <c r="N81" s="1949">
        <v>0</v>
      </c>
      <c r="O81" s="1949">
        <v>0</v>
      </c>
    </row>
    <row r="82" spans="1:15" s="1851" customFormat="1" ht="8.85" customHeight="1">
      <c r="A82" s="1947">
        <v>70</v>
      </c>
      <c r="B82" s="2522"/>
      <c r="C82" s="1948" t="s">
        <v>579</v>
      </c>
      <c r="D82" s="1949">
        <v>0</v>
      </c>
      <c r="E82" s="1949">
        <v>0</v>
      </c>
      <c r="F82" s="1949">
        <v>0</v>
      </c>
      <c r="G82" s="1949">
        <v>0</v>
      </c>
      <c r="H82" s="1949">
        <v>0</v>
      </c>
      <c r="I82" s="1949">
        <v>0</v>
      </c>
      <c r="J82" s="1949">
        <v>0</v>
      </c>
      <c r="K82" s="1949">
        <v>0</v>
      </c>
      <c r="L82" s="1949">
        <v>0</v>
      </c>
      <c r="M82" s="1949">
        <v>0</v>
      </c>
      <c r="N82" s="1949">
        <v>0</v>
      </c>
      <c r="O82" s="1949">
        <v>0</v>
      </c>
    </row>
    <row r="83" spans="1:15" s="1851" customFormat="1" ht="8.85" customHeight="1">
      <c r="A83" s="1947">
        <v>71</v>
      </c>
      <c r="B83" s="2522"/>
      <c r="C83" s="1948" t="s">
        <v>583</v>
      </c>
      <c r="D83" s="1949">
        <v>2</v>
      </c>
      <c r="E83" s="1949">
        <v>3</v>
      </c>
      <c r="F83" s="1949">
        <v>2</v>
      </c>
      <c r="G83" s="1949">
        <v>2</v>
      </c>
      <c r="H83" s="1949">
        <v>3</v>
      </c>
      <c r="I83" s="1949">
        <v>3</v>
      </c>
      <c r="J83" s="1949">
        <v>3</v>
      </c>
      <c r="K83" s="1949">
        <v>3</v>
      </c>
      <c r="L83" s="1949">
        <v>3</v>
      </c>
      <c r="M83" s="1949">
        <v>5</v>
      </c>
      <c r="N83" s="1949">
        <v>5</v>
      </c>
      <c r="O83" s="1949">
        <v>5</v>
      </c>
    </row>
    <row r="84" spans="1:15" s="1851" customFormat="1" ht="8.85" customHeight="1">
      <c r="A84" s="1947">
        <v>72</v>
      </c>
      <c r="B84" s="2522"/>
      <c r="C84" s="1948" t="s">
        <v>580</v>
      </c>
      <c r="D84" s="1949">
        <v>0</v>
      </c>
      <c r="E84" s="1949">
        <v>0</v>
      </c>
      <c r="F84" s="1949">
        <v>0</v>
      </c>
      <c r="G84" s="1949">
        <v>0</v>
      </c>
      <c r="H84" s="1949">
        <v>0</v>
      </c>
      <c r="I84" s="1949">
        <v>0</v>
      </c>
      <c r="J84" s="1949">
        <v>0</v>
      </c>
      <c r="K84" s="1949">
        <v>0</v>
      </c>
      <c r="L84" s="1949">
        <v>0</v>
      </c>
      <c r="M84" s="1949">
        <v>0</v>
      </c>
      <c r="N84" s="1949">
        <v>0</v>
      </c>
      <c r="O84" s="1949">
        <v>0</v>
      </c>
    </row>
    <row r="85" spans="1:15" s="1851" customFormat="1" ht="8.85" customHeight="1">
      <c r="A85" s="1947">
        <v>73</v>
      </c>
      <c r="B85" s="2522"/>
      <c r="C85" s="1948" t="s">
        <v>582</v>
      </c>
      <c r="D85" s="1949">
        <v>0</v>
      </c>
      <c r="E85" s="1949">
        <v>0</v>
      </c>
      <c r="F85" s="1949">
        <v>0</v>
      </c>
      <c r="G85" s="1949">
        <v>0</v>
      </c>
      <c r="H85" s="1949">
        <v>0</v>
      </c>
      <c r="I85" s="1949">
        <v>0</v>
      </c>
      <c r="J85" s="1949">
        <v>0</v>
      </c>
      <c r="K85" s="1949">
        <v>0</v>
      </c>
      <c r="L85" s="1949">
        <v>0</v>
      </c>
      <c r="M85" s="1949">
        <v>0</v>
      </c>
      <c r="N85" s="1949">
        <v>0</v>
      </c>
      <c r="O85" s="1949">
        <v>0</v>
      </c>
    </row>
    <row r="86" spans="1:15" s="1851" customFormat="1" ht="8.85" customHeight="1">
      <c r="A86" s="1947">
        <v>74</v>
      </c>
      <c r="B86" s="2522"/>
      <c r="C86" s="1948" t="s">
        <v>587</v>
      </c>
      <c r="D86" s="1949">
        <v>0</v>
      </c>
      <c r="E86" s="1949">
        <v>0</v>
      </c>
      <c r="F86" s="1949">
        <v>0</v>
      </c>
      <c r="G86" s="1949">
        <v>0</v>
      </c>
      <c r="H86" s="1949">
        <v>0</v>
      </c>
      <c r="I86" s="1949">
        <v>0</v>
      </c>
      <c r="J86" s="1949">
        <v>0</v>
      </c>
      <c r="K86" s="1949">
        <v>0</v>
      </c>
      <c r="L86" s="1949">
        <v>0</v>
      </c>
      <c r="M86" s="1949">
        <v>1</v>
      </c>
      <c r="N86" s="1949">
        <v>1</v>
      </c>
      <c r="O86" s="1949">
        <v>1</v>
      </c>
    </row>
    <row r="87" spans="1:15" s="1851" customFormat="1" ht="8.85" customHeight="1">
      <c r="A87" s="1947">
        <v>75</v>
      </c>
      <c r="B87" s="2522"/>
      <c r="C87" s="1948" t="s">
        <v>584</v>
      </c>
      <c r="D87" s="1949">
        <v>0</v>
      </c>
      <c r="E87" s="1949">
        <v>0</v>
      </c>
      <c r="F87" s="1949">
        <v>0</v>
      </c>
      <c r="G87" s="1949">
        <v>0</v>
      </c>
      <c r="H87" s="1949">
        <v>0</v>
      </c>
      <c r="I87" s="1949">
        <v>0</v>
      </c>
      <c r="J87" s="1949">
        <v>0</v>
      </c>
      <c r="K87" s="1949">
        <v>0</v>
      </c>
      <c r="L87" s="1949">
        <v>0</v>
      </c>
      <c r="M87" s="1949">
        <v>0</v>
      </c>
      <c r="N87" s="1949">
        <v>0</v>
      </c>
      <c r="O87" s="1949">
        <v>0</v>
      </c>
    </row>
    <row r="88" spans="1:15" s="1851" customFormat="1" ht="8.85" customHeight="1">
      <c r="A88" s="1947">
        <v>76</v>
      </c>
      <c r="B88" s="2522"/>
      <c r="C88" s="1948" t="s">
        <v>585</v>
      </c>
      <c r="D88" s="1949">
        <v>0</v>
      </c>
      <c r="E88" s="1949">
        <v>0</v>
      </c>
      <c r="F88" s="1949">
        <v>0</v>
      </c>
      <c r="G88" s="1949">
        <v>0</v>
      </c>
      <c r="H88" s="1949">
        <v>0</v>
      </c>
      <c r="I88" s="1949">
        <v>0</v>
      </c>
      <c r="J88" s="1949">
        <v>0</v>
      </c>
      <c r="K88" s="1949">
        <v>0</v>
      </c>
      <c r="L88" s="1949">
        <v>0</v>
      </c>
      <c r="M88" s="1949">
        <v>0</v>
      </c>
      <c r="N88" s="1949">
        <v>0</v>
      </c>
      <c r="O88" s="1949">
        <v>0</v>
      </c>
    </row>
    <row r="89" spans="1:15" s="1851" customFormat="1" ht="8.85" customHeight="1">
      <c r="A89" s="1956">
        <v>77</v>
      </c>
      <c r="B89" s="2523"/>
      <c r="C89" s="1957" t="s">
        <v>586</v>
      </c>
      <c r="D89" s="1949">
        <v>0</v>
      </c>
      <c r="E89" s="1949">
        <v>0</v>
      </c>
      <c r="F89" s="1949">
        <v>0</v>
      </c>
      <c r="G89" s="1949">
        <v>0</v>
      </c>
      <c r="H89" s="1949">
        <v>0</v>
      </c>
      <c r="I89" s="1949">
        <v>0</v>
      </c>
      <c r="J89" s="1949">
        <v>0</v>
      </c>
      <c r="K89" s="1949">
        <v>0</v>
      </c>
      <c r="L89" s="1949">
        <v>0</v>
      </c>
      <c r="M89" s="1949">
        <v>0</v>
      </c>
      <c r="N89" s="1949">
        <v>0</v>
      </c>
      <c r="O89" s="1949">
        <v>0</v>
      </c>
    </row>
    <row r="90" spans="1:15" s="1851" customFormat="1" ht="8.85" customHeight="1">
      <c r="A90" s="1958"/>
      <c r="B90" s="1959" t="s">
        <v>1341</v>
      </c>
      <c r="C90" s="1954"/>
      <c r="D90" s="1952">
        <v>2</v>
      </c>
      <c r="E90" s="1952">
        <v>3</v>
      </c>
      <c r="F90" s="1952">
        <v>2</v>
      </c>
      <c r="G90" s="1952">
        <v>2</v>
      </c>
      <c r="H90" s="1952">
        <v>3</v>
      </c>
      <c r="I90" s="1952">
        <v>3</v>
      </c>
      <c r="J90" s="1952">
        <v>3</v>
      </c>
      <c r="K90" s="1952">
        <v>3</v>
      </c>
      <c r="L90" s="1952">
        <v>3</v>
      </c>
      <c r="M90" s="1952">
        <v>6</v>
      </c>
      <c r="N90" s="1952">
        <v>6</v>
      </c>
      <c r="O90" s="1952">
        <v>6</v>
      </c>
    </row>
    <row r="91" spans="1:15" s="1851" customFormat="1" ht="8.85" customHeight="1">
      <c r="A91" s="1960"/>
      <c r="B91" s="1961" t="s">
        <v>1571</v>
      </c>
      <c r="C91" s="1962"/>
      <c r="D91" s="1952">
        <v>167</v>
      </c>
      <c r="E91" s="1952">
        <v>181</v>
      </c>
      <c r="F91" s="1952">
        <v>186</v>
      </c>
      <c r="G91" s="1952">
        <v>185</v>
      </c>
      <c r="H91" s="1952">
        <v>199</v>
      </c>
      <c r="I91" s="1952">
        <v>203</v>
      </c>
      <c r="J91" s="1952">
        <v>204</v>
      </c>
      <c r="K91" s="1952">
        <v>215</v>
      </c>
      <c r="L91" s="1952">
        <v>229</v>
      </c>
      <c r="M91" s="1952">
        <v>239</v>
      </c>
      <c r="N91" s="1952">
        <v>243</v>
      </c>
      <c r="O91" s="1952">
        <v>249</v>
      </c>
    </row>
    <row r="92" spans="1:15" s="1851" customFormat="1" ht="9" customHeight="1">
      <c r="A92" s="1966" t="s">
        <v>2523</v>
      </c>
      <c r="B92" s="1967"/>
      <c r="C92" s="210"/>
      <c r="D92" s="338"/>
      <c r="E92" s="338"/>
      <c r="F92" s="338"/>
      <c r="G92" s="338"/>
      <c r="H92" s="338"/>
      <c r="I92" s="338"/>
      <c r="J92" s="338"/>
      <c r="K92" s="338"/>
      <c r="L92" s="338"/>
      <c r="M92" s="338"/>
      <c r="N92" s="338"/>
      <c r="O92" s="338"/>
    </row>
  </sheetData>
  <mergeCells count="10">
    <mergeCell ref="C5:C6"/>
    <mergeCell ref="B7:B20"/>
    <mergeCell ref="B22:B29"/>
    <mergeCell ref="B31:B43"/>
    <mergeCell ref="B45:B55"/>
    <mergeCell ref="B70:B79"/>
    <mergeCell ref="B57:B68"/>
    <mergeCell ref="B81:B89"/>
    <mergeCell ref="A5:A6"/>
    <mergeCell ref="B5:B6"/>
  </mergeCells>
  <printOptions horizontalCentered="1"/>
  <pageMargins left="0.51181102362204722" right="0.51181102362204722" top="0.98425196850393704" bottom="0" header="0.51181102362204722" footer="0.19685039370078741"/>
  <pageSetup paperSize="9" scale="89" firstPageNumber="74" orientation="portrait" useFirstPageNumber="1" r:id="rId1"/>
  <headerFooter alignWithMargins="0">
    <oddFooter>&amp;C&amp;"Times New Roman,Bold"&amp;10&amp;P</oddFooter>
  </headerFooter>
  <rowBreaks count="1" manualBreakCount="1">
    <brk id="53" max="16383" man="1"/>
  </rowBreaks>
</worksheet>
</file>

<file path=xl/worksheets/sheet62.xml><?xml version="1.0" encoding="utf-8"?>
<worksheet xmlns="http://schemas.openxmlformats.org/spreadsheetml/2006/main" xmlns:r="http://schemas.openxmlformats.org/officeDocument/2006/relationships">
  <sheetPr codeName="Sheet55"/>
  <dimension ref="A1:R86"/>
  <sheetViews>
    <sheetView topLeftCell="B1" workbookViewId="0">
      <selection activeCell="H16" sqref="H16"/>
    </sheetView>
  </sheetViews>
  <sheetFormatPr defaultRowHeight="9.9499999999999993" customHeight="1"/>
  <cols>
    <col min="1" max="1" width="23.6640625" style="406" customWidth="1"/>
    <col min="2" max="8" width="14.83203125" style="406" customWidth="1"/>
    <col min="9" max="16384" width="9.33203125" style="278"/>
  </cols>
  <sheetData>
    <row r="1" spans="1:8" s="915" customFormat="1" ht="14.1" customHeight="1">
      <c r="A1" s="1289" t="s">
        <v>2486</v>
      </c>
      <c r="B1" s="1290"/>
      <c r="C1" s="1290"/>
      <c r="D1" s="1290"/>
      <c r="E1" s="1290"/>
      <c r="F1" s="1290"/>
      <c r="G1" s="911"/>
      <c r="H1" s="911"/>
    </row>
    <row r="2" spans="1:8" s="915" customFormat="1" ht="14.1" customHeight="1">
      <c r="A2" s="1291" t="s">
        <v>1420</v>
      </c>
      <c r="B2" s="1292"/>
      <c r="C2" s="1292"/>
      <c r="D2" s="1292"/>
      <c r="E2" s="1292"/>
      <c r="F2" s="1293"/>
    </row>
    <row r="3" spans="1:8" s="915" customFormat="1" ht="14.1" customHeight="1">
      <c r="A3" s="917"/>
      <c r="B3" s="918"/>
      <c r="C3" s="918"/>
      <c r="D3" s="918"/>
      <c r="E3" s="918"/>
    </row>
    <row r="4" spans="1:8" s="915" customFormat="1" ht="14.1" customHeight="1">
      <c r="A4" s="913" t="s">
        <v>280</v>
      </c>
      <c r="B4" s="1034"/>
      <c r="C4" s="918"/>
      <c r="D4" s="1294"/>
      <c r="E4" s="918"/>
      <c r="F4" s="1295"/>
      <c r="G4" s="920"/>
      <c r="H4" s="920"/>
    </row>
    <row r="5" spans="1:8" ht="9.9499999999999993" customHeight="1">
      <c r="A5" s="2445" t="s">
        <v>1788</v>
      </c>
      <c r="B5" s="1296" t="s">
        <v>1421</v>
      </c>
      <c r="C5" s="1296" t="s">
        <v>998</v>
      </c>
      <c r="D5" s="1296" t="s">
        <v>1422</v>
      </c>
      <c r="E5" s="1296" t="s">
        <v>1423</v>
      </c>
      <c r="F5" s="951"/>
      <c r="G5" s="109" t="s">
        <v>1436</v>
      </c>
      <c r="H5" s="109"/>
    </row>
    <row r="6" spans="1:8" ht="9.75" customHeight="1">
      <c r="A6" s="2459"/>
      <c r="B6" s="1297" t="s">
        <v>1781</v>
      </c>
      <c r="C6" s="1297" t="s">
        <v>1424</v>
      </c>
      <c r="D6" s="1297" t="s">
        <v>1425</v>
      </c>
      <c r="E6" s="1297" t="s">
        <v>1426</v>
      </c>
      <c r="F6" s="351" t="s">
        <v>1427</v>
      </c>
      <c r="G6" s="721" t="s">
        <v>1437</v>
      </c>
      <c r="H6" s="721" t="s">
        <v>271</v>
      </c>
    </row>
    <row r="7" spans="1:8" s="310" customFormat="1" ht="9.9499999999999993" customHeight="1">
      <c r="A7" s="1274" t="s">
        <v>948</v>
      </c>
      <c r="B7" s="1298">
        <v>66</v>
      </c>
      <c r="C7" s="1298">
        <v>2182.1999999999998</v>
      </c>
      <c r="D7" s="1298">
        <v>13872</v>
      </c>
      <c r="E7" s="1298">
        <v>441.6</v>
      </c>
      <c r="F7" s="1298">
        <v>226.03</v>
      </c>
      <c r="G7" s="1299">
        <v>0</v>
      </c>
      <c r="H7" s="1299">
        <v>0</v>
      </c>
    </row>
    <row r="8" spans="1:8" s="310" customFormat="1" ht="9.9499999999999993" customHeight="1">
      <c r="A8" s="1275" t="s">
        <v>862</v>
      </c>
      <c r="B8" s="1300">
        <v>79</v>
      </c>
      <c r="C8" s="1300">
        <v>2961.8</v>
      </c>
      <c r="D8" s="1300">
        <v>12963</v>
      </c>
      <c r="E8" s="1300">
        <v>1054.3</v>
      </c>
      <c r="F8" s="1300">
        <v>195.48</v>
      </c>
      <c r="G8" s="601">
        <v>0</v>
      </c>
      <c r="H8" s="601">
        <v>0</v>
      </c>
    </row>
    <row r="9" spans="1:8" s="310" customFormat="1" ht="9.9499999999999993" customHeight="1">
      <c r="A9" s="1275" t="s">
        <v>863</v>
      </c>
      <c r="B9" s="1300">
        <v>89</v>
      </c>
      <c r="C9" s="1300">
        <v>3358.5</v>
      </c>
      <c r="D9" s="1300">
        <v>12295</v>
      </c>
      <c r="E9" s="1300">
        <v>209.9</v>
      </c>
      <c r="F9" s="1300">
        <v>185.61</v>
      </c>
      <c r="G9" s="601">
        <v>0</v>
      </c>
      <c r="H9" s="601">
        <v>0</v>
      </c>
    </row>
    <row r="10" spans="1:8" s="310" customFormat="1" ht="9.9499999999999993" customHeight="1">
      <c r="A10" s="1275" t="s">
        <v>769</v>
      </c>
      <c r="B10" s="1300">
        <v>95</v>
      </c>
      <c r="C10" s="1300">
        <v>4476.5</v>
      </c>
      <c r="D10" s="1300">
        <v>12698</v>
      </c>
      <c r="E10" s="1300">
        <v>416.2</v>
      </c>
      <c r="F10" s="1300">
        <v>176.31</v>
      </c>
      <c r="G10" s="601">
        <v>0</v>
      </c>
      <c r="H10" s="601">
        <v>0</v>
      </c>
    </row>
    <row r="11" spans="1:8" s="310" customFormat="1" ht="9.9499999999999993" customHeight="1">
      <c r="A11" s="1275" t="s">
        <v>1574</v>
      </c>
      <c r="B11" s="1300">
        <v>101</v>
      </c>
      <c r="C11" s="1300">
        <v>4959.8</v>
      </c>
      <c r="D11" s="1300">
        <v>14289</v>
      </c>
      <c r="E11" s="1300">
        <v>202.6</v>
      </c>
      <c r="F11" s="1300">
        <v>163.35</v>
      </c>
      <c r="G11" s="601">
        <v>0</v>
      </c>
      <c r="H11" s="601">
        <v>0</v>
      </c>
    </row>
    <row r="12" spans="1:8" s="310" customFormat="1" ht="9.9499999999999993" customHeight="1">
      <c r="A12" s="1275" t="s">
        <v>205</v>
      </c>
      <c r="B12" s="1300">
        <v>107</v>
      </c>
      <c r="C12" s="1300">
        <v>6487.4</v>
      </c>
      <c r="D12" s="1300">
        <v>23508</v>
      </c>
      <c r="E12" s="1300">
        <v>73.8</v>
      </c>
      <c r="F12" s="1300">
        <v>216.92</v>
      </c>
      <c r="G12" s="601">
        <v>0</v>
      </c>
      <c r="H12" s="601">
        <v>0</v>
      </c>
    </row>
    <row r="13" spans="1:8" s="310" customFormat="1" ht="9.9499999999999993" customHeight="1">
      <c r="A13" s="1275" t="s">
        <v>206</v>
      </c>
      <c r="B13" s="1300">
        <v>110</v>
      </c>
      <c r="C13" s="1300">
        <v>7347.4</v>
      </c>
      <c r="D13" s="1300">
        <v>43123.3</v>
      </c>
      <c r="E13" s="1300">
        <v>283.7</v>
      </c>
      <c r="F13" s="1300">
        <v>360.7</v>
      </c>
      <c r="G13" s="601">
        <v>0</v>
      </c>
      <c r="H13" s="601">
        <v>0</v>
      </c>
    </row>
    <row r="14" spans="1:8" s="310" customFormat="1" ht="9.9499999999999993" customHeight="1">
      <c r="A14" s="1301" t="s">
        <v>207</v>
      </c>
      <c r="B14" s="1300">
        <v>115</v>
      </c>
      <c r="C14" s="1300">
        <v>7939</v>
      </c>
      <c r="D14" s="1300">
        <v>46349.4</v>
      </c>
      <c r="E14" s="1300">
        <v>128</v>
      </c>
      <c r="F14" s="1300">
        <v>348.4</v>
      </c>
      <c r="G14" s="601">
        <v>0</v>
      </c>
      <c r="H14" s="601">
        <v>0</v>
      </c>
    </row>
    <row r="15" spans="1:8" s="310" customFormat="1" ht="9.9499999999999993" customHeight="1">
      <c r="A15" s="1301" t="s">
        <v>841</v>
      </c>
      <c r="B15" s="1300">
        <v>96</v>
      </c>
      <c r="C15" s="1300">
        <v>8680.19</v>
      </c>
      <c r="D15" s="1300">
        <v>34704</v>
      </c>
      <c r="E15" s="1300">
        <v>80.900000000000006</v>
      </c>
      <c r="F15" s="1300">
        <v>227.54</v>
      </c>
      <c r="G15" s="601">
        <v>0</v>
      </c>
      <c r="H15" s="601">
        <v>0</v>
      </c>
    </row>
    <row r="16" spans="1:8" s="310" customFormat="1" ht="9.9499999999999993" customHeight="1">
      <c r="A16" s="1301" t="s">
        <v>1470</v>
      </c>
      <c r="B16" s="89">
        <v>108</v>
      </c>
      <c r="C16" s="89">
        <v>11898</v>
      </c>
      <c r="D16" s="89">
        <v>35240</v>
      </c>
      <c r="E16" s="89">
        <v>64.66</v>
      </c>
      <c r="F16" s="89">
        <v>204.86</v>
      </c>
      <c r="G16" s="601">
        <v>0</v>
      </c>
      <c r="H16" s="601">
        <v>0</v>
      </c>
    </row>
    <row r="17" spans="1:14" s="310" customFormat="1" ht="9.9499999999999993" customHeight="1">
      <c r="A17" s="1302" t="s">
        <v>1454</v>
      </c>
      <c r="B17" s="89">
        <v>114</v>
      </c>
      <c r="C17" s="89">
        <v>12016</v>
      </c>
      <c r="D17" s="89">
        <v>41425</v>
      </c>
      <c r="E17" s="89">
        <v>255.45</v>
      </c>
      <c r="F17" s="89">
        <v>222.04</v>
      </c>
      <c r="G17" s="601">
        <v>0</v>
      </c>
      <c r="H17" s="601">
        <v>0</v>
      </c>
    </row>
    <row r="18" spans="1:14" s="310" customFormat="1" ht="9.9499999999999993" customHeight="1">
      <c r="A18" s="1302" t="s">
        <v>1032</v>
      </c>
      <c r="B18" s="89">
        <v>125</v>
      </c>
      <c r="C18" s="89">
        <v>16776</v>
      </c>
      <c r="D18" s="89">
        <v>61365.9</v>
      </c>
      <c r="E18" s="89">
        <v>198</v>
      </c>
      <c r="F18" s="89">
        <v>286.7</v>
      </c>
      <c r="G18" s="601">
        <v>0</v>
      </c>
      <c r="H18" s="601">
        <v>0</v>
      </c>
      <c r="J18" s="1303"/>
      <c r="K18" s="1303"/>
      <c r="L18" s="1303"/>
      <c r="M18" s="1303"/>
      <c r="N18" s="278"/>
    </row>
    <row r="19" spans="1:14" s="310" customFormat="1" ht="9.9499999999999993" customHeight="1">
      <c r="A19" s="1302" t="s">
        <v>376</v>
      </c>
      <c r="B19" s="89">
        <v>134</v>
      </c>
      <c r="C19" s="89">
        <v>19958</v>
      </c>
      <c r="D19" s="89">
        <v>96763.83</v>
      </c>
      <c r="E19" s="89">
        <v>327.92</v>
      </c>
      <c r="F19" s="89">
        <v>386.83</v>
      </c>
      <c r="G19" s="601">
        <v>0</v>
      </c>
      <c r="H19" s="601">
        <v>0</v>
      </c>
    </row>
    <row r="20" spans="1:14" s="310" customFormat="1" ht="9.9499999999999993" customHeight="1">
      <c r="A20" s="1302" t="s">
        <v>1325</v>
      </c>
      <c r="B20" s="1304">
        <v>135</v>
      </c>
      <c r="C20" s="89">
        <v>21746</v>
      </c>
      <c r="D20" s="89">
        <v>186301.3</v>
      </c>
      <c r="E20" s="89">
        <v>1432.1</v>
      </c>
      <c r="F20" s="89">
        <v>683.9</v>
      </c>
      <c r="G20" s="1304">
        <v>175.1</v>
      </c>
      <c r="H20" s="601">
        <v>0</v>
      </c>
    </row>
    <row r="21" spans="1:14" ht="9.9499999999999993" customHeight="1">
      <c r="A21" s="1275" t="s">
        <v>363</v>
      </c>
      <c r="B21" s="1304">
        <v>142</v>
      </c>
      <c r="C21" s="89">
        <v>29465</v>
      </c>
      <c r="D21" s="89">
        <v>366247.6</v>
      </c>
      <c r="E21" s="89">
        <v>2648.2</v>
      </c>
      <c r="F21" s="89">
        <v>963.4</v>
      </c>
      <c r="G21" s="1304">
        <v>253.42</v>
      </c>
      <c r="H21" s="601">
        <v>0</v>
      </c>
    </row>
    <row r="22" spans="1:14" ht="9.9499999999999993" customHeight="1">
      <c r="A22" s="1275" t="s">
        <v>1466</v>
      </c>
      <c r="B22" s="1304">
        <v>159</v>
      </c>
      <c r="C22" s="89">
        <v>61140</v>
      </c>
      <c r="D22" s="89">
        <v>512939.07</v>
      </c>
      <c r="E22" s="89">
        <v>1475.2</v>
      </c>
      <c r="F22" s="89">
        <v>749.1</v>
      </c>
      <c r="G22" s="1304">
        <v>198.77</v>
      </c>
      <c r="H22" s="1304">
        <v>71.22</v>
      </c>
    </row>
    <row r="23" spans="1:14" ht="9" customHeight="1">
      <c r="A23" s="1275"/>
      <c r="B23" s="1304"/>
      <c r="C23" s="89"/>
      <c r="D23" s="89"/>
      <c r="E23" s="89"/>
      <c r="F23" s="89"/>
      <c r="G23" s="1304"/>
      <c r="H23" s="1304"/>
    </row>
    <row r="24" spans="1:14" ht="9" customHeight="1">
      <c r="A24" s="1305" t="s">
        <v>722</v>
      </c>
      <c r="B24" s="1288">
        <v>159</v>
      </c>
      <c r="C24" s="230">
        <v>64200</v>
      </c>
      <c r="D24" s="230">
        <v>429649.78</v>
      </c>
      <c r="E24" s="230">
        <v>957.75</v>
      </c>
      <c r="F24" s="230">
        <v>609.54999999999995</v>
      </c>
      <c r="G24" s="1288">
        <v>153.66999999999999</v>
      </c>
      <c r="H24" s="1288">
        <v>58.16</v>
      </c>
    </row>
    <row r="25" spans="1:14" ht="9" customHeight="1">
      <c r="A25" s="1276" t="s">
        <v>719</v>
      </c>
      <c r="B25" s="1288">
        <v>165</v>
      </c>
      <c r="C25" s="230">
        <v>71712</v>
      </c>
      <c r="D25" s="230">
        <v>407783.74</v>
      </c>
      <c r="E25" s="230">
        <v>982.48</v>
      </c>
      <c r="F25" s="230">
        <v>530.96</v>
      </c>
      <c r="G25" s="1288">
        <v>129.6</v>
      </c>
      <c r="H25" s="1288">
        <v>50.39</v>
      </c>
    </row>
    <row r="26" spans="1:14" ht="9" customHeight="1">
      <c r="A26" s="1276" t="s">
        <v>786</v>
      </c>
      <c r="B26" s="1288">
        <v>168</v>
      </c>
      <c r="C26" s="230">
        <v>74266</v>
      </c>
      <c r="D26" s="230">
        <v>344450.81</v>
      </c>
      <c r="E26" s="230">
        <v>565.25</v>
      </c>
      <c r="F26" s="230">
        <v>444.76</v>
      </c>
      <c r="G26" s="1288">
        <v>108.65</v>
      </c>
      <c r="H26" s="1288">
        <v>41.88</v>
      </c>
    </row>
    <row r="27" spans="1:14" s="310" customFormat="1" ht="9" customHeight="1">
      <c r="A27" s="1275" t="s">
        <v>1498</v>
      </c>
      <c r="B27" s="1304">
        <v>176</v>
      </c>
      <c r="C27" s="89">
        <v>79786</v>
      </c>
      <c r="D27" s="89">
        <v>376871.37</v>
      </c>
      <c r="E27" s="89">
        <v>586.42999999999995</v>
      </c>
      <c r="F27" s="89">
        <v>477.73</v>
      </c>
      <c r="G27" s="1304">
        <v>116.14</v>
      </c>
      <c r="H27" s="1304">
        <v>44.3</v>
      </c>
    </row>
    <row r="28" spans="1:14" ht="9" customHeight="1">
      <c r="A28" s="1275"/>
      <c r="B28" s="1304"/>
      <c r="C28" s="89"/>
      <c r="D28" s="89"/>
      <c r="E28" s="89"/>
      <c r="F28" s="89"/>
      <c r="G28" s="1304"/>
      <c r="H28" s="1304"/>
    </row>
    <row r="29" spans="1:14" ht="9" customHeight="1">
      <c r="A29" s="1305" t="s">
        <v>293</v>
      </c>
      <c r="B29" s="1288">
        <v>184</v>
      </c>
      <c r="C29" s="230">
        <v>88318</v>
      </c>
      <c r="D29" s="230">
        <v>355722.84</v>
      </c>
      <c r="E29" s="230">
        <v>635.97</v>
      </c>
      <c r="F29" s="230">
        <v>420.3</v>
      </c>
      <c r="G29" s="1288">
        <v>103.08</v>
      </c>
      <c r="H29" s="1288">
        <v>37.619999999999997</v>
      </c>
    </row>
    <row r="30" spans="1:14" ht="9" customHeight="1">
      <c r="A30" s="1276" t="s">
        <v>294</v>
      </c>
      <c r="B30" s="1288">
        <v>195</v>
      </c>
      <c r="C30" s="230">
        <v>93817</v>
      </c>
      <c r="D30" s="230">
        <v>349283.36</v>
      </c>
      <c r="E30" s="230">
        <v>502.99</v>
      </c>
      <c r="F30" s="230">
        <v>402.75</v>
      </c>
      <c r="G30" s="1288">
        <v>99.39</v>
      </c>
      <c r="H30" s="1288">
        <v>34.39</v>
      </c>
    </row>
    <row r="31" spans="1:14" ht="9" customHeight="1">
      <c r="A31" s="1276" t="s">
        <v>129</v>
      </c>
      <c r="B31" s="1288">
        <v>204</v>
      </c>
      <c r="C31" s="230">
        <v>97088</v>
      </c>
      <c r="D31" s="230">
        <v>331145.33</v>
      </c>
      <c r="E31" s="230">
        <v>469.08</v>
      </c>
      <c r="F31" s="230">
        <v>373.2</v>
      </c>
      <c r="G31" s="1288">
        <v>92.64</v>
      </c>
      <c r="H31" s="1288">
        <v>31.04</v>
      </c>
    </row>
    <row r="32" spans="1:14" s="310" customFormat="1" ht="9" customHeight="1">
      <c r="A32" s="1275" t="s">
        <v>1168</v>
      </c>
      <c r="B32" s="1304">
        <v>209</v>
      </c>
      <c r="C32" s="89">
        <v>100238</v>
      </c>
      <c r="D32" s="89">
        <v>323484.34000000003</v>
      </c>
      <c r="E32" s="89">
        <v>913.03</v>
      </c>
      <c r="F32" s="89">
        <v>362.85</v>
      </c>
      <c r="G32" s="1304">
        <v>89.44</v>
      </c>
      <c r="H32" s="1304">
        <v>30.67</v>
      </c>
    </row>
    <row r="33" spans="1:18" ht="9" customHeight="1">
      <c r="A33" s="1275"/>
      <c r="B33" s="1304"/>
      <c r="C33" s="89"/>
      <c r="D33" s="89"/>
      <c r="E33" s="89"/>
      <c r="F33" s="89"/>
      <c r="G33" s="1304"/>
      <c r="H33" s="1304"/>
      <c r="R33" s="278">
        <v>52</v>
      </c>
    </row>
    <row r="34" spans="1:18" ht="9" customHeight="1">
      <c r="A34" s="1305" t="s">
        <v>1169</v>
      </c>
      <c r="B34" s="1288">
        <v>209</v>
      </c>
      <c r="C34" s="230">
        <v>101261</v>
      </c>
      <c r="D34" s="230">
        <v>302067.20000000001</v>
      </c>
      <c r="E34" s="230">
        <v>396.03</v>
      </c>
      <c r="F34" s="230">
        <v>330.99</v>
      </c>
      <c r="G34" s="1288">
        <v>81.75</v>
      </c>
      <c r="H34" s="1288">
        <v>27.24</v>
      </c>
    </row>
    <row r="35" spans="1:18" ht="9" customHeight="1">
      <c r="A35" s="1305" t="s">
        <v>1376</v>
      </c>
      <c r="B35" s="1288">
        <v>214</v>
      </c>
      <c r="C35" s="230">
        <v>106449</v>
      </c>
      <c r="D35" s="230">
        <v>300428.78999999998</v>
      </c>
      <c r="E35" s="230">
        <v>664.87</v>
      </c>
      <c r="F35" s="230">
        <v>323.62</v>
      </c>
      <c r="G35" s="1288">
        <v>80.290000000000006</v>
      </c>
      <c r="H35" s="1288">
        <v>25.69</v>
      </c>
    </row>
    <row r="36" spans="1:18" ht="9" customHeight="1">
      <c r="A36" s="1305" t="s">
        <v>351</v>
      </c>
      <c r="B36" s="1288">
        <v>215</v>
      </c>
      <c r="C36" s="230">
        <v>108657</v>
      </c>
      <c r="D36" s="230">
        <v>301934.2</v>
      </c>
      <c r="E36" s="230">
        <v>516.76</v>
      </c>
      <c r="F36" s="230">
        <v>319.95</v>
      </c>
      <c r="G36" s="1288">
        <v>79.75</v>
      </c>
      <c r="H36" s="1288">
        <v>25.94</v>
      </c>
    </row>
    <row r="37" spans="1:18" s="310" customFormat="1" ht="9" customHeight="1">
      <c r="A37" s="1302" t="s">
        <v>1627</v>
      </c>
      <c r="B37" s="1304">
        <v>216</v>
      </c>
      <c r="C37" s="89">
        <v>110610</v>
      </c>
      <c r="D37" s="89">
        <v>368262.13</v>
      </c>
      <c r="E37" s="89">
        <v>1258.46</v>
      </c>
      <c r="F37" s="89">
        <v>389.74</v>
      </c>
      <c r="G37" s="1304">
        <v>98.77</v>
      </c>
      <c r="H37" s="1304">
        <v>30.56</v>
      </c>
    </row>
    <row r="38" spans="1:18" ht="9" customHeight="1">
      <c r="A38" s="1275"/>
      <c r="B38" s="1304"/>
      <c r="C38" s="89"/>
      <c r="D38" s="89"/>
      <c r="E38" s="89"/>
      <c r="F38" s="89"/>
      <c r="G38" s="1304"/>
      <c r="H38" s="1304"/>
    </row>
    <row r="39" spans="1:18" ht="9" customHeight="1">
      <c r="A39" s="1305" t="s">
        <v>1807</v>
      </c>
      <c r="B39" s="1288">
        <v>214</v>
      </c>
      <c r="C39" s="230">
        <v>111821</v>
      </c>
      <c r="D39" s="230">
        <v>404628</v>
      </c>
      <c r="E39" s="230">
        <v>1636.05</v>
      </c>
      <c r="F39" s="230">
        <v>427.3</v>
      </c>
      <c r="G39" s="1288">
        <v>108.5</v>
      </c>
      <c r="H39" s="1288">
        <v>30.6</v>
      </c>
    </row>
    <row r="40" spans="1:18" ht="9" customHeight="1">
      <c r="A40" s="1305" t="s">
        <v>1593</v>
      </c>
      <c r="B40" s="1288">
        <v>221</v>
      </c>
      <c r="C40" s="230">
        <v>116644</v>
      </c>
      <c r="D40" s="230">
        <v>510427.7</v>
      </c>
      <c r="E40" s="230">
        <v>2463.94</v>
      </c>
      <c r="F40" s="230">
        <v>529.70000000000005</v>
      </c>
      <c r="G40" s="1288">
        <v>134.6</v>
      </c>
      <c r="H40" s="1288">
        <v>35.9</v>
      </c>
    </row>
    <row r="41" spans="1:18" ht="9" customHeight="1">
      <c r="A41" s="1305" t="s">
        <v>739</v>
      </c>
      <c r="B41" s="1288">
        <v>229</v>
      </c>
      <c r="C41" s="230">
        <v>119597</v>
      </c>
      <c r="D41" s="230" t="s">
        <v>1745</v>
      </c>
      <c r="E41" s="230">
        <v>1709.45</v>
      </c>
      <c r="F41" s="230">
        <v>523.4</v>
      </c>
      <c r="G41" s="1288">
        <v>132.1</v>
      </c>
      <c r="H41" s="1288">
        <v>36.9</v>
      </c>
    </row>
    <row r="42" spans="1:18" s="310" customFormat="1" ht="9" customHeight="1">
      <c r="A42" s="1302" t="s">
        <v>89</v>
      </c>
      <c r="B42" s="1304">
        <v>230</v>
      </c>
      <c r="C42" s="89">
        <v>126064</v>
      </c>
      <c r="D42" s="89">
        <v>514492.1</v>
      </c>
      <c r="E42" s="89">
        <v>1786.6</v>
      </c>
      <c r="F42" s="89">
        <v>518.29999999999995</v>
      </c>
      <c r="G42" s="1304">
        <v>130.30000000000001</v>
      </c>
      <c r="H42" s="1304">
        <v>35.799999999999997</v>
      </c>
    </row>
    <row r="43" spans="1:18" ht="9" customHeight="1">
      <c r="A43" s="1275"/>
      <c r="B43" s="1304"/>
      <c r="C43" s="89"/>
      <c r="D43" s="89"/>
      <c r="E43" s="89"/>
      <c r="F43" s="89"/>
      <c r="G43" s="1304"/>
      <c r="H43" s="1304"/>
    </row>
    <row r="44" spans="1:18" ht="9" customHeight="1">
      <c r="A44" s="1305" t="s">
        <v>1830</v>
      </c>
      <c r="B44" s="1288">
        <v>232</v>
      </c>
      <c r="C44" s="230">
        <v>131170</v>
      </c>
      <c r="D44" s="230">
        <v>575428.16</v>
      </c>
      <c r="E44" s="230">
        <v>2155.71</v>
      </c>
      <c r="F44" s="230">
        <v>571.49</v>
      </c>
      <c r="G44" s="1288">
        <v>143.69999999999999</v>
      </c>
      <c r="H44" s="1288">
        <v>40</v>
      </c>
    </row>
    <row r="45" spans="1:18" ht="9" customHeight="1">
      <c r="A45" s="1305" t="s">
        <v>1834</v>
      </c>
      <c r="B45" s="1288">
        <v>235</v>
      </c>
      <c r="C45" s="230">
        <v>136817</v>
      </c>
      <c r="D45" s="230">
        <v>799760.3</v>
      </c>
      <c r="E45" s="230">
        <v>8050.2</v>
      </c>
      <c r="F45" s="230">
        <v>787.1</v>
      </c>
      <c r="G45" s="1288">
        <v>193.4</v>
      </c>
      <c r="H45" s="1288">
        <v>45.7</v>
      </c>
    </row>
    <row r="46" spans="1:18" ht="9" customHeight="1">
      <c r="A46" s="1305" t="s">
        <v>1846</v>
      </c>
      <c r="B46" s="1288">
        <v>237</v>
      </c>
      <c r="C46" s="230">
        <v>140528</v>
      </c>
      <c r="D46" s="230">
        <v>833187.5</v>
      </c>
      <c r="E46" s="230">
        <v>5669.9</v>
      </c>
      <c r="F46" s="230">
        <v>818.4</v>
      </c>
      <c r="G46" s="1288">
        <v>194.1</v>
      </c>
      <c r="H46" s="1288">
        <v>46</v>
      </c>
    </row>
    <row r="47" spans="1:18" s="310" customFormat="1" ht="9" customHeight="1">
      <c r="A47" s="1302" t="s">
        <v>1858</v>
      </c>
      <c r="B47" s="1304">
        <v>237</v>
      </c>
      <c r="C47" s="89">
        <v>146519.70000000001</v>
      </c>
      <c r="D47" s="89">
        <v>1057165.8</v>
      </c>
      <c r="E47" s="89">
        <v>7729.16</v>
      </c>
      <c r="F47" s="89">
        <v>1036.0999999999999</v>
      </c>
      <c r="G47" s="1304">
        <v>222.5</v>
      </c>
      <c r="H47" s="1304">
        <v>64.099999999999994</v>
      </c>
    </row>
    <row r="48" spans="1:18" ht="9" customHeight="1">
      <c r="A48" s="1275"/>
      <c r="B48" s="1304"/>
      <c r="C48" s="89"/>
      <c r="D48" s="89"/>
      <c r="E48" s="89"/>
      <c r="F48" s="89"/>
      <c r="G48" s="1304"/>
      <c r="H48" s="1304"/>
    </row>
    <row r="49" spans="1:8" ht="9" customHeight="1">
      <c r="A49" s="1305" t="s">
        <v>1914</v>
      </c>
      <c r="B49" s="1288">
        <v>239</v>
      </c>
      <c r="C49" s="230">
        <v>142762.21</v>
      </c>
      <c r="D49" s="230">
        <v>947805.25</v>
      </c>
      <c r="E49" s="230">
        <v>4614.21</v>
      </c>
      <c r="F49" s="230">
        <v>923.6</v>
      </c>
      <c r="G49" s="1288">
        <v>197.6</v>
      </c>
      <c r="H49" s="1288">
        <v>64.8</v>
      </c>
    </row>
    <row r="50" spans="1:8" ht="9" customHeight="1">
      <c r="A50" s="1305" t="s">
        <v>1937</v>
      </c>
      <c r="B50" s="1288">
        <v>232</v>
      </c>
      <c r="C50" s="230">
        <v>159246.35999999999</v>
      </c>
      <c r="D50" s="230">
        <v>963417.61</v>
      </c>
      <c r="E50" s="230">
        <v>4625.76</v>
      </c>
      <c r="F50" s="230">
        <v>939.53</v>
      </c>
      <c r="G50" s="1288">
        <v>200.09</v>
      </c>
      <c r="H50" s="1288">
        <v>65.430000000000007</v>
      </c>
    </row>
    <row r="51" spans="1:8" ht="9" customHeight="1">
      <c r="A51" s="1305" t="s">
        <v>1971</v>
      </c>
      <c r="B51" s="1288">
        <v>232</v>
      </c>
      <c r="C51" s="230">
        <v>157585.43</v>
      </c>
      <c r="D51" s="230">
        <v>973266.75</v>
      </c>
      <c r="E51" s="230">
        <v>3786.6499999999996</v>
      </c>
      <c r="F51" s="230">
        <v>948.36</v>
      </c>
      <c r="G51" s="1288">
        <v>202.26</v>
      </c>
      <c r="H51" s="1288">
        <v>66.87</v>
      </c>
    </row>
    <row r="52" spans="1:8" s="310" customFormat="1" ht="9" customHeight="1">
      <c r="A52" s="1302" t="s">
        <v>1980</v>
      </c>
      <c r="B52" s="1304">
        <v>232</v>
      </c>
      <c r="C52" s="89">
        <v>179689.69</v>
      </c>
      <c r="D52" s="89">
        <v>989403.96</v>
      </c>
      <c r="E52" s="89">
        <v>5845.12</v>
      </c>
      <c r="F52" s="89">
        <v>961.23</v>
      </c>
      <c r="G52" s="1304">
        <v>204.67</v>
      </c>
      <c r="H52" s="1304">
        <v>68.47</v>
      </c>
    </row>
    <row r="53" spans="1:8" ht="9" customHeight="1">
      <c r="A53" s="1275"/>
      <c r="B53" s="1304"/>
      <c r="C53" s="89"/>
      <c r="D53" s="89"/>
      <c r="E53" s="89"/>
      <c r="F53" s="89"/>
      <c r="G53" s="1304"/>
      <c r="H53" s="1304"/>
    </row>
    <row r="54" spans="1:8" ht="9" customHeight="1">
      <c r="A54" s="1305" t="s">
        <v>2020</v>
      </c>
      <c r="B54" s="1288">
        <v>232</v>
      </c>
      <c r="C54" s="230">
        <v>217876.28</v>
      </c>
      <c r="D54" s="230">
        <v>1169355.33</v>
      </c>
      <c r="E54" s="230">
        <v>6929.4099999999989</v>
      </c>
      <c r="F54" s="230">
        <v>1134.47</v>
      </c>
      <c r="G54" s="1288">
        <v>245.57</v>
      </c>
      <c r="H54" s="1288">
        <v>80.989999999999995</v>
      </c>
    </row>
    <row r="55" spans="1:8" ht="9" customHeight="1">
      <c r="A55" s="1305" t="s">
        <v>2084</v>
      </c>
      <c r="B55" s="1288">
        <v>230</v>
      </c>
      <c r="C55" s="230">
        <v>252121.52</v>
      </c>
      <c r="D55" s="230">
        <v>1282864.99</v>
      </c>
      <c r="E55" s="230">
        <v>9929.7200000000048</v>
      </c>
      <c r="F55" s="230">
        <v>1190.1600000000001</v>
      </c>
      <c r="G55" s="1288">
        <v>255.83</v>
      </c>
      <c r="H55" s="1288">
        <v>85.04</v>
      </c>
    </row>
    <row r="56" spans="1:8" ht="9" customHeight="1">
      <c r="A56" s="1305" t="s">
        <v>2121</v>
      </c>
      <c r="B56" s="1288">
        <v>231</v>
      </c>
      <c r="C56" s="230">
        <v>257583.26</v>
      </c>
      <c r="D56" s="230">
        <v>1496564.6099999999</v>
      </c>
      <c r="E56" s="230">
        <v>14127.100000000002</v>
      </c>
      <c r="F56" s="230">
        <v>1388.63</v>
      </c>
      <c r="G56" s="1288">
        <v>299.92</v>
      </c>
      <c r="H56" s="1288">
        <v>99.96</v>
      </c>
    </row>
    <row r="57" spans="1:8" s="310" customFormat="1" ht="9" customHeight="1">
      <c r="A57" s="1302" t="s">
        <v>2159</v>
      </c>
      <c r="B57" s="1304">
        <v>230</v>
      </c>
      <c r="C57" s="89">
        <v>204019.64</v>
      </c>
      <c r="D57" s="89">
        <v>1890130</v>
      </c>
      <c r="E57" s="89">
        <v>31655.78</v>
      </c>
      <c r="F57" s="89">
        <v>1718.2</v>
      </c>
      <c r="G57" s="1304">
        <v>369.07</v>
      </c>
      <c r="H57" s="1304">
        <v>125.41</v>
      </c>
    </row>
    <row r="58" spans="1:8" ht="9" customHeight="1">
      <c r="A58" s="1275"/>
      <c r="B58" s="1304"/>
      <c r="C58" s="89"/>
      <c r="D58" s="89"/>
      <c r="E58" s="89"/>
      <c r="F58" s="89"/>
      <c r="G58" s="1304"/>
      <c r="H58" s="1304"/>
    </row>
    <row r="59" spans="1:8" ht="9" customHeight="1">
      <c r="A59" s="1305" t="s">
        <v>2173</v>
      </c>
      <c r="B59" s="1288">
        <v>223</v>
      </c>
      <c r="C59" s="230">
        <v>222096.67</v>
      </c>
      <c r="D59" s="230">
        <v>1998616.15</v>
      </c>
      <c r="E59" s="230">
        <v>15453.96</v>
      </c>
      <c r="F59" s="230">
        <v>1803.7</v>
      </c>
      <c r="G59" s="1288">
        <v>391.4</v>
      </c>
      <c r="H59" s="1288">
        <v>135.04</v>
      </c>
    </row>
    <row r="60" spans="1:8" ht="9" customHeight="1">
      <c r="A60" s="1305" t="s">
        <v>2209</v>
      </c>
      <c r="B60" s="1288">
        <v>219</v>
      </c>
      <c r="C60" s="230">
        <v>242375.3</v>
      </c>
      <c r="D60" s="230">
        <v>1660276.91</v>
      </c>
      <c r="E60" s="230">
        <v>8864.2800000000007</v>
      </c>
      <c r="F60" s="230">
        <v>1479.86</v>
      </c>
      <c r="G60" s="1288">
        <v>319.95999999999998</v>
      </c>
      <c r="H60" s="1288">
        <v>110.09</v>
      </c>
    </row>
    <row r="61" spans="1:8" ht="9" customHeight="1">
      <c r="A61" s="1305" t="s">
        <v>2217</v>
      </c>
      <c r="B61" s="1288">
        <v>210</v>
      </c>
      <c r="C61" s="230">
        <v>269754.42</v>
      </c>
      <c r="D61" s="230">
        <v>1951153.83</v>
      </c>
      <c r="E61" s="230">
        <v>29273.45</v>
      </c>
      <c r="F61" s="230">
        <v>1697.13</v>
      </c>
      <c r="G61" s="1288">
        <v>367.52</v>
      </c>
      <c r="H61" s="1288">
        <v>127.31</v>
      </c>
    </row>
    <row r="62" spans="1:8" s="310" customFormat="1" ht="9" customHeight="1">
      <c r="A62" s="1302" t="s">
        <v>2262</v>
      </c>
      <c r="B62" s="1304">
        <v>208</v>
      </c>
      <c r="C62" s="89">
        <v>289590.44</v>
      </c>
      <c r="D62" s="89">
        <v>1856829.3900000001</v>
      </c>
      <c r="E62" s="89">
        <v>12331.36</v>
      </c>
      <c r="F62" s="89">
        <v>1582.67</v>
      </c>
      <c r="G62" s="1304">
        <v>336.04</v>
      </c>
      <c r="H62" s="1304">
        <v>116.14</v>
      </c>
    </row>
    <row r="63" spans="1:8" ht="9" customHeight="1">
      <c r="A63" s="1275"/>
      <c r="B63" s="1304"/>
      <c r="C63" s="89"/>
      <c r="D63" s="89"/>
      <c r="E63" s="89"/>
      <c r="F63" s="89"/>
      <c r="G63" s="1304"/>
      <c r="H63" s="1304"/>
    </row>
    <row r="64" spans="1:8" ht="9" customHeight="1">
      <c r="A64" s="1305" t="s">
        <v>2293</v>
      </c>
      <c r="B64" s="1288">
        <v>196</v>
      </c>
      <c r="C64" s="230">
        <v>298507.96999999997</v>
      </c>
      <c r="D64" s="230">
        <v>1809806.25</v>
      </c>
      <c r="E64" s="230">
        <v>6640.9099999999989</v>
      </c>
      <c r="F64" s="230">
        <v>1559.18</v>
      </c>
      <c r="G64" s="1288">
        <v>328.34</v>
      </c>
      <c r="H64" s="1288">
        <v>112.75</v>
      </c>
    </row>
    <row r="65" spans="1:8" ht="9" customHeight="1">
      <c r="A65" s="1305" t="s">
        <v>2497</v>
      </c>
      <c r="B65" s="1288">
        <v>192</v>
      </c>
      <c r="C65" s="230">
        <v>329487.27</v>
      </c>
      <c r="D65" s="230">
        <v>1671612.78</v>
      </c>
      <c r="E65" s="230">
        <v>9956.0500000000029</v>
      </c>
      <c r="F65" s="230">
        <v>1431.1</v>
      </c>
      <c r="G65" s="1288">
        <v>302.2</v>
      </c>
      <c r="H65" s="1288">
        <v>102.86</v>
      </c>
    </row>
    <row r="66" spans="1:8" ht="9" customHeight="1">
      <c r="A66" s="1305" t="s">
        <v>2532</v>
      </c>
      <c r="B66" s="1288">
        <v>196</v>
      </c>
      <c r="C66" s="230">
        <v>339290.18</v>
      </c>
      <c r="D66" s="230">
        <v>1497796.05</v>
      </c>
      <c r="E66" s="230">
        <v>8495.0800000000017</v>
      </c>
      <c r="F66" s="230">
        <v>1277.55</v>
      </c>
      <c r="G66" s="1288">
        <v>272.45</v>
      </c>
      <c r="H66" s="1288">
        <v>92.12</v>
      </c>
    </row>
    <row r="67" spans="1:8" s="310" customFormat="1" ht="9" customHeight="1">
      <c r="A67" s="1302" t="s">
        <v>2574</v>
      </c>
      <c r="B67" s="1304">
        <v>196</v>
      </c>
      <c r="C67" s="89">
        <v>352094.55</v>
      </c>
      <c r="D67" s="89">
        <v>1435137.67</v>
      </c>
      <c r="E67" s="89">
        <v>6633.14</v>
      </c>
      <c r="F67" s="89">
        <v>1212.3599999999999</v>
      </c>
      <c r="G67" s="1304">
        <v>255.2</v>
      </c>
      <c r="H67" s="1304">
        <v>87.15</v>
      </c>
    </row>
    <row r="68" spans="1:8" ht="9" customHeight="1">
      <c r="A68" s="1275"/>
      <c r="B68" s="1304"/>
      <c r="C68" s="89"/>
      <c r="D68" s="89"/>
      <c r="E68" s="89"/>
      <c r="F68" s="89"/>
      <c r="G68" s="1304"/>
      <c r="H68" s="1304"/>
    </row>
    <row r="69" spans="1:8" ht="9" customHeight="1">
      <c r="A69" s="1305" t="s">
        <v>2633</v>
      </c>
      <c r="B69" s="1288">
        <v>198</v>
      </c>
      <c r="C69" s="230">
        <v>360984.96</v>
      </c>
      <c r="D69" s="230">
        <v>1481221.4</v>
      </c>
      <c r="E69" s="230">
        <v>9611.7800000000007</v>
      </c>
      <c r="F69" s="230">
        <v>1241.6300000000001</v>
      </c>
      <c r="G69" s="1288">
        <v>264.10000000000002</v>
      </c>
      <c r="H69" s="1288">
        <v>90.36</v>
      </c>
    </row>
    <row r="70" spans="1:8" ht="9" customHeight="1">
      <c r="A70" s="1305" t="s">
        <v>2671</v>
      </c>
      <c r="B70" s="1288">
        <v>202</v>
      </c>
      <c r="C70" s="230">
        <v>385941.02</v>
      </c>
      <c r="D70" s="230">
        <v>1436672.56</v>
      </c>
      <c r="E70" s="230">
        <v>10090.300000000001</v>
      </c>
      <c r="F70" s="230">
        <v>1178.03</v>
      </c>
      <c r="G70" s="1288">
        <v>250.49</v>
      </c>
      <c r="H70" s="1288">
        <v>85.34</v>
      </c>
    </row>
    <row r="71" spans="1:8" ht="9" customHeight="1">
      <c r="A71" s="1305" t="s">
        <v>2680</v>
      </c>
      <c r="B71" s="1288">
        <v>207</v>
      </c>
      <c r="C71" s="230">
        <v>407639.92</v>
      </c>
      <c r="D71" s="230">
        <v>1462507.74</v>
      </c>
      <c r="E71" s="230">
        <v>7664.14</v>
      </c>
      <c r="F71" s="230">
        <v>1184.02</v>
      </c>
      <c r="G71" s="1288">
        <v>253.64</v>
      </c>
      <c r="H71" s="1288">
        <v>86.91</v>
      </c>
    </row>
    <row r="72" spans="1:8" s="310" customFormat="1" ht="9" customHeight="1">
      <c r="A72" s="1302" t="s">
        <v>2693</v>
      </c>
      <c r="B72" s="1304">
        <v>215</v>
      </c>
      <c r="C72" s="89">
        <v>412280.73</v>
      </c>
      <c r="D72" s="89">
        <v>1567499.39</v>
      </c>
      <c r="E72" s="89">
        <v>10804.03</v>
      </c>
      <c r="F72" s="89">
        <v>1259.02</v>
      </c>
      <c r="G72" s="1304">
        <v>271.25</v>
      </c>
      <c r="H72" s="1304">
        <v>92.43</v>
      </c>
    </row>
    <row r="73" spans="1:8" ht="9" customHeight="1">
      <c r="A73" s="1275"/>
      <c r="B73" s="1304"/>
      <c r="C73" s="89"/>
      <c r="D73" s="89"/>
      <c r="E73" s="89"/>
      <c r="F73" s="89"/>
      <c r="G73" s="1304"/>
      <c r="H73" s="1304"/>
    </row>
    <row r="74" spans="1:8" ht="9" customHeight="1">
      <c r="A74" s="1305" t="s">
        <v>2732</v>
      </c>
      <c r="B74" s="1288">
        <v>217</v>
      </c>
      <c r="C74" s="230">
        <v>431825.05</v>
      </c>
      <c r="D74" s="230">
        <v>1445559.15</v>
      </c>
      <c r="E74" s="230">
        <v>7605.2706027816876</v>
      </c>
      <c r="F74" s="230">
        <v>1137.75</v>
      </c>
      <c r="G74" s="1288">
        <v>249.12</v>
      </c>
      <c r="H74" s="1288">
        <v>84.29</v>
      </c>
    </row>
    <row r="75" spans="1:8" ht="9" customHeight="1">
      <c r="A75" s="1305" t="s">
        <v>2796</v>
      </c>
      <c r="B75" s="1288">
        <v>212</v>
      </c>
      <c r="C75" s="230">
        <v>452531.76</v>
      </c>
      <c r="D75" s="230">
        <v>1610689.4100000001</v>
      </c>
      <c r="E75" s="230">
        <v>14497.02</v>
      </c>
      <c r="F75" s="230">
        <v>1263.3800000000001</v>
      </c>
      <c r="G75" s="1288">
        <v>274.29000000000002</v>
      </c>
      <c r="H75" s="1288">
        <v>89.35</v>
      </c>
    </row>
    <row r="76" spans="1:8" ht="9" customHeight="1">
      <c r="A76" s="1305" t="s">
        <v>2806</v>
      </c>
      <c r="B76" s="1288">
        <v>212</v>
      </c>
      <c r="C76" s="230">
        <v>460461.98</v>
      </c>
      <c r="D76" s="230">
        <v>1600197.28</v>
      </c>
      <c r="E76" s="230">
        <v>8464.1500000000015</v>
      </c>
      <c r="F76" s="230">
        <v>1251.46</v>
      </c>
      <c r="G76" s="1288">
        <v>271.06</v>
      </c>
      <c r="H76" s="1288">
        <v>88.57</v>
      </c>
    </row>
    <row r="77" spans="1:8" s="310" customFormat="1" ht="9" customHeight="1">
      <c r="A77" s="1302" t="s">
        <v>2853</v>
      </c>
      <c r="B77" s="1304">
        <v>212</v>
      </c>
      <c r="C77" s="89">
        <v>473389.58</v>
      </c>
      <c r="D77" s="89">
        <v>1792762.67</v>
      </c>
      <c r="E77" s="89">
        <v>11111.58</v>
      </c>
      <c r="F77" s="89">
        <v>1362.35</v>
      </c>
      <c r="G77" s="1304">
        <v>288.25</v>
      </c>
      <c r="H77" s="1304">
        <v>95.47</v>
      </c>
    </row>
    <row r="78" spans="1:8" ht="9" customHeight="1">
      <c r="A78" s="1275"/>
      <c r="B78" s="1304"/>
      <c r="C78" s="89"/>
      <c r="D78" s="89"/>
      <c r="E78" s="89"/>
      <c r="F78" s="89"/>
      <c r="G78" s="1304"/>
      <c r="H78" s="1304"/>
    </row>
    <row r="79" spans="1:8" ht="9" customHeight="1">
      <c r="A79" s="2228" t="s">
        <v>2887</v>
      </c>
      <c r="B79" s="2229">
        <v>209</v>
      </c>
      <c r="C79" s="2212">
        <v>479827.49</v>
      </c>
      <c r="D79" s="2212">
        <v>2082581.7</v>
      </c>
      <c r="E79" s="2212">
        <v>127458.91000000002</v>
      </c>
      <c r="F79" s="2212">
        <v>1562.46</v>
      </c>
      <c r="G79" s="2229">
        <v>310.08</v>
      </c>
      <c r="H79" s="2229">
        <v>108.71</v>
      </c>
    </row>
    <row r="80" spans="1:8" ht="4.5" customHeight="1">
      <c r="A80" s="358"/>
      <c r="B80" s="239"/>
      <c r="C80" s="1306"/>
      <c r="D80" s="1306"/>
      <c r="E80" s="1306"/>
      <c r="F80" s="1306"/>
      <c r="G80" s="1307"/>
      <c r="H80" s="1307"/>
    </row>
    <row r="81" spans="1:13" ht="9.9499999999999993" customHeight="1">
      <c r="A81" s="406" t="s">
        <v>985</v>
      </c>
      <c r="B81" s="270"/>
      <c r="C81" s="270"/>
      <c r="D81" s="270"/>
      <c r="E81" s="270"/>
      <c r="F81" s="270"/>
    </row>
    <row r="82" spans="1:13" ht="9.9499999999999993" customHeight="1">
      <c r="A82" s="406" t="s">
        <v>1033</v>
      </c>
      <c r="B82" s="270"/>
      <c r="C82" s="270"/>
      <c r="D82" s="270"/>
      <c r="E82" s="270"/>
      <c r="F82" s="270"/>
    </row>
    <row r="83" spans="1:13" ht="9.9499999999999993" customHeight="1">
      <c r="A83" s="357" t="s">
        <v>2071</v>
      </c>
    </row>
    <row r="84" spans="1:13" ht="9.9499999999999993" customHeight="1">
      <c r="A84" s="406" t="s">
        <v>369</v>
      </c>
    </row>
    <row r="86" spans="1:13" ht="9.9499999999999993" customHeight="1">
      <c r="J86" s="1303"/>
      <c r="K86" s="1303"/>
      <c r="L86" s="1303"/>
      <c r="M86" s="1303"/>
    </row>
  </sheetData>
  <mergeCells count="1">
    <mergeCell ref="A5:A6"/>
  </mergeCells>
  <phoneticPr fontId="0" type="noConversion"/>
  <pageMargins left="0.51181102362204722" right="0.51181102362204722" top="0.98425196850393704" bottom="0" header="0.51181102362204722" footer="0.19685039370078741"/>
  <pageSetup paperSize="9" firstPageNumber="75" orientation="portrait" useFirstPageNumber="1" r:id="rId1"/>
  <headerFooter alignWithMargins="0">
    <oddFooter>&amp;C&amp;"Times New Roman,Bold"&amp;10&amp;P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sheetPr codeName="Sheet56"/>
  <dimension ref="A1:AQ63"/>
  <sheetViews>
    <sheetView topLeftCell="A16" zoomScale="85" zoomScaleNormal="85" workbookViewId="0">
      <selection activeCell="A13" sqref="A13"/>
    </sheetView>
  </sheetViews>
  <sheetFormatPr defaultRowHeight="9.9499999999999993" customHeight="1"/>
  <cols>
    <col min="1" max="1" width="37.33203125" style="4" customWidth="1"/>
    <col min="2" max="11" width="14.83203125" style="4" customWidth="1"/>
    <col min="12" max="13" width="7.5" style="4" hidden="1" customWidth="1"/>
    <col min="14" max="16384" width="9.33203125" style="4"/>
  </cols>
  <sheetData>
    <row r="1" spans="1:43" s="469" customFormat="1" ht="14.1" customHeight="1">
      <c r="A1" s="2531" t="s">
        <v>2485</v>
      </c>
      <c r="B1" s="2532"/>
      <c r="C1" s="2532"/>
      <c r="D1" s="2532"/>
      <c r="E1" s="2532"/>
      <c r="F1" s="2532"/>
      <c r="K1" s="470"/>
      <c r="M1" s="470"/>
    </row>
    <row r="2" spans="1:43" s="463" customFormat="1" ht="14.1" customHeight="1">
      <c r="A2" s="462" t="s">
        <v>1563</v>
      </c>
      <c r="K2" s="464"/>
      <c r="M2" s="464"/>
    </row>
    <row r="3" spans="1:43" s="471" customFormat="1" ht="14.1" customHeight="1">
      <c r="A3" s="428"/>
      <c r="B3" s="429"/>
      <c r="C3" s="429"/>
      <c r="D3" s="429"/>
      <c r="E3" s="429"/>
      <c r="F3" s="429"/>
      <c r="K3" s="472"/>
      <c r="M3" s="472"/>
    </row>
    <row r="4" spans="1:43" s="473" customFormat="1" ht="14.1" customHeight="1">
      <c r="A4" s="462" t="s">
        <v>280</v>
      </c>
      <c r="B4" s="471"/>
      <c r="C4" s="744"/>
      <c r="D4" s="471"/>
      <c r="E4" s="471"/>
      <c r="F4" s="471"/>
      <c r="G4" s="471"/>
      <c r="H4" s="471"/>
      <c r="I4" s="471"/>
      <c r="J4" s="471"/>
      <c r="K4" s="472"/>
      <c r="L4" s="471"/>
      <c r="M4" s="472"/>
      <c r="N4" s="471"/>
      <c r="O4" s="471"/>
      <c r="P4" s="471"/>
      <c r="Q4" s="471"/>
      <c r="R4" s="471"/>
      <c r="S4" s="471"/>
      <c r="T4" s="471"/>
      <c r="U4" s="471"/>
      <c r="V4" s="471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  <c r="AL4" s="471"/>
      <c r="AM4" s="471"/>
      <c r="AN4" s="471"/>
      <c r="AO4" s="471"/>
      <c r="AP4" s="471"/>
      <c r="AQ4" s="471"/>
    </row>
    <row r="5" spans="1:43" s="10" customFormat="1" ht="12" customHeight="1">
      <c r="A5" s="1075" t="s">
        <v>196</v>
      </c>
      <c r="B5" s="1076" t="s">
        <v>748</v>
      </c>
      <c r="C5" s="172" t="s">
        <v>895</v>
      </c>
      <c r="D5" s="172" t="s">
        <v>873</v>
      </c>
      <c r="E5" s="284" t="s">
        <v>1601</v>
      </c>
      <c r="F5" s="284" t="s">
        <v>1683</v>
      </c>
      <c r="G5" s="284" t="s">
        <v>1408</v>
      </c>
      <c r="H5" s="284" t="s">
        <v>1441</v>
      </c>
      <c r="I5" s="284" t="s">
        <v>1442</v>
      </c>
      <c r="J5" s="284" t="s">
        <v>721</v>
      </c>
      <c r="K5" s="284" t="s">
        <v>292</v>
      </c>
      <c r="L5" s="966" t="s">
        <v>1679</v>
      </c>
      <c r="M5" s="284" t="s">
        <v>1680</v>
      </c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</row>
    <row r="6" spans="1:43" s="10" customFormat="1" ht="12" customHeight="1">
      <c r="A6" s="975" t="s">
        <v>1603</v>
      </c>
      <c r="B6" s="293">
        <v>73034.100000000006</v>
      </c>
      <c r="C6" s="976">
        <v>74716</v>
      </c>
      <c r="D6" s="976">
        <v>82604.3</v>
      </c>
      <c r="E6" s="134">
        <v>92801.4</v>
      </c>
      <c r="F6" s="977">
        <v>104022.6</v>
      </c>
      <c r="G6" s="978">
        <v>127768.8</v>
      </c>
      <c r="H6" s="978">
        <v>155758.29999999999</v>
      </c>
      <c r="I6" s="978">
        <v>218368.6</v>
      </c>
      <c r="J6" s="978">
        <v>257501.3</v>
      </c>
      <c r="K6" s="413">
        <v>282810.2</v>
      </c>
      <c r="L6" s="413">
        <v>55404.4</v>
      </c>
      <c r="M6" s="413">
        <v>97675.5</v>
      </c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</row>
    <row r="7" spans="1:43" s="10" customFormat="1" ht="12" customHeight="1">
      <c r="A7" s="979" t="s">
        <v>197</v>
      </c>
      <c r="B7" s="980" t="s">
        <v>1360</v>
      </c>
      <c r="C7" s="980" t="s">
        <v>1360</v>
      </c>
      <c r="D7" s="980" t="s">
        <v>1360</v>
      </c>
      <c r="E7" s="32">
        <v>59983.5</v>
      </c>
      <c r="F7" s="414">
        <v>65415.199999999997</v>
      </c>
      <c r="G7" s="981">
        <v>74625.600000000006</v>
      </c>
      <c r="H7" s="981">
        <v>89621.7</v>
      </c>
      <c r="I7" s="981">
        <v>126294.3</v>
      </c>
      <c r="J7" s="981">
        <v>147960.20000000001</v>
      </c>
      <c r="K7" s="414">
        <v>167557.79999999999</v>
      </c>
      <c r="L7" s="414">
        <v>31584.2</v>
      </c>
      <c r="M7" s="414">
        <v>44575.6</v>
      </c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</row>
    <row r="8" spans="1:43" s="10" customFormat="1" ht="12" customHeight="1">
      <c r="A8" s="979" t="s">
        <v>1512</v>
      </c>
      <c r="B8" s="980" t="s">
        <v>1360</v>
      </c>
      <c r="C8" s="980" t="s">
        <v>1360</v>
      </c>
      <c r="D8" s="980" t="s">
        <v>1360</v>
      </c>
      <c r="E8" s="32">
        <v>17891.3</v>
      </c>
      <c r="F8" s="414">
        <v>22032.9</v>
      </c>
      <c r="G8" s="981">
        <v>34262.1</v>
      </c>
      <c r="H8" s="981">
        <v>47371.8</v>
      </c>
      <c r="I8" s="981">
        <v>67304.100000000006</v>
      </c>
      <c r="J8" s="981">
        <v>80929.5</v>
      </c>
      <c r="K8" s="414">
        <v>91384.2</v>
      </c>
      <c r="L8" s="414">
        <v>18286.900000000001</v>
      </c>
      <c r="M8" s="414">
        <v>46435.7</v>
      </c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</row>
    <row r="9" spans="1:43" s="323" customFormat="1" ht="12" customHeight="1">
      <c r="A9" s="983" t="s">
        <v>927</v>
      </c>
      <c r="B9" s="984" t="s">
        <v>1360</v>
      </c>
      <c r="C9" s="984" t="s">
        <v>1360</v>
      </c>
      <c r="D9" s="984" t="s">
        <v>1360</v>
      </c>
      <c r="E9" s="313">
        <v>17617.400000000001</v>
      </c>
      <c r="F9" s="985">
        <v>19083.3</v>
      </c>
      <c r="G9" s="986">
        <v>28124.799999999999</v>
      </c>
      <c r="H9" s="986">
        <v>39844</v>
      </c>
      <c r="I9" s="986">
        <v>56301.9</v>
      </c>
      <c r="J9" s="986">
        <v>65534</v>
      </c>
      <c r="K9" s="985">
        <v>70728.5</v>
      </c>
      <c r="L9" s="985">
        <v>14919.3</v>
      </c>
      <c r="M9" s="985">
        <v>35341.4</v>
      </c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6"/>
      <c r="AB9" s="246"/>
      <c r="AC9" s="246"/>
      <c r="AD9" s="246"/>
      <c r="AE9" s="246"/>
      <c r="AF9" s="246"/>
      <c r="AG9" s="246"/>
      <c r="AH9" s="246"/>
      <c r="AI9" s="246"/>
      <c r="AJ9" s="246"/>
      <c r="AK9" s="246"/>
      <c r="AL9" s="246"/>
      <c r="AM9" s="246"/>
      <c r="AN9" s="246"/>
      <c r="AO9" s="246"/>
      <c r="AP9" s="246"/>
      <c r="AQ9" s="246"/>
    </row>
    <row r="10" spans="1:43" s="323" customFormat="1" ht="12" customHeight="1">
      <c r="A10" s="983" t="s">
        <v>1598</v>
      </c>
      <c r="B10" s="984" t="s">
        <v>1360</v>
      </c>
      <c r="C10" s="984" t="s">
        <v>1360</v>
      </c>
      <c r="D10" s="984" t="s">
        <v>1360</v>
      </c>
      <c r="E10" s="313">
        <v>273.89999999999998</v>
      </c>
      <c r="F10" s="985">
        <v>2949.6</v>
      </c>
      <c r="G10" s="986">
        <v>6137.3</v>
      </c>
      <c r="H10" s="986">
        <v>7527.8</v>
      </c>
      <c r="I10" s="986">
        <v>11002.2</v>
      </c>
      <c r="J10" s="986">
        <v>15395.5</v>
      </c>
      <c r="K10" s="985">
        <v>20655.7</v>
      </c>
      <c r="L10" s="985">
        <v>3367.6</v>
      </c>
      <c r="M10" s="985">
        <v>11094.3</v>
      </c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  <c r="AO10" s="246"/>
      <c r="AP10" s="246"/>
      <c r="AQ10" s="246"/>
    </row>
    <row r="11" spans="1:43" s="2" customFormat="1" ht="12" customHeight="1">
      <c r="A11" s="979" t="s">
        <v>198</v>
      </c>
      <c r="B11" s="980" t="s">
        <v>1360</v>
      </c>
      <c r="C11" s="980" t="s">
        <v>1360</v>
      </c>
      <c r="D11" s="980" t="s">
        <v>1360</v>
      </c>
      <c r="E11" s="32">
        <v>13536.3</v>
      </c>
      <c r="F11" s="414">
        <v>14267.8</v>
      </c>
      <c r="G11" s="981">
        <v>16761.7</v>
      </c>
      <c r="H11" s="981">
        <v>16386.900000000001</v>
      </c>
      <c r="I11" s="981">
        <v>19180.400000000001</v>
      </c>
      <c r="J11" s="981">
        <v>18432.3</v>
      </c>
      <c r="K11" s="414">
        <v>17310.3</v>
      </c>
      <c r="L11" s="414">
        <v>5533.3</v>
      </c>
      <c r="M11" s="414">
        <v>6664.2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</row>
    <row r="12" spans="1:43" s="2" customFormat="1" ht="12" customHeight="1">
      <c r="A12" s="987" t="s">
        <v>199</v>
      </c>
      <c r="B12" s="139">
        <v>1567.5</v>
      </c>
      <c r="C12" s="988">
        <v>1370.9</v>
      </c>
      <c r="D12" s="988">
        <v>1621.3</v>
      </c>
      <c r="E12" s="32">
        <v>1390.3</v>
      </c>
      <c r="F12" s="414">
        <v>2306.6999999999998</v>
      </c>
      <c r="G12" s="743">
        <v>2119.4</v>
      </c>
      <c r="H12" s="989">
        <v>2377.9</v>
      </c>
      <c r="I12" s="989">
        <v>5589.8</v>
      </c>
      <c r="J12" s="989">
        <v>10179.299999999999</v>
      </c>
      <c r="K12" s="414">
        <v>6557.9</v>
      </c>
      <c r="L12" s="414">
        <v>0</v>
      </c>
      <c r="M12" s="414">
        <v>0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</row>
    <row r="13" spans="1:43" s="2" customFormat="1" ht="12" customHeight="1">
      <c r="A13" s="975" t="s">
        <v>1604</v>
      </c>
      <c r="B13" s="976">
        <v>1441</v>
      </c>
      <c r="C13" s="976">
        <v>1663.6</v>
      </c>
      <c r="D13" s="976">
        <v>1441.8</v>
      </c>
      <c r="E13" s="134">
        <v>2420.3000000000002</v>
      </c>
      <c r="F13" s="977">
        <v>2385.9</v>
      </c>
      <c r="G13" s="990">
        <v>2445.1999999999998</v>
      </c>
      <c r="H13" s="990">
        <v>5799.2</v>
      </c>
      <c r="I13" s="990">
        <v>11676.2</v>
      </c>
      <c r="J13" s="990">
        <v>6684.6</v>
      </c>
      <c r="K13" s="977">
        <v>5195.2</v>
      </c>
      <c r="L13" s="977">
        <v>1597.3</v>
      </c>
      <c r="M13" s="977">
        <v>-10600.9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</row>
    <row r="14" spans="1:43" s="2" customFormat="1" ht="12" customHeight="1">
      <c r="A14" s="979" t="s">
        <v>197</v>
      </c>
      <c r="B14" s="980" t="s">
        <v>1360</v>
      </c>
      <c r="C14" s="980" t="s">
        <v>1360</v>
      </c>
      <c r="D14" s="980" t="s">
        <v>1360</v>
      </c>
      <c r="E14" s="32">
        <v>965.8</v>
      </c>
      <c r="F14" s="414">
        <v>834.5</v>
      </c>
      <c r="G14" s="981">
        <v>485.8</v>
      </c>
      <c r="H14" s="981">
        <v>1286.2</v>
      </c>
      <c r="I14" s="981">
        <v>6725.3</v>
      </c>
      <c r="J14" s="981">
        <v>1711.3</v>
      </c>
      <c r="K14" s="414">
        <v>1567.8</v>
      </c>
      <c r="L14" s="414">
        <v>1279</v>
      </c>
      <c r="M14" s="414">
        <v>-8858.7000000000007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</row>
    <row r="15" spans="1:43" s="2" customFormat="1" ht="12" customHeight="1">
      <c r="A15" s="979" t="s">
        <v>1512</v>
      </c>
      <c r="B15" s="980" t="s">
        <v>1360</v>
      </c>
      <c r="C15" s="980" t="s">
        <v>1360</v>
      </c>
      <c r="D15" s="980" t="s">
        <v>1360</v>
      </c>
      <c r="E15" s="32">
        <v>1451.5</v>
      </c>
      <c r="F15" s="414">
        <v>1548.3</v>
      </c>
      <c r="G15" s="981">
        <v>1954.9</v>
      </c>
      <c r="H15" s="981">
        <v>4121.7</v>
      </c>
      <c r="I15" s="981">
        <v>4573.7</v>
      </c>
      <c r="J15" s="981">
        <v>4973.3</v>
      </c>
      <c r="K15" s="414">
        <v>3537.7</v>
      </c>
      <c r="L15" s="414">
        <v>485.1</v>
      </c>
      <c r="M15" s="414">
        <v>-598.59999999999945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</row>
    <row r="16" spans="1:43" s="2" customFormat="1" ht="12" customHeight="1">
      <c r="A16" s="987" t="s">
        <v>198</v>
      </c>
      <c r="B16" s="988" t="s">
        <v>1360</v>
      </c>
      <c r="C16" s="988" t="s">
        <v>1360</v>
      </c>
      <c r="D16" s="988" t="s">
        <v>1360</v>
      </c>
      <c r="E16" s="32">
        <v>3</v>
      </c>
      <c r="F16" s="414">
        <v>3.1000000000008185</v>
      </c>
      <c r="G16" s="743">
        <v>4.5</v>
      </c>
      <c r="H16" s="989">
        <v>391.3</v>
      </c>
      <c r="I16" s="989">
        <v>377.2</v>
      </c>
      <c r="J16" s="989">
        <v>0</v>
      </c>
      <c r="K16" s="414">
        <v>89.7</v>
      </c>
      <c r="L16" s="414">
        <v>-166.8</v>
      </c>
      <c r="M16" s="414">
        <v>-1143.5999999999999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</row>
    <row r="17" spans="1:43" s="2" customFormat="1" ht="12" customHeight="1">
      <c r="A17" s="975" t="s">
        <v>1035</v>
      </c>
      <c r="B17" s="138">
        <v>71593.100000000006</v>
      </c>
      <c r="C17" s="976">
        <v>73052.399999999994</v>
      </c>
      <c r="D17" s="976">
        <v>81162.5</v>
      </c>
      <c r="E17" s="134">
        <v>90381.1</v>
      </c>
      <c r="F17" s="977">
        <v>101636.7</v>
      </c>
      <c r="G17" s="990">
        <v>125323.6</v>
      </c>
      <c r="H17" s="990">
        <v>149959.1</v>
      </c>
      <c r="I17" s="990">
        <v>206692.4</v>
      </c>
      <c r="J17" s="990">
        <v>250816.7</v>
      </c>
      <c r="K17" s="977">
        <v>277615</v>
      </c>
      <c r="L17" s="977">
        <v>53807.1</v>
      </c>
      <c r="M17" s="977">
        <v>108276.4</v>
      </c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</row>
    <row r="18" spans="1:43" s="2" customFormat="1" ht="12" customHeight="1">
      <c r="A18" s="979" t="s">
        <v>197</v>
      </c>
      <c r="B18" s="980" t="s">
        <v>1360</v>
      </c>
      <c r="C18" s="980" t="s">
        <v>1360</v>
      </c>
      <c r="D18" s="980" t="s">
        <v>1360</v>
      </c>
      <c r="E18" s="32">
        <v>59017.7</v>
      </c>
      <c r="F18" s="414">
        <v>64580.7</v>
      </c>
      <c r="G18" s="981">
        <v>74139.8</v>
      </c>
      <c r="H18" s="981">
        <v>88335.5</v>
      </c>
      <c r="I18" s="981">
        <v>119569</v>
      </c>
      <c r="J18" s="981">
        <v>146248.9</v>
      </c>
      <c r="K18" s="414">
        <v>165990</v>
      </c>
      <c r="L18" s="414">
        <v>30305.200000000001</v>
      </c>
      <c r="M18" s="414">
        <v>53434.3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 s="10" customFormat="1" ht="12" customHeight="1">
      <c r="A19" s="979" t="s">
        <v>1512</v>
      </c>
      <c r="B19" s="980" t="s">
        <v>1360</v>
      </c>
      <c r="C19" s="980" t="s">
        <v>1360</v>
      </c>
      <c r="D19" s="980" t="s">
        <v>1360</v>
      </c>
      <c r="E19" s="32">
        <v>16439.8</v>
      </c>
      <c r="F19" s="414">
        <v>20484.599999999999</v>
      </c>
      <c r="G19" s="981">
        <v>32307.200000000001</v>
      </c>
      <c r="H19" s="981">
        <v>43250.1</v>
      </c>
      <c r="I19" s="981">
        <v>62730.400000000001</v>
      </c>
      <c r="J19" s="981">
        <v>75956.2</v>
      </c>
      <c r="K19" s="414">
        <v>87846.5</v>
      </c>
      <c r="L19" s="414">
        <v>17801.8</v>
      </c>
      <c r="M19" s="414">
        <v>47034.3</v>
      </c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</row>
    <row r="20" spans="1:43" s="10" customFormat="1" ht="12" customHeight="1">
      <c r="A20" s="979" t="s">
        <v>198</v>
      </c>
      <c r="B20" s="980" t="s">
        <v>1360</v>
      </c>
      <c r="C20" s="980" t="s">
        <v>1360</v>
      </c>
      <c r="D20" s="980" t="s">
        <v>1360</v>
      </c>
      <c r="E20" s="32">
        <v>13533.3</v>
      </c>
      <c r="F20" s="414">
        <v>14264.7</v>
      </c>
      <c r="G20" s="981">
        <v>16757.2</v>
      </c>
      <c r="H20" s="981">
        <v>15995.6</v>
      </c>
      <c r="I20" s="981">
        <v>18803.2</v>
      </c>
      <c r="J20" s="981">
        <v>18432.3</v>
      </c>
      <c r="K20" s="414">
        <v>17220.599999999999</v>
      </c>
      <c r="L20" s="414">
        <v>5700.1</v>
      </c>
      <c r="M20" s="414">
        <v>7807.8</v>
      </c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</row>
    <row r="21" spans="1:43" s="10" customFormat="1" ht="12" customHeight="1">
      <c r="A21" s="987" t="s">
        <v>199</v>
      </c>
      <c r="B21" s="139">
        <v>1567.5</v>
      </c>
      <c r="C21" s="988">
        <v>1370.9</v>
      </c>
      <c r="D21" s="988">
        <v>1621.3</v>
      </c>
      <c r="E21" s="32">
        <v>1390.3</v>
      </c>
      <c r="F21" s="414">
        <v>2306.6999999999998</v>
      </c>
      <c r="G21" s="743">
        <v>2119.4</v>
      </c>
      <c r="H21" s="989">
        <v>2377.9</v>
      </c>
      <c r="I21" s="989">
        <v>5589.8</v>
      </c>
      <c r="J21" s="989">
        <v>10179.299999999999</v>
      </c>
      <c r="K21" s="414">
        <v>6557.9</v>
      </c>
      <c r="L21" s="414">
        <v>0</v>
      </c>
      <c r="M21" s="414">
        <v>0</v>
      </c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</row>
    <row r="22" spans="1:43" s="10" customFormat="1" ht="12" customHeight="1">
      <c r="A22" s="975" t="s">
        <v>1576</v>
      </c>
      <c r="B22" s="138">
        <v>53254.1</v>
      </c>
      <c r="C22" s="976">
        <v>60475.4</v>
      </c>
      <c r="D22" s="976">
        <v>68499.7</v>
      </c>
      <c r="E22" s="134">
        <v>76085.7</v>
      </c>
      <c r="F22" s="992">
        <v>85208.9</v>
      </c>
      <c r="G22" s="993">
        <v>106560.78</v>
      </c>
      <c r="H22" s="993">
        <v>127483.3</v>
      </c>
      <c r="I22" s="993">
        <v>172336.3</v>
      </c>
      <c r="J22" s="993">
        <v>210084.9</v>
      </c>
      <c r="K22" s="977">
        <v>227108.7</v>
      </c>
      <c r="L22" s="977">
        <v>53952.17</v>
      </c>
      <c r="M22" s="977">
        <v>58890.93</v>
      </c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</row>
    <row r="23" spans="1:43" s="10" customFormat="1" ht="12" customHeight="1">
      <c r="A23" s="979" t="s">
        <v>1577</v>
      </c>
      <c r="B23" s="136">
        <v>50445.599999999999</v>
      </c>
      <c r="C23" s="980">
        <v>56229.8</v>
      </c>
      <c r="D23" s="980">
        <v>62331</v>
      </c>
      <c r="E23" s="32">
        <v>70122.8</v>
      </c>
      <c r="F23" s="414">
        <v>72282.100000000006</v>
      </c>
      <c r="G23" s="981">
        <v>87712.08</v>
      </c>
      <c r="H23" s="981">
        <v>107622.5</v>
      </c>
      <c r="I23" s="981">
        <v>143474.5</v>
      </c>
      <c r="J23" s="981">
        <v>179945.8</v>
      </c>
      <c r="K23" s="414">
        <v>199819</v>
      </c>
      <c r="L23" s="414">
        <v>46848.1</v>
      </c>
      <c r="M23" s="414">
        <v>53417.599999999999</v>
      </c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</row>
    <row r="24" spans="1:43" s="10" customFormat="1" ht="12" customHeight="1">
      <c r="A24" s="979" t="s">
        <v>200</v>
      </c>
      <c r="B24" s="136">
        <v>2070.6</v>
      </c>
      <c r="C24" s="980">
        <v>2499.6999999999998</v>
      </c>
      <c r="D24" s="980">
        <v>5153.6000000000004</v>
      </c>
      <c r="E24" s="32">
        <v>5246.4</v>
      </c>
      <c r="F24" s="414">
        <v>8884.9</v>
      </c>
      <c r="G24" s="981">
        <v>12749.8</v>
      </c>
      <c r="H24" s="981">
        <v>17530.599999999999</v>
      </c>
      <c r="I24" s="981">
        <v>24400.5</v>
      </c>
      <c r="J24" s="981">
        <v>25225.9</v>
      </c>
      <c r="K24" s="414">
        <v>26207.599999999999</v>
      </c>
      <c r="L24" s="414">
        <v>6653.1</v>
      </c>
      <c r="M24" s="414">
        <v>5132.8</v>
      </c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</row>
    <row r="25" spans="1:43" s="10" customFormat="1" ht="12" customHeight="1">
      <c r="A25" s="979" t="s">
        <v>1036</v>
      </c>
      <c r="B25" s="136">
        <v>1623.6</v>
      </c>
      <c r="C25" s="980">
        <v>1605.9</v>
      </c>
      <c r="D25" s="980">
        <v>855.9</v>
      </c>
      <c r="E25" s="32">
        <v>753.8</v>
      </c>
      <c r="F25" s="414">
        <v>1304.5</v>
      </c>
      <c r="G25" s="981">
        <v>4974</v>
      </c>
      <c r="H25" s="981">
        <v>1558.9</v>
      </c>
      <c r="I25" s="981">
        <v>445.8</v>
      </c>
      <c r="J25" s="981">
        <v>6032.3</v>
      </c>
      <c r="K25" s="414">
        <v>2454.6</v>
      </c>
      <c r="L25" s="414">
        <v>332.97</v>
      </c>
      <c r="M25" s="414">
        <v>1116.53</v>
      </c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</row>
    <row r="26" spans="1:43" s="10" customFormat="1" ht="12" customHeight="1">
      <c r="A26" s="979" t="s">
        <v>71</v>
      </c>
      <c r="B26" s="136">
        <v>-840.9</v>
      </c>
      <c r="C26" s="980">
        <v>135.9</v>
      </c>
      <c r="D26" s="980">
        <v>164.5</v>
      </c>
      <c r="E26" s="32">
        <v>9.5</v>
      </c>
      <c r="F26" s="414">
        <v>-602.1</v>
      </c>
      <c r="G26" s="981">
        <v>22.3</v>
      </c>
      <c r="H26" s="981">
        <v>-21.1</v>
      </c>
      <c r="I26" s="981">
        <v>-57.9</v>
      </c>
      <c r="J26" s="981">
        <v>85.8</v>
      </c>
      <c r="K26" s="414">
        <v>57.1</v>
      </c>
      <c r="L26" s="414">
        <v>-27.7</v>
      </c>
      <c r="M26" s="414">
        <v>-8</v>
      </c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</row>
    <row r="27" spans="1:43" s="10" customFormat="1" ht="12" customHeight="1">
      <c r="A27" s="979" t="s">
        <v>201</v>
      </c>
      <c r="B27" s="136">
        <v>-44.8</v>
      </c>
      <c r="C27" s="980">
        <v>4.0999999999999996</v>
      </c>
      <c r="D27" s="980">
        <v>-5.3</v>
      </c>
      <c r="E27" s="32">
        <v>-46.8</v>
      </c>
      <c r="F27" s="414">
        <v>171.1</v>
      </c>
      <c r="G27" s="981">
        <v>-138.80000000000001</v>
      </c>
      <c r="H27" s="981">
        <v>46.3</v>
      </c>
      <c r="I27" s="981">
        <v>287.2</v>
      </c>
      <c r="J27" s="981">
        <v>-307.89999999999998</v>
      </c>
      <c r="K27" s="414">
        <v>-20.8</v>
      </c>
      <c r="L27" s="414">
        <v>-775.5</v>
      </c>
      <c r="M27" s="414">
        <v>-184.9</v>
      </c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</row>
    <row r="28" spans="1:43" s="120" customFormat="1" ht="12" customHeight="1">
      <c r="A28" s="979" t="s">
        <v>273</v>
      </c>
      <c r="B28" s="136">
        <v>0</v>
      </c>
      <c r="C28" s="136">
        <v>0</v>
      </c>
      <c r="D28" s="136">
        <v>0</v>
      </c>
      <c r="E28" s="136">
        <v>0</v>
      </c>
      <c r="F28" s="136">
        <v>0</v>
      </c>
      <c r="G28" s="136">
        <v>0</v>
      </c>
      <c r="H28" s="136">
        <v>0</v>
      </c>
      <c r="I28" s="136">
        <v>0</v>
      </c>
      <c r="J28" s="136">
        <v>0</v>
      </c>
      <c r="K28" s="414">
        <v>23.4</v>
      </c>
      <c r="L28" s="414"/>
      <c r="M28" s="414"/>
    </row>
    <row r="29" spans="1:43" s="120" customFormat="1" ht="12" customHeight="1">
      <c r="A29" s="333" t="s">
        <v>867</v>
      </c>
      <c r="B29" s="63">
        <v>0</v>
      </c>
      <c r="C29" s="63">
        <v>0</v>
      </c>
      <c r="D29" s="63">
        <v>0</v>
      </c>
      <c r="E29" s="63">
        <v>0</v>
      </c>
      <c r="F29" s="414">
        <v>3168.4</v>
      </c>
      <c r="G29" s="981">
        <v>1241.4000000000001</v>
      </c>
      <c r="H29" s="981">
        <v>746.1</v>
      </c>
      <c r="I29" s="981">
        <v>3786.2</v>
      </c>
      <c r="J29" s="981">
        <v>-897</v>
      </c>
      <c r="K29" s="414">
        <v>-1432.2</v>
      </c>
      <c r="L29" s="414">
        <v>921.2</v>
      </c>
      <c r="M29" s="414">
        <v>-583.1</v>
      </c>
    </row>
    <row r="30" spans="1:43" s="10" customFormat="1" ht="12" customHeight="1">
      <c r="A30" s="994" t="s">
        <v>1605</v>
      </c>
      <c r="B30" s="382">
        <v>-18339</v>
      </c>
      <c r="C30" s="382">
        <v>-12577</v>
      </c>
      <c r="D30" s="382">
        <v>-12662.8</v>
      </c>
      <c r="E30" s="412">
        <v>-14295.4</v>
      </c>
      <c r="F30" s="995">
        <v>-16427.8</v>
      </c>
      <c r="G30" s="995">
        <v>-18762.82</v>
      </c>
      <c r="H30" s="995">
        <v>-22475.8</v>
      </c>
      <c r="I30" s="995">
        <v>-34356.1</v>
      </c>
      <c r="J30" s="995">
        <v>-40731.800000000003</v>
      </c>
      <c r="K30" s="996">
        <v>-50506.3</v>
      </c>
      <c r="L30" s="996">
        <v>145.07000000000698</v>
      </c>
      <c r="M30" s="996">
        <v>-49385.47</v>
      </c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</row>
    <row r="31" spans="1:43" s="10" customFormat="1" ht="12" customHeight="1">
      <c r="A31" s="975" t="s">
        <v>1606</v>
      </c>
      <c r="B31" s="12">
        <v>18340.099999999999</v>
      </c>
      <c r="C31" s="976">
        <v>12577.037999999999</v>
      </c>
      <c r="D31" s="976">
        <v>12662.8</v>
      </c>
      <c r="E31" s="65">
        <v>14295.4</v>
      </c>
      <c r="F31" s="991">
        <v>16427.8</v>
      </c>
      <c r="G31" s="991">
        <v>18762.8</v>
      </c>
      <c r="H31" s="991">
        <v>22475.8</v>
      </c>
      <c r="I31" s="991">
        <v>34356.061000000002</v>
      </c>
      <c r="J31" s="991">
        <v>40731.800000000003</v>
      </c>
      <c r="K31" s="413">
        <v>50506.3</v>
      </c>
      <c r="L31" s="413">
        <v>-145.1</v>
      </c>
      <c r="M31" s="413">
        <v>49385.5</v>
      </c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</row>
    <row r="32" spans="1:43" s="10" customFormat="1" ht="12" customHeight="1">
      <c r="A32" s="979" t="s">
        <v>202</v>
      </c>
      <c r="B32" s="16">
        <v>13869.1</v>
      </c>
      <c r="C32" s="980">
        <v>8274.637999999999</v>
      </c>
      <c r="D32" s="980">
        <v>4971</v>
      </c>
      <c r="E32" s="32">
        <v>12085.7</v>
      </c>
      <c r="F32" s="982">
        <v>12582</v>
      </c>
      <c r="G32" s="982">
        <v>14338.5</v>
      </c>
      <c r="H32" s="982">
        <v>18603.5</v>
      </c>
      <c r="I32" s="982">
        <v>30629.661000000004</v>
      </c>
      <c r="J32" s="982">
        <v>36527.800000000003</v>
      </c>
      <c r="K32" s="414">
        <v>45572.1</v>
      </c>
      <c r="L32" s="414">
        <v>-1595</v>
      </c>
      <c r="M32" s="414">
        <v>48545.7</v>
      </c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</row>
    <row r="33" spans="1:43" s="323" customFormat="1" ht="12" customHeight="1">
      <c r="A33" s="997" t="s">
        <v>1587</v>
      </c>
      <c r="B33" s="616">
        <v>8000</v>
      </c>
      <c r="C33" s="616">
        <v>8880.0380000000005</v>
      </c>
      <c r="D33" s="616">
        <v>5607.8</v>
      </c>
      <c r="E33" s="616">
        <v>8938.1</v>
      </c>
      <c r="F33" s="998">
        <v>11834.2</v>
      </c>
      <c r="G33" s="998">
        <v>17892.3</v>
      </c>
      <c r="H33" s="998">
        <v>20496.400000000001</v>
      </c>
      <c r="I33" s="998">
        <v>18417.061000000002</v>
      </c>
      <c r="J33" s="998">
        <v>29914</v>
      </c>
      <c r="K33" s="998">
        <v>33680</v>
      </c>
      <c r="L33" s="998">
        <v>2100</v>
      </c>
      <c r="M33" s="998">
        <v>27554</v>
      </c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6"/>
      <c r="AK33" s="246"/>
      <c r="AL33" s="246"/>
      <c r="AM33" s="246"/>
      <c r="AN33" s="246"/>
      <c r="AO33" s="246"/>
      <c r="AP33" s="246"/>
      <c r="AQ33" s="246"/>
    </row>
    <row r="34" spans="1:43" s="323" customFormat="1" ht="12" customHeight="1">
      <c r="A34" s="983" t="s">
        <v>1595</v>
      </c>
      <c r="B34" s="308">
        <v>1500</v>
      </c>
      <c r="C34" s="984">
        <v>1768.5</v>
      </c>
      <c r="D34" s="984">
        <v>2460</v>
      </c>
      <c r="E34" s="313">
        <v>5471.2</v>
      </c>
      <c r="F34" s="985">
        <v>10834.2</v>
      </c>
      <c r="G34" s="986">
        <v>12051.5</v>
      </c>
      <c r="H34" s="986">
        <v>12500</v>
      </c>
      <c r="I34" s="986">
        <v>9000</v>
      </c>
      <c r="J34" s="986">
        <v>19929.849999999999</v>
      </c>
      <c r="K34" s="985">
        <v>14996.6</v>
      </c>
      <c r="L34" s="985">
        <v>0</v>
      </c>
      <c r="M34" s="985">
        <v>19669.849999999999</v>
      </c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  <c r="AO34" s="246"/>
      <c r="AP34" s="246"/>
      <c r="AQ34" s="246"/>
    </row>
    <row r="35" spans="1:43" s="323" customFormat="1" ht="12" customHeight="1">
      <c r="A35" s="983" t="s">
        <v>1596</v>
      </c>
      <c r="B35" s="314">
        <v>5372.1</v>
      </c>
      <c r="C35" s="984">
        <v>6408.5</v>
      </c>
      <c r="D35" s="984">
        <v>2000</v>
      </c>
      <c r="E35" s="313">
        <v>3000</v>
      </c>
      <c r="F35" s="985">
        <v>750</v>
      </c>
      <c r="G35" s="986">
        <v>5500</v>
      </c>
      <c r="H35" s="986">
        <v>6070</v>
      </c>
      <c r="I35" s="986">
        <v>7750</v>
      </c>
      <c r="J35" s="986">
        <v>9040.9</v>
      </c>
      <c r="K35" s="985">
        <v>8000</v>
      </c>
      <c r="L35" s="985">
        <v>1500</v>
      </c>
      <c r="M35" s="985">
        <v>7540.9</v>
      </c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6"/>
      <c r="AL35" s="246"/>
      <c r="AM35" s="246"/>
      <c r="AN35" s="246"/>
      <c r="AO35" s="246"/>
      <c r="AP35" s="246"/>
      <c r="AQ35" s="246"/>
    </row>
    <row r="36" spans="1:43" s="323" customFormat="1" ht="12" customHeight="1">
      <c r="A36" s="983" t="s">
        <v>1597</v>
      </c>
      <c r="B36" s="314">
        <v>499.8</v>
      </c>
      <c r="C36" s="984">
        <v>400</v>
      </c>
      <c r="D36" s="984">
        <v>900</v>
      </c>
      <c r="E36" s="313">
        <v>216.9</v>
      </c>
      <c r="F36" s="985">
        <v>0</v>
      </c>
      <c r="G36" s="986">
        <v>0</v>
      </c>
      <c r="H36" s="986">
        <v>0</v>
      </c>
      <c r="I36" s="986">
        <v>0</v>
      </c>
      <c r="J36" s="986">
        <v>0</v>
      </c>
      <c r="K36" s="985">
        <v>10680</v>
      </c>
      <c r="L36" s="985">
        <v>0</v>
      </c>
      <c r="M36" s="985">
        <v>0</v>
      </c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6"/>
      <c r="AL36" s="246"/>
      <c r="AM36" s="246"/>
      <c r="AN36" s="246"/>
      <c r="AO36" s="246"/>
      <c r="AP36" s="246"/>
      <c r="AQ36" s="246"/>
    </row>
    <row r="37" spans="1:43" s="323" customFormat="1" ht="12" customHeight="1">
      <c r="A37" s="983" t="s">
        <v>274</v>
      </c>
      <c r="B37" s="314">
        <v>628.1</v>
      </c>
      <c r="C37" s="984">
        <v>303.03800000000001</v>
      </c>
      <c r="D37" s="984">
        <v>247.8</v>
      </c>
      <c r="E37" s="313">
        <v>250</v>
      </c>
      <c r="F37" s="985">
        <v>250</v>
      </c>
      <c r="G37" s="986">
        <v>340.8</v>
      </c>
      <c r="H37" s="986">
        <v>1926.4</v>
      </c>
      <c r="I37" s="986">
        <v>1667.0610000000001</v>
      </c>
      <c r="J37" s="986">
        <v>943.25</v>
      </c>
      <c r="K37" s="985">
        <v>3.4</v>
      </c>
      <c r="L37" s="985">
        <v>600</v>
      </c>
      <c r="M37" s="985">
        <v>343.25</v>
      </c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6"/>
      <c r="AL37" s="246"/>
      <c r="AM37" s="246"/>
      <c r="AN37" s="246"/>
      <c r="AO37" s="246"/>
      <c r="AP37" s="246"/>
      <c r="AQ37" s="246"/>
    </row>
    <row r="38" spans="1:43" s="323" customFormat="1" ht="12" customHeight="1">
      <c r="A38" s="997" t="s">
        <v>928</v>
      </c>
      <c r="B38" s="999">
        <v>5898.3</v>
      </c>
      <c r="C38" s="1000">
        <v>-461.7</v>
      </c>
      <c r="D38" s="1000">
        <v>-753</v>
      </c>
      <c r="E38" s="616">
        <v>2623</v>
      </c>
      <c r="F38" s="998">
        <v>1071</v>
      </c>
      <c r="G38" s="1001">
        <v>-3122.5</v>
      </c>
      <c r="H38" s="1001">
        <v>-823.9</v>
      </c>
      <c r="I38" s="1001">
        <v>12782.2</v>
      </c>
      <c r="J38" s="1001">
        <v>7875.7</v>
      </c>
      <c r="K38" s="998">
        <v>12889.3</v>
      </c>
      <c r="L38" s="998">
        <v>-3560.8</v>
      </c>
      <c r="M38" s="998">
        <v>21984.400000000001</v>
      </c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  <c r="AJ38" s="246"/>
      <c r="AK38" s="246"/>
      <c r="AL38" s="246"/>
      <c r="AM38" s="246"/>
      <c r="AN38" s="246"/>
      <c r="AO38" s="246"/>
      <c r="AP38" s="246"/>
      <c r="AQ38" s="246"/>
    </row>
    <row r="39" spans="1:43" s="435" customFormat="1" ht="12" customHeight="1">
      <c r="A39" s="997" t="s">
        <v>1588</v>
      </c>
      <c r="B39" s="999">
        <v>-29.2</v>
      </c>
      <c r="C39" s="1000">
        <v>-143.69999999999999</v>
      </c>
      <c r="D39" s="1000">
        <v>116.2</v>
      </c>
      <c r="E39" s="616">
        <v>524.6</v>
      </c>
      <c r="F39" s="998">
        <v>-323.2</v>
      </c>
      <c r="G39" s="1001">
        <v>-431.3</v>
      </c>
      <c r="H39" s="1001">
        <v>-1069</v>
      </c>
      <c r="I39" s="1001">
        <v>-569.6</v>
      </c>
      <c r="J39" s="1001">
        <v>-1261.9000000000001</v>
      </c>
      <c r="K39" s="998">
        <v>-997.2</v>
      </c>
      <c r="L39" s="998">
        <v>-134.19999999999999</v>
      </c>
      <c r="M39" s="998">
        <v>-992.7</v>
      </c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  <c r="AO39" s="246"/>
      <c r="AP39" s="246"/>
      <c r="AQ39" s="246"/>
    </row>
    <row r="40" spans="1:43" s="120" customFormat="1" ht="12" customHeight="1">
      <c r="A40" s="987" t="s">
        <v>203</v>
      </c>
      <c r="B40" s="139">
        <v>4471</v>
      </c>
      <c r="C40" s="139">
        <v>4302.3999999999996</v>
      </c>
      <c r="D40" s="139">
        <v>7691.8</v>
      </c>
      <c r="E40" s="63">
        <v>2209.6999999999998</v>
      </c>
      <c r="F40" s="743">
        <v>3845.8</v>
      </c>
      <c r="G40" s="743">
        <v>4424.3</v>
      </c>
      <c r="H40" s="743">
        <v>3872.3</v>
      </c>
      <c r="I40" s="743">
        <v>3726.4</v>
      </c>
      <c r="J40" s="743">
        <v>4204</v>
      </c>
      <c r="K40" s="743">
        <v>4934.2</v>
      </c>
      <c r="L40" s="743">
        <v>1449.9</v>
      </c>
      <c r="M40" s="743">
        <v>839.8</v>
      </c>
    </row>
    <row r="41" spans="1:43" s="120" customFormat="1" ht="12" customHeight="1">
      <c r="A41" s="1087" t="s">
        <v>275</v>
      </c>
      <c r="B41" s="1088"/>
      <c r="C41" s="1088"/>
      <c r="D41" s="1088"/>
      <c r="E41" s="233"/>
      <c r="F41" s="841"/>
      <c r="G41" s="841"/>
      <c r="H41" s="841"/>
      <c r="I41" s="841"/>
      <c r="J41" s="841"/>
      <c r="K41" s="841"/>
      <c r="L41" s="841"/>
      <c r="M41" s="841"/>
    </row>
    <row r="42" spans="1:43" ht="12" customHeight="1">
      <c r="A42" s="371" t="s">
        <v>986</v>
      </c>
      <c r="B42" s="106"/>
      <c r="C42" s="106"/>
      <c r="M42" s="586"/>
    </row>
    <row r="43" spans="1:43" ht="12" customHeight="1">
      <c r="A43" s="371" t="s">
        <v>112</v>
      </c>
      <c r="B43" s="106"/>
      <c r="C43" s="106"/>
      <c r="M43" s="231"/>
    </row>
    <row r="44" spans="1:43" ht="9.9499999999999993" customHeight="1">
      <c r="A44" s="357"/>
      <c r="B44" s="106"/>
      <c r="C44" s="106"/>
      <c r="M44" s="231"/>
    </row>
    <row r="45" spans="1:43" ht="9.9499999999999993" customHeight="1">
      <c r="A45" s="357"/>
      <c r="B45" s="106"/>
      <c r="C45" s="106"/>
      <c r="M45" s="231"/>
    </row>
    <row r="46" spans="1:43" ht="9.9499999999999993" customHeight="1">
      <c r="A46" s="357"/>
      <c r="B46" s="106"/>
      <c r="C46" s="106"/>
      <c r="M46" s="586"/>
    </row>
    <row r="47" spans="1:43" ht="9.9499999999999993" customHeight="1">
      <c r="A47" s="357"/>
      <c r="B47" s="106"/>
      <c r="C47" s="106"/>
      <c r="M47" s="586"/>
    </row>
    <row r="48" spans="1:43" ht="9.9499999999999993" customHeight="1">
      <c r="A48" s="357"/>
      <c r="B48" s="106"/>
      <c r="C48" s="106"/>
      <c r="M48" s="586"/>
    </row>
    <row r="49" spans="1:13" ht="9.9499999999999993" customHeight="1">
      <c r="A49" s="357"/>
      <c r="B49" s="106"/>
      <c r="C49" s="106"/>
      <c r="M49" s="231"/>
    </row>
    <row r="50" spans="1:13" ht="9.9499999999999993" customHeight="1">
      <c r="A50" s="357"/>
      <c r="B50" s="106"/>
      <c r="C50" s="106"/>
      <c r="M50" s="586"/>
    </row>
    <row r="51" spans="1:13" ht="9.9499999999999993" customHeight="1">
      <c r="A51" s="357"/>
      <c r="B51" s="106"/>
      <c r="C51" s="106"/>
      <c r="M51" s="586"/>
    </row>
    <row r="52" spans="1:13" ht="9.9499999999999993" customHeight="1">
      <c r="A52" s="357"/>
      <c r="B52" s="106"/>
      <c r="C52" s="106"/>
      <c r="M52" s="586"/>
    </row>
    <row r="53" spans="1:13" ht="9.9499999999999993" customHeight="1">
      <c r="A53" s="357"/>
      <c r="B53" s="106"/>
      <c r="C53" s="106"/>
      <c r="M53" s="231"/>
    </row>
    <row r="54" spans="1:13" ht="9.9499999999999993" customHeight="1">
      <c r="A54" s="358"/>
      <c r="B54" s="106"/>
      <c r="C54" s="106"/>
      <c r="M54" s="231"/>
    </row>
    <row r="55" spans="1:13" ht="9.9499999999999993" customHeight="1">
      <c r="A55" s="358"/>
      <c r="B55" s="106"/>
      <c r="C55" s="106"/>
      <c r="M55" s="231"/>
    </row>
    <row r="56" spans="1:13" ht="9.9499999999999993" customHeight="1">
      <c r="A56" s="358"/>
      <c r="B56" s="106"/>
      <c r="C56" s="106"/>
      <c r="M56" s="586"/>
    </row>
    <row r="57" spans="1:13" ht="9.9499999999999993" customHeight="1">
      <c r="A57" s="358"/>
      <c r="B57" s="106"/>
      <c r="C57" s="106"/>
      <c r="M57" s="586"/>
    </row>
    <row r="58" spans="1:13" ht="9.9499999999999993" customHeight="1">
      <c r="A58" s="358"/>
      <c r="B58" s="106"/>
      <c r="C58" s="106"/>
      <c r="M58" s="586"/>
    </row>
    <row r="59" spans="1:13" ht="9.9499999999999993" customHeight="1">
      <c r="A59" s="358"/>
      <c r="B59" s="106"/>
      <c r="C59" s="106"/>
      <c r="M59" s="586"/>
    </row>
    <row r="60" spans="1:13" ht="9.9499999999999993" customHeight="1">
      <c r="A60" s="358"/>
      <c r="B60" s="106"/>
      <c r="C60" s="106"/>
      <c r="M60" s="231"/>
    </row>
    <row r="61" spans="1:13" ht="9.9499999999999993" customHeight="1">
      <c r="A61" s="358"/>
      <c r="B61" s="106"/>
      <c r="C61" s="106"/>
    </row>
    <row r="62" spans="1:13" ht="9.9499999999999993" customHeight="1">
      <c r="A62" s="352"/>
      <c r="B62" s="80"/>
      <c r="C62" s="80"/>
    </row>
    <row r="63" spans="1:13" ht="9.9499999999999993" customHeight="1">
      <c r="B63" s="106"/>
      <c r="C63" s="106"/>
    </row>
  </sheetData>
  <mergeCells count="1">
    <mergeCell ref="A1:F1"/>
  </mergeCells>
  <phoneticPr fontId="0" type="noConversion"/>
  <printOptions horizontalCentered="1"/>
  <pageMargins left="0.51181102362204722" right="0.51181102362204722" top="0.98425196850393704" bottom="0" header="0.51181102362204722" footer="0.51181102362204722"/>
  <pageSetup paperSize="9" firstPageNumber="76" orientation="landscape" useFirstPageNumber="1" r:id="rId1"/>
  <headerFooter alignWithMargins="0">
    <oddFooter>&amp;C&amp;"Times New Roman,Bold"&amp;10&amp;P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sheetPr codeName="Sheet57"/>
  <dimension ref="A1:G59"/>
  <sheetViews>
    <sheetView zoomScale="115" zoomScaleNormal="115" workbookViewId="0">
      <selection activeCell="D2" sqref="D2"/>
    </sheetView>
  </sheetViews>
  <sheetFormatPr defaultRowHeight="9.9499999999999993" customHeight="1"/>
  <cols>
    <col min="1" max="1" width="37.1640625" style="278" customWidth="1"/>
    <col min="2" max="7" width="12.83203125" style="278" customWidth="1"/>
    <col min="8" max="16384" width="9.33203125" style="4"/>
  </cols>
  <sheetData>
    <row r="1" spans="1:7" s="471" customFormat="1" ht="14.1" customHeight="1">
      <c r="A1" s="1281" t="s">
        <v>2752</v>
      </c>
      <c r="B1" s="1881"/>
      <c r="C1" s="1881"/>
      <c r="D1" s="1881"/>
      <c r="E1" s="1881"/>
      <c r="F1" s="1881"/>
      <c r="G1" s="1881"/>
    </row>
    <row r="2" spans="1:7" s="463" customFormat="1" ht="14.1" customHeight="1">
      <c r="A2" s="913" t="s">
        <v>1562</v>
      </c>
      <c r="B2" s="1271"/>
      <c r="C2" s="1271"/>
      <c r="D2" s="1271"/>
      <c r="E2" s="1271"/>
      <c r="F2" s="1271"/>
      <c r="G2" s="1271"/>
    </row>
    <row r="3" spans="1:7" s="471" customFormat="1" ht="14.1" customHeight="1">
      <c r="A3" s="1291"/>
      <c r="B3" s="1293"/>
      <c r="C3" s="1293"/>
      <c r="D3" s="1293"/>
      <c r="E3" s="1293"/>
      <c r="F3" s="1293"/>
      <c r="G3" s="1293"/>
    </row>
    <row r="4" spans="1:7" s="471" customFormat="1" ht="14.1" customHeight="1">
      <c r="A4" s="1658" t="s">
        <v>280</v>
      </c>
      <c r="B4" s="1659"/>
      <c r="C4" s="1659"/>
      <c r="D4" s="1659"/>
      <c r="E4" s="1659"/>
      <c r="F4" s="1659"/>
      <c r="G4" s="1659"/>
    </row>
    <row r="5" spans="1:7" s="120" customFormat="1" ht="15" customHeight="1">
      <c r="A5" s="2537" t="s">
        <v>196</v>
      </c>
      <c r="B5" s="2533" t="s">
        <v>1195</v>
      </c>
      <c r="C5" s="2533" t="s">
        <v>428</v>
      </c>
      <c r="D5" s="2533" t="s">
        <v>1828</v>
      </c>
      <c r="E5" s="2533" t="s">
        <v>1915</v>
      </c>
      <c r="F5" s="2533" t="s">
        <v>2019</v>
      </c>
      <c r="G5" s="2533" t="s">
        <v>2172</v>
      </c>
    </row>
    <row r="6" spans="1:7" s="120" customFormat="1" ht="15" customHeight="1">
      <c r="A6" s="2538"/>
      <c r="B6" s="2534"/>
      <c r="C6" s="2534"/>
      <c r="D6" s="2534"/>
      <c r="E6" s="2534"/>
      <c r="F6" s="2534"/>
      <c r="G6" s="2534"/>
    </row>
    <row r="7" spans="1:7" s="120" customFormat="1" ht="15" customHeight="1">
      <c r="A7" s="2172" t="s">
        <v>1104</v>
      </c>
      <c r="B7" s="2342">
        <v>319850.09999999998</v>
      </c>
      <c r="C7" s="2342">
        <v>359040.69999999995</v>
      </c>
      <c r="D7" s="2343">
        <v>417465.9</v>
      </c>
      <c r="E7" s="2343">
        <v>509213.9</v>
      </c>
      <c r="F7" s="2343">
        <v>581704.39100000006</v>
      </c>
      <c r="G7" s="623">
        <v>815703</v>
      </c>
    </row>
    <row r="8" spans="1:7" s="120" customFormat="1" ht="15" customHeight="1">
      <c r="A8" s="2344" t="s">
        <v>2312</v>
      </c>
      <c r="B8" s="2345">
        <v>236270.2</v>
      </c>
      <c r="C8" s="2345">
        <v>243651.7</v>
      </c>
      <c r="D8" s="2345">
        <v>296552.2</v>
      </c>
      <c r="E8" s="2345">
        <v>334881.5</v>
      </c>
      <c r="F8" s="1431">
        <v>364469.23300000001</v>
      </c>
      <c r="G8" s="1431">
        <v>513674.8</v>
      </c>
    </row>
    <row r="9" spans="1:7" s="120" customFormat="1" ht="15" customHeight="1">
      <c r="A9" s="2344" t="s">
        <v>2313</v>
      </c>
      <c r="B9" s="2345">
        <v>45447.3</v>
      </c>
      <c r="C9" s="2345">
        <v>51203.6</v>
      </c>
      <c r="D9" s="2345">
        <v>61360</v>
      </c>
      <c r="E9" s="2345">
        <v>81030.3</v>
      </c>
      <c r="F9" s="1431">
        <v>115677.41900000001</v>
      </c>
      <c r="G9" s="1431">
        <v>199191.7</v>
      </c>
    </row>
    <row r="10" spans="1:7" ht="15" customHeight="1">
      <c r="A10" s="2344" t="s">
        <v>2314</v>
      </c>
      <c r="B10" s="2345">
        <v>33310.5</v>
      </c>
      <c r="C10" s="2345">
        <v>52069.8</v>
      </c>
      <c r="D10" s="2345">
        <v>59415.3</v>
      </c>
      <c r="E10" s="2345">
        <v>93302.1</v>
      </c>
      <c r="F10" s="1431">
        <v>101557.739</v>
      </c>
      <c r="G10" s="1431">
        <v>102836.5</v>
      </c>
    </row>
    <row r="11" spans="1:7" ht="15" customHeight="1">
      <c r="A11" s="2344" t="s">
        <v>2315</v>
      </c>
      <c r="B11" s="2345">
        <v>4822.1000000000004</v>
      </c>
      <c r="C11" s="2345">
        <v>12115.6</v>
      </c>
      <c r="D11" s="2345">
        <v>138.39999999999998</v>
      </c>
      <c r="E11" s="2345">
        <v>0</v>
      </c>
      <c r="F11" s="1431">
        <v>0</v>
      </c>
      <c r="G11" s="1431">
        <v>0</v>
      </c>
    </row>
    <row r="12" spans="1:7" ht="15" customHeight="1">
      <c r="A12" s="2346" t="s">
        <v>251</v>
      </c>
      <c r="B12" s="2347">
        <v>290945.3</v>
      </c>
      <c r="C12" s="2347">
        <v>322368.60000000003</v>
      </c>
      <c r="D12" s="2347">
        <v>399295.70000000007</v>
      </c>
      <c r="E12" s="2347">
        <v>440907.4</v>
      </c>
      <c r="F12" s="2348">
        <v>525022.19999999995</v>
      </c>
      <c r="G12" s="2348">
        <v>627008.40000000014</v>
      </c>
    </row>
    <row r="13" spans="1:7" s="120" customFormat="1" ht="15" customHeight="1">
      <c r="A13" s="2349" t="s">
        <v>2316</v>
      </c>
      <c r="B13" s="2342">
        <v>290945.3</v>
      </c>
      <c r="C13" s="2342">
        <v>320444.2</v>
      </c>
      <c r="D13" s="2342">
        <v>393560.30000000005</v>
      </c>
      <c r="E13" s="2342">
        <v>434795.2</v>
      </c>
      <c r="F13" s="2350">
        <v>521761.3</v>
      </c>
      <c r="G13" s="2350">
        <v>623594.10000000009</v>
      </c>
    </row>
    <row r="14" spans="1:7" s="120" customFormat="1" ht="15" customHeight="1">
      <c r="A14" s="2344" t="s">
        <v>2317</v>
      </c>
      <c r="B14" s="2345">
        <v>244371.8</v>
      </c>
      <c r="C14" s="2345">
        <v>296015.7</v>
      </c>
      <c r="D14" s="2345">
        <v>356619.60000000003</v>
      </c>
      <c r="E14" s="2345">
        <v>405846.60000000003</v>
      </c>
      <c r="F14" s="1431">
        <v>481978.1</v>
      </c>
      <c r="G14" s="1431">
        <v>609117.30000000005</v>
      </c>
    </row>
    <row r="15" spans="1:7" s="120" customFormat="1" ht="15" customHeight="1">
      <c r="A15" s="2344" t="s">
        <v>2318</v>
      </c>
      <c r="B15" s="2345">
        <v>46573.5</v>
      </c>
      <c r="C15" s="2345">
        <v>24428.5</v>
      </c>
      <c r="D15" s="2345">
        <v>36940.699999999997</v>
      </c>
      <c r="E15" s="2345">
        <v>28948.599999999995</v>
      </c>
      <c r="F15" s="1431">
        <v>39783.199999999997</v>
      </c>
      <c r="G15" s="1431">
        <v>14476.8</v>
      </c>
    </row>
    <row r="16" spans="1:7" s="120" customFormat="1" ht="15" customHeight="1">
      <c r="A16" s="2351" t="s">
        <v>2319</v>
      </c>
      <c r="B16" s="2352">
        <v>0</v>
      </c>
      <c r="C16" s="2352">
        <v>1924.4</v>
      </c>
      <c r="D16" s="2352">
        <v>5735.4</v>
      </c>
      <c r="E16" s="2352">
        <v>6112.2</v>
      </c>
      <c r="F16" s="2353">
        <v>3260.9</v>
      </c>
      <c r="G16" s="2353">
        <v>3414.3</v>
      </c>
    </row>
    <row r="17" spans="1:7" ht="15" customHeight="1">
      <c r="A17" s="2346" t="s">
        <v>1605</v>
      </c>
      <c r="B17" s="2347">
        <v>-28904.799999999988</v>
      </c>
      <c r="C17" s="2347">
        <v>-36672.099999999919</v>
      </c>
      <c r="D17" s="2347">
        <v>-18170.199999999953</v>
      </c>
      <c r="E17" s="2347">
        <v>-68306.5</v>
      </c>
      <c r="F17" s="2348">
        <v>-56682.191000000108</v>
      </c>
      <c r="G17" s="2348">
        <v>-188694.59999999986</v>
      </c>
    </row>
    <row r="18" spans="1:7" s="120" customFormat="1" ht="15" customHeight="1">
      <c r="A18" s="2346" t="s">
        <v>1606</v>
      </c>
      <c r="B18" s="2347">
        <v>28904.799999999996</v>
      </c>
      <c r="C18" s="2347">
        <v>36672.100000000006</v>
      </c>
      <c r="D18" s="2347">
        <v>18170.215000000004</v>
      </c>
      <c r="E18" s="2347">
        <v>68306.5</v>
      </c>
      <c r="F18" s="2348">
        <v>56682.200000000004</v>
      </c>
      <c r="G18" s="2348">
        <v>188694.60000000003</v>
      </c>
    </row>
    <row r="19" spans="1:7" s="120" customFormat="1" ht="15" customHeight="1">
      <c r="A19" s="2349" t="s">
        <v>2320</v>
      </c>
      <c r="B19" s="2342">
        <v>22968.499999999996</v>
      </c>
      <c r="C19" s="2342">
        <v>26375.000000000004</v>
      </c>
      <c r="D19" s="2342">
        <v>2517.5150000000021</v>
      </c>
      <c r="E19" s="2342">
        <v>54481.3</v>
      </c>
      <c r="F19" s="2350">
        <v>13214.700000000006</v>
      </c>
      <c r="G19" s="2350">
        <v>137947.90000000002</v>
      </c>
    </row>
    <row r="20" spans="1:7" ht="15" customHeight="1">
      <c r="A20" s="2354" t="s">
        <v>2321</v>
      </c>
      <c r="B20" s="2355">
        <v>36418.699999999997</v>
      </c>
      <c r="C20" s="2355">
        <v>19042.8</v>
      </c>
      <c r="D20" s="2355">
        <v>19982.815000000002</v>
      </c>
      <c r="E20" s="2355">
        <v>42423.1</v>
      </c>
      <c r="F20" s="1431">
        <v>87774.5</v>
      </c>
      <c r="G20" s="1431">
        <v>88337.700000000012</v>
      </c>
    </row>
    <row r="21" spans="1:7" s="248" customFormat="1" ht="15" customHeight="1">
      <c r="A21" s="2356" t="s">
        <v>2322</v>
      </c>
      <c r="B21" s="2357">
        <v>17283.400000000001</v>
      </c>
      <c r="C21" s="2357">
        <v>19000</v>
      </c>
      <c r="D21" s="2357">
        <v>10000</v>
      </c>
      <c r="E21" s="2357">
        <v>10000</v>
      </c>
      <c r="F21" s="2358">
        <v>20500</v>
      </c>
      <c r="G21" s="2358">
        <v>33000</v>
      </c>
    </row>
    <row r="22" spans="1:7" s="248" customFormat="1" ht="15" customHeight="1">
      <c r="A22" s="2356" t="s">
        <v>2323</v>
      </c>
      <c r="B22" s="2359">
        <v>14000</v>
      </c>
      <c r="C22" s="2359">
        <v>0</v>
      </c>
      <c r="D22" s="2359">
        <v>9000</v>
      </c>
      <c r="E22" s="2359">
        <v>30000</v>
      </c>
      <c r="F22" s="2358">
        <v>62000</v>
      </c>
      <c r="G22" s="2358">
        <v>55000</v>
      </c>
    </row>
    <row r="23" spans="1:7" s="248" customFormat="1" ht="15" customHeight="1">
      <c r="A23" s="2356" t="s">
        <v>2324</v>
      </c>
      <c r="B23" s="2359">
        <v>5000</v>
      </c>
      <c r="C23" s="2359">
        <v>0</v>
      </c>
      <c r="D23" s="2359">
        <v>906.4</v>
      </c>
      <c r="E23" s="2359">
        <v>0</v>
      </c>
      <c r="F23" s="2358">
        <v>0</v>
      </c>
      <c r="G23" s="2358">
        <v>0</v>
      </c>
    </row>
    <row r="24" spans="1:7" s="248" customFormat="1" ht="15" customHeight="1">
      <c r="A24" s="2356" t="s">
        <v>2325</v>
      </c>
      <c r="B24" s="2359">
        <v>126.6</v>
      </c>
      <c r="C24" s="2359">
        <v>0</v>
      </c>
      <c r="D24" s="2359">
        <v>0</v>
      </c>
      <c r="E24" s="2359">
        <v>2339.4</v>
      </c>
      <c r="F24" s="2358">
        <v>5000</v>
      </c>
      <c r="G24" s="2358">
        <v>285.60000000000002</v>
      </c>
    </row>
    <row r="25" spans="1:7" s="248" customFormat="1" ht="15" customHeight="1">
      <c r="A25" s="2356" t="s">
        <v>2326</v>
      </c>
      <c r="B25" s="2359">
        <v>8.6999999999999993</v>
      </c>
      <c r="C25" s="2359">
        <v>42.8</v>
      </c>
      <c r="D25" s="2359">
        <v>76.415000000000006</v>
      </c>
      <c r="E25" s="2359">
        <v>83.7</v>
      </c>
      <c r="F25" s="2358">
        <v>274.5</v>
      </c>
      <c r="G25" s="2358">
        <v>52.1</v>
      </c>
    </row>
    <row r="26" spans="1:7" ht="15" customHeight="1">
      <c r="A26" s="2344" t="s">
        <v>252</v>
      </c>
      <c r="B26" s="2345">
        <v>-16564</v>
      </c>
      <c r="C26" s="2345">
        <v>7640.1</v>
      </c>
      <c r="D26" s="2345">
        <v>-18897</v>
      </c>
      <c r="E26" s="2345">
        <v>12113.7</v>
      </c>
      <c r="F26" s="1431">
        <v>-74373.399999999994</v>
      </c>
      <c r="G26" s="1431">
        <v>50418.5</v>
      </c>
    </row>
    <row r="27" spans="1:7" ht="15" customHeight="1">
      <c r="A27" s="2344" t="s">
        <v>2327</v>
      </c>
      <c r="B27" s="2345">
        <v>3113.8</v>
      </c>
      <c r="C27" s="2345">
        <v>-307.89999999999782</v>
      </c>
      <c r="D27" s="2345">
        <v>1431.7</v>
      </c>
      <c r="E27" s="2345">
        <v>-55.5</v>
      </c>
      <c r="F27" s="1431">
        <v>-186.4</v>
      </c>
      <c r="G27" s="1431">
        <v>-808.3</v>
      </c>
    </row>
    <row r="28" spans="1:7" s="120" customFormat="1" ht="15" customHeight="1">
      <c r="A28" s="2172" t="s">
        <v>2328</v>
      </c>
      <c r="B28" s="2343">
        <v>187.1</v>
      </c>
      <c r="C28" s="2343">
        <v>755.3</v>
      </c>
      <c r="D28" s="2343">
        <v>569.79999999999995</v>
      </c>
      <c r="E28" s="2343">
        <v>11224</v>
      </c>
      <c r="F28" s="623">
        <v>13694</v>
      </c>
      <c r="G28" s="623">
        <v>2940.2</v>
      </c>
    </row>
    <row r="29" spans="1:7" s="120" customFormat="1" ht="15" customHeight="1">
      <c r="A29" s="2351" t="s">
        <v>2329</v>
      </c>
      <c r="B29" s="2352">
        <v>5749.2</v>
      </c>
      <c r="C29" s="2352">
        <v>9541.7999999999993</v>
      </c>
      <c r="D29" s="2352">
        <v>15082.9</v>
      </c>
      <c r="E29" s="2352">
        <v>2601.1999999999989</v>
      </c>
      <c r="F29" s="2353">
        <v>29773.5</v>
      </c>
      <c r="G29" s="2353">
        <v>47806.5</v>
      </c>
    </row>
    <row r="30" spans="1:7" s="120" customFormat="1" ht="15" customHeight="1">
      <c r="A30" s="1405" t="s">
        <v>2330</v>
      </c>
      <c r="B30" s="2343">
        <v>3946.7999999999997</v>
      </c>
      <c r="C30" s="2343">
        <v>5464.5</v>
      </c>
      <c r="D30" s="2343">
        <v>4419.2999999999993</v>
      </c>
      <c r="E30" s="2343">
        <v>22426</v>
      </c>
      <c r="F30" s="623">
        <v>6848.8</v>
      </c>
      <c r="G30" s="623">
        <v>41672.1</v>
      </c>
    </row>
    <row r="31" spans="1:7" ht="15" customHeight="1">
      <c r="A31" s="2360" t="s">
        <v>2331</v>
      </c>
      <c r="B31" s="2361">
        <v>75</v>
      </c>
      <c r="C31" s="2361">
        <v>-42.8</v>
      </c>
      <c r="D31" s="2361">
        <v>-44.7</v>
      </c>
      <c r="E31" s="2361">
        <v>1129.5999999999999</v>
      </c>
      <c r="F31" s="2362">
        <v>-3.1</v>
      </c>
      <c r="G31" s="2362">
        <v>-853.5</v>
      </c>
    </row>
    <row r="32" spans="1:7" ht="15" customHeight="1">
      <c r="A32" s="2344" t="s">
        <v>2332</v>
      </c>
      <c r="B32" s="2363">
        <v>253.9</v>
      </c>
      <c r="C32" s="2363">
        <v>80.2</v>
      </c>
      <c r="D32" s="2363">
        <v>136.6</v>
      </c>
      <c r="E32" s="2363">
        <v>832.9</v>
      </c>
      <c r="F32" s="1431">
        <v>216</v>
      </c>
      <c r="G32" s="1431">
        <v>225.2</v>
      </c>
    </row>
    <row r="33" spans="1:7" ht="15" customHeight="1">
      <c r="A33" s="2344" t="s">
        <v>2333</v>
      </c>
      <c r="B33" s="2363">
        <v>0</v>
      </c>
      <c r="C33" s="2363">
        <v>0</v>
      </c>
      <c r="D33" s="2363">
        <v>0</v>
      </c>
      <c r="E33" s="2363">
        <v>10000</v>
      </c>
      <c r="F33" s="1431">
        <v>0</v>
      </c>
      <c r="G33" s="1431">
        <v>17038.599999999999</v>
      </c>
    </row>
    <row r="34" spans="1:7" ht="15" customHeight="1">
      <c r="A34" s="2344" t="s">
        <v>2334</v>
      </c>
      <c r="B34" s="1431">
        <v>822.5</v>
      </c>
      <c r="C34" s="1431">
        <v>305.90000000000055</v>
      </c>
      <c r="D34" s="1431">
        <v>2041.8</v>
      </c>
      <c r="E34" s="1431">
        <v>5497.4</v>
      </c>
      <c r="F34" s="1431">
        <v>3086.9</v>
      </c>
      <c r="G34" s="1431">
        <v>13323.8</v>
      </c>
    </row>
    <row r="35" spans="1:7" ht="15" customHeight="1">
      <c r="A35" s="2344" t="s">
        <v>2335</v>
      </c>
      <c r="B35" s="2345">
        <v>2795.3999999999996</v>
      </c>
      <c r="C35" s="2345">
        <v>5121.2</v>
      </c>
      <c r="D35" s="2345">
        <v>2285.6</v>
      </c>
      <c r="E35" s="2345">
        <v>4966.1000000000004</v>
      </c>
      <c r="F35" s="1431">
        <v>3549</v>
      </c>
      <c r="G35" s="1431">
        <v>11938</v>
      </c>
    </row>
    <row r="36" spans="1:7" s="120" customFormat="1" ht="15" customHeight="1">
      <c r="A36" s="2346" t="s">
        <v>2336</v>
      </c>
      <c r="B36" s="2347">
        <v>23125.1</v>
      </c>
      <c r="C36" s="2347">
        <v>-2175.6</v>
      </c>
      <c r="D36" s="2347">
        <v>23316.3</v>
      </c>
      <c r="E36" s="2347">
        <v>10312.299999999999</v>
      </c>
      <c r="F36" s="2348">
        <v>81222.3</v>
      </c>
      <c r="G36" s="2348">
        <v>-8746.4</v>
      </c>
    </row>
    <row r="37" spans="1:7" ht="6.75" customHeight="1"/>
    <row r="38" spans="1:7" ht="20.25" customHeight="1">
      <c r="A38" s="2535" t="s">
        <v>2746</v>
      </c>
      <c r="B38" s="2536"/>
      <c r="C38" s="2536"/>
      <c r="D38" s="2536"/>
      <c r="E38" s="2536"/>
      <c r="F38" s="2536"/>
      <c r="G38" s="2536"/>
    </row>
    <row r="39" spans="1:7" ht="9" customHeight="1">
      <c r="A39" s="2341" t="s">
        <v>2337</v>
      </c>
    </row>
    <row r="40" spans="1:7" ht="9" customHeight="1">
      <c r="A40" s="2341" t="s">
        <v>2338</v>
      </c>
    </row>
    <row r="41" spans="1:7" ht="9" customHeight="1">
      <c r="A41" s="406" t="s">
        <v>2339</v>
      </c>
      <c r="B41" s="406"/>
      <c r="C41" s="406"/>
      <c r="D41" s="406"/>
      <c r="E41" s="406"/>
      <c r="F41" s="406"/>
      <c r="G41" s="406"/>
    </row>
    <row r="42" spans="1:7" ht="9" customHeight="1">
      <c r="A42" s="406" t="s">
        <v>2340</v>
      </c>
      <c r="B42" s="406"/>
      <c r="C42" s="406"/>
      <c r="D42" s="406"/>
      <c r="E42" s="406"/>
      <c r="F42" s="406"/>
      <c r="G42" s="406"/>
    </row>
    <row r="43" spans="1:7" ht="9.9499999999999993" customHeight="1">
      <c r="A43" s="357"/>
      <c r="B43" s="357"/>
      <c r="C43" s="357"/>
      <c r="D43" s="357"/>
      <c r="E43" s="357"/>
      <c r="F43" s="357"/>
      <c r="G43" s="357"/>
    </row>
    <row r="44" spans="1:7" ht="9.9499999999999993" customHeight="1">
      <c r="A44" s="357"/>
      <c r="B44" s="357"/>
      <c r="C44" s="357"/>
      <c r="D44" s="357"/>
      <c r="E44" s="357"/>
      <c r="F44" s="357"/>
      <c r="G44" s="357"/>
    </row>
    <row r="45" spans="1:7" ht="9.9499999999999993" customHeight="1">
      <c r="A45" s="357"/>
      <c r="B45" s="357"/>
      <c r="C45" s="357"/>
      <c r="D45" s="357"/>
      <c r="E45" s="357"/>
      <c r="F45" s="357"/>
      <c r="G45" s="357"/>
    </row>
    <row r="46" spans="1:7" ht="9.9499999999999993" customHeight="1">
      <c r="A46" s="357"/>
      <c r="B46" s="357"/>
      <c r="C46" s="357"/>
      <c r="D46" s="357"/>
      <c r="E46" s="357"/>
      <c r="F46" s="357"/>
      <c r="G46" s="357"/>
    </row>
    <row r="47" spans="1:7" ht="9.9499999999999993" customHeight="1">
      <c r="A47" s="357"/>
      <c r="B47" s="357"/>
      <c r="C47" s="357"/>
      <c r="D47" s="357"/>
      <c r="E47" s="357"/>
      <c r="F47" s="357"/>
      <c r="G47" s="357"/>
    </row>
    <row r="48" spans="1:7" ht="9.9499999999999993" customHeight="1">
      <c r="A48" s="357"/>
      <c r="B48" s="357"/>
      <c r="C48" s="357"/>
      <c r="D48" s="357"/>
      <c r="E48" s="357"/>
      <c r="F48" s="357"/>
      <c r="G48" s="357"/>
    </row>
    <row r="49" spans="1:7" ht="9.9499999999999993" customHeight="1">
      <c r="A49" s="357"/>
      <c r="B49" s="357"/>
      <c r="C49" s="357"/>
      <c r="D49" s="357"/>
      <c r="E49" s="357"/>
      <c r="F49" s="357"/>
      <c r="G49" s="357"/>
    </row>
    <row r="50" spans="1:7" ht="9.9499999999999993" customHeight="1">
      <c r="A50" s="357"/>
      <c r="B50" s="357"/>
      <c r="C50" s="357"/>
      <c r="D50" s="357"/>
      <c r="E50" s="357"/>
      <c r="F50" s="357"/>
      <c r="G50" s="357"/>
    </row>
    <row r="51" spans="1:7" ht="9.9499999999999993" customHeight="1">
      <c r="A51" s="358"/>
      <c r="B51" s="358"/>
      <c r="C51" s="358"/>
      <c r="D51" s="358"/>
      <c r="E51" s="358"/>
      <c r="F51" s="358"/>
      <c r="G51" s="358"/>
    </row>
    <row r="52" spans="1:7" ht="9.9499999999999993" customHeight="1">
      <c r="A52" s="358"/>
      <c r="B52" s="358"/>
      <c r="C52" s="358"/>
      <c r="D52" s="358"/>
      <c r="E52" s="358"/>
      <c r="F52" s="358"/>
      <c r="G52" s="358"/>
    </row>
    <row r="53" spans="1:7" ht="9.9499999999999993" customHeight="1">
      <c r="A53" s="358"/>
      <c r="B53" s="358"/>
      <c r="C53" s="358"/>
      <c r="D53" s="358"/>
      <c r="E53" s="358"/>
      <c r="F53" s="358"/>
      <c r="G53" s="358"/>
    </row>
    <row r="54" spans="1:7" ht="9.9499999999999993" customHeight="1">
      <c r="A54" s="358"/>
      <c r="B54" s="358"/>
      <c r="C54" s="358"/>
      <c r="D54" s="358"/>
      <c r="E54" s="358"/>
      <c r="F54" s="358"/>
      <c r="G54" s="358"/>
    </row>
    <row r="55" spans="1:7" ht="9.9499999999999993" customHeight="1">
      <c r="A55" s="358"/>
      <c r="B55" s="358"/>
      <c r="C55" s="358"/>
      <c r="D55" s="358"/>
      <c r="E55" s="358"/>
      <c r="F55" s="358"/>
      <c r="G55" s="358"/>
    </row>
    <row r="56" spans="1:7" ht="9.9499999999999993" customHeight="1">
      <c r="A56" s="358"/>
      <c r="B56" s="358"/>
      <c r="C56" s="358"/>
      <c r="D56" s="358"/>
      <c r="E56" s="358"/>
      <c r="F56" s="358"/>
      <c r="G56" s="358"/>
    </row>
    <row r="57" spans="1:7" ht="9.9499999999999993" customHeight="1">
      <c r="A57" s="358"/>
      <c r="B57" s="358"/>
      <c r="C57" s="358"/>
      <c r="D57" s="358"/>
      <c r="E57" s="358"/>
      <c r="F57" s="358"/>
      <c r="G57" s="358"/>
    </row>
    <row r="58" spans="1:7" ht="9.9499999999999993" customHeight="1">
      <c r="A58" s="358"/>
      <c r="B58" s="358"/>
      <c r="C58" s="358"/>
      <c r="D58" s="358"/>
      <c r="E58" s="358"/>
      <c r="F58" s="358"/>
      <c r="G58" s="358"/>
    </row>
    <row r="59" spans="1:7" ht="9.9499999999999993" customHeight="1">
      <c r="A59" s="352"/>
      <c r="B59" s="352"/>
      <c r="C59" s="352"/>
      <c r="D59" s="352"/>
      <c r="E59" s="352"/>
      <c r="F59" s="352"/>
      <c r="G59" s="352"/>
    </row>
  </sheetData>
  <mergeCells count="8">
    <mergeCell ref="G5:G6"/>
    <mergeCell ref="A38:G38"/>
    <mergeCell ref="E5:E6"/>
    <mergeCell ref="A5:A6"/>
    <mergeCell ref="C5:C6"/>
    <mergeCell ref="B5:B6"/>
    <mergeCell ref="D5:D6"/>
    <mergeCell ref="F5:F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77" orientation="portrait" useFirstPageNumber="1" r:id="rId1"/>
  <headerFooter alignWithMargins="0">
    <oddFooter>&amp;C&amp;"Times New Roman,Bold"&amp;10&amp;P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G56"/>
  <sheetViews>
    <sheetView topLeftCell="B1" workbookViewId="0">
      <selection activeCell="E13" sqref="E13"/>
    </sheetView>
  </sheetViews>
  <sheetFormatPr defaultRowHeight="9.9499999999999993" customHeight="1"/>
  <cols>
    <col min="1" max="1" width="45" style="4" customWidth="1"/>
    <col min="2" max="5" width="16.83203125" style="4" customWidth="1"/>
    <col min="6" max="16384" width="9.33203125" style="4"/>
  </cols>
  <sheetData>
    <row r="1" spans="1:5" s="471" customFormat="1" ht="14.1" customHeight="1">
      <c r="A1" s="430" t="s">
        <v>2750</v>
      </c>
      <c r="B1" s="431"/>
      <c r="C1" s="431"/>
      <c r="D1" s="469"/>
      <c r="E1" s="469"/>
    </row>
    <row r="2" spans="1:5" s="463" customFormat="1" ht="14.1" customHeight="1">
      <c r="A2" s="462" t="s">
        <v>1562</v>
      </c>
    </row>
    <row r="3" spans="1:5" s="471" customFormat="1" ht="14.1" customHeight="1">
      <c r="A3" s="428"/>
      <c r="B3" s="429"/>
      <c r="C3" s="429"/>
    </row>
    <row r="4" spans="1:5" s="471" customFormat="1" ht="14.1" customHeight="1">
      <c r="A4" s="465" t="s">
        <v>280</v>
      </c>
      <c r="B4" s="466"/>
      <c r="C4" s="466"/>
      <c r="D4" s="473"/>
      <c r="E4" s="473"/>
    </row>
    <row r="5" spans="1:5" s="120" customFormat="1" ht="15" customHeight="1">
      <c r="A5" s="2541" t="s">
        <v>196</v>
      </c>
      <c r="B5" s="2539" t="s">
        <v>2295</v>
      </c>
      <c r="C5" s="2539" t="s">
        <v>2635</v>
      </c>
      <c r="D5" s="2542" t="s">
        <v>2736</v>
      </c>
      <c r="E5" s="2230" t="s">
        <v>2890</v>
      </c>
    </row>
    <row r="6" spans="1:5" s="120" customFormat="1" ht="15" customHeight="1">
      <c r="A6" s="2459"/>
      <c r="B6" s="2540"/>
      <c r="C6" s="2540"/>
      <c r="D6" s="2543"/>
      <c r="E6" s="6" t="s">
        <v>1681</v>
      </c>
    </row>
    <row r="7" spans="1:5" s="120" customFormat="1" ht="15" customHeight="1">
      <c r="A7" s="2194" t="s">
        <v>1104</v>
      </c>
      <c r="B7" s="978">
        <v>1066175.3999999999</v>
      </c>
      <c r="C7" s="978">
        <v>1067289.5</v>
      </c>
      <c r="D7" s="978">
        <v>1038026.2</v>
      </c>
      <c r="E7" s="977">
        <v>176991.5</v>
      </c>
    </row>
    <row r="8" spans="1:5" s="120" customFormat="1" ht="15" customHeight="1">
      <c r="A8" s="979" t="s">
        <v>2312</v>
      </c>
      <c r="B8" s="414">
        <v>693457.2</v>
      </c>
      <c r="C8" s="414">
        <v>712043.1</v>
      </c>
      <c r="D8" s="414">
        <v>0</v>
      </c>
      <c r="E8" s="414">
        <v>0</v>
      </c>
    </row>
    <row r="9" spans="1:5" s="120" customFormat="1" ht="15" customHeight="1">
      <c r="A9" s="979" t="s">
        <v>2313</v>
      </c>
      <c r="B9" s="414">
        <v>263547.40000000002</v>
      </c>
      <c r="C9" s="414">
        <v>232308.5</v>
      </c>
      <c r="D9" s="414">
        <v>0</v>
      </c>
      <c r="E9" s="414">
        <v>0</v>
      </c>
    </row>
    <row r="10" spans="1:5" ht="15" customHeight="1">
      <c r="A10" s="979" t="s">
        <v>2314</v>
      </c>
      <c r="B10" s="414">
        <v>109170.8</v>
      </c>
      <c r="C10" s="414">
        <v>122937.9</v>
      </c>
      <c r="D10" s="414">
        <v>0</v>
      </c>
      <c r="E10" s="414">
        <v>0</v>
      </c>
    </row>
    <row r="11" spans="1:5" ht="15" customHeight="1">
      <c r="A11" s="979" t="s">
        <v>2315</v>
      </c>
      <c r="B11" s="414">
        <v>0</v>
      </c>
      <c r="C11" s="414">
        <v>0</v>
      </c>
      <c r="D11" s="414">
        <v>0</v>
      </c>
      <c r="E11" s="414">
        <v>0</v>
      </c>
    </row>
    <row r="12" spans="1:5" ht="15" customHeight="1">
      <c r="A12" s="1920" t="s">
        <v>251</v>
      </c>
      <c r="B12" s="996">
        <v>760676.7</v>
      </c>
      <c r="C12" s="996">
        <v>886784.8</v>
      </c>
      <c r="D12" s="996">
        <v>770576.5</v>
      </c>
      <c r="E12" s="996">
        <v>177308.3</v>
      </c>
    </row>
    <row r="13" spans="1:5" s="120" customFormat="1" ht="15" customHeight="1">
      <c r="A13" s="2194" t="s">
        <v>2316</v>
      </c>
      <c r="B13" s="977">
        <v>755156.29999999993</v>
      </c>
      <c r="C13" s="977">
        <v>886784.8</v>
      </c>
      <c r="D13" s="977">
        <v>723001</v>
      </c>
      <c r="E13" s="977">
        <v>154743.5</v>
      </c>
    </row>
    <row r="14" spans="1:5" s="120" customFormat="1" ht="15" customHeight="1">
      <c r="A14" s="979" t="s">
        <v>2317</v>
      </c>
      <c r="B14" s="414">
        <v>726724.6</v>
      </c>
      <c r="C14" s="414">
        <v>871781.8</v>
      </c>
      <c r="D14" s="414">
        <v>793784.3</v>
      </c>
      <c r="E14" s="414">
        <v>172364</v>
      </c>
    </row>
    <row r="15" spans="1:5" s="120" customFormat="1" ht="15" customHeight="1">
      <c r="A15" s="2243" t="s">
        <v>2873</v>
      </c>
      <c r="B15" s="2186">
        <v>0</v>
      </c>
      <c r="C15" s="2186">
        <v>0</v>
      </c>
      <c r="D15" s="2186">
        <v>704431.3</v>
      </c>
      <c r="E15" s="2193">
        <v>149275</v>
      </c>
    </row>
    <row r="16" spans="1:5" s="120" customFormat="1" ht="15" customHeight="1">
      <c r="A16" s="2243" t="s">
        <v>2874</v>
      </c>
      <c r="B16" s="2186">
        <v>0</v>
      </c>
      <c r="C16" s="2186">
        <v>0</v>
      </c>
      <c r="D16" s="2186">
        <v>89353</v>
      </c>
      <c r="E16" s="2193">
        <v>23089</v>
      </c>
    </row>
    <row r="17" spans="1:5" s="120" customFormat="1" ht="15" customHeight="1">
      <c r="A17" s="979" t="s">
        <v>2318</v>
      </c>
      <c r="B17" s="414">
        <v>28431.7</v>
      </c>
      <c r="C17" s="414">
        <v>15003.000000000005</v>
      </c>
      <c r="D17" s="414">
        <v>18569.700000000004</v>
      </c>
      <c r="E17" s="414">
        <v>5468.5000000000127</v>
      </c>
    </row>
    <row r="18" spans="1:5" s="120" customFormat="1" ht="15" customHeight="1">
      <c r="A18" s="1921" t="s">
        <v>2319</v>
      </c>
      <c r="B18" s="1922">
        <v>5520.4</v>
      </c>
      <c r="C18" s="1922">
        <v>0</v>
      </c>
      <c r="D18" s="1922">
        <v>47575.5</v>
      </c>
      <c r="E18" s="1922">
        <v>22564.799999999999</v>
      </c>
    </row>
    <row r="19" spans="1:5" ht="15" customHeight="1">
      <c r="A19" s="1920" t="s">
        <v>2875</v>
      </c>
      <c r="B19" s="996">
        <v>-305498.69999999995</v>
      </c>
      <c r="C19" s="996">
        <v>-180504.69999999995</v>
      </c>
      <c r="D19" s="996">
        <v>-267449.69999999995</v>
      </c>
      <c r="E19" s="996">
        <v>316.79999999998802</v>
      </c>
    </row>
    <row r="20" spans="1:5" s="120" customFormat="1" ht="15" customHeight="1">
      <c r="A20" s="1920" t="s">
        <v>1606</v>
      </c>
      <c r="B20" s="996">
        <v>224234.77999999994</v>
      </c>
      <c r="C20" s="996">
        <v>170109.5</v>
      </c>
      <c r="D20" s="996">
        <v>333781.2</v>
      </c>
      <c r="E20" s="996">
        <v>46843.5</v>
      </c>
    </row>
    <row r="21" spans="1:5" s="120" customFormat="1" ht="15" customHeight="1">
      <c r="A21" s="2194" t="s">
        <v>2320</v>
      </c>
      <c r="B21" s="977">
        <v>142036.77999999997</v>
      </c>
      <c r="C21" s="977">
        <v>95619.4</v>
      </c>
      <c r="D21" s="977">
        <v>193485.5</v>
      </c>
      <c r="E21" s="977">
        <v>38914.699999999997</v>
      </c>
    </row>
    <row r="22" spans="1:5" ht="15" customHeight="1">
      <c r="A22" s="1924" t="s">
        <v>2321</v>
      </c>
      <c r="B22" s="414">
        <v>144750.93</v>
      </c>
      <c r="C22" s="414">
        <v>96382</v>
      </c>
      <c r="D22" s="414">
        <v>194642.35</v>
      </c>
      <c r="E22" s="414">
        <v>33000</v>
      </c>
    </row>
    <row r="23" spans="1:5" s="248" customFormat="1" ht="15" customHeight="1">
      <c r="A23" s="983" t="s">
        <v>2322</v>
      </c>
      <c r="B23" s="985">
        <v>71958.679999999993</v>
      </c>
      <c r="C23" s="985">
        <v>26435</v>
      </c>
      <c r="D23" s="985">
        <v>93000</v>
      </c>
      <c r="E23" s="985">
        <v>3000</v>
      </c>
    </row>
    <row r="24" spans="1:5" s="248" customFormat="1" ht="15" customHeight="1">
      <c r="A24" s="983" t="s">
        <v>2323</v>
      </c>
      <c r="B24" s="985">
        <v>72000</v>
      </c>
      <c r="C24" s="985">
        <v>69947</v>
      </c>
      <c r="D24" s="985">
        <v>100000</v>
      </c>
      <c r="E24" s="985">
        <v>30000</v>
      </c>
    </row>
    <row r="25" spans="1:5" s="248" customFormat="1" ht="15" customHeight="1">
      <c r="A25" s="983" t="s">
        <v>2324</v>
      </c>
      <c r="B25" s="985">
        <v>0</v>
      </c>
      <c r="C25" s="985">
        <v>0</v>
      </c>
      <c r="D25" s="985">
        <v>0</v>
      </c>
      <c r="E25" s="985">
        <v>0</v>
      </c>
    </row>
    <row r="26" spans="1:5" s="248" customFormat="1" ht="15" customHeight="1">
      <c r="A26" s="983" t="s">
        <v>2325</v>
      </c>
      <c r="B26" s="985">
        <v>751.07</v>
      </c>
      <c r="C26" s="985">
        <v>0</v>
      </c>
      <c r="D26" s="985">
        <v>1605.2</v>
      </c>
      <c r="E26" s="985">
        <v>0</v>
      </c>
    </row>
    <row r="27" spans="1:5" s="248" customFormat="1" ht="15" customHeight="1">
      <c r="A27" s="983" t="s">
        <v>2326</v>
      </c>
      <c r="B27" s="985">
        <v>41.18</v>
      </c>
      <c r="C27" s="985">
        <v>0</v>
      </c>
      <c r="D27" s="985">
        <v>37.119999999999997</v>
      </c>
      <c r="E27" s="985">
        <v>0</v>
      </c>
    </row>
    <row r="28" spans="1:5" ht="15" customHeight="1">
      <c r="A28" s="979" t="s">
        <v>252</v>
      </c>
      <c r="B28" s="414">
        <v>0</v>
      </c>
      <c r="C28" s="414">
        <v>0</v>
      </c>
      <c r="D28" s="414">
        <v>0</v>
      </c>
      <c r="E28" s="414">
        <v>0</v>
      </c>
    </row>
    <row r="29" spans="1:5" ht="15" customHeight="1">
      <c r="A29" s="979" t="s">
        <v>2327</v>
      </c>
      <c r="B29" s="414">
        <v>-2714.1500000000233</v>
      </c>
      <c r="C29" s="414">
        <v>-762</v>
      </c>
      <c r="D29" s="414">
        <v>-1156.8500000000058</v>
      </c>
      <c r="E29" s="414">
        <v>5914.6999999999971</v>
      </c>
    </row>
    <row r="30" spans="1:5" s="120" customFormat="1" ht="15" customHeight="1">
      <c r="A30" s="975" t="s">
        <v>2328</v>
      </c>
      <c r="B30" s="413">
        <v>3235.3</v>
      </c>
      <c r="C30" s="413">
        <v>3066.1</v>
      </c>
      <c r="D30" s="413">
        <v>1788.2</v>
      </c>
      <c r="E30" s="413">
        <v>0</v>
      </c>
    </row>
    <row r="31" spans="1:5" s="120" customFormat="1" ht="15" customHeight="1">
      <c r="A31" s="1921" t="s">
        <v>2329</v>
      </c>
      <c r="B31" s="1922">
        <v>78962.699999999983</v>
      </c>
      <c r="C31" s="1922">
        <v>71424</v>
      </c>
      <c r="D31" s="1922">
        <v>138507.5</v>
      </c>
      <c r="E31" s="1922">
        <v>7928.8000000000029</v>
      </c>
    </row>
    <row r="32" spans="1:5" s="120" customFormat="1" ht="15" customHeight="1">
      <c r="A32" s="1923" t="s">
        <v>2745</v>
      </c>
      <c r="B32" s="996">
        <v>-81263.920000000013</v>
      </c>
      <c r="C32" s="996">
        <v>-10395.199999999953</v>
      </c>
      <c r="D32" s="996">
        <v>66331.500000000058</v>
      </c>
      <c r="E32" s="996">
        <v>47160.299999999988</v>
      </c>
    </row>
    <row r="33" spans="1:7" s="120" customFormat="1" ht="15" customHeight="1">
      <c r="A33" s="1923" t="s">
        <v>2330</v>
      </c>
      <c r="B33" s="413">
        <v>64489.000000000007</v>
      </c>
      <c r="C33" s="413">
        <v>-41736.099999999991</v>
      </c>
      <c r="D33" s="413">
        <v>9186.5999999999858</v>
      </c>
      <c r="E33" s="413">
        <v>25055.3</v>
      </c>
    </row>
    <row r="34" spans="1:7" ht="15" customHeight="1">
      <c r="A34" s="1925" t="s">
        <v>2331</v>
      </c>
      <c r="B34" s="1919">
        <v>34</v>
      </c>
      <c r="C34" s="1919">
        <v>-42.699999999999989</v>
      </c>
      <c r="D34" s="1919">
        <v>-64.5</v>
      </c>
      <c r="E34" s="1919">
        <v>235.3</v>
      </c>
    </row>
    <row r="35" spans="1:7" ht="15" customHeight="1">
      <c r="A35" s="979" t="s">
        <v>2332</v>
      </c>
      <c r="B35" s="414">
        <v>-443.60000000000014</v>
      </c>
      <c r="C35" s="414">
        <v>-156.69999999999982</v>
      </c>
      <c r="D35" s="414">
        <v>-793.30000000000007</v>
      </c>
      <c r="E35" s="414">
        <v>792.30000000000007</v>
      </c>
    </row>
    <row r="36" spans="1:7" ht="15" customHeight="1">
      <c r="A36" s="979" t="s">
        <v>2333</v>
      </c>
      <c r="B36" s="414">
        <v>1248.5</v>
      </c>
      <c r="C36" s="414">
        <v>-28287.1</v>
      </c>
      <c r="D36" s="414">
        <v>0</v>
      </c>
      <c r="E36" s="414">
        <v>0</v>
      </c>
    </row>
    <row r="37" spans="1:7" ht="15" customHeight="1">
      <c r="A37" s="979" t="s">
        <v>2334</v>
      </c>
      <c r="B37" s="414">
        <v>44059.600000000006</v>
      </c>
      <c r="C37" s="414">
        <v>-23811</v>
      </c>
      <c r="D37" s="414">
        <v>16165.6</v>
      </c>
      <c r="E37" s="414">
        <v>-5796.4</v>
      </c>
    </row>
    <row r="38" spans="1:7" ht="15" customHeight="1">
      <c r="A38" s="979" t="s">
        <v>2812</v>
      </c>
      <c r="B38" s="414">
        <v>0</v>
      </c>
      <c r="C38" s="414">
        <v>0</v>
      </c>
      <c r="D38" s="414">
        <v>-5045.2000000000116</v>
      </c>
      <c r="E38" s="414">
        <v>27382.400000000001</v>
      </c>
    </row>
    <row r="39" spans="1:7" ht="15" customHeight="1">
      <c r="A39" s="979" t="s">
        <v>2335</v>
      </c>
      <c r="B39" s="414">
        <v>19590.5</v>
      </c>
      <c r="C39" s="414">
        <v>10561.400000000005</v>
      </c>
      <c r="D39" s="414">
        <v>-1076.0000000000041</v>
      </c>
      <c r="E39" s="414">
        <v>2441.6999999999985</v>
      </c>
    </row>
    <row r="40" spans="1:7" s="120" customFormat="1" ht="15" customHeight="1">
      <c r="A40" s="1920" t="s">
        <v>2336</v>
      </c>
      <c r="B40" s="996">
        <v>-16774.900000000001</v>
      </c>
      <c r="C40" s="996">
        <v>-52131.299999999945</v>
      </c>
      <c r="D40" s="996">
        <v>75518.100000000049</v>
      </c>
      <c r="E40" s="996">
        <v>72215.599999999991</v>
      </c>
    </row>
    <row r="41" spans="1:7" ht="9">
      <c r="D41" s="41"/>
      <c r="E41" s="41"/>
    </row>
    <row r="42" spans="1:7" s="1335" customFormat="1" ht="9">
      <c r="A42" s="2190" t="s">
        <v>2876</v>
      </c>
      <c r="B42" s="2190"/>
      <c r="C42" s="2190"/>
      <c r="D42" s="1851"/>
      <c r="E42" s="1851"/>
    </row>
    <row r="43" spans="1:7" s="1335" customFormat="1" ht="9">
      <c r="A43" s="2187" t="s">
        <v>2337</v>
      </c>
      <c r="B43" s="2187"/>
      <c r="C43" s="2188"/>
      <c r="D43" s="1851"/>
      <c r="E43" s="1851"/>
    </row>
    <row r="44" spans="1:7" s="1335" customFormat="1" ht="9">
      <c r="A44" s="2187" t="s">
        <v>2338</v>
      </c>
      <c r="B44" s="2187"/>
      <c r="C44" s="2188"/>
      <c r="D44" s="1851"/>
      <c r="E44" s="1851"/>
    </row>
    <row r="45" spans="1:7" s="1335" customFormat="1" ht="9">
      <c r="A45" s="2192" t="s">
        <v>2877</v>
      </c>
      <c r="B45" s="2192"/>
      <c r="C45" s="2188"/>
      <c r="D45" s="1851"/>
      <c r="E45" s="1851"/>
    </row>
    <row r="46" spans="1:7" s="1335" customFormat="1" ht="9">
      <c r="A46" s="2191" t="s">
        <v>2878</v>
      </c>
      <c r="B46" s="2191"/>
      <c r="C46" s="2191"/>
      <c r="D46" s="2191"/>
      <c r="E46" s="2191"/>
      <c r="F46" s="2364"/>
      <c r="G46" s="2364"/>
    </row>
    <row r="47" spans="1:7" s="1335" customFormat="1" ht="9">
      <c r="A47" s="2187" t="s">
        <v>2340</v>
      </c>
      <c r="B47" s="2187"/>
      <c r="C47" s="2188"/>
      <c r="D47" s="1851"/>
      <c r="E47" s="1851"/>
    </row>
    <row r="48" spans="1:7" s="1335" customFormat="1" ht="9">
      <c r="A48" s="2187" t="s">
        <v>2879</v>
      </c>
      <c r="B48" s="1851"/>
      <c r="C48" s="1851"/>
      <c r="D48" s="2189"/>
      <c r="E48" s="1851"/>
    </row>
    <row r="49" spans="1:3" ht="9">
      <c r="A49" s="357"/>
      <c r="B49" s="357"/>
      <c r="C49" s="357"/>
    </row>
    <row r="50" spans="1:3" ht="9.9499999999999993" customHeight="1">
      <c r="A50" s="358"/>
      <c r="B50" s="358"/>
      <c r="C50" s="358"/>
    </row>
    <row r="51" spans="1:3" ht="9.9499999999999993" customHeight="1">
      <c r="A51" s="358"/>
      <c r="B51" s="358"/>
      <c r="C51" s="358"/>
    </row>
    <row r="52" spans="1:3" ht="9.9499999999999993" customHeight="1">
      <c r="A52" s="358"/>
      <c r="B52" s="358"/>
      <c r="C52" s="358"/>
    </row>
    <row r="53" spans="1:3" ht="9.9499999999999993" customHeight="1">
      <c r="A53" s="358"/>
      <c r="B53" s="358"/>
      <c r="C53" s="358"/>
    </row>
    <row r="54" spans="1:3" ht="9.9499999999999993" customHeight="1">
      <c r="A54" s="358"/>
      <c r="B54" s="358"/>
      <c r="C54" s="358"/>
    </row>
    <row r="55" spans="1:3" ht="9.9499999999999993" customHeight="1">
      <c r="A55" s="358"/>
      <c r="B55" s="358"/>
      <c r="C55" s="358"/>
    </row>
    <row r="56" spans="1:3" ht="9.9499999999999993" customHeight="1">
      <c r="A56" s="352"/>
      <c r="B56" s="352"/>
      <c r="C56" s="352"/>
    </row>
  </sheetData>
  <mergeCells count="4">
    <mergeCell ref="B5:B6"/>
    <mergeCell ref="C5:C6"/>
    <mergeCell ref="A5:A6"/>
    <mergeCell ref="D5:D6"/>
  </mergeCells>
  <printOptions horizontalCentered="1"/>
  <pageMargins left="0.51181102362204722" right="0.51181102362204722" top="0.98425196850393704" bottom="0" header="0.51181102362204722" footer="0.19685039370078741"/>
  <pageSetup paperSize="9" firstPageNumber="78" orientation="portrait" useFirstPageNumber="1" r:id="rId1"/>
  <headerFooter alignWithMargins="0">
    <oddFooter>&amp;C&amp;"Times New Roman,Bold"&amp;10&amp;P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sheetPr codeName="Sheet58"/>
  <dimension ref="A1:N99"/>
  <sheetViews>
    <sheetView topLeftCell="A58" workbookViewId="0">
      <selection activeCell="L10" sqref="L10"/>
    </sheetView>
  </sheetViews>
  <sheetFormatPr defaultColWidth="12.83203125" defaultRowHeight="12" customHeight="1"/>
  <cols>
    <col min="1" max="1" width="7.1640625" style="257" customWidth="1"/>
    <col min="2" max="2" width="31.1640625" style="4" customWidth="1"/>
    <col min="3" max="5" width="9.83203125" style="4" customWidth="1"/>
    <col min="6" max="6" width="9.83203125" style="3" customWidth="1"/>
    <col min="7" max="11" width="9.83203125" style="4" customWidth="1"/>
    <col min="12" max="16384" width="12.83203125" style="4"/>
  </cols>
  <sheetData>
    <row r="1" spans="1:11" s="469" customFormat="1" ht="14.1" customHeight="1">
      <c r="A1" s="2531" t="s">
        <v>2484</v>
      </c>
      <c r="B1" s="2532"/>
      <c r="C1" s="2532"/>
      <c r="D1" s="2532"/>
      <c r="E1" s="2532"/>
      <c r="F1" s="516"/>
      <c r="K1" s="470"/>
    </row>
    <row r="2" spans="1:11" s="849" customFormat="1" ht="14.1" customHeight="1">
      <c r="A2" s="2544" t="s">
        <v>1970</v>
      </c>
      <c r="B2" s="2545"/>
      <c r="C2" s="2545"/>
      <c r="D2" s="2545"/>
      <c r="E2" s="2545"/>
      <c r="F2" s="2545"/>
      <c r="K2" s="850"/>
    </row>
    <row r="3" spans="1:11" s="471" customFormat="1" ht="14.1" customHeight="1">
      <c r="A3" s="518"/>
      <c r="F3" s="517"/>
      <c r="K3" s="472"/>
    </row>
    <row r="4" spans="1:11" s="471" customFormat="1" ht="14.1" customHeight="1">
      <c r="A4" s="519" t="s">
        <v>280</v>
      </c>
      <c r="B4" s="466"/>
      <c r="F4" s="517"/>
      <c r="K4" s="472"/>
    </row>
    <row r="5" spans="1:11" ht="12.2" customHeight="1">
      <c r="A5" s="2546" t="s">
        <v>1411</v>
      </c>
      <c r="B5" s="2547"/>
      <c r="C5" s="437" t="s">
        <v>1575</v>
      </c>
      <c r="D5" s="613"/>
      <c r="E5" s="613"/>
      <c r="F5" s="215"/>
      <c r="G5" s="437"/>
      <c r="H5" s="613"/>
      <c r="I5" s="613"/>
      <c r="J5" s="613"/>
      <c r="K5" s="215"/>
    </row>
    <row r="6" spans="1:11" ht="12.2" customHeight="1">
      <c r="A6" s="2548"/>
      <c r="B6" s="2549"/>
      <c r="C6" s="350" t="s">
        <v>895</v>
      </c>
      <c r="D6" s="350" t="s">
        <v>873</v>
      </c>
      <c r="E6" s="7" t="s">
        <v>1601</v>
      </c>
      <c r="F6" s="6" t="s">
        <v>1683</v>
      </c>
      <c r="G6" s="6" t="s">
        <v>1408</v>
      </c>
      <c r="H6" s="6" t="s">
        <v>1441</v>
      </c>
      <c r="I6" s="6" t="s">
        <v>1442</v>
      </c>
      <c r="J6" s="6" t="s">
        <v>721</v>
      </c>
      <c r="K6" s="6" t="s">
        <v>292</v>
      </c>
    </row>
    <row r="7" spans="1:11" ht="12.2" customHeight="1">
      <c r="A7" s="251"/>
      <c r="B7" s="294" t="s">
        <v>1266</v>
      </c>
      <c r="C7" s="415">
        <v>56229.8</v>
      </c>
      <c r="D7" s="225">
        <v>62331.000000000007</v>
      </c>
      <c r="E7" s="225">
        <v>70124.87000000001</v>
      </c>
      <c r="F7" s="225">
        <v>72282.085934179995</v>
      </c>
      <c r="G7" s="225">
        <v>87712.08361886999</v>
      </c>
      <c r="H7" s="225">
        <v>107622.72684729</v>
      </c>
      <c r="I7" s="225">
        <v>143474.41348134002</v>
      </c>
      <c r="J7" s="225">
        <v>179940.36952966999</v>
      </c>
      <c r="K7" s="225">
        <v>199819.57419715001</v>
      </c>
    </row>
    <row r="8" spans="1:11" ht="12.2" customHeight="1">
      <c r="A8" s="252" t="s">
        <v>176</v>
      </c>
      <c r="B8" s="745" t="s">
        <v>1267</v>
      </c>
      <c r="C8" s="143">
        <v>42587</v>
      </c>
      <c r="D8" s="144">
        <v>48175.700000000004</v>
      </c>
      <c r="E8" s="144">
        <v>54107.000000000007</v>
      </c>
      <c r="F8" s="143">
        <v>57426.995639129993</v>
      </c>
      <c r="G8" s="144">
        <v>71167.979122179997</v>
      </c>
      <c r="H8" s="144">
        <v>85147.10085386</v>
      </c>
      <c r="I8" s="144">
        <v>117051.79667517002</v>
      </c>
      <c r="J8" s="144">
        <v>156290.69289228</v>
      </c>
      <c r="K8" s="144">
        <v>172755.24581564</v>
      </c>
    </row>
    <row r="9" spans="1:11" ht="12.2" customHeight="1">
      <c r="A9" s="307" t="s">
        <v>1268</v>
      </c>
      <c r="B9" s="746" t="s">
        <v>1269</v>
      </c>
      <c r="C9" s="318">
        <v>13642.800000000001</v>
      </c>
      <c r="D9" s="317">
        <v>14155.300000000001</v>
      </c>
      <c r="E9" s="317">
        <v>16017.869999999999</v>
      </c>
      <c r="F9" s="318">
        <v>14855.090295049999</v>
      </c>
      <c r="G9" s="317">
        <v>16544.104496689997</v>
      </c>
      <c r="H9" s="317">
        <v>22475.625993429996</v>
      </c>
      <c r="I9" s="317">
        <v>26422.616806170001</v>
      </c>
      <c r="J9" s="317">
        <v>23649.676637389999</v>
      </c>
      <c r="K9" s="317">
        <v>27064.328381510004</v>
      </c>
    </row>
    <row r="10" spans="1:11" s="120" customFormat="1" ht="12.2" customHeight="1">
      <c r="A10" s="253" t="s">
        <v>176</v>
      </c>
      <c r="B10" s="747" t="s">
        <v>1270</v>
      </c>
      <c r="C10" s="141">
        <v>42587</v>
      </c>
      <c r="D10" s="754">
        <v>48175.700000000004</v>
      </c>
      <c r="E10" s="134">
        <v>54107.000000000007</v>
      </c>
      <c r="F10" s="134">
        <v>57426.995639129993</v>
      </c>
      <c r="G10" s="134">
        <v>71167.979122179997</v>
      </c>
      <c r="H10" s="134">
        <v>85147.10085386</v>
      </c>
      <c r="I10" s="134">
        <v>117051.79667517002</v>
      </c>
      <c r="J10" s="134">
        <v>156290.69289228</v>
      </c>
      <c r="K10" s="134">
        <v>172755.24581564</v>
      </c>
    </row>
    <row r="11" spans="1:11" s="246" customFormat="1" ht="12.2" customHeight="1">
      <c r="A11" s="254">
        <v>1</v>
      </c>
      <c r="B11" s="748" t="s">
        <v>1271</v>
      </c>
      <c r="C11" s="144">
        <v>32481.200000000004</v>
      </c>
      <c r="D11" s="755">
        <v>36273.800000000003</v>
      </c>
      <c r="E11" s="616">
        <v>41045.710000000006</v>
      </c>
      <c r="F11" s="616">
        <v>43465.518973249993</v>
      </c>
      <c r="G11" s="616">
        <v>52188.331564289998</v>
      </c>
      <c r="H11" s="616">
        <v>62076.343904790003</v>
      </c>
      <c r="I11" s="616">
        <v>82499.218287809999</v>
      </c>
      <c r="J11" s="616">
        <v>114530.20396083999</v>
      </c>
      <c r="K11" s="616">
        <v>124114.25204602</v>
      </c>
    </row>
    <row r="12" spans="1:11" s="248" customFormat="1" ht="12.2" customHeight="1">
      <c r="A12" s="255"/>
      <c r="B12" s="748" t="s">
        <v>1272</v>
      </c>
      <c r="C12" s="140">
        <v>14236.400000000003</v>
      </c>
      <c r="D12" s="311">
        <v>15554.2</v>
      </c>
      <c r="E12" s="65">
        <v>15701.51</v>
      </c>
      <c r="F12" s="65">
        <v>15343.675839509999</v>
      </c>
      <c r="G12" s="65">
        <v>16699.269586729999</v>
      </c>
      <c r="H12" s="65">
        <v>21062.576850510002</v>
      </c>
      <c r="I12" s="65">
        <v>26622.511920779998</v>
      </c>
      <c r="J12" s="65">
        <v>35151.614653849996</v>
      </c>
      <c r="K12" s="65">
        <v>35708.585372010006</v>
      </c>
    </row>
    <row r="13" spans="1:11" ht="12.2" customHeight="1">
      <c r="A13" s="256"/>
      <c r="B13" s="749" t="s">
        <v>1273</v>
      </c>
      <c r="C13" s="145">
        <v>855.2</v>
      </c>
      <c r="D13" s="756">
        <v>527.4</v>
      </c>
      <c r="E13" s="756">
        <v>736.29</v>
      </c>
      <c r="F13" s="756">
        <v>625.28370603999997</v>
      </c>
      <c r="G13" s="756">
        <v>708.61283372000003</v>
      </c>
      <c r="H13" s="756">
        <v>445.73905447000004</v>
      </c>
      <c r="I13" s="756">
        <v>796.37836000000004</v>
      </c>
      <c r="J13" s="756">
        <v>908.92163234999998</v>
      </c>
      <c r="K13" s="756">
        <v>357.660549</v>
      </c>
    </row>
    <row r="14" spans="1:11" ht="12.2" customHeight="1">
      <c r="A14" s="256"/>
      <c r="B14" s="749" t="s">
        <v>1274</v>
      </c>
      <c r="C14" s="145">
        <v>10567.7</v>
      </c>
      <c r="D14" s="756">
        <v>11439.1</v>
      </c>
      <c r="E14" s="756">
        <v>12302.93</v>
      </c>
      <c r="F14" s="756">
        <v>11744.51926055</v>
      </c>
      <c r="G14" s="756">
        <v>13623.9434989</v>
      </c>
      <c r="H14" s="756">
        <v>17128.289603320001</v>
      </c>
      <c r="I14" s="756">
        <v>21886.32521155</v>
      </c>
      <c r="J14" s="756">
        <v>29964.788210819999</v>
      </c>
      <c r="K14" s="756">
        <v>31477.330933639998</v>
      </c>
    </row>
    <row r="15" spans="1:11" ht="12.2" customHeight="1">
      <c r="A15" s="256"/>
      <c r="B15" s="749" t="s">
        <v>1275</v>
      </c>
      <c r="C15" s="145">
        <v>2370.6</v>
      </c>
      <c r="D15" s="756">
        <v>3110.1</v>
      </c>
      <c r="E15" s="756">
        <v>2188.3000000000002</v>
      </c>
      <c r="F15" s="756">
        <v>2314.4316079999999</v>
      </c>
      <c r="G15" s="756">
        <v>1896.5657455999999</v>
      </c>
      <c r="H15" s="756">
        <v>2997.0727711999998</v>
      </c>
      <c r="I15" s="756">
        <v>3211.1896831999998</v>
      </c>
      <c r="J15" s="756">
        <v>3521.0315935999997</v>
      </c>
      <c r="K15" s="756">
        <v>2831.7818848000002</v>
      </c>
    </row>
    <row r="16" spans="1:11" ht="12.2" customHeight="1">
      <c r="A16" s="256"/>
      <c r="B16" s="749" t="s">
        <v>1276</v>
      </c>
      <c r="C16" s="145">
        <v>426.2</v>
      </c>
      <c r="D16" s="756">
        <v>404.7</v>
      </c>
      <c r="E16" s="756">
        <v>400.93</v>
      </c>
      <c r="F16" s="756">
        <v>538.76228700000001</v>
      </c>
      <c r="G16" s="756">
        <v>405.98248899999999</v>
      </c>
      <c r="H16" s="756">
        <v>390.12059699999998</v>
      </c>
      <c r="I16" s="756">
        <v>497.226632</v>
      </c>
      <c r="J16" s="756">
        <v>497.34435686</v>
      </c>
      <c r="K16" s="756">
        <v>751.625136</v>
      </c>
    </row>
    <row r="17" spans="1:11" ht="12.2" customHeight="1">
      <c r="A17" s="256"/>
      <c r="B17" s="749" t="s">
        <v>1298</v>
      </c>
      <c r="C17" s="145">
        <v>16.7</v>
      </c>
      <c r="D17" s="756">
        <v>72.900000000000006</v>
      </c>
      <c r="E17" s="756">
        <v>73.06</v>
      </c>
      <c r="F17" s="756">
        <v>120.67897792000001</v>
      </c>
      <c r="G17" s="756">
        <v>64.165019509999993</v>
      </c>
      <c r="H17" s="756">
        <v>101.35482451999999</v>
      </c>
      <c r="I17" s="756">
        <v>231.39203402999999</v>
      </c>
      <c r="J17" s="756">
        <v>259.52886022000001</v>
      </c>
      <c r="K17" s="756">
        <v>290.18686856999994</v>
      </c>
    </row>
    <row r="18" spans="1:11" s="248" customFormat="1" ht="12.2" customHeight="1">
      <c r="A18" s="255"/>
      <c r="B18" s="748" t="s">
        <v>1038</v>
      </c>
      <c r="C18" s="140">
        <v>13467.3</v>
      </c>
      <c r="D18" s="311">
        <v>14498.2</v>
      </c>
      <c r="E18" s="65">
        <v>18897.93</v>
      </c>
      <c r="F18" s="65">
        <v>21615.391455069999</v>
      </c>
      <c r="G18" s="65">
        <v>26145.419710189999</v>
      </c>
      <c r="H18" s="65">
        <v>29784.5687607</v>
      </c>
      <c r="I18" s="65">
        <v>39604.180697539996</v>
      </c>
      <c r="J18" s="65">
        <v>54896.501058859998</v>
      </c>
      <c r="K18" s="65">
        <v>61659.064167339995</v>
      </c>
    </row>
    <row r="19" spans="1:11" ht="12.2" customHeight="1">
      <c r="A19" s="256"/>
      <c r="B19" s="749" t="s">
        <v>1299</v>
      </c>
      <c r="C19" s="145">
        <v>1904.1</v>
      </c>
      <c r="D19" s="756">
        <v>1964.1</v>
      </c>
      <c r="E19" s="756">
        <v>2460.94</v>
      </c>
      <c r="F19" s="756">
        <v>2899.8616358899999</v>
      </c>
      <c r="G19" s="756">
        <v>3278.4610730700001</v>
      </c>
      <c r="H19" s="756">
        <v>3456.3593151599998</v>
      </c>
      <c r="I19" s="756">
        <v>4140.4956621599995</v>
      </c>
      <c r="J19" s="756">
        <v>5999.15723024</v>
      </c>
      <c r="K19" s="756">
        <v>6719.9865651400005</v>
      </c>
    </row>
    <row r="20" spans="1:11" ht="12.2" customHeight="1">
      <c r="A20" s="256"/>
      <c r="B20" s="749" t="s">
        <v>1300</v>
      </c>
      <c r="C20" s="145">
        <v>8629.2000000000007</v>
      </c>
      <c r="D20" s="756">
        <v>8874.7000000000007</v>
      </c>
      <c r="E20" s="756">
        <v>12270.18</v>
      </c>
      <c r="F20" s="756">
        <v>13462.54077182</v>
      </c>
      <c r="G20" s="756">
        <v>16507.96099734</v>
      </c>
      <c r="H20" s="756">
        <v>18951.934956839999</v>
      </c>
      <c r="I20" s="756">
        <v>25579.180973779999</v>
      </c>
      <c r="J20" s="756">
        <v>34555.202420109999</v>
      </c>
      <c r="K20" s="756">
        <v>39379.267098699995</v>
      </c>
    </row>
    <row r="21" spans="1:11" ht="12.2" customHeight="1">
      <c r="A21" s="256"/>
      <c r="B21" s="749" t="s">
        <v>10</v>
      </c>
      <c r="C21" s="145">
        <v>676.3</v>
      </c>
      <c r="D21" s="756">
        <v>851.4</v>
      </c>
      <c r="E21" s="756">
        <v>1164.23</v>
      </c>
      <c r="F21" s="756">
        <v>1357.3666465599999</v>
      </c>
      <c r="G21" s="756">
        <v>1645.89213903</v>
      </c>
      <c r="H21" s="756">
        <v>2296.1728378000003</v>
      </c>
      <c r="I21" s="756">
        <v>2379.2633709299998</v>
      </c>
      <c r="J21" s="756">
        <v>3286.6241826700002</v>
      </c>
      <c r="K21" s="756">
        <v>4233.32809258</v>
      </c>
    </row>
    <row r="22" spans="1:11" ht="12.2" customHeight="1">
      <c r="A22" s="256"/>
      <c r="B22" s="749" t="s">
        <v>1301</v>
      </c>
      <c r="C22" s="145">
        <v>2257.6999999999998</v>
      </c>
      <c r="D22" s="756">
        <v>2808</v>
      </c>
      <c r="E22" s="32">
        <v>3002.58</v>
      </c>
      <c r="F22" s="32">
        <v>3895.6224007999999</v>
      </c>
      <c r="G22" s="32">
        <v>4713.1055007499999</v>
      </c>
      <c r="H22" s="32">
        <v>5080.1016509000001</v>
      </c>
      <c r="I22" s="32">
        <v>7505.2406906700007</v>
      </c>
      <c r="J22" s="32">
        <v>11055.51722584</v>
      </c>
      <c r="K22" s="32">
        <v>11326.48241092</v>
      </c>
    </row>
    <row r="23" spans="1:11" s="248" customFormat="1" ht="12.2" customHeight="1">
      <c r="A23" s="255"/>
      <c r="B23" s="748" t="s">
        <v>1302</v>
      </c>
      <c r="C23" s="140">
        <v>4777.5</v>
      </c>
      <c r="D23" s="311">
        <v>6221.4</v>
      </c>
      <c r="E23" s="65">
        <v>6446.27</v>
      </c>
      <c r="F23" s="65">
        <v>6506.4516786699987</v>
      </c>
      <c r="G23" s="65">
        <v>9343.6422673699981</v>
      </c>
      <c r="H23" s="65">
        <v>11229.198293580001</v>
      </c>
      <c r="I23" s="65">
        <v>16272.52566949</v>
      </c>
      <c r="J23" s="65">
        <v>24315.115277450001</v>
      </c>
      <c r="K23" s="65">
        <v>26542.226123169999</v>
      </c>
    </row>
    <row r="24" spans="1:11" ht="12.2" customHeight="1">
      <c r="A24" s="256"/>
      <c r="B24" s="749" t="s">
        <v>1303</v>
      </c>
      <c r="C24" s="145">
        <v>2049.6</v>
      </c>
      <c r="D24" s="756">
        <v>2394.1999999999998</v>
      </c>
      <c r="E24" s="756">
        <v>2477.0300000000002</v>
      </c>
      <c r="F24" s="756">
        <v>2409.0733567899997</v>
      </c>
      <c r="G24" s="756">
        <v>2854.2589833899997</v>
      </c>
      <c r="H24" s="756">
        <v>3117.5503490900001</v>
      </c>
      <c r="I24" s="756">
        <v>3740.3089622700004</v>
      </c>
      <c r="J24" s="756">
        <v>4511.5372636700004</v>
      </c>
      <c r="K24" s="756">
        <v>5142.7812939400001</v>
      </c>
    </row>
    <row r="25" spans="1:11" ht="12.2" customHeight="1">
      <c r="A25" s="256"/>
      <c r="B25" s="749" t="s">
        <v>1304</v>
      </c>
      <c r="C25" s="145">
        <v>2212.4</v>
      </c>
      <c r="D25" s="756">
        <v>2244.5</v>
      </c>
      <c r="E25" s="756">
        <v>2559.1</v>
      </c>
      <c r="F25" s="756">
        <v>2677.3273393999998</v>
      </c>
      <c r="G25" s="756">
        <v>3436.4816291899997</v>
      </c>
      <c r="H25" s="756">
        <v>3672.5805809399999</v>
      </c>
      <c r="I25" s="756">
        <v>5131.1844780899992</v>
      </c>
      <c r="J25" s="756">
        <v>6584.0487248299996</v>
      </c>
      <c r="K25" s="756">
        <v>8438.8776984899996</v>
      </c>
    </row>
    <row r="26" spans="1:11" ht="12.2" customHeight="1">
      <c r="A26" s="256"/>
      <c r="B26" s="749" t="s">
        <v>1305</v>
      </c>
      <c r="C26" s="145">
        <v>332</v>
      </c>
      <c r="D26" s="756">
        <v>296.10000000000002</v>
      </c>
      <c r="E26" s="756">
        <v>326.18</v>
      </c>
      <c r="F26" s="756">
        <v>330.21994045999998</v>
      </c>
      <c r="G26" s="756">
        <v>973.60336788999996</v>
      </c>
      <c r="H26" s="756">
        <v>1522.1004031800001</v>
      </c>
      <c r="I26" s="756">
        <v>2139.6190467500001</v>
      </c>
      <c r="J26" s="756">
        <v>2514.0413882100002</v>
      </c>
      <c r="K26" s="756">
        <v>2191.70127925</v>
      </c>
    </row>
    <row r="27" spans="1:11" ht="12.2" customHeight="1">
      <c r="A27" s="256"/>
      <c r="B27" s="749" t="s">
        <v>1306</v>
      </c>
      <c r="C27" s="145">
        <v>183.5</v>
      </c>
      <c r="D27" s="756">
        <v>1286.5999999999999</v>
      </c>
      <c r="E27" s="756">
        <v>1083.96</v>
      </c>
      <c r="F27" s="756">
        <v>1089.83104202</v>
      </c>
      <c r="G27" s="756">
        <v>1970.3311970699999</v>
      </c>
      <c r="H27" s="756">
        <v>2847.16143741</v>
      </c>
      <c r="I27" s="756">
        <v>5128.9811710900003</v>
      </c>
      <c r="J27" s="756">
        <v>10546.87716715</v>
      </c>
      <c r="K27" s="756">
        <v>10564.09248496</v>
      </c>
    </row>
    <row r="28" spans="1:11" ht="12.2" customHeight="1">
      <c r="A28" s="256"/>
      <c r="B28" s="750" t="s">
        <v>11</v>
      </c>
      <c r="C28" s="145"/>
      <c r="D28" s="756"/>
      <c r="E28" s="756"/>
      <c r="F28" s="756"/>
      <c r="G28" s="756">
        <v>108.96708982999999</v>
      </c>
      <c r="H28" s="756">
        <v>69.80552295999999</v>
      </c>
      <c r="I28" s="756">
        <v>132.43201129000002</v>
      </c>
      <c r="J28" s="756">
        <v>158.61073359</v>
      </c>
      <c r="K28" s="756">
        <v>204.77336653</v>
      </c>
    </row>
    <row r="29" spans="1:11" s="248" customFormat="1" ht="12.2" customHeight="1">
      <c r="A29" s="255"/>
      <c r="B29" s="748" t="s">
        <v>724</v>
      </c>
      <c r="C29" s="140"/>
      <c r="D29" s="311"/>
      <c r="E29" s="65"/>
      <c r="F29" s="65"/>
      <c r="G29" s="65"/>
      <c r="H29" s="65"/>
      <c r="I29" s="65"/>
      <c r="J29" s="65">
        <v>166.97297068</v>
      </c>
      <c r="K29" s="65">
        <v>204.3763835</v>
      </c>
    </row>
    <row r="30" spans="1:11" ht="12.2" customHeight="1">
      <c r="A30" s="254">
        <v>2</v>
      </c>
      <c r="B30" s="748" t="s">
        <v>1307</v>
      </c>
      <c r="C30" s="144">
        <v>10105.799999999999</v>
      </c>
      <c r="D30" s="755">
        <v>11901.9</v>
      </c>
      <c r="E30" s="616">
        <v>13061.289999999999</v>
      </c>
      <c r="F30" s="616">
        <v>13961.47666588</v>
      </c>
      <c r="G30" s="616">
        <v>18979.647557889999</v>
      </c>
      <c r="H30" s="616">
        <v>23070.756949070001</v>
      </c>
      <c r="I30" s="616">
        <v>34552.578387360008</v>
      </c>
      <c r="J30" s="616">
        <v>41760.488931439999</v>
      </c>
      <c r="K30" s="616">
        <v>48640.99376962</v>
      </c>
    </row>
    <row r="31" spans="1:11" s="246" customFormat="1" ht="12.2" customHeight="1">
      <c r="A31" s="255"/>
      <c r="B31" s="751" t="s">
        <v>1308</v>
      </c>
      <c r="C31" s="140">
        <v>8132.2</v>
      </c>
      <c r="D31" s="311">
        <v>9504</v>
      </c>
      <c r="E31" s="65">
        <v>10455.99</v>
      </c>
      <c r="F31" s="65">
        <v>10933.52069437</v>
      </c>
      <c r="G31" s="65">
        <v>15729.986329789999</v>
      </c>
      <c r="H31" s="65">
        <v>19067.532253109999</v>
      </c>
      <c r="I31" s="65">
        <v>27479.652347560004</v>
      </c>
      <c r="J31" s="65">
        <v>33832.077436359999</v>
      </c>
      <c r="K31" s="65">
        <v>42066.347148109999</v>
      </c>
    </row>
    <row r="32" spans="1:11" s="248" customFormat="1" ht="12.2" customHeight="1">
      <c r="A32" s="255"/>
      <c r="B32" s="701" t="s">
        <v>1309</v>
      </c>
      <c r="C32" s="145">
        <v>5554</v>
      </c>
      <c r="D32" s="756">
        <v>6805</v>
      </c>
      <c r="E32" s="32">
        <v>7331.31</v>
      </c>
      <c r="F32" s="32">
        <v>7576.5301750600011</v>
      </c>
      <c r="G32" s="32">
        <v>11604.90486669</v>
      </c>
      <c r="H32" s="32">
        <v>13263.19589332</v>
      </c>
      <c r="I32" s="32">
        <v>19646.360863370002</v>
      </c>
      <c r="J32" s="32">
        <v>24054.265454349999</v>
      </c>
      <c r="K32" s="32">
        <v>28807.173047700002</v>
      </c>
    </row>
    <row r="33" spans="1:14" s="248" customFormat="1" ht="12.2" customHeight="1">
      <c r="A33" s="255"/>
      <c r="B33" s="720" t="s">
        <v>1310</v>
      </c>
      <c r="C33" s="245">
        <v>1251</v>
      </c>
      <c r="D33" s="757">
        <v>2056.6</v>
      </c>
      <c r="E33" s="314">
        <v>1331.53</v>
      </c>
      <c r="F33" s="314">
        <v>195.77423555000001</v>
      </c>
      <c r="G33" s="314">
        <v>1019.5371186799999</v>
      </c>
      <c r="H33" s="314">
        <v>183.38066777</v>
      </c>
      <c r="I33" s="314">
        <v>959.67142813999999</v>
      </c>
      <c r="J33" s="314">
        <v>1132.5296430899998</v>
      </c>
      <c r="K33" s="314">
        <v>1281.9667615899998</v>
      </c>
    </row>
    <row r="34" spans="1:14" s="248" customFormat="1" ht="12.2" customHeight="1">
      <c r="A34" s="255"/>
      <c r="B34" s="720" t="s">
        <v>1311</v>
      </c>
      <c r="C34" s="245">
        <v>1235.0999999999999</v>
      </c>
      <c r="D34" s="757">
        <v>1531.3</v>
      </c>
      <c r="E34" s="757">
        <v>2467.63</v>
      </c>
      <c r="F34" s="757">
        <v>3405.5825942199999</v>
      </c>
      <c r="G34" s="757">
        <v>5716.3725850399996</v>
      </c>
      <c r="H34" s="757">
        <v>7207.3359840600006</v>
      </c>
      <c r="I34" s="757">
        <v>9428.1631067000017</v>
      </c>
      <c r="J34" s="757">
        <v>12023.539122799999</v>
      </c>
      <c r="K34" s="757">
        <v>13967.16986147</v>
      </c>
    </row>
    <row r="35" spans="1:14" s="248" customFormat="1" ht="12.2" customHeight="1">
      <c r="A35" s="255"/>
      <c r="B35" s="720" t="s">
        <v>12</v>
      </c>
      <c r="C35" s="245">
        <v>1166.7</v>
      </c>
      <c r="D35" s="757">
        <v>1239.8</v>
      </c>
      <c r="E35" s="757">
        <v>1527.32</v>
      </c>
      <c r="F35" s="757">
        <v>1703.02667408</v>
      </c>
      <c r="G35" s="757">
        <v>2309.99511549</v>
      </c>
      <c r="H35" s="757">
        <v>3135.2247619200002</v>
      </c>
      <c r="I35" s="757">
        <v>4200.4673872600006</v>
      </c>
      <c r="J35" s="757">
        <v>6268.7519304999996</v>
      </c>
      <c r="K35" s="757">
        <v>7232.8508901200003</v>
      </c>
    </row>
    <row r="36" spans="1:14" s="248" customFormat="1" ht="12.2" customHeight="1">
      <c r="A36" s="255"/>
      <c r="B36" s="720" t="s">
        <v>1457</v>
      </c>
      <c r="C36" s="245">
        <v>1801.7</v>
      </c>
      <c r="D36" s="757">
        <v>1869.7</v>
      </c>
      <c r="E36" s="757">
        <v>1876.77</v>
      </c>
      <c r="F36" s="757">
        <v>1958.7908256600001</v>
      </c>
      <c r="G36" s="757">
        <v>2303.42487123</v>
      </c>
      <c r="H36" s="757">
        <v>2452.1881392499999</v>
      </c>
      <c r="I36" s="757">
        <v>4481.6127195700001</v>
      </c>
      <c r="J36" s="757">
        <v>3842.3095598499999</v>
      </c>
      <c r="K36" s="757">
        <v>4895.7283571899998</v>
      </c>
    </row>
    <row r="37" spans="1:14" s="248" customFormat="1" ht="12.2" customHeight="1">
      <c r="A37" s="254"/>
      <c r="B37" s="720" t="s">
        <v>17</v>
      </c>
      <c r="C37" s="245">
        <v>99.5</v>
      </c>
      <c r="D37" s="757">
        <v>107.6</v>
      </c>
      <c r="E37" s="314">
        <v>128.06</v>
      </c>
      <c r="F37" s="314">
        <v>313.35584555000003</v>
      </c>
      <c r="G37" s="314">
        <v>255.57517625</v>
      </c>
      <c r="H37" s="314">
        <v>285.06634031999999</v>
      </c>
      <c r="I37" s="314">
        <v>576.44622170000002</v>
      </c>
      <c r="J37" s="314">
        <v>787.13519811000003</v>
      </c>
      <c r="K37" s="314">
        <v>1429.4571773299999</v>
      </c>
    </row>
    <row r="38" spans="1:14" s="246" customFormat="1" ht="12.2" customHeight="1">
      <c r="A38" s="256"/>
      <c r="B38" s="701" t="s">
        <v>1458</v>
      </c>
      <c r="C38" s="145">
        <v>1249</v>
      </c>
      <c r="D38" s="756">
        <v>1392.9</v>
      </c>
      <c r="E38" s="756">
        <v>1678.21</v>
      </c>
      <c r="F38" s="756">
        <v>1771.1294849200001</v>
      </c>
      <c r="G38" s="756">
        <v>2006.8481717899999</v>
      </c>
      <c r="H38" s="756">
        <v>2451.9639936200001</v>
      </c>
      <c r="I38" s="756">
        <v>3398.5009415300001</v>
      </c>
      <c r="J38" s="756">
        <v>4420.0103597899997</v>
      </c>
      <c r="K38" s="756">
        <v>5863.8201575800003</v>
      </c>
    </row>
    <row r="39" spans="1:14" ht="12.2" customHeight="1">
      <c r="A39" s="250"/>
      <c r="B39" s="701" t="s">
        <v>1459</v>
      </c>
      <c r="C39" s="16">
        <v>1321.5</v>
      </c>
      <c r="D39" s="32">
        <v>1291.9000000000001</v>
      </c>
      <c r="E39" s="756">
        <v>1425.85</v>
      </c>
      <c r="F39" s="756">
        <v>1546.5546743899999</v>
      </c>
      <c r="G39" s="756">
        <v>2080.0542792499996</v>
      </c>
      <c r="H39" s="756">
        <v>3271.6848306100001</v>
      </c>
      <c r="I39" s="756">
        <v>4169.6535898499997</v>
      </c>
      <c r="J39" s="756">
        <v>5087.7608492900008</v>
      </c>
      <c r="K39" s="756">
        <v>7108.8709233599993</v>
      </c>
    </row>
    <row r="40" spans="1:14" ht="12.2" customHeight="1">
      <c r="A40" s="255"/>
      <c r="B40" s="701" t="s">
        <v>1448</v>
      </c>
      <c r="C40" s="16">
        <v>7.7</v>
      </c>
      <c r="D40" s="32">
        <v>14.2</v>
      </c>
      <c r="E40" s="136">
        <v>20.62</v>
      </c>
      <c r="F40" s="136">
        <v>39.306359999999998</v>
      </c>
      <c r="G40" s="136">
        <v>38.179012059999998</v>
      </c>
      <c r="H40" s="136">
        <v>80.687535560000001</v>
      </c>
      <c r="I40" s="136">
        <v>265.13695280999997</v>
      </c>
      <c r="J40" s="136">
        <v>270.04077293</v>
      </c>
      <c r="K40" s="136">
        <v>286.48301946999999</v>
      </c>
    </row>
    <row r="41" spans="1:14" s="248" customFormat="1" ht="12.2" customHeight="1">
      <c r="A41" s="255"/>
      <c r="B41" s="751" t="s">
        <v>1585</v>
      </c>
      <c r="C41" s="140">
        <v>1414.2</v>
      </c>
      <c r="D41" s="311">
        <v>1697.5</v>
      </c>
      <c r="E41" s="311">
        <v>1799.24</v>
      </c>
      <c r="F41" s="311">
        <v>2180.31250529</v>
      </c>
      <c r="G41" s="311">
        <v>2238.6737128699997</v>
      </c>
      <c r="H41" s="311">
        <v>2933.0238249600002</v>
      </c>
      <c r="I41" s="311">
        <v>5248.3902470499997</v>
      </c>
      <c r="J41" s="311">
        <v>5510.7741018300003</v>
      </c>
      <c r="K41" s="311">
        <v>3551.9680896300001</v>
      </c>
    </row>
    <row r="42" spans="1:14" s="248" customFormat="1" ht="12.2" customHeight="1">
      <c r="A42" s="111"/>
      <c r="B42" s="752" t="s">
        <v>987</v>
      </c>
      <c r="C42" s="140">
        <v>0.1</v>
      </c>
      <c r="D42" s="311">
        <v>0</v>
      </c>
      <c r="E42" s="311">
        <v>0.01</v>
      </c>
      <c r="F42" s="311">
        <v>3.6449999999999998E-3</v>
      </c>
      <c r="G42" s="311">
        <v>0</v>
      </c>
      <c r="H42" s="311">
        <v>0</v>
      </c>
      <c r="I42" s="311">
        <v>7.7949999999999998E-3</v>
      </c>
      <c r="J42" s="311">
        <v>0.01</v>
      </c>
      <c r="K42" s="311">
        <v>4.4571559999999996E-2</v>
      </c>
    </row>
    <row r="43" spans="1:14" ht="12.2" customHeight="1">
      <c r="A43" s="614"/>
      <c r="B43" s="753" t="s">
        <v>1586</v>
      </c>
      <c r="C43" s="615">
        <v>559.29999999999995</v>
      </c>
      <c r="D43" s="382">
        <v>700.4</v>
      </c>
      <c r="E43" s="382">
        <v>806.05</v>
      </c>
      <c r="F43" s="382">
        <v>847.63982122000004</v>
      </c>
      <c r="G43" s="369">
        <v>1010.98751523</v>
      </c>
      <c r="H43" s="369">
        <v>1070.200871</v>
      </c>
      <c r="I43" s="369">
        <v>1824.5279977499999</v>
      </c>
      <c r="J43" s="369">
        <v>2417.6273932499998</v>
      </c>
      <c r="K43" s="758">
        <v>3022.6339603200004</v>
      </c>
      <c r="L43" s="398"/>
      <c r="M43" s="398"/>
      <c r="N43" s="398"/>
    </row>
    <row r="44" spans="1:14" ht="12.2" customHeight="1">
      <c r="A44" s="1051" t="s">
        <v>1268</v>
      </c>
      <c r="B44" s="1052" t="s">
        <v>1269</v>
      </c>
      <c r="C44" s="754">
        <v>13642.800000000001</v>
      </c>
      <c r="D44" s="754">
        <v>14155.300000000001</v>
      </c>
      <c r="E44" s="65">
        <v>16017.869999999999</v>
      </c>
      <c r="F44" s="134">
        <v>14855.090295049999</v>
      </c>
      <c r="G44" s="134">
        <v>16544.104496689997</v>
      </c>
      <c r="H44" s="134">
        <v>22475.625993429996</v>
      </c>
      <c r="I44" s="134">
        <v>26422.616806170001</v>
      </c>
      <c r="J44" s="134">
        <v>23649.676637389999</v>
      </c>
      <c r="K44" s="134">
        <v>27064.328381510004</v>
      </c>
    </row>
    <row r="45" spans="1:14" s="248" customFormat="1" ht="12.2" customHeight="1">
      <c r="A45" s="1053"/>
      <c r="B45" s="752" t="s">
        <v>1394</v>
      </c>
      <c r="C45" s="755">
        <v>2200.7999999999997</v>
      </c>
      <c r="D45" s="755">
        <v>3245</v>
      </c>
      <c r="E45" s="616">
        <v>3770.76</v>
      </c>
      <c r="F45" s="616">
        <v>4153.8493402200002</v>
      </c>
      <c r="G45" s="616">
        <v>5126.4293693199998</v>
      </c>
      <c r="H45" s="616">
        <v>5945.9847160499994</v>
      </c>
      <c r="I45" s="616">
        <v>9541.3963162100008</v>
      </c>
      <c r="J45" s="616">
        <v>8447.5705673099983</v>
      </c>
      <c r="K45" s="616">
        <v>9693.2928685000006</v>
      </c>
    </row>
    <row r="46" spans="1:14" ht="12.2" customHeight="1">
      <c r="A46" s="1054"/>
      <c r="B46" s="1055" t="s">
        <v>1395</v>
      </c>
      <c r="C46" s="756">
        <v>922.9</v>
      </c>
      <c r="D46" s="32">
        <v>1536.7</v>
      </c>
      <c r="E46" s="32">
        <v>1847.15</v>
      </c>
      <c r="F46" s="32">
        <v>2239.0370195100004</v>
      </c>
      <c r="G46" s="32">
        <v>2730.1671789699999</v>
      </c>
      <c r="H46" s="32">
        <v>2574.9478582900001</v>
      </c>
      <c r="I46" s="32">
        <v>2118.5039493700001</v>
      </c>
      <c r="J46" s="32">
        <v>1899.9474908099999</v>
      </c>
      <c r="K46" s="32">
        <v>1971.4573762499999</v>
      </c>
    </row>
    <row r="47" spans="1:14" ht="12.2" customHeight="1">
      <c r="A47" s="1054"/>
      <c r="B47" s="1055" t="s">
        <v>1396</v>
      </c>
      <c r="C47" s="756">
        <v>864.7</v>
      </c>
      <c r="D47" s="32">
        <v>638.9</v>
      </c>
      <c r="E47" s="756">
        <v>737.03</v>
      </c>
      <c r="F47" s="756">
        <v>542.66637226</v>
      </c>
      <c r="G47" s="756">
        <v>765.40641627999992</v>
      </c>
      <c r="H47" s="756">
        <v>1026.5551341299999</v>
      </c>
      <c r="I47" s="756">
        <v>1532.9156681700001</v>
      </c>
      <c r="J47" s="756">
        <v>1928.3735366999997</v>
      </c>
      <c r="K47" s="756">
        <v>2059.1720533100001</v>
      </c>
    </row>
    <row r="48" spans="1:14" ht="12.2" customHeight="1">
      <c r="A48" s="400"/>
      <c r="B48" s="1055" t="s">
        <v>1397</v>
      </c>
      <c r="C48" s="756">
        <v>413.2</v>
      </c>
      <c r="D48" s="32">
        <v>1069.4000000000001</v>
      </c>
      <c r="E48" s="756">
        <v>1186.58</v>
      </c>
      <c r="F48" s="756">
        <v>1372.1459484499999</v>
      </c>
      <c r="G48" s="756">
        <v>1630.8557740699998</v>
      </c>
      <c r="H48" s="756">
        <v>2344.48172363</v>
      </c>
      <c r="I48" s="756">
        <v>5889.9766986699997</v>
      </c>
      <c r="J48" s="756">
        <v>4619.2495397999992</v>
      </c>
      <c r="K48" s="756">
        <v>5662.6634389400006</v>
      </c>
    </row>
    <row r="49" spans="1:14" s="248" customFormat="1" ht="12.2" customHeight="1">
      <c r="A49" s="1056"/>
      <c r="B49" s="752" t="s">
        <v>1398</v>
      </c>
      <c r="C49" s="755">
        <v>166.9</v>
      </c>
      <c r="D49" s="616">
        <v>133.19999999999999</v>
      </c>
      <c r="E49" s="755">
        <v>173.49</v>
      </c>
      <c r="F49" s="755">
        <v>551.64880483999991</v>
      </c>
      <c r="G49" s="755">
        <v>251.26057992000003</v>
      </c>
      <c r="H49" s="755">
        <v>235.90443119999998</v>
      </c>
      <c r="I49" s="755">
        <v>283.75230592000003</v>
      </c>
      <c r="J49" s="755">
        <v>366.34519448999998</v>
      </c>
      <c r="K49" s="755">
        <v>499.17251632000006</v>
      </c>
    </row>
    <row r="50" spans="1:14" s="248" customFormat="1" ht="12.2" customHeight="1">
      <c r="A50" s="1056"/>
      <c r="B50" s="752" t="s">
        <v>1037</v>
      </c>
      <c r="C50" s="755">
        <v>1274.3</v>
      </c>
      <c r="D50" s="616">
        <v>1321.3</v>
      </c>
      <c r="E50" s="616">
        <v>1266.3900000000001</v>
      </c>
      <c r="F50" s="616">
        <v>1150.6531856399999</v>
      </c>
      <c r="G50" s="616">
        <v>1310.3578549599999</v>
      </c>
      <c r="H50" s="616">
        <v>1284.4131204</v>
      </c>
      <c r="I50" s="616">
        <v>1611.0066229099998</v>
      </c>
      <c r="J50" s="616">
        <v>1758.1243656400002</v>
      </c>
      <c r="K50" s="616">
        <v>1630.08328856</v>
      </c>
    </row>
    <row r="51" spans="1:14" ht="12.2" customHeight="1">
      <c r="A51" s="400"/>
      <c r="B51" s="1055" t="s">
        <v>1399</v>
      </c>
      <c r="C51" s="756">
        <v>683.6</v>
      </c>
      <c r="D51" s="32">
        <v>673.6</v>
      </c>
      <c r="E51" s="756">
        <v>553.58000000000004</v>
      </c>
      <c r="F51" s="756">
        <v>409.86699099999998</v>
      </c>
      <c r="G51" s="756">
        <v>510.05185211000003</v>
      </c>
      <c r="H51" s="756">
        <v>546.93584410000005</v>
      </c>
      <c r="I51" s="756">
        <v>679.21978063999995</v>
      </c>
      <c r="J51" s="756">
        <v>720.90944824999997</v>
      </c>
      <c r="K51" s="756">
        <v>387.14367543999998</v>
      </c>
    </row>
    <row r="52" spans="1:14" ht="12.2" customHeight="1">
      <c r="A52" s="400"/>
      <c r="B52" s="1055" t="s">
        <v>1400</v>
      </c>
      <c r="C52" s="756">
        <v>219.5</v>
      </c>
      <c r="D52" s="32">
        <v>246.6</v>
      </c>
      <c r="E52" s="756">
        <v>245.76</v>
      </c>
      <c r="F52" s="756">
        <v>246.21748463999998</v>
      </c>
      <c r="G52" s="756">
        <v>225.11008911000002</v>
      </c>
      <c r="H52" s="756">
        <v>187.46619155000002</v>
      </c>
      <c r="I52" s="756">
        <v>190.05019702999999</v>
      </c>
      <c r="J52" s="756">
        <v>203.43393785000001</v>
      </c>
      <c r="K52" s="756">
        <v>176.41283736000003</v>
      </c>
    </row>
    <row r="53" spans="1:14" ht="12.2" customHeight="1">
      <c r="A53" s="400"/>
      <c r="B53" s="1055" t="s">
        <v>1131</v>
      </c>
      <c r="C53" s="756">
        <v>371.1</v>
      </c>
      <c r="D53" s="32">
        <v>401.1</v>
      </c>
      <c r="E53" s="756">
        <v>467.05</v>
      </c>
      <c r="F53" s="756">
        <v>494.56871000000001</v>
      </c>
      <c r="G53" s="756">
        <v>575.19591373999992</v>
      </c>
      <c r="H53" s="756">
        <v>550.01108475000001</v>
      </c>
      <c r="I53" s="756">
        <v>741.73664524000003</v>
      </c>
      <c r="J53" s="756">
        <v>833.78097954000009</v>
      </c>
      <c r="K53" s="756">
        <v>1066.52677576</v>
      </c>
    </row>
    <row r="54" spans="1:14" s="248" customFormat="1" ht="12.2" customHeight="1">
      <c r="A54" s="1056"/>
      <c r="B54" s="752" t="s">
        <v>1401</v>
      </c>
      <c r="C54" s="755">
        <v>2497.6</v>
      </c>
      <c r="D54" s="616">
        <v>2661.1</v>
      </c>
      <c r="E54" s="616">
        <v>4589.8999999999996</v>
      </c>
      <c r="F54" s="616">
        <v>3394.77041861</v>
      </c>
      <c r="G54" s="616">
        <v>4937.7092404599989</v>
      </c>
      <c r="H54" s="616">
        <v>5025.7778703099993</v>
      </c>
      <c r="I54" s="616">
        <v>7197.3668033899994</v>
      </c>
      <c r="J54" s="616">
        <v>7351.9301888700002</v>
      </c>
      <c r="K54" s="616">
        <v>8624.6669732199989</v>
      </c>
    </row>
    <row r="55" spans="1:14" s="248" customFormat="1" ht="12.2" customHeight="1">
      <c r="A55" s="1056"/>
      <c r="B55" s="752" t="s">
        <v>1402</v>
      </c>
      <c r="C55" s="755">
        <v>924.6</v>
      </c>
      <c r="D55" s="616">
        <v>1656.5</v>
      </c>
      <c r="E55" s="616">
        <v>1466.62</v>
      </c>
      <c r="F55" s="616">
        <v>1734.5537517899998</v>
      </c>
      <c r="G55" s="616">
        <v>1049.8037820299999</v>
      </c>
      <c r="H55" s="616">
        <v>756.87582427999996</v>
      </c>
      <c r="I55" s="616">
        <v>1086.58476318</v>
      </c>
      <c r="J55" s="616">
        <v>447.15631840999998</v>
      </c>
      <c r="K55" s="616">
        <v>1190.2206981899999</v>
      </c>
    </row>
    <row r="56" spans="1:14" s="248" customFormat="1" ht="12.2" customHeight="1">
      <c r="A56" s="1056"/>
      <c r="B56" s="752" t="s">
        <v>1403</v>
      </c>
      <c r="C56" s="755">
        <v>1945.4</v>
      </c>
      <c r="D56" s="616">
        <v>1465</v>
      </c>
      <c r="E56" s="616">
        <v>1931.59</v>
      </c>
      <c r="F56" s="616">
        <v>1195.5596286099999</v>
      </c>
      <c r="G56" s="616">
        <v>1095.74554152</v>
      </c>
      <c r="H56" s="616">
        <v>5769.8671333800003</v>
      </c>
      <c r="I56" s="616">
        <v>2541.76054944</v>
      </c>
      <c r="J56" s="616">
        <v>2948.3048962000003</v>
      </c>
      <c r="K56" s="616">
        <v>2660.0433108499997</v>
      </c>
    </row>
    <row r="57" spans="1:14" ht="12.2" customHeight="1">
      <c r="A57" s="400"/>
      <c r="B57" s="1055" t="s">
        <v>1404</v>
      </c>
      <c r="C57" s="756">
        <v>1154</v>
      </c>
      <c r="D57" s="32">
        <v>1012</v>
      </c>
      <c r="E57" s="756">
        <v>1367.18</v>
      </c>
      <c r="F57" s="756">
        <v>945.96898324999995</v>
      </c>
      <c r="G57" s="756">
        <v>1022.69770833</v>
      </c>
      <c r="H57" s="756">
        <v>1353.34479921</v>
      </c>
      <c r="I57" s="756">
        <v>2429.8467640399999</v>
      </c>
      <c r="J57" s="756">
        <v>2764.9246439000003</v>
      </c>
      <c r="K57" s="756">
        <v>2298.8563980500003</v>
      </c>
    </row>
    <row r="58" spans="1:14" ht="12.2" customHeight="1">
      <c r="A58" s="400"/>
      <c r="B58" s="1055" t="s">
        <v>1152</v>
      </c>
      <c r="C58" s="756">
        <v>791.4</v>
      </c>
      <c r="D58" s="32">
        <v>453</v>
      </c>
      <c r="E58" s="756">
        <v>564.41</v>
      </c>
      <c r="F58" s="756">
        <v>249.59064536</v>
      </c>
      <c r="G58" s="756">
        <v>73.047833189999992</v>
      </c>
      <c r="H58" s="756">
        <v>4416.5223341700002</v>
      </c>
      <c r="I58" s="756">
        <v>111.91378540000001</v>
      </c>
      <c r="J58" s="756">
        <v>183.38025230000002</v>
      </c>
      <c r="K58" s="756">
        <v>361.1869127999999</v>
      </c>
    </row>
    <row r="59" spans="1:14" s="248" customFormat="1" ht="12.2" customHeight="1">
      <c r="A59" s="1056"/>
      <c r="B59" s="752" t="s">
        <v>1409</v>
      </c>
      <c r="C59" s="755">
        <v>1539.7</v>
      </c>
      <c r="D59" s="616">
        <v>1850.5</v>
      </c>
      <c r="E59" s="755">
        <v>1247.74</v>
      </c>
      <c r="F59" s="755">
        <v>1513.6166479999999</v>
      </c>
      <c r="G59" s="755">
        <v>1025.57286746</v>
      </c>
      <c r="H59" s="755">
        <v>2680.9305622899997</v>
      </c>
      <c r="I59" s="755">
        <v>3530.4083938199997</v>
      </c>
      <c r="J59" s="755">
        <v>1953.7642819700002</v>
      </c>
      <c r="K59" s="755">
        <v>1445.6779070499999</v>
      </c>
    </row>
    <row r="60" spans="1:14" s="248" customFormat="1" ht="12.2" customHeight="1">
      <c r="A60" s="1057"/>
      <c r="B60" s="753" t="s">
        <v>1410</v>
      </c>
      <c r="C60" s="759">
        <v>3093.5</v>
      </c>
      <c r="D60" s="760">
        <v>1822.7</v>
      </c>
      <c r="E60" s="755">
        <v>1571.38</v>
      </c>
      <c r="F60" s="759">
        <v>1160.4385173399999</v>
      </c>
      <c r="G60" s="755">
        <v>1747.2252610200001</v>
      </c>
      <c r="H60" s="755">
        <v>775.87233551999998</v>
      </c>
      <c r="I60" s="755">
        <v>630.3410513</v>
      </c>
      <c r="J60" s="755">
        <v>376.48082449999998</v>
      </c>
      <c r="K60" s="755">
        <v>1321.17081882</v>
      </c>
    </row>
    <row r="61" spans="1:14" ht="12.2" customHeight="1">
      <c r="A61" s="402" t="s">
        <v>952</v>
      </c>
      <c r="B61" s="704" t="s">
        <v>951</v>
      </c>
      <c r="C61" s="333"/>
      <c r="D61" s="63"/>
      <c r="E61" s="761"/>
      <c r="F61" s="595"/>
      <c r="G61" s="412"/>
      <c r="H61" s="412"/>
      <c r="I61" s="412"/>
      <c r="J61" s="412"/>
      <c r="K61" s="412"/>
    </row>
    <row r="62" spans="1:14" ht="4.5" customHeight="1">
      <c r="A62" s="4"/>
      <c r="B62" s="57"/>
      <c r="C62" s="247"/>
      <c r="D62" s="3"/>
      <c r="E62" s="148"/>
    </row>
    <row r="63" spans="1:14" ht="12" customHeight="1">
      <c r="A63" s="149" t="s">
        <v>167</v>
      </c>
      <c r="D63" s="247"/>
      <c r="L63" s="248"/>
      <c r="M63" s="248"/>
      <c r="N63" s="248"/>
    </row>
    <row r="64" spans="1:14" ht="12" customHeight="1">
      <c r="A64" s="57"/>
      <c r="B64" s="57"/>
      <c r="K64" s="248"/>
      <c r="L64" s="248"/>
      <c r="M64" s="248"/>
      <c r="N64" s="248"/>
    </row>
    <row r="65" spans="11:14" ht="12" customHeight="1">
      <c r="K65" s="248"/>
      <c r="L65" s="248"/>
      <c r="M65" s="248"/>
      <c r="N65" s="248"/>
    </row>
    <row r="66" spans="11:14" ht="12" customHeight="1">
      <c r="K66" s="248"/>
    </row>
    <row r="68" spans="11:14" ht="12" customHeight="1">
      <c r="L68" s="248"/>
      <c r="M68" s="248"/>
      <c r="N68" s="248"/>
    </row>
    <row r="69" spans="11:14" ht="12" customHeight="1">
      <c r="K69" s="248"/>
      <c r="L69" s="248"/>
      <c r="M69" s="248"/>
      <c r="N69" s="248"/>
    </row>
    <row r="70" spans="11:14" ht="12" customHeight="1">
      <c r="K70" s="248"/>
    </row>
    <row r="72" spans="11:14" ht="12" customHeight="1">
      <c r="L72" s="248"/>
    </row>
    <row r="73" spans="11:14" ht="12" customHeight="1">
      <c r="L73" s="248"/>
    </row>
    <row r="74" spans="11:14" ht="12" customHeight="1">
      <c r="L74" s="248"/>
    </row>
    <row r="75" spans="11:14" ht="12" customHeight="1">
      <c r="K75" s="248"/>
    </row>
    <row r="76" spans="11:14" ht="12" customHeight="1">
      <c r="K76" s="248"/>
    </row>
    <row r="77" spans="11:14" ht="12" customHeight="1">
      <c r="K77" s="248"/>
      <c r="L77" s="248"/>
    </row>
    <row r="78" spans="11:14" ht="12" customHeight="1">
      <c r="L78" s="248"/>
    </row>
    <row r="80" spans="11:14" ht="12" customHeight="1">
      <c r="K80" s="248"/>
    </row>
    <row r="81" spans="11:12" ht="12" customHeight="1">
      <c r="K81" s="248"/>
      <c r="L81" s="248"/>
    </row>
    <row r="82" spans="11:12" ht="12" customHeight="1">
      <c r="L82" s="248"/>
    </row>
    <row r="83" spans="11:12" ht="12" customHeight="1">
      <c r="L83" s="248"/>
    </row>
    <row r="85" spans="11:12" ht="12" customHeight="1">
      <c r="K85" s="248"/>
    </row>
    <row r="86" spans="11:12" ht="12" customHeight="1">
      <c r="K86" s="248"/>
      <c r="L86" s="248"/>
    </row>
    <row r="87" spans="11:12" ht="12" customHeight="1">
      <c r="K87" s="248"/>
      <c r="L87" s="248"/>
    </row>
    <row r="90" spans="11:12" ht="12" customHeight="1">
      <c r="K90" s="248"/>
    </row>
    <row r="91" spans="11:12" ht="12" customHeight="1">
      <c r="K91" s="248"/>
    </row>
    <row r="94" spans="11:12" ht="12" customHeight="1">
      <c r="K94" s="248"/>
    </row>
    <row r="95" spans="11:12" ht="12" customHeight="1">
      <c r="K95" s="248"/>
    </row>
    <row r="98" spans="11:11" ht="12" customHeight="1">
      <c r="K98" s="248"/>
    </row>
    <row r="99" spans="11:11" ht="12" customHeight="1">
      <c r="K99" s="248"/>
    </row>
  </sheetData>
  <mergeCells count="3">
    <mergeCell ref="A1:E1"/>
    <mergeCell ref="A2:F2"/>
    <mergeCell ref="A5:B6"/>
  </mergeCells>
  <phoneticPr fontId="20" type="noConversion"/>
  <printOptions horizontalCentered="1"/>
  <pageMargins left="0.51181102362204722" right="0.51181102362204722" top="0.98425196850393704" bottom="0" header="0.51181102362204722" footer="0.19685039370078741"/>
  <pageSetup paperSize="9" firstPageNumber="79" orientation="portrait" useFirstPageNumber="1" r:id="rId1"/>
  <headerFooter alignWithMargins="0">
    <oddFooter>&amp;C&amp;"Times New Roman,Bold"&amp;10&amp;P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>
  <sheetPr codeName="Sheet59"/>
  <dimension ref="A1:K101"/>
  <sheetViews>
    <sheetView workbookViewId="0">
      <selection activeCell="N17" sqref="N17"/>
    </sheetView>
  </sheetViews>
  <sheetFormatPr defaultColWidth="12.83203125" defaultRowHeight="12" customHeight="1"/>
  <cols>
    <col min="1" max="1" width="7.1640625" style="257" customWidth="1"/>
    <col min="2" max="2" width="45.5" style="4" bestFit="1" customWidth="1"/>
    <col min="3" max="9" width="10.33203125" style="4" customWidth="1"/>
    <col min="10" max="11" width="7.83203125" style="4" hidden="1" customWidth="1"/>
    <col min="12" max="16384" width="12.83203125" style="4"/>
  </cols>
  <sheetData>
    <row r="1" spans="1:11" s="469" customFormat="1" ht="14.1" customHeight="1">
      <c r="A1" s="430" t="s">
        <v>2483</v>
      </c>
      <c r="B1" s="431"/>
      <c r="C1" s="431"/>
      <c r="D1" s="431"/>
      <c r="E1" s="431"/>
      <c r="F1" s="431"/>
      <c r="G1" s="431"/>
      <c r="H1" s="431"/>
      <c r="I1" s="1231"/>
      <c r="K1" s="470"/>
    </row>
    <row r="2" spans="1:11" s="849" customFormat="1" ht="14.1" customHeight="1">
      <c r="A2" s="1232" t="s">
        <v>40</v>
      </c>
      <c r="B2" s="1233"/>
      <c r="C2" s="1233"/>
      <c r="D2" s="1233"/>
      <c r="E2" s="1233"/>
      <c r="F2" s="1233"/>
      <c r="G2" s="1233"/>
      <c r="H2" s="1233"/>
      <c r="I2" s="1934"/>
      <c r="K2" s="850"/>
    </row>
    <row r="3" spans="1:11" s="471" customFormat="1" ht="14.1" customHeight="1">
      <c r="A3" s="518"/>
      <c r="I3" s="472"/>
      <c r="K3" s="472"/>
    </row>
    <row r="4" spans="1:11" s="471" customFormat="1" ht="14.1" customHeight="1">
      <c r="A4" s="519" t="s">
        <v>280</v>
      </c>
      <c r="B4" s="466"/>
      <c r="C4" s="466"/>
      <c r="D4" s="466"/>
      <c r="E4" s="466"/>
      <c r="F4" s="473"/>
      <c r="G4" s="473"/>
      <c r="H4" s="473"/>
      <c r="I4" s="474"/>
      <c r="K4" s="472"/>
    </row>
    <row r="5" spans="1:11" ht="12.2" customHeight="1">
      <c r="A5" s="2546" t="s">
        <v>1411</v>
      </c>
      <c r="B5" s="2547"/>
      <c r="C5" s="2539" t="s">
        <v>1195</v>
      </c>
      <c r="D5" s="2539" t="s">
        <v>428</v>
      </c>
      <c r="E5" s="2539" t="s">
        <v>1828</v>
      </c>
      <c r="F5" s="2539" t="s">
        <v>1915</v>
      </c>
      <c r="G5" s="2539" t="s">
        <v>2019</v>
      </c>
      <c r="H5" s="2539" t="s">
        <v>2172</v>
      </c>
      <c r="I5" s="2539" t="s">
        <v>2295</v>
      </c>
      <c r="J5" s="2051"/>
      <c r="K5" s="8"/>
    </row>
    <row r="6" spans="1:11" ht="12.2" customHeight="1">
      <c r="A6" s="2548"/>
      <c r="B6" s="2549"/>
      <c r="C6" s="2550"/>
      <c r="D6" s="2550"/>
      <c r="E6" s="2550"/>
      <c r="F6" s="2550"/>
      <c r="G6" s="2550"/>
      <c r="H6" s="2550"/>
      <c r="I6" s="2550"/>
      <c r="J6" s="8" t="s">
        <v>1679</v>
      </c>
      <c r="K6" s="6" t="s">
        <v>1680</v>
      </c>
    </row>
    <row r="7" spans="1:11" ht="12.2" customHeight="1">
      <c r="A7" s="251"/>
      <c r="B7" s="294" t="s">
        <v>592</v>
      </c>
      <c r="C7" s="415">
        <v>270021.14855674299</v>
      </c>
      <c r="D7" s="415">
        <v>327374.64775147999</v>
      </c>
      <c r="E7" s="415">
        <v>396316.13042697997</v>
      </c>
      <c r="F7" s="146">
        <v>438502.99866212002</v>
      </c>
      <c r="G7" s="146">
        <v>517716.61415550014</v>
      </c>
      <c r="H7" s="146">
        <v>644460.56980699999</v>
      </c>
      <c r="I7" s="146">
        <v>766949.19156132988</v>
      </c>
      <c r="J7" s="802">
        <v>47070.70406465001</v>
      </c>
      <c r="K7" s="225">
        <v>52953.757761159985</v>
      </c>
    </row>
    <row r="8" spans="1:11" ht="12.2" customHeight="1">
      <c r="A8" s="251"/>
      <c r="B8" s="294" t="s">
        <v>2028</v>
      </c>
      <c r="C8" s="415">
        <v>244369.650537643</v>
      </c>
      <c r="D8" s="415">
        <v>295936.48303527001</v>
      </c>
      <c r="E8" s="415">
        <v>356620.56656943</v>
      </c>
      <c r="F8" s="146">
        <v>405846.39575477003</v>
      </c>
      <c r="G8" s="146">
        <v>481978.14593895013</v>
      </c>
      <c r="H8" s="146">
        <v>609114.36714577</v>
      </c>
      <c r="I8" s="146">
        <v>726715.69603487989</v>
      </c>
      <c r="J8" s="802">
        <v>47070.70406465001</v>
      </c>
      <c r="K8" s="225">
        <v>52953.757761159985</v>
      </c>
    </row>
    <row r="9" spans="1:11" s="120" customFormat="1" ht="12.2" customHeight="1">
      <c r="A9" s="253" t="s">
        <v>176</v>
      </c>
      <c r="B9" s="747" t="s">
        <v>1267</v>
      </c>
      <c r="C9" s="141">
        <v>211718.282869813</v>
      </c>
      <c r="D9" s="141">
        <v>259143.58110736002</v>
      </c>
      <c r="E9" s="141">
        <v>312441.03229537001</v>
      </c>
      <c r="F9" s="141">
        <v>355942.92921307002</v>
      </c>
      <c r="G9" s="141">
        <v>421058.7688208801</v>
      </c>
      <c r="H9" s="141">
        <v>553683.79168134998</v>
      </c>
      <c r="I9" s="141">
        <v>659482.42658098997</v>
      </c>
      <c r="J9" s="1141">
        <v>38863.150693040021</v>
      </c>
      <c r="K9" s="134">
        <v>45857.501124699993</v>
      </c>
    </row>
    <row r="10" spans="1:11" s="246" customFormat="1" ht="12.2" customHeight="1">
      <c r="A10" s="254">
        <v>1</v>
      </c>
      <c r="B10" s="748" t="s">
        <v>1307</v>
      </c>
      <c r="C10" s="144">
        <v>66906.696185923007</v>
      </c>
      <c r="D10" s="144">
        <v>81937.468902550012</v>
      </c>
      <c r="E10" s="144">
        <v>97065.439024909996</v>
      </c>
      <c r="F10" s="144">
        <v>113991.14163132002</v>
      </c>
      <c r="G10" s="144">
        <v>149503.00324948001</v>
      </c>
      <c r="H10" s="144">
        <v>203437.16140718001</v>
      </c>
      <c r="I10" s="144">
        <v>221176.05556139999</v>
      </c>
      <c r="J10" s="1142">
        <v>28159.394006930008</v>
      </c>
      <c r="K10" s="616">
        <v>33597.27643962999</v>
      </c>
    </row>
    <row r="11" spans="1:11" s="120" customFormat="1" ht="12.2" customHeight="1">
      <c r="A11" s="252"/>
      <c r="B11" s="745" t="s">
        <v>593</v>
      </c>
      <c r="C11" s="140">
        <v>51313.707319002991</v>
      </c>
      <c r="D11" s="140">
        <v>64178.302464280008</v>
      </c>
      <c r="E11" s="140">
        <v>75609.223891079993</v>
      </c>
      <c r="F11" s="140">
        <v>86168.029438130005</v>
      </c>
      <c r="G11" s="140">
        <v>114174.71883395</v>
      </c>
      <c r="H11" s="140">
        <v>144978.50745479</v>
      </c>
      <c r="I11" s="140">
        <v>154790.70810903999</v>
      </c>
      <c r="J11" s="1143">
        <v>8865.3607599800016</v>
      </c>
      <c r="K11" s="65">
        <v>10197.158425749996</v>
      </c>
    </row>
    <row r="12" spans="1:11" ht="12.2" customHeight="1">
      <c r="A12" s="256"/>
      <c r="B12" s="749" t="s">
        <v>594</v>
      </c>
      <c r="C12" s="145">
        <v>12382.681485379999</v>
      </c>
      <c r="D12" s="145">
        <v>15532.911343220003</v>
      </c>
      <c r="E12" s="145">
        <v>19433.153184439998</v>
      </c>
      <c r="F12" s="145">
        <v>22718.066722119998</v>
      </c>
      <c r="G12" s="145">
        <v>29974.360903780002</v>
      </c>
      <c r="H12" s="145">
        <v>34992.430051039999</v>
      </c>
      <c r="I12" s="145">
        <v>41402.856406040002</v>
      </c>
      <c r="J12" s="1144">
        <v>93.755321000000038</v>
      </c>
      <c r="K12" s="756">
        <v>546.57538599999998</v>
      </c>
    </row>
    <row r="13" spans="1:11" ht="12.2" customHeight="1">
      <c r="A13" s="256"/>
      <c r="B13" s="749" t="s">
        <v>595</v>
      </c>
      <c r="C13" s="145">
        <v>30415.751878060004</v>
      </c>
      <c r="D13" s="145">
        <v>37069.599858460002</v>
      </c>
      <c r="E13" s="145">
        <v>45429.794501980003</v>
      </c>
      <c r="F13" s="145">
        <v>51900.257335559996</v>
      </c>
      <c r="G13" s="145">
        <v>71004.640667589993</v>
      </c>
      <c r="H13" s="145">
        <v>92644.404704570014</v>
      </c>
      <c r="I13" s="145">
        <v>87604.680250019999</v>
      </c>
      <c r="J13" s="1144">
        <v>7424.1303608200014</v>
      </c>
      <c r="K13" s="756">
        <v>8289.0194710399992</v>
      </c>
    </row>
    <row r="14" spans="1:11" ht="12.2" customHeight="1">
      <c r="A14" s="256"/>
      <c r="B14" s="749" t="s">
        <v>596</v>
      </c>
      <c r="C14" s="145">
        <v>8515.2739555629996</v>
      </c>
      <c r="D14" s="145">
        <v>11575.7912626</v>
      </c>
      <c r="E14" s="145">
        <v>10746.276204659998</v>
      </c>
      <c r="F14" s="145">
        <v>11549.705380450003</v>
      </c>
      <c r="G14" s="145">
        <v>13195.717262579999</v>
      </c>
      <c r="H14" s="145">
        <v>17341.672699180002</v>
      </c>
      <c r="I14" s="145">
        <v>25783.171452980001</v>
      </c>
      <c r="J14" s="1144">
        <v>1163.3266848000001</v>
      </c>
      <c r="K14" s="756">
        <v>1129.1162431999996</v>
      </c>
    </row>
    <row r="15" spans="1:11" s="120" customFormat="1" ht="12.2" customHeight="1">
      <c r="A15" s="252"/>
      <c r="B15" s="745" t="s">
        <v>597</v>
      </c>
      <c r="C15" s="140">
        <v>1566.2485297599999</v>
      </c>
      <c r="D15" s="140">
        <v>1880.8780001099999</v>
      </c>
      <c r="E15" s="140">
        <v>2449.2261686799998</v>
      </c>
      <c r="F15" s="140">
        <v>2927.9437999199999</v>
      </c>
      <c r="G15" s="140">
        <v>3271.7256183699997</v>
      </c>
      <c r="H15" s="140">
        <v>4144.7877601999999</v>
      </c>
      <c r="I15" s="140">
        <v>5098.6162199499995</v>
      </c>
      <c r="J15" s="1145">
        <v>117.83115086000001</v>
      </c>
      <c r="K15" s="311">
        <v>155.61316199999999</v>
      </c>
    </row>
    <row r="16" spans="1:11" s="120" customFormat="1" ht="12.2" customHeight="1">
      <c r="A16" s="252"/>
      <c r="B16" s="745" t="s">
        <v>598</v>
      </c>
      <c r="C16" s="140">
        <v>3587.51021064</v>
      </c>
      <c r="D16" s="140">
        <v>5312.76132736</v>
      </c>
      <c r="E16" s="140">
        <v>6671.2496514200002</v>
      </c>
      <c r="F16" s="140">
        <v>9395.28333862</v>
      </c>
      <c r="G16" s="140">
        <v>13146.960123379999</v>
      </c>
      <c r="H16" s="140">
        <v>18287.00648023</v>
      </c>
      <c r="I16" s="140">
        <v>19332.939386180002</v>
      </c>
      <c r="J16" s="1145">
        <v>66.31724250000002</v>
      </c>
      <c r="K16" s="311">
        <v>76.834163509999996</v>
      </c>
    </row>
    <row r="17" spans="1:11" s="248" customFormat="1" ht="12.2" customHeight="1">
      <c r="A17" s="255"/>
      <c r="B17" s="749" t="s">
        <v>599</v>
      </c>
      <c r="C17" s="145">
        <v>31.729359890000005</v>
      </c>
      <c r="D17" s="145">
        <v>3.7526407400000004</v>
      </c>
      <c r="E17" s="145">
        <v>28.474449499999999</v>
      </c>
      <c r="F17" s="145">
        <v>8.9926557100000011</v>
      </c>
      <c r="G17" s="145">
        <v>5.6333172500000002</v>
      </c>
      <c r="H17" s="145">
        <v>136.00413816999998</v>
      </c>
      <c r="I17" s="145">
        <v>10.96352978</v>
      </c>
      <c r="J17" s="1146">
        <v>13397.344322830006</v>
      </c>
      <c r="K17" s="32">
        <v>16275.374723029992</v>
      </c>
    </row>
    <row r="18" spans="1:11" ht="12.2" customHeight="1">
      <c r="A18" s="256"/>
      <c r="B18" s="749" t="s">
        <v>600</v>
      </c>
      <c r="C18" s="145">
        <v>3555.7808507499999</v>
      </c>
      <c r="D18" s="145">
        <v>5309.0086866199999</v>
      </c>
      <c r="E18" s="145">
        <v>6642.7752019199997</v>
      </c>
      <c r="F18" s="145">
        <v>9386.2906829099993</v>
      </c>
      <c r="G18" s="145">
        <v>13141.326806129999</v>
      </c>
      <c r="H18" s="145">
        <v>18151.002342060001</v>
      </c>
      <c r="I18" s="145">
        <v>19321.9758564</v>
      </c>
      <c r="J18" s="1144">
        <v>1503.0220433300001</v>
      </c>
      <c r="K18" s="756">
        <v>1731.1662459899999</v>
      </c>
    </row>
    <row r="19" spans="1:11" s="120" customFormat="1" ht="12.2" customHeight="1">
      <c r="A19" s="252"/>
      <c r="B19" s="745" t="s">
        <v>601</v>
      </c>
      <c r="C19" s="140">
        <v>9116.1616366199996</v>
      </c>
      <c r="D19" s="140">
        <v>8959.6285062300012</v>
      </c>
      <c r="E19" s="140">
        <v>10327.59433482</v>
      </c>
      <c r="F19" s="140">
        <v>12927.9863683</v>
      </c>
      <c r="G19" s="140">
        <v>16196.75407995</v>
      </c>
      <c r="H19" s="140">
        <v>31064.551743830001</v>
      </c>
      <c r="I19" s="140">
        <v>36598.543554780001</v>
      </c>
      <c r="J19" s="1145">
        <v>8885.2200456100018</v>
      </c>
      <c r="K19" s="311">
        <v>9574.9607243199971</v>
      </c>
    </row>
    <row r="20" spans="1:11" s="120" customFormat="1" ht="12.2" customHeight="1">
      <c r="A20" s="252"/>
      <c r="B20" s="745" t="s">
        <v>602</v>
      </c>
      <c r="C20" s="140">
        <v>1323.0684899</v>
      </c>
      <c r="D20" s="140">
        <v>1605.8986045699999</v>
      </c>
      <c r="E20" s="140">
        <v>2008.1449789100002</v>
      </c>
      <c r="F20" s="140">
        <v>2571.8986863499999</v>
      </c>
      <c r="G20" s="140">
        <v>2712.8445938300001</v>
      </c>
      <c r="H20" s="140">
        <v>4962.3079681300005</v>
      </c>
      <c r="I20" s="140">
        <v>5355.2482914499997</v>
      </c>
      <c r="J20" s="1145">
        <v>776.48383234999983</v>
      </c>
      <c r="K20" s="311">
        <v>934.42376518000037</v>
      </c>
    </row>
    <row r="21" spans="1:11" s="246" customFormat="1" ht="12.2" customHeight="1">
      <c r="A21" s="254">
        <v>2</v>
      </c>
      <c r="B21" s="748" t="s">
        <v>1271</v>
      </c>
      <c r="C21" s="144">
        <v>144811.58668389</v>
      </c>
      <c r="D21" s="144">
        <v>177206.11220480999</v>
      </c>
      <c r="E21" s="144">
        <v>215375.59327046</v>
      </c>
      <c r="F21" s="144">
        <v>241951.78758174999</v>
      </c>
      <c r="G21" s="144">
        <v>271555.76557140006</v>
      </c>
      <c r="H21" s="144">
        <v>350246.63027416996</v>
      </c>
      <c r="I21" s="144">
        <v>438306.37101958995</v>
      </c>
      <c r="J21" s="1142">
        <v>2232.6184015400004</v>
      </c>
      <c r="K21" s="616">
        <v>4034.8239875399995</v>
      </c>
    </row>
    <row r="22" spans="1:11" s="248" customFormat="1" ht="12.2" customHeight="1">
      <c r="A22" s="255"/>
      <c r="B22" s="745" t="s">
        <v>41</v>
      </c>
      <c r="C22" s="140">
        <v>144811.58668389</v>
      </c>
      <c r="D22" s="140">
        <v>177206.11220480999</v>
      </c>
      <c r="E22" s="140">
        <v>215375.59327046</v>
      </c>
      <c r="F22" s="140">
        <v>241951.78758174999</v>
      </c>
      <c r="G22" s="140">
        <v>271555.76557140006</v>
      </c>
      <c r="H22" s="140">
        <v>350246.63027416996</v>
      </c>
      <c r="I22" s="140">
        <v>438306.37101958995</v>
      </c>
      <c r="J22" s="1143">
        <v>5861.0953156800024</v>
      </c>
      <c r="K22" s="65">
        <v>7096.3667344799978</v>
      </c>
    </row>
    <row r="23" spans="1:11" s="120" customFormat="1" ht="12.2" customHeight="1">
      <c r="A23" s="252"/>
      <c r="B23" s="745" t="s">
        <v>1272</v>
      </c>
      <c r="C23" s="140">
        <v>43395.37130775999</v>
      </c>
      <c r="D23" s="140">
        <v>56914.851701139996</v>
      </c>
      <c r="E23" s="140">
        <v>67980.555626250003</v>
      </c>
      <c r="F23" s="140">
        <v>74844.459069839999</v>
      </c>
      <c r="G23" s="140">
        <v>82184.04922084001</v>
      </c>
      <c r="H23" s="140">
        <v>103039.60740410999</v>
      </c>
      <c r="I23" s="140">
        <v>126867.00024624</v>
      </c>
      <c r="J23" s="1145">
        <v>1152.58300706</v>
      </c>
      <c r="K23" s="311">
        <v>1249.7174016500007</v>
      </c>
    </row>
    <row r="24" spans="1:11" ht="12.2" customHeight="1">
      <c r="A24" s="256"/>
      <c r="B24" s="749" t="s">
        <v>603</v>
      </c>
      <c r="C24" s="145">
        <v>37223.312059459997</v>
      </c>
      <c r="D24" s="145">
        <v>50840.762549500003</v>
      </c>
      <c r="E24" s="145">
        <v>62453.22497399</v>
      </c>
      <c r="F24" s="145">
        <v>70525.966523740004</v>
      </c>
      <c r="G24" s="145">
        <v>77792.205651020005</v>
      </c>
      <c r="H24" s="145">
        <v>98386.625539759989</v>
      </c>
      <c r="I24" s="145">
        <v>121608.39436531</v>
      </c>
      <c r="J24" s="1144">
        <v>1493.9428841899999</v>
      </c>
      <c r="K24" s="756">
        <v>2209.9952140400001</v>
      </c>
    </row>
    <row r="25" spans="1:11" ht="12.2" customHeight="1">
      <c r="A25" s="256"/>
      <c r="B25" s="749" t="s">
        <v>604</v>
      </c>
      <c r="C25" s="145">
        <v>3686.3472881799999</v>
      </c>
      <c r="D25" s="145">
        <v>3478.9786961999998</v>
      </c>
      <c r="E25" s="145">
        <v>1668.6068989600001</v>
      </c>
      <c r="F25" s="145">
        <v>1.9165099999999999</v>
      </c>
      <c r="G25" s="145">
        <v>9.1262185599999999</v>
      </c>
      <c r="H25" s="145">
        <v>2.6698550000000001</v>
      </c>
      <c r="I25" s="145">
        <v>6.1396571900000003</v>
      </c>
      <c r="J25" s="1144">
        <v>501.38502552</v>
      </c>
      <c r="K25" s="756">
        <v>616.92265298000007</v>
      </c>
    </row>
    <row r="26" spans="1:11" ht="12.2" customHeight="1">
      <c r="A26" s="256"/>
      <c r="B26" s="749" t="s">
        <v>605</v>
      </c>
      <c r="C26" s="145">
        <v>810.75714285000004</v>
      </c>
      <c r="D26" s="145">
        <v>419.15441714999997</v>
      </c>
      <c r="E26" s="145">
        <v>1065.260589</v>
      </c>
      <c r="F26" s="145">
        <v>310.66771635000003</v>
      </c>
      <c r="G26" s="145">
        <v>155.904629</v>
      </c>
      <c r="H26" s="145">
        <v>125.58036501000001</v>
      </c>
      <c r="I26" s="145">
        <v>99.021461000000002</v>
      </c>
      <c r="J26" s="1144">
        <v>2669.0753764000001</v>
      </c>
      <c r="K26" s="756">
        <v>2991.7240499999998</v>
      </c>
    </row>
    <row r="27" spans="1:11" ht="12.2" customHeight="1">
      <c r="A27" s="256"/>
      <c r="B27" s="749" t="s">
        <v>606</v>
      </c>
      <c r="C27" s="145">
        <v>1170.061827</v>
      </c>
      <c r="D27" s="145">
        <v>1725.493115</v>
      </c>
      <c r="E27" s="145">
        <v>2327.8865373000003</v>
      </c>
      <c r="F27" s="145">
        <v>3378.3164670000001</v>
      </c>
      <c r="G27" s="145">
        <v>3411.2110724999998</v>
      </c>
      <c r="H27" s="145">
        <v>4107.6543219099995</v>
      </c>
      <c r="I27" s="145">
        <v>4734.1393079799991</v>
      </c>
      <c r="J27" s="1144">
        <v>44.109022510000031</v>
      </c>
      <c r="K27" s="756">
        <v>28.007415809999969</v>
      </c>
    </row>
    <row r="28" spans="1:11" ht="12.2" customHeight="1">
      <c r="A28" s="256"/>
      <c r="B28" s="749" t="s">
        <v>636</v>
      </c>
      <c r="C28" s="140">
        <v>504.89299027000004</v>
      </c>
      <c r="D28" s="140">
        <v>450.46292328999999</v>
      </c>
      <c r="E28" s="140">
        <v>465.57662700000003</v>
      </c>
      <c r="F28" s="140">
        <v>627.59185275000004</v>
      </c>
      <c r="G28" s="140">
        <v>815.60164975999999</v>
      </c>
      <c r="H28" s="140">
        <v>417.07732243000004</v>
      </c>
      <c r="I28" s="140">
        <v>419.30545475999998</v>
      </c>
      <c r="J28" s="1143">
        <v>35.593608439999997</v>
      </c>
      <c r="K28" s="65">
        <v>28.376556370000003</v>
      </c>
    </row>
    <row r="29" spans="1:11" ht="12.2" customHeight="1">
      <c r="A29" s="252"/>
      <c r="B29" s="745" t="s">
        <v>607</v>
      </c>
      <c r="C29" s="140">
        <v>70669.347266630008</v>
      </c>
      <c r="D29" s="140">
        <v>83391.099352910009</v>
      </c>
      <c r="E29" s="140">
        <v>101110.59181501</v>
      </c>
      <c r="F29" s="140">
        <v>112518.20035085999</v>
      </c>
      <c r="G29" s="140">
        <v>122318.61686887001</v>
      </c>
      <c r="H29" s="140">
        <v>161032.06633079</v>
      </c>
      <c r="I29" s="140">
        <v>206795.39373737</v>
      </c>
      <c r="J29" s="1143">
        <v>10703.756686110006</v>
      </c>
      <c r="K29" s="65">
        <v>12260.224685069999</v>
      </c>
    </row>
    <row r="30" spans="1:11" ht="12.2" customHeight="1">
      <c r="A30" s="256"/>
      <c r="B30" s="749" t="s">
        <v>608</v>
      </c>
      <c r="C30" s="145">
        <v>8423.7570460900006</v>
      </c>
      <c r="D30" s="145">
        <v>9748.5453667199999</v>
      </c>
      <c r="E30" s="145">
        <v>11295.362688929999</v>
      </c>
      <c r="F30" s="145">
        <v>12848.796318250001</v>
      </c>
      <c r="G30" s="145">
        <v>16214.211484399999</v>
      </c>
      <c r="H30" s="145">
        <v>21142.523545979999</v>
      </c>
      <c r="I30" s="145">
        <v>26088.259573750001</v>
      </c>
      <c r="J30" s="1146">
        <v>8714.2273208700062</v>
      </c>
      <c r="K30" s="32">
        <v>10027.611911049997</v>
      </c>
    </row>
    <row r="31" spans="1:11" ht="12.2" customHeight="1">
      <c r="A31" s="256"/>
      <c r="B31" s="749" t="s">
        <v>609</v>
      </c>
      <c r="C31" s="145">
        <v>44978.234137599997</v>
      </c>
      <c r="D31" s="145">
        <v>55012.699799880007</v>
      </c>
      <c r="E31" s="145">
        <v>66821.281248390005</v>
      </c>
      <c r="F31" s="145">
        <v>72997.567977829996</v>
      </c>
      <c r="G31" s="145">
        <v>72876.359647789999</v>
      </c>
      <c r="H31" s="145">
        <v>99910.188326789998</v>
      </c>
      <c r="I31" s="145">
        <v>130642.16824488</v>
      </c>
      <c r="J31" s="1146">
        <v>6589.5685794300025</v>
      </c>
      <c r="K31" s="32">
        <v>7142.2326979399986</v>
      </c>
    </row>
    <row r="32" spans="1:11" ht="12.2" customHeight="1">
      <c r="A32" s="256"/>
      <c r="B32" s="749" t="s">
        <v>10</v>
      </c>
      <c r="C32" s="145">
        <v>5574.5620122299997</v>
      </c>
      <c r="D32" s="145">
        <v>6309.5596208100005</v>
      </c>
      <c r="E32" s="145">
        <v>7846.1561288399998</v>
      </c>
      <c r="F32" s="145">
        <v>9164.1847414900003</v>
      </c>
      <c r="G32" s="145">
        <v>13293.641860670001</v>
      </c>
      <c r="H32" s="145">
        <v>15037.009982520001</v>
      </c>
      <c r="I32" s="145">
        <v>18731.12463916</v>
      </c>
      <c r="J32" s="980">
        <v>64.707232849999997</v>
      </c>
      <c r="K32" s="136">
        <v>826.07051948999981</v>
      </c>
    </row>
    <row r="33" spans="1:11" ht="12.2" customHeight="1">
      <c r="A33" s="256"/>
      <c r="B33" s="749" t="s">
        <v>610</v>
      </c>
      <c r="C33" s="145">
        <v>11692.794070710001</v>
      </c>
      <c r="D33" s="145">
        <v>12320.2945655</v>
      </c>
      <c r="E33" s="145">
        <v>15147.791748850001</v>
      </c>
      <c r="F33" s="145">
        <v>17507.65131329</v>
      </c>
      <c r="G33" s="145">
        <v>19934.403876010001</v>
      </c>
      <c r="H33" s="145">
        <v>24942.344475500002</v>
      </c>
      <c r="I33" s="145">
        <v>31333.841279579996</v>
      </c>
      <c r="J33" s="1144">
        <v>3704.0119596499999</v>
      </c>
      <c r="K33" s="756">
        <v>2627.0412280799992</v>
      </c>
    </row>
    <row r="34" spans="1:11" s="120" customFormat="1" ht="12.2" customHeight="1">
      <c r="A34" s="252"/>
      <c r="B34" s="745" t="s">
        <v>611</v>
      </c>
      <c r="C34" s="140">
        <v>30256.195810140001</v>
      </c>
      <c r="D34" s="140">
        <v>36244.037148290001</v>
      </c>
      <c r="E34" s="140">
        <v>45411.018738650004</v>
      </c>
      <c r="F34" s="140">
        <v>53540.289424589995</v>
      </c>
      <c r="G34" s="140">
        <v>65768.094723389993</v>
      </c>
      <c r="H34" s="140">
        <v>84548.185801610001</v>
      </c>
      <c r="I34" s="140">
        <v>102531.22554734</v>
      </c>
      <c r="J34" s="1145">
        <v>1778.60900631</v>
      </c>
      <c r="K34" s="311">
        <v>2189.2512362699995</v>
      </c>
    </row>
    <row r="35" spans="1:11" ht="12.2" customHeight="1">
      <c r="A35" s="256"/>
      <c r="B35" s="749" t="s">
        <v>612</v>
      </c>
      <c r="C35" s="145">
        <v>5220.5867337</v>
      </c>
      <c r="D35" s="145">
        <v>5358.9326266099997</v>
      </c>
      <c r="E35" s="145">
        <v>7356.71122638</v>
      </c>
      <c r="F35" s="145">
        <v>7164.7158372700005</v>
      </c>
      <c r="G35" s="145">
        <v>9010.1466253999988</v>
      </c>
      <c r="H35" s="145">
        <v>11003.694337090001</v>
      </c>
      <c r="I35" s="145">
        <v>14041.29458487</v>
      </c>
      <c r="J35" s="1144">
        <v>821.26506229999973</v>
      </c>
      <c r="K35" s="756">
        <v>1243.6240121300002</v>
      </c>
    </row>
    <row r="36" spans="1:11" ht="12.2" customHeight="1">
      <c r="A36" s="252"/>
      <c r="B36" s="749" t="s">
        <v>613</v>
      </c>
      <c r="C36" s="145">
        <v>11937.28870289</v>
      </c>
      <c r="D36" s="145">
        <v>13213.533533010001</v>
      </c>
      <c r="E36" s="145">
        <v>16368.30351578</v>
      </c>
      <c r="F36" s="145">
        <v>19547.417596419997</v>
      </c>
      <c r="G36" s="145">
        <v>22796.718839009998</v>
      </c>
      <c r="H36" s="145">
        <v>29907.583262420005</v>
      </c>
      <c r="I36" s="145">
        <v>38570.008132760006</v>
      </c>
      <c r="J36" s="980">
        <v>220.97531831999999</v>
      </c>
      <c r="K36" s="136">
        <v>256.24570197000003</v>
      </c>
    </row>
    <row r="37" spans="1:11" s="120" customFormat="1" ht="12.2" customHeight="1">
      <c r="A37" s="256"/>
      <c r="B37" s="749" t="s">
        <v>614</v>
      </c>
      <c r="C37" s="145">
        <v>2592.5567607199996</v>
      </c>
      <c r="D37" s="145">
        <v>3074.6321980399998</v>
      </c>
      <c r="E37" s="145">
        <v>3673.1931348000003</v>
      </c>
      <c r="F37" s="145">
        <v>4346.1148275300002</v>
      </c>
      <c r="G37" s="145">
        <v>4417.8097535299994</v>
      </c>
      <c r="H37" s="145">
        <v>6338.6860072200006</v>
      </c>
      <c r="I37" s="145">
        <v>7848.0615475600007</v>
      </c>
      <c r="J37" s="1144">
        <v>922.2752213900003</v>
      </c>
      <c r="K37" s="756">
        <v>1512.3171149099994</v>
      </c>
    </row>
    <row r="38" spans="1:11" ht="12.2" customHeight="1">
      <c r="A38" s="250"/>
      <c r="B38" s="749" t="s">
        <v>615</v>
      </c>
      <c r="C38" s="16">
        <v>10505.76361283</v>
      </c>
      <c r="D38" s="16">
        <v>14596.93879063</v>
      </c>
      <c r="E38" s="16">
        <v>18012.810861689999</v>
      </c>
      <c r="F38" s="16">
        <v>22482.041163369999</v>
      </c>
      <c r="G38" s="16">
        <v>29543.419505450001</v>
      </c>
      <c r="H38" s="16">
        <v>37298.22219488</v>
      </c>
      <c r="I38" s="16">
        <v>42071.861282149999</v>
      </c>
      <c r="J38" s="1144">
        <v>1156.4499695200002</v>
      </c>
      <c r="K38" s="756">
        <v>1304.8151315700006</v>
      </c>
    </row>
    <row r="39" spans="1:11" s="120" customFormat="1" ht="12.2" customHeight="1">
      <c r="A39" s="252"/>
      <c r="B39" s="746" t="s">
        <v>616</v>
      </c>
      <c r="C39" s="9">
        <v>490.67229936000001</v>
      </c>
      <c r="D39" s="9">
        <v>656.12400246999994</v>
      </c>
      <c r="E39" s="9">
        <v>873.42709055000012</v>
      </c>
      <c r="F39" s="9">
        <v>1048.8387364600001</v>
      </c>
      <c r="G39" s="9">
        <v>1285.0047583</v>
      </c>
      <c r="H39" s="9">
        <v>1626.7707376600001</v>
      </c>
      <c r="I39" s="9">
        <v>2112.7514886399999</v>
      </c>
      <c r="J39" s="976">
        <v>45.933550530000019</v>
      </c>
      <c r="K39" s="138">
        <v>68.246966630000003</v>
      </c>
    </row>
    <row r="40" spans="1:11" ht="12" customHeight="1">
      <c r="A40" s="1051" t="s">
        <v>1268</v>
      </c>
      <c r="B40" s="1199" t="s">
        <v>1269</v>
      </c>
      <c r="C40" s="754">
        <v>32651.367667829996</v>
      </c>
      <c r="D40" s="754">
        <v>36792.901927909996</v>
      </c>
      <c r="E40" s="754">
        <v>44179.534274060003</v>
      </c>
      <c r="F40" s="754">
        <v>49903.466541700007</v>
      </c>
      <c r="G40" s="754">
        <v>60919.377118069999</v>
      </c>
      <c r="H40" s="754">
        <v>55430.575464419991</v>
      </c>
      <c r="I40" s="754">
        <v>67233.269453889981</v>
      </c>
      <c r="J40" s="1141">
        <v>8207.5533716099999</v>
      </c>
      <c r="K40" s="134">
        <v>7096.2566364599988</v>
      </c>
    </row>
    <row r="41" spans="1:11" s="248" customFormat="1" ht="12.2" customHeight="1">
      <c r="A41" s="1053"/>
      <c r="B41" s="717" t="s">
        <v>617</v>
      </c>
      <c r="C41" s="311">
        <v>17654.585914709998</v>
      </c>
      <c r="D41" s="311">
        <v>17598.470929399999</v>
      </c>
      <c r="E41" s="311">
        <v>20675.380234890003</v>
      </c>
      <c r="F41" s="311">
        <v>22703.73143711</v>
      </c>
      <c r="G41" s="311">
        <v>26202.811944870002</v>
      </c>
      <c r="H41" s="311">
        <v>27199.805832359998</v>
      </c>
      <c r="I41" s="311">
        <v>33047.091485679994</v>
      </c>
      <c r="J41" s="1142">
        <v>2350.8945522899999</v>
      </c>
      <c r="K41" s="616">
        <v>2092.8246631799984</v>
      </c>
    </row>
    <row r="42" spans="1:11" ht="12.2" customHeight="1">
      <c r="A42" s="1054"/>
      <c r="B42" s="701" t="s">
        <v>618</v>
      </c>
      <c r="C42" s="756">
        <v>1750.6035261400002</v>
      </c>
      <c r="D42" s="756">
        <v>527.93556690000003</v>
      </c>
      <c r="E42" s="756">
        <v>1658.1849864799999</v>
      </c>
      <c r="F42" s="756">
        <v>1929.1883150600001</v>
      </c>
      <c r="G42" s="756">
        <v>7158.4878454600002</v>
      </c>
      <c r="H42" s="756">
        <v>2208.6358320599998</v>
      </c>
      <c r="I42" s="756">
        <v>3540.0586545900005</v>
      </c>
      <c r="J42" s="1146">
        <v>545.51879019000012</v>
      </c>
      <c r="K42" s="32">
        <v>326.9798880899998</v>
      </c>
    </row>
    <row r="43" spans="1:11" ht="12.2" customHeight="1">
      <c r="A43" s="1054"/>
      <c r="B43" s="701" t="s">
        <v>619</v>
      </c>
      <c r="C43" s="756">
        <v>9429.453770600001</v>
      </c>
      <c r="D43" s="756">
        <v>10843.11479039</v>
      </c>
      <c r="E43" s="756">
        <v>12992.172146620002</v>
      </c>
      <c r="F43" s="756">
        <v>13731.90155902</v>
      </c>
      <c r="G43" s="756">
        <v>10984.064470240002</v>
      </c>
      <c r="H43" s="756">
        <v>15158.464133700001</v>
      </c>
      <c r="I43" s="756">
        <v>17430.129850059999</v>
      </c>
      <c r="J43" s="1144">
        <v>646.01629935999995</v>
      </c>
      <c r="K43" s="756">
        <v>531.63226744999974</v>
      </c>
    </row>
    <row r="44" spans="1:11" ht="12.2" customHeight="1">
      <c r="A44" s="400"/>
      <c r="B44" s="701" t="s">
        <v>620</v>
      </c>
      <c r="C44" s="756">
        <v>6474.5286179699997</v>
      </c>
      <c r="D44" s="756">
        <v>6227.4205721099997</v>
      </c>
      <c r="E44" s="756">
        <v>6025.0231017900005</v>
      </c>
      <c r="F44" s="756">
        <v>7042.6415630300007</v>
      </c>
      <c r="G44" s="756">
        <v>8060.2596291699992</v>
      </c>
      <c r="H44" s="756">
        <v>9832.7058666000012</v>
      </c>
      <c r="I44" s="756">
        <v>12076.902981029998</v>
      </c>
      <c r="J44" s="1144">
        <v>1159.3594627399998</v>
      </c>
      <c r="K44" s="756">
        <v>1234.2125076399993</v>
      </c>
    </row>
    <row r="45" spans="1:11" s="248" customFormat="1" ht="12.2" customHeight="1">
      <c r="A45" s="1056"/>
      <c r="B45" s="717" t="s">
        <v>621</v>
      </c>
      <c r="C45" s="311">
        <v>6913.1609983100007</v>
      </c>
      <c r="D45" s="311">
        <v>11247.93339367</v>
      </c>
      <c r="E45" s="311">
        <v>11645.73174284</v>
      </c>
      <c r="F45" s="311">
        <v>12233.754970180002</v>
      </c>
      <c r="G45" s="311">
        <v>13849.387375580001</v>
      </c>
      <c r="H45" s="311">
        <v>14875.651990869999</v>
      </c>
      <c r="I45" s="311">
        <v>17177.682602579996</v>
      </c>
      <c r="J45" s="1147">
        <v>74.348427979999997</v>
      </c>
      <c r="K45" s="755">
        <v>128.34793922</v>
      </c>
    </row>
    <row r="46" spans="1:11" s="248" customFormat="1" ht="12.2" customHeight="1">
      <c r="A46" s="1056"/>
      <c r="B46" s="701" t="s">
        <v>622</v>
      </c>
      <c r="C46" s="756">
        <v>4604.5079820000001</v>
      </c>
      <c r="D46" s="756">
        <v>5374.8527987300004</v>
      </c>
      <c r="E46" s="756">
        <v>6298.9812510800002</v>
      </c>
      <c r="F46" s="756">
        <v>7296.8660151800004</v>
      </c>
      <c r="G46" s="756">
        <v>8388.8899352799999</v>
      </c>
      <c r="H46" s="756">
        <v>8577.6134268899987</v>
      </c>
      <c r="I46" s="756">
        <v>9014.6107607599988</v>
      </c>
      <c r="J46" s="1142">
        <v>449.10166603000016</v>
      </c>
      <c r="K46" s="616">
        <v>590.51061669000001</v>
      </c>
    </row>
    <row r="47" spans="1:11" ht="12.2" customHeight="1">
      <c r="A47" s="400"/>
      <c r="B47" s="701" t="s">
        <v>623</v>
      </c>
      <c r="C47" s="756">
        <v>2308.6530163100001</v>
      </c>
      <c r="D47" s="756">
        <v>5873.0805949400001</v>
      </c>
      <c r="E47" s="756">
        <v>5346.7504917599999</v>
      </c>
      <c r="F47" s="756">
        <v>4936.8889550000004</v>
      </c>
      <c r="G47" s="756">
        <v>5460.4974403000006</v>
      </c>
      <c r="H47" s="756">
        <v>6298.0385639800006</v>
      </c>
      <c r="I47" s="756">
        <v>8163.0718418199995</v>
      </c>
      <c r="J47" s="1144">
        <v>151.29945978999996</v>
      </c>
      <c r="K47" s="756">
        <v>273.97159861</v>
      </c>
    </row>
    <row r="48" spans="1:11" ht="12.2" customHeight="1">
      <c r="A48" s="400"/>
      <c r="B48" s="717" t="s">
        <v>624</v>
      </c>
      <c r="C48" s="311">
        <v>321.09400662999997</v>
      </c>
      <c r="D48" s="311">
        <v>337.56541760999994</v>
      </c>
      <c r="E48" s="311">
        <v>452.54627707999998</v>
      </c>
      <c r="F48" s="311">
        <v>1260.7020643999999</v>
      </c>
      <c r="G48" s="311">
        <v>788.52201047999995</v>
      </c>
      <c r="H48" s="311">
        <v>748.15001740000002</v>
      </c>
      <c r="I48" s="311">
        <v>972.98290417999988</v>
      </c>
      <c r="J48" s="1144">
        <v>41.288962909999995</v>
      </c>
      <c r="K48" s="756">
        <v>43.339273880000007</v>
      </c>
    </row>
    <row r="49" spans="1:11" ht="12.2" customHeight="1">
      <c r="A49" s="400"/>
      <c r="B49" s="717" t="s">
        <v>625</v>
      </c>
      <c r="C49" s="311">
        <v>2.5785790100000003</v>
      </c>
      <c r="D49" s="311">
        <v>2.19421657</v>
      </c>
      <c r="E49" s="311">
        <v>2.5087039999999998</v>
      </c>
      <c r="F49" s="311">
        <v>5.0344136600000002</v>
      </c>
      <c r="G49" s="311">
        <v>3.5276701999999998</v>
      </c>
      <c r="H49" s="311">
        <v>0.99446599999999996</v>
      </c>
      <c r="I49" s="311">
        <v>1.18920852</v>
      </c>
      <c r="J49" s="1144">
        <v>256.51324333000002</v>
      </c>
      <c r="K49" s="756">
        <v>273.19974420000005</v>
      </c>
    </row>
    <row r="50" spans="1:11" s="248" customFormat="1" ht="12.2" customHeight="1">
      <c r="A50" s="1056"/>
      <c r="B50" s="717" t="s">
        <v>626</v>
      </c>
      <c r="C50" s="311">
        <v>7759.9481691700003</v>
      </c>
      <c r="D50" s="311">
        <v>7606.7379706600013</v>
      </c>
      <c r="E50" s="311">
        <v>11403.367315249998</v>
      </c>
      <c r="F50" s="311">
        <v>13700.243656350001</v>
      </c>
      <c r="G50" s="311">
        <v>20075.128116939999</v>
      </c>
      <c r="H50" s="311">
        <v>12605.97315779</v>
      </c>
      <c r="I50" s="311">
        <v>16034.32325293</v>
      </c>
      <c r="J50" s="1142">
        <v>3817.9876297799997</v>
      </c>
      <c r="K50" s="616">
        <v>2033.6505590900006</v>
      </c>
    </row>
    <row r="51" spans="1:11" s="248" customFormat="1" ht="12.2" customHeight="1">
      <c r="A51" s="1056"/>
      <c r="B51" s="749" t="s">
        <v>627</v>
      </c>
      <c r="C51" s="756">
        <v>5475.1089787500005</v>
      </c>
      <c r="D51" s="756">
        <v>6763.5433772800006</v>
      </c>
      <c r="E51" s="756">
        <v>10523.771864189999</v>
      </c>
      <c r="F51" s="756">
        <v>12390.222671830001</v>
      </c>
      <c r="G51" s="756">
        <v>12146.56708653</v>
      </c>
      <c r="H51" s="756">
        <v>7353.9607041900008</v>
      </c>
      <c r="I51" s="756">
        <v>7708.42756525</v>
      </c>
      <c r="J51" s="1142"/>
      <c r="K51" s="616"/>
    </row>
    <row r="52" spans="1:11" s="248" customFormat="1" ht="12.2" customHeight="1">
      <c r="A52" s="1056"/>
      <c r="B52" s="1138" t="s">
        <v>628</v>
      </c>
      <c r="C52" s="755">
        <v>3181.5056275900001</v>
      </c>
      <c r="D52" s="755">
        <v>4196.2513781400003</v>
      </c>
      <c r="E52" s="755">
        <v>7770.2765722100003</v>
      </c>
      <c r="F52" s="755">
        <v>9336.2423871499996</v>
      </c>
      <c r="G52" s="755">
        <v>9152.58523556</v>
      </c>
      <c r="H52" s="755">
        <v>4345.7303571700004</v>
      </c>
      <c r="I52" s="755">
        <v>4166.2333243800003</v>
      </c>
      <c r="J52" s="1142"/>
      <c r="K52" s="616"/>
    </row>
    <row r="53" spans="1:11" s="248" customFormat="1" ht="12.2" customHeight="1">
      <c r="A53" s="1056"/>
      <c r="B53" s="1138" t="s">
        <v>629</v>
      </c>
      <c r="C53" s="755">
        <v>1782.67059191</v>
      </c>
      <c r="D53" s="755">
        <v>2010.5988304800001</v>
      </c>
      <c r="E53" s="755">
        <v>2102.9773665600001</v>
      </c>
      <c r="F53" s="755">
        <v>2497.2608819400002</v>
      </c>
      <c r="G53" s="755">
        <v>2429.9566646399999</v>
      </c>
      <c r="H53" s="755">
        <v>2197.72935508</v>
      </c>
      <c r="I53" s="755">
        <v>2684.5282317199999</v>
      </c>
      <c r="J53" s="1142"/>
      <c r="K53" s="616"/>
    </row>
    <row r="54" spans="1:11" s="248" customFormat="1" ht="12.2" customHeight="1">
      <c r="A54" s="1056"/>
      <c r="B54" s="1138" t="s">
        <v>630</v>
      </c>
      <c r="C54" s="755">
        <v>2.117556</v>
      </c>
      <c r="D54" s="755">
        <v>4.0210523</v>
      </c>
      <c r="E54" s="755">
        <v>6.4571643700000001</v>
      </c>
      <c r="F54" s="755">
        <v>2.9162659500000001</v>
      </c>
      <c r="G54" s="755">
        <v>2.7212364999999998</v>
      </c>
      <c r="H54" s="755">
        <v>6.4452481000000006</v>
      </c>
      <c r="I54" s="755">
        <v>3.83962293</v>
      </c>
      <c r="J54" s="1142"/>
      <c r="K54" s="616"/>
    </row>
    <row r="55" spans="1:11" s="248" customFormat="1" ht="12.2" customHeight="1">
      <c r="A55" s="1056"/>
      <c r="B55" s="720" t="s">
        <v>631</v>
      </c>
      <c r="C55" s="755">
        <v>508.81520325000002</v>
      </c>
      <c r="D55" s="755">
        <v>552.67211636000002</v>
      </c>
      <c r="E55" s="755">
        <v>644.06076105</v>
      </c>
      <c r="F55" s="755">
        <v>553.80313678999994</v>
      </c>
      <c r="G55" s="755">
        <v>561.30394983000008</v>
      </c>
      <c r="H55" s="755">
        <v>804.05574383999999</v>
      </c>
      <c r="I55" s="755">
        <v>853.82638622000002</v>
      </c>
      <c r="J55" s="1142"/>
      <c r="K55" s="616"/>
    </row>
    <row r="56" spans="1:11" s="248" customFormat="1" ht="12.2" customHeight="1">
      <c r="A56" s="1056"/>
      <c r="B56" s="749" t="s">
        <v>632</v>
      </c>
      <c r="C56" s="756">
        <v>2277.5317387299997</v>
      </c>
      <c r="D56" s="756">
        <v>832.07659088000003</v>
      </c>
      <c r="E56" s="756">
        <v>874.16647833999991</v>
      </c>
      <c r="F56" s="756">
        <v>1280.56873595</v>
      </c>
      <c r="G56" s="756">
        <v>7924.5150665099991</v>
      </c>
      <c r="H56" s="756">
        <v>5240.1523266000004</v>
      </c>
      <c r="I56" s="756">
        <v>8320.0076150799996</v>
      </c>
      <c r="J56" s="1142">
        <v>188.34641034000003</v>
      </c>
      <c r="K56" s="616">
        <v>37.28950494999998</v>
      </c>
    </row>
    <row r="57" spans="1:11" s="248" customFormat="1" ht="12.2" customHeight="1">
      <c r="A57" s="1056"/>
      <c r="B57" s="749" t="s">
        <v>633</v>
      </c>
      <c r="C57" s="756">
        <v>7.3074516900000006</v>
      </c>
      <c r="D57" s="756">
        <v>11.118002499999999</v>
      </c>
      <c r="E57" s="756">
        <v>5.42897272</v>
      </c>
      <c r="F57" s="756">
        <v>29.452248570000002</v>
      </c>
      <c r="G57" s="756">
        <v>4.0459639000000003</v>
      </c>
      <c r="H57" s="756">
        <v>11.860127</v>
      </c>
      <c r="I57" s="756">
        <v>5.8880725999999992</v>
      </c>
      <c r="J57" s="1142">
        <v>684.63594854999974</v>
      </c>
      <c r="K57" s="616">
        <v>1101.6139315500004</v>
      </c>
    </row>
    <row r="58" spans="1:11" ht="12.2" customHeight="1">
      <c r="A58" s="402" t="s">
        <v>952</v>
      </c>
      <c r="B58" s="1200" t="s">
        <v>1748</v>
      </c>
      <c r="C58" s="369">
        <v>2614.7048682199998</v>
      </c>
      <c r="D58" s="369">
        <v>1922.64178408</v>
      </c>
      <c r="E58" s="369">
        <v>5735.3982536399999</v>
      </c>
      <c r="F58" s="369">
        <v>6111.7464312600005</v>
      </c>
      <c r="G58" s="369">
        <v>3260.9386785899997</v>
      </c>
      <c r="H58" s="369">
        <v>3413.8328211199996</v>
      </c>
      <c r="I58" s="369">
        <v>5518.8984316200003</v>
      </c>
      <c r="J58" s="1148"/>
      <c r="K58" s="412"/>
    </row>
    <row r="59" spans="1:11" s="248" customFormat="1" ht="12.2" customHeight="1">
      <c r="A59" s="1053"/>
      <c r="B59" s="717" t="s">
        <v>634</v>
      </c>
      <c r="C59" s="311">
        <v>952.90734041999997</v>
      </c>
      <c r="D59" s="311">
        <v>1052.61068286</v>
      </c>
      <c r="E59" s="311">
        <v>3203.8974870000002</v>
      </c>
      <c r="F59" s="311">
        <v>1287.2184097899999</v>
      </c>
      <c r="G59" s="311">
        <v>1131.39736793</v>
      </c>
      <c r="H59" s="311">
        <v>1195.5602781700002</v>
      </c>
      <c r="I59" s="311">
        <v>1565.0733423299998</v>
      </c>
      <c r="J59" s="1142">
        <v>2350.8945522899999</v>
      </c>
      <c r="K59" s="616">
        <v>2092.8246631799984</v>
      </c>
    </row>
    <row r="60" spans="1:11" ht="12.2" customHeight="1">
      <c r="A60" s="1054"/>
      <c r="B60" s="717" t="s">
        <v>635</v>
      </c>
      <c r="C60" s="311">
        <v>1661.7975277999999</v>
      </c>
      <c r="D60" s="311">
        <v>870.03110121999998</v>
      </c>
      <c r="E60" s="311">
        <v>2531.5007666399997</v>
      </c>
      <c r="F60" s="311">
        <v>4824.5280214700006</v>
      </c>
      <c r="G60" s="311">
        <v>2129.5413106599999</v>
      </c>
      <c r="H60" s="311">
        <v>2218.2725429499997</v>
      </c>
      <c r="I60" s="311">
        <v>3953.8250892900001</v>
      </c>
      <c r="J60" s="1146">
        <v>545.51879019000012</v>
      </c>
      <c r="K60" s="32">
        <v>326.9798880899998</v>
      </c>
    </row>
    <row r="61" spans="1:11" ht="12.2" customHeight="1">
      <c r="A61" s="1149" t="s">
        <v>42</v>
      </c>
      <c r="B61" s="1201" t="s">
        <v>1749</v>
      </c>
      <c r="C61" s="412">
        <v>23036.793150879999</v>
      </c>
      <c r="D61" s="412">
        <v>29515.522932129999</v>
      </c>
      <c r="E61" s="412">
        <v>33960.165603909998</v>
      </c>
      <c r="F61" s="412">
        <v>26544.856476090001</v>
      </c>
      <c r="G61" s="412">
        <v>32477.529537959996</v>
      </c>
      <c r="H61" s="412">
        <v>31932.369840110005</v>
      </c>
      <c r="I61" s="412">
        <v>34714.597094829995</v>
      </c>
      <c r="J61" s="1144">
        <v>646.01629935999995</v>
      </c>
      <c r="K61" s="756">
        <v>531.63226744999974</v>
      </c>
    </row>
    <row r="62" spans="1:11" ht="4.5" customHeight="1">
      <c r="A62" s="4"/>
      <c r="B62" s="1139"/>
      <c r="C62" s="1139"/>
      <c r="D62" s="1139"/>
      <c r="E62" s="1139"/>
      <c r="F62" s="1140"/>
      <c r="G62" s="1140"/>
      <c r="H62" s="1140"/>
      <c r="I62" s="1140"/>
    </row>
    <row r="63" spans="1:11" ht="12" customHeight="1">
      <c r="A63" s="149"/>
    </row>
    <row r="64" spans="1:11" ht="12" customHeight="1">
      <c r="A64" s="57"/>
      <c r="B64" s="57"/>
      <c r="C64" s="57"/>
      <c r="D64" s="57"/>
      <c r="E64" s="57"/>
      <c r="J64" s="248"/>
      <c r="K64" s="248"/>
    </row>
    <row r="65" spans="10:11" ht="12" customHeight="1">
      <c r="J65" s="248"/>
      <c r="K65" s="248"/>
    </row>
    <row r="66" spans="10:11" ht="12" customHeight="1">
      <c r="J66" s="248"/>
      <c r="K66" s="248"/>
    </row>
    <row r="69" spans="10:11" ht="12" customHeight="1">
      <c r="J69" s="248"/>
      <c r="K69" s="248"/>
    </row>
    <row r="70" spans="10:11" ht="12" customHeight="1">
      <c r="J70" s="248"/>
      <c r="K70" s="248"/>
    </row>
    <row r="72" spans="10:11" ht="12" customHeight="1">
      <c r="J72" s="231"/>
    </row>
    <row r="73" spans="10:11" ht="12" customHeight="1">
      <c r="J73" s="231"/>
    </row>
    <row r="74" spans="10:11" ht="12" customHeight="1">
      <c r="J74" s="231"/>
      <c r="K74" s="248"/>
    </row>
    <row r="75" spans="10:11" ht="12" customHeight="1">
      <c r="J75" s="231"/>
      <c r="K75" s="248"/>
    </row>
    <row r="76" spans="10:11" ht="12" customHeight="1">
      <c r="J76" s="231"/>
      <c r="K76" s="248"/>
    </row>
    <row r="77" spans="10:11" ht="12" customHeight="1">
      <c r="J77" s="231"/>
    </row>
    <row r="78" spans="10:11" ht="12" customHeight="1">
      <c r="J78" s="231"/>
    </row>
    <row r="79" spans="10:11" ht="12" customHeight="1">
      <c r="J79" s="231"/>
      <c r="K79" s="248"/>
    </row>
    <row r="80" spans="10:11" ht="12" customHeight="1">
      <c r="J80" s="231"/>
      <c r="K80" s="248"/>
    </row>
    <row r="81" spans="10:11" ht="12" customHeight="1">
      <c r="J81" s="231"/>
    </row>
    <row r="85" spans="10:11" ht="12" customHeight="1">
      <c r="J85" s="248"/>
      <c r="K85" s="248"/>
    </row>
    <row r="86" spans="10:11" ht="12" customHeight="1">
      <c r="J86" s="248"/>
      <c r="K86" s="248"/>
    </row>
    <row r="87" spans="10:11" ht="12" customHeight="1">
      <c r="J87" s="248"/>
      <c r="K87" s="248"/>
    </row>
    <row r="90" spans="10:11" ht="12" customHeight="1">
      <c r="J90" s="248"/>
      <c r="K90" s="248"/>
    </row>
    <row r="91" spans="10:11" ht="12" customHeight="1">
      <c r="J91" s="248"/>
      <c r="K91" s="248"/>
    </row>
    <row r="95" spans="10:11" ht="12" customHeight="1">
      <c r="J95" s="248"/>
    </row>
    <row r="96" spans="10:11" ht="12" customHeight="1">
      <c r="J96" s="248"/>
    </row>
    <row r="97" spans="10:10" ht="12" customHeight="1">
      <c r="J97" s="248"/>
    </row>
    <row r="100" spans="10:10" ht="12" customHeight="1">
      <c r="J100" s="248"/>
    </row>
    <row r="101" spans="10:10" ht="12" customHeight="1">
      <c r="J101" s="248"/>
    </row>
  </sheetData>
  <mergeCells count="8">
    <mergeCell ref="H5:H6"/>
    <mergeCell ref="I5:I6"/>
    <mergeCell ref="A5:B6"/>
    <mergeCell ref="C5:C6"/>
    <mergeCell ref="D5:D6"/>
    <mergeCell ref="E5:E6"/>
    <mergeCell ref="F5:F6"/>
    <mergeCell ref="G5:G6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80" orientation="portrait" useFirstPageNumber="1" r:id="rId1"/>
  <headerFooter alignWithMargins="0">
    <oddFooter>&amp;C&amp;"Times New Roman,Bold"&amp;10&amp;P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H41"/>
  <sheetViews>
    <sheetView zoomScale="85" zoomScaleNormal="85" workbookViewId="0">
      <selection activeCell="G11" sqref="G11"/>
    </sheetView>
  </sheetViews>
  <sheetFormatPr defaultColWidth="12.83203125" defaultRowHeight="12" customHeight="1"/>
  <cols>
    <col min="1" max="1" width="7.1640625" style="257" customWidth="1"/>
    <col min="2" max="2" width="42.1640625" style="4" customWidth="1"/>
    <col min="3" max="8" width="12.83203125" style="4" customWidth="1"/>
    <col min="9" max="16384" width="12.83203125" style="4"/>
  </cols>
  <sheetData>
    <row r="1" spans="1:8" s="471" customFormat="1" ht="14.1" customHeight="1">
      <c r="A1" s="430" t="s">
        <v>2709</v>
      </c>
      <c r="B1" s="431"/>
      <c r="C1" s="431"/>
      <c r="D1" s="431"/>
      <c r="E1" s="2178"/>
      <c r="F1" s="431"/>
      <c r="G1" s="2181"/>
      <c r="H1" s="2285"/>
    </row>
    <row r="2" spans="1:8" s="849" customFormat="1" ht="14.1" customHeight="1">
      <c r="A2" s="1232" t="s">
        <v>40</v>
      </c>
      <c r="B2" s="1233"/>
      <c r="C2" s="1233"/>
      <c r="D2" s="1233"/>
      <c r="E2" s="2179"/>
      <c r="F2" s="1233"/>
      <c r="G2" s="2183"/>
      <c r="H2" s="2287"/>
    </row>
    <row r="3" spans="1:8" s="471" customFormat="1" ht="14.1" customHeight="1">
      <c r="A3" s="518"/>
    </row>
    <row r="4" spans="1:8" s="471" customFormat="1" ht="14.1" customHeight="1">
      <c r="A4" s="2096" t="s">
        <v>280</v>
      </c>
      <c r="B4" s="463"/>
      <c r="C4" s="463"/>
      <c r="D4" s="466"/>
      <c r="E4" s="466"/>
      <c r="F4" s="466"/>
      <c r="G4" s="466"/>
      <c r="H4" s="466"/>
    </row>
    <row r="5" spans="1:8" s="471" customFormat="1" ht="26.1" customHeight="1">
      <c r="A5" s="2555"/>
      <c r="B5" s="2553" t="s">
        <v>1411</v>
      </c>
      <c r="C5" s="2551" t="s">
        <v>2635</v>
      </c>
      <c r="D5" s="2557" t="s">
        <v>2736</v>
      </c>
      <c r="E5" s="2558"/>
      <c r="F5" s="2558"/>
      <c r="G5" s="2558"/>
      <c r="H5" s="2232" t="s">
        <v>2890</v>
      </c>
    </row>
    <row r="6" spans="1:8" s="471" customFormat="1" ht="26.1" customHeight="1">
      <c r="A6" s="2556"/>
      <c r="B6" s="2554"/>
      <c r="C6" s="2552"/>
      <c r="D6" s="2097" t="s">
        <v>1681</v>
      </c>
      <c r="E6" s="2097" t="s">
        <v>1682</v>
      </c>
      <c r="F6" s="2097" t="s">
        <v>1679</v>
      </c>
      <c r="G6" s="2231" t="s">
        <v>1680</v>
      </c>
      <c r="H6" s="2233" t="s">
        <v>1681</v>
      </c>
    </row>
    <row r="7" spans="1:8" s="471" customFormat="1" ht="26.1" customHeight="1">
      <c r="A7" s="2083">
        <v>1</v>
      </c>
      <c r="B7" s="2083" t="s">
        <v>2710</v>
      </c>
      <c r="C7" s="2086">
        <v>155366.01300000001</v>
      </c>
      <c r="D7" s="2086">
        <v>39088.619000000006</v>
      </c>
      <c r="E7" s="2086">
        <v>77925.335000000006</v>
      </c>
      <c r="F7" s="2086">
        <v>109146.87178807998</v>
      </c>
      <c r="G7" s="2086">
        <v>137990.33904340002</v>
      </c>
      <c r="H7" s="2365">
        <v>375791.58747170004</v>
      </c>
    </row>
    <row r="8" spans="1:8" s="471" customFormat="1" ht="26.1" customHeight="1">
      <c r="A8" s="2084"/>
      <c r="B8" s="2087" t="s">
        <v>2711</v>
      </c>
      <c r="C8" s="2085">
        <v>137007.704</v>
      </c>
      <c r="D8" s="2085">
        <v>35174.080000000002</v>
      </c>
      <c r="E8" s="2085">
        <v>68802.171000000002</v>
      </c>
      <c r="F8" s="2085">
        <v>95038.902867119992</v>
      </c>
      <c r="G8" s="2085">
        <v>117585.57326985001</v>
      </c>
      <c r="H8" s="2366">
        <v>318827.9550974</v>
      </c>
    </row>
    <row r="9" spans="1:8" s="471" customFormat="1" ht="26.1" customHeight="1">
      <c r="A9" s="2084"/>
      <c r="B9" s="2087" t="s">
        <v>2712</v>
      </c>
      <c r="C9" s="2085">
        <v>237.72399999999999</v>
      </c>
      <c r="D9" s="2085">
        <v>68.69</v>
      </c>
      <c r="E9" s="2085">
        <v>86.061999999999998</v>
      </c>
      <c r="F9" s="2085">
        <v>119.130064</v>
      </c>
      <c r="G9" s="2085">
        <v>112.36604699999999</v>
      </c>
      <c r="H9" s="2366">
        <v>1474.93336</v>
      </c>
    </row>
    <row r="10" spans="1:8" s="471" customFormat="1" ht="26.1" customHeight="1">
      <c r="A10" s="2084"/>
      <c r="B10" s="2087" t="s">
        <v>2713</v>
      </c>
      <c r="C10" s="2085">
        <v>12046.031000000001</v>
      </c>
      <c r="D10" s="2085">
        <v>2470.3380000000002</v>
      </c>
      <c r="E10" s="2085">
        <v>5703.5519999999997</v>
      </c>
      <c r="F10" s="2085">
        <v>9363.4713809999994</v>
      </c>
      <c r="G10" s="2085">
        <v>14200.038311</v>
      </c>
      <c r="H10" s="2366">
        <v>30362.125690000001</v>
      </c>
    </row>
    <row r="11" spans="1:8" s="471" customFormat="1" ht="26.1" customHeight="1">
      <c r="A11" s="2084"/>
      <c r="B11" s="2087" t="s">
        <v>2714</v>
      </c>
      <c r="C11" s="2085">
        <v>475.96600000000001</v>
      </c>
      <c r="D11" s="2085">
        <v>274.36</v>
      </c>
      <c r="E11" s="2085">
        <v>553.09199999999998</v>
      </c>
      <c r="F11" s="2085">
        <v>629.13505196000006</v>
      </c>
      <c r="G11" s="2085">
        <v>507.91335155000002</v>
      </c>
      <c r="H11" s="2366">
        <v>1423.2478466999999</v>
      </c>
    </row>
    <row r="12" spans="1:8" s="471" customFormat="1" ht="26.1" customHeight="1">
      <c r="A12" s="2084"/>
      <c r="B12" s="2087" t="s">
        <v>2715</v>
      </c>
      <c r="C12" s="2085">
        <v>5598.5879999999997</v>
      </c>
      <c r="D12" s="2085">
        <v>1101.1510000000001</v>
      </c>
      <c r="E12" s="2085">
        <v>2780.4580000000001</v>
      </c>
      <c r="F12" s="2085">
        <v>3996.2324240000003</v>
      </c>
      <c r="G12" s="2085">
        <v>5584.4480640000002</v>
      </c>
      <c r="H12" s="2366">
        <v>23703.325477600003</v>
      </c>
    </row>
    <row r="13" spans="1:8" s="471" customFormat="1" ht="26.1" customHeight="1">
      <c r="A13" s="2083">
        <v>2</v>
      </c>
      <c r="B13" s="2083" t="s">
        <v>2716</v>
      </c>
      <c r="C13" s="2086">
        <v>241612.59299999999</v>
      </c>
      <c r="D13" s="2086">
        <v>64392.165000000001</v>
      </c>
      <c r="E13" s="2086">
        <v>126754.024</v>
      </c>
      <c r="F13" s="2086">
        <v>175171.9685627</v>
      </c>
      <c r="G13" s="2086">
        <v>224070.51571546</v>
      </c>
      <c r="H13" s="2365">
        <v>580633.7932979</v>
      </c>
    </row>
    <row r="14" spans="1:8" s="471" customFormat="1" ht="26.1" customHeight="1">
      <c r="A14" s="2084"/>
      <c r="B14" s="2087" t="s">
        <v>2717</v>
      </c>
      <c r="C14" s="2085">
        <v>89556.032000000007</v>
      </c>
      <c r="D14" s="2085">
        <v>33188.71</v>
      </c>
      <c r="E14" s="2085">
        <v>52990.366000000002</v>
      </c>
      <c r="F14" s="2085">
        <v>72469.536466360005</v>
      </c>
      <c r="G14" s="2085">
        <v>98263.630725259995</v>
      </c>
      <c r="H14" s="2366">
        <v>273641.78169500001</v>
      </c>
    </row>
    <row r="15" spans="1:8" s="471" customFormat="1" ht="26.1" customHeight="1">
      <c r="A15" s="2084"/>
      <c r="B15" s="2087" t="s">
        <v>149</v>
      </c>
      <c r="C15" s="2085">
        <v>152056.56099999999</v>
      </c>
      <c r="D15" s="2085">
        <v>31203.455000000002</v>
      </c>
      <c r="E15" s="2085">
        <v>73763.657999999996</v>
      </c>
      <c r="F15" s="2085">
        <v>102702.43209634</v>
      </c>
      <c r="G15" s="2085">
        <v>125806.88499019999</v>
      </c>
      <c r="H15" s="2366">
        <v>306992.01160289999</v>
      </c>
    </row>
    <row r="16" spans="1:8" s="471" customFormat="1" ht="26.1" customHeight="1">
      <c r="A16" s="2083">
        <v>3</v>
      </c>
      <c r="B16" s="2083" t="s">
        <v>2718</v>
      </c>
      <c r="C16" s="2086">
        <v>121858.15299999999</v>
      </c>
      <c r="D16" s="2086">
        <v>32901.050000000003</v>
      </c>
      <c r="E16" s="2086">
        <v>63645.112000000001</v>
      </c>
      <c r="F16" s="2086">
        <v>83105.298520799988</v>
      </c>
      <c r="G16" s="2086">
        <v>100622.5510302</v>
      </c>
      <c r="H16" s="2365">
        <v>289757.79179220006</v>
      </c>
    </row>
    <row r="17" spans="1:8" s="471" customFormat="1" ht="26.1" customHeight="1">
      <c r="A17" s="2084"/>
      <c r="B17" s="2087" t="s">
        <v>2719</v>
      </c>
      <c r="C17" s="2085">
        <v>73757.442999999999</v>
      </c>
      <c r="D17" s="2085">
        <v>18339.768</v>
      </c>
      <c r="E17" s="2085">
        <v>38477.142</v>
      </c>
      <c r="F17" s="2085">
        <v>51055.460365999999</v>
      </c>
      <c r="G17" s="2085">
        <v>64975.487209179999</v>
      </c>
      <c r="H17" s="2366">
        <v>180441.97637940003</v>
      </c>
    </row>
    <row r="18" spans="1:8" s="471" customFormat="1" ht="26.1" customHeight="1">
      <c r="A18" s="2084"/>
      <c r="B18" s="2087" t="s">
        <v>2720</v>
      </c>
      <c r="C18" s="2085">
        <v>48100.71</v>
      </c>
      <c r="D18" s="2085">
        <v>14561.281999999999</v>
      </c>
      <c r="E18" s="2085">
        <v>25167.97</v>
      </c>
      <c r="F18" s="2085">
        <v>32049.838154799996</v>
      </c>
      <c r="G18" s="2085">
        <v>35647.063821019998</v>
      </c>
      <c r="H18" s="2366">
        <v>109315.8154128</v>
      </c>
    </row>
    <row r="19" spans="1:8" s="471" customFormat="1" ht="26.1" customHeight="1">
      <c r="A19" s="2083">
        <v>4</v>
      </c>
      <c r="B19" s="2083" t="s">
        <v>2721</v>
      </c>
      <c r="C19" s="2086">
        <v>1079.347</v>
      </c>
      <c r="D19" s="2086">
        <v>227.74</v>
      </c>
      <c r="E19" s="2086">
        <v>370.101</v>
      </c>
      <c r="F19" s="2086">
        <v>517.19963593</v>
      </c>
      <c r="G19" s="2086">
        <v>583.92769570999997</v>
      </c>
      <c r="H19" s="2365">
        <v>559.67906289999996</v>
      </c>
    </row>
    <row r="20" spans="1:8" s="471" customFormat="1" ht="26.1" customHeight="1">
      <c r="A20" s="2083">
        <v>5</v>
      </c>
      <c r="B20" s="2083" t="s">
        <v>2722</v>
      </c>
      <c r="C20" s="2086">
        <v>194283.34899999999</v>
      </c>
      <c r="D20" s="2086">
        <v>34940.747000000003</v>
      </c>
      <c r="E20" s="2086">
        <v>112601.21100000001</v>
      </c>
      <c r="F20" s="2086">
        <v>157651.48559964003</v>
      </c>
      <c r="G20" s="2086">
        <v>219689.51587524</v>
      </c>
      <c r="H20" s="2365">
        <v>352512.88572470006</v>
      </c>
    </row>
    <row r="21" spans="1:8" s="471" customFormat="1" ht="26.1" customHeight="1">
      <c r="A21" s="2084"/>
      <c r="B21" s="2087" t="s">
        <v>2722</v>
      </c>
      <c r="C21" s="2085">
        <v>175485.59599999999</v>
      </c>
      <c r="D21" s="2085">
        <v>29323.419000000002</v>
      </c>
      <c r="E21" s="2085">
        <v>101471.19100000001</v>
      </c>
      <c r="F21" s="2085">
        <v>141525.93383037002</v>
      </c>
      <c r="G21" s="2085">
        <v>197694.7849</v>
      </c>
      <c r="H21" s="2366">
        <v>288122.22064760007</v>
      </c>
    </row>
    <row r="22" spans="1:8" s="471" customFormat="1" ht="26.1" customHeight="1">
      <c r="A22" s="2084"/>
      <c r="B22" s="2087" t="s">
        <v>2723</v>
      </c>
      <c r="C22" s="2085">
        <v>18797.753000000001</v>
      </c>
      <c r="D22" s="2085">
        <v>5617.3280000000004</v>
      </c>
      <c r="E22" s="2085">
        <v>11130.02</v>
      </c>
      <c r="F22" s="2085">
        <v>16125.551769270001</v>
      </c>
      <c r="G22" s="2085">
        <v>21994.73097524</v>
      </c>
      <c r="H22" s="2366">
        <v>64390.665077099999</v>
      </c>
    </row>
    <row r="23" spans="1:8" s="471" customFormat="1" ht="26.1" customHeight="1">
      <c r="A23" s="2083">
        <v>6</v>
      </c>
      <c r="B23" s="2083" t="s">
        <v>2724</v>
      </c>
      <c r="C23" s="2086">
        <v>14831.038</v>
      </c>
      <c r="D23" s="2086">
        <v>5986.24</v>
      </c>
      <c r="E23" s="2086">
        <v>10682.624</v>
      </c>
      <c r="F23" s="2086">
        <v>13944.653857089999</v>
      </c>
      <c r="G23" s="2086">
        <v>17097.99806184</v>
      </c>
      <c r="H23" s="2365">
        <v>35023.938198599993</v>
      </c>
    </row>
    <row r="24" spans="1:8" s="471" customFormat="1" ht="26.1" customHeight="1">
      <c r="A24" s="2083"/>
      <c r="B24" s="2083" t="s">
        <v>2725</v>
      </c>
      <c r="C24" s="2086">
        <v>729030.49300000002</v>
      </c>
      <c r="D24" s="2086">
        <v>177536.56100000002</v>
      </c>
      <c r="E24" s="2086">
        <v>391978.40700000006</v>
      </c>
      <c r="F24" s="2086">
        <v>539537.47796424013</v>
      </c>
      <c r="G24" s="2086">
        <v>700054.84742184996</v>
      </c>
      <c r="H24" s="2365">
        <v>1634279.675548</v>
      </c>
    </row>
    <row r="25" spans="1:8" ht="26.1" customHeight="1">
      <c r="A25" s="2083">
        <v>7</v>
      </c>
      <c r="B25" s="2083" t="s">
        <v>2726</v>
      </c>
      <c r="C25" s="2086">
        <v>100590.17200000001</v>
      </c>
      <c r="D25" s="2086">
        <v>20465.5</v>
      </c>
      <c r="E25" s="2086">
        <v>64205.457000000002</v>
      </c>
      <c r="F25" s="2086">
        <v>83543.801223710005</v>
      </c>
      <c r="G25" s="2086">
        <v>93729.463224420004</v>
      </c>
      <c r="H25" s="2365">
        <v>89360.690469499998</v>
      </c>
    </row>
    <row r="26" spans="1:8" ht="26.1" customHeight="1">
      <c r="A26" s="2083"/>
      <c r="B26" s="2083" t="s">
        <v>2727</v>
      </c>
      <c r="C26" s="2086">
        <v>829620.66500000004</v>
      </c>
      <c r="D26" s="2086">
        <v>198002.06100000002</v>
      </c>
      <c r="E26" s="2086">
        <v>456183.86400000006</v>
      </c>
      <c r="F26" s="2086">
        <v>623081.27918795007</v>
      </c>
      <c r="G26" s="2086">
        <v>793784.31064626994</v>
      </c>
      <c r="H26" s="2365">
        <v>1723640.3660174999</v>
      </c>
    </row>
    <row r="27" spans="1:8" ht="26.1" customHeight="1">
      <c r="A27" s="2083">
        <v>8</v>
      </c>
      <c r="B27" s="2083" t="s">
        <v>2866</v>
      </c>
      <c r="C27" s="2086">
        <v>10041.173000000001</v>
      </c>
      <c r="D27" s="2086"/>
      <c r="E27" s="2086"/>
      <c r="F27" s="2086"/>
      <c r="G27" s="2086">
        <v>47575.49021417</v>
      </c>
      <c r="H27" s="2365">
        <v>225647.59897449997</v>
      </c>
    </row>
    <row r="28" spans="1:8" ht="26.1" customHeight="1">
      <c r="A28" s="2083"/>
      <c r="B28" s="2083" t="s">
        <v>2867</v>
      </c>
      <c r="C28" s="2086">
        <v>839661.83799999999</v>
      </c>
      <c r="D28" s="2086">
        <v>198002.06100000002</v>
      </c>
      <c r="E28" s="2086">
        <v>456183.86400000006</v>
      </c>
      <c r="F28" s="2086">
        <v>623081.27918795007</v>
      </c>
      <c r="G28" s="2086">
        <v>841359.80086043989</v>
      </c>
      <c r="H28" s="2365">
        <v>1949287.9649919998</v>
      </c>
    </row>
    <row r="29" spans="1:8" ht="12" customHeight="1">
      <c r="A29" s="57"/>
      <c r="B29" s="57"/>
      <c r="C29" s="57"/>
      <c r="D29" s="57"/>
      <c r="E29" s="57"/>
      <c r="F29" s="57"/>
      <c r="G29" s="57"/>
      <c r="H29" s="57"/>
    </row>
    <row r="41" ht="11.25" customHeight="1"/>
  </sheetData>
  <mergeCells count="4">
    <mergeCell ref="C5:C6"/>
    <mergeCell ref="B5:B6"/>
    <mergeCell ref="A5:A6"/>
    <mergeCell ref="D5:G5"/>
  </mergeCells>
  <printOptions horizontalCentered="1"/>
  <pageMargins left="0.51181102362204722" right="0.51181102362204722" top="0.98425196850393704" bottom="0" header="0.51181102362204722" footer="0.19685039370078741"/>
  <pageSetup paperSize="9" firstPageNumber="81" orientation="portrait" useFirstPageNumber="1" r:id="rId1"/>
  <headerFooter alignWithMargins="0">
    <oddFooter>&amp;C&amp;"Times New Roman,Bold"&amp;10&amp;P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sheetPr codeName="Sheet60"/>
  <dimension ref="A1:AL98"/>
  <sheetViews>
    <sheetView topLeftCell="I46" zoomScale="160" zoomScaleNormal="160" workbookViewId="0">
      <selection activeCell="AB57" sqref="AB57"/>
    </sheetView>
  </sheetViews>
  <sheetFormatPr defaultColWidth="12.5" defaultRowHeight="9" customHeight="1"/>
  <cols>
    <col min="1" max="1" width="22" style="68" customWidth="1"/>
    <col min="2" max="2" width="5.1640625" style="1800" hidden="1" customWidth="1"/>
    <col min="3" max="3" width="5" style="1800" hidden="1" customWidth="1"/>
    <col min="4" max="6" width="5" style="1800" customWidth="1"/>
    <col min="7" max="7" width="5" style="1801" customWidth="1"/>
    <col min="8" max="8" width="5" style="1803" customWidth="1"/>
    <col min="9" max="10" width="5" style="1801" customWidth="1"/>
    <col min="11" max="11" width="5" style="1804" customWidth="1"/>
    <col min="12" max="13" width="5" style="1803" customWidth="1"/>
    <col min="14" max="14" width="5" style="1808" customWidth="1"/>
    <col min="15" max="15" width="5" style="1803" customWidth="1"/>
    <col min="16" max="16" width="5" style="1810" customWidth="1"/>
    <col min="17" max="18" width="5" style="1800" customWidth="1"/>
    <col min="19" max="19" width="5.6640625" style="155" customWidth="1"/>
    <col min="20" max="20" width="5.6640625" style="130" customWidth="1"/>
    <col min="21" max="21" width="5.83203125" style="130" customWidth="1"/>
    <col min="22" max="32" width="5.6640625" style="130" customWidth="1"/>
    <col min="33" max="35" width="6.1640625" style="130" hidden="1" customWidth="1"/>
    <col min="36" max="37" width="6.33203125" style="130" hidden="1" customWidth="1"/>
    <col min="38" max="38" width="14.83203125" style="130" customWidth="1"/>
    <col min="39" max="213" width="14.83203125" style="68" customWidth="1"/>
    <col min="214" max="16384" width="12.5" style="68"/>
  </cols>
  <sheetData>
    <row r="1" spans="1:38" s="469" customFormat="1" ht="14.1" customHeight="1">
      <c r="A1" s="458" t="s">
        <v>2482</v>
      </c>
      <c r="B1" s="1748"/>
      <c r="C1" s="1748"/>
      <c r="D1" s="1748"/>
      <c r="E1" s="1748"/>
      <c r="F1" s="1748"/>
      <c r="G1" s="1749"/>
      <c r="H1" s="1748"/>
      <c r="I1" s="1749"/>
      <c r="J1" s="1749"/>
      <c r="K1" s="1750"/>
      <c r="L1" s="1748"/>
      <c r="M1" s="1748"/>
      <c r="N1" s="1751"/>
      <c r="O1" s="1748"/>
      <c r="P1" s="1751"/>
      <c r="Q1" s="1748"/>
      <c r="R1" s="1748"/>
      <c r="T1" s="516"/>
      <c r="U1" s="516"/>
      <c r="V1" s="516"/>
      <c r="W1" s="516"/>
      <c r="X1" s="516"/>
      <c r="Y1" s="516"/>
      <c r="Z1" s="1010"/>
      <c r="AA1" s="1010"/>
      <c r="AB1" s="1010"/>
      <c r="AC1" s="1010"/>
      <c r="AD1" s="1010"/>
      <c r="AE1" s="1010"/>
      <c r="AF1" s="1011"/>
      <c r="AG1" s="1010"/>
      <c r="AH1" s="1010"/>
      <c r="AI1" s="1011"/>
      <c r="AJ1" s="1010"/>
      <c r="AK1" s="1011"/>
      <c r="AL1" s="1012"/>
    </row>
    <row r="2" spans="1:38" s="461" customFormat="1" ht="14.1" customHeight="1">
      <c r="A2" s="462"/>
      <c r="B2" s="1752"/>
      <c r="C2" s="1752"/>
      <c r="D2" s="1752"/>
      <c r="E2" s="1752"/>
      <c r="F2" s="1752"/>
      <c r="G2" s="1753"/>
      <c r="H2" s="1752"/>
      <c r="I2" s="1753"/>
      <c r="J2" s="1753"/>
      <c r="K2" s="1754"/>
      <c r="L2" s="1752"/>
      <c r="M2" s="1752"/>
      <c r="N2" s="1755"/>
      <c r="O2" s="1752"/>
      <c r="P2" s="1755"/>
      <c r="Q2" s="1752"/>
      <c r="R2" s="1752"/>
      <c r="S2" s="471"/>
      <c r="T2" s="517"/>
      <c r="U2" s="517"/>
      <c r="V2" s="517"/>
      <c r="W2" s="517"/>
      <c r="X2" s="517"/>
      <c r="Y2" s="517"/>
      <c r="Z2" s="1012"/>
      <c r="AA2" s="1012"/>
      <c r="AB2" s="1012"/>
      <c r="AC2" s="1012"/>
      <c r="AD2" s="1012"/>
      <c r="AE2" s="1012"/>
      <c r="AF2" s="1013"/>
      <c r="AG2" s="1012"/>
      <c r="AH2" s="1012"/>
      <c r="AI2" s="1013"/>
      <c r="AJ2" s="1012"/>
      <c r="AK2" s="1013"/>
      <c r="AL2" s="1012"/>
    </row>
    <row r="3" spans="1:38" s="461" customFormat="1" ht="14.1" customHeight="1">
      <c r="A3" s="462"/>
      <c r="B3" s="1752"/>
      <c r="C3" s="1752"/>
      <c r="D3" s="1752"/>
      <c r="E3" s="1752"/>
      <c r="F3" s="1752"/>
      <c r="G3" s="1753"/>
      <c r="H3" s="1752"/>
      <c r="I3" s="1753"/>
      <c r="J3" s="1753"/>
      <c r="K3" s="1754"/>
      <c r="L3" s="1752"/>
      <c r="M3" s="1752"/>
      <c r="N3" s="1755"/>
      <c r="O3" s="1752"/>
      <c r="P3" s="1755"/>
      <c r="Q3" s="1752"/>
      <c r="R3" s="1752"/>
      <c r="S3" s="471"/>
      <c r="T3" s="517"/>
      <c r="U3" s="517"/>
      <c r="V3" s="517"/>
      <c r="W3" s="517"/>
      <c r="X3" s="517"/>
      <c r="Y3" s="517"/>
      <c r="Z3" s="1012"/>
      <c r="AA3" s="1012"/>
      <c r="AB3" s="1012"/>
      <c r="AC3" s="1012"/>
      <c r="AD3" s="1012"/>
      <c r="AE3" s="1012"/>
      <c r="AF3" s="1013"/>
      <c r="AG3" s="1012"/>
      <c r="AH3" s="1012"/>
      <c r="AI3" s="1013"/>
      <c r="AJ3" s="1012"/>
      <c r="AK3" s="1013"/>
      <c r="AL3" s="1012"/>
    </row>
    <row r="4" spans="1:38" s="461" customFormat="1" ht="14.1" customHeight="1">
      <c r="A4" s="465" t="s">
        <v>280</v>
      </c>
      <c r="B4" s="1752"/>
      <c r="C4" s="1752"/>
      <c r="D4" s="1752"/>
      <c r="E4" s="1752"/>
      <c r="F4" s="1752"/>
      <c r="G4" s="1753"/>
      <c r="H4" s="1752"/>
      <c r="I4" s="1753"/>
      <c r="J4" s="1753"/>
      <c r="K4" s="1754"/>
      <c r="L4" s="1752"/>
      <c r="M4" s="1752"/>
      <c r="N4" s="1755"/>
      <c r="O4" s="1752"/>
      <c r="P4" s="1755"/>
      <c r="Q4" s="1752"/>
      <c r="R4" s="1752"/>
      <c r="S4" s="471"/>
      <c r="T4" s="517"/>
      <c r="U4" s="517"/>
      <c r="V4" s="517"/>
      <c r="W4" s="517"/>
      <c r="X4" s="517"/>
      <c r="Y4" s="517"/>
      <c r="Z4" s="1326"/>
      <c r="AA4" s="1326"/>
      <c r="AB4" s="1326"/>
      <c r="AC4" s="1326"/>
      <c r="AD4" s="1326"/>
      <c r="AE4" s="1326"/>
      <c r="AF4" s="1327"/>
      <c r="AG4" s="1326"/>
      <c r="AH4" s="1326"/>
      <c r="AI4" s="1327"/>
      <c r="AJ4" s="1012"/>
      <c r="AK4" s="1013"/>
      <c r="AL4" s="1012"/>
    </row>
    <row r="5" spans="1:38" ht="9" customHeight="1">
      <c r="A5" s="151"/>
      <c r="B5" s="1867"/>
      <c r="C5" s="1867"/>
      <c r="D5" s="1867"/>
      <c r="E5" s="1867"/>
      <c r="F5" s="1867"/>
      <c r="G5" s="1867"/>
      <c r="H5" s="1867"/>
      <c r="I5" s="1867"/>
      <c r="J5" s="1867"/>
      <c r="K5" s="1868"/>
      <c r="L5" s="1867"/>
      <c r="M5" s="1867"/>
      <c r="N5" s="1869"/>
      <c r="O5" s="1867"/>
      <c r="P5" s="1869"/>
      <c r="Q5" s="1867"/>
      <c r="R5" s="1867"/>
      <c r="S5" s="1870"/>
      <c r="T5" s="1870"/>
      <c r="U5" s="1870"/>
      <c r="V5" s="1870"/>
      <c r="W5" s="1870"/>
      <c r="X5" s="1870"/>
      <c r="Y5" s="1870"/>
      <c r="Z5" s="1870"/>
      <c r="AA5" s="1870"/>
      <c r="AB5" s="1870"/>
      <c r="AC5" s="1870"/>
      <c r="AD5" s="1870"/>
      <c r="AE5" s="2235"/>
      <c r="AF5" s="2234" t="s">
        <v>2890</v>
      </c>
      <c r="AG5" s="617"/>
      <c r="AH5" s="878"/>
      <c r="AI5" s="878"/>
      <c r="AJ5" s="848"/>
      <c r="AK5" s="617"/>
    </row>
    <row r="6" spans="1:38" ht="9" customHeight="1">
      <c r="A6" s="132"/>
      <c r="B6" s="1843">
        <v>1991</v>
      </c>
      <c r="C6" s="1843">
        <v>1992</v>
      </c>
      <c r="D6" s="1843">
        <v>1993</v>
      </c>
      <c r="E6" s="1843">
        <v>1994</v>
      </c>
      <c r="F6" s="1843">
        <v>1995</v>
      </c>
      <c r="G6" s="1843">
        <v>1996</v>
      </c>
      <c r="H6" s="1843">
        <v>1997</v>
      </c>
      <c r="I6" s="1843">
        <v>1998</v>
      </c>
      <c r="J6" s="1843">
        <v>1999</v>
      </c>
      <c r="K6" s="1844">
        <v>2000</v>
      </c>
      <c r="L6" s="1843">
        <v>2001</v>
      </c>
      <c r="M6" s="1843">
        <v>2002</v>
      </c>
      <c r="N6" s="1845">
        <v>2003</v>
      </c>
      <c r="O6" s="1843">
        <v>2004</v>
      </c>
      <c r="P6" s="1846">
        <v>2005</v>
      </c>
      <c r="Q6" s="1847">
        <v>2006</v>
      </c>
      <c r="R6" s="1847">
        <v>2007</v>
      </c>
      <c r="S6" s="815">
        <v>2008</v>
      </c>
      <c r="T6" s="815">
        <v>2009</v>
      </c>
      <c r="U6" s="815">
        <v>2010</v>
      </c>
      <c r="V6" s="815">
        <v>2011</v>
      </c>
      <c r="W6" s="815">
        <v>2012</v>
      </c>
      <c r="X6" s="815">
        <v>2013</v>
      </c>
      <c r="Y6" s="815">
        <v>2014</v>
      </c>
      <c r="Z6" s="815">
        <v>2015</v>
      </c>
      <c r="AA6" s="815">
        <v>2016</v>
      </c>
      <c r="AB6" s="815">
        <v>2017</v>
      </c>
      <c r="AC6" s="815">
        <v>2018</v>
      </c>
      <c r="AD6" s="815">
        <v>2019</v>
      </c>
      <c r="AE6" s="815">
        <v>2020</v>
      </c>
      <c r="AF6" s="816" t="s">
        <v>1681</v>
      </c>
      <c r="AG6" s="900" t="s">
        <v>1682</v>
      </c>
      <c r="AH6" s="816" t="s">
        <v>1679</v>
      </c>
      <c r="AI6" s="816" t="s">
        <v>1680</v>
      </c>
      <c r="AJ6" s="900" t="s">
        <v>1679</v>
      </c>
      <c r="AK6" s="816" t="s">
        <v>1680</v>
      </c>
    </row>
    <row r="7" spans="1:38" s="818" customFormat="1" ht="9" customHeight="1">
      <c r="A7" s="152" t="s">
        <v>964</v>
      </c>
      <c r="B7" s="1756">
        <v>2351</v>
      </c>
      <c r="C7" s="1756">
        <v>3483.2</v>
      </c>
      <c r="D7" s="1757">
        <v>4403.2</v>
      </c>
      <c r="E7" s="1757">
        <v>5216.3</v>
      </c>
      <c r="F7" s="1756">
        <v>6392.5</v>
      </c>
      <c r="G7" s="1757">
        <v>7142.5</v>
      </c>
      <c r="H7" s="1757">
        <v>8092.5</v>
      </c>
      <c r="I7" s="1758">
        <v>9182.5</v>
      </c>
      <c r="J7" s="1757">
        <v>17586.900000000001</v>
      </c>
      <c r="K7" s="1759">
        <v>21026.9</v>
      </c>
      <c r="L7" s="1760">
        <v>27610.799999999999</v>
      </c>
      <c r="M7" s="1760">
        <v>41106.5</v>
      </c>
      <c r="N7" s="1761">
        <v>46844.899999999994</v>
      </c>
      <c r="O7" s="1762">
        <v>49429.600000000006</v>
      </c>
      <c r="P7" s="1761">
        <v>51383.099999999991</v>
      </c>
      <c r="Q7" s="1763">
        <v>62970.281999999999</v>
      </c>
      <c r="R7" s="1763">
        <v>74445.343999999997</v>
      </c>
      <c r="S7" s="1161">
        <v>85033.026000000013</v>
      </c>
      <c r="T7" s="1161">
        <v>86515.03300000001</v>
      </c>
      <c r="U7" s="1161">
        <v>102043.72600000002</v>
      </c>
      <c r="V7" s="1161">
        <v>120340.683</v>
      </c>
      <c r="W7" s="1161">
        <v>131624.10699999999</v>
      </c>
      <c r="X7" s="1161">
        <v>136468.10700000002</v>
      </c>
      <c r="Y7" s="1161">
        <v>136468.10699999999</v>
      </c>
      <c r="Z7" s="1162">
        <v>119858.08199999999</v>
      </c>
      <c r="AA7" s="1162">
        <v>116059.107</v>
      </c>
      <c r="AB7" s="1162">
        <v>110409.30000000002</v>
      </c>
      <c r="AC7" s="1162">
        <v>144847.9</v>
      </c>
      <c r="AD7" s="1162">
        <v>146792.9</v>
      </c>
      <c r="AE7" s="1162">
        <v>215218.09999999998</v>
      </c>
      <c r="AF7" s="1162">
        <v>218218.19999999998</v>
      </c>
      <c r="AG7" s="1162">
        <v>116059.107</v>
      </c>
      <c r="AH7" s="1162">
        <v>116059.107</v>
      </c>
      <c r="AI7" s="1162">
        <v>116059.09999999999</v>
      </c>
      <c r="AJ7" s="901">
        <v>109359.1</v>
      </c>
      <c r="AK7" s="817">
        <v>102043.72600000001</v>
      </c>
    </row>
    <row r="8" spans="1:38" ht="9" customHeight="1">
      <c r="A8" s="131" t="s">
        <v>942</v>
      </c>
      <c r="B8" s="1764">
        <v>1273.5</v>
      </c>
      <c r="C8" s="1764">
        <v>535.70000000000005</v>
      </c>
      <c r="D8" s="1765">
        <v>242</v>
      </c>
      <c r="E8" s="1765">
        <v>310</v>
      </c>
      <c r="F8" s="1764">
        <v>1410</v>
      </c>
      <c r="G8" s="1765">
        <v>1261.9000000000001</v>
      </c>
      <c r="H8" s="1765">
        <v>1641.3</v>
      </c>
      <c r="I8" s="1766">
        <v>0</v>
      </c>
      <c r="J8" s="1765">
        <v>4696.7</v>
      </c>
      <c r="K8" s="1767">
        <v>2794.9</v>
      </c>
      <c r="L8" s="1768">
        <v>3050.5</v>
      </c>
      <c r="M8" s="1768">
        <v>15263.9</v>
      </c>
      <c r="N8" s="1769">
        <v>16550.5</v>
      </c>
      <c r="O8" s="1768">
        <v>9804.4</v>
      </c>
      <c r="P8" s="1769">
        <v>10923.8</v>
      </c>
      <c r="Q8" s="1770">
        <v>9209.2819999999992</v>
      </c>
      <c r="R8" s="1770">
        <v>13768.843999999999</v>
      </c>
      <c r="S8" s="1164">
        <v>17579.026000000002</v>
      </c>
      <c r="T8" s="1164">
        <v>22548.576000000001</v>
      </c>
      <c r="U8" s="1164">
        <v>30477.425999999999</v>
      </c>
      <c r="V8" s="1164">
        <v>28178.933000000001</v>
      </c>
      <c r="W8" s="1164">
        <v>25072.932000000001</v>
      </c>
      <c r="X8" s="1164">
        <v>12968.932000000001</v>
      </c>
      <c r="Y8" s="1164">
        <v>22048.932000000001</v>
      </c>
      <c r="Z8" s="1165">
        <v>17968.932000000001</v>
      </c>
      <c r="AA8" s="1165">
        <v>16099.932000000001</v>
      </c>
      <c r="AB8" s="1165">
        <v>30457.4</v>
      </c>
      <c r="AC8" s="1165">
        <v>26119.9</v>
      </c>
      <c r="AD8" s="1165">
        <v>18473.099999999999</v>
      </c>
      <c r="AE8" s="1165">
        <v>21319.9</v>
      </c>
      <c r="AF8" s="1165">
        <v>25779.9</v>
      </c>
      <c r="AG8" s="1165">
        <v>16099.932000000001</v>
      </c>
      <c r="AH8" s="1165">
        <v>16099.932000000001</v>
      </c>
      <c r="AI8" s="1165">
        <v>16219.9</v>
      </c>
      <c r="AJ8" s="902">
        <v>16169.9</v>
      </c>
      <c r="AK8" s="819">
        <v>30477.425999999999</v>
      </c>
    </row>
    <row r="9" spans="1:38" ht="9" customHeight="1">
      <c r="A9" s="131" t="s">
        <v>958</v>
      </c>
      <c r="B9" s="1764">
        <v>940</v>
      </c>
      <c r="C9" s="1764">
        <v>2769.5</v>
      </c>
      <c r="D9" s="1765">
        <v>3967.4</v>
      </c>
      <c r="E9" s="1765">
        <v>4371.1000000000004</v>
      </c>
      <c r="F9" s="1764">
        <v>4339</v>
      </c>
      <c r="G9" s="1765">
        <v>4207.1000000000004</v>
      </c>
      <c r="H9" s="1765">
        <v>5412.1</v>
      </c>
      <c r="I9" s="1766">
        <v>8127.5</v>
      </c>
      <c r="J9" s="1765">
        <v>10059</v>
      </c>
      <c r="K9" s="1767">
        <v>15686</v>
      </c>
      <c r="L9" s="1768">
        <v>22267</v>
      </c>
      <c r="M9" s="1768">
        <v>23029.8</v>
      </c>
      <c r="N9" s="1769">
        <v>27835.200000000001</v>
      </c>
      <c r="O9" s="1768">
        <v>36154.300000000003</v>
      </c>
      <c r="P9" s="1769">
        <v>39501.599999999999</v>
      </c>
      <c r="Q9" s="1770">
        <v>51645.824999999997</v>
      </c>
      <c r="R9" s="1770">
        <v>58611.5</v>
      </c>
      <c r="S9" s="1164">
        <v>64966.325000000004</v>
      </c>
      <c r="T9" s="1164">
        <v>61054.8</v>
      </c>
      <c r="U9" s="1164">
        <v>68109.5</v>
      </c>
      <c r="V9" s="1164">
        <v>86461.1</v>
      </c>
      <c r="W9" s="1164">
        <v>102049.2</v>
      </c>
      <c r="X9" s="1164">
        <v>121491.425</v>
      </c>
      <c r="Y9" s="1164">
        <v>113360.25</v>
      </c>
      <c r="Z9" s="1165">
        <v>100729.15</v>
      </c>
      <c r="AA9" s="1165">
        <v>97899.524999999994</v>
      </c>
      <c r="AB9" s="1165">
        <v>79538.8</v>
      </c>
      <c r="AC9" s="1165">
        <v>118153</v>
      </c>
      <c r="AD9" s="1165">
        <v>125094.9</v>
      </c>
      <c r="AE9" s="1165">
        <v>183326.9</v>
      </c>
      <c r="AF9" s="1165">
        <v>179089.3</v>
      </c>
      <c r="AG9" s="1165">
        <v>97899.524999999994</v>
      </c>
      <c r="AH9" s="1165">
        <v>97899.524999999994</v>
      </c>
      <c r="AI9" s="1165">
        <v>98123.3</v>
      </c>
      <c r="AJ9" s="902">
        <v>91900.4</v>
      </c>
      <c r="AK9" s="819">
        <v>68109.5</v>
      </c>
    </row>
    <row r="10" spans="1:38" ht="9" customHeight="1">
      <c r="A10" s="131" t="s">
        <v>959</v>
      </c>
      <c r="B10" s="1764">
        <v>137.5</v>
      </c>
      <c r="C10" s="1764">
        <v>178</v>
      </c>
      <c r="D10" s="1765">
        <v>193.8</v>
      </c>
      <c r="E10" s="1765">
        <v>535.20000000000005</v>
      </c>
      <c r="F10" s="1764">
        <v>643.5</v>
      </c>
      <c r="G10" s="1765">
        <v>1673.5</v>
      </c>
      <c r="H10" s="1765">
        <v>1039.0999999999999</v>
      </c>
      <c r="I10" s="1766">
        <v>1055</v>
      </c>
      <c r="J10" s="1765">
        <v>2831.2</v>
      </c>
      <c r="K10" s="1767">
        <v>2546</v>
      </c>
      <c r="L10" s="1768">
        <v>2293.3000000000002</v>
      </c>
      <c r="M10" s="1768">
        <v>2812.8</v>
      </c>
      <c r="N10" s="1769">
        <v>2459.1999999999998</v>
      </c>
      <c r="O10" s="1768">
        <v>3470.9</v>
      </c>
      <c r="P10" s="1769">
        <v>957.7</v>
      </c>
      <c r="Q10" s="1770">
        <v>2115.1750000000002</v>
      </c>
      <c r="R10" s="1770">
        <v>2065</v>
      </c>
      <c r="S10" s="1164">
        <v>2487.6750000000002</v>
      </c>
      <c r="T10" s="1164">
        <v>2911.6570000000002</v>
      </c>
      <c r="U10" s="1164">
        <v>3456.8000000000175</v>
      </c>
      <c r="V10" s="1164">
        <v>5700.65</v>
      </c>
      <c r="W10" s="1164">
        <v>4501.9750000000004</v>
      </c>
      <c r="X10" s="1164">
        <v>2007.7499999999854</v>
      </c>
      <c r="Y10" s="1164">
        <v>1058.925</v>
      </c>
      <c r="Z10" s="1165">
        <v>1160</v>
      </c>
      <c r="AA10" s="1165">
        <v>2059.6500000000087</v>
      </c>
      <c r="AB10" s="1165">
        <v>413.1</v>
      </c>
      <c r="AC10" s="1165">
        <v>575</v>
      </c>
      <c r="AD10" s="1165">
        <v>3224.9</v>
      </c>
      <c r="AE10" s="1165">
        <v>10571.300000000001</v>
      </c>
      <c r="AF10" s="1165">
        <v>13349</v>
      </c>
      <c r="AG10" s="1165">
        <v>2059.6500000000087</v>
      </c>
      <c r="AH10" s="1165">
        <v>2059.6500000000087</v>
      </c>
      <c r="AI10" s="1165">
        <v>1715.9</v>
      </c>
      <c r="AJ10" s="902">
        <v>1288.800000000012</v>
      </c>
      <c r="AK10" s="819">
        <v>3456.8000000000175</v>
      </c>
    </row>
    <row r="11" spans="1:38" ht="9" customHeight="1">
      <c r="A11" s="131"/>
      <c r="B11" s="1764"/>
      <c r="C11" s="1764"/>
      <c r="D11" s="1765"/>
      <c r="E11" s="1765"/>
      <c r="F11" s="1764"/>
      <c r="G11" s="1765"/>
      <c r="H11" s="1765"/>
      <c r="I11" s="1766"/>
      <c r="J11" s="1765"/>
      <c r="K11" s="1767"/>
      <c r="L11" s="1768"/>
      <c r="M11" s="1768"/>
      <c r="N11" s="1769"/>
      <c r="O11" s="1768"/>
      <c r="P11" s="1769"/>
      <c r="Q11" s="1770"/>
      <c r="R11" s="1770"/>
      <c r="S11" s="1164"/>
      <c r="T11" s="1164"/>
      <c r="U11" s="1164"/>
      <c r="V11" s="1164"/>
      <c r="W11" s="1164"/>
      <c r="X11" s="1164"/>
      <c r="Y11" s="1164"/>
      <c r="Z11" s="1165"/>
      <c r="AA11" s="1165"/>
      <c r="AB11" s="1165"/>
      <c r="AC11" s="1165"/>
      <c r="AD11" s="1165"/>
      <c r="AE11" s="1165"/>
      <c r="AF11" s="1165"/>
      <c r="AG11" s="1165"/>
      <c r="AH11" s="1165"/>
      <c r="AI11" s="1165"/>
      <c r="AJ11" s="902"/>
      <c r="AK11" s="819"/>
    </row>
    <row r="12" spans="1:38" s="818" customFormat="1" ht="9" customHeight="1">
      <c r="A12" s="152" t="s">
        <v>963</v>
      </c>
      <c r="B12" s="1757">
        <v>5482.3</v>
      </c>
      <c r="C12" s="1756">
        <v>5132.2</v>
      </c>
      <c r="D12" s="1757">
        <v>5132.2000000000007</v>
      </c>
      <c r="E12" s="1757">
        <v>4732.21</v>
      </c>
      <c r="F12" s="1756">
        <v>4122.2</v>
      </c>
      <c r="G12" s="1757">
        <v>3672.2</v>
      </c>
      <c r="H12" s="1757">
        <v>3042.2000000000003</v>
      </c>
      <c r="I12" s="1758">
        <v>3302.2000000000003</v>
      </c>
      <c r="J12" s="1757">
        <v>3872.2000000000003</v>
      </c>
      <c r="K12" s="1759">
        <v>4262.2</v>
      </c>
      <c r="L12" s="1760">
        <v>5962.3</v>
      </c>
      <c r="M12" s="1760">
        <v>11090.7</v>
      </c>
      <c r="N12" s="1771">
        <v>13090.670999999998</v>
      </c>
      <c r="O12" s="1760">
        <v>17549.2</v>
      </c>
      <c r="P12" s="1771">
        <v>19999.199999999997</v>
      </c>
      <c r="Q12" s="1763">
        <v>17959.214000000004</v>
      </c>
      <c r="R12" s="1763">
        <v>19177.096000000001</v>
      </c>
      <c r="S12" s="1161">
        <v>21735.433000000001</v>
      </c>
      <c r="T12" s="1161">
        <v>29478.5</v>
      </c>
      <c r="U12" s="1161">
        <v>35519.399999999994</v>
      </c>
      <c r="V12" s="1161">
        <v>43519.399999999994</v>
      </c>
      <c r="W12" s="1161">
        <v>57519.4</v>
      </c>
      <c r="X12" s="1161">
        <v>51610.9</v>
      </c>
      <c r="Y12" s="1161">
        <v>47110.9</v>
      </c>
      <c r="Z12" s="1162">
        <v>57070</v>
      </c>
      <c r="AA12" s="1162">
        <v>108900</v>
      </c>
      <c r="AB12" s="1162">
        <v>163900.1</v>
      </c>
      <c r="AC12" s="1162">
        <v>235900</v>
      </c>
      <c r="AD12" s="1162">
        <v>297346.99999999994</v>
      </c>
      <c r="AE12" s="1162">
        <v>389947</v>
      </c>
      <c r="AF12" s="1162">
        <v>419947</v>
      </c>
      <c r="AG12" s="1162">
        <v>108900</v>
      </c>
      <c r="AH12" s="1162">
        <v>108900</v>
      </c>
      <c r="AI12" s="1162">
        <v>108900.00000000001</v>
      </c>
      <c r="AJ12" s="901">
        <v>108990.00000000001</v>
      </c>
      <c r="AK12" s="817">
        <v>35519.4</v>
      </c>
    </row>
    <row r="13" spans="1:38" ht="9" customHeight="1">
      <c r="A13" s="131" t="s">
        <v>1863</v>
      </c>
      <c r="B13" s="1765">
        <v>2001.9</v>
      </c>
      <c r="C13" s="1764">
        <v>1824.6</v>
      </c>
      <c r="D13" s="1765">
        <v>1824.6</v>
      </c>
      <c r="E13" s="1765">
        <v>1674.6</v>
      </c>
      <c r="F13" s="1764">
        <v>1674.4</v>
      </c>
      <c r="G13" s="1765">
        <v>1534.4</v>
      </c>
      <c r="H13" s="1765">
        <v>1526.7</v>
      </c>
      <c r="I13" s="1766">
        <v>1526.7</v>
      </c>
      <c r="J13" s="1765">
        <v>1526.7</v>
      </c>
      <c r="K13" s="1767">
        <v>2068.6</v>
      </c>
      <c r="L13" s="1768">
        <v>2822.2</v>
      </c>
      <c r="M13" s="1768">
        <v>3468.2</v>
      </c>
      <c r="N13" s="1769">
        <v>3519.2</v>
      </c>
      <c r="O13" s="1768">
        <v>3298.3</v>
      </c>
      <c r="P13" s="1769">
        <v>1518.7</v>
      </c>
      <c r="Q13" s="1770">
        <v>1518.6220000000001</v>
      </c>
      <c r="R13" s="1770">
        <v>1518.6220000000001</v>
      </c>
      <c r="S13" s="1164">
        <v>260.875</v>
      </c>
      <c r="T13" s="1164">
        <v>302.25</v>
      </c>
      <c r="U13" s="1164">
        <v>309.05</v>
      </c>
      <c r="V13" s="1164">
        <v>348.15</v>
      </c>
      <c r="W13" s="1164">
        <v>382</v>
      </c>
      <c r="X13" s="1164">
        <v>319.17500000000001</v>
      </c>
      <c r="Y13" s="1164">
        <v>0</v>
      </c>
      <c r="Z13" s="1165">
        <v>0</v>
      </c>
      <c r="AA13" s="1165">
        <v>0</v>
      </c>
      <c r="AB13" s="1165">
        <v>8942</v>
      </c>
      <c r="AC13" s="1165">
        <v>45287</v>
      </c>
      <c r="AD13" s="1165">
        <v>44032.5</v>
      </c>
      <c r="AE13" s="1165">
        <v>43556.5</v>
      </c>
      <c r="AF13" s="1165">
        <v>43556.5</v>
      </c>
      <c r="AG13" s="1165">
        <v>0</v>
      </c>
      <c r="AH13" s="1165">
        <v>0</v>
      </c>
      <c r="AI13" s="1165">
        <v>0</v>
      </c>
      <c r="AJ13" s="902">
        <v>0</v>
      </c>
      <c r="AK13" s="819">
        <v>309.05</v>
      </c>
    </row>
    <row r="14" spans="1:38" s="818" customFormat="1" ht="9" customHeight="1">
      <c r="A14" s="131" t="s">
        <v>958</v>
      </c>
      <c r="B14" s="1765">
        <v>3324</v>
      </c>
      <c r="C14" s="1764">
        <v>3177.1</v>
      </c>
      <c r="D14" s="1765">
        <v>3177.1</v>
      </c>
      <c r="E14" s="1765">
        <v>2937.6</v>
      </c>
      <c r="F14" s="1764">
        <v>2330.4</v>
      </c>
      <c r="G14" s="1765">
        <v>2046.5</v>
      </c>
      <c r="H14" s="1765">
        <v>1052.5999999999999</v>
      </c>
      <c r="I14" s="1766">
        <v>1211.5999999999999</v>
      </c>
      <c r="J14" s="1765">
        <v>1658.6</v>
      </c>
      <c r="K14" s="1767">
        <v>1549.1</v>
      </c>
      <c r="L14" s="1768">
        <v>2184.4</v>
      </c>
      <c r="M14" s="1768">
        <v>5426.6</v>
      </c>
      <c r="N14" s="1769">
        <v>6993.6</v>
      </c>
      <c r="O14" s="1768">
        <v>6587.4</v>
      </c>
      <c r="P14" s="1769">
        <v>8104.5</v>
      </c>
      <c r="Q14" s="1770">
        <v>6271.0240000000003</v>
      </c>
      <c r="R14" s="1770">
        <v>6280.3239999999996</v>
      </c>
      <c r="S14" s="1164">
        <v>7016.7</v>
      </c>
      <c r="T14" s="1164">
        <v>10736.7</v>
      </c>
      <c r="U14" s="1164">
        <v>14728.674999999999</v>
      </c>
      <c r="V14" s="1164">
        <v>19322.174999999999</v>
      </c>
      <c r="W14" s="1164">
        <v>26780.575000000001</v>
      </c>
      <c r="X14" s="1164">
        <v>25738.724999999999</v>
      </c>
      <c r="Y14" s="1164">
        <v>23006.775000000001</v>
      </c>
      <c r="Z14" s="1165">
        <v>35633.925000000003</v>
      </c>
      <c r="AA14" s="1165">
        <v>79063.5</v>
      </c>
      <c r="AB14" s="1165">
        <v>123523</v>
      </c>
      <c r="AC14" s="1165">
        <v>157710.5</v>
      </c>
      <c r="AD14" s="1165">
        <v>229793.3</v>
      </c>
      <c r="AE14" s="1165">
        <v>308055.3</v>
      </c>
      <c r="AF14" s="1165">
        <v>327200.3</v>
      </c>
      <c r="AG14" s="1165">
        <v>79063.5</v>
      </c>
      <c r="AH14" s="1165">
        <v>79063.5</v>
      </c>
      <c r="AI14" s="1165">
        <v>79063.5</v>
      </c>
      <c r="AJ14" s="902">
        <v>79063.5</v>
      </c>
      <c r="AK14" s="819">
        <v>14728.674999999999</v>
      </c>
    </row>
    <row r="15" spans="1:38" ht="9" customHeight="1">
      <c r="A15" s="131" t="s">
        <v>1864</v>
      </c>
      <c r="B15" s="1765">
        <v>90.4</v>
      </c>
      <c r="C15" s="1764">
        <v>88.9</v>
      </c>
      <c r="D15" s="1765">
        <v>90.1</v>
      </c>
      <c r="E15" s="1765">
        <v>82.5</v>
      </c>
      <c r="F15" s="1764">
        <v>81.8</v>
      </c>
      <c r="G15" s="1765">
        <v>63.1</v>
      </c>
      <c r="H15" s="1765">
        <v>8.5</v>
      </c>
      <c r="I15" s="1766">
        <v>110.5</v>
      </c>
      <c r="J15" s="1765">
        <v>133.5</v>
      </c>
      <c r="K15" s="1767">
        <v>401.1</v>
      </c>
      <c r="L15" s="1768">
        <v>539.1</v>
      </c>
      <c r="M15" s="1768">
        <v>1403.9</v>
      </c>
      <c r="N15" s="1769">
        <v>1736.9</v>
      </c>
      <c r="O15" s="1768">
        <v>3903.7</v>
      </c>
      <c r="P15" s="1769">
        <v>4355.8</v>
      </c>
      <c r="Q15" s="1770">
        <v>4131.7929999999997</v>
      </c>
      <c r="R15" s="1770">
        <v>4636.4750000000004</v>
      </c>
      <c r="S15" s="1164">
        <v>6608.125</v>
      </c>
      <c r="T15" s="1164">
        <v>7842.4250000000002</v>
      </c>
      <c r="U15" s="1164">
        <v>8982.9</v>
      </c>
      <c r="V15" s="1164">
        <v>12279.7</v>
      </c>
      <c r="W15" s="1164">
        <v>16021.525</v>
      </c>
      <c r="X15" s="1164">
        <v>13362.55</v>
      </c>
      <c r="Y15" s="1164">
        <v>6772.9249999999993</v>
      </c>
      <c r="Z15" s="1165">
        <v>10816.45</v>
      </c>
      <c r="AA15" s="1165">
        <v>14608.5</v>
      </c>
      <c r="AB15" s="1165">
        <v>16192.099999999999</v>
      </c>
      <c r="AC15" s="1165">
        <v>17666.599999999999</v>
      </c>
      <c r="AD15" s="1165">
        <v>17775.099999999999</v>
      </c>
      <c r="AE15" s="1165">
        <v>37054.199999999997</v>
      </c>
      <c r="AF15" s="1165">
        <v>43675</v>
      </c>
      <c r="AG15" s="1165">
        <v>14608.5</v>
      </c>
      <c r="AH15" s="1165">
        <v>14608.5</v>
      </c>
      <c r="AI15" s="1165">
        <v>14608.6</v>
      </c>
      <c r="AJ15" s="902">
        <v>14608.6</v>
      </c>
      <c r="AK15" s="819">
        <v>8982.9</v>
      </c>
    </row>
    <row r="16" spans="1:38" ht="9" customHeight="1">
      <c r="A16" s="131" t="s">
        <v>1865</v>
      </c>
      <c r="B16" s="1765">
        <v>0</v>
      </c>
      <c r="C16" s="1765">
        <v>0</v>
      </c>
      <c r="D16" s="1765">
        <v>0</v>
      </c>
      <c r="E16" s="1765">
        <v>0</v>
      </c>
      <c r="F16" s="1764">
        <v>0</v>
      </c>
      <c r="G16" s="1765">
        <v>0</v>
      </c>
      <c r="H16" s="1765">
        <v>0</v>
      </c>
      <c r="I16" s="1766">
        <v>0</v>
      </c>
      <c r="J16" s="1765">
        <v>0</v>
      </c>
      <c r="K16" s="1767">
        <v>0</v>
      </c>
      <c r="L16" s="1768">
        <v>0</v>
      </c>
      <c r="M16" s="1768">
        <v>500</v>
      </c>
      <c r="N16" s="1769">
        <v>500</v>
      </c>
      <c r="O16" s="1768">
        <v>1797.6</v>
      </c>
      <c r="P16" s="1769">
        <v>2635.1</v>
      </c>
      <c r="Q16" s="1770">
        <v>2635.1</v>
      </c>
      <c r="R16" s="1770">
        <v>4056.375</v>
      </c>
      <c r="S16" s="1164">
        <v>4965.375</v>
      </c>
      <c r="T16" s="1164">
        <v>6365.1750000000002</v>
      </c>
      <c r="U16" s="1164">
        <v>6539.0749999999998</v>
      </c>
      <c r="V16" s="1164">
        <v>6539.0749999999998</v>
      </c>
      <c r="W16" s="1164">
        <v>7819.8</v>
      </c>
      <c r="X16" s="1164">
        <v>6669.8</v>
      </c>
      <c r="Y16" s="1164">
        <v>7190.9250000000002</v>
      </c>
      <c r="Z16" s="1165">
        <v>10000.550000000001</v>
      </c>
      <c r="AA16" s="1165">
        <v>14897.25</v>
      </c>
      <c r="AB16" s="1165">
        <v>13900</v>
      </c>
      <c r="AC16" s="1165">
        <v>14439.4</v>
      </c>
      <c r="AD16" s="1165">
        <v>1125.3</v>
      </c>
      <c r="AE16" s="1165">
        <v>320</v>
      </c>
      <c r="AF16" s="1165">
        <v>320</v>
      </c>
      <c r="AG16" s="1165">
        <v>14897.25</v>
      </c>
      <c r="AH16" s="1165">
        <v>14897.25</v>
      </c>
      <c r="AI16" s="1165">
        <v>14897.1</v>
      </c>
      <c r="AJ16" s="902">
        <v>14987.1</v>
      </c>
      <c r="AK16" s="819">
        <v>6539.0749999999998</v>
      </c>
    </row>
    <row r="17" spans="1:38" ht="9" customHeight="1">
      <c r="A17" s="131" t="s">
        <v>1866</v>
      </c>
      <c r="B17" s="1765">
        <v>9.5</v>
      </c>
      <c r="C17" s="1764">
        <v>10</v>
      </c>
      <c r="D17" s="1765">
        <v>10</v>
      </c>
      <c r="E17" s="1765">
        <v>10</v>
      </c>
      <c r="F17" s="1764">
        <v>9.5</v>
      </c>
      <c r="G17" s="1765">
        <v>8</v>
      </c>
      <c r="H17" s="1765">
        <v>0</v>
      </c>
      <c r="I17" s="1766">
        <v>0</v>
      </c>
      <c r="J17" s="1765">
        <v>0</v>
      </c>
      <c r="K17" s="1767">
        <v>0</v>
      </c>
      <c r="L17" s="1768">
        <v>0</v>
      </c>
      <c r="M17" s="1768">
        <v>0</v>
      </c>
      <c r="N17" s="1769">
        <v>0</v>
      </c>
      <c r="O17" s="1768">
        <v>0</v>
      </c>
      <c r="P17" s="1769">
        <v>0</v>
      </c>
      <c r="Q17" s="1770">
        <v>0</v>
      </c>
      <c r="R17" s="1770">
        <v>0</v>
      </c>
      <c r="S17" s="1164">
        <v>0</v>
      </c>
      <c r="T17" s="1164">
        <v>0</v>
      </c>
      <c r="U17" s="1164">
        <v>0</v>
      </c>
      <c r="V17" s="1164"/>
      <c r="W17" s="1164">
        <v>0</v>
      </c>
      <c r="X17" s="1164">
        <v>0</v>
      </c>
      <c r="Y17" s="1164">
        <v>0</v>
      </c>
      <c r="Z17" s="1165">
        <v>0</v>
      </c>
      <c r="AA17" s="1165">
        <v>0</v>
      </c>
      <c r="AB17" s="1165">
        <v>0</v>
      </c>
      <c r="AC17" s="1165">
        <v>0</v>
      </c>
      <c r="AD17" s="1165">
        <v>0</v>
      </c>
      <c r="AE17" s="1165">
        <v>0</v>
      </c>
      <c r="AF17" s="1165">
        <v>0</v>
      </c>
      <c r="AG17" s="1165">
        <v>0</v>
      </c>
      <c r="AH17" s="1165">
        <v>0</v>
      </c>
      <c r="AI17" s="1165">
        <v>0</v>
      </c>
      <c r="AJ17" s="902">
        <v>0</v>
      </c>
      <c r="AK17" s="819">
        <v>0</v>
      </c>
    </row>
    <row r="18" spans="1:38" ht="9" customHeight="1">
      <c r="A18" s="131" t="s">
        <v>1867</v>
      </c>
      <c r="B18" s="1765">
        <v>31.6</v>
      </c>
      <c r="C18" s="1764">
        <v>29.4</v>
      </c>
      <c r="D18" s="1765">
        <v>28.2</v>
      </c>
      <c r="E18" s="1765">
        <v>27.4</v>
      </c>
      <c r="F18" s="1764">
        <v>25.9</v>
      </c>
      <c r="G18" s="1765">
        <v>20</v>
      </c>
      <c r="H18" s="1765">
        <v>2</v>
      </c>
      <c r="I18" s="1766">
        <v>1</v>
      </c>
      <c r="J18" s="1765">
        <v>1</v>
      </c>
      <c r="K18" s="1767">
        <v>0</v>
      </c>
      <c r="L18" s="1768">
        <v>10</v>
      </c>
      <c r="M18" s="1768">
        <v>11</v>
      </c>
      <c r="N18" s="1769">
        <v>10</v>
      </c>
      <c r="O18" s="1768">
        <v>289.5</v>
      </c>
      <c r="P18" s="1769">
        <v>219.8</v>
      </c>
      <c r="Q18" s="1770">
        <v>289.5</v>
      </c>
      <c r="R18" s="1770">
        <v>342.5</v>
      </c>
      <c r="S18" s="1164">
        <v>0</v>
      </c>
      <c r="T18" s="1164">
        <v>0</v>
      </c>
      <c r="U18" s="1164">
        <v>0</v>
      </c>
      <c r="V18" s="1164"/>
      <c r="W18" s="1164">
        <v>0</v>
      </c>
      <c r="X18" s="1164">
        <v>0</v>
      </c>
      <c r="Y18" s="1164">
        <v>0</v>
      </c>
      <c r="Z18" s="1165">
        <v>0</v>
      </c>
      <c r="AA18" s="1165">
        <v>0</v>
      </c>
      <c r="AB18" s="1165">
        <v>0</v>
      </c>
      <c r="AC18" s="1165">
        <v>0</v>
      </c>
      <c r="AD18" s="1165">
        <v>0</v>
      </c>
      <c r="AE18" s="1165">
        <v>0</v>
      </c>
      <c r="AF18" s="1165">
        <v>0</v>
      </c>
      <c r="AG18" s="1165">
        <v>0</v>
      </c>
      <c r="AH18" s="1165">
        <v>0</v>
      </c>
      <c r="AI18" s="1165">
        <v>0</v>
      </c>
      <c r="AJ18" s="902">
        <v>0</v>
      </c>
      <c r="AK18" s="819">
        <v>0</v>
      </c>
    </row>
    <row r="19" spans="1:38" ht="9" customHeight="1">
      <c r="A19" s="131" t="s">
        <v>960</v>
      </c>
      <c r="B19" s="1765">
        <v>2.1</v>
      </c>
      <c r="C19" s="1764">
        <v>2.1</v>
      </c>
      <c r="D19" s="1765">
        <v>2.1</v>
      </c>
      <c r="E19" s="1765">
        <v>0.01</v>
      </c>
      <c r="F19" s="1764">
        <v>0.2</v>
      </c>
      <c r="G19" s="1765">
        <v>0.2</v>
      </c>
      <c r="H19" s="1765">
        <v>0</v>
      </c>
      <c r="I19" s="1766">
        <v>0</v>
      </c>
      <c r="J19" s="1765">
        <v>0</v>
      </c>
      <c r="K19" s="1767">
        <v>3</v>
      </c>
      <c r="L19" s="1768">
        <v>3.2</v>
      </c>
      <c r="M19" s="1768">
        <v>3.1</v>
      </c>
      <c r="N19" s="1769">
        <v>53.1</v>
      </c>
      <c r="O19" s="1768">
        <v>925.6</v>
      </c>
      <c r="P19" s="1769">
        <v>3069</v>
      </c>
      <c r="Q19" s="1770">
        <v>2143.0250000000001</v>
      </c>
      <c r="R19" s="1770">
        <v>594.45000000000005</v>
      </c>
      <c r="S19" s="1164">
        <v>603.60799999999995</v>
      </c>
      <c r="T19" s="1164">
        <v>568.625</v>
      </c>
      <c r="U19" s="1164">
        <v>526.79999999999995</v>
      </c>
      <c r="V19" s="1164">
        <v>525.4</v>
      </c>
      <c r="W19" s="1164">
        <v>1490.15</v>
      </c>
      <c r="X19" s="1164">
        <v>1271.9000000000001</v>
      </c>
      <c r="Y19" s="1164">
        <v>948.375</v>
      </c>
      <c r="Z19" s="1165">
        <v>3.1</v>
      </c>
      <c r="AA19" s="1165">
        <v>2.95</v>
      </c>
      <c r="AB19" s="1165">
        <v>0</v>
      </c>
      <c r="AC19" s="1165">
        <v>0</v>
      </c>
      <c r="AD19" s="1165">
        <v>0</v>
      </c>
      <c r="AE19" s="1165">
        <v>0</v>
      </c>
      <c r="AF19" s="1165">
        <v>0</v>
      </c>
      <c r="AG19" s="1165">
        <v>2.95</v>
      </c>
      <c r="AH19" s="1165">
        <v>2.95</v>
      </c>
      <c r="AI19" s="1165">
        <v>3</v>
      </c>
      <c r="AJ19" s="902">
        <v>3</v>
      </c>
      <c r="AK19" s="819">
        <v>526.79999999999995</v>
      </c>
    </row>
    <row r="20" spans="1:38" s="818" customFormat="1" ht="9" customHeight="1">
      <c r="A20" s="131" t="s">
        <v>1868</v>
      </c>
      <c r="B20" s="1765">
        <v>22.8</v>
      </c>
      <c r="C20" s="1764">
        <v>0.1</v>
      </c>
      <c r="D20" s="1765">
        <v>0.1</v>
      </c>
      <c r="E20" s="1765">
        <v>0.1</v>
      </c>
      <c r="F20" s="1764">
        <v>0</v>
      </c>
      <c r="G20" s="1765">
        <v>0</v>
      </c>
      <c r="H20" s="1765">
        <v>452.4</v>
      </c>
      <c r="I20" s="1766">
        <v>452.4</v>
      </c>
      <c r="J20" s="1765">
        <v>452.4</v>
      </c>
      <c r="K20" s="1767">
        <v>65.400000000000006</v>
      </c>
      <c r="L20" s="1768">
        <v>228.4</v>
      </c>
      <c r="M20" s="1768">
        <v>202.9</v>
      </c>
      <c r="N20" s="1769">
        <v>202.87100000000001</v>
      </c>
      <c r="O20" s="1768">
        <v>734.6</v>
      </c>
      <c r="P20" s="1769">
        <v>83.8</v>
      </c>
      <c r="Q20" s="1770">
        <v>957.65</v>
      </c>
      <c r="R20" s="1770">
        <v>1735.85</v>
      </c>
      <c r="S20" s="1164">
        <v>2189.7750000000001</v>
      </c>
      <c r="T20" s="1164">
        <v>2602.7750000000001</v>
      </c>
      <c r="U20" s="1164">
        <v>2549.5749999999998</v>
      </c>
      <c r="V20" s="1164">
        <v>2621.5749999999998</v>
      </c>
      <c r="W20" s="1164">
        <v>2621.5749999999998</v>
      </c>
      <c r="X20" s="1164">
        <v>1857.4749999999999</v>
      </c>
      <c r="Y20" s="1164">
        <v>1579.125</v>
      </c>
      <c r="Z20" s="1165">
        <v>0</v>
      </c>
      <c r="AA20" s="1165">
        <v>0</v>
      </c>
      <c r="AB20" s="1165">
        <v>0</v>
      </c>
      <c r="AC20" s="1165">
        <v>0</v>
      </c>
      <c r="AD20" s="1165">
        <v>0</v>
      </c>
      <c r="AE20" s="1165">
        <v>0</v>
      </c>
      <c r="AF20" s="1165">
        <v>0</v>
      </c>
      <c r="AG20" s="1165">
        <v>0</v>
      </c>
      <c r="AH20" s="1165">
        <v>0</v>
      </c>
      <c r="AI20" s="1165">
        <v>0</v>
      </c>
      <c r="AJ20" s="902">
        <v>0</v>
      </c>
      <c r="AK20" s="819">
        <v>2549.5749999999998</v>
      </c>
    </row>
    <row r="21" spans="1:38" s="818" customFormat="1" ht="9" customHeight="1">
      <c r="A21" s="131" t="s">
        <v>961</v>
      </c>
      <c r="B21" s="1765"/>
      <c r="C21" s="1765"/>
      <c r="D21" s="1765"/>
      <c r="E21" s="1765"/>
      <c r="F21" s="1765"/>
      <c r="G21" s="1765"/>
      <c r="H21" s="1765">
        <v>0</v>
      </c>
      <c r="I21" s="1766">
        <v>0</v>
      </c>
      <c r="J21" s="1765">
        <v>100</v>
      </c>
      <c r="K21" s="1767">
        <v>175</v>
      </c>
      <c r="L21" s="1768">
        <v>175</v>
      </c>
      <c r="M21" s="1768">
        <v>75</v>
      </c>
      <c r="N21" s="1769">
        <v>75</v>
      </c>
      <c r="O21" s="1768">
        <v>12.5</v>
      </c>
      <c r="P21" s="1769">
        <v>12.5</v>
      </c>
      <c r="Q21" s="1770">
        <v>12.5</v>
      </c>
      <c r="R21" s="1770">
        <v>12.5</v>
      </c>
      <c r="S21" s="1164">
        <v>90.974999999999994</v>
      </c>
      <c r="T21" s="1164">
        <v>1060.55</v>
      </c>
      <c r="U21" s="1164">
        <v>1883.325</v>
      </c>
      <c r="V21" s="1164">
        <v>1883.325</v>
      </c>
      <c r="W21" s="1164">
        <v>2403.7750000000001</v>
      </c>
      <c r="X21" s="1164">
        <v>2391.2750000000001</v>
      </c>
      <c r="Y21" s="1164">
        <v>7612.7749999999996</v>
      </c>
      <c r="Z21" s="1165">
        <v>507.07499999999999</v>
      </c>
      <c r="AA21" s="1165">
        <v>0</v>
      </c>
      <c r="AB21" s="1165">
        <v>0</v>
      </c>
      <c r="AC21" s="1165">
        <v>0</v>
      </c>
      <c r="AD21" s="1165">
        <v>0</v>
      </c>
      <c r="AE21" s="1165">
        <v>0</v>
      </c>
      <c r="AF21" s="1165">
        <v>390</v>
      </c>
      <c r="AG21" s="1165">
        <v>0</v>
      </c>
      <c r="AH21" s="1165">
        <v>0</v>
      </c>
      <c r="AI21" s="1165">
        <v>0</v>
      </c>
      <c r="AJ21" s="902">
        <v>0</v>
      </c>
      <c r="AK21" s="819">
        <v>1883.325</v>
      </c>
    </row>
    <row r="22" spans="1:38" ht="9" customHeight="1">
      <c r="A22" s="131" t="s">
        <v>971</v>
      </c>
      <c r="B22" s="1765"/>
      <c r="C22" s="1765"/>
      <c r="D22" s="1765"/>
      <c r="E22" s="1765"/>
      <c r="F22" s="1765"/>
      <c r="G22" s="1765"/>
      <c r="H22" s="1765"/>
      <c r="I22" s="1765"/>
      <c r="J22" s="1765"/>
      <c r="K22" s="1772"/>
      <c r="L22" s="1768"/>
      <c r="M22" s="1768">
        <v>0</v>
      </c>
      <c r="N22" s="1769">
        <v>0</v>
      </c>
      <c r="O22" s="1768">
        <v>0</v>
      </c>
      <c r="P22" s="1769">
        <v>0</v>
      </c>
      <c r="Q22" s="1773">
        <v>0</v>
      </c>
      <c r="R22" s="1773">
        <v>0</v>
      </c>
      <c r="S22" s="1166">
        <v>0</v>
      </c>
      <c r="T22" s="1166">
        <v>0</v>
      </c>
      <c r="U22" s="1166">
        <v>0</v>
      </c>
      <c r="V22" s="1166">
        <v>0</v>
      </c>
      <c r="W22" s="1166">
        <v>0</v>
      </c>
      <c r="X22" s="1166">
        <v>0</v>
      </c>
      <c r="Y22" s="1166">
        <v>0</v>
      </c>
      <c r="Z22" s="1165">
        <v>108.89999999999999</v>
      </c>
      <c r="AA22" s="1165">
        <v>327.8</v>
      </c>
      <c r="AB22" s="1165">
        <v>1343</v>
      </c>
      <c r="AC22" s="1165">
        <v>796.5</v>
      </c>
      <c r="AD22" s="1165">
        <v>4620.8</v>
      </c>
      <c r="AE22" s="1165">
        <v>961</v>
      </c>
      <c r="AF22" s="1165">
        <v>4805.2</v>
      </c>
      <c r="AG22" s="1165">
        <v>327.8</v>
      </c>
      <c r="AH22" s="1165">
        <v>327.8</v>
      </c>
      <c r="AI22" s="1165">
        <v>327.8</v>
      </c>
      <c r="AJ22" s="903">
        <v>327.8</v>
      </c>
      <c r="AK22" s="821">
        <v>0</v>
      </c>
      <c r="AL22" s="68"/>
    </row>
    <row r="23" spans="1:38" ht="9" customHeight="1">
      <c r="A23" s="131"/>
      <c r="B23" s="1765"/>
      <c r="C23" s="1764"/>
      <c r="D23" s="1765"/>
      <c r="E23" s="1765"/>
      <c r="F23" s="1764"/>
      <c r="G23" s="1765"/>
      <c r="H23" s="1765"/>
      <c r="I23" s="1766"/>
      <c r="J23" s="1765"/>
      <c r="K23" s="1767"/>
      <c r="L23" s="1768"/>
      <c r="M23" s="1768"/>
      <c r="N23" s="1769"/>
      <c r="O23" s="1768"/>
      <c r="P23" s="1769"/>
      <c r="Q23" s="1770"/>
      <c r="R23" s="1770"/>
      <c r="S23" s="1164"/>
      <c r="T23" s="1164"/>
      <c r="U23" s="1164"/>
      <c r="V23" s="1164"/>
      <c r="W23" s="1164"/>
      <c r="X23" s="1164"/>
      <c r="Y23" s="1164"/>
      <c r="Z23" s="1165"/>
      <c r="AA23" s="1165"/>
      <c r="AB23" s="1165"/>
      <c r="AC23" s="1165"/>
      <c r="AD23" s="1165"/>
      <c r="AE23" s="1165"/>
      <c r="AF23" s="1165"/>
      <c r="AG23" s="1165"/>
      <c r="AH23" s="1165"/>
      <c r="AI23" s="1165"/>
      <c r="AJ23" s="902"/>
      <c r="AK23" s="819"/>
      <c r="AL23" s="68"/>
    </row>
    <row r="24" spans="1:38" s="818" customFormat="1" ht="9" customHeight="1">
      <c r="A24" s="152" t="s">
        <v>962</v>
      </c>
      <c r="B24" s="1757">
        <v>3646.4999999999995</v>
      </c>
      <c r="C24" s="1756">
        <v>4546.3</v>
      </c>
      <c r="D24" s="1757">
        <v>4901.4999999999991</v>
      </c>
      <c r="E24" s="1757">
        <v>5691.5</v>
      </c>
      <c r="F24" s="1756">
        <v>6076.4000000000005</v>
      </c>
      <c r="G24" s="1757">
        <v>7376.5</v>
      </c>
      <c r="H24" s="1757">
        <v>8736.5</v>
      </c>
      <c r="I24" s="1758">
        <v>9886.4</v>
      </c>
      <c r="J24" s="1757">
        <v>10426.4</v>
      </c>
      <c r="K24" s="1759">
        <v>11526.499999999998</v>
      </c>
      <c r="L24" s="1760">
        <v>12476.4</v>
      </c>
      <c r="M24" s="1760">
        <v>11536.1</v>
      </c>
      <c r="N24" s="1771">
        <v>10659.934999999999</v>
      </c>
      <c r="O24" s="1760">
        <v>9029.7999999999993</v>
      </c>
      <c r="P24" s="1771">
        <v>6576.8</v>
      </c>
      <c r="Q24" s="1763">
        <v>3876.7589999999996</v>
      </c>
      <c r="R24" s="1763">
        <v>1516.915</v>
      </c>
      <c r="S24" s="1161">
        <v>1116.915</v>
      </c>
      <c r="T24" s="1161">
        <v>216.91499999999999</v>
      </c>
      <c r="U24" s="1161">
        <v>0</v>
      </c>
      <c r="V24" s="1161">
        <v>10680</v>
      </c>
      <c r="W24" s="1161">
        <v>15679.999999999998</v>
      </c>
      <c r="X24" s="1161">
        <v>15680</v>
      </c>
      <c r="Y24" s="1161">
        <v>16586.489999999998</v>
      </c>
      <c r="Z24" s="1162">
        <v>16586.524999999998</v>
      </c>
      <c r="AA24" s="1162">
        <v>906.4799999999999</v>
      </c>
      <c r="AB24" s="1162">
        <v>906.49999999999989</v>
      </c>
      <c r="AC24" s="1162">
        <v>906.40000000000009</v>
      </c>
      <c r="AD24" s="1162">
        <v>0</v>
      </c>
      <c r="AE24" s="1162">
        <v>0</v>
      </c>
      <c r="AF24" s="1162">
        <v>0</v>
      </c>
      <c r="AG24" s="1162">
        <v>906.4799999999999</v>
      </c>
      <c r="AH24" s="1162">
        <v>906.4799999999999</v>
      </c>
      <c r="AI24" s="1162">
        <v>906.5</v>
      </c>
      <c r="AJ24" s="901">
        <v>906.5</v>
      </c>
      <c r="AK24" s="817">
        <v>0</v>
      </c>
    </row>
    <row r="25" spans="1:38" ht="9" customHeight="1">
      <c r="A25" s="131" t="s">
        <v>1869</v>
      </c>
      <c r="B25" s="1765">
        <v>0</v>
      </c>
      <c r="C25" s="1764">
        <v>245.6</v>
      </c>
      <c r="D25" s="1765">
        <v>179.7</v>
      </c>
      <c r="E25" s="1765">
        <v>354.1</v>
      </c>
      <c r="F25" s="1764">
        <v>602.5</v>
      </c>
      <c r="G25" s="1765">
        <v>1288.5999999999999</v>
      </c>
      <c r="H25" s="1765">
        <v>1470.5</v>
      </c>
      <c r="I25" s="1766">
        <v>663.3</v>
      </c>
      <c r="J25" s="1765">
        <v>368.7</v>
      </c>
      <c r="K25" s="1767">
        <v>764.4</v>
      </c>
      <c r="L25" s="1768">
        <v>343.2</v>
      </c>
      <c r="M25" s="1768">
        <v>200.5</v>
      </c>
      <c r="N25" s="1769">
        <v>186.7</v>
      </c>
      <c r="O25" s="1768">
        <v>403.9</v>
      </c>
      <c r="P25" s="1769">
        <v>243</v>
      </c>
      <c r="Q25" s="1770">
        <v>265.98899999999998</v>
      </c>
      <c r="R25" s="1770">
        <v>279.50099999999998</v>
      </c>
      <c r="S25" s="1164">
        <v>447.16399999999999</v>
      </c>
      <c r="T25" s="1164">
        <v>76.896000000000001</v>
      </c>
      <c r="U25" s="1164">
        <v>0</v>
      </c>
      <c r="V25" s="1164">
        <v>7.56</v>
      </c>
      <c r="W25" s="1164">
        <v>14.96</v>
      </c>
      <c r="X25" s="1164">
        <v>17.36</v>
      </c>
      <c r="Y25" s="1164">
        <v>18.670000000000002</v>
      </c>
      <c r="Z25" s="1165">
        <v>21.37</v>
      </c>
      <c r="AA25" s="1165">
        <v>1.3</v>
      </c>
      <c r="AB25" s="1165">
        <v>182.4</v>
      </c>
      <c r="AC25" s="1165">
        <v>262.2</v>
      </c>
      <c r="AD25" s="1165">
        <v>0</v>
      </c>
      <c r="AE25" s="1165">
        <v>0</v>
      </c>
      <c r="AF25" s="1165">
        <v>0</v>
      </c>
      <c r="AG25" s="1165">
        <v>1.3</v>
      </c>
      <c r="AH25" s="1165">
        <v>1.3</v>
      </c>
      <c r="AI25" s="1165">
        <v>1.3</v>
      </c>
      <c r="AJ25" s="902">
        <v>1.3</v>
      </c>
      <c r="AK25" s="819">
        <v>0</v>
      </c>
      <c r="AL25" s="68"/>
    </row>
    <row r="26" spans="1:38" s="820" customFormat="1" ht="9" customHeight="1">
      <c r="A26" s="153" t="s">
        <v>1870</v>
      </c>
      <c r="B26" s="1765">
        <v>102.8</v>
      </c>
      <c r="C26" s="1764">
        <v>132.1</v>
      </c>
      <c r="D26" s="1765">
        <v>100.5</v>
      </c>
      <c r="E26" s="1765">
        <v>129.30000000000001</v>
      </c>
      <c r="F26" s="1764">
        <v>192</v>
      </c>
      <c r="G26" s="1765">
        <v>224.8</v>
      </c>
      <c r="H26" s="1765">
        <v>578.29999999999995</v>
      </c>
      <c r="I26" s="1766">
        <v>1371.7</v>
      </c>
      <c r="J26" s="1765">
        <v>1111.2</v>
      </c>
      <c r="K26" s="1767">
        <v>771.2</v>
      </c>
      <c r="L26" s="1768">
        <v>987.9</v>
      </c>
      <c r="M26" s="1768">
        <v>608.9</v>
      </c>
      <c r="N26" s="1769">
        <v>587.5</v>
      </c>
      <c r="O26" s="1768">
        <v>211.7</v>
      </c>
      <c r="P26" s="1769">
        <v>209.9</v>
      </c>
      <c r="Q26" s="1770">
        <v>207.49</v>
      </c>
      <c r="R26" s="1770">
        <v>0</v>
      </c>
      <c r="S26" s="1164">
        <v>0</v>
      </c>
      <c r="T26" s="1164">
        <v>0</v>
      </c>
      <c r="U26" s="1164">
        <v>0</v>
      </c>
      <c r="V26" s="1164">
        <v>0</v>
      </c>
      <c r="W26" s="1164">
        <v>0</v>
      </c>
      <c r="X26" s="1164">
        <v>0.01</v>
      </c>
      <c r="Y26" s="1164">
        <v>0.01</v>
      </c>
      <c r="Z26" s="1165">
        <v>0</v>
      </c>
      <c r="AA26" s="1165">
        <v>0</v>
      </c>
      <c r="AB26" s="1165">
        <v>0</v>
      </c>
      <c r="AC26" s="1165">
        <v>0</v>
      </c>
      <c r="AD26" s="1165">
        <v>0</v>
      </c>
      <c r="AE26" s="1165">
        <v>0</v>
      </c>
      <c r="AF26" s="1165">
        <v>0</v>
      </c>
      <c r="AG26" s="1165">
        <v>0</v>
      </c>
      <c r="AH26" s="1165">
        <v>0</v>
      </c>
      <c r="AI26" s="1165">
        <v>0</v>
      </c>
      <c r="AJ26" s="902">
        <v>0</v>
      </c>
      <c r="AK26" s="819">
        <v>0</v>
      </c>
    </row>
    <row r="27" spans="1:38" ht="9" customHeight="1">
      <c r="A27" s="131" t="s">
        <v>965</v>
      </c>
      <c r="B27" s="1765">
        <v>691.5</v>
      </c>
      <c r="C27" s="1764">
        <v>849.3</v>
      </c>
      <c r="D27" s="1765">
        <v>969.5</v>
      </c>
      <c r="E27" s="1765">
        <v>1063.5</v>
      </c>
      <c r="F27" s="1764">
        <v>1074.5999999999999</v>
      </c>
      <c r="G27" s="1765">
        <v>1261.5999999999999</v>
      </c>
      <c r="H27" s="1765">
        <v>1244.2</v>
      </c>
      <c r="I27" s="1766">
        <v>1246.0999999999999</v>
      </c>
      <c r="J27" s="1765">
        <v>1473.2</v>
      </c>
      <c r="K27" s="1767">
        <v>1331.7</v>
      </c>
      <c r="L27" s="1768">
        <v>713.7</v>
      </c>
      <c r="M27" s="1768">
        <v>788.2</v>
      </c>
      <c r="N27" s="1769">
        <v>695.7</v>
      </c>
      <c r="O27" s="1768">
        <v>525.79999999999995</v>
      </c>
      <c r="P27" s="1769">
        <v>420.7</v>
      </c>
      <c r="Q27" s="1770">
        <v>320.7</v>
      </c>
      <c r="R27" s="1770">
        <v>0</v>
      </c>
      <c r="S27" s="1164">
        <v>0</v>
      </c>
      <c r="T27" s="1164">
        <v>0</v>
      </c>
      <c r="U27" s="1164">
        <v>0</v>
      </c>
      <c r="V27" s="1164">
        <v>0</v>
      </c>
      <c r="W27" s="1164">
        <v>0</v>
      </c>
      <c r="X27" s="1164">
        <v>0</v>
      </c>
      <c r="Y27" s="1164">
        <v>0</v>
      </c>
      <c r="Z27" s="1165">
        <v>0</v>
      </c>
      <c r="AA27" s="1165">
        <v>0</v>
      </c>
      <c r="AB27" s="1165">
        <v>0</v>
      </c>
      <c r="AC27" s="1165">
        <v>0</v>
      </c>
      <c r="AD27" s="1165">
        <v>0</v>
      </c>
      <c r="AE27" s="1165">
        <v>0</v>
      </c>
      <c r="AF27" s="1165">
        <v>0</v>
      </c>
      <c r="AG27" s="1165">
        <v>0</v>
      </c>
      <c r="AH27" s="1165">
        <v>0</v>
      </c>
      <c r="AI27" s="1165">
        <v>0</v>
      </c>
      <c r="AJ27" s="902">
        <v>0</v>
      </c>
      <c r="AK27" s="819">
        <v>0</v>
      </c>
      <c r="AL27" s="68"/>
    </row>
    <row r="28" spans="1:38" ht="9" customHeight="1">
      <c r="A28" s="131" t="s">
        <v>966</v>
      </c>
      <c r="B28" s="1765">
        <v>1089.5999999999999</v>
      </c>
      <c r="C28" s="1764">
        <v>1456.4</v>
      </c>
      <c r="D28" s="1765">
        <v>1535</v>
      </c>
      <c r="E28" s="1765">
        <v>1557.9</v>
      </c>
      <c r="F28" s="1764">
        <v>1411.5</v>
      </c>
      <c r="G28" s="1765">
        <v>1384.6</v>
      </c>
      <c r="H28" s="1765">
        <v>1473.2</v>
      </c>
      <c r="I28" s="1766">
        <v>1567.1</v>
      </c>
      <c r="J28" s="1765">
        <v>1384.9</v>
      </c>
      <c r="K28" s="1767">
        <v>1231.0999999999999</v>
      </c>
      <c r="L28" s="1768">
        <v>1475.6</v>
      </c>
      <c r="M28" s="1768">
        <v>1455.6</v>
      </c>
      <c r="N28" s="1769">
        <v>1285.5999999999999</v>
      </c>
      <c r="O28" s="1768">
        <v>1063.0999999999999</v>
      </c>
      <c r="P28" s="1769">
        <v>980</v>
      </c>
      <c r="Q28" s="1770">
        <v>120</v>
      </c>
      <c r="R28" s="1770">
        <v>0</v>
      </c>
      <c r="S28" s="1164">
        <v>0</v>
      </c>
      <c r="T28" s="1164">
        <v>0</v>
      </c>
      <c r="U28" s="1164">
        <v>0</v>
      </c>
      <c r="V28" s="1164">
        <v>0</v>
      </c>
      <c r="W28" s="1164">
        <v>0</v>
      </c>
      <c r="X28" s="1164">
        <v>0</v>
      </c>
      <c r="Y28" s="1164">
        <v>0</v>
      </c>
      <c r="Z28" s="1165">
        <v>0</v>
      </c>
      <c r="AA28" s="1165">
        <v>0</v>
      </c>
      <c r="AB28" s="1165">
        <v>0</v>
      </c>
      <c r="AC28" s="1165">
        <v>0</v>
      </c>
      <c r="AD28" s="1165">
        <v>0</v>
      </c>
      <c r="AE28" s="1165">
        <v>0</v>
      </c>
      <c r="AF28" s="1165">
        <v>0</v>
      </c>
      <c r="AG28" s="1165">
        <v>0</v>
      </c>
      <c r="AH28" s="1165">
        <v>0</v>
      </c>
      <c r="AI28" s="1165">
        <v>0</v>
      </c>
      <c r="AJ28" s="902">
        <v>0</v>
      </c>
      <c r="AK28" s="819">
        <v>0</v>
      </c>
      <c r="AL28" s="68"/>
    </row>
    <row r="29" spans="1:38" ht="9" customHeight="1">
      <c r="A29" s="131" t="s">
        <v>967</v>
      </c>
      <c r="B29" s="1765">
        <v>488.9</v>
      </c>
      <c r="C29" s="1764">
        <v>65.7</v>
      </c>
      <c r="D29" s="1765">
        <v>94</v>
      </c>
      <c r="E29" s="1765">
        <v>114.6</v>
      </c>
      <c r="F29" s="1764">
        <v>210</v>
      </c>
      <c r="G29" s="1765">
        <v>248.8</v>
      </c>
      <c r="H29" s="1765">
        <v>340.8</v>
      </c>
      <c r="I29" s="1766">
        <v>793.4</v>
      </c>
      <c r="J29" s="1765">
        <v>1031.2</v>
      </c>
      <c r="K29" s="1767">
        <v>929</v>
      </c>
      <c r="L29" s="1768">
        <v>1268.0999999999999</v>
      </c>
      <c r="M29" s="1768">
        <v>1059.7</v>
      </c>
      <c r="N29" s="1769">
        <v>1010.1</v>
      </c>
      <c r="O29" s="1768">
        <v>463.8</v>
      </c>
      <c r="P29" s="1769">
        <v>403.3</v>
      </c>
      <c r="Q29" s="1770">
        <v>195.60300000000001</v>
      </c>
      <c r="R29" s="1770">
        <v>0</v>
      </c>
      <c r="S29" s="1164">
        <v>0</v>
      </c>
      <c r="T29" s="1164">
        <v>0</v>
      </c>
      <c r="U29" s="1164">
        <v>0</v>
      </c>
      <c r="V29" s="1164">
        <v>0</v>
      </c>
      <c r="W29" s="1164">
        <v>0</v>
      </c>
      <c r="X29" s="1164">
        <v>0</v>
      </c>
      <c r="Y29" s="1164">
        <v>0</v>
      </c>
      <c r="Z29" s="1165">
        <v>0</v>
      </c>
      <c r="AA29" s="1165">
        <v>0</v>
      </c>
      <c r="AB29" s="1165">
        <v>0</v>
      </c>
      <c r="AC29" s="1165">
        <v>0</v>
      </c>
      <c r="AD29" s="1165">
        <v>0</v>
      </c>
      <c r="AE29" s="1165">
        <v>0</v>
      </c>
      <c r="AF29" s="1165">
        <v>0</v>
      </c>
      <c r="AG29" s="1165">
        <v>0</v>
      </c>
      <c r="AH29" s="1165">
        <v>0</v>
      </c>
      <c r="AI29" s="1165">
        <v>0</v>
      </c>
      <c r="AJ29" s="902">
        <v>0</v>
      </c>
      <c r="AK29" s="819">
        <v>0</v>
      </c>
      <c r="AL29" s="68"/>
    </row>
    <row r="30" spans="1:38" s="818" customFormat="1" ht="9" customHeight="1">
      <c r="A30" s="131" t="s">
        <v>968</v>
      </c>
      <c r="B30" s="1765">
        <v>853.2</v>
      </c>
      <c r="C30" s="1764">
        <v>1090.3</v>
      </c>
      <c r="D30" s="1765">
        <v>1259.0999999999999</v>
      </c>
      <c r="E30" s="1765">
        <v>1566.2</v>
      </c>
      <c r="F30" s="1764">
        <v>1694</v>
      </c>
      <c r="G30" s="1765">
        <v>1999.8</v>
      </c>
      <c r="H30" s="1765">
        <v>2605.5</v>
      </c>
      <c r="I30" s="1766">
        <v>2854.7</v>
      </c>
      <c r="J30" s="1765">
        <v>3499.5</v>
      </c>
      <c r="K30" s="1767">
        <v>5098.8999999999996</v>
      </c>
      <c r="L30" s="1768">
        <v>6615.7</v>
      </c>
      <c r="M30" s="1768">
        <v>6237.3</v>
      </c>
      <c r="N30" s="1769">
        <v>5766.4</v>
      </c>
      <c r="O30" s="1768">
        <v>5709.7</v>
      </c>
      <c r="P30" s="1769">
        <v>3872.1</v>
      </c>
      <c r="Q30" s="1770">
        <v>2407.1709999999998</v>
      </c>
      <c r="R30" s="1770">
        <v>1230.8009999999999</v>
      </c>
      <c r="S30" s="1164">
        <v>624.98099999999999</v>
      </c>
      <c r="T30" s="1164">
        <v>134.542</v>
      </c>
      <c r="U30" s="1164">
        <v>0</v>
      </c>
      <c r="V30" s="1164">
        <v>648.83500000000004</v>
      </c>
      <c r="W30" s="1164">
        <v>943.32500000000005</v>
      </c>
      <c r="X30" s="1164">
        <v>946.375</v>
      </c>
      <c r="Y30" s="1164">
        <v>1651.5550000000001</v>
      </c>
      <c r="Z30" s="1165">
        <v>1648.855</v>
      </c>
      <c r="AA30" s="1165">
        <v>701.78</v>
      </c>
      <c r="AB30" s="1165">
        <v>0</v>
      </c>
      <c r="AC30" s="1165">
        <v>0</v>
      </c>
      <c r="AD30" s="1165">
        <v>0</v>
      </c>
      <c r="AE30" s="1165">
        <v>0</v>
      </c>
      <c r="AF30" s="1165">
        <v>0</v>
      </c>
      <c r="AG30" s="1165">
        <v>701.78</v>
      </c>
      <c r="AH30" s="1165">
        <v>701.78</v>
      </c>
      <c r="AI30" s="1165">
        <v>0</v>
      </c>
      <c r="AJ30" s="902">
        <v>0</v>
      </c>
      <c r="AK30" s="819">
        <v>0</v>
      </c>
    </row>
    <row r="31" spans="1:38" ht="9" customHeight="1">
      <c r="A31" s="131" t="s">
        <v>969</v>
      </c>
      <c r="B31" s="1765">
        <v>206.6</v>
      </c>
      <c r="C31" s="1764">
        <v>197.1</v>
      </c>
      <c r="D31" s="1765">
        <v>210.6</v>
      </c>
      <c r="E31" s="1765">
        <v>275.39999999999998</v>
      </c>
      <c r="F31" s="1764">
        <v>297.8</v>
      </c>
      <c r="G31" s="1765">
        <v>328.5</v>
      </c>
      <c r="H31" s="1765">
        <v>407.6</v>
      </c>
      <c r="I31" s="1766">
        <v>411.7</v>
      </c>
      <c r="J31" s="1765">
        <v>429.8</v>
      </c>
      <c r="K31" s="1767">
        <v>439.9</v>
      </c>
      <c r="L31" s="1768">
        <v>343.8</v>
      </c>
      <c r="M31" s="1768">
        <v>342.2</v>
      </c>
      <c r="N31" s="1769">
        <v>309.39999999999998</v>
      </c>
      <c r="O31" s="1768">
        <v>154.6</v>
      </c>
      <c r="P31" s="1769">
        <v>138.6</v>
      </c>
      <c r="Q31" s="1770">
        <v>129</v>
      </c>
      <c r="R31" s="1770">
        <v>0</v>
      </c>
      <c r="S31" s="1164">
        <v>0</v>
      </c>
      <c r="T31" s="1164">
        <v>0</v>
      </c>
      <c r="U31" s="1164">
        <v>0</v>
      </c>
      <c r="V31" s="1164"/>
      <c r="W31" s="1164">
        <v>0</v>
      </c>
      <c r="X31" s="1164">
        <v>0</v>
      </c>
      <c r="Y31" s="1164">
        <v>0</v>
      </c>
      <c r="Z31" s="1165">
        <v>0</v>
      </c>
      <c r="AA31" s="1165">
        <v>0</v>
      </c>
      <c r="AB31" s="1165">
        <v>0</v>
      </c>
      <c r="AC31" s="1165">
        <v>0</v>
      </c>
      <c r="AD31" s="1165">
        <v>0</v>
      </c>
      <c r="AE31" s="1165">
        <v>0</v>
      </c>
      <c r="AF31" s="1165">
        <v>0</v>
      </c>
      <c r="AG31" s="1165">
        <v>0</v>
      </c>
      <c r="AH31" s="1165">
        <v>0</v>
      </c>
      <c r="AI31" s="1165">
        <v>0</v>
      </c>
      <c r="AJ31" s="902">
        <v>0</v>
      </c>
      <c r="AK31" s="819">
        <v>0</v>
      </c>
      <c r="AL31" s="68"/>
    </row>
    <row r="32" spans="1:38" s="820" customFormat="1" ht="9" customHeight="1">
      <c r="A32" s="154" t="s">
        <v>1871</v>
      </c>
      <c r="B32" s="1765">
        <v>172.2</v>
      </c>
      <c r="C32" s="1764">
        <v>342</v>
      </c>
      <c r="D32" s="1765">
        <v>385.2</v>
      </c>
      <c r="E32" s="1765">
        <v>462.6</v>
      </c>
      <c r="F32" s="1764">
        <v>426.2</v>
      </c>
      <c r="G32" s="1765">
        <v>472</v>
      </c>
      <c r="H32" s="1765">
        <v>461.9</v>
      </c>
      <c r="I32" s="1766">
        <v>823.9</v>
      </c>
      <c r="J32" s="1765">
        <v>973.4</v>
      </c>
      <c r="K32" s="1767">
        <v>805.8</v>
      </c>
      <c r="L32" s="1768">
        <v>573.9</v>
      </c>
      <c r="M32" s="1768">
        <v>725.9</v>
      </c>
      <c r="N32" s="1769">
        <v>705.93499999999995</v>
      </c>
      <c r="O32" s="1768">
        <v>380.8</v>
      </c>
      <c r="P32" s="1769">
        <v>300.3</v>
      </c>
      <c r="Q32" s="1770">
        <v>230</v>
      </c>
      <c r="R32" s="1770">
        <v>0</v>
      </c>
      <c r="S32" s="1164">
        <v>0</v>
      </c>
      <c r="T32" s="1164">
        <v>0</v>
      </c>
      <c r="U32" s="1164">
        <v>0</v>
      </c>
      <c r="V32" s="1164"/>
      <c r="W32" s="1164">
        <v>0</v>
      </c>
      <c r="X32" s="1164">
        <v>0</v>
      </c>
      <c r="Y32" s="1164">
        <v>0</v>
      </c>
      <c r="Z32" s="1165">
        <v>0</v>
      </c>
      <c r="AA32" s="1165">
        <v>0</v>
      </c>
      <c r="AB32" s="1165">
        <v>0</v>
      </c>
      <c r="AC32" s="1165">
        <v>0</v>
      </c>
      <c r="AD32" s="1165">
        <v>0</v>
      </c>
      <c r="AE32" s="1165">
        <v>0</v>
      </c>
      <c r="AF32" s="1165">
        <v>0</v>
      </c>
      <c r="AG32" s="1165">
        <v>0</v>
      </c>
      <c r="AH32" s="1165">
        <v>0</v>
      </c>
      <c r="AI32" s="1165">
        <v>0</v>
      </c>
      <c r="AJ32" s="902">
        <v>0</v>
      </c>
      <c r="AK32" s="819">
        <v>0</v>
      </c>
    </row>
    <row r="33" spans="1:38" ht="9" customHeight="1">
      <c r="A33" s="131" t="s">
        <v>970</v>
      </c>
      <c r="B33" s="1765">
        <v>41.7</v>
      </c>
      <c r="C33" s="1764">
        <v>167.8</v>
      </c>
      <c r="D33" s="1765">
        <v>167.9</v>
      </c>
      <c r="E33" s="1765">
        <v>167.9</v>
      </c>
      <c r="F33" s="1764">
        <v>167.8</v>
      </c>
      <c r="G33" s="1765">
        <v>167.8</v>
      </c>
      <c r="H33" s="1765">
        <v>154.5</v>
      </c>
      <c r="I33" s="1766">
        <v>154.5</v>
      </c>
      <c r="J33" s="1765">
        <v>154.5</v>
      </c>
      <c r="K33" s="1767">
        <v>154.5</v>
      </c>
      <c r="L33" s="1768">
        <v>154.5</v>
      </c>
      <c r="M33" s="1768">
        <v>117.8</v>
      </c>
      <c r="N33" s="1769">
        <v>110</v>
      </c>
      <c r="O33" s="1768">
        <v>110</v>
      </c>
      <c r="P33" s="1769">
        <v>0</v>
      </c>
      <c r="Q33" s="1770">
        <v>0</v>
      </c>
      <c r="R33" s="1770">
        <v>0</v>
      </c>
      <c r="S33" s="1164">
        <v>0</v>
      </c>
      <c r="T33" s="1164">
        <v>0</v>
      </c>
      <c r="U33" s="1164">
        <v>0</v>
      </c>
      <c r="V33" s="1164"/>
      <c r="W33" s="1164">
        <v>0</v>
      </c>
      <c r="X33" s="1164">
        <v>0</v>
      </c>
      <c r="Y33" s="1164">
        <v>0</v>
      </c>
      <c r="Z33" s="1165">
        <v>0</v>
      </c>
      <c r="AA33" s="1165">
        <v>0</v>
      </c>
      <c r="AB33" s="1165">
        <v>0</v>
      </c>
      <c r="AC33" s="1165">
        <v>0</v>
      </c>
      <c r="AD33" s="1165">
        <v>0</v>
      </c>
      <c r="AE33" s="1165">
        <v>0</v>
      </c>
      <c r="AF33" s="1165">
        <v>0</v>
      </c>
      <c r="AG33" s="1165">
        <v>0</v>
      </c>
      <c r="AH33" s="1165">
        <v>0</v>
      </c>
      <c r="AI33" s="1165">
        <v>0</v>
      </c>
      <c r="AJ33" s="902">
        <v>0</v>
      </c>
      <c r="AK33" s="819">
        <v>0</v>
      </c>
      <c r="AL33" s="68"/>
    </row>
    <row r="34" spans="1:38" ht="9" customHeight="1">
      <c r="A34" s="131" t="s">
        <v>971</v>
      </c>
      <c r="B34" s="1765"/>
      <c r="C34" s="1765"/>
      <c r="D34" s="1765"/>
      <c r="E34" s="1765"/>
      <c r="F34" s="1765"/>
      <c r="G34" s="1765"/>
      <c r="H34" s="1765"/>
      <c r="I34" s="1765"/>
      <c r="J34" s="1765"/>
      <c r="K34" s="1772">
        <v>0</v>
      </c>
      <c r="L34" s="1768">
        <v>0</v>
      </c>
      <c r="M34" s="1768">
        <v>0</v>
      </c>
      <c r="N34" s="1769">
        <v>2.6</v>
      </c>
      <c r="O34" s="1768">
        <v>6.4</v>
      </c>
      <c r="P34" s="1769">
        <v>8.9</v>
      </c>
      <c r="Q34" s="1773">
        <v>0.80600000000000005</v>
      </c>
      <c r="R34" s="1773">
        <v>6.6130000000000004</v>
      </c>
      <c r="S34" s="1166">
        <v>44.77</v>
      </c>
      <c r="T34" s="1166">
        <v>5.4770000000000003</v>
      </c>
      <c r="U34" s="1166">
        <v>0</v>
      </c>
      <c r="V34" s="1166">
        <v>10023.605</v>
      </c>
      <c r="W34" s="1166">
        <v>14721.714999999998</v>
      </c>
      <c r="X34" s="1166">
        <v>14716.254999999999</v>
      </c>
      <c r="Y34" s="1166">
        <v>14916.254999999999</v>
      </c>
      <c r="Z34" s="1165">
        <v>14916.3</v>
      </c>
      <c r="AA34" s="1165">
        <v>203.4</v>
      </c>
      <c r="AB34" s="1165">
        <v>724.09999999999991</v>
      </c>
      <c r="AC34" s="1165">
        <v>644.20000000000005</v>
      </c>
      <c r="AD34" s="1165">
        <v>0</v>
      </c>
      <c r="AE34" s="1165">
        <v>0</v>
      </c>
      <c r="AF34" s="1165">
        <v>0</v>
      </c>
      <c r="AG34" s="1165">
        <v>203.4</v>
      </c>
      <c r="AH34" s="1165">
        <v>203.4</v>
      </c>
      <c r="AI34" s="1165">
        <v>905.2</v>
      </c>
      <c r="AJ34" s="903">
        <v>905.2</v>
      </c>
      <c r="AK34" s="821">
        <v>0</v>
      </c>
      <c r="AL34" s="68"/>
    </row>
    <row r="35" spans="1:38" s="818" customFormat="1" ht="9" customHeight="1">
      <c r="A35" s="131"/>
      <c r="B35" s="1765"/>
      <c r="C35" s="1764"/>
      <c r="D35" s="1765"/>
      <c r="E35" s="1765"/>
      <c r="F35" s="1764"/>
      <c r="G35" s="1765"/>
      <c r="H35" s="1765"/>
      <c r="I35" s="1766"/>
      <c r="J35" s="1765"/>
      <c r="K35" s="1767"/>
      <c r="L35" s="1768"/>
      <c r="M35" s="1768"/>
      <c r="N35" s="1769"/>
      <c r="O35" s="1768"/>
      <c r="P35" s="1769"/>
      <c r="Q35" s="1773"/>
      <c r="R35" s="1773"/>
      <c r="S35" s="1166"/>
      <c r="T35" s="1166"/>
      <c r="U35" s="1166"/>
      <c r="V35" s="1166"/>
      <c r="W35" s="1166"/>
      <c r="X35" s="1166"/>
      <c r="Y35" s="1166"/>
      <c r="Z35" s="1165"/>
      <c r="AA35" s="1165"/>
      <c r="AB35" s="1165"/>
      <c r="AC35" s="1165"/>
      <c r="AD35" s="1165"/>
      <c r="AE35" s="1165"/>
      <c r="AF35" s="1165"/>
      <c r="AG35" s="1165"/>
      <c r="AH35" s="1165"/>
      <c r="AI35" s="1165"/>
      <c r="AJ35" s="903"/>
      <c r="AK35" s="821"/>
    </row>
    <row r="36" spans="1:38" s="818" customFormat="1" ht="9" customHeight="1">
      <c r="A36" s="152" t="s">
        <v>941</v>
      </c>
      <c r="B36" s="1757"/>
      <c r="C36" s="1757"/>
      <c r="D36" s="1757"/>
      <c r="E36" s="1757"/>
      <c r="F36" s="1757"/>
      <c r="G36" s="1757"/>
      <c r="H36" s="1757"/>
      <c r="I36" s="1757"/>
      <c r="J36" s="1757"/>
      <c r="K36" s="1774">
        <v>0</v>
      </c>
      <c r="L36" s="1760">
        <v>0</v>
      </c>
      <c r="M36" s="1760">
        <v>628.1</v>
      </c>
      <c r="N36" s="1771">
        <v>931.13099999999997</v>
      </c>
      <c r="O36" s="1760">
        <v>1178.8999999999999</v>
      </c>
      <c r="P36" s="1771">
        <v>1428.8999999999999</v>
      </c>
      <c r="Q36" s="1760">
        <v>1678.8789999999999</v>
      </c>
      <c r="R36" s="1760">
        <v>1390.9960000000001</v>
      </c>
      <c r="S36" s="1162">
        <v>3014.3609999999999</v>
      </c>
      <c r="T36" s="1162">
        <v>4433.6440000000002</v>
      </c>
      <c r="U36" s="1162">
        <v>5122.8940000000002</v>
      </c>
      <c r="V36" s="1162">
        <v>4622.8940000000002</v>
      </c>
      <c r="W36" s="1162">
        <v>4123.0569999999998</v>
      </c>
      <c r="X36" s="1162">
        <v>3183.8069999999998</v>
      </c>
      <c r="Y36" s="1162">
        <v>1516.7459999999999</v>
      </c>
      <c r="Z36" s="1162">
        <v>3056.1759999999999</v>
      </c>
      <c r="AA36" s="1162">
        <v>7806.1760000000004</v>
      </c>
      <c r="AB36" s="1162">
        <v>7965.2</v>
      </c>
      <c r="AC36" s="1162">
        <v>8716.2999999999993</v>
      </c>
      <c r="AD36" s="1162">
        <v>8376.1</v>
      </c>
      <c r="AE36" s="1162">
        <v>7641.9</v>
      </c>
      <c r="AF36" s="1162">
        <v>7642</v>
      </c>
      <c r="AG36" s="1162">
        <v>7806.1760000000004</v>
      </c>
      <c r="AH36" s="1162">
        <v>7806.1760000000004</v>
      </c>
      <c r="AI36" s="1162">
        <v>7806.2000000000007</v>
      </c>
      <c r="AJ36" s="901">
        <v>7806.2</v>
      </c>
      <c r="AK36" s="817">
        <v>5126.8940000000002</v>
      </c>
    </row>
    <row r="37" spans="1:38" s="818" customFormat="1" ht="9" customHeight="1">
      <c r="A37" s="131" t="s">
        <v>1872</v>
      </c>
      <c r="B37" s="1765"/>
      <c r="C37" s="1765"/>
      <c r="D37" s="1765"/>
      <c r="E37" s="1765"/>
      <c r="F37" s="1765"/>
      <c r="G37" s="1765"/>
      <c r="H37" s="1765"/>
      <c r="I37" s="1765"/>
      <c r="J37" s="1765"/>
      <c r="K37" s="1772">
        <v>0</v>
      </c>
      <c r="L37" s="1768">
        <v>0</v>
      </c>
      <c r="M37" s="1768">
        <v>3.1</v>
      </c>
      <c r="N37" s="1769">
        <v>1</v>
      </c>
      <c r="O37" s="1768">
        <v>45.8</v>
      </c>
      <c r="P37" s="1769">
        <v>49.6</v>
      </c>
      <c r="Q37" s="1770">
        <v>55.322000000000003</v>
      </c>
      <c r="R37" s="1770">
        <v>62.695</v>
      </c>
      <c r="S37" s="1164">
        <v>630.84300000000007</v>
      </c>
      <c r="T37" s="1164">
        <v>1155.125</v>
      </c>
      <c r="U37" s="1164">
        <v>2634.9740000000002</v>
      </c>
      <c r="V37" s="1164">
        <v>3136.6729999999998</v>
      </c>
      <c r="W37" s="1164">
        <v>2753.319</v>
      </c>
      <c r="X37" s="1164">
        <v>2411.248</v>
      </c>
      <c r="Y37" s="1164">
        <v>1265.3579999999999</v>
      </c>
      <c r="Z37" s="1165">
        <v>507.60700000000003</v>
      </c>
      <c r="AA37" s="1165">
        <v>307.55099999999999</v>
      </c>
      <c r="AB37" s="1165">
        <v>2274.6999999999998</v>
      </c>
      <c r="AC37" s="1165">
        <v>2907.5</v>
      </c>
      <c r="AD37" s="1165">
        <v>2794.9</v>
      </c>
      <c r="AE37" s="1165">
        <v>1945.6</v>
      </c>
      <c r="AF37" s="1165">
        <v>1953</v>
      </c>
      <c r="AG37" s="1165">
        <v>307.55099999999999</v>
      </c>
      <c r="AH37" s="1165">
        <v>307.55099999999999</v>
      </c>
      <c r="AI37" s="1165">
        <v>327.60000000000002</v>
      </c>
      <c r="AJ37" s="902">
        <v>333.1</v>
      </c>
      <c r="AK37" s="819">
        <v>2634.9740000000002</v>
      </c>
    </row>
    <row r="38" spans="1:38" s="818" customFormat="1" ht="9" customHeight="1">
      <c r="A38" s="131" t="s">
        <v>1873</v>
      </c>
      <c r="B38" s="1765"/>
      <c r="C38" s="1765"/>
      <c r="D38" s="1765"/>
      <c r="E38" s="1765"/>
      <c r="F38" s="1765"/>
      <c r="G38" s="1765"/>
      <c r="H38" s="1765"/>
      <c r="I38" s="1765"/>
      <c r="J38" s="1765"/>
      <c r="K38" s="1772">
        <v>0</v>
      </c>
      <c r="L38" s="1768">
        <v>0</v>
      </c>
      <c r="M38" s="1768">
        <v>625</v>
      </c>
      <c r="N38" s="1769">
        <v>930.13099999999997</v>
      </c>
      <c r="O38" s="1768">
        <v>1133.0999999999999</v>
      </c>
      <c r="P38" s="1769">
        <v>1379.3</v>
      </c>
      <c r="Q38" s="1770">
        <v>1623.557</v>
      </c>
      <c r="R38" s="1770">
        <v>1328.3010000000002</v>
      </c>
      <c r="S38" s="1164">
        <v>2383.518</v>
      </c>
      <c r="T38" s="1164">
        <v>3278.5189999999998</v>
      </c>
      <c r="U38" s="1164">
        <v>2487.92</v>
      </c>
      <c r="V38" s="1164">
        <v>1486.221</v>
      </c>
      <c r="W38" s="1164">
        <v>1369.7380000000001</v>
      </c>
      <c r="X38" s="1164">
        <v>772.55899999999997</v>
      </c>
      <c r="Y38" s="1164">
        <v>251.38799999999998</v>
      </c>
      <c r="Z38" s="1165">
        <v>2548.569</v>
      </c>
      <c r="AA38" s="1165">
        <v>7498.625</v>
      </c>
      <c r="AB38" s="1165">
        <v>5690.5</v>
      </c>
      <c r="AC38" s="1165">
        <v>5808.8</v>
      </c>
      <c r="AD38" s="1165">
        <v>5581.2000000000007</v>
      </c>
      <c r="AE38" s="1165">
        <v>5696.2999999999993</v>
      </c>
      <c r="AF38" s="1165">
        <v>5689</v>
      </c>
      <c r="AG38" s="1165">
        <v>7498.625</v>
      </c>
      <c r="AH38" s="1165">
        <v>7498.625</v>
      </c>
      <c r="AI38" s="1165">
        <v>7478.6</v>
      </c>
      <c r="AJ38" s="902">
        <v>7473.0999999999995</v>
      </c>
      <c r="AK38" s="819">
        <v>2487.92</v>
      </c>
    </row>
    <row r="39" spans="1:38" s="818" customFormat="1" ht="9" customHeight="1">
      <c r="A39" s="131"/>
      <c r="B39" s="1765"/>
      <c r="C39" s="1764"/>
      <c r="D39" s="1765"/>
      <c r="E39" s="1765"/>
      <c r="F39" s="1764"/>
      <c r="G39" s="1765"/>
      <c r="H39" s="1765"/>
      <c r="I39" s="1766"/>
      <c r="J39" s="1765"/>
      <c r="K39" s="1767"/>
      <c r="L39" s="1768"/>
      <c r="M39" s="1768"/>
      <c r="N39" s="1769"/>
      <c r="O39" s="1768"/>
      <c r="P39" s="1769"/>
      <c r="Q39" s="1770"/>
      <c r="R39" s="1770"/>
      <c r="S39" s="1164"/>
      <c r="T39" s="1164"/>
      <c r="U39" s="1164"/>
      <c r="V39" s="1164"/>
      <c r="W39" s="1164"/>
      <c r="X39" s="1164"/>
      <c r="Y39" s="1164"/>
      <c r="Z39" s="1165"/>
      <c r="AA39" s="1165"/>
      <c r="AB39" s="1165"/>
      <c r="AC39" s="1165"/>
      <c r="AD39" s="1165"/>
      <c r="AE39" s="1165"/>
      <c r="AF39" s="1165"/>
      <c r="AG39" s="1165"/>
      <c r="AH39" s="1165"/>
      <c r="AI39" s="1165"/>
      <c r="AJ39" s="902"/>
      <c r="AK39" s="819"/>
    </row>
    <row r="40" spans="1:38" ht="9" customHeight="1">
      <c r="A40" s="152" t="s">
        <v>1874</v>
      </c>
      <c r="B40" s="1757"/>
      <c r="C40" s="1756"/>
      <c r="D40" s="1757"/>
      <c r="E40" s="1757"/>
      <c r="F40" s="1756"/>
      <c r="G40" s="1757"/>
      <c r="H40" s="1757"/>
      <c r="I40" s="1758"/>
      <c r="J40" s="1757"/>
      <c r="K40" s="1759"/>
      <c r="L40" s="1760"/>
      <c r="M40" s="1760">
        <v>0</v>
      </c>
      <c r="N40" s="1771">
        <v>0</v>
      </c>
      <c r="O40" s="1760">
        <v>0</v>
      </c>
      <c r="P40" s="1771">
        <v>0</v>
      </c>
      <c r="Q40" s="1760">
        <v>0</v>
      </c>
      <c r="R40" s="1760">
        <v>0</v>
      </c>
      <c r="S40" s="1162">
        <v>0</v>
      </c>
      <c r="T40" s="1162">
        <v>0</v>
      </c>
      <c r="U40" s="1162">
        <v>4</v>
      </c>
      <c r="V40" s="1162">
        <v>7.4</v>
      </c>
      <c r="W40" s="1162">
        <v>16</v>
      </c>
      <c r="X40" s="1162">
        <v>58.9</v>
      </c>
      <c r="Y40" s="1162">
        <v>135.35</v>
      </c>
      <c r="Z40" s="1162">
        <v>215.02499999999998</v>
      </c>
      <c r="AA40" s="1162">
        <v>486.15999999999997</v>
      </c>
      <c r="AB40" s="1162">
        <v>529.70000000000005</v>
      </c>
      <c r="AC40" s="1162">
        <v>528</v>
      </c>
      <c r="AD40" s="1162">
        <v>454.59999999999997</v>
      </c>
      <c r="AE40" s="1162">
        <v>404.9</v>
      </c>
      <c r="AF40" s="1162">
        <v>404.9</v>
      </c>
      <c r="AG40" s="1162">
        <v>486.15999999999997</v>
      </c>
      <c r="AH40" s="1162">
        <v>486.15999999999997</v>
      </c>
      <c r="AI40" s="1162">
        <v>486.2</v>
      </c>
      <c r="AJ40" s="901">
        <v>486.2</v>
      </c>
      <c r="AK40" s="817">
        <v>169.7</v>
      </c>
      <c r="AL40" s="68"/>
    </row>
    <row r="41" spans="1:38" ht="9" customHeight="1">
      <c r="A41" s="131" t="s">
        <v>942</v>
      </c>
      <c r="B41" s="1765"/>
      <c r="C41" s="1764"/>
      <c r="D41" s="1765"/>
      <c r="E41" s="1765"/>
      <c r="F41" s="1764"/>
      <c r="G41" s="1765"/>
      <c r="H41" s="1765"/>
      <c r="I41" s="1766"/>
      <c r="J41" s="1765"/>
      <c r="K41" s="1767"/>
      <c r="L41" s="1768"/>
      <c r="M41" s="1768">
        <v>0</v>
      </c>
      <c r="N41" s="1769">
        <v>0</v>
      </c>
      <c r="O41" s="1768">
        <v>0</v>
      </c>
      <c r="P41" s="1769">
        <v>0</v>
      </c>
      <c r="Q41" s="1770">
        <v>0</v>
      </c>
      <c r="R41" s="1770">
        <v>0</v>
      </c>
      <c r="S41" s="1163">
        <v>0</v>
      </c>
      <c r="T41" s="1163">
        <v>0</v>
      </c>
      <c r="U41" s="1163">
        <v>0</v>
      </c>
      <c r="V41" s="1163">
        <v>0</v>
      </c>
      <c r="W41" s="1163">
        <v>0</v>
      </c>
      <c r="X41" s="1352">
        <v>0.01</v>
      </c>
      <c r="Y41" s="1352">
        <v>0.04</v>
      </c>
      <c r="Z41" s="1351">
        <v>1.4999999999999999E-2</v>
      </c>
      <c r="AA41" s="1351">
        <v>0.01</v>
      </c>
      <c r="AB41" s="1351">
        <v>10</v>
      </c>
      <c r="AC41" s="1351">
        <v>10.9</v>
      </c>
      <c r="AD41" s="1351">
        <v>12.7</v>
      </c>
      <c r="AE41" s="1351">
        <v>10.7</v>
      </c>
      <c r="AF41" s="1351">
        <v>10.7</v>
      </c>
      <c r="AG41" s="1351">
        <v>0.01</v>
      </c>
      <c r="AH41" s="1351">
        <v>0.01</v>
      </c>
      <c r="AI41" s="1351">
        <v>0</v>
      </c>
      <c r="AJ41" s="902">
        <v>1.7</v>
      </c>
      <c r="AK41" s="819">
        <v>0</v>
      </c>
      <c r="AL41" s="68"/>
    </row>
    <row r="42" spans="1:38" s="818" customFormat="1" ht="9" customHeight="1">
      <c r="A42" s="131" t="s">
        <v>1860</v>
      </c>
      <c r="B42" s="1765"/>
      <c r="C42" s="1764"/>
      <c r="D42" s="1765"/>
      <c r="E42" s="1765"/>
      <c r="F42" s="1764"/>
      <c r="G42" s="1765"/>
      <c r="H42" s="1765"/>
      <c r="I42" s="1766"/>
      <c r="J42" s="1765"/>
      <c r="K42" s="1767"/>
      <c r="L42" s="1768"/>
      <c r="M42" s="1768">
        <v>0</v>
      </c>
      <c r="N42" s="1769">
        <v>0</v>
      </c>
      <c r="O42" s="1768">
        <v>0</v>
      </c>
      <c r="P42" s="1769">
        <v>0</v>
      </c>
      <c r="Q42" s="1770">
        <v>0</v>
      </c>
      <c r="R42" s="1770">
        <v>0</v>
      </c>
      <c r="S42" s="1164">
        <v>0</v>
      </c>
      <c r="T42" s="1164">
        <v>0</v>
      </c>
      <c r="U42" s="1164">
        <v>4</v>
      </c>
      <c r="V42" s="1164">
        <v>7.4</v>
      </c>
      <c r="W42" s="1164">
        <v>16</v>
      </c>
      <c r="X42" s="1164">
        <v>58.9</v>
      </c>
      <c r="Y42" s="1164">
        <v>135.31</v>
      </c>
      <c r="Z42" s="1165">
        <v>215.01</v>
      </c>
      <c r="AA42" s="1165">
        <v>486.15</v>
      </c>
      <c r="AB42" s="1165">
        <v>519.70000000000005</v>
      </c>
      <c r="AC42" s="1165">
        <v>517.1</v>
      </c>
      <c r="AD42" s="1165">
        <v>441.9</v>
      </c>
      <c r="AE42" s="1165">
        <v>394.2</v>
      </c>
      <c r="AF42" s="1165">
        <v>394.2</v>
      </c>
      <c r="AG42" s="1165">
        <v>486.15</v>
      </c>
      <c r="AH42" s="1165">
        <v>486.15</v>
      </c>
      <c r="AI42" s="1165">
        <v>486.2</v>
      </c>
      <c r="AJ42" s="902">
        <v>484.5</v>
      </c>
      <c r="AK42" s="819">
        <v>12.1</v>
      </c>
    </row>
    <row r="43" spans="1:38" s="818" customFormat="1" ht="9" customHeight="1">
      <c r="A43" s="131"/>
      <c r="B43" s="1765"/>
      <c r="C43" s="1764"/>
      <c r="D43" s="1765"/>
      <c r="E43" s="1765"/>
      <c r="F43" s="1764"/>
      <c r="G43" s="1765"/>
      <c r="H43" s="1765"/>
      <c r="I43" s="1766"/>
      <c r="J43" s="1765"/>
      <c r="K43" s="1767"/>
      <c r="L43" s="1768"/>
      <c r="M43" s="1768"/>
      <c r="N43" s="1769"/>
      <c r="O43" s="1768"/>
      <c r="P43" s="1769"/>
      <c r="Q43" s="1770"/>
      <c r="R43" s="1770"/>
      <c r="S43" s="1164"/>
      <c r="T43" s="1164"/>
      <c r="U43" s="1164"/>
      <c r="V43" s="1164"/>
      <c r="W43" s="1164"/>
      <c r="X43" s="1164"/>
      <c r="Y43" s="1164"/>
      <c r="Z43" s="1165"/>
      <c r="AA43" s="1165"/>
      <c r="AB43" s="1165"/>
      <c r="AC43" s="1165"/>
      <c r="AD43" s="1165"/>
      <c r="AE43" s="1165"/>
      <c r="AF43" s="1165"/>
      <c r="AG43" s="1165"/>
      <c r="AH43" s="1165"/>
      <c r="AI43" s="1165"/>
      <c r="AJ43" s="902"/>
      <c r="AK43" s="819"/>
    </row>
    <row r="44" spans="1:38" ht="9" customHeight="1">
      <c r="A44" s="152" t="s">
        <v>1861</v>
      </c>
      <c r="B44" s="1757">
        <v>9376.1</v>
      </c>
      <c r="C44" s="1756">
        <v>10073.200000000001</v>
      </c>
      <c r="D44" s="1757">
        <v>11019.099999999999</v>
      </c>
      <c r="E44" s="1757">
        <v>14991.2</v>
      </c>
      <c r="F44" s="1756">
        <v>15466.800000000001</v>
      </c>
      <c r="G44" s="1757">
        <v>16050.6</v>
      </c>
      <c r="H44" s="1757">
        <v>16019.6</v>
      </c>
      <c r="I44" s="1758">
        <v>16035.5</v>
      </c>
      <c r="J44" s="1757">
        <v>17784.2</v>
      </c>
      <c r="K44" s="1759">
        <v>17541.400000000001</v>
      </c>
      <c r="L44" s="1760">
        <v>13994.3</v>
      </c>
      <c r="M44" s="1760">
        <v>9259.2999999999993</v>
      </c>
      <c r="N44" s="1771">
        <v>9621.7000000000007</v>
      </c>
      <c r="O44" s="1760">
        <v>8946.2000000000007</v>
      </c>
      <c r="P44" s="1771">
        <v>8176.3000000000011</v>
      </c>
      <c r="Q44" s="1760">
        <v>3469.7739999999999</v>
      </c>
      <c r="R44" s="1760">
        <v>2773.491</v>
      </c>
      <c r="S44" s="1162">
        <v>339.37299999999999</v>
      </c>
      <c r="T44" s="1162">
        <v>229.61699999999999</v>
      </c>
      <c r="U44" s="1162">
        <v>169.7</v>
      </c>
      <c r="V44" s="1162">
        <v>158.03299999999999</v>
      </c>
      <c r="W44" s="1162">
        <v>157.6</v>
      </c>
      <c r="X44" s="1162">
        <v>0</v>
      </c>
      <c r="Y44" s="1162">
        <v>0</v>
      </c>
      <c r="Z44" s="1162">
        <v>0</v>
      </c>
      <c r="AA44" s="1162">
        <v>0</v>
      </c>
      <c r="AB44" s="1162">
        <v>0</v>
      </c>
      <c r="AC44" s="1162">
        <v>0</v>
      </c>
      <c r="AD44" s="1162">
        <v>0</v>
      </c>
      <c r="AE44" s="1162">
        <v>0</v>
      </c>
      <c r="AF44" s="1162">
        <v>0</v>
      </c>
      <c r="AG44" s="1162">
        <v>0</v>
      </c>
      <c r="AH44" s="1162">
        <v>0</v>
      </c>
      <c r="AI44" s="1162">
        <v>0</v>
      </c>
      <c r="AJ44" s="901">
        <v>0</v>
      </c>
      <c r="AK44" s="817">
        <v>169.7</v>
      </c>
      <c r="AL44" s="68"/>
    </row>
    <row r="45" spans="1:38" ht="9" customHeight="1">
      <c r="A45" s="131" t="s">
        <v>942</v>
      </c>
      <c r="B45" s="1765">
        <v>6347</v>
      </c>
      <c r="C45" s="1764">
        <v>6997.5</v>
      </c>
      <c r="D45" s="1765">
        <v>8323.4</v>
      </c>
      <c r="E45" s="1765">
        <v>12108.6</v>
      </c>
      <c r="F45" s="1764">
        <v>12641.2</v>
      </c>
      <c r="G45" s="1765">
        <v>13458.5</v>
      </c>
      <c r="H45" s="1765">
        <v>13427.5</v>
      </c>
      <c r="I45" s="1766">
        <v>13775</v>
      </c>
      <c r="J45" s="1765">
        <v>15523.7</v>
      </c>
      <c r="K45" s="1767">
        <v>15280.9</v>
      </c>
      <c r="L45" s="1768">
        <v>11733.8</v>
      </c>
      <c r="M45" s="1768">
        <v>6568.4</v>
      </c>
      <c r="N45" s="1769">
        <v>6568.4</v>
      </c>
      <c r="O45" s="1768">
        <v>5586.3</v>
      </c>
      <c r="P45" s="1769">
        <v>4722.3</v>
      </c>
      <c r="Q45" s="1770">
        <v>0</v>
      </c>
      <c r="R45" s="1770">
        <v>0</v>
      </c>
      <c r="S45" s="1164">
        <v>0</v>
      </c>
      <c r="T45" s="1164">
        <v>0</v>
      </c>
      <c r="U45" s="1164">
        <v>0</v>
      </c>
      <c r="V45" s="1164">
        <v>0</v>
      </c>
      <c r="W45" s="1164">
        <v>0</v>
      </c>
      <c r="X45" s="1164">
        <v>0</v>
      </c>
      <c r="Y45" s="1164">
        <v>0</v>
      </c>
      <c r="Z45" s="1165">
        <v>0</v>
      </c>
      <c r="AA45" s="1165">
        <v>0</v>
      </c>
      <c r="AB45" s="1165">
        <v>0</v>
      </c>
      <c r="AC45" s="1165">
        <v>0</v>
      </c>
      <c r="AD45" s="1165">
        <v>0</v>
      </c>
      <c r="AE45" s="1165">
        <v>0</v>
      </c>
      <c r="AF45" s="1165">
        <v>0</v>
      </c>
      <c r="AG45" s="1165">
        <v>0</v>
      </c>
      <c r="AH45" s="1165">
        <v>0</v>
      </c>
      <c r="AI45" s="1165">
        <v>0</v>
      </c>
      <c r="AJ45" s="902"/>
      <c r="AK45" s="819">
        <v>0</v>
      </c>
      <c r="AL45" s="68"/>
    </row>
    <row r="46" spans="1:38" ht="9" customHeight="1">
      <c r="A46" s="131" t="s">
        <v>958</v>
      </c>
      <c r="B46" s="1765">
        <v>3029.1</v>
      </c>
      <c r="C46" s="1764">
        <v>3075.7</v>
      </c>
      <c r="D46" s="1765">
        <v>2695.7</v>
      </c>
      <c r="E46" s="1765">
        <v>1409.1</v>
      </c>
      <c r="F46" s="1764">
        <v>1352.1</v>
      </c>
      <c r="G46" s="1765">
        <v>1118.5999999999999</v>
      </c>
      <c r="H46" s="1765">
        <v>1118.5999999999999</v>
      </c>
      <c r="I46" s="1766">
        <v>787</v>
      </c>
      <c r="J46" s="1765">
        <v>787</v>
      </c>
      <c r="K46" s="1767">
        <v>787</v>
      </c>
      <c r="L46" s="1768">
        <v>787</v>
      </c>
      <c r="M46" s="1768">
        <v>787</v>
      </c>
      <c r="N46" s="1769">
        <v>944.6</v>
      </c>
      <c r="O46" s="1768">
        <v>944.6</v>
      </c>
      <c r="P46" s="1769">
        <v>944.6</v>
      </c>
      <c r="Q46" s="1770">
        <v>944.6</v>
      </c>
      <c r="R46" s="1770">
        <v>944.6</v>
      </c>
      <c r="S46" s="1164">
        <v>157.6</v>
      </c>
      <c r="T46" s="1164">
        <v>157.6</v>
      </c>
      <c r="U46" s="1164">
        <v>157.6</v>
      </c>
      <c r="V46" s="1164">
        <v>157.6</v>
      </c>
      <c r="W46" s="1164">
        <v>157.6</v>
      </c>
      <c r="X46" s="1164">
        <v>0</v>
      </c>
      <c r="Y46" s="1164">
        <v>0</v>
      </c>
      <c r="Z46" s="1165">
        <v>0</v>
      </c>
      <c r="AA46" s="1165">
        <v>0</v>
      </c>
      <c r="AB46" s="1165">
        <v>0</v>
      </c>
      <c r="AC46" s="1165">
        <v>0</v>
      </c>
      <c r="AD46" s="1165">
        <v>0</v>
      </c>
      <c r="AE46" s="1165">
        <v>0</v>
      </c>
      <c r="AF46" s="1165">
        <v>0</v>
      </c>
      <c r="AG46" s="1165">
        <v>0</v>
      </c>
      <c r="AH46" s="1165">
        <v>0</v>
      </c>
      <c r="AI46" s="1165">
        <v>0</v>
      </c>
      <c r="AJ46" s="902"/>
      <c r="AK46" s="819">
        <v>157.6</v>
      </c>
      <c r="AL46" s="68"/>
    </row>
    <row r="47" spans="1:38" s="818" customFormat="1" ht="9" customHeight="1">
      <c r="A47" s="131" t="s">
        <v>959</v>
      </c>
      <c r="B47" s="1765">
        <v>0</v>
      </c>
      <c r="C47" s="1764">
        <v>0</v>
      </c>
      <c r="D47" s="1765">
        <v>0</v>
      </c>
      <c r="E47" s="1765">
        <v>1473.5</v>
      </c>
      <c r="F47" s="1764">
        <v>1473.5</v>
      </c>
      <c r="G47" s="1765">
        <v>1473.5</v>
      </c>
      <c r="H47" s="1765">
        <v>1473.5</v>
      </c>
      <c r="I47" s="1766">
        <v>1473.5</v>
      </c>
      <c r="J47" s="1765">
        <v>1473.5</v>
      </c>
      <c r="K47" s="1767">
        <v>1473.5</v>
      </c>
      <c r="L47" s="1768">
        <v>1473.5</v>
      </c>
      <c r="M47" s="1768">
        <v>1903.9</v>
      </c>
      <c r="N47" s="1769">
        <v>2108.6999999999998</v>
      </c>
      <c r="O47" s="1768">
        <v>2415.3000000000002</v>
      </c>
      <c r="P47" s="1769">
        <v>2509.4</v>
      </c>
      <c r="Q47" s="1770">
        <v>2525.174</v>
      </c>
      <c r="R47" s="1770">
        <v>1828.8910000000001</v>
      </c>
      <c r="S47" s="1164">
        <v>181.773</v>
      </c>
      <c r="T47" s="1164">
        <v>72.016999999999996</v>
      </c>
      <c r="U47" s="1164">
        <v>12.1</v>
      </c>
      <c r="V47" s="1164">
        <v>0.433</v>
      </c>
      <c r="W47" s="1164">
        <v>0</v>
      </c>
      <c r="X47" s="1164">
        <v>0</v>
      </c>
      <c r="Y47" s="1164">
        <v>0</v>
      </c>
      <c r="Z47" s="1165">
        <v>0</v>
      </c>
      <c r="AA47" s="1165">
        <v>0</v>
      </c>
      <c r="AB47" s="1165">
        <v>0</v>
      </c>
      <c r="AC47" s="1165">
        <v>0</v>
      </c>
      <c r="AD47" s="1165">
        <v>0</v>
      </c>
      <c r="AE47" s="1165">
        <v>0</v>
      </c>
      <c r="AF47" s="1165">
        <v>0</v>
      </c>
      <c r="AG47" s="1165">
        <v>0</v>
      </c>
      <c r="AH47" s="1165">
        <v>0</v>
      </c>
      <c r="AI47" s="1165">
        <v>0</v>
      </c>
      <c r="AJ47" s="902"/>
      <c r="AK47" s="819">
        <v>12.1</v>
      </c>
    </row>
    <row r="48" spans="1:38" ht="9" customHeight="1">
      <c r="A48" s="131"/>
      <c r="B48" s="1765"/>
      <c r="C48" s="1764"/>
      <c r="D48" s="1765"/>
      <c r="E48" s="1765"/>
      <c r="F48" s="1765"/>
      <c r="G48" s="1765"/>
      <c r="H48" s="1765"/>
      <c r="I48" s="1766"/>
      <c r="J48" s="1765"/>
      <c r="K48" s="1775"/>
      <c r="L48" s="1765"/>
      <c r="M48" s="1768"/>
      <c r="N48" s="1769"/>
      <c r="O48" s="1768"/>
      <c r="P48" s="1769"/>
      <c r="Q48" s="1770"/>
      <c r="R48" s="1770"/>
      <c r="S48" s="1164"/>
      <c r="T48" s="1164"/>
      <c r="U48" s="1164"/>
      <c r="V48" s="1164"/>
      <c r="W48" s="1164"/>
      <c r="X48" s="1164"/>
      <c r="Y48" s="1164"/>
      <c r="Z48" s="1165"/>
      <c r="AA48" s="1165"/>
      <c r="AB48" s="1165"/>
      <c r="AC48" s="1165"/>
      <c r="AD48" s="1165"/>
      <c r="AE48" s="1165"/>
      <c r="AF48" s="1165"/>
      <c r="AG48" s="1165"/>
      <c r="AH48" s="1165"/>
      <c r="AI48" s="1165"/>
      <c r="AJ48" s="902"/>
      <c r="AK48" s="819"/>
      <c r="AL48" s="68"/>
    </row>
    <row r="49" spans="1:38" ht="9" customHeight="1">
      <c r="A49" s="152" t="s">
        <v>1862</v>
      </c>
      <c r="B49" s="1757">
        <v>20855.899999999998</v>
      </c>
      <c r="C49" s="1756">
        <v>23234.9</v>
      </c>
      <c r="D49" s="1757">
        <v>25455.999999999996</v>
      </c>
      <c r="E49" s="1757">
        <v>30631.21</v>
      </c>
      <c r="F49" s="1756">
        <v>32057.9</v>
      </c>
      <c r="G49" s="1757">
        <v>34241.800000000003</v>
      </c>
      <c r="H49" s="1757">
        <v>35890.800000000003</v>
      </c>
      <c r="I49" s="1758">
        <v>38406.6</v>
      </c>
      <c r="J49" s="1757">
        <v>49669.7</v>
      </c>
      <c r="K49" s="1759">
        <v>54356.999999999993</v>
      </c>
      <c r="L49" s="1760">
        <v>60043.799999999996</v>
      </c>
      <c r="M49" s="1760">
        <v>73620.7</v>
      </c>
      <c r="N49" s="1771">
        <v>81148.337</v>
      </c>
      <c r="O49" s="1760">
        <v>86133.7</v>
      </c>
      <c r="P49" s="1771">
        <v>87564.3</v>
      </c>
      <c r="Q49" s="1763">
        <v>89954.907999999996</v>
      </c>
      <c r="R49" s="1763">
        <v>99303.842000000004</v>
      </c>
      <c r="S49" s="1161">
        <v>111239.10800000002</v>
      </c>
      <c r="T49" s="1161">
        <v>120873.70900000002</v>
      </c>
      <c r="U49" s="1161">
        <v>142859.72000000003</v>
      </c>
      <c r="V49" s="1161">
        <v>179328.41000000003</v>
      </c>
      <c r="W49" s="1161">
        <v>209120.16399999999</v>
      </c>
      <c r="X49" s="1161">
        <v>207001.71399999998</v>
      </c>
      <c r="Y49" s="1161">
        <v>201817.55299999999</v>
      </c>
      <c r="Z49" s="1162">
        <v>196785.79300000001</v>
      </c>
      <c r="AA49" s="1162">
        <v>234157.92300000001</v>
      </c>
      <c r="AB49" s="1162">
        <v>283710.8</v>
      </c>
      <c r="AC49" s="1162">
        <v>390898.6</v>
      </c>
      <c r="AD49" s="1162">
        <v>452970.6</v>
      </c>
      <c r="AE49" s="1162">
        <v>613211.89999999991</v>
      </c>
      <c r="AF49" s="1162">
        <v>646212.1</v>
      </c>
      <c r="AG49" s="1162">
        <v>234157.92300000001</v>
      </c>
      <c r="AH49" s="1162">
        <v>234157.92300000001</v>
      </c>
      <c r="AI49" s="1162">
        <v>234157.99999999997</v>
      </c>
      <c r="AJ49" s="901">
        <v>227548</v>
      </c>
      <c r="AK49" s="817">
        <v>142859.72</v>
      </c>
    </row>
    <row r="50" spans="1:38" ht="9" customHeight="1">
      <c r="A50" s="131" t="s">
        <v>942</v>
      </c>
      <c r="B50" s="1765">
        <v>9622.4</v>
      </c>
      <c r="C50" s="1764">
        <v>9603.4</v>
      </c>
      <c r="D50" s="1765">
        <v>10569.699999999999</v>
      </c>
      <c r="E50" s="1765">
        <v>14447.3</v>
      </c>
      <c r="F50" s="1764">
        <v>16328.1</v>
      </c>
      <c r="G50" s="1765">
        <v>17543.400000000001</v>
      </c>
      <c r="H50" s="1765">
        <v>18066</v>
      </c>
      <c r="I50" s="1766">
        <v>15965</v>
      </c>
      <c r="J50" s="1765">
        <v>22115.8</v>
      </c>
      <c r="K50" s="1767">
        <v>20908.8</v>
      </c>
      <c r="L50" s="1770">
        <v>17949.699999999997</v>
      </c>
      <c r="M50" s="1770">
        <v>25504.1</v>
      </c>
      <c r="N50" s="1769">
        <v>26825.800000000003</v>
      </c>
      <c r="O50" s="1768">
        <v>19138.7</v>
      </c>
      <c r="P50" s="1769">
        <v>17457.400000000001</v>
      </c>
      <c r="Q50" s="1770">
        <v>11049.214999999998</v>
      </c>
      <c r="R50" s="1770">
        <v>15629.661999999998</v>
      </c>
      <c r="S50" s="1164">
        <v>18917.908000000003</v>
      </c>
      <c r="T50" s="1164">
        <v>24082.847000000002</v>
      </c>
      <c r="U50" s="1164">
        <v>33421.449999999997</v>
      </c>
      <c r="V50" s="1164">
        <v>31671.316000000003</v>
      </c>
      <c r="W50" s="1164">
        <v>28223.210999999999</v>
      </c>
      <c r="X50" s="1164">
        <v>15716.715</v>
      </c>
      <c r="Y50" s="1164">
        <v>23332.959999999999</v>
      </c>
      <c r="Z50" s="1165">
        <v>18526.583999999999</v>
      </c>
      <c r="AA50" s="1165">
        <v>16408.792999999998</v>
      </c>
      <c r="AB50" s="1165">
        <v>41866.5</v>
      </c>
      <c r="AC50" s="1165">
        <v>74587.499999999985</v>
      </c>
      <c r="AD50" s="1165">
        <v>65313.2</v>
      </c>
      <c r="AE50" s="1165">
        <v>66832.7</v>
      </c>
      <c r="AF50" s="1165">
        <v>71300.099999999991</v>
      </c>
      <c r="AG50" s="1165">
        <v>16408.792999999998</v>
      </c>
      <c r="AH50" s="1165">
        <v>16408.792999999998</v>
      </c>
      <c r="AI50" s="1165">
        <v>16548.8</v>
      </c>
      <c r="AJ50" s="902">
        <v>16506</v>
      </c>
      <c r="AK50" s="819">
        <v>33421.449999999997</v>
      </c>
    </row>
    <row r="51" spans="1:38" ht="9" customHeight="1">
      <c r="A51" s="131" t="s">
        <v>958</v>
      </c>
      <c r="B51" s="1765">
        <v>7334.7999999999993</v>
      </c>
      <c r="C51" s="1764">
        <v>9190.1</v>
      </c>
      <c r="D51" s="1765">
        <v>10008.099999999999</v>
      </c>
      <c r="E51" s="1765">
        <v>8885.7000000000007</v>
      </c>
      <c r="F51" s="1764">
        <v>8189.2999999999993</v>
      </c>
      <c r="G51" s="1765">
        <v>7540</v>
      </c>
      <c r="H51" s="1765">
        <v>7737.8000000000011</v>
      </c>
      <c r="I51" s="1766">
        <v>10280.6</v>
      </c>
      <c r="J51" s="1765">
        <v>12659.1</v>
      </c>
      <c r="K51" s="1767">
        <v>18176.599999999999</v>
      </c>
      <c r="L51" s="1770">
        <v>25392.9</v>
      </c>
      <c r="M51" s="1770">
        <v>29361.200000000001</v>
      </c>
      <c r="N51" s="1769">
        <v>35883.4</v>
      </c>
      <c r="O51" s="1768">
        <v>43796.3</v>
      </c>
      <c r="P51" s="1769">
        <v>48550.7</v>
      </c>
      <c r="Q51" s="1770">
        <v>58861.448999999993</v>
      </c>
      <c r="R51" s="1770">
        <v>65836.423999999999</v>
      </c>
      <c r="S51" s="1164">
        <v>72140.625000000015</v>
      </c>
      <c r="T51" s="1164">
        <v>71949.100000000006</v>
      </c>
      <c r="U51" s="1164">
        <v>82995.775000000009</v>
      </c>
      <c r="V51" s="1164">
        <v>105940.87500000001</v>
      </c>
      <c r="W51" s="1164">
        <v>128987.375</v>
      </c>
      <c r="X51" s="1164">
        <v>147230.15</v>
      </c>
      <c r="Y51" s="1164">
        <v>136367.02499999999</v>
      </c>
      <c r="Z51" s="1165">
        <v>136363.07500000001</v>
      </c>
      <c r="AA51" s="1165">
        <v>176963.02499999999</v>
      </c>
      <c r="AB51" s="1165">
        <v>203061.8</v>
      </c>
      <c r="AC51" s="1165">
        <v>275863.5</v>
      </c>
      <c r="AD51" s="1165">
        <v>354888.19999999995</v>
      </c>
      <c r="AE51" s="1165">
        <v>491382.19999999995</v>
      </c>
      <c r="AF51" s="1165">
        <v>506289.6</v>
      </c>
      <c r="AG51" s="1165">
        <v>176963.02499999999</v>
      </c>
      <c r="AH51" s="1165">
        <v>176963.02499999999</v>
      </c>
      <c r="AI51" s="1165">
        <v>177186.8</v>
      </c>
      <c r="AJ51" s="902">
        <v>170963.9</v>
      </c>
      <c r="AK51" s="819">
        <v>82995.775000000009</v>
      </c>
    </row>
    <row r="52" spans="1:38" s="818" customFormat="1" ht="9" customHeight="1">
      <c r="A52" s="132" t="s">
        <v>959</v>
      </c>
      <c r="B52" s="1776">
        <v>3898.7000000000003</v>
      </c>
      <c r="C52" s="1777">
        <v>4441.4000000000005</v>
      </c>
      <c r="D52" s="1776">
        <v>4878.2</v>
      </c>
      <c r="E52" s="1776">
        <v>7298.21</v>
      </c>
      <c r="F52" s="1777">
        <v>7540.5</v>
      </c>
      <c r="G52" s="1776">
        <v>9158.4</v>
      </c>
      <c r="H52" s="1776">
        <v>10087</v>
      </c>
      <c r="I52" s="1778">
        <v>12161.000000000002</v>
      </c>
      <c r="J52" s="1776">
        <v>14894.8</v>
      </c>
      <c r="K52" s="1779">
        <v>15271.599999999999</v>
      </c>
      <c r="L52" s="1780">
        <v>16701.199999999997</v>
      </c>
      <c r="M52" s="1780">
        <v>18755.400000000001</v>
      </c>
      <c r="N52" s="1781">
        <v>18439.136999999999</v>
      </c>
      <c r="O52" s="1782">
        <v>23198.699999999997</v>
      </c>
      <c r="P52" s="1781">
        <v>21556.2</v>
      </c>
      <c r="Q52" s="1780">
        <v>20044.243999999999</v>
      </c>
      <c r="R52" s="1780">
        <v>17837.756000000001</v>
      </c>
      <c r="S52" s="1167">
        <v>20180.575000000001</v>
      </c>
      <c r="T52" s="1167">
        <v>24841.762000000002</v>
      </c>
      <c r="U52" s="1167">
        <v>26442.495000000017</v>
      </c>
      <c r="V52" s="1167">
        <v>41716.218999999997</v>
      </c>
      <c r="W52" s="1167">
        <v>51909.577999999994</v>
      </c>
      <c r="X52" s="1167">
        <v>44054.848999999987</v>
      </c>
      <c r="Y52" s="1167">
        <v>42117.567999999999</v>
      </c>
      <c r="Z52" s="1168">
        <v>41896.134000000005</v>
      </c>
      <c r="AA52" s="1168">
        <v>40786.105000000018</v>
      </c>
      <c r="AB52" s="1168">
        <v>38782.499999999993</v>
      </c>
      <c r="AC52" s="1168">
        <v>40447.599999999999</v>
      </c>
      <c r="AD52" s="1168">
        <v>32769.200000000004</v>
      </c>
      <c r="AE52" s="1168">
        <v>54997</v>
      </c>
      <c r="AF52" s="1168">
        <v>68622.399999999994</v>
      </c>
      <c r="AG52" s="1168">
        <v>40786.105000000018</v>
      </c>
      <c r="AH52" s="1168">
        <v>40786.105000000018</v>
      </c>
      <c r="AI52" s="1168">
        <v>40422.400000000001</v>
      </c>
      <c r="AJ52" s="904">
        <v>40078.10000000002</v>
      </c>
      <c r="AK52" s="822">
        <v>26442.495000000017</v>
      </c>
    </row>
    <row r="53" spans="1:38" s="818" customFormat="1" ht="4.5" customHeight="1">
      <c r="A53" s="155"/>
      <c r="B53" s="1783"/>
      <c r="C53" s="1784"/>
      <c r="D53" s="1783"/>
      <c r="E53" s="1783"/>
      <c r="F53" s="1784"/>
      <c r="G53" s="1783"/>
      <c r="H53" s="1783"/>
      <c r="I53" s="1783"/>
      <c r="J53" s="1783"/>
      <c r="K53" s="1785"/>
      <c r="L53" s="1786"/>
      <c r="M53" s="1786"/>
      <c r="N53" s="1787"/>
      <c r="O53" s="1786"/>
      <c r="P53" s="1787"/>
      <c r="Q53" s="1786"/>
      <c r="R53" s="178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6"/>
      <c r="AH53" s="156"/>
      <c r="AI53" s="156"/>
      <c r="AJ53" s="156"/>
      <c r="AL53" s="383"/>
    </row>
    <row r="54" spans="1:38" s="41" customFormat="1" ht="9" customHeight="1">
      <c r="A54" s="399" t="s">
        <v>1814</v>
      </c>
      <c r="B54" s="1788"/>
      <c r="C54" s="1788"/>
      <c r="E54" s="1788"/>
      <c r="G54" s="1790"/>
      <c r="I54" s="1790"/>
      <c r="J54" s="1790"/>
      <c r="K54" s="1791"/>
      <c r="M54" s="1789" t="s">
        <v>1815</v>
      </c>
      <c r="N54" s="1793"/>
      <c r="Q54" s="1792"/>
      <c r="V54" s="269"/>
      <c r="X54" s="1789" t="s">
        <v>6</v>
      </c>
      <c r="Y54" s="269"/>
      <c r="Z54" s="269"/>
      <c r="AA54" s="269"/>
      <c r="AB54" s="269"/>
      <c r="AC54" s="269"/>
      <c r="AD54" s="269"/>
      <c r="AE54" s="269"/>
      <c r="AF54" s="269"/>
      <c r="AG54" s="269"/>
      <c r="AH54" s="269"/>
      <c r="AI54" s="269"/>
      <c r="AJ54" s="269"/>
      <c r="AK54" s="3"/>
      <c r="AL54" s="3"/>
    </row>
    <row r="55" spans="1:38" s="41" customFormat="1" ht="9" customHeight="1">
      <c r="A55" s="399" t="s">
        <v>2880</v>
      </c>
      <c r="B55" s="1788"/>
      <c r="C55" s="1788"/>
      <c r="E55" s="1788"/>
      <c r="G55" s="1790"/>
      <c r="I55" s="1790"/>
      <c r="J55" s="1790"/>
      <c r="K55" s="1795"/>
      <c r="M55" s="1789" t="s">
        <v>1816</v>
      </c>
      <c r="N55" s="1793"/>
      <c r="Q55" s="1792"/>
      <c r="V55" s="324"/>
      <c r="X55" s="1789" t="s">
        <v>5</v>
      </c>
      <c r="Y55" s="324"/>
      <c r="Z55" s="324"/>
      <c r="AA55" s="324"/>
      <c r="AB55" s="324"/>
      <c r="AC55" s="324"/>
      <c r="AD55" s="324"/>
      <c r="AE55" s="324"/>
      <c r="AF55" s="324"/>
      <c r="AG55" s="324"/>
      <c r="AH55" s="324"/>
      <c r="AI55" s="324"/>
      <c r="AJ55" s="324"/>
      <c r="AK55" s="3"/>
      <c r="AL55" s="3"/>
    </row>
    <row r="56" spans="1:38" s="41" customFormat="1" ht="9" customHeight="1">
      <c r="A56" s="399" t="s">
        <v>9</v>
      </c>
      <c r="B56" s="1788"/>
      <c r="C56" s="1788"/>
      <c r="E56" s="1788"/>
      <c r="G56" s="1790"/>
      <c r="I56" s="1790"/>
      <c r="J56" s="1790"/>
      <c r="K56" s="1797"/>
      <c r="M56" s="1789" t="s">
        <v>4</v>
      </c>
      <c r="N56" s="1793"/>
      <c r="Q56" s="1796"/>
      <c r="V56" s="269"/>
      <c r="X56" s="1789" t="s">
        <v>7</v>
      </c>
      <c r="Y56" s="269"/>
      <c r="Z56" s="269"/>
      <c r="AA56" s="269"/>
      <c r="AB56" s="269"/>
      <c r="AC56" s="269"/>
      <c r="AD56" s="269"/>
      <c r="AE56" s="269"/>
      <c r="AF56" s="269"/>
      <c r="AG56" s="269"/>
      <c r="AH56" s="269"/>
      <c r="AI56" s="269"/>
      <c r="AJ56" s="269"/>
      <c r="AK56" s="3"/>
      <c r="AL56" s="3"/>
    </row>
    <row r="57" spans="1:38" s="41" customFormat="1" ht="9" customHeight="1">
      <c r="A57" s="399" t="s">
        <v>2747</v>
      </c>
      <c r="B57" s="399"/>
      <c r="C57" s="399"/>
      <c r="D57" s="399"/>
      <c r="E57" s="399"/>
      <c r="F57" s="399"/>
      <c r="G57" s="399"/>
      <c r="H57" s="399"/>
      <c r="I57" s="399"/>
      <c r="J57" s="399"/>
      <c r="K57" s="399"/>
      <c r="L57" s="399"/>
      <c r="M57" s="1792"/>
      <c r="N57" s="1793"/>
      <c r="Q57" s="1792"/>
      <c r="V57" s="269"/>
      <c r="X57" s="1798" t="s">
        <v>8</v>
      </c>
      <c r="Y57" s="269"/>
      <c r="Z57" s="269"/>
      <c r="AA57" s="269"/>
      <c r="AB57" s="269"/>
      <c r="AC57" s="269"/>
      <c r="AD57" s="269"/>
      <c r="AE57" s="269"/>
      <c r="AF57" s="269"/>
      <c r="AG57" s="269"/>
      <c r="AH57" s="269"/>
      <c r="AI57" s="269"/>
      <c r="AJ57" s="269"/>
      <c r="AK57" s="3"/>
      <c r="AL57" s="3"/>
    </row>
    <row r="58" spans="1:38" s="41" customFormat="1" ht="9" customHeight="1">
      <c r="B58" s="1788"/>
      <c r="C58" s="1788"/>
      <c r="D58" s="1788"/>
      <c r="E58" s="1788"/>
      <c r="F58" s="1788"/>
      <c r="G58" s="1790"/>
      <c r="H58" s="1788"/>
      <c r="I58" s="1790"/>
      <c r="J58" s="1790"/>
      <c r="K58" s="1797"/>
      <c r="L58" s="1788"/>
      <c r="M58" s="1792"/>
      <c r="N58" s="1794"/>
      <c r="O58" s="1792"/>
      <c r="P58" s="1794"/>
      <c r="Q58" s="1792"/>
      <c r="R58" s="1792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69"/>
      <c r="AF58" s="269"/>
      <c r="AG58" s="269"/>
      <c r="AH58" s="269"/>
      <c r="AI58" s="269"/>
      <c r="AJ58" s="269"/>
      <c r="AK58" s="100"/>
      <c r="AL58" s="137"/>
    </row>
    <row r="59" spans="1:38" ht="9" customHeight="1">
      <c r="B59" s="1788"/>
      <c r="C59" s="1788"/>
      <c r="D59" s="1799"/>
      <c r="E59" s="1788"/>
      <c r="G59" s="1790"/>
      <c r="H59" s="1788"/>
      <c r="I59" s="1790"/>
      <c r="K59" s="1785"/>
      <c r="L59" s="1786"/>
      <c r="M59" s="1802"/>
      <c r="N59" s="1787"/>
      <c r="O59" s="1786"/>
      <c r="P59" s="1787"/>
      <c r="Q59" s="1786"/>
      <c r="R59" s="1786"/>
      <c r="S59" s="818"/>
      <c r="T59" s="823"/>
      <c r="U59" s="823"/>
      <c r="V59" s="823"/>
      <c r="W59" s="823"/>
      <c r="X59" s="823"/>
      <c r="Y59" s="823"/>
      <c r="Z59" s="383"/>
      <c r="AA59" s="383"/>
      <c r="AB59" s="383"/>
      <c r="AC59" s="383"/>
      <c r="AD59" s="383"/>
      <c r="AE59" s="383"/>
      <c r="AF59" s="383"/>
      <c r="AG59" s="383"/>
      <c r="AH59" s="383"/>
      <c r="AI59" s="383"/>
      <c r="AJ59" s="383"/>
      <c r="AK59" s="818"/>
      <c r="AL59" s="383"/>
    </row>
    <row r="60" spans="1:38" ht="9" customHeight="1">
      <c r="N60" s="1787"/>
      <c r="O60" s="1786"/>
      <c r="P60" s="1805"/>
      <c r="Q60" s="1803"/>
      <c r="R60" s="1803"/>
    </row>
    <row r="61" spans="1:38" ht="9" customHeight="1">
      <c r="M61" s="1802"/>
      <c r="N61" s="1787"/>
      <c r="O61" s="1786"/>
      <c r="P61" s="1787"/>
      <c r="Q61" s="1803"/>
      <c r="R61" s="1803"/>
    </row>
    <row r="62" spans="1:38" ht="9" customHeight="1">
      <c r="M62" s="1786"/>
      <c r="N62" s="1787"/>
      <c r="O62" s="1786"/>
      <c r="P62" s="1787"/>
      <c r="Q62" s="1803"/>
      <c r="R62" s="1803"/>
      <c r="AK62" s="383"/>
    </row>
    <row r="63" spans="1:38" ht="9" customHeight="1">
      <c r="M63" s="1786"/>
      <c r="N63" s="1787"/>
      <c r="O63" s="1786"/>
      <c r="P63" s="1787"/>
      <c r="Q63" s="1803"/>
      <c r="R63" s="1803"/>
      <c r="Z63" s="383"/>
      <c r="AA63" s="383"/>
      <c r="AB63" s="383"/>
      <c r="AC63" s="383"/>
      <c r="AD63" s="383"/>
      <c r="AE63" s="383"/>
      <c r="AF63" s="383"/>
      <c r="AG63" s="383"/>
      <c r="AH63" s="383"/>
      <c r="AI63" s="383"/>
      <c r="AJ63" s="383"/>
      <c r="AK63" s="383"/>
    </row>
    <row r="64" spans="1:38" ht="9" customHeight="1">
      <c r="M64" s="1806"/>
      <c r="N64" s="1787"/>
      <c r="O64" s="1786"/>
      <c r="P64" s="1787"/>
      <c r="Z64" s="383"/>
      <c r="AA64" s="383"/>
      <c r="AB64" s="383"/>
      <c r="AC64" s="383"/>
      <c r="AD64" s="383"/>
      <c r="AE64" s="383"/>
      <c r="AF64" s="383"/>
      <c r="AG64" s="383"/>
      <c r="AH64" s="383"/>
      <c r="AI64" s="383"/>
      <c r="AJ64" s="383"/>
    </row>
    <row r="65" spans="7:38" ht="9" customHeight="1">
      <c r="G65" s="1800"/>
      <c r="H65" s="1800"/>
      <c r="I65" s="1800"/>
      <c r="J65" s="1800"/>
      <c r="K65" s="1800"/>
      <c r="L65" s="1800"/>
      <c r="M65" s="1786"/>
      <c r="N65" s="1805"/>
      <c r="O65" s="1806"/>
      <c r="P65" s="1787"/>
      <c r="S65" s="818"/>
      <c r="T65" s="383"/>
      <c r="U65" s="383"/>
      <c r="V65" s="383"/>
      <c r="W65" s="383"/>
      <c r="X65" s="383"/>
      <c r="Y65" s="383"/>
      <c r="AL65" s="68"/>
    </row>
    <row r="66" spans="7:38" ht="9" customHeight="1">
      <c r="G66" s="1800"/>
      <c r="H66" s="1800"/>
      <c r="I66" s="1800"/>
      <c r="J66" s="1800"/>
      <c r="K66" s="1800"/>
      <c r="L66" s="1800"/>
      <c r="M66" s="1786"/>
      <c r="N66" s="1787"/>
      <c r="O66" s="1786"/>
      <c r="P66" s="1805"/>
      <c r="S66" s="356"/>
      <c r="T66" s="383"/>
      <c r="U66" s="383"/>
      <c r="V66" s="383"/>
      <c r="W66" s="383"/>
      <c r="X66" s="383"/>
      <c r="Y66" s="383"/>
      <c r="AL66" s="68"/>
    </row>
    <row r="67" spans="7:38" ht="9" customHeight="1">
      <c r="G67" s="1800"/>
      <c r="H67" s="1800"/>
      <c r="I67" s="1800"/>
      <c r="J67" s="1800"/>
      <c r="K67" s="1800"/>
      <c r="L67" s="1800"/>
      <c r="M67" s="1786"/>
      <c r="N67" s="1787"/>
      <c r="O67" s="1786"/>
      <c r="P67" s="1787"/>
      <c r="T67" s="383"/>
      <c r="U67" s="383"/>
      <c r="V67" s="383"/>
      <c r="W67" s="383"/>
      <c r="X67" s="383"/>
      <c r="Y67" s="383"/>
      <c r="AL67" s="68"/>
    </row>
    <row r="68" spans="7:38" ht="9" customHeight="1">
      <c r="G68" s="1800"/>
      <c r="H68" s="1800"/>
      <c r="I68" s="1800"/>
      <c r="J68" s="1800"/>
      <c r="K68" s="1800"/>
      <c r="L68" s="1800"/>
      <c r="M68" s="1786"/>
      <c r="N68" s="1787"/>
      <c r="O68" s="1786"/>
      <c r="P68" s="1787"/>
      <c r="AL68" s="68"/>
    </row>
    <row r="69" spans="7:38" ht="9" customHeight="1">
      <c r="G69" s="1800"/>
      <c r="H69" s="1800"/>
      <c r="I69" s="1800"/>
      <c r="J69" s="1800"/>
      <c r="K69" s="1800"/>
      <c r="L69" s="1800"/>
      <c r="M69" s="1784"/>
      <c r="N69" s="1807"/>
      <c r="O69" s="1802"/>
      <c r="P69" s="1787"/>
      <c r="AK69" s="383"/>
      <c r="AL69" s="68"/>
    </row>
    <row r="70" spans="7:38" ht="9" customHeight="1">
      <c r="G70" s="1800"/>
      <c r="H70" s="1800"/>
      <c r="I70" s="1800"/>
      <c r="J70" s="1800"/>
      <c r="K70" s="1800"/>
      <c r="L70" s="1800"/>
      <c r="M70" s="1806"/>
      <c r="P70" s="1787"/>
      <c r="Z70" s="383"/>
      <c r="AA70" s="383"/>
      <c r="AB70" s="383"/>
      <c r="AC70" s="383"/>
      <c r="AD70" s="383"/>
      <c r="AE70" s="383"/>
      <c r="AF70" s="383"/>
      <c r="AG70" s="383"/>
      <c r="AH70" s="383"/>
      <c r="AI70" s="383"/>
      <c r="AJ70" s="383"/>
      <c r="AK70" s="383"/>
      <c r="AL70" s="68"/>
    </row>
    <row r="71" spans="7:38" ht="9" customHeight="1">
      <c r="G71" s="1800"/>
      <c r="H71" s="1800"/>
      <c r="I71" s="1800"/>
      <c r="J71" s="1800"/>
      <c r="K71" s="1800"/>
      <c r="L71" s="1800"/>
      <c r="M71" s="1786"/>
      <c r="P71" s="1787"/>
      <c r="Z71" s="383"/>
      <c r="AA71" s="383"/>
      <c r="AB71" s="383"/>
      <c r="AC71" s="383"/>
      <c r="AD71" s="383"/>
      <c r="AE71" s="383"/>
      <c r="AF71" s="383"/>
      <c r="AG71" s="383"/>
      <c r="AH71" s="383"/>
      <c r="AI71" s="383"/>
      <c r="AJ71" s="383"/>
      <c r="AL71" s="68"/>
    </row>
    <row r="72" spans="7:38" ht="9" customHeight="1">
      <c r="G72" s="1800"/>
      <c r="H72" s="1800"/>
      <c r="I72" s="1800"/>
      <c r="J72" s="1800"/>
      <c r="K72" s="1800"/>
      <c r="L72" s="1800"/>
      <c r="M72" s="1786"/>
      <c r="P72" s="1805"/>
      <c r="S72" s="356"/>
      <c r="AL72" s="68"/>
    </row>
    <row r="73" spans="7:38" ht="9" customHeight="1">
      <c r="G73" s="1800"/>
      <c r="H73" s="1800"/>
      <c r="I73" s="1800"/>
      <c r="J73" s="1800"/>
      <c r="K73" s="1800"/>
      <c r="L73" s="1800"/>
      <c r="M73" s="1786"/>
      <c r="P73" s="1787"/>
      <c r="S73" s="356"/>
      <c r="AL73" s="68"/>
    </row>
    <row r="74" spans="7:38" ht="9" customHeight="1">
      <c r="G74" s="1800"/>
      <c r="H74" s="1800"/>
      <c r="I74" s="1800"/>
      <c r="J74" s="1800"/>
      <c r="K74" s="1800"/>
      <c r="L74" s="1800"/>
      <c r="N74" s="1807"/>
      <c r="O74" s="1802"/>
      <c r="P74" s="1787"/>
      <c r="S74" s="356"/>
      <c r="AL74" s="68"/>
    </row>
    <row r="75" spans="7:38" ht="9" customHeight="1">
      <c r="G75" s="1800"/>
      <c r="H75" s="1800"/>
      <c r="I75" s="1800"/>
      <c r="J75" s="1800"/>
      <c r="K75" s="1800"/>
      <c r="L75" s="1800"/>
      <c r="N75" s="1807"/>
      <c r="O75" s="1802"/>
      <c r="P75" s="1787"/>
      <c r="AL75" s="68"/>
    </row>
    <row r="76" spans="7:38" ht="9" customHeight="1">
      <c r="G76" s="1800"/>
      <c r="H76" s="1800"/>
      <c r="I76" s="1800"/>
      <c r="J76" s="1800"/>
      <c r="K76" s="1800"/>
      <c r="L76" s="1800"/>
      <c r="P76" s="1807"/>
      <c r="AK76" s="383"/>
      <c r="AL76" s="68"/>
    </row>
    <row r="77" spans="7:38" ht="9" customHeight="1">
      <c r="G77" s="1800"/>
      <c r="H77" s="1800"/>
      <c r="I77" s="1800"/>
      <c r="J77" s="1800"/>
      <c r="K77" s="1800"/>
      <c r="L77" s="1800"/>
      <c r="P77" s="1808"/>
      <c r="Z77" s="383"/>
      <c r="AA77" s="383"/>
      <c r="AB77" s="383"/>
      <c r="AC77" s="383"/>
      <c r="AD77" s="383"/>
      <c r="AE77" s="383"/>
      <c r="AF77" s="383"/>
      <c r="AG77" s="383"/>
      <c r="AH77" s="383"/>
      <c r="AI77" s="383"/>
      <c r="AJ77" s="383"/>
      <c r="AK77" s="383"/>
      <c r="AL77" s="68"/>
    </row>
    <row r="78" spans="7:38" ht="9" customHeight="1">
      <c r="G78" s="1800"/>
      <c r="H78" s="1800"/>
      <c r="I78" s="1800"/>
      <c r="J78" s="1800"/>
      <c r="K78" s="1800"/>
      <c r="L78" s="1800"/>
      <c r="P78" s="1808"/>
      <c r="Z78" s="383"/>
      <c r="AA78" s="383"/>
      <c r="AB78" s="383"/>
      <c r="AC78" s="383"/>
      <c r="AD78" s="383"/>
      <c r="AE78" s="383"/>
      <c r="AF78" s="383"/>
      <c r="AG78" s="383"/>
      <c r="AH78" s="383"/>
      <c r="AI78" s="383"/>
      <c r="AJ78" s="383"/>
      <c r="AL78" s="68"/>
    </row>
    <row r="79" spans="7:38" ht="9" customHeight="1">
      <c r="G79" s="1800"/>
      <c r="H79" s="1800"/>
      <c r="I79" s="1800"/>
      <c r="J79" s="1800"/>
      <c r="K79" s="1800"/>
      <c r="L79" s="1800"/>
      <c r="P79" s="1808"/>
      <c r="AL79" s="68"/>
    </row>
    <row r="80" spans="7:38" ht="9" customHeight="1">
      <c r="G80" s="1800"/>
      <c r="H80" s="1800"/>
      <c r="I80" s="1800"/>
      <c r="J80" s="1800"/>
      <c r="K80" s="1800"/>
      <c r="L80" s="1800"/>
      <c r="N80" s="1807"/>
      <c r="O80" s="1802"/>
      <c r="P80" s="1808"/>
      <c r="AL80" s="68"/>
    </row>
    <row r="81" spans="7:38" ht="9" customHeight="1">
      <c r="G81" s="1800"/>
      <c r="H81" s="1800"/>
      <c r="I81" s="1800"/>
      <c r="J81" s="1800"/>
      <c r="K81" s="1800"/>
      <c r="L81" s="1800"/>
      <c r="M81" s="1800"/>
      <c r="N81" s="1807"/>
      <c r="O81" s="1802"/>
      <c r="P81" s="1807"/>
      <c r="AK81" s="68"/>
      <c r="AL81" s="68"/>
    </row>
    <row r="82" spans="7:38" ht="9" customHeight="1">
      <c r="G82" s="1800"/>
      <c r="H82" s="1800"/>
      <c r="I82" s="1800"/>
      <c r="J82" s="1800"/>
      <c r="K82" s="1800"/>
      <c r="L82" s="1800"/>
      <c r="M82" s="1800"/>
      <c r="P82" s="1807"/>
      <c r="AK82" s="68"/>
      <c r="AL82" s="68"/>
    </row>
    <row r="83" spans="7:38" ht="9" customHeight="1">
      <c r="G83" s="1800"/>
      <c r="H83" s="1800"/>
      <c r="I83" s="1800"/>
      <c r="J83" s="1800"/>
      <c r="K83" s="1800"/>
      <c r="L83" s="1800"/>
      <c r="M83" s="1800"/>
      <c r="P83" s="1808"/>
      <c r="AK83" s="68"/>
      <c r="AL83" s="68"/>
    </row>
    <row r="84" spans="7:38" ht="9" customHeight="1">
      <c r="G84" s="1800"/>
      <c r="H84" s="1800"/>
      <c r="I84" s="1800"/>
      <c r="J84" s="1800"/>
      <c r="K84" s="1800"/>
      <c r="L84" s="1800"/>
      <c r="M84" s="1800"/>
      <c r="P84" s="1808"/>
      <c r="Z84" s="383"/>
      <c r="AA84" s="383"/>
      <c r="AB84" s="383"/>
      <c r="AC84" s="383"/>
      <c r="AD84" s="383"/>
      <c r="AE84" s="383"/>
      <c r="AF84" s="383"/>
      <c r="AG84" s="383"/>
      <c r="AH84" s="383"/>
      <c r="AI84" s="383"/>
      <c r="AJ84" s="383"/>
      <c r="AK84" s="68"/>
      <c r="AL84" s="68"/>
    </row>
    <row r="85" spans="7:38" ht="9" customHeight="1">
      <c r="G85" s="1800"/>
      <c r="H85" s="1800"/>
      <c r="I85" s="1800"/>
      <c r="J85" s="1800"/>
      <c r="K85" s="1800"/>
      <c r="L85" s="1800"/>
      <c r="M85" s="1800"/>
      <c r="P85" s="1808"/>
      <c r="Z85" s="383"/>
      <c r="AA85" s="383"/>
      <c r="AB85" s="383"/>
      <c r="AC85" s="383"/>
      <c r="AD85" s="383"/>
      <c r="AE85" s="383"/>
      <c r="AF85" s="383"/>
      <c r="AG85" s="383"/>
      <c r="AH85" s="383"/>
      <c r="AI85" s="383"/>
      <c r="AJ85" s="383"/>
      <c r="AK85" s="68"/>
      <c r="AL85" s="68"/>
    </row>
    <row r="86" spans="7:38" ht="9" customHeight="1">
      <c r="G86" s="1800"/>
      <c r="H86" s="1800"/>
      <c r="I86" s="1800"/>
      <c r="J86" s="1800"/>
      <c r="K86" s="1800"/>
      <c r="L86" s="1800"/>
      <c r="M86" s="1800"/>
      <c r="N86" s="1787"/>
      <c r="O86" s="1786"/>
      <c r="P86" s="1808"/>
      <c r="AK86" s="68"/>
      <c r="AL86" s="68"/>
    </row>
    <row r="87" spans="7:38" ht="9" customHeight="1">
      <c r="G87" s="1800"/>
      <c r="H87" s="1800"/>
      <c r="I87" s="1800"/>
      <c r="J87" s="1800"/>
      <c r="K87" s="1800"/>
      <c r="L87" s="1800"/>
      <c r="M87" s="1800"/>
      <c r="N87" s="1787"/>
      <c r="O87" s="1786"/>
      <c r="P87" s="1808"/>
      <c r="AK87" s="68"/>
      <c r="AL87" s="68"/>
    </row>
    <row r="88" spans="7:38" ht="9" customHeight="1">
      <c r="G88" s="1800"/>
      <c r="H88" s="1800"/>
      <c r="I88" s="1800"/>
      <c r="J88" s="1800"/>
      <c r="K88" s="1800"/>
      <c r="L88" s="1800"/>
      <c r="M88" s="1800"/>
      <c r="N88" s="1805"/>
      <c r="O88" s="1806"/>
      <c r="P88" s="1807"/>
      <c r="AK88" s="68"/>
      <c r="AL88" s="68"/>
    </row>
    <row r="89" spans="7:38" ht="9" customHeight="1">
      <c r="G89" s="1800"/>
      <c r="H89" s="1800"/>
      <c r="I89" s="1800"/>
      <c r="J89" s="1800"/>
      <c r="K89" s="1800"/>
      <c r="L89" s="1800"/>
      <c r="M89" s="1800"/>
      <c r="N89" s="1787"/>
      <c r="O89" s="1786"/>
      <c r="P89" s="1808"/>
      <c r="AK89" s="68"/>
      <c r="AL89" s="68"/>
    </row>
    <row r="90" spans="7:38" ht="9" customHeight="1">
      <c r="G90" s="1800"/>
      <c r="H90" s="1800"/>
      <c r="I90" s="1800"/>
      <c r="J90" s="1800"/>
      <c r="K90" s="1800"/>
      <c r="L90" s="1800"/>
      <c r="M90" s="1800"/>
      <c r="N90" s="1787"/>
      <c r="O90" s="1786"/>
      <c r="P90" s="1808"/>
      <c r="AK90" s="68"/>
      <c r="AL90" s="68"/>
    </row>
    <row r="91" spans="7:38" ht="9" customHeight="1">
      <c r="G91" s="1800"/>
      <c r="H91" s="1800"/>
      <c r="I91" s="1800"/>
      <c r="J91" s="1800"/>
      <c r="K91" s="1800"/>
      <c r="L91" s="1800"/>
      <c r="M91" s="1800"/>
      <c r="N91" s="1787"/>
      <c r="O91" s="1786"/>
      <c r="P91" s="1808"/>
      <c r="AK91" s="68"/>
      <c r="AL91" s="68"/>
    </row>
    <row r="92" spans="7:38" ht="9" customHeight="1">
      <c r="G92" s="1800"/>
      <c r="H92" s="1800"/>
      <c r="I92" s="1800"/>
      <c r="J92" s="1800"/>
      <c r="K92" s="1800"/>
      <c r="L92" s="1800"/>
      <c r="M92" s="1800"/>
      <c r="N92" s="1787"/>
      <c r="O92" s="1786"/>
      <c r="P92" s="1808"/>
      <c r="AK92" s="68"/>
      <c r="AL92" s="68"/>
    </row>
    <row r="93" spans="7:38" ht="9" customHeight="1">
      <c r="G93" s="1800"/>
      <c r="H93" s="1800"/>
      <c r="I93" s="1800"/>
      <c r="J93" s="1800"/>
      <c r="K93" s="1800"/>
      <c r="L93" s="1800"/>
      <c r="M93" s="1800"/>
      <c r="N93" s="1809"/>
      <c r="O93" s="1784"/>
      <c r="P93" s="1807"/>
      <c r="AK93" s="68"/>
      <c r="AL93" s="68"/>
    </row>
    <row r="94" spans="7:38" ht="9" customHeight="1">
      <c r="G94" s="1800"/>
      <c r="H94" s="1800"/>
      <c r="I94" s="1800"/>
      <c r="J94" s="1800"/>
      <c r="K94" s="1800"/>
      <c r="L94" s="1800"/>
      <c r="M94" s="1800"/>
      <c r="N94" s="1805"/>
      <c r="O94" s="1806"/>
      <c r="P94" s="1808"/>
      <c r="AK94" s="68"/>
      <c r="AL94" s="68"/>
    </row>
    <row r="95" spans="7:38" ht="9" customHeight="1">
      <c r="G95" s="1800"/>
      <c r="H95" s="1800"/>
      <c r="I95" s="1800"/>
      <c r="J95" s="1800"/>
      <c r="K95" s="1800"/>
      <c r="L95" s="1800"/>
      <c r="M95" s="1800"/>
      <c r="N95" s="1787"/>
      <c r="O95" s="1786"/>
      <c r="P95" s="1808"/>
      <c r="AK95" s="68"/>
      <c r="AL95" s="68"/>
    </row>
    <row r="96" spans="7:38" ht="9" customHeight="1">
      <c r="G96" s="1800"/>
      <c r="H96" s="1800"/>
      <c r="I96" s="1800"/>
      <c r="J96" s="1800"/>
      <c r="K96" s="1800"/>
      <c r="L96" s="1800"/>
      <c r="M96" s="1800"/>
      <c r="N96" s="1787"/>
      <c r="O96" s="1786"/>
      <c r="P96" s="1808"/>
      <c r="AK96" s="68"/>
      <c r="AL96" s="68"/>
    </row>
    <row r="97" spans="7:38" ht="9" customHeight="1">
      <c r="G97" s="1800"/>
      <c r="H97" s="1800"/>
      <c r="I97" s="1800"/>
      <c r="J97" s="1800"/>
      <c r="K97" s="1800"/>
      <c r="L97" s="1800"/>
      <c r="M97" s="1800"/>
      <c r="N97" s="1787"/>
      <c r="O97" s="1786"/>
      <c r="P97" s="180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</row>
    <row r="98" spans="7:38" ht="9" customHeight="1">
      <c r="G98" s="1800"/>
      <c r="H98" s="1800"/>
      <c r="I98" s="1800"/>
      <c r="J98" s="1800"/>
      <c r="K98" s="1800"/>
      <c r="L98" s="1800"/>
      <c r="M98" s="1800"/>
      <c r="P98" s="180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</row>
  </sheetData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82" orientation="landscape" useFirstPageNumber="1" r:id="rId1"/>
  <headerFooter alignWithMargins="0">
    <oddFooter>&amp;C&amp;"Times New Roman,Bold"&amp;10&amp;P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/>
  <dimension ref="A1:H89"/>
  <sheetViews>
    <sheetView topLeftCell="A64" workbookViewId="0">
      <selection activeCell="G73" sqref="G73"/>
    </sheetView>
  </sheetViews>
  <sheetFormatPr defaultRowHeight="9" customHeight="1"/>
  <cols>
    <col min="1" max="1" width="14.83203125" customWidth="1"/>
    <col min="2" max="8" width="15.83203125" customWidth="1"/>
  </cols>
  <sheetData>
    <row r="1" spans="1:8" s="461" customFormat="1" ht="14.1" customHeight="1">
      <c r="A1" s="458" t="s">
        <v>418</v>
      </c>
      <c r="B1" s="459"/>
      <c r="C1" s="459"/>
      <c r="D1" s="459"/>
      <c r="E1" s="459"/>
      <c r="F1" s="459"/>
      <c r="G1" s="459"/>
      <c r="H1" s="460"/>
    </row>
    <row r="2" spans="1:8" s="461" customFormat="1" ht="14.1" customHeight="1">
      <c r="A2" s="462"/>
      <c r="B2" s="463"/>
      <c r="C2" s="463"/>
      <c r="D2" s="463"/>
      <c r="E2" s="463"/>
      <c r="F2" s="463"/>
      <c r="G2" s="463"/>
      <c r="H2" s="464"/>
    </row>
    <row r="3" spans="1:8" s="461" customFormat="1" ht="14.1" customHeight="1">
      <c r="A3" s="462"/>
      <c r="B3" s="463"/>
      <c r="C3" s="463"/>
      <c r="D3" s="463"/>
      <c r="E3" s="463"/>
      <c r="F3" s="463"/>
      <c r="G3" s="463"/>
      <c r="H3" s="464"/>
    </row>
    <row r="4" spans="1:8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7"/>
    </row>
    <row r="5" spans="1:8" s="51" customFormat="1" ht="9" customHeight="1">
      <c r="A5" s="2430"/>
      <c r="B5" s="73"/>
      <c r="C5" s="73" t="s">
        <v>420</v>
      </c>
      <c r="D5" s="73"/>
      <c r="E5" s="73" t="s">
        <v>419</v>
      </c>
      <c r="F5" s="73" t="s">
        <v>421</v>
      </c>
      <c r="G5" s="73" t="s">
        <v>422</v>
      </c>
      <c r="H5" s="73" t="s">
        <v>423</v>
      </c>
    </row>
    <row r="6" spans="1:8" s="51" customFormat="1" ht="9" customHeight="1">
      <c r="A6" s="2428"/>
      <c r="B6" s="5" t="s">
        <v>424</v>
      </c>
      <c r="C6" s="5" t="s">
        <v>693</v>
      </c>
      <c r="D6" s="5" t="s">
        <v>694</v>
      </c>
      <c r="E6" s="5" t="s">
        <v>2500</v>
      </c>
      <c r="F6" s="5" t="s">
        <v>693</v>
      </c>
      <c r="G6" s="5" t="s">
        <v>695</v>
      </c>
      <c r="H6" s="5" t="s">
        <v>695</v>
      </c>
    </row>
    <row r="7" spans="1:8" s="51" customFormat="1" ht="9" customHeight="1">
      <c r="A7" s="2428"/>
      <c r="B7" s="5" t="s">
        <v>696</v>
      </c>
      <c r="C7" s="5" t="s">
        <v>697</v>
      </c>
      <c r="D7" s="5" t="s">
        <v>695</v>
      </c>
      <c r="E7" s="5" t="s">
        <v>2501</v>
      </c>
      <c r="F7" s="5" t="s">
        <v>697</v>
      </c>
      <c r="G7" s="5" t="s">
        <v>698</v>
      </c>
      <c r="H7" s="5" t="s">
        <v>699</v>
      </c>
    </row>
    <row r="8" spans="1:8" s="51" customFormat="1" ht="9" customHeight="1">
      <c r="A8" s="2429"/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</row>
    <row r="9" spans="1:8" s="51" customFormat="1" ht="9" customHeight="1">
      <c r="A9" s="876" t="s">
        <v>1359</v>
      </c>
      <c r="B9" s="877">
        <v>75.7</v>
      </c>
      <c r="C9" s="877">
        <v>8.1</v>
      </c>
      <c r="D9" s="877">
        <f t="shared" ref="D9:D44" si="0">SUM(B9-C9)</f>
        <v>67.600000000000009</v>
      </c>
      <c r="E9" s="877">
        <v>62.4</v>
      </c>
      <c r="F9" s="877">
        <v>9.6999999999999993</v>
      </c>
      <c r="G9" s="877">
        <f t="shared" ref="G9:G44" si="1">(E9-F9)</f>
        <v>52.7</v>
      </c>
      <c r="H9" s="877">
        <f t="shared" ref="H9:H44" si="2">(D9+G9)</f>
        <v>120.30000000000001</v>
      </c>
    </row>
    <row r="10" spans="1:8" s="51" customFormat="1" ht="9" customHeight="1">
      <c r="A10" s="20" t="s">
        <v>1361</v>
      </c>
      <c r="B10" s="738">
        <v>117.6</v>
      </c>
      <c r="C10" s="738">
        <v>9.8000000000000007</v>
      </c>
      <c r="D10" s="738">
        <f t="shared" si="0"/>
        <v>107.8</v>
      </c>
      <c r="E10" s="738">
        <v>63</v>
      </c>
      <c r="F10" s="738">
        <v>18.600000000000001</v>
      </c>
      <c r="G10" s="738">
        <f t="shared" si="1"/>
        <v>44.4</v>
      </c>
      <c r="H10" s="738">
        <f t="shared" si="2"/>
        <v>152.19999999999999</v>
      </c>
    </row>
    <row r="11" spans="1:8" s="51" customFormat="1" ht="9" customHeight="1">
      <c r="A11" s="20" t="s">
        <v>1362</v>
      </c>
      <c r="B11" s="738">
        <v>133.6</v>
      </c>
      <c r="C11" s="738">
        <v>8.8000000000000007</v>
      </c>
      <c r="D11" s="738">
        <f t="shared" si="0"/>
        <v>124.8</v>
      </c>
      <c r="E11" s="738">
        <v>63.5</v>
      </c>
      <c r="F11" s="738">
        <v>23.2</v>
      </c>
      <c r="G11" s="738">
        <f t="shared" si="1"/>
        <v>40.299999999999997</v>
      </c>
      <c r="H11" s="738">
        <f t="shared" si="2"/>
        <v>165.1</v>
      </c>
    </row>
    <row r="12" spans="1:8" s="51" customFormat="1" ht="9" customHeight="1">
      <c r="A12" s="20" t="s">
        <v>1363</v>
      </c>
      <c r="B12" s="738">
        <v>153.1</v>
      </c>
      <c r="C12" s="738">
        <v>12.6</v>
      </c>
      <c r="D12" s="738">
        <f t="shared" si="0"/>
        <v>140.5</v>
      </c>
      <c r="E12" s="738">
        <v>64.2</v>
      </c>
      <c r="F12" s="738">
        <v>26.5</v>
      </c>
      <c r="G12" s="738">
        <f t="shared" si="1"/>
        <v>37.700000000000003</v>
      </c>
      <c r="H12" s="738">
        <f t="shared" si="2"/>
        <v>178.2</v>
      </c>
    </row>
    <row r="13" spans="1:8" s="51" customFormat="1" ht="9" customHeight="1">
      <c r="A13" s="20" t="s">
        <v>1364</v>
      </c>
      <c r="B13" s="738">
        <v>251.8</v>
      </c>
      <c r="C13" s="738">
        <v>30.7</v>
      </c>
      <c r="D13" s="738">
        <f t="shared" si="0"/>
        <v>221.10000000000002</v>
      </c>
      <c r="E13" s="738">
        <v>66.5</v>
      </c>
      <c r="F13" s="738">
        <v>29.4</v>
      </c>
      <c r="G13" s="738">
        <f t="shared" si="1"/>
        <v>37.1</v>
      </c>
      <c r="H13" s="738">
        <f t="shared" si="2"/>
        <v>258.20000000000005</v>
      </c>
    </row>
    <row r="14" spans="1:8" s="51" customFormat="1" ht="9" customHeight="1">
      <c r="A14" s="20" t="s">
        <v>1365</v>
      </c>
      <c r="B14" s="738">
        <v>319</v>
      </c>
      <c r="C14" s="738">
        <v>42.5</v>
      </c>
      <c r="D14" s="738">
        <f t="shared" si="0"/>
        <v>276.5</v>
      </c>
      <c r="E14" s="738">
        <v>68.900000000000006</v>
      </c>
      <c r="F14" s="738">
        <v>29.8</v>
      </c>
      <c r="G14" s="738">
        <f t="shared" si="1"/>
        <v>39.100000000000009</v>
      </c>
      <c r="H14" s="738">
        <f t="shared" si="2"/>
        <v>315.60000000000002</v>
      </c>
    </row>
    <row r="15" spans="1:8" s="51" customFormat="1" ht="9" customHeight="1">
      <c r="A15" s="20" t="s">
        <v>1366</v>
      </c>
      <c r="B15" s="738">
        <v>346</v>
      </c>
      <c r="C15" s="738">
        <v>20.6</v>
      </c>
      <c r="D15" s="738">
        <f t="shared" si="0"/>
        <v>325.39999999999998</v>
      </c>
      <c r="E15" s="738">
        <v>71</v>
      </c>
      <c r="F15" s="738">
        <v>29.2</v>
      </c>
      <c r="G15" s="738">
        <f t="shared" si="1"/>
        <v>41.8</v>
      </c>
      <c r="H15" s="738">
        <f t="shared" si="2"/>
        <v>367.2</v>
      </c>
    </row>
    <row r="16" spans="1:8" s="51" customFormat="1" ht="9" customHeight="1">
      <c r="A16" s="20" t="s">
        <v>1367</v>
      </c>
      <c r="B16" s="738">
        <v>365</v>
      </c>
      <c r="C16" s="738">
        <v>18.100000000000001</v>
      </c>
      <c r="D16" s="738">
        <f t="shared" si="0"/>
        <v>346.9</v>
      </c>
      <c r="E16" s="738">
        <v>72.8</v>
      </c>
      <c r="F16" s="738">
        <v>28.7</v>
      </c>
      <c r="G16" s="738">
        <f t="shared" si="1"/>
        <v>44.099999999999994</v>
      </c>
      <c r="H16" s="738">
        <f t="shared" si="2"/>
        <v>391</v>
      </c>
    </row>
    <row r="17" spans="1:8" s="51" customFormat="1" ht="9" customHeight="1">
      <c r="A17" s="20" t="s">
        <v>1368</v>
      </c>
      <c r="B17" s="738">
        <v>436.2</v>
      </c>
      <c r="C17" s="738">
        <v>32.700000000000003</v>
      </c>
      <c r="D17" s="738">
        <f t="shared" si="0"/>
        <v>403.5</v>
      </c>
      <c r="E17" s="738">
        <v>74</v>
      </c>
      <c r="F17" s="738">
        <v>28.2</v>
      </c>
      <c r="G17" s="738">
        <f t="shared" si="1"/>
        <v>45.8</v>
      </c>
      <c r="H17" s="738">
        <f t="shared" si="2"/>
        <v>449.3</v>
      </c>
    </row>
    <row r="18" spans="1:8" s="51" customFormat="1" ht="9" customHeight="1">
      <c r="A18" s="20" t="s">
        <v>1369</v>
      </c>
      <c r="B18" s="738">
        <v>495.8</v>
      </c>
      <c r="C18" s="738">
        <v>29.8</v>
      </c>
      <c r="D18" s="738">
        <f t="shared" si="0"/>
        <v>466</v>
      </c>
      <c r="E18" s="738">
        <v>75.400000000000006</v>
      </c>
      <c r="F18" s="738">
        <v>31.9</v>
      </c>
      <c r="G18" s="738">
        <f t="shared" si="1"/>
        <v>43.500000000000007</v>
      </c>
      <c r="H18" s="738">
        <f t="shared" si="2"/>
        <v>509.5</v>
      </c>
    </row>
    <row r="19" spans="1:8" s="51" customFormat="1" ht="9" customHeight="1">
      <c r="A19" s="20" t="s">
        <v>1370</v>
      </c>
      <c r="B19" s="738">
        <v>559.29999999999995</v>
      </c>
      <c r="C19" s="738">
        <v>36.6</v>
      </c>
      <c r="D19" s="738">
        <f t="shared" si="0"/>
        <v>522.69999999999993</v>
      </c>
      <c r="E19" s="738">
        <v>76.400000000000006</v>
      </c>
      <c r="F19" s="738">
        <v>30.4</v>
      </c>
      <c r="G19" s="738">
        <f t="shared" si="1"/>
        <v>46.000000000000007</v>
      </c>
      <c r="H19" s="738">
        <f t="shared" si="2"/>
        <v>568.69999999999993</v>
      </c>
    </row>
    <row r="20" spans="1:8" s="51" customFormat="1" ht="9" customHeight="1">
      <c r="A20" s="20" t="s">
        <v>1371</v>
      </c>
      <c r="B20" s="738">
        <v>600</v>
      </c>
      <c r="C20" s="738">
        <v>36.799999999999997</v>
      </c>
      <c r="D20" s="738">
        <f t="shared" si="0"/>
        <v>563.20000000000005</v>
      </c>
      <c r="E20" s="738">
        <v>77.8</v>
      </c>
      <c r="F20" s="738">
        <v>28.9</v>
      </c>
      <c r="G20" s="738">
        <f t="shared" si="1"/>
        <v>48.9</v>
      </c>
      <c r="H20" s="738">
        <f t="shared" si="2"/>
        <v>612.1</v>
      </c>
    </row>
    <row r="21" spans="1:8" s="51" customFormat="1" ht="9" customHeight="1">
      <c r="A21" s="20" t="s">
        <v>1372</v>
      </c>
      <c r="B21" s="738">
        <v>650</v>
      </c>
      <c r="C21" s="738">
        <v>59.9</v>
      </c>
      <c r="D21" s="738">
        <f t="shared" si="0"/>
        <v>590.1</v>
      </c>
      <c r="E21" s="738">
        <v>79.400000000000006</v>
      </c>
      <c r="F21" s="738">
        <v>26.9</v>
      </c>
      <c r="G21" s="738">
        <f t="shared" si="1"/>
        <v>52.500000000000007</v>
      </c>
      <c r="H21" s="738">
        <f t="shared" si="2"/>
        <v>642.6</v>
      </c>
    </row>
    <row r="22" spans="1:8" s="51" customFormat="1" ht="9" customHeight="1">
      <c r="A22" s="20" t="s">
        <v>372</v>
      </c>
      <c r="B22" s="738">
        <v>720</v>
      </c>
      <c r="C22" s="738">
        <v>35.5</v>
      </c>
      <c r="D22" s="738">
        <f t="shared" si="0"/>
        <v>684.5</v>
      </c>
      <c r="E22" s="738">
        <v>81.7</v>
      </c>
      <c r="F22" s="738">
        <v>25.8</v>
      </c>
      <c r="G22" s="738">
        <f t="shared" si="1"/>
        <v>55.900000000000006</v>
      </c>
      <c r="H22" s="738">
        <f t="shared" si="2"/>
        <v>740.4</v>
      </c>
    </row>
    <row r="23" spans="1:8" s="51" customFormat="1" ht="9" customHeight="1">
      <c r="A23" s="20" t="s">
        <v>373</v>
      </c>
      <c r="B23" s="738">
        <v>900</v>
      </c>
      <c r="C23" s="738">
        <v>33.9</v>
      </c>
      <c r="D23" s="738">
        <f t="shared" si="0"/>
        <v>866.1</v>
      </c>
      <c r="E23" s="738">
        <v>85.1</v>
      </c>
      <c r="F23" s="738">
        <v>24.1</v>
      </c>
      <c r="G23" s="738">
        <f t="shared" si="1"/>
        <v>60.999999999999993</v>
      </c>
      <c r="H23" s="738">
        <f t="shared" si="2"/>
        <v>927.1</v>
      </c>
    </row>
    <row r="24" spans="1:8" s="51" customFormat="1" ht="9" customHeight="1">
      <c r="A24" s="20" t="s">
        <v>374</v>
      </c>
      <c r="B24" s="738">
        <v>950</v>
      </c>
      <c r="C24" s="738">
        <v>43.6</v>
      </c>
      <c r="D24" s="738">
        <f t="shared" si="0"/>
        <v>906.4</v>
      </c>
      <c r="E24" s="738">
        <v>88.2</v>
      </c>
      <c r="F24" s="738">
        <v>23.4</v>
      </c>
      <c r="G24" s="738">
        <f t="shared" si="1"/>
        <v>64.800000000000011</v>
      </c>
      <c r="H24" s="738">
        <f t="shared" si="2"/>
        <v>971.2</v>
      </c>
    </row>
    <row r="25" spans="1:8" s="51" customFormat="1" ht="9" customHeight="1">
      <c r="A25" s="20" t="s">
        <v>375</v>
      </c>
      <c r="B25" s="738">
        <v>1000</v>
      </c>
      <c r="C25" s="738">
        <v>44.4</v>
      </c>
      <c r="D25" s="738">
        <f t="shared" si="0"/>
        <v>955.6</v>
      </c>
      <c r="E25" s="738">
        <v>91.7</v>
      </c>
      <c r="F25" s="738">
        <v>23.2</v>
      </c>
      <c r="G25" s="738">
        <f t="shared" si="1"/>
        <v>68.5</v>
      </c>
      <c r="H25" s="738">
        <f t="shared" si="2"/>
        <v>1024.0999999999999</v>
      </c>
    </row>
    <row r="26" spans="1:8" s="51" customFormat="1" ht="9" customHeight="1">
      <c r="A26" s="20" t="s">
        <v>379</v>
      </c>
      <c r="B26" s="738">
        <v>1240</v>
      </c>
      <c r="C26" s="738">
        <v>57.5</v>
      </c>
      <c r="D26" s="738">
        <f t="shared" si="0"/>
        <v>1182.5</v>
      </c>
      <c r="E26" s="738">
        <v>97.8</v>
      </c>
      <c r="F26" s="738">
        <v>23.9</v>
      </c>
      <c r="G26" s="738">
        <f t="shared" si="1"/>
        <v>73.900000000000006</v>
      </c>
      <c r="H26" s="738">
        <f t="shared" si="2"/>
        <v>1256.4000000000001</v>
      </c>
    </row>
    <row r="27" spans="1:8" s="51" customFormat="1" ht="9" customHeight="1">
      <c r="A27" s="20" t="s">
        <v>380</v>
      </c>
      <c r="B27" s="738">
        <v>1400</v>
      </c>
      <c r="C27" s="738">
        <v>60.4</v>
      </c>
      <c r="D27" s="738">
        <f t="shared" si="0"/>
        <v>1339.6</v>
      </c>
      <c r="E27" s="738">
        <v>125.8</v>
      </c>
      <c r="F27" s="738">
        <v>38.6</v>
      </c>
      <c r="G27" s="738">
        <f t="shared" si="1"/>
        <v>87.199999999999989</v>
      </c>
      <c r="H27" s="738">
        <f t="shared" si="2"/>
        <v>1426.8</v>
      </c>
    </row>
    <row r="28" spans="1:8" s="51" customFormat="1" ht="9" customHeight="1">
      <c r="A28" s="20" t="s">
        <v>381</v>
      </c>
      <c r="B28" s="738">
        <v>1660</v>
      </c>
      <c r="C28" s="738">
        <v>62.3</v>
      </c>
      <c r="D28" s="738">
        <f t="shared" si="0"/>
        <v>1597.7</v>
      </c>
      <c r="E28" s="738">
        <v>143.30000000000001</v>
      </c>
      <c r="F28" s="738">
        <v>28.8</v>
      </c>
      <c r="G28" s="738">
        <f t="shared" si="1"/>
        <v>114.50000000000001</v>
      </c>
      <c r="H28" s="738">
        <f t="shared" si="2"/>
        <v>1712.2</v>
      </c>
    </row>
    <row r="29" spans="1:8" s="51" customFormat="1" ht="9" customHeight="1">
      <c r="A29" s="20" t="s">
        <v>382</v>
      </c>
      <c r="B29" s="738">
        <v>1840</v>
      </c>
      <c r="C29" s="738">
        <v>55.6</v>
      </c>
      <c r="D29" s="738">
        <f t="shared" si="0"/>
        <v>1784.4</v>
      </c>
      <c r="E29" s="738">
        <v>163.6</v>
      </c>
      <c r="F29" s="738">
        <v>39.299999999999997</v>
      </c>
      <c r="G29" s="738">
        <f t="shared" si="1"/>
        <v>124.3</v>
      </c>
      <c r="H29" s="738">
        <f t="shared" si="2"/>
        <v>1908.7</v>
      </c>
    </row>
    <row r="30" spans="1:8" s="51" customFormat="1" ht="9" customHeight="1">
      <c r="A30" s="20" t="s">
        <v>383</v>
      </c>
      <c r="B30" s="738">
        <v>2140</v>
      </c>
      <c r="C30" s="738">
        <v>57.8</v>
      </c>
      <c r="D30" s="738">
        <f t="shared" si="0"/>
        <v>2082.1999999999998</v>
      </c>
      <c r="E30" s="738">
        <v>182.3</v>
      </c>
      <c r="F30" s="738">
        <v>50.6</v>
      </c>
      <c r="G30" s="738">
        <f t="shared" si="1"/>
        <v>131.70000000000002</v>
      </c>
      <c r="H30" s="738">
        <f t="shared" si="2"/>
        <v>2213.8999999999996</v>
      </c>
    </row>
    <row r="31" spans="1:8" s="51" customFormat="1" ht="9" customHeight="1">
      <c r="A31" s="20" t="s">
        <v>384</v>
      </c>
      <c r="B31" s="738">
        <v>2560</v>
      </c>
      <c r="C31" s="738">
        <v>81.2</v>
      </c>
      <c r="D31" s="738">
        <f t="shared" si="0"/>
        <v>2478.8000000000002</v>
      </c>
      <c r="E31" s="738">
        <v>185.9</v>
      </c>
      <c r="F31" s="738">
        <v>47.2</v>
      </c>
      <c r="G31" s="738">
        <f t="shared" si="1"/>
        <v>138.69999999999999</v>
      </c>
      <c r="H31" s="738">
        <f t="shared" si="2"/>
        <v>2617.5</v>
      </c>
    </row>
    <row r="32" spans="1:8" s="51" customFormat="1" ht="9" customHeight="1">
      <c r="A32" s="20" t="s">
        <v>385</v>
      </c>
      <c r="B32" s="738">
        <v>2920</v>
      </c>
      <c r="C32" s="738">
        <v>102</v>
      </c>
      <c r="D32" s="738">
        <f t="shared" si="0"/>
        <v>2818</v>
      </c>
      <c r="E32" s="738">
        <v>191.9</v>
      </c>
      <c r="F32" s="738">
        <v>46.7</v>
      </c>
      <c r="G32" s="738">
        <f t="shared" si="1"/>
        <v>145.19999999999999</v>
      </c>
      <c r="H32" s="738">
        <f t="shared" si="2"/>
        <v>2963.2</v>
      </c>
    </row>
    <row r="33" spans="1:8" s="51" customFormat="1" ht="9" customHeight="1">
      <c r="A33" s="20" t="s">
        <v>386</v>
      </c>
      <c r="B33" s="738">
        <v>3460</v>
      </c>
      <c r="C33" s="738">
        <v>63.8</v>
      </c>
      <c r="D33" s="738">
        <f t="shared" si="0"/>
        <v>3396.2</v>
      </c>
      <c r="E33" s="738">
        <v>199.7</v>
      </c>
      <c r="F33" s="738">
        <v>41.6</v>
      </c>
      <c r="G33" s="738">
        <f t="shared" si="1"/>
        <v>158.1</v>
      </c>
      <c r="H33" s="738">
        <f t="shared" si="2"/>
        <v>3554.2999999999997</v>
      </c>
    </row>
    <row r="34" spans="1:8" s="51" customFormat="1" ht="9" customHeight="1">
      <c r="A34" s="20" t="s">
        <v>387</v>
      </c>
      <c r="B34" s="738">
        <v>3960</v>
      </c>
      <c r="C34" s="738">
        <v>94.5</v>
      </c>
      <c r="D34" s="738">
        <f t="shared" si="0"/>
        <v>3865.5</v>
      </c>
      <c r="E34" s="738">
        <v>210.5</v>
      </c>
      <c r="F34" s="738">
        <v>40.4</v>
      </c>
      <c r="G34" s="738">
        <f t="shared" si="1"/>
        <v>170.1</v>
      </c>
      <c r="H34" s="738">
        <f t="shared" si="2"/>
        <v>4035.6</v>
      </c>
    </row>
    <row r="35" spans="1:8" s="51" customFormat="1" ht="9" customHeight="1">
      <c r="A35" s="20" t="s">
        <v>388</v>
      </c>
      <c r="B35" s="738">
        <v>5180</v>
      </c>
      <c r="C35" s="738">
        <v>129.80000000000001</v>
      </c>
      <c r="D35" s="738">
        <f t="shared" si="0"/>
        <v>5050.2</v>
      </c>
      <c r="E35" s="738">
        <v>216.1</v>
      </c>
      <c r="F35" s="738">
        <v>31.8</v>
      </c>
      <c r="G35" s="738">
        <f t="shared" si="1"/>
        <v>184.29999999999998</v>
      </c>
      <c r="H35" s="738">
        <f t="shared" si="2"/>
        <v>5234.5</v>
      </c>
    </row>
    <row r="36" spans="1:8" s="51" customFormat="1" ht="9" customHeight="1">
      <c r="A36" s="20" t="s">
        <v>391</v>
      </c>
      <c r="B36" s="738">
        <v>6140</v>
      </c>
      <c r="C36" s="738">
        <v>157.9</v>
      </c>
      <c r="D36" s="738">
        <f t="shared" si="0"/>
        <v>5982.1</v>
      </c>
      <c r="E36" s="738">
        <v>228.1</v>
      </c>
      <c r="F36" s="738">
        <v>26.4</v>
      </c>
      <c r="G36" s="738">
        <f t="shared" si="1"/>
        <v>201.7</v>
      </c>
      <c r="H36" s="738">
        <f t="shared" si="2"/>
        <v>6183.8</v>
      </c>
    </row>
    <row r="37" spans="1:8" s="51" customFormat="1" ht="9" customHeight="1">
      <c r="A37" s="20" t="s">
        <v>392</v>
      </c>
      <c r="B37" s="738">
        <v>6900</v>
      </c>
      <c r="C37" s="738">
        <v>163.5</v>
      </c>
      <c r="D37" s="738">
        <f t="shared" si="0"/>
        <v>6736.5</v>
      </c>
      <c r="E37" s="738">
        <v>253.1</v>
      </c>
      <c r="F37" s="738">
        <v>27.5</v>
      </c>
      <c r="G37" s="738">
        <f t="shared" si="1"/>
        <v>225.6</v>
      </c>
      <c r="H37" s="738">
        <f t="shared" si="2"/>
        <v>6962.1</v>
      </c>
    </row>
    <row r="38" spans="1:8" s="51" customFormat="1" ht="9" customHeight="1">
      <c r="A38" s="20" t="s">
        <v>416</v>
      </c>
      <c r="B38" s="738">
        <v>8590.2999999999993</v>
      </c>
      <c r="C38" s="738">
        <v>127.9</v>
      </c>
      <c r="D38" s="738">
        <f t="shared" si="0"/>
        <v>8462.4</v>
      </c>
      <c r="E38" s="738">
        <v>285.60000000000002</v>
      </c>
      <c r="F38" s="738">
        <v>40.1</v>
      </c>
      <c r="G38" s="738">
        <f t="shared" si="1"/>
        <v>245.50000000000003</v>
      </c>
      <c r="H38" s="738">
        <f t="shared" si="2"/>
        <v>8707.9</v>
      </c>
    </row>
    <row r="39" spans="1:8" s="51" customFormat="1" ht="9" customHeight="1">
      <c r="A39" s="20" t="s">
        <v>394</v>
      </c>
      <c r="B39" s="738">
        <v>10504.7</v>
      </c>
      <c r="C39" s="738">
        <v>233.9</v>
      </c>
      <c r="D39" s="738">
        <f t="shared" si="0"/>
        <v>10270.800000000001</v>
      </c>
      <c r="E39" s="738">
        <v>291.10000000000002</v>
      </c>
      <c r="F39" s="738">
        <v>35.5</v>
      </c>
      <c r="G39" s="738">
        <f t="shared" si="1"/>
        <v>255.60000000000002</v>
      </c>
      <c r="H39" s="738">
        <f t="shared" si="2"/>
        <v>10526.400000000001</v>
      </c>
    </row>
    <row r="40" spans="1:8" s="51" customFormat="1" ht="9" customHeight="1">
      <c r="A40" s="20" t="s">
        <v>395</v>
      </c>
      <c r="B40" s="738">
        <v>12440</v>
      </c>
      <c r="C40" s="738">
        <v>91.3</v>
      </c>
      <c r="D40" s="738">
        <f t="shared" si="0"/>
        <v>12348.7</v>
      </c>
      <c r="E40" s="738">
        <v>296.2</v>
      </c>
      <c r="F40" s="738">
        <v>36.5</v>
      </c>
      <c r="G40" s="738">
        <f t="shared" si="1"/>
        <v>259.7</v>
      </c>
      <c r="H40" s="738">
        <f t="shared" si="2"/>
        <v>12608.400000000001</v>
      </c>
    </row>
    <row r="41" spans="1:8" s="51" customFormat="1" ht="9" customHeight="1">
      <c r="A41" s="20" t="s">
        <v>396</v>
      </c>
      <c r="B41" s="738">
        <v>14617.4</v>
      </c>
      <c r="C41" s="738">
        <v>101.2</v>
      </c>
      <c r="D41" s="738">
        <f t="shared" si="0"/>
        <v>14516.199999999999</v>
      </c>
      <c r="E41" s="738">
        <v>300.89999999999998</v>
      </c>
      <c r="F41" s="738">
        <v>30.4</v>
      </c>
      <c r="G41" s="738">
        <f t="shared" si="1"/>
        <v>270.5</v>
      </c>
      <c r="H41" s="738">
        <f t="shared" si="2"/>
        <v>14786.699999999999</v>
      </c>
    </row>
    <row r="42" spans="1:8" s="51" customFormat="1" ht="9" customHeight="1">
      <c r="A42" s="20" t="s">
        <v>397</v>
      </c>
      <c r="B42" s="738">
        <v>17665.7</v>
      </c>
      <c r="C42" s="738">
        <v>263</v>
      </c>
      <c r="D42" s="738">
        <f t="shared" si="0"/>
        <v>17402.7</v>
      </c>
      <c r="E42" s="738">
        <v>307.60000000000002</v>
      </c>
      <c r="F42" s="738">
        <v>37.200000000000003</v>
      </c>
      <c r="G42" s="738">
        <f t="shared" si="1"/>
        <v>270.40000000000003</v>
      </c>
      <c r="H42" s="738">
        <f t="shared" si="2"/>
        <v>17673.100000000002</v>
      </c>
    </row>
    <row r="43" spans="1:8" s="51" customFormat="1" ht="9" customHeight="1">
      <c r="A43" s="20" t="s">
        <v>700</v>
      </c>
      <c r="B43" s="738">
        <v>21459.1</v>
      </c>
      <c r="C43" s="738">
        <v>219.8</v>
      </c>
      <c r="D43" s="738">
        <f t="shared" si="0"/>
        <v>21239.3</v>
      </c>
      <c r="E43" s="738">
        <v>317</v>
      </c>
      <c r="F43" s="738">
        <v>37.200000000000003</v>
      </c>
      <c r="G43" s="738">
        <f t="shared" si="1"/>
        <v>279.8</v>
      </c>
      <c r="H43" s="738">
        <f t="shared" si="2"/>
        <v>21519.1</v>
      </c>
    </row>
    <row r="44" spans="1:8" s="51" customFormat="1" ht="9" customHeight="1">
      <c r="A44" s="20" t="s">
        <v>399</v>
      </c>
      <c r="B44" s="738">
        <v>24561.7</v>
      </c>
      <c r="C44" s="738">
        <v>308.2</v>
      </c>
      <c r="D44" s="738">
        <f t="shared" si="0"/>
        <v>24253.5</v>
      </c>
      <c r="E44" s="738">
        <v>323.39999999999998</v>
      </c>
      <c r="F44" s="738">
        <v>45.4</v>
      </c>
      <c r="G44" s="738">
        <f t="shared" si="1"/>
        <v>278</v>
      </c>
      <c r="H44" s="738">
        <f t="shared" si="2"/>
        <v>24531.5</v>
      </c>
    </row>
    <row r="45" spans="1:8" s="51" customFormat="1" ht="9" customHeight="1">
      <c r="A45" s="31" t="s">
        <v>417</v>
      </c>
      <c r="B45" s="738">
        <v>27457.200000000001</v>
      </c>
      <c r="C45" s="738">
        <v>276.10000000000002</v>
      </c>
      <c r="D45" s="738">
        <v>27181.1</v>
      </c>
      <c r="E45" s="738">
        <v>342.9</v>
      </c>
      <c r="F45" s="738">
        <v>31.2</v>
      </c>
      <c r="G45" s="738">
        <v>311.7</v>
      </c>
      <c r="H45" s="738">
        <v>27492.799999999999</v>
      </c>
    </row>
    <row r="46" spans="1:8" s="51" customFormat="1" ht="9" customHeight="1">
      <c r="A46" s="31" t="s">
        <v>401</v>
      </c>
      <c r="B46" s="738">
        <v>30050</v>
      </c>
      <c r="C46" s="738">
        <v>265.89999999999998</v>
      </c>
      <c r="D46" s="738">
        <v>29784.1</v>
      </c>
      <c r="E46" s="738">
        <v>476.9</v>
      </c>
      <c r="F46" s="738">
        <v>90</v>
      </c>
      <c r="G46" s="738">
        <v>386.9</v>
      </c>
      <c r="H46" s="738">
        <v>30171</v>
      </c>
    </row>
    <row r="47" spans="1:8" s="51" customFormat="1" ht="9" customHeight="1">
      <c r="A47" s="20" t="s">
        <v>402</v>
      </c>
      <c r="B47" s="739">
        <v>33722.9</v>
      </c>
      <c r="C47" s="739">
        <v>256.8</v>
      </c>
      <c r="D47" s="739">
        <v>33466.1</v>
      </c>
      <c r="E47" s="739">
        <v>490.7</v>
      </c>
      <c r="F47" s="739">
        <v>173.9</v>
      </c>
      <c r="G47" s="739">
        <v>316.8</v>
      </c>
      <c r="H47" s="739">
        <v>33782.9</v>
      </c>
    </row>
    <row r="48" spans="1:8" s="48" customFormat="1" ht="9" customHeight="1">
      <c r="A48" s="31" t="s">
        <v>403</v>
      </c>
      <c r="B48" s="738">
        <v>38540</v>
      </c>
      <c r="C48" s="738">
        <v>599</v>
      </c>
      <c r="D48" s="738">
        <v>37941</v>
      </c>
      <c r="E48" s="738">
        <v>501.2</v>
      </c>
      <c r="F48" s="738">
        <v>147.5</v>
      </c>
      <c r="G48" s="738">
        <v>353.7</v>
      </c>
      <c r="H48" s="738">
        <v>38294.699999999997</v>
      </c>
    </row>
    <row r="49" spans="1:8" s="48" customFormat="1" ht="9" customHeight="1">
      <c r="A49" s="9" t="s">
        <v>404</v>
      </c>
      <c r="B49" s="693">
        <v>45940</v>
      </c>
      <c r="C49" s="693">
        <v>681.2</v>
      </c>
      <c r="D49" s="693">
        <v>45258.8</v>
      </c>
      <c r="E49" s="693">
        <v>519.1</v>
      </c>
      <c r="F49" s="693">
        <v>128</v>
      </c>
      <c r="G49" s="693">
        <v>391.1</v>
      </c>
      <c r="H49" s="693">
        <v>45650</v>
      </c>
    </row>
    <row r="50" spans="1:8" s="48" customFormat="1" ht="9" customHeight="1">
      <c r="A50" s="9" t="s">
        <v>166</v>
      </c>
      <c r="B50" s="693">
        <v>52850</v>
      </c>
      <c r="C50" s="693">
        <v>869.4</v>
      </c>
      <c r="D50" s="693">
        <v>51980.6</v>
      </c>
      <c r="E50" s="693">
        <v>540.6</v>
      </c>
      <c r="F50" s="693">
        <v>109.2</v>
      </c>
      <c r="G50" s="693">
        <v>431.4</v>
      </c>
      <c r="H50" s="693">
        <v>52412</v>
      </c>
    </row>
    <row r="51" spans="1:8" s="48" customFormat="1" ht="9" customHeight="1">
      <c r="A51" s="9" t="s">
        <v>975</v>
      </c>
      <c r="B51" s="693">
        <v>60950</v>
      </c>
      <c r="C51" s="693">
        <v>823</v>
      </c>
      <c r="D51" s="693">
        <v>60127</v>
      </c>
      <c r="E51" s="693">
        <v>563.29999999999995</v>
      </c>
      <c r="F51" s="693">
        <v>123.1</v>
      </c>
      <c r="G51" s="693">
        <v>440.2</v>
      </c>
      <c r="H51" s="693">
        <v>60567.199999999997</v>
      </c>
    </row>
    <row r="52" spans="1:8" s="365" customFormat="1" ht="9" customHeight="1">
      <c r="A52" s="9" t="s">
        <v>1471</v>
      </c>
      <c r="B52" s="693">
        <v>61980</v>
      </c>
      <c r="C52" s="693">
        <v>888</v>
      </c>
      <c r="D52" s="693">
        <v>61092</v>
      </c>
      <c r="E52" s="693">
        <v>594.4</v>
      </c>
      <c r="F52" s="693">
        <v>77.900000000000006</v>
      </c>
      <c r="G52" s="693">
        <v>516.5</v>
      </c>
      <c r="H52" s="693">
        <v>61608.5</v>
      </c>
    </row>
    <row r="53" spans="1:8" s="365" customFormat="1" ht="9" customHeight="1">
      <c r="A53" s="9" t="s">
        <v>1114</v>
      </c>
      <c r="B53" s="693">
        <v>68150</v>
      </c>
      <c r="C53" s="693">
        <v>1204.7</v>
      </c>
      <c r="D53" s="693">
        <v>66945.3</v>
      </c>
      <c r="E53" s="693">
        <v>625.70000000000005</v>
      </c>
      <c r="F53" s="693">
        <v>68.2</v>
      </c>
      <c r="G53" s="693">
        <v>557.5</v>
      </c>
      <c r="H53" s="693">
        <v>67502.8</v>
      </c>
    </row>
    <row r="54" spans="1:8" s="365" customFormat="1" ht="9" customHeight="1">
      <c r="A54" s="260" t="s">
        <v>1032</v>
      </c>
      <c r="B54" s="740">
        <v>74520</v>
      </c>
      <c r="C54" s="740">
        <v>1711.9</v>
      </c>
      <c r="D54" s="740">
        <v>72808.100000000006</v>
      </c>
      <c r="E54" s="740">
        <v>958.8</v>
      </c>
      <c r="F54" s="740">
        <v>209.8</v>
      </c>
      <c r="G54" s="740">
        <v>749</v>
      </c>
      <c r="H54" s="740">
        <v>73557.100000000006</v>
      </c>
    </row>
    <row r="55" spans="1:8" s="365" customFormat="1" ht="9" customHeight="1">
      <c r="A55" s="601" t="s">
        <v>180</v>
      </c>
      <c r="B55" s="740">
        <v>84630</v>
      </c>
      <c r="C55" s="740">
        <v>1629.2</v>
      </c>
      <c r="D55" s="740">
        <v>83000.800000000003</v>
      </c>
      <c r="E55" s="740">
        <v>1043.9000000000001</v>
      </c>
      <c r="F55" s="740">
        <v>209.8</v>
      </c>
      <c r="G55" s="740">
        <v>834.1</v>
      </c>
      <c r="H55" s="740">
        <v>83834.899999999994</v>
      </c>
    </row>
    <row r="56" spans="1:8" s="48" customFormat="1" ht="9" customHeight="1">
      <c r="A56" s="601" t="s">
        <v>1325</v>
      </c>
      <c r="B56" s="741">
        <v>91310</v>
      </c>
      <c r="C56" s="741">
        <v>1462.15</v>
      </c>
      <c r="D56" s="741">
        <v>89847.85</v>
      </c>
      <c r="E56" s="741">
        <v>1191.69</v>
      </c>
      <c r="F56" s="741">
        <v>126.5</v>
      </c>
      <c r="G56" s="741">
        <v>1065.19</v>
      </c>
      <c r="H56" s="741">
        <v>90913.04</v>
      </c>
    </row>
    <row r="57" spans="1:8" s="280" customFormat="1" ht="9" customHeight="1">
      <c r="A57" s="305" t="s">
        <v>363</v>
      </c>
      <c r="B57" s="769">
        <v>112950</v>
      </c>
      <c r="C57" s="769">
        <v>1464.5</v>
      </c>
      <c r="D57" s="769">
        <v>111485.5</v>
      </c>
      <c r="E57" s="769">
        <v>1341.6</v>
      </c>
      <c r="F57" s="769">
        <v>0</v>
      </c>
      <c r="G57" s="769">
        <v>1341.6</v>
      </c>
      <c r="H57" s="769">
        <v>112827.1</v>
      </c>
    </row>
    <row r="58" spans="1:8" s="310" customFormat="1" ht="9" customHeight="1">
      <c r="A58" s="601" t="s">
        <v>1466</v>
      </c>
      <c r="B58" s="710">
        <v>141210</v>
      </c>
      <c r="C58" s="710">
        <v>1824.8506199999999</v>
      </c>
      <c r="D58" s="711">
        <v>139385.14937999999</v>
      </c>
      <c r="E58" s="710">
        <v>1389.3879999999999</v>
      </c>
      <c r="F58" s="710">
        <v>0</v>
      </c>
      <c r="G58" s="710">
        <v>1389.3879999999999</v>
      </c>
      <c r="H58" s="710">
        <v>140774.53737999999</v>
      </c>
    </row>
    <row r="59" spans="1:8" s="310" customFormat="1" ht="9" customHeight="1">
      <c r="A59" s="601" t="s">
        <v>1498</v>
      </c>
      <c r="B59" s="710">
        <v>161300</v>
      </c>
      <c r="C59" s="710">
        <v>3750.8643630000001</v>
      </c>
      <c r="D59" s="711">
        <v>157549.135637</v>
      </c>
      <c r="E59" s="710">
        <v>1429.07</v>
      </c>
      <c r="F59" s="710">
        <v>0</v>
      </c>
      <c r="G59" s="710">
        <v>1429.07</v>
      </c>
      <c r="H59" s="710">
        <v>158978.20563700001</v>
      </c>
    </row>
    <row r="60" spans="1:8" s="310" customFormat="1" ht="9" customHeight="1">
      <c r="A60" s="601" t="s">
        <v>3</v>
      </c>
      <c r="B60" s="710">
        <v>167620</v>
      </c>
      <c r="C60" s="710">
        <v>3727.7</v>
      </c>
      <c r="D60" s="711">
        <v>163892.29999999999</v>
      </c>
      <c r="E60" s="710">
        <v>1470.7</v>
      </c>
      <c r="F60" s="710">
        <v>0</v>
      </c>
      <c r="G60" s="710">
        <v>1470.7</v>
      </c>
      <c r="H60" s="710">
        <v>165363</v>
      </c>
    </row>
    <row r="61" spans="1:8" s="310" customFormat="1" ht="9" customHeight="1">
      <c r="A61" s="601" t="s">
        <v>1627</v>
      </c>
      <c r="B61" s="710">
        <v>201250</v>
      </c>
      <c r="C61" s="710">
        <v>2079.7413379999998</v>
      </c>
      <c r="D61" s="711">
        <v>199170.25866200001</v>
      </c>
      <c r="E61" s="710">
        <v>1675.4</v>
      </c>
      <c r="F61" s="710">
        <v>0</v>
      </c>
      <c r="G61" s="710">
        <v>1675.4</v>
      </c>
      <c r="H61" s="710">
        <v>200845.658662</v>
      </c>
    </row>
    <row r="62" spans="1:8" s="310" customFormat="1" ht="9" customHeight="1">
      <c r="A62" s="601" t="s">
        <v>89</v>
      </c>
      <c r="B62" s="710">
        <v>233460</v>
      </c>
      <c r="C62" s="710">
        <v>4438.2980771900002</v>
      </c>
      <c r="D62" s="711">
        <v>229021.70192281</v>
      </c>
      <c r="E62" s="710">
        <v>1724.6</v>
      </c>
      <c r="F62" s="710">
        <v>0</v>
      </c>
      <c r="G62" s="710">
        <v>1724.6</v>
      </c>
      <c r="H62" s="710">
        <v>230746.30192281</v>
      </c>
    </row>
    <row r="63" spans="1:8" s="310" customFormat="1" ht="9" customHeight="1">
      <c r="A63" s="601" t="s">
        <v>1858</v>
      </c>
      <c r="B63" s="710">
        <v>273250</v>
      </c>
      <c r="C63" s="710">
        <v>6360.0337998099994</v>
      </c>
      <c r="D63" s="711">
        <v>266889.96620019001</v>
      </c>
      <c r="E63" s="710">
        <v>1777.29833775</v>
      </c>
      <c r="F63" s="710">
        <v>0</v>
      </c>
      <c r="G63" s="710">
        <v>1777.29833775</v>
      </c>
      <c r="H63" s="710">
        <v>268667.26453794003</v>
      </c>
    </row>
    <row r="64" spans="1:8" s="310" customFormat="1" ht="9" customHeight="1">
      <c r="A64" s="601" t="s">
        <v>1980</v>
      </c>
      <c r="B64" s="710">
        <v>319080</v>
      </c>
      <c r="C64" s="710">
        <v>3537.5151030399998</v>
      </c>
      <c r="D64" s="711">
        <v>315542.48489696003</v>
      </c>
      <c r="E64" s="710">
        <v>1829.8999999999999</v>
      </c>
      <c r="F64" s="710">
        <v>0</v>
      </c>
      <c r="G64" s="710">
        <v>1829.8999999999999</v>
      </c>
      <c r="H64" s="710">
        <v>317372.38489696005</v>
      </c>
    </row>
    <row r="65" spans="1:8" s="310" customFormat="1" ht="9" customHeight="1">
      <c r="A65" s="601" t="s">
        <v>2159</v>
      </c>
      <c r="B65" s="710">
        <v>386160</v>
      </c>
      <c r="C65" s="710">
        <v>4647.9681850900006</v>
      </c>
      <c r="D65" s="711">
        <v>381512.03181491001</v>
      </c>
      <c r="E65" s="710">
        <v>1871.6980377499999</v>
      </c>
      <c r="F65" s="710">
        <v>0</v>
      </c>
      <c r="G65" s="710">
        <v>1871.6980377499999</v>
      </c>
      <c r="H65" s="710">
        <v>383383.72985265998</v>
      </c>
    </row>
    <row r="66" spans="1:8" s="310" customFormat="1" ht="9" customHeight="1">
      <c r="A66" s="601" t="s">
        <v>2262</v>
      </c>
      <c r="B66" s="710">
        <v>430990</v>
      </c>
      <c r="C66" s="710">
        <v>8086.6157059999996</v>
      </c>
      <c r="D66" s="711">
        <v>422903.38429399999</v>
      </c>
      <c r="E66" s="710">
        <v>1925.01633775</v>
      </c>
      <c r="F66" s="710">
        <v>0</v>
      </c>
      <c r="G66" s="710">
        <v>1925.01633775</v>
      </c>
      <c r="H66" s="710">
        <v>424828.40063175</v>
      </c>
    </row>
    <row r="67" spans="1:8" s="310" customFormat="1" ht="9" customHeight="1">
      <c r="A67" s="601" t="s">
        <v>2574</v>
      </c>
      <c r="B67" s="710">
        <v>494370</v>
      </c>
      <c r="C67" s="710">
        <v>8155.8546850000002</v>
      </c>
      <c r="D67" s="711">
        <v>486214.14531499997</v>
      </c>
      <c r="E67" s="710">
        <v>1978.7</v>
      </c>
      <c r="F67" s="710">
        <v>0</v>
      </c>
      <c r="G67" s="710">
        <v>1978.7</v>
      </c>
      <c r="H67" s="710">
        <v>488192.84531499998</v>
      </c>
    </row>
    <row r="68" spans="1:8" s="310" customFormat="1" ht="9" customHeight="1">
      <c r="A68" s="601" t="s">
        <v>2693</v>
      </c>
      <c r="B68" s="710">
        <v>507060</v>
      </c>
      <c r="C68" s="710">
        <v>3809.821027</v>
      </c>
      <c r="D68" s="711">
        <v>503250.17897299997</v>
      </c>
      <c r="E68" s="710">
        <v>2070.1698877500003</v>
      </c>
      <c r="F68" s="710">
        <v>0</v>
      </c>
      <c r="G68" s="710">
        <v>2070.1698877500003</v>
      </c>
      <c r="H68" s="710">
        <v>505320.34886074997</v>
      </c>
    </row>
    <row r="69" spans="1:8" s="231" customFormat="1" ht="9" customHeight="1">
      <c r="A69" s="894"/>
      <c r="B69" s="895"/>
      <c r="C69" s="896"/>
      <c r="D69" s="897"/>
      <c r="E69" s="895"/>
      <c r="F69" s="895"/>
      <c r="G69" s="895"/>
      <c r="H69" s="896"/>
    </row>
    <row r="70" spans="1:8" s="278" customFormat="1" ht="9" customHeight="1">
      <c r="A70" s="621" t="s">
        <v>2734</v>
      </c>
      <c r="B70" s="713">
        <v>507219.19400000002</v>
      </c>
      <c r="C70" s="713">
        <v>8367.0857070000002</v>
      </c>
      <c r="D70" s="712">
        <v>498852.10829300003</v>
      </c>
      <c r="E70" s="713">
        <v>2071.0038877500001</v>
      </c>
      <c r="F70" s="712">
        <v>0</v>
      </c>
      <c r="G70" s="712">
        <v>2071.0038877500001</v>
      </c>
      <c r="H70" s="713">
        <v>500923.11218075</v>
      </c>
    </row>
    <row r="71" spans="1:8" s="278" customFormat="1" ht="9" customHeight="1">
      <c r="A71" s="621" t="s">
        <v>2886</v>
      </c>
      <c r="B71" s="713">
        <v>491762.68900000001</v>
      </c>
      <c r="C71" s="713">
        <v>8224.7868539999999</v>
      </c>
      <c r="D71" s="712">
        <v>483537.90214600001</v>
      </c>
      <c r="E71" s="713">
        <v>2071.40288775</v>
      </c>
      <c r="F71" s="712">
        <v>0</v>
      </c>
      <c r="G71" s="712">
        <v>2071.40288775</v>
      </c>
      <c r="H71" s="713">
        <v>485609.30503375002</v>
      </c>
    </row>
    <row r="72" spans="1:8" s="278" customFormat="1" ht="9" customHeight="1">
      <c r="A72" s="621" t="s">
        <v>2732</v>
      </c>
      <c r="B72" s="713">
        <v>563258.31400000001</v>
      </c>
      <c r="C72" s="713">
        <v>13277.58214</v>
      </c>
      <c r="D72" s="712">
        <v>549980.73186000006</v>
      </c>
      <c r="E72" s="713">
        <v>2071.4628877499999</v>
      </c>
      <c r="F72" s="712">
        <v>0</v>
      </c>
      <c r="G72" s="712">
        <v>2071.4628877499999</v>
      </c>
      <c r="H72" s="713">
        <v>552052.19474775007</v>
      </c>
    </row>
    <row r="73" spans="1:8" s="278" customFormat="1" ht="9" customHeight="1">
      <c r="A73" s="621" t="s">
        <v>2799</v>
      </c>
      <c r="B73" s="713">
        <v>537922.054</v>
      </c>
      <c r="C73" s="713">
        <v>14201.143123010001</v>
      </c>
      <c r="D73" s="712">
        <v>523720.91087699</v>
      </c>
      <c r="E73" s="713">
        <v>2072.8528877500003</v>
      </c>
      <c r="F73" s="712">
        <v>0</v>
      </c>
      <c r="G73" s="712">
        <v>2072.8528877500003</v>
      </c>
      <c r="H73" s="713">
        <v>525793.76376473997</v>
      </c>
    </row>
    <row r="74" spans="1:8" s="278" customFormat="1" ht="9" customHeight="1">
      <c r="A74" s="621" t="s">
        <v>2800</v>
      </c>
      <c r="B74" s="713">
        <v>524791.99399999995</v>
      </c>
      <c r="C74" s="713">
        <v>14933.830694</v>
      </c>
      <c r="D74" s="712">
        <v>509858.16330599994</v>
      </c>
      <c r="E74" s="713">
        <v>2074.6738877500002</v>
      </c>
      <c r="F74" s="712">
        <v>0</v>
      </c>
      <c r="G74" s="712">
        <v>2074.6738877500002</v>
      </c>
      <c r="H74" s="713">
        <v>511932.83719374996</v>
      </c>
    </row>
    <row r="75" spans="1:8" s="278" customFormat="1" ht="9" customHeight="1">
      <c r="A75" s="618" t="s">
        <v>2796</v>
      </c>
      <c r="B75" s="713">
        <v>514647.93400000001</v>
      </c>
      <c r="C75" s="713">
        <v>12926.203227399999</v>
      </c>
      <c r="D75" s="712">
        <v>501721.73077259999</v>
      </c>
      <c r="E75" s="713">
        <v>2076.1288877500001</v>
      </c>
      <c r="F75" s="712">
        <v>0</v>
      </c>
      <c r="G75" s="712">
        <v>2076.1288877500001</v>
      </c>
      <c r="H75" s="713">
        <v>503797.85966034996</v>
      </c>
    </row>
    <row r="76" spans="1:8" s="278" customFormat="1" ht="9" customHeight="1">
      <c r="A76" s="618" t="s">
        <v>2804</v>
      </c>
      <c r="B76" s="713">
        <v>512579.70899999997</v>
      </c>
      <c r="C76" s="713">
        <v>8942.2534857999999</v>
      </c>
      <c r="D76" s="712">
        <v>503637.45551419997</v>
      </c>
      <c r="E76" s="713">
        <v>2078.2458877500003</v>
      </c>
      <c r="F76" s="712">
        <v>0</v>
      </c>
      <c r="G76" s="712">
        <v>2078.2458877500003</v>
      </c>
      <c r="H76" s="713">
        <v>505715.70140194998</v>
      </c>
    </row>
    <row r="77" spans="1:8" s="278" customFormat="1" ht="9" customHeight="1">
      <c r="A77" s="618" t="s">
        <v>2805</v>
      </c>
      <c r="B77" s="713">
        <v>528277.51399999997</v>
      </c>
      <c r="C77" s="713">
        <v>8854.9384644000002</v>
      </c>
      <c r="D77" s="712">
        <v>519422.57553559996</v>
      </c>
      <c r="E77" s="713">
        <v>2080.2148877499999</v>
      </c>
      <c r="F77" s="712">
        <v>0</v>
      </c>
      <c r="G77" s="712">
        <v>2080.2148877499999</v>
      </c>
      <c r="H77" s="713">
        <v>521502.79042334994</v>
      </c>
    </row>
    <row r="78" spans="1:8" s="278" customFormat="1" ht="9" customHeight="1">
      <c r="A78" s="618" t="s">
        <v>2806</v>
      </c>
      <c r="B78" s="713">
        <v>544030.03899999999</v>
      </c>
      <c r="C78" s="713">
        <v>10829.682695</v>
      </c>
      <c r="D78" s="712">
        <v>533200.35630500002</v>
      </c>
      <c r="E78" s="713">
        <v>2080.6208877500003</v>
      </c>
      <c r="F78" s="712">
        <v>0</v>
      </c>
      <c r="G78" s="712">
        <v>2080.6208877500003</v>
      </c>
      <c r="H78" s="713">
        <v>535280.97719274997</v>
      </c>
    </row>
    <row r="79" spans="1:8" s="278" customFormat="1" ht="9" customHeight="1">
      <c r="A79" s="618" t="s">
        <v>2850</v>
      </c>
      <c r="B79" s="713">
        <v>545723.33900000004</v>
      </c>
      <c r="C79" s="713">
        <v>8634.2644027999995</v>
      </c>
      <c r="D79" s="712">
        <v>537089.07459720003</v>
      </c>
      <c r="E79" s="713">
        <v>2080.6208877500003</v>
      </c>
      <c r="F79" s="713">
        <v>0</v>
      </c>
      <c r="G79" s="713">
        <v>2080.6208877500003</v>
      </c>
      <c r="H79" s="713">
        <v>539169.69548494997</v>
      </c>
    </row>
    <row r="80" spans="1:8" s="278" customFormat="1" ht="9" customHeight="1">
      <c r="A80" s="618" t="s">
        <v>2851</v>
      </c>
      <c r="B80" s="713">
        <v>567201.48899999994</v>
      </c>
      <c r="C80" s="713">
        <v>7580.6081177599999</v>
      </c>
      <c r="D80" s="712">
        <v>559620.8808822399</v>
      </c>
      <c r="E80" s="713">
        <v>2080.6658877499999</v>
      </c>
      <c r="F80" s="713">
        <v>0</v>
      </c>
      <c r="G80" s="713">
        <v>2080.6658877499999</v>
      </c>
      <c r="H80" s="713">
        <v>561701.54676998989</v>
      </c>
    </row>
    <row r="81" spans="1:8" s="310" customFormat="1" ht="9" customHeight="1">
      <c r="A81" s="601" t="s">
        <v>2852</v>
      </c>
      <c r="B81" s="710">
        <v>588060</v>
      </c>
      <c r="C81" s="710">
        <v>8351.2238689999995</v>
      </c>
      <c r="D81" s="711">
        <v>579708.77613100002</v>
      </c>
      <c r="E81" s="710">
        <v>2081.3328877500003</v>
      </c>
      <c r="F81" s="710">
        <v>0</v>
      </c>
      <c r="G81" s="710">
        <v>2081.3328877500003</v>
      </c>
      <c r="H81" s="710">
        <v>581790.10901875002</v>
      </c>
    </row>
    <row r="82" spans="1:8" s="231" customFormat="1" ht="9" customHeight="1">
      <c r="A82" s="894"/>
      <c r="B82" s="895"/>
      <c r="C82" s="896"/>
      <c r="D82" s="897"/>
      <c r="E82" s="895"/>
      <c r="F82" s="895"/>
      <c r="G82" s="895"/>
      <c r="H82" s="896"/>
    </row>
    <row r="83" spans="1:8" s="278" customFormat="1" ht="9" customHeight="1">
      <c r="A83" s="621" t="s">
        <v>2883</v>
      </c>
      <c r="B83" s="713">
        <v>590337.54500000004</v>
      </c>
      <c r="C83" s="713">
        <v>8186.7106519999998</v>
      </c>
      <c r="D83" s="712">
        <v>582150.834348</v>
      </c>
      <c r="E83" s="713">
        <v>2082.28888775</v>
      </c>
      <c r="F83" s="712">
        <v>0</v>
      </c>
      <c r="G83" s="712">
        <v>2082.28888775</v>
      </c>
      <c r="H83" s="713">
        <v>584233.12323575001</v>
      </c>
    </row>
    <row r="84" spans="1:8" s="278" customFormat="1" ht="9" customHeight="1">
      <c r="A84" s="621" t="s">
        <v>2884</v>
      </c>
      <c r="B84" s="713">
        <v>592734</v>
      </c>
      <c r="C84" s="713">
        <v>11958.821491999999</v>
      </c>
      <c r="D84" s="712">
        <v>580775.17850799998</v>
      </c>
      <c r="E84" s="713">
        <v>2082.4758877499999</v>
      </c>
      <c r="F84" s="712">
        <v>0</v>
      </c>
      <c r="G84" s="712">
        <v>2082.4758877499999</v>
      </c>
      <c r="H84" s="713">
        <v>582857.65439575003</v>
      </c>
    </row>
    <row r="85" spans="1:8" s="575" customFormat="1" ht="9" customHeight="1">
      <c r="A85" s="2195" t="s">
        <v>2885</v>
      </c>
      <c r="B85" s="2196">
        <v>621375.37</v>
      </c>
      <c r="C85" s="2196">
        <v>13182.014542999999</v>
      </c>
      <c r="D85" s="2197">
        <v>608193.35545699997</v>
      </c>
      <c r="E85" s="2196">
        <v>2083.2278877500003</v>
      </c>
      <c r="F85" s="2197">
        <v>0</v>
      </c>
      <c r="G85" s="2197">
        <v>2083.2278877500003</v>
      </c>
      <c r="H85" s="2196">
        <v>610276.58334474999</v>
      </c>
    </row>
    <row r="86" spans="1:8" s="49" customFormat="1" ht="6" customHeight="1">
      <c r="A86" s="368"/>
      <c r="B86" s="394"/>
      <c r="C86" s="394"/>
      <c r="D86" s="368"/>
      <c r="E86" s="394"/>
      <c r="F86" s="394"/>
      <c r="G86" s="368"/>
      <c r="H86" s="368"/>
    </row>
    <row r="87" spans="1:8" ht="9" customHeight="1">
      <c r="A87" s="278" t="s">
        <v>1455</v>
      </c>
      <c r="B87" s="239"/>
      <c r="C87" s="239"/>
      <c r="D87" s="239"/>
      <c r="E87" s="239"/>
      <c r="F87" s="239"/>
      <c r="G87" s="239"/>
      <c r="H87" s="239"/>
    </row>
    <row r="88" spans="1:8" s="406" customFormat="1" ht="9" customHeight="1">
      <c r="A88" s="278"/>
    </row>
    <row r="89" spans="1:8" ht="9" customHeight="1">
      <c r="B89" s="394"/>
      <c r="C89" s="394"/>
      <c r="D89" s="368"/>
      <c r="E89" s="394"/>
      <c r="F89" s="394"/>
      <c r="G89" s="422"/>
      <c r="H89" s="422"/>
    </row>
  </sheetData>
  <mergeCells count="1">
    <mergeCell ref="A5:A8"/>
  </mergeCells>
  <phoneticPr fontId="0" type="noConversion"/>
  <pageMargins left="0.51181102362204722" right="0.51181102362204722" top="0.98425196850393704" bottom="0" header="0.51181102362204722" footer="0.19685039370078741"/>
  <pageSetup paperSize="9" firstPageNumber="4" orientation="portrait" useFirstPageNumber="1" r:id="rId1"/>
  <headerFooter alignWithMargins="0">
    <oddFooter>&amp;C&amp;"Times New Roman,Bold"&amp;10&amp;P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sheetPr codeName="Sheet61"/>
  <dimension ref="A1:G615"/>
  <sheetViews>
    <sheetView topLeftCell="B1" workbookViewId="0">
      <selection activeCell="G14" sqref="G14"/>
    </sheetView>
  </sheetViews>
  <sheetFormatPr defaultRowHeight="9"/>
  <cols>
    <col min="1" max="1" width="24.5" style="873" customWidth="1"/>
    <col min="2" max="2" width="31.5" style="873" customWidth="1"/>
    <col min="3" max="3" width="15.83203125" style="874" customWidth="1"/>
    <col min="4" max="4" width="14.33203125" style="875" customWidth="1"/>
    <col min="5" max="5" width="14.1640625" style="41" customWidth="1"/>
    <col min="6" max="6" width="15.33203125" style="41" customWidth="1"/>
    <col min="7" max="7" width="11.5" style="867" customWidth="1"/>
    <col min="8" max="16384" width="9.33203125" style="4"/>
  </cols>
  <sheetData>
    <row r="1" spans="1:7" s="2367" customFormat="1" ht="14.1" customHeight="1">
      <c r="A1" s="430" t="s">
        <v>2481</v>
      </c>
      <c r="B1" s="1014"/>
      <c r="C1" s="1015"/>
      <c r="D1" s="1016"/>
      <c r="E1" s="1017"/>
      <c r="F1" s="1017"/>
      <c r="G1" s="2368"/>
    </row>
    <row r="2" spans="1:7" s="2367" customFormat="1" ht="14.1" customHeight="1">
      <c r="A2" s="1018"/>
      <c r="B2" s="1019"/>
      <c r="C2" s="1020"/>
      <c r="D2" s="1021"/>
      <c r="E2" s="1022"/>
      <c r="F2" s="1022"/>
      <c r="G2" s="2369"/>
    </row>
    <row r="3" spans="1:7" s="2367" customFormat="1" ht="14.1" customHeight="1">
      <c r="A3" s="1018"/>
      <c r="B3" s="1019"/>
      <c r="C3" s="1020"/>
      <c r="D3" s="1021"/>
      <c r="E3" s="1022"/>
      <c r="F3" s="1022"/>
      <c r="G3" s="2369"/>
    </row>
    <row r="4" spans="1:7" s="2367" customFormat="1" ht="14.1" customHeight="1">
      <c r="A4" s="1058" t="s">
        <v>280</v>
      </c>
      <c r="B4" s="1023"/>
      <c r="C4" s="1024"/>
      <c r="D4" s="1025"/>
      <c r="E4" s="1026"/>
      <c r="F4" s="1027"/>
      <c r="G4" s="2370"/>
    </row>
    <row r="5" spans="1:7">
      <c r="A5" s="73" t="s">
        <v>664</v>
      </c>
      <c r="B5" s="73" t="s">
        <v>665</v>
      </c>
      <c r="C5" s="2559" t="s">
        <v>666</v>
      </c>
      <c r="D5" s="2560"/>
      <c r="E5" s="249" t="s">
        <v>667</v>
      </c>
      <c r="F5" s="249" t="s">
        <v>668</v>
      </c>
      <c r="G5" s="73" t="s">
        <v>1177</v>
      </c>
    </row>
    <row r="6" spans="1:7">
      <c r="A6" s="69" t="s">
        <v>990</v>
      </c>
      <c r="B6" s="69" t="s">
        <v>990</v>
      </c>
      <c r="C6" s="157" t="s">
        <v>669</v>
      </c>
      <c r="D6" s="113" t="s">
        <v>670</v>
      </c>
      <c r="E6" s="157" t="s">
        <v>1525</v>
      </c>
      <c r="F6" s="157" t="s">
        <v>671</v>
      </c>
      <c r="G6" s="69" t="s">
        <v>672</v>
      </c>
    </row>
    <row r="7" spans="1:7">
      <c r="A7" s="73" t="s">
        <v>727</v>
      </c>
      <c r="B7" s="1215" t="s">
        <v>673</v>
      </c>
      <c r="C7" s="1204">
        <v>1131</v>
      </c>
      <c r="D7" s="1204"/>
      <c r="E7" s="1204"/>
      <c r="F7" s="1204"/>
      <c r="G7" s="73"/>
    </row>
    <row r="8" spans="1:7">
      <c r="A8" s="5"/>
      <c r="B8" s="1207">
        <v>8</v>
      </c>
      <c r="C8" s="1205">
        <v>350</v>
      </c>
      <c r="D8" s="1205"/>
      <c r="E8" s="1205"/>
      <c r="F8" s="1205"/>
      <c r="G8" s="5">
        <v>182</v>
      </c>
    </row>
    <row r="9" spans="1:7">
      <c r="A9" s="5" t="s">
        <v>728</v>
      </c>
      <c r="B9" s="1216" t="s">
        <v>674</v>
      </c>
      <c r="C9" s="1205">
        <v>3653</v>
      </c>
      <c r="D9" s="1205">
        <v>700</v>
      </c>
      <c r="E9" s="1205"/>
      <c r="F9" s="1205"/>
      <c r="G9" s="5"/>
    </row>
    <row r="10" spans="1:7">
      <c r="A10" s="5"/>
      <c r="B10" s="1207" t="s">
        <v>675</v>
      </c>
      <c r="C10" s="1205">
        <v>100</v>
      </c>
      <c r="D10" s="1205">
        <v>50</v>
      </c>
      <c r="E10" s="1205"/>
      <c r="F10" s="1205"/>
      <c r="G10" s="5">
        <v>182</v>
      </c>
    </row>
    <row r="11" spans="1:7">
      <c r="A11" s="5" t="s">
        <v>729</v>
      </c>
      <c r="B11" s="1207" t="s">
        <v>676</v>
      </c>
      <c r="C11" s="1205">
        <v>5634</v>
      </c>
      <c r="D11" s="1205">
        <v>430</v>
      </c>
      <c r="E11" s="1205">
        <v>3640</v>
      </c>
      <c r="F11" s="1205">
        <v>2100</v>
      </c>
      <c r="G11" s="5">
        <v>91</v>
      </c>
    </row>
    <row r="12" spans="1:7">
      <c r="A12" s="5"/>
      <c r="B12" s="1207" t="s">
        <v>677</v>
      </c>
      <c r="C12" s="1205">
        <v>950</v>
      </c>
      <c r="D12" s="1205">
        <v>0</v>
      </c>
      <c r="E12" s="1205">
        <v>120</v>
      </c>
      <c r="F12" s="1205">
        <v>110</v>
      </c>
      <c r="G12" s="5">
        <v>182</v>
      </c>
    </row>
    <row r="13" spans="1:7">
      <c r="A13" s="5" t="s">
        <v>732</v>
      </c>
      <c r="B13" s="1207" t="s">
        <v>678</v>
      </c>
      <c r="C13" s="1205">
        <v>9368.4</v>
      </c>
      <c r="D13" s="1205">
        <v>1132.2</v>
      </c>
      <c r="E13" s="1205">
        <v>11304.5</v>
      </c>
      <c r="F13" s="1205">
        <v>8211.7000000000007</v>
      </c>
      <c r="G13" s="5">
        <v>91</v>
      </c>
    </row>
    <row r="14" spans="1:7">
      <c r="A14" s="5"/>
      <c r="B14" s="1207" t="s">
        <v>679</v>
      </c>
      <c r="C14" s="1205">
        <v>450</v>
      </c>
      <c r="D14" s="1205">
        <v>0</v>
      </c>
      <c r="E14" s="1205">
        <v>340</v>
      </c>
      <c r="F14" s="1205">
        <v>125</v>
      </c>
      <c r="G14" s="5">
        <v>182</v>
      </c>
    </row>
    <row r="15" spans="1:7">
      <c r="A15" s="5" t="s">
        <v>737</v>
      </c>
      <c r="B15" s="1207" t="s">
        <v>680</v>
      </c>
      <c r="C15" s="1205">
        <v>15292.8</v>
      </c>
      <c r="D15" s="1205">
        <v>870</v>
      </c>
      <c r="E15" s="1205">
        <v>22876.7</v>
      </c>
      <c r="F15" s="1205">
        <v>14919.05</v>
      </c>
      <c r="G15" s="5">
        <v>91</v>
      </c>
    </row>
    <row r="16" spans="1:7">
      <c r="A16" s="5" t="s">
        <v>738</v>
      </c>
      <c r="B16" s="1207" t="s">
        <v>681</v>
      </c>
      <c r="C16" s="1205">
        <v>19075.900000000001</v>
      </c>
      <c r="D16" s="1205">
        <v>813.1</v>
      </c>
      <c r="E16" s="1205">
        <v>37085.1</v>
      </c>
      <c r="F16" s="1205">
        <v>19109.3</v>
      </c>
      <c r="G16" s="5">
        <v>91</v>
      </c>
    </row>
    <row r="17" spans="1:7">
      <c r="A17" s="5" t="s">
        <v>740</v>
      </c>
      <c r="B17" s="1207" t="s">
        <v>1808</v>
      </c>
      <c r="C17" s="1205">
        <v>20865.2</v>
      </c>
      <c r="D17" s="1205">
        <v>1176.2449999999999</v>
      </c>
      <c r="E17" s="1205">
        <v>23267.491000000002</v>
      </c>
      <c r="F17" s="1205">
        <v>18254.900000000001</v>
      </c>
      <c r="G17" s="5">
        <v>91</v>
      </c>
    </row>
    <row r="18" spans="1:7">
      <c r="A18" s="5" t="s">
        <v>741</v>
      </c>
      <c r="B18" s="1207" t="s">
        <v>1809</v>
      </c>
      <c r="C18" s="1205">
        <v>25370.18</v>
      </c>
      <c r="D18" s="1205">
        <v>750</v>
      </c>
      <c r="E18" s="1205">
        <v>25257.373</v>
      </c>
      <c r="F18" s="1205">
        <v>17568.742999999999</v>
      </c>
      <c r="G18" s="5">
        <v>91</v>
      </c>
    </row>
    <row r="19" spans="1:7">
      <c r="A19" s="5" t="s">
        <v>742</v>
      </c>
      <c r="B19" s="1207" t="s">
        <v>1810</v>
      </c>
      <c r="C19" s="1205">
        <v>28629.98</v>
      </c>
      <c r="D19" s="1205">
        <v>420</v>
      </c>
      <c r="E19" s="1205">
        <v>40096.608</v>
      </c>
      <c r="F19" s="1205">
        <v>24080.749</v>
      </c>
      <c r="G19" s="5">
        <v>91</v>
      </c>
    </row>
    <row r="20" spans="1:7" s="867" customFormat="1">
      <c r="A20" s="5"/>
      <c r="B20" s="1206" t="s">
        <v>1582</v>
      </c>
      <c r="C20" s="1205">
        <v>550</v>
      </c>
      <c r="D20" s="1205">
        <v>4079.98</v>
      </c>
      <c r="E20" s="1205">
        <v>1681</v>
      </c>
      <c r="F20" s="1205">
        <v>651.66700000000003</v>
      </c>
      <c r="G20" s="5">
        <v>364</v>
      </c>
    </row>
    <row r="21" spans="1:7">
      <c r="A21" s="5" t="s">
        <v>743</v>
      </c>
      <c r="B21" s="1207" t="s">
        <v>1811</v>
      </c>
      <c r="C21" s="1205">
        <v>28550.18</v>
      </c>
      <c r="D21" s="1205">
        <v>500</v>
      </c>
      <c r="E21" s="1205">
        <v>42932.5</v>
      </c>
      <c r="F21" s="1205">
        <v>25835.45</v>
      </c>
      <c r="G21" s="5">
        <v>91</v>
      </c>
    </row>
    <row r="22" spans="1:7">
      <c r="A22" s="5" t="s">
        <v>990</v>
      </c>
      <c r="B22" s="1207" t="s">
        <v>1583</v>
      </c>
      <c r="C22" s="1205">
        <v>1080</v>
      </c>
      <c r="D22" s="1205">
        <v>750</v>
      </c>
      <c r="E22" s="1205">
        <v>2563.002</v>
      </c>
      <c r="F22" s="1205">
        <v>1435</v>
      </c>
      <c r="G22" s="5">
        <v>364</v>
      </c>
    </row>
    <row r="23" spans="1:7">
      <c r="A23" s="5" t="s">
        <v>744</v>
      </c>
      <c r="B23" s="1207" t="s">
        <v>1812</v>
      </c>
      <c r="C23" s="1205">
        <v>31250.18</v>
      </c>
      <c r="D23" s="1205">
        <v>500</v>
      </c>
      <c r="E23" s="1205">
        <v>73932.800000000003</v>
      </c>
      <c r="F23" s="1205">
        <v>28649.87</v>
      </c>
      <c r="G23" s="5">
        <v>91</v>
      </c>
    </row>
    <row r="24" spans="1:7" s="701" customFormat="1">
      <c r="A24" s="167"/>
      <c r="B24" s="1198" t="s">
        <v>1127</v>
      </c>
      <c r="C24" s="1208">
        <v>1670</v>
      </c>
      <c r="D24" s="1208">
        <v>1700</v>
      </c>
      <c r="E24" s="1208">
        <v>8998.51</v>
      </c>
      <c r="F24" s="1208">
        <v>3124.5</v>
      </c>
      <c r="G24" s="167">
        <v>364</v>
      </c>
    </row>
    <row r="25" spans="1:7" s="867" customFormat="1">
      <c r="A25" s="393" t="s">
        <v>745</v>
      </c>
      <c r="B25" s="1198" t="s">
        <v>323</v>
      </c>
      <c r="C25" s="1209">
        <v>34860.19</v>
      </c>
      <c r="D25" s="1209">
        <v>1530</v>
      </c>
      <c r="E25" s="1209">
        <v>71206</v>
      </c>
      <c r="F25" s="1209">
        <v>35059.74</v>
      </c>
      <c r="G25" s="167">
        <v>91</v>
      </c>
    </row>
    <row r="26" spans="1:7" s="327" customFormat="1" ht="18">
      <c r="A26" s="5"/>
      <c r="B26" s="1210" t="s">
        <v>276</v>
      </c>
      <c r="C26" s="1211">
        <v>3374</v>
      </c>
      <c r="D26" s="1211">
        <v>980</v>
      </c>
      <c r="E26" s="1211">
        <v>10440</v>
      </c>
      <c r="F26" s="1211">
        <v>4107.5</v>
      </c>
      <c r="G26" s="2274">
        <v>364</v>
      </c>
    </row>
    <row r="27" spans="1:7" s="327" customFormat="1">
      <c r="A27" s="5" t="s">
        <v>746</v>
      </c>
      <c r="B27" s="1210" t="s">
        <v>1128</v>
      </c>
      <c r="C27" s="1202">
        <v>29227.635000000006</v>
      </c>
      <c r="D27" s="1202">
        <v>600</v>
      </c>
      <c r="E27" s="1202">
        <v>54433.744999999995</v>
      </c>
      <c r="F27" s="1202">
        <v>27668.29</v>
      </c>
      <c r="G27" s="5">
        <v>91</v>
      </c>
    </row>
    <row r="28" spans="1:7" s="327" customFormat="1" ht="18">
      <c r="A28" s="5"/>
      <c r="B28" s="1210" t="s">
        <v>277</v>
      </c>
      <c r="C28" s="1202">
        <v>4350</v>
      </c>
      <c r="D28" s="1212">
        <v>1600</v>
      </c>
      <c r="E28" s="1212">
        <v>14788</v>
      </c>
      <c r="F28" s="1212">
        <v>5950</v>
      </c>
      <c r="G28" s="5">
        <v>364</v>
      </c>
    </row>
    <row r="29" spans="1:7" s="327" customFormat="1">
      <c r="A29" s="5" t="s">
        <v>748</v>
      </c>
      <c r="B29" s="1207" t="s">
        <v>1449</v>
      </c>
      <c r="C29" s="1202">
        <v>42330.18</v>
      </c>
      <c r="D29" s="1202">
        <v>500</v>
      </c>
      <c r="E29" s="1202">
        <v>87706.334999999992</v>
      </c>
      <c r="F29" s="1202">
        <v>36196.269999999997</v>
      </c>
      <c r="G29" s="5">
        <v>91</v>
      </c>
    </row>
    <row r="30" spans="1:7" s="327" customFormat="1" ht="18">
      <c r="A30" s="5"/>
      <c r="B30" s="1203" t="s">
        <v>1584</v>
      </c>
      <c r="C30" s="1202">
        <v>5950</v>
      </c>
      <c r="D30" s="1202">
        <v>1000</v>
      </c>
      <c r="E30" s="1202">
        <v>16791.998</v>
      </c>
      <c r="F30" s="1202">
        <v>6815</v>
      </c>
      <c r="G30" s="5">
        <v>364</v>
      </c>
    </row>
    <row r="31" spans="1:7">
      <c r="A31" s="5" t="s">
        <v>895</v>
      </c>
      <c r="B31" s="1207" t="s">
        <v>874</v>
      </c>
      <c r="C31" s="1202">
        <v>42570.2</v>
      </c>
      <c r="D31" s="1202">
        <v>0</v>
      </c>
      <c r="E31" s="1202">
        <v>80545.399999999994</v>
      </c>
      <c r="F31" s="1202">
        <v>38658.1</v>
      </c>
      <c r="G31" s="5">
        <v>91</v>
      </c>
    </row>
    <row r="32" spans="1:7" ht="18">
      <c r="A32" s="5"/>
      <c r="B32" s="1198" t="s">
        <v>269</v>
      </c>
      <c r="C32" s="612">
        <v>20069.5</v>
      </c>
      <c r="D32" s="612">
        <v>2831.5</v>
      </c>
      <c r="E32" s="612">
        <v>30529</v>
      </c>
      <c r="F32" s="612">
        <v>16812.8</v>
      </c>
      <c r="G32" s="167">
        <v>364</v>
      </c>
    </row>
    <row r="33" spans="1:7">
      <c r="A33" s="5"/>
      <c r="B33" s="1198" t="s">
        <v>864</v>
      </c>
      <c r="C33" s="1208">
        <v>1550</v>
      </c>
      <c r="D33" s="1208">
        <v>0</v>
      </c>
      <c r="E33" s="1208">
        <v>5560</v>
      </c>
      <c r="F33" s="1208">
        <v>1250</v>
      </c>
      <c r="G33" s="167">
        <v>28</v>
      </c>
    </row>
    <row r="34" spans="1:7">
      <c r="A34" s="5" t="s">
        <v>873</v>
      </c>
      <c r="B34" s="1198" t="s">
        <v>865</v>
      </c>
      <c r="C34" s="1208">
        <v>34621</v>
      </c>
      <c r="D34" s="1208">
        <v>300</v>
      </c>
      <c r="E34" s="1208">
        <v>60840</v>
      </c>
      <c r="F34" s="1208">
        <v>30572.5</v>
      </c>
      <c r="G34" s="167">
        <v>91</v>
      </c>
    </row>
    <row r="35" spans="1:7" ht="18">
      <c r="A35" s="167"/>
      <c r="B35" s="1198" t="s">
        <v>866</v>
      </c>
      <c r="C35" s="1208">
        <v>2800</v>
      </c>
      <c r="D35" s="1208">
        <v>0</v>
      </c>
      <c r="E35" s="1208">
        <v>5440</v>
      </c>
      <c r="F35" s="1208">
        <v>2100</v>
      </c>
      <c r="G35" s="167">
        <v>182</v>
      </c>
    </row>
    <row r="36" spans="1:7">
      <c r="A36" s="167"/>
      <c r="B36" s="1198"/>
      <c r="C36" s="1208">
        <v>13518.657999999999</v>
      </c>
      <c r="D36" s="1208">
        <v>3400</v>
      </c>
      <c r="E36" s="1208">
        <v>46658</v>
      </c>
      <c r="F36" s="1208">
        <v>14706.057999999999</v>
      </c>
      <c r="G36" s="167">
        <v>364</v>
      </c>
    </row>
    <row r="37" spans="1:7">
      <c r="A37" s="167"/>
      <c r="B37" s="1198"/>
      <c r="C37" s="1208">
        <v>13000</v>
      </c>
      <c r="D37" s="1208">
        <v>0</v>
      </c>
      <c r="E37" s="1208">
        <v>15610</v>
      </c>
      <c r="F37" s="1208">
        <v>8662.5</v>
      </c>
      <c r="G37" s="167" t="s">
        <v>1345</v>
      </c>
    </row>
    <row r="38" spans="1:7" s="120" customFormat="1">
      <c r="A38" s="1119"/>
      <c r="B38" s="1217" t="s">
        <v>1341</v>
      </c>
      <c r="C38" s="315">
        <f>SUM(C33:C37)</f>
        <v>65489.657999999996</v>
      </c>
      <c r="D38" s="315">
        <f>SUM(D33:D37)</f>
        <v>3700</v>
      </c>
      <c r="E38" s="315">
        <f>SUM(E33:E37)</f>
        <v>134108</v>
      </c>
      <c r="F38" s="315">
        <f>SUM(F33:F37)</f>
        <v>57291.057999999997</v>
      </c>
      <c r="G38" s="967"/>
    </row>
    <row r="39" spans="1:7" ht="6" customHeight="1">
      <c r="A39" s="167"/>
      <c r="B39" s="1198"/>
      <c r="C39" s="1208"/>
      <c r="D39" s="1208"/>
      <c r="E39" s="1208"/>
      <c r="F39" s="1208"/>
      <c r="G39" s="167"/>
    </row>
    <row r="40" spans="1:7">
      <c r="A40" s="5" t="s">
        <v>1601</v>
      </c>
      <c r="B40" s="1207" t="s">
        <v>270</v>
      </c>
      <c r="C40" s="1202">
        <v>30480</v>
      </c>
      <c r="D40" s="1202">
        <v>0</v>
      </c>
      <c r="E40" s="1202">
        <v>57780</v>
      </c>
      <c r="F40" s="1202">
        <v>27351</v>
      </c>
      <c r="G40" s="5">
        <v>91</v>
      </c>
    </row>
    <row r="41" spans="1:7">
      <c r="A41" s="167"/>
      <c r="B41" s="1207" t="s">
        <v>953</v>
      </c>
      <c r="C41" s="1213"/>
      <c r="D41" s="1213"/>
      <c r="E41" s="1213"/>
      <c r="F41" s="1213"/>
      <c r="G41" s="5"/>
    </row>
    <row r="42" spans="1:7">
      <c r="A42" s="167"/>
      <c r="B42" s="1207" t="s">
        <v>954</v>
      </c>
      <c r="C42" s="1213"/>
      <c r="D42" s="1213"/>
      <c r="E42" s="1213"/>
      <c r="F42" s="1213"/>
      <c r="G42" s="5"/>
    </row>
    <row r="43" spans="1:7">
      <c r="A43" s="167"/>
      <c r="B43" s="1207" t="s">
        <v>955</v>
      </c>
      <c r="C43" s="1213"/>
      <c r="D43" s="1213"/>
      <c r="E43" s="1213"/>
      <c r="F43" s="1213"/>
      <c r="G43" s="5"/>
    </row>
    <row r="44" spans="1:7">
      <c r="A44" s="167"/>
      <c r="B44" s="1207" t="s">
        <v>956</v>
      </c>
      <c r="C44" s="1202">
        <v>22563.1</v>
      </c>
      <c r="D44" s="1202">
        <v>3041.2</v>
      </c>
      <c r="E44" s="1202">
        <v>55030</v>
      </c>
      <c r="F44" s="1202">
        <v>25391.8</v>
      </c>
      <c r="G44" s="5">
        <v>364</v>
      </c>
    </row>
    <row r="45" spans="1:7" ht="11.1" customHeight="1">
      <c r="A45" s="167"/>
      <c r="B45" s="1207" t="s">
        <v>972</v>
      </c>
      <c r="C45" s="1202">
        <v>1650</v>
      </c>
      <c r="D45" s="1202">
        <v>300</v>
      </c>
      <c r="E45" s="1202">
        <v>3280</v>
      </c>
      <c r="F45" s="1202">
        <v>1300</v>
      </c>
      <c r="G45" s="5">
        <v>28</v>
      </c>
    </row>
    <row r="46" spans="1:7" ht="11.1" customHeight="1">
      <c r="A46" s="167"/>
      <c r="B46" s="1217"/>
      <c r="C46" s="1202">
        <v>17949</v>
      </c>
      <c r="D46" s="1202">
        <v>4730</v>
      </c>
      <c r="E46" s="1202">
        <v>35950</v>
      </c>
      <c r="F46" s="1202">
        <v>17770</v>
      </c>
      <c r="G46" s="5" t="s">
        <v>1345</v>
      </c>
    </row>
    <row r="47" spans="1:7" ht="11.1" customHeight="1">
      <c r="A47" s="167"/>
      <c r="B47" s="1217" t="s">
        <v>1341</v>
      </c>
      <c r="C47" s="315">
        <f>SUM(C40:C46)</f>
        <v>72642.100000000006</v>
      </c>
      <c r="D47" s="315">
        <f>SUM(D40:D46)</f>
        <v>8071.2</v>
      </c>
      <c r="E47" s="315">
        <f>SUM(E40:E46)</f>
        <v>152040</v>
      </c>
      <c r="F47" s="315">
        <f>SUM(F40:F46)</f>
        <v>71812.800000000003</v>
      </c>
      <c r="G47" s="5"/>
    </row>
    <row r="48" spans="1:7" ht="6" customHeight="1">
      <c r="A48" s="167"/>
      <c r="B48" s="1207"/>
      <c r="C48" s="1202"/>
      <c r="D48" s="1202"/>
      <c r="E48" s="1202"/>
      <c r="F48" s="1202"/>
      <c r="G48" s="5"/>
    </row>
    <row r="49" spans="1:7" ht="11.1" customHeight="1">
      <c r="A49" s="5" t="s">
        <v>1683</v>
      </c>
      <c r="B49" s="1207" t="s">
        <v>1428</v>
      </c>
      <c r="C49" s="1202">
        <v>3300</v>
      </c>
      <c r="D49" s="1202">
        <v>0</v>
      </c>
      <c r="E49" s="1202">
        <v>6130</v>
      </c>
      <c r="F49" s="1202">
        <v>3120</v>
      </c>
      <c r="G49" s="5">
        <v>28</v>
      </c>
    </row>
    <row r="50" spans="1:7" ht="11.1" customHeight="1">
      <c r="A50" s="167"/>
      <c r="B50" s="1207" t="s">
        <v>1429</v>
      </c>
      <c r="C50" s="1202">
        <v>30240</v>
      </c>
      <c r="D50" s="1202">
        <v>5290</v>
      </c>
      <c r="E50" s="1202">
        <v>53800</v>
      </c>
      <c r="F50" s="1202">
        <v>27805</v>
      </c>
      <c r="G50" s="5">
        <v>91</v>
      </c>
    </row>
    <row r="51" spans="1:7" ht="11.1" customHeight="1">
      <c r="A51" s="167"/>
      <c r="B51" s="1207" t="s">
        <v>1430</v>
      </c>
      <c r="C51" s="1208">
        <v>23569.3</v>
      </c>
      <c r="D51" s="1208">
        <v>10334.200000000001</v>
      </c>
      <c r="E51" s="1208">
        <v>72883</v>
      </c>
      <c r="F51" s="1208">
        <v>38784</v>
      </c>
      <c r="G51" s="167">
        <v>364</v>
      </c>
    </row>
    <row r="52" spans="1:7" ht="11.1" customHeight="1">
      <c r="A52" s="167"/>
      <c r="B52" s="1207"/>
      <c r="C52" s="1205">
        <v>6310</v>
      </c>
      <c r="D52" s="1205">
        <v>0</v>
      </c>
      <c r="E52" s="1205">
        <v>12350</v>
      </c>
      <c r="F52" s="1205">
        <v>5580</v>
      </c>
      <c r="G52" s="5" t="s">
        <v>1505</v>
      </c>
    </row>
    <row r="53" spans="1:7" s="120" customFormat="1" ht="11.1" customHeight="1">
      <c r="A53" s="1119"/>
      <c r="B53" s="1217" t="s">
        <v>1341</v>
      </c>
      <c r="C53" s="315">
        <v>63419.3</v>
      </c>
      <c r="D53" s="315">
        <v>15624.2</v>
      </c>
      <c r="E53" s="315">
        <v>145163</v>
      </c>
      <c r="F53" s="315">
        <v>75289</v>
      </c>
      <c r="G53" s="967"/>
    </row>
    <row r="54" spans="1:7" ht="6" customHeight="1">
      <c r="A54" s="167"/>
      <c r="B54" s="1207"/>
      <c r="C54" s="1202"/>
      <c r="D54" s="1202"/>
      <c r="E54" s="1202"/>
      <c r="F54" s="1202"/>
      <c r="G54" s="5"/>
    </row>
    <row r="55" spans="1:7" ht="11.1" customHeight="1">
      <c r="A55" s="167"/>
      <c r="B55" s="1207" t="s">
        <v>1321</v>
      </c>
      <c r="C55" s="1202">
        <v>4600</v>
      </c>
      <c r="D55" s="1202">
        <v>500</v>
      </c>
      <c r="E55" s="1202">
        <v>8471</v>
      </c>
      <c r="F55" s="1202">
        <v>5100</v>
      </c>
      <c r="G55" s="5">
        <v>28</v>
      </c>
    </row>
    <row r="56" spans="1:7" ht="11.1" customHeight="1">
      <c r="A56" s="5" t="s">
        <v>1408</v>
      </c>
      <c r="B56" s="1207" t="s">
        <v>1322</v>
      </c>
      <c r="C56" s="1202">
        <v>31296</v>
      </c>
      <c r="D56" s="1202">
        <v>3510</v>
      </c>
      <c r="E56" s="1202">
        <v>85980</v>
      </c>
      <c r="F56" s="1202">
        <v>35940</v>
      </c>
      <c r="G56" s="5">
        <v>91</v>
      </c>
    </row>
    <row r="57" spans="1:7" ht="11.1" customHeight="1">
      <c r="A57" s="167"/>
      <c r="B57" s="1207" t="s">
        <v>1323</v>
      </c>
      <c r="C57" s="1202">
        <v>32136.5</v>
      </c>
      <c r="D57" s="1202">
        <v>3680</v>
      </c>
      <c r="E57" s="1202">
        <v>81959.7</v>
      </c>
      <c r="F57" s="1202">
        <v>35816.5</v>
      </c>
      <c r="G57" s="5">
        <v>364</v>
      </c>
    </row>
    <row r="58" spans="1:7" ht="11.1" customHeight="1">
      <c r="A58" s="167"/>
      <c r="B58" s="1207" t="s">
        <v>1324</v>
      </c>
      <c r="C58" s="1202">
        <v>4960</v>
      </c>
      <c r="D58" s="1202">
        <v>4000</v>
      </c>
      <c r="E58" s="1202">
        <v>13390</v>
      </c>
      <c r="F58" s="1202">
        <v>7850</v>
      </c>
      <c r="G58" s="5">
        <v>182</v>
      </c>
    </row>
    <row r="59" spans="1:7" ht="11.1" customHeight="1">
      <c r="A59" s="167"/>
      <c r="B59" s="1217" t="s">
        <v>1341</v>
      </c>
      <c r="C59" s="315">
        <v>72992.5</v>
      </c>
      <c r="D59" s="315">
        <v>11690</v>
      </c>
      <c r="E59" s="315">
        <v>189800.7</v>
      </c>
      <c r="F59" s="315">
        <v>84706.5</v>
      </c>
      <c r="G59" s="5"/>
    </row>
    <row r="60" spans="1:7" ht="6" customHeight="1">
      <c r="A60" s="167"/>
      <c r="B60" s="1217"/>
      <c r="C60" s="315"/>
      <c r="D60" s="315"/>
      <c r="E60" s="315"/>
      <c r="F60" s="315"/>
      <c r="G60" s="5"/>
    </row>
    <row r="61" spans="1:7" ht="11.1" customHeight="1">
      <c r="A61" s="167"/>
      <c r="B61" s="1207" t="s">
        <v>1578</v>
      </c>
      <c r="C61" s="1202">
        <v>9100</v>
      </c>
      <c r="D61" s="1202">
        <v>0</v>
      </c>
      <c r="E61" s="1202">
        <v>20860</v>
      </c>
      <c r="F61" s="1202">
        <v>9100</v>
      </c>
      <c r="G61" s="5">
        <v>28</v>
      </c>
    </row>
    <row r="62" spans="1:7" ht="11.1" customHeight="1">
      <c r="A62" s="5" t="s">
        <v>1441</v>
      </c>
      <c r="B62" s="1207" t="s">
        <v>1579</v>
      </c>
      <c r="C62" s="1202">
        <v>28310</v>
      </c>
      <c r="D62" s="1202">
        <v>3000</v>
      </c>
      <c r="E62" s="1202">
        <v>63333.5</v>
      </c>
      <c r="F62" s="1202">
        <v>31310</v>
      </c>
      <c r="G62" s="5">
        <v>91</v>
      </c>
    </row>
    <row r="63" spans="1:7" ht="11.1" customHeight="1">
      <c r="A63" s="167"/>
      <c r="B63" s="1207" t="s">
        <v>1580</v>
      </c>
      <c r="C63" s="1202">
        <v>22537.200000000001</v>
      </c>
      <c r="D63" s="1202">
        <v>4000</v>
      </c>
      <c r="E63" s="1202">
        <v>59258.5</v>
      </c>
      <c r="F63" s="1202">
        <v>26537.200000000001</v>
      </c>
      <c r="G63" s="5">
        <v>364</v>
      </c>
    </row>
    <row r="64" spans="1:7" ht="11.1" customHeight="1">
      <c r="A64" s="167"/>
      <c r="B64" s="1207" t="s">
        <v>1581</v>
      </c>
      <c r="C64" s="1202">
        <v>9230</v>
      </c>
      <c r="D64" s="1202">
        <v>1125</v>
      </c>
      <c r="E64" s="1202">
        <v>21961.200000000001</v>
      </c>
      <c r="F64" s="1202">
        <v>10355</v>
      </c>
      <c r="G64" s="5">
        <v>182</v>
      </c>
    </row>
    <row r="65" spans="1:7" s="120" customFormat="1" ht="11.1" customHeight="1">
      <c r="A65" s="1119"/>
      <c r="B65" s="1217" t="s">
        <v>1341</v>
      </c>
      <c r="C65" s="315">
        <f>SUM(C61:C64)</f>
        <v>69177.2</v>
      </c>
      <c r="D65" s="315">
        <f>SUM(D61:D64)</f>
        <v>8125</v>
      </c>
      <c r="E65" s="315">
        <f>SUM(E61:E64)</f>
        <v>165413.20000000001</v>
      </c>
      <c r="F65" s="315">
        <f>SUM(F61:F64)</f>
        <v>77302.2</v>
      </c>
      <c r="G65" s="967"/>
    </row>
    <row r="66" spans="1:7" ht="6" customHeight="1">
      <c r="A66" s="167"/>
      <c r="B66" s="1217"/>
      <c r="C66" s="315"/>
      <c r="D66" s="315"/>
      <c r="E66" s="315"/>
      <c r="F66" s="315"/>
      <c r="G66" s="5"/>
    </row>
    <row r="67" spans="1:7" ht="9.9499999999999993" customHeight="1">
      <c r="A67" s="2"/>
      <c r="B67" s="1207" t="s">
        <v>264</v>
      </c>
      <c r="C67" s="1202">
        <v>11200</v>
      </c>
      <c r="D67" s="1202">
        <v>2500</v>
      </c>
      <c r="E67" s="1202">
        <v>41820</v>
      </c>
      <c r="F67" s="1202">
        <v>13700</v>
      </c>
      <c r="G67" s="5">
        <v>28</v>
      </c>
    </row>
    <row r="68" spans="1:7" ht="9.9499999999999993" customHeight="1">
      <c r="A68" s="5" t="s">
        <v>1442</v>
      </c>
      <c r="B68" s="1207" t="s">
        <v>265</v>
      </c>
      <c r="C68" s="1202">
        <v>41160</v>
      </c>
      <c r="D68" s="1202">
        <v>2000</v>
      </c>
      <c r="E68" s="1202">
        <v>104969.5</v>
      </c>
      <c r="F68" s="1202">
        <v>43160</v>
      </c>
      <c r="G68" s="5">
        <v>91</v>
      </c>
    </row>
    <row r="69" spans="1:7" ht="9.9499999999999993" customHeight="1">
      <c r="A69" s="2"/>
      <c r="B69" s="1207" t="s">
        <v>266</v>
      </c>
      <c r="C69" s="1202">
        <v>41341.5</v>
      </c>
      <c r="D69" s="1202">
        <v>2500</v>
      </c>
      <c r="E69" s="1202">
        <v>97627.199999999997</v>
      </c>
      <c r="F69" s="1202">
        <v>43841.5</v>
      </c>
      <c r="G69" s="5">
        <v>364</v>
      </c>
    </row>
    <row r="70" spans="1:7" ht="9.9499999999999993" customHeight="1">
      <c r="A70" s="2"/>
      <c r="B70" s="1207" t="s">
        <v>267</v>
      </c>
      <c r="C70" s="1202">
        <v>12850</v>
      </c>
      <c r="D70" s="1202">
        <v>2000</v>
      </c>
      <c r="E70" s="1202">
        <v>36197.5</v>
      </c>
      <c r="F70" s="1202">
        <v>14850</v>
      </c>
      <c r="G70" s="5">
        <v>182</v>
      </c>
    </row>
    <row r="71" spans="1:7" s="120" customFormat="1" ht="9.9499999999999993" customHeight="1">
      <c r="A71" s="10"/>
      <c r="B71" s="1217" t="s">
        <v>1341</v>
      </c>
      <c r="C71" s="315">
        <v>106551.5</v>
      </c>
      <c r="D71" s="315">
        <v>9000</v>
      </c>
      <c r="E71" s="315">
        <v>280614.2</v>
      </c>
      <c r="F71" s="315">
        <v>115551.5</v>
      </c>
      <c r="G71" s="967"/>
    </row>
    <row r="72" spans="1:7" s="120" customFormat="1" ht="6" customHeight="1">
      <c r="A72" s="10"/>
      <c r="B72" s="1217"/>
      <c r="C72" s="315"/>
      <c r="D72" s="315"/>
      <c r="E72" s="315"/>
      <c r="F72" s="315"/>
      <c r="G72" s="967"/>
    </row>
    <row r="73" spans="1:7" ht="9.9499999999999993" customHeight="1">
      <c r="A73" s="2"/>
      <c r="B73" s="1207" t="s">
        <v>13</v>
      </c>
      <c r="C73" s="1202">
        <v>5420</v>
      </c>
      <c r="D73" s="1202">
        <v>2920</v>
      </c>
      <c r="E73" s="1202">
        <v>18574.5</v>
      </c>
      <c r="F73" s="1202">
        <v>8265</v>
      </c>
      <c r="G73" s="5">
        <v>28</v>
      </c>
    </row>
    <row r="74" spans="1:7" ht="9.9499999999999993" customHeight="1">
      <c r="A74" s="5" t="s">
        <v>721</v>
      </c>
      <c r="B74" s="1207" t="s">
        <v>14</v>
      </c>
      <c r="C74" s="1202">
        <v>50880</v>
      </c>
      <c r="D74" s="1202">
        <v>9150</v>
      </c>
      <c r="E74" s="1202">
        <v>112673.8</v>
      </c>
      <c r="F74" s="1202">
        <v>59262</v>
      </c>
      <c r="G74" s="5">
        <v>91</v>
      </c>
    </row>
    <row r="75" spans="1:7" ht="9.9499999999999993" customHeight="1">
      <c r="A75" s="2"/>
      <c r="B75" s="1207" t="s">
        <v>15</v>
      </c>
      <c r="C75" s="1202">
        <v>14350</v>
      </c>
      <c r="D75" s="1202">
        <v>4559.8500000000004</v>
      </c>
      <c r="E75" s="1202">
        <v>33826.6</v>
      </c>
      <c r="F75" s="1202">
        <v>18587.349999999999</v>
      </c>
      <c r="G75" s="5">
        <v>182</v>
      </c>
    </row>
    <row r="76" spans="1:7" ht="9.9499999999999993" customHeight="1">
      <c r="A76" s="2"/>
      <c r="B76" s="1207" t="s">
        <v>16</v>
      </c>
      <c r="C76" s="1202">
        <v>39940.300000000003</v>
      </c>
      <c r="D76" s="1202">
        <v>3300</v>
      </c>
      <c r="E76" s="1202">
        <v>75652.3</v>
      </c>
      <c r="F76" s="1202">
        <v>42180.1</v>
      </c>
      <c r="G76" s="5">
        <v>364</v>
      </c>
    </row>
    <row r="77" spans="1:7" ht="9.9499999999999993" customHeight="1">
      <c r="A77" s="1915"/>
      <c r="B77" s="1695" t="s">
        <v>1341</v>
      </c>
      <c r="C77" s="1214">
        <v>110590.3</v>
      </c>
      <c r="D77" s="1214">
        <v>19929.849999999999</v>
      </c>
      <c r="E77" s="1214">
        <v>240727.2</v>
      </c>
      <c r="F77" s="1214">
        <v>128294.45</v>
      </c>
      <c r="G77" s="69"/>
    </row>
    <row r="78" spans="1:7" ht="14.1" customHeight="1">
      <c r="A78" s="1224" t="s">
        <v>1065</v>
      </c>
      <c r="B78" s="1225"/>
      <c r="C78" s="1226"/>
      <c r="D78" s="1227"/>
      <c r="E78" s="1228"/>
      <c r="F78" s="1228"/>
      <c r="G78" s="2371"/>
    </row>
    <row r="79" spans="1:7" ht="14.1" customHeight="1">
      <c r="A79" s="866"/>
      <c r="B79" s="867"/>
      <c r="C79" s="868"/>
      <c r="D79" s="411"/>
      <c r="E79" s="869"/>
      <c r="F79" s="869"/>
      <c r="G79" s="327"/>
    </row>
    <row r="80" spans="1:7" ht="14.1" customHeight="1">
      <c r="A80" s="866"/>
      <c r="B80" s="867"/>
      <c r="C80" s="868"/>
      <c r="D80" s="411"/>
      <c r="E80" s="869"/>
      <c r="F80" s="869"/>
      <c r="G80" s="327"/>
    </row>
    <row r="81" spans="1:7" ht="14.1" customHeight="1">
      <c r="A81" s="1002"/>
      <c r="B81" s="865"/>
      <c r="C81" s="870"/>
      <c r="D81" s="871"/>
      <c r="E81" s="872"/>
      <c r="F81" s="60"/>
      <c r="G81" s="2335"/>
    </row>
    <row r="82" spans="1:7">
      <c r="A82" s="73" t="s">
        <v>664</v>
      </c>
      <c r="B82" s="73" t="s">
        <v>665</v>
      </c>
      <c r="C82" s="2559" t="s">
        <v>666</v>
      </c>
      <c r="D82" s="2560"/>
      <c r="E82" s="249" t="s">
        <v>667</v>
      </c>
      <c r="F82" s="249" t="s">
        <v>668</v>
      </c>
      <c r="G82" s="73" t="s">
        <v>1177</v>
      </c>
    </row>
    <row r="83" spans="1:7">
      <c r="A83" s="69" t="s">
        <v>990</v>
      </c>
      <c r="B83" s="69" t="s">
        <v>990</v>
      </c>
      <c r="C83" s="157" t="s">
        <v>669</v>
      </c>
      <c r="D83" s="113" t="s">
        <v>670</v>
      </c>
      <c r="E83" s="157" t="s">
        <v>1525</v>
      </c>
      <c r="F83" s="157" t="s">
        <v>671</v>
      </c>
      <c r="G83" s="69" t="s">
        <v>672</v>
      </c>
    </row>
    <row r="84" spans="1:7" ht="9.9499999999999993" customHeight="1">
      <c r="A84" s="2"/>
      <c r="B84" s="5" t="s">
        <v>1196</v>
      </c>
      <c r="C84" s="1202">
        <v>31460</v>
      </c>
      <c r="D84" s="1202">
        <v>0</v>
      </c>
      <c r="E84" s="1202">
        <v>60730</v>
      </c>
      <c r="F84" s="1202">
        <v>31200</v>
      </c>
      <c r="G84" s="5">
        <v>28</v>
      </c>
    </row>
    <row r="85" spans="1:7" ht="9.9499999999999993" customHeight="1">
      <c r="A85" s="5" t="s">
        <v>292</v>
      </c>
      <c r="B85" s="5" t="s">
        <v>1197</v>
      </c>
      <c r="C85" s="1202">
        <v>87960</v>
      </c>
      <c r="D85" s="1202">
        <v>7000</v>
      </c>
      <c r="E85" s="1202">
        <v>176154.5</v>
      </c>
      <c r="F85" s="1202">
        <v>94960</v>
      </c>
      <c r="G85" s="5">
        <v>91</v>
      </c>
    </row>
    <row r="86" spans="1:7" ht="9.9499999999999993" customHeight="1">
      <c r="A86" s="2"/>
      <c r="B86" s="5" t="s">
        <v>1063</v>
      </c>
      <c r="C86" s="1202">
        <v>23969.7</v>
      </c>
      <c r="D86" s="1202">
        <v>3496.6</v>
      </c>
      <c r="E86" s="1202">
        <v>54644.5</v>
      </c>
      <c r="F86" s="1202">
        <v>27466.3</v>
      </c>
      <c r="G86" s="5">
        <v>182</v>
      </c>
    </row>
    <row r="87" spans="1:7" ht="9.9499999999999993" customHeight="1">
      <c r="A87" s="2"/>
      <c r="B87" s="5" t="s">
        <v>1064</v>
      </c>
      <c r="C87" s="1202">
        <v>42740.3</v>
      </c>
      <c r="D87" s="1202">
        <v>4500</v>
      </c>
      <c r="E87" s="1202">
        <v>109630.39999999999</v>
      </c>
      <c r="F87" s="1202">
        <v>47240.3</v>
      </c>
      <c r="G87" s="5">
        <v>364</v>
      </c>
    </row>
    <row r="88" spans="1:7" ht="9" customHeight="1">
      <c r="A88" s="2"/>
      <c r="B88" s="967" t="s">
        <v>1341</v>
      </c>
      <c r="C88" s="315">
        <v>186130</v>
      </c>
      <c r="D88" s="315">
        <v>14996.6</v>
      </c>
      <c r="E88" s="315">
        <v>401159.4</v>
      </c>
      <c r="F88" s="315">
        <v>200866.6</v>
      </c>
      <c r="G88" s="5"/>
    </row>
    <row r="89" spans="1:7" ht="8.1" customHeight="1">
      <c r="A89" s="2"/>
      <c r="B89" s="967"/>
      <c r="C89" s="315"/>
      <c r="D89" s="315"/>
      <c r="E89" s="315"/>
      <c r="F89" s="315"/>
      <c r="G89" s="5"/>
    </row>
    <row r="90" spans="1:7" s="1335" customFormat="1" ht="9" customHeight="1">
      <c r="A90" s="1235"/>
      <c r="B90" s="5" t="s">
        <v>1628</v>
      </c>
      <c r="C90" s="1202">
        <v>5480</v>
      </c>
      <c r="D90" s="1202">
        <v>0</v>
      </c>
      <c r="E90" s="1202">
        <v>17910</v>
      </c>
      <c r="F90" s="1202">
        <v>5480</v>
      </c>
      <c r="G90" s="5">
        <v>28</v>
      </c>
    </row>
    <row r="91" spans="1:7" s="1335" customFormat="1" ht="9" customHeight="1">
      <c r="A91" s="5" t="s">
        <v>1195</v>
      </c>
      <c r="B91" s="5" t="s">
        <v>1629</v>
      </c>
      <c r="C91" s="1202">
        <v>34990</v>
      </c>
      <c r="D91" s="1202">
        <v>0</v>
      </c>
      <c r="E91" s="1202">
        <v>85419.5</v>
      </c>
      <c r="F91" s="1202">
        <v>34990</v>
      </c>
      <c r="G91" s="5">
        <v>91</v>
      </c>
    </row>
    <row r="92" spans="1:7" s="1335" customFormat="1" ht="9" customHeight="1">
      <c r="A92" s="1235"/>
      <c r="B92" s="5" t="s">
        <v>1630</v>
      </c>
      <c r="C92" s="1202">
        <v>3325</v>
      </c>
      <c r="D92" s="1202">
        <v>0</v>
      </c>
      <c r="E92" s="1202">
        <v>17061.5</v>
      </c>
      <c r="F92" s="1202">
        <v>3325</v>
      </c>
      <c r="G92" s="5">
        <v>182</v>
      </c>
    </row>
    <row r="93" spans="1:7" s="1335" customFormat="1" ht="28.5" customHeight="1">
      <c r="A93" s="1235"/>
      <c r="B93" s="1203" t="s">
        <v>1373</v>
      </c>
      <c r="C93" s="1202">
        <v>14545</v>
      </c>
      <c r="D93" s="1202">
        <v>0</v>
      </c>
      <c r="E93" s="1202">
        <v>59657.5</v>
      </c>
      <c r="F93" s="1202">
        <v>14545</v>
      </c>
      <c r="G93" s="5">
        <v>364</v>
      </c>
    </row>
    <row r="94" spans="1:7" s="1335" customFormat="1" ht="9" customHeight="1">
      <c r="A94" s="1235"/>
      <c r="B94" s="967" t="s">
        <v>1341</v>
      </c>
      <c r="C94" s="315">
        <v>58340</v>
      </c>
      <c r="D94" s="315">
        <v>0</v>
      </c>
      <c r="E94" s="315">
        <v>180048.5</v>
      </c>
      <c r="F94" s="315">
        <v>58340</v>
      </c>
      <c r="G94" s="5"/>
    </row>
    <row r="95" spans="1:7" s="1335" customFormat="1" ht="8.1" customHeight="1">
      <c r="A95" s="1235"/>
      <c r="B95" s="967"/>
      <c r="C95" s="315"/>
      <c r="D95" s="315"/>
      <c r="E95" s="315"/>
      <c r="F95" s="315"/>
      <c r="G95" s="5"/>
    </row>
    <row r="96" spans="1:7" s="1335" customFormat="1" ht="9" customHeight="1">
      <c r="A96" s="5" t="s">
        <v>428</v>
      </c>
      <c r="B96" s="5" t="s">
        <v>1022</v>
      </c>
      <c r="C96" s="1202">
        <v>19260</v>
      </c>
      <c r="D96" s="1202">
        <v>3000</v>
      </c>
      <c r="E96" s="1202">
        <v>74090</v>
      </c>
      <c r="F96" s="1202">
        <v>22260</v>
      </c>
      <c r="G96" s="5">
        <v>28</v>
      </c>
    </row>
    <row r="97" spans="1:7" s="1335" customFormat="1" ht="9" customHeight="1">
      <c r="A97" s="5"/>
      <c r="B97" s="5" t="s">
        <v>1023</v>
      </c>
      <c r="C97" s="1202">
        <v>139960</v>
      </c>
      <c r="D97" s="1202">
        <v>9000</v>
      </c>
      <c r="E97" s="1202">
        <v>397099.1</v>
      </c>
      <c r="F97" s="1202">
        <v>146978.20000000001</v>
      </c>
      <c r="G97" s="5">
        <v>91</v>
      </c>
    </row>
    <row r="98" spans="1:7" s="1335" customFormat="1" ht="9" customHeight="1">
      <c r="A98" s="5"/>
      <c r="B98" s="5" t="s">
        <v>1024</v>
      </c>
      <c r="C98" s="1202">
        <v>43424.100000000006</v>
      </c>
      <c r="D98" s="1202">
        <v>3000</v>
      </c>
      <c r="E98" s="1202">
        <v>152259.69999999998</v>
      </c>
      <c r="F98" s="1202">
        <v>46424.100000000006</v>
      </c>
      <c r="G98" s="5">
        <v>182</v>
      </c>
    </row>
    <row r="99" spans="1:7" s="1335" customFormat="1" ht="29.25" customHeight="1">
      <c r="A99" s="5"/>
      <c r="B99" s="1203" t="s">
        <v>1025</v>
      </c>
      <c r="C99" s="1202">
        <v>46611.8</v>
      </c>
      <c r="D99" s="1202">
        <v>4000</v>
      </c>
      <c r="E99" s="1202">
        <v>157842.5</v>
      </c>
      <c r="F99" s="1202">
        <v>50611.8</v>
      </c>
      <c r="G99" s="5">
        <v>364</v>
      </c>
    </row>
    <row r="100" spans="1:7" s="1335" customFormat="1" ht="9" customHeight="1">
      <c r="A100" s="1723"/>
      <c r="B100" s="1334" t="s">
        <v>1341</v>
      </c>
      <c r="C100" s="315">
        <v>249255.90000000002</v>
      </c>
      <c r="D100" s="315">
        <v>19000</v>
      </c>
      <c r="E100" s="315">
        <v>781291.29999999993</v>
      </c>
      <c r="F100" s="315">
        <v>266274.10000000003</v>
      </c>
      <c r="G100" s="5"/>
    </row>
    <row r="101" spans="1:7" s="1536" customFormat="1" ht="8.1" customHeight="1">
      <c r="A101" s="1331"/>
      <c r="B101" s="1332"/>
      <c r="C101" s="1333"/>
      <c r="D101" s="1333"/>
      <c r="E101" s="1333"/>
      <c r="F101" s="1333"/>
      <c r="G101" s="112"/>
    </row>
    <row r="102" spans="1:7" s="1536" customFormat="1" ht="9" customHeight="1">
      <c r="A102" s="5" t="s">
        <v>1828</v>
      </c>
      <c r="B102" s="1328" t="s">
        <v>1875</v>
      </c>
      <c r="C102" s="1202">
        <v>45500</v>
      </c>
      <c r="D102" s="1202">
        <v>0</v>
      </c>
      <c r="E102" s="1202">
        <v>148285</v>
      </c>
      <c r="F102" s="1202">
        <v>45500</v>
      </c>
      <c r="G102" s="112">
        <v>28</v>
      </c>
    </row>
    <row r="103" spans="1:7" s="1536" customFormat="1" ht="9" customHeight="1">
      <c r="A103" s="5"/>
      <c r="B103" s="1329" t="s">
        <v>1876</v>
      </c>
      <c r="C103" s="1202">
        <v>153412.79999999999</v>
      </c>
      <c r="D103" s="1202">
        <v>10000</v>
      </c>
      <c r="E103" s="1202">
        <v>463312.9</v>
      </c>
      <c r="F103" s="1202">
        <v>160412.79999999999</v>
      </c>
      <c r="G103" s="112">
        <v>91</v>
      </c>
    </row>
    <row r="104" spans="1:7" s="1536" customFormat="1" ht="9" customHeight="1">
      <c r="A104" s="5"/>
      <c r="B104" s="1330" t="s">
        <v>1877</v>
      </c>
      <c r="C104" s="1202">
        <v>42318.35</v>
      </c>
      <c r="D104" s="1202">
        <v>0</v>
      </c>
      <c r="E104" s="1202">
        <v>129401.925</v>
      </c>
      <c r="F104" s="1202">
        <v>42318.3</v>
      </c>
      <c r="G104" s="112">
        <v>182</v>
      </c>
    </row>
    <row r="105" spans="1:7" s="1536" customFormat="1" ht="41.25" customHeight="1">
      <c r="A105" s="5"/>
      <c r="B105" s="1330" t="s">
        <v>1916</v>
      </c>
      <c r="C105" s="1202">
        <v>50611.8</v>
      </c>
      <c r="D105" s="1202">
        <v>0</v>
      </c>
      <c r="E105" s="1202">
        <v>174652.5</v>
      </c>
      <c r="F105" s="1202">
        <v>46611.8</v>
      </c>
      <c r="G105" s="112">
        <v>364</v>
      </c>
    </row>
    <row r="106" spans="1:7" s="1536" customFormat="1" ht="9" customHeight="1">
      <c r="A106" s="5"/>
      <c r="B106" s="1334" t="s">
        <v>1341</v>
      </c>
      <c r="C106" s="315">
        <v>291842.95</v>
      </c>
      <c r="D106" s="315">
        <v>10000</v>
      </c>
      <c r="E106" s="315">
        <v>915652.32500000007</v>
      </c>
      <c r="F106" s="315">
        <v>294842.89999999997</v>
      </c>
      <c r="G106" s="112"/>
    </row>
    <row r="107" spans="1:7" s="1536" customFormat="1" ht="8.1" customHeight="1">
      <c r="A107" s="1331"/>
      <c r="B107" s="1332"/>
      <c r="C107" s="1333"/>
      <c r="D107" s="1333"/>
      <c r="E107" s="1333"/>
      <c r="F107" s="1333"/>
      <c r="G107" s="112"/>
    </row>
    <row r="108" spans="1:7" s="1536" customFormat="1" ht="9" customHeight="1">
      <c r="A108" s="5" t="s">
        <v>1915</v>
      </c>
      <c r="B108" s="1328" t="s">
        <v>1939</v>
      </c>
      <c r="C108" s="1202">
        <v>17500</v>
      </c>
      <c r="D108" s="1202">
        <v>0</v>
      </c>
      <c r="E108" s="1202">
        <v>55110</v>
      </c>
      <c r="F108" s="1202">
        <v>17500</v>
      </c>
      <c r="G108" s="112">
        <v>28</v>
      </c>
    </row>
    <row r="109" spans="1:7" s="1536" customFormat="1" ht="9" customHeight="1">
      <c r="A109" s="5"/>
      <c r="B109" s="1329" t="s">
        <v>1988</v>
      </c>
      <c r="C109" s="1202">
        <v>158802.79999999999</v>
      </c>
      <c r="D109" s="1202">
        <v>10000</v>
      </c>
      <c r="E109" s="1202">
        <v>533817.59999999998</v>
      </c>
      <c r="F109" s="1202">
        <v>168802.8</v>
      </c>
      <c r="G109" s="112">
        <v>91</v>
      </c>
    </row>
    <row r="110" spans="1:7" s="1536" customFormat="1" ht="9" customHeight="1">
      <c r="A110" s="5"/>
      <c r="B110" s="1330" t="s">
        <v>1989</v>
      </c>
      <c r="C110" s="1202">
        <v>27818.35</v>
      </c>
      <c r="D110" s="1202">
        <v>0</v>
      </c>
      <c r="E110" s="1202">
        <v>112895</v>
      </c>
      <c r="F110" s="1202">
        <v>27818.35</v>
      </c>
      <c r="G110" s="112">
        <v>182</v>
      </c>
    </row>
    <row r="111" spans="1:7" s="1536" customFormat="1" ht="39" customHeight="1">
      <c r="A111" s="5"/>
      <c r="B111" s="1330" t="s">
        <v>1990</v>
      </c>
      <c r="C111" s="1202">
        <v>45111.8</v>
      </c>
      <c r="D111" s="1202">
        <v>0</v>
      </c>
      <c r="E111" s="1202">
        <v>175550</v>
      </c>
      <c r="F111" s="1202">
        <v>45111.8</v>
      </c>
      <c r="G111" s="112">
        <v>364</v>
      </c>
    </row>
    <row r="112" spans="1:7" s="1536" customFormat="1" ht="8.1" customHeight="1">
      <c r="A112" s="5"/>
      <c r="B112" s="1334" t="s">
        <v>1341</v>
      </c>
      <c r="C112" s="315">
        <v>249232.95</v>
      </c>
      <c r="D112" s="315">
        <v>10000</v>
      </c>
      <c r="E112" s="315">
        <v>877372.6</v>
      </c>
      <c r="F112" s="315">
        <v>259232.95</v>
      </c>
      <c r="G112" s="112"/>
    </row>
    <row r="113" spans="1:7" s="1536" customFormat="1" ht="9" customHeight="1">
      <c r="A113" s="1331"/>
      <c r="B113" s="1332"/>
      <c r="C113" s="1333"/>
      <c r="D113" s="1333"/>
      <c r="E113" s="1333"/>
      <c r="F113" s="1333"/>
      <c r="G113" s="112"/>
    </row>
    <row r="114" spans="1:7" s="1536" customFormat="1" ht="9" customHeight="1">
      <c r="A114" s="5" t="s">
        <v>2019</v>
      </c>
      <c r="B114" s="1328" t="s">
        <v>2160</v>
      </c>
      <c r="C114" s="1202">
        <v>155472.79999999999</v>
      </c>
      <c r="D114" s="1202">
        <v>11000</v>
      </c>
      <c r="E114" s="1202">
        <v>515001.89999999997</v>
      </c>
      <c r="F114" s="1202">
        <v>161472.79999999999</v>
      </c>
      <c r="G114" s="112">
        <v>91</v>
      </c>
    </row>
    <row r="115" spans="1:7" s="1536" customFormat="1" ht="9" customHeight="1">
      <c r="A115" s="5"/>
      <c r="B115" s="1329" t="s">
        <v>2144</v>
      </c>
      <c r="C115" s="1202">
        <v>19018.349999999999</v>
      </c>
      <c r="D115" s="1202">
        <v>5000</v>
      </c>
      <c r="E115" s="1202">
        <v>102252.175</v>
      </c>
      <c r="F115" s="1202">
        <v>24018.325000000001</v>
      </c>
      <c r="G115" s="112">
        <v>182</v>
      </c>
    </row>
    <row r="116" spans="1:7" s="1536" customFormat="1" ht="27.75">
      <c r="A116" s="5"/>
      <c r="B116" s="1330" t="s">
        <v>2145</v>
      </c>
      <c r="C116" s="1202">
        <v>38411.800000000003</v>
      </c>
      <c r="D116" s="1202">
        <v>4500</v>
      </c>
      <c r="E116" s="1202">
        <v>171893.2</v>
      </c>
      <c r="F116" s="1202">
        <v>42911.8</v>
      </c>
      <c r="G116" s="112">
        <v>364</v>
      </c>
    </row>
    <row r="117" spans="1:7" s="1536" customFormat="1" ht="9" customHeight="1">
      <c r="A117" s="5"/>
      <c r="B117" s="1334" t="s">
        <v>1341</v>
      </c>
      <c r="C117" s="315">
        <v>212902.95</v>
      </c>
      <c r="D117" s="315">
        <v>20500</v>
      </c>
      <c r="E117" s="315">
        <v>789147.27499999991</v>
      </c>
      <c r="F117" s="315">
        <v>228402.92499999999</v>
      </c>
      <c r="G117" s="112"/>
    </row>
    <row r="118" spans="1:7" ht="8.1" customHeight="1">
      <c r="A118" s="1724"/>
      <c r="B118" s="167"/>
      <c r="C118" s="1209"/>
      <c r="D118" s="64"/>
      <c r="E118" s="1205"/>
      <c r="F118" s="2"/>
      <c r="G118" s="5"/>
    </row>
    <row r="119" spans="1:7" ht="9" customHeight="1">
      <c r="A119" s="5" t="s">
        <v>2172</v>
      </c>
      <c r="B119" s="167" t="s">
        <v>2266</v>
      </c>
      <c r="C119" s="1202">
        <v>145373</v>
      </c>
      <c r="D119" s="1202">
        <v>10000</v>
      </c>
      <c r="E119" s="1202">
        <v>351381.7</v>
      </c>
      <c r="F119" s="1202">
        <v>145173.20000000001</v>
      </c>
      <c r="G119" s="5">
        <v>91</v>
      </c>
    </row>
    <row r="120" spans="1:7" ht="9" customHeight="1">
      <c r="A120" s="5"/>
      <c r="B120" s="167" t="s">
        <v>2267</v>
      </c>
      <c r="C120" s="1202">
        <v>24867.575000000001</v>
      </c>
      <c r="D120" s="1202">
        <v>14000</v>
      </c>
      <c r="E120" s="1202">
        <v>98079.175000000003</v>
      </c>
      <c r="F120" s="1202">
        <v>38867.574999999997</v>
      </c>
      <c r="G120" s="5">
        <v>182</v>
      </c>
    </row>
    <row r="121" spans="1:7" ht="27">
      <c r="A121" s="1724"/>
      <c r="B121" s="1330" t="s">
        <v>2268</v>
      </c>
      <c r="C121" s="1202">
        <v>24757.5</v>
      </c>
      <c r="D121" s="1202">
        <v>9000</v>
      </c>
      <c r="E121" s="1202">
        <v>110990.5</v>
      </c>
      <c r="F121" s="1202">
        <v>33757.5</v>
      </c>
      <c r="G121" s="5">
        <v>364</v>
      </c>
    </row>
    <row r="122" spans="1:7" s="1536" customFormat="1" ht="9" customHeight="1">
      <c r="A122" s="5"/>
      <c r="B122" s="1334" t="s">
        <v>1341</v>
      </c>
      <c r="C122" s="315">
        <v>194998.07500000001</v>
      </c>
      <c r="D122" s="315">
        <v>33000</v>
      </c>
      <c r="E122" s="315">
        <v>560451.375</v>
      </c>
      <c r="F122" s="315">
        <v>217798.27500000002</v>
      </c>
      <c r="G122" s="112"/>
    </row>
    <row r="123" spans="1:7" s="2271" customFormat="1" ht="8.1" customHeight="1">
      <c r="A123" s="2264"/>
      <c r="B123" s="2265"/>
      <c r="C123" s="2266"/>
      <c r="D123" s="2267"/>
      <c r="E123" s="2268"/>
      <c r="F123" s="2269"/>
      <c r="G123" s="2270"/>
    </row>
    <row r="124" spans="1:7" ht="9" customHeight="1">
      <c r="A124" s="5" t="s">
        <v>2295</v>
      </c>
      <c r="B124" s="167" t="s">
        <v>2609</v>
      </c>
      <c r="C124" s="1209">
        <v>70500</v>
      </c>
      <c r="D124" s="64">
        <v>13750</v>
      </c>
      <c r="E124" s="1205">
        <v>169872</v>
      </c>
      <c r="F124" s="2">
        <v>84200</v>
      </c>
      <c r="G124" s="5">
        <v>28</v>
      </c>
    </row>
    <row r="125" spans="1:7" ht="9" customHeight="1">
      <c r="A125" s="5"/>
      <c r="B125" s="167" t="s">
        <v>2610</v>
      </c>
      <c r="C125" s="1202">
        <v>158323.20000000001</v>
      </c>
      <c r="D125" s="1202">
        <v>12609.8</v>
      </c>
      <c r="E125" s="1202">
        <v>314205.2</v>
      </c>
      <c r="F125" s="1202">
        <v>160873</v>
      </c>
      <c r="G125" s="5">
        <v>91</v>
      </c>
    </row>
    <row r="126" spans="1:7" ht="9" customHeight="1">
      <c r="A126" s="5"/>
      <c r="B126" s="167" t="s">
        <v>2611</v>
      </c>
      <c r="C126" s="1202">
        <v>50433.425000000003</v>
      </c>
      <c r="D126" s="1202">
        <v>14085.275000000001</v>
      </c>
      <c r="E126" s="1202">
        <v>108450</v>
      </c>
      <c r="F126" s="1202">
        <v>64518.7</v>
      </c>
      <c r="G126" s="5">
        <v>182</v>
      </c>
    </row>
    <row r="127" spans="1:7" ht="27">
      <c r="A127" s="1724"/>
      <c r="B127" s="1330" t="s">
        <v>2612</v>
      </c>
      <c r="C127" s="1202">
        <v>27257.5</v>
      </c>
      <c r="D127" s="1202">
        <v>36683.599999999999</v>
      </c>
      <c r="E127" s="1202">
        <v>142915</v>
      </c>
      <c r="F127" s="1202">
        <v>53311.1</v>
      </c>
      <c r="G127" s="5">
        <v>364</v>
      </c>
    </row>
    <row r="128" spans="1:7" s="1536" customFormat="1" ht="9" customHeight="1">
      <c r="A128" s="5"/>
      <c r="B128" s="1334" t="s">
        <v>1341</v>
      </c>
      <c r="C128" s="315">
        <v>306514.125</v>
      </c>
      <c r="D128" s="315">
        <v>77128.674999999988</v>
      </c>
      <c r="E128" s="315">
        <v>735442.2</v>
      </c>
      <c r="F128" s="315">
        <v>362902.8</v>
      </c>
      <c r="G128" s="112"/>
    </row>
    <row r="129" spans="1:7" s="1536" customFormat="1" ht="8.1" customHeight="1">
      <c r="A129" s="5"/>
      <c r="B129" s="1334"/>
      <c r="C129" s="315"/>
      <c r="D129" s="315"/>
      <c r="E129" s="315"/>
      <c r="F129" s="315"/>
      <c r="G129" s="112"/>
    </row>
    <row r="130" spans="1:7" ht="9" customHeight="1">
      <c r="A130" s="5" t="s">
        <v>2635</v>
      </c>
      <c r="B130" s="167" t="s">
        <v>2728</v>
      </c>
      <c r="C130" s="1209">
        <v>42250</v>
      </c>
      <c r="D130" s="64">
        <v>0</v>
      </c>
      <c r="E130" s="1205">
        <v>131890</v>
      </c>
      <c r="F130" s="2">
        <v>39000</v>
      </c>
      <c r="G130" s="5">
        <v>28</v>
      </c>
    </row>
    <row r="131" spans="1:7" ht="9" customHeight="1">
      <c r="A131" s="5"/>
      <c r="B131" s="167" t="s">
        <v>2801</v>
      </c>
      <c r="C131" s="1202">
        <v>214659.20000000001</v>
      </c>
      <c r="D131" s="1202">
        <v>17000</v>
      </c>
      <c r="E131" s="1202">
        <v>630586.19999999995</v>
      </c>
      <c r="F131" s="1202">
        <v>220826</v>
      </c>
      <c r="G131" s="5">
        <v>91</v>
      </c>
    </row>
    <row r="132" spans="1:7" ht="9" customHeight="1">
      <c r="A132" s="5"/>
      <c r="B132" s="167" t="s">
        <v>2802</v>
      </c>
      <c r="C132" s="1202">
        <v>108186.07999999999</v>
      </c>
      <c r="D132" s="1202">
        <v>21000</v>
      </c>
      <c r="E132" s="1202">
        <v>276813.7</v>
      </c>
      <c r="F132" s="1202">
        <v>115421.07999999999</v>
      </c>
      <c r="G132" s="5">
        <v>182</v>
      </c>
    </row>
    <row r="133" spans="1:7" ht="9" customHeight="1">
      <c r="A133" s="1724"/>
      <c r="B133" s="1330" t="s">
        <v>2803</v>
      </c>
      <c r="C133" s="1202">
        <v>80981.100000000006</v>
      </c>
      <c r="D133" s="1202">
        <v>23000</v>
      </c>
      <c r="E133" s="1202">
        <v>320670</v>
      </c>
      <c r="F133" s="1202">
        <v>96561.1</v>
      </c>
      <c r="G133" s="5">
        <v>364</v>
      </c>
    </row>
    <row r="134" spans="1:7" s="1536" customFormat="1" ht="9" customHeight="1">
      <c r="A134" s="5"/>
      <c r="B134" s="1334" t="s">
        <v>1341</v>
      </c>
      <c r="C134" s="315">
        <v>446076.38</v>
      </c>
      <c r="D134" s="315">
        <v>61000</v>
      </c>
      <c r="E134" s="315">
        <v>1359959.9</v>
      </c>
      <c r="F134" s="315">
        <v>471808.17999999993</v>
      </c>
      <c r="G134" s="112"/>
    </row>
    <row r="135" spans="1:7" s="1536" customFormat="1" ht="8.1" customHeight="1">
      <c r="A135" s="5"/>
      <c r="B135" s="1334"/>
      <c r="C135" s="315"/>
      <c r="D135" s="315"/>
      <c r="E135" s="315"/>
      <c r="F135" s="315"/>
      <c r="G135" s="112"/>
    </row>
    <row r="136" spans="1:7" ht="9" customHeight="1">
      <c r="A136" s="5" t="s">
        <v>2736</v>
      </c>
      <c r="B136" s="167">
        <v>282</v>
      </c>
      <c r="C136" s="1209">
        <v>0</v>
      </c>
      <c r="D136" s="64">
        <v>5000</v>
      </c>
      <c r="E136" s="1205">
        <v>31490</v>
      </c>
      <c r="F136" s="2">
        <v>5000</v>
      </c>
      <c r="G136" s="5">
        <v>28</v>
      </c>
    </row>
    <row r="137" spans="1:7" ht="9" customHeight="1">
      <c r="A137" s="5"/>
      <c r="B137" s="167" t="s">
        <v>2868</v>
      </c>
      <c r="C137" s="1202">
        <v>113872.79999999999</v>
      </c>
      <c r="D137" s="1202">
        <v>20000</v>
      </c>
      <c r="E137" s="1202">
        <v>397800</v>
      </c>
      <c r="F137" s="1202">
        <v>133872.79999999999</v>
      </c>
      <c r="G137" s="5">
        <v>91</v>
      </c>
    </row>
    <row r="138" spans="1:7" ht="9" customHeight="1">
      <c r="A138" s="5"/>
      <c r="B138" s="167" t="s">
        <v>2869</v>
      </c>
      <c r="C138" s="1202">
        <v>75173.679999999993</v>
      </c>
      <c r="D138" s="1202">
        <v>50000</v>
      </c>
      <c r="E138" s="1202">
        <v>305125</v>
      </c>
      <c r="F138" s="1202">
        <v>125173.68</v>
      </c>
      <c r="G138" s="5">
        <v>182</v>
      </c>
    </row>
    <row r="139" spans="1:7" ht="9" customHeight="1">
      <c r="A139" s="1724"/>
      <c r="B139" s="1330" t="s">
        <v>2870</v>
      </c>
      <c r="C139" s="1202">
        <v>45970</v>
      </c>
      <c r="D139" s="1202">
        <v>18000</v>
      </c>
      <c r="E139" s="1202">
        <v>225875</v>
      </c>
      <c r="F139" s="1202">
        <v>63970</v>
      </c>
      <c r="G139" s="5">
        <v>364</v>
      </c>
    </row>
    <row r="140" spans="1:7" s="1536" customFormat="1" ht="9" customHeight="1">
      <c r="A140" s="5"/>
      <c r="B140" s="1334"/>
      <c r="C140" s="315">
        <v>235016.47999999998</v>
      </c>
      <c r="D140" s="315">
        <v>93000</v>
      </c>
      <c r="E140" s="315">
        <v>960290</v>
      </c>
      <c r="F140" s="315">
        <v>328016.48</v>
      </c>
      <c r="G140" s="112"/>
    </row>
    <row r="141" spans="1:7" s="1536" customFormat="1" ht="8.1" customHeight="1">
      <c r="A141" s="5"/>
      <c r="B141" s="1334"/>
      <c r="C141" s="315"/>
      <c r="D141" s="315"/>
      <c r="E141" s="315"/>
      <c r="F141" s="315"/>
      <c r="G141" s="112"/>
    </row>
    <row r="142" spans="1:7" ht="9" customHeight="1">
      <c r="A142" s="5" t="s">
        <v>2890</v>
      </c>
      <c r="B142" s="167" t="s">
        <v>2929</v>
      </c>
      <c r="C142" s="1209">
        <v>20000</v>
      </c>
      <c r="D142" s="64">
        <v>0</v>
      </c>
      <c r="E142" s="1205">
        <v>114710</v>
      </c>
      <c r="F142" s="2">
        <v>20000</v>
      </c>
      <c r="G142" s="5">
        <v>28</v>
      </c>
    </row>
    <row r="143" spans="1:7" ht="9" customHeight="1">
      <c r="A143" s="5"/>
      <c r="B143" s="167" t="s">
        <v>2930</v>
      </c>
      <c r="C143" s="1202">
        <v>46353.2</v>
      </c>
      <c r="D143" s="1202">
        <v>0</v>
      </c>
      <c r="E143" s="1202">
        <v>123333.2</v>
      </c>
      <c r="F143" s="1202">
        <v>46353.2</v>
      </c>
      <c r="G143" s="5">
        <v>91</v>
      </c>
    </row>
    <row r="144" spans="1:7" ht="9" customHeight="1">
      <c r="A144" s="5"/>
      <c r="B144" s="167" t="s">
        <v>2931</v>
      </c>
      <c r="C144" s="1202">
        <v>31550</v>
      </c>
      <c r="D144" s="1202">
        <v>0</v>
      </c>
      <c r="E144" s="1202">
        <v>71770</v>
      </c>
      <c r="F144" s="1202">
        <v>31550</v>
      </c>
      <c r="G144" s="5">
        <v>182</v>
      </c>
    </row>
    <row r="145" spans="1:7" ht="9" customHeight="1">
      <c r="A145" s="1724"/>
      <c r="B145" s="1330" t="s">
        <v>2932</v>
      </c>
      <c r="C145" s="1202">
        <v>45970</v>
      </c>
      <c r="D145" s="1202">
        <v>18000</v>
      </c>
      <c r="E145" s="1202">
        <v>225875</v>
      </c>
      <c r="F145" s="1202">
        <v>63970</v>
      </c>
      <c r="G145" s="5">
        <v>364</v>
      </c>
    </row>
    <row r="146" spans="1:7" s="1536" customFormat="1" ht="9" customHeight="1">
      <c r="A146" s="69"/>
      <c r="B146" s="2052"/>
      <c r="C146" s="1214">
        <v>143873.20000000001</v>
      </c>
      <c r="D146" s="1214">
        <v>18000</v>
      </c>
      <c r="E146" s="1214">
        <v>535688.19999999995</v>
      </c>
      <c r="F146" s="1214">
        <v>161873.20000000001</v>
      </c>
      <c r="G146" s="351"/>
    </row>
    <row r="147" spans="1:7" s="1536" customFormat="1" ht="5.25" customHeight="1">
      <c r="A147" s="1970"/>
      <c r="B147" s="1971"/>
      <c r="C147" s="1972"/>
      <c r="D147" s="1972"/>
      <c r="E147" s="1972"/>
      <c r="F147" s="1972"/>
      <c r="G147" s="1971"/>
    </row>
    <row r="148" spans="1:7" ht="14.1" customHeight="1">
      <c r="A148" s="1224" t="s">
        <v>1065</v>
      </c>
      <c r="B148" s="1225"/>
      <c r="C148" s="1226"/>
      <c r="D148" s="1227"/>
      <c r="E148" s="1228"/>
      <c r="F148" s="1228"/>
      <c r="G148" s="2371"/>
    </row>
    <row r="149" spans="1:7" ht="14.1" customHeight="1">
      <c r="A149" s="866"/>
      <c r="B149" s="867"/>
      <c r="C149" s="868"/>
      <c r="D149" s="411"/>
      <c r="E149" s="869"/>
      <c r="F149" s="869"/>
      <c r="G149" s="327"/>
    </row>
    <row r="150" spans="1:7" ht="14.1" customHeight="1">
      <c r="A150" s="866"/>
      <c r="B150" s="867"/>
      <c r="C150" s="868"/>
      <c r="D150" s="411"/>
      <c r="E150" s="869"/>
      <c r="F150" s="869"/>
      <c r="G150" s="327"/>
    </row>
    <row r="151" spans="1:7" ht="14.1" customHeight="1">
      <c r="A151" s="1002"/>
      <c r="B151" s="865"/>
      <c r="C151" s="870"/>
      <c r="D151" s="871"/>
      <c r="E151" s="872"/>
      <c r="F151" s="60"/>
      <c r="G151" s="2335"/>
    </row>
    <row r="152" spans="1:7">
      <c r="A152" s="73" t="s">
        <v>664</v>
      </c>
      <c r="B152" s="73" t="s">
        <v>665</v>
      </c>
      <c r="C152" s="2559" t="s">
        <v>666</v>
      </c>
      <c r="D152" s="2560"/>
      <c r="E152" s="249" t="s">
        <v>667</v>
      </c>
      <c r="F152" s="249" t="s">
        <v>668</v>
      </c>
      <c r="G152" s="73" t="s">
        <v>1177</v>
      </c>
    </row>
    <row r="153" spans="1:7">
      <c r="A153" s="69" t="s">
        <v>990</v>
      </c>
      <c r="B153" s="69" t="s">
        <v>990</v>
      </c>
      <c r="C153" s="157" t="s">
        <v>669</v>
      </c>
      <c r="D153" s="113" t="s">
        <v>670</v>
      </c>
      <c r="E153" s="157" t="s">
        <v>1525</v>
      </c>
      <c r="F153" s="157" t="s">
        <v>671</v>
      </c>
      <c r="G153" s="69" t="s">
        <v>672</v>
      </c>
    </row>
    <row r="154" spans="1:7" ht="15" customHeight="1">
      <c r="A154" s="1848" t="s">
        <v>2933</v>
      </c>
      <c r="B154" s="2180">
        <v>283</v>
      </c>
      <c r="C154" s="1745">
        <v>5000</v>
      </c>
      <c r="D154" s="1745"/>
      <c r="E154" s="1204">
        <v>37750</v>
      </c>
      <c r="F154" s="1204">
        <v>5000</v>
      </c>
      <c r="G154" s="2286">
        <v>28</v>
      </c>
    </row>
    <row r="155" spans="1:7" ht="15" customHeight="1">
      <c r="A155" s="1725" t="s">
        <v>2934</v>
      </c>
      <c r="B155" s="167">
        <v>284</v>
      </c>
      <c r="C155" s="1209">
        <v>5000</v>
      </c>
      <c r="D155" s="1209"/>
      <c r="E155" s="1205">
        <v>35450</v>
      </c>
      <c r="F155" s="1205">
        <v>5000</v>
      </c>
      <c r="G155" s="167">
        <v>28</v>
      </c>
    </row>
    <row r="156" spans="1:7" ht="15" customHeight="1">
      <c r="A156" s="1725" t="s">
        <v>2935</v>
      </c>
      <c r="B156" s="604">
        <v>285</v>
      </c>
      <c r="C156" s="1209">
        <v>5000</v>
      </c>
      <c r="D156" s="1209"/>
      <c r="E156" s="1205">
        <v>19040</v>
      </c>
      <c r="F156" s="1205">
        <v>5000</v>
      </c>
      <c r="G156" s="167">
        <v>28</v>
      </c>
    </row>
    <row r="157" spans="1:7" ht="15" customHeight="1">
      <c r="A157" s="1849" t="s">
        <v>2936</v>
      </c>
      <c r="B157" s="721">
        <v>286</v>
      </c>
      <c r="C157" s="1703">
        <v>5000</v>
      </c>
      <c r="D157" s="1703"/>
      <c r="E157" s="1926">
        <v>22470</v>
      </c>
      <c r="F157" s="1926">
        <v>5000</v>
      </c>
      <c r="G157" s="2288">
        <v>28</v>
      </c>
    </row>
    <row r="158" spans="1:7" ht="15" customHeight="1">
      <c r="A158" s="1725" t="s">
        <v>2937</v>
      </c>
      <c r="B158" s="604">
        <v>1526</v>
      </c>
      <c r="C158" s="1209">
        <v>200</v>
      </c>
      <c r="D158" s="1209">
        <v>0</v>
      </c>
      <c r="E158" s="1205">
        <v>2200</v>
      </c>
      <c r="F158" s="1205">
        <v>200</v>
      </c>
      <c r="G158" s="167">
        <v>91</v>
      </c>
    </row>
    <row r="159" spans="1:7" ht="15" customHeight="1">
      <c r="A159" s="1725" t="s">
        <v>2938</v>
      </c>
      <c r="B159" s="604">
        <v>1527</v>
      </c>
      <c r="C159" s="1209">
        <v>100</v>
      </c>
      <c r="D159" s="1209">
        <v>0</v>
      </c>
      <c r="E159" s="1205">
        <v>480</v>
      </c>
      <c r="F159" s="1205">
        <v>100</v>
      </c>
      <c r="G159" s="167">
        <v>91</v>
      </c>
    </row>
    <row r="160" spans="1:7" ht="15" customHeight="1">
      <c r="A160" s="1725" t="s">
        <v>2939</v>
      </c>
      <c r="B160" s="604">
        <v>1528</v>
      </c>
      <c r="C160" s="1209">
        <v>100</v>
      </c>
      <c r="D160" s="1209">
        <v>0</v>
      </c>
      <c r="E160" s="1205">
        <v>700</v>
      </c>
      <c r="F160" s="1205">
        <v>100</v>
      </c>
      <c r="G160" s="167">
        <v>91</v>
      </c>
    </row>
    <row r="161" spans="1:7" ht="15" customHeight="1">
      <c r="A161" s="1725" t="s">
        <v>2940</v>
      </c>
      <c r="B161" s="604">
        <v>1529</v>
      </c>
      <c r="C161" s="1209">
        <v>100</v>
      </c>
      <c r="D161" s="1209">
        <v>0</v>
      </c>
      <c r="E161" s="1205">
        <v>700</v>
      </c>
      <c r="F161" s="1205">
        <v>100</v>
      </c>
      <c r="G161" s="167">
        <v>91</v>
      </c>
    </row>
    <row r="162" spans="1:7" ht="15" customHeight="1">
      <c r="A162" s="1725" t="s">
        <v>2934</v>
      </c>
      <c r="B162" s="604">
        <v>1530</v>
      </c>
      <c r="C162" s="1209">
        <v>2000</v>
      </c>
      <c r="D162" s="1209">
        <v>0</v>
      </c>
      <c r="E162" s="1205">
        <v>20950</v>
      </c>
      <c r="F162" s="1205">
        <v>2000</v>
      </c>
      <c r="G162" s="167">
        <v>91</v>
      </c>
    </row>
    <row r="163" spans="1:7" ht="15" customHeight="1">
      <c r="A163" s="1725" t="s">
        <v>2941</v>
      </c>
      <c r="B163" s="604">
        <v>1531</v>
      </c>
      <c r="C163" s="1209">
        <v>2233.1999999999998</v>
      </c>
      <c r="D163" s="1209">
        <v>0</v>
      </c>
      <c r="E163" s="1205">
        <v>16803.2</v>
      </c>
      <c r="F163" s="1205">
        <v>2233.1999999999998</v>
      </c>
      <c r="G163" s="167">
        <v>91</v>
      </c>
    </row>
    <row r="164" spans="1:7" ht="15" customHeight="1">
      <c r="A164" s="1725" t="s">
        <v>2942</v>
      </c>
      <c r="B164" s="604">
        <v>1532</v>
      </c>
      <c r="C164" s="1209">
        <v>3130</v>
      </c>
      <c r="D164" s="1209">
        <v>0</v>
      </c>
      <c r="E164" s="1205">
        <v>9530</v>
      </c>
      <c r="F164" s="1205">
        <v>3130</v>
      </c>
      <c r="G164" s="167">
        <v>91</v>
      </c>
    </row>
    <row r="165" spans="1:7" ht="15" customHeight="1">
      <c r="A165" s="1725" t="s">
        <v>2943</v>
      </c>
      <c r="B165" s="604">
        <v>1533</v>
      </c>
      <c r="C165" s="1209">
        <v>12260</v>
      </c>
      <c r="D165" s="1209">
        <v>0</v>
      </c>
      <c r="E165" s="1205">
        <v>21450</v>
      </c>
      <c r="F165" s="1205">
        <v>12260</v>
      </c>
      <c r="G165" s="167">
        <v>91</v>
      </c>
    </row>
    <row r="166" spans="1:7" ht="15" customHeight="1">
      <c r="A166" s="1725" t="s">
        <v>2935</v>
      </c>
      <c r="B166" s="604">
        <v>1534</v>
      </c>
      <c r="C166" s="1209">
        <v>4000</v>
      </c>
      <c r="D166" s="1209">
        <v>0</v>
      </c>
      <c r="E166" s="1205">
        <v>11800</v>
      </c>
      <c r="F166" s="1205">
        <v>4000</v>
      </c>
      <c r="G166" s="167">
        <v>91</v>
      </c>
    </row>
    <row r="167" spans="1:7" ht="15" customHeight="1">
      <c r="A167" s="1725" t="s">
        <v>2944</v>
      </c>
      <c r="B167" s="604">
        <v>1535</v>
      </c>
      <c r="C167" s="1209">
        <v>14030</v>
      </c>
      <c r="D167" s="1209">
        <v>0</v>
      </c>
      <c r="E167" s="1205">
        <v>16150</v>
      </c>
      <c r="F167" s="1205">
        <v>14030</v>
      </c>
      <c r="G167" s="167">
        <v>91</v>
      </c>
    </row>
    <row r="168" spans="1:7" ht="15" customHeight="1">
      <c r="A168" s="1725" t="s">
        <v>2945</v>
      </c>
      <c r="B168" s="604">
        <v>1536</v>
      </c>
      <c r="C168" s="1209">
        <v>100</v>
      </c>
      <c r="D168" s="1209">
        <v>0</v>
      </c>
      <c r="E168" s="1205">
        <v>720</v>
      </c>
      <c r="F168" s="1205">
        <v>100</v>
      </c>
      <c r="G168" s="167">
        <v>91</v>
      </c>
    </row>
    <row r="169" spans="1:7" ht="15" customHeight="1">
      <c r="A169" s="1725" t="s">
        <v>2946</v>
      </c>
      <c r="B169" s="604">
        <v>1537</v>
      </c>
      <c r="C169" s="1209">
        <v>100</v>
      </c>
      <c r="D169" s="1209">
        <v>0</v>
      </c>
      <c r="E169" s="1205">
        <v>300</v>
      </c>
      <c r="F169" s="1205">
        <v>100</v>
      </c>
      <c r="G169" s="167">
        <v>91</v>
      </c>
    </row>
    <row r="170" spans="1:7" ht="15" customHeight="1">
      <c r="A170" s="1849" t="s">
        <v>2936</v>
      </c>
      <c r="B170" s="721">
        <v>1538</v>
      </c>
      <c r="C170" s="1703">
        <v>8000</v>
      </c>
      <c r="D170" s="1703">
        <v>0</v>
      </c>
      <c r="E170" s="1926">
        <v>21550</v>
      </c>
      <c r="F170" s="1926">
        <v>8000</v>
      </c>
      <c r="G170" s="2288">
        <v>91</v>
      </c>
    </row>
    <row r="171" spans="1:7" ht="15" customHeight="1">
      <c r="A171" s="1725" t="s">
        <v>2935</v>
      </c>
      <c r="B171" s="604" t="s">
        <v>2947</v>
      </c>
      <c r="C171" s="1209">
        <v>2000</v>
      </c>
      <c r="D171" s="1209">
        <v>0</v>
      </c>
      <c r="E171" s="1205">
        <v>9310</v>
      </c>
      <c r="F171" s="1205">
        <v>2000</v>
      </c>
      <c r="G171" s="167">
        <v>182</v>
      </c>
    </row>
    <row r="172" spans="1:7" ht="15" customHeight="1">
      <c r="A172" s="1725" t="s">
        <v>2944</v>
      </c>
      <c r="B172" s="604" t="s">
        <v>2948</v>
      </c>
      <c r="C172" s="1209">
        <v>4300</v>
      </c>
      <c r="D172" s="1209">
        <v>0</v>
      </c>
      <c r="E172" s="1205">
        <v>12950</v>
      </c>
      <c r="F172" s="1205">
        <v>4300</v>
      </c>
      <c r="G172" s="167">
        <v>182</v>
      </c>
    </row>
    <row r="173" spans="1:7" ht="15" customHeight="1">
      <c r="A173" s="1725" t="s">
        <v>2945</v>
      </c>
      <c r="B173" s="604" t="s">
        <v>2949</v>
      </c>
      <c r="C173" s="1209">
        <v>3000</v>
      </c>
      <c r="D173" s="1209">
        <v>0</v>
      </c>
      <c r="E173" s="1205">
        <v>12230</v>
      </c>
      <c r="F173" s="1205">
        <v>3000</v>
      </c>
      <c r="G173" s="167">
        <v>182</v>
      </c>
    </row>
    <row r="174" spans="1:7" ht="15" customHeight="1">
      <c r="A174" s="1725" t="s">
        <v>2946</v>
      </c>
      <c r="B174" s="604" t="s">
        <v>2950</v>
      </c>
      <c r="C174" s="1209">
        <v>20000</v>
      </c>
      <c r="D174" s="1209">
        <v>0</v>
      </c>
      <c r="E174" s="1205">
        <v>23540</v>
      </c>
      <c r="F174" s="1205">
        <v>20000</v>
      </c>
      <c r="G174" s="167">
        <v>182</v>
      </c>
    </row>
    <row r="175" spans="1:7" ht="15" customHeight="1">
      <c r="A175" s="1849" t="s">
        <v>2936</v>
      </c>
      <c r="B175" s="721" t="s">
        <v>2951</v>
      </c>
      <c r="C175" s="1703">
        <v>2250</v>
      </c>
      <c r="D175" s="1703">
        <v>0</v>
      </c>
      <c r="E175" s="1926">
        <v>13740</v>
      </c>
      <c r="F175" s="1926">
        <v>2250</v>
      </c>
      <c r="G175" s="2288">
        <v>182</v>
      </c>
    </row>
    <row r="176" spans="1:7" ht="15" customHeight="1">
      <c r="A176" s="1725" t="s">
        <v>2941</v>
      </c>
      <c r="B176" s="167" t="s">
        <v>2952</v>
      </c>
      <c r="C176" s="1209">
        <v>2000</v>
      </c>
      <c r="D176" s="1209">
        <v>0</v>
      </c>
      <c r="E176" s="1205">
        <v>9150</v>
      </c>
      <c r="F176" s="1205">
        <v>2000</v>
      </c>
      <c r="G176" s="167">
        <v>364</v>
      </c>
    </row>
    <row r="177" spans="1:7" ht="15" customHeight="1">
      <c r="A177" s="1725" t="s">
        <v>2943</v>
      </c>
      <c r="B177" s="167" t="s">
        <v>2953</v>
      </c>
      <c r="C177" s="1209">
        <v>2000</v>
      </c>
      <c r="D177" s="1209">
        <v>0</v>
      </c>
      <c r="E177" s="1205">
        <v>11360</v>
      </c>
      <c r="F177" s="1205">
        <v>2000</v>
      </c>
      <c r="G177" s="167">
        <v>364</v>
      </c>
    </row>
    <row r="178" spans="1:7" ht="15" customHeight="1">
      <c r="A178" s="1725" t="s">
        <v>2935</v>
      </c>
      <c r="B178" s="167" t="s">
        <v>2954</v>
      </c>
      <c r="C178" s="1209">
        <v>2000</v>
      </c>
      <c r="D178" s="1209">
        <v>0</v>
      </c>
      <c r="E178" s="1205">
        <v>8560</v>
      </c>
      <c r="F178" s="1205">
        <v>2000</v>
      </c>
      <c r="G178" s="167">
        <v>364</v>
      </c>
    </row>
    <row r="179" spans="1:7" ht="15" customHeight="1">
      <c r="A179" s="1725" t="s">
        <v>2944</v>
      </c>
      <c r="B179" s="167" t="s">
        <v>2955</v>
      </c>
      <c r="C179" s="1209">
        <v>2000</v>
      </c>
      <c r="D179" s="1209">
        <v>0</v>
      </c>
      <c r="E179" s="1205">
        <v>8700</v>
      </c>
      <c r="F179" s="1205">
        <v>2000</v>
      </c>
      <c r="G179" s="167">
        <v>364</v>
      </c>
    </row>
    <row r="180" spans="1:7" ht="15" customHeight="1">
      <c r="A180" s="1849" t="s">
        <v>2936</v>
      </c>
      <c r="B180" s="2262" t="s">
        <v>2956</v>
      </c>
      <c r="C180" s="1703">
        <v>0</v>
      </c>
      <c r="D180" s="1703">
        <v>3000</v>
      </c>
      <c r="E180" s="1926">
        <v>19160</v>
      </c>
      <c r="F180" s="1926">
        <v>3000</v>
      </c>
      <c r="G180" s="2288">
        <v>364</v>
      </c>
    </row>
    <row r="615" spans="1:7">
      <c r="A615" s="41"/>
      <c r="B615" s="1746">
        <v>41143</v>
      </c>
      <c r="C615" s="41"/>
      <c r="D615" s="41"/>
      <c r="G615" s="41"/>
    </row>
  </sheetData>
  <mergeCells count="3">
    <mergeCell ref="C5:D5"/>
    <mergeCell ref="C82:D82"/>
    <mergeCell ref="C152:D152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83" orientation="portrait" useFirstPageNumber="1" r:id="rId1"/>
  <headerFooter alignWithMargins="0">
    <oddFooter>&amp;C&amp;"Times New Roman,Bold"&amp;10&amp;P</oddFooter>
  </headerFooter>
  <rowBreaks count="2" manualBreakCount="2">
    <brk id="77" max="16383" man="1"/>
    <brk id="147" max="16383" man="1"/>
  </rowBreaks>
</worksheet>
</file>

<file path=xl/worksheets/sheet71.xml><?xml version="1.0" encoding="utf-8"?>
<worksheet xmlns="http://schemas.openxmlformats.org/spreadsheetml/2006/main" xmlns:r="http://schemas.openxmlformats.org/officeDocument/2006/relationships">
  <sheetPr codeName="Sheet62"/>
  <dimension ref="A1:E135"/>
  <sheetViews>
    <sheetView topLeftCell="A94" zoomScale="130" zoomScaleNormal="130" workbookViewId="0">
      <selection activeCell="E100" sqref="E100"/>
    </sheetView>
  </sheetViews>
  <sheetFormatPr defaultColWidth="12.5" defaultRowHeight="9" customHeight="1"/>
  <cols>
    <col min="1" max="1" width="6.33203125" style="158" customWidth="1"/>
    <col min="2" max="2" width="23.83203125" style="142" customWidth="1"/>
    <col min="3" max="3" width="29.1640625" style="162" customWidth="1"/>
    <col min="4" max="4" width="26.83203125" style="162" customWidth="1"/>
    <col min="5" max="5" width="29.5" style="161" customWidth="1"/>
    <col min="6" max="16384" width="12.5" style="588"/>
  </cols>
  <sheetData>
    <row r="1" spans="1:5" s="514" customFormat="1" ht="14.1" customHeight="1">
      <c r="A1" s="430" t="s">
        <v>2480</v>
      </c>
      <c r="B1" s="511"/>
      <c r="C1" s="510"/>
      <c r="D1" s="510"/>
      <c r="E1" s="520"/>
    </row>
    <row r="2" spans="1:5" s="514" customFormat="1" ht="14.1" customHeight="1">
      <c r="A2" s="428"/>
      <c r="C2" s="513"/>
      <c r="D2" s="513"/>
      <c r="E2" s="521"/>
    </row>
    <row r="3" spans="1:5" s="514" customFormat="1" ht="14.1" customHeight="1">
      <c r="A3" s="428"/>
      <c r="C3" s="513"/>
      <c r="D3" s="513"/>
      <c r="E3" s="521"/>
    </row>
    <row r="4" spans="1:5" s="514" customFormat="1" ht="14.1" customHeight="1">
      <c r="A4" s="428" t="s">
        <v>280</v>
      </c>
      <c r="C4" s="513"/>
      <c r="D4" s="513"/>
      <c r="E4" s="521"/>
    </row>
    <row r="5" spans="1:5" ht="9" customHeight="1">
      <c r="A5" s="2561" t="s">
        <v>1788</v>
      </c>
      <c r="B5" s="2562"/>
      <c r="C5" s="2054" t="s">
        <v>173</v>
      </c>
      <c r="D5" s="2054" t="s">
        <v>174</v>
      </c>
      <c r="E5" s="2054" t="s">
        <v>1341</v>
      </c>
    </row>
    <row r="6" spans="1:5" ht="9" customHeight="1">
      <c r="A6" s="2563"/>
      <c r="B6" s="2564"/>
      <c r="C6" s="2055" t="s">
        <v>1768</v>
      </c>
      <c r="D6" s="2055" t="s">
        <v>2666</v>
      </c>
      <c r="E6" s="2055" t="s">
        <v>175</v>
      </c>
    </row>
    <row r="7" spans="1:5" s="1415" customFormat="1" ht="6.95" customHeight="1">
      <c r="A7" s="2053">
        <v>1957</v>
      </c>
      <c r="B7" s="1141" t="s">
        <v>718</v>
      </c>
      <c r="C7" s="1521">
        <v>34.799999999999997</v>
      </c>
      <c r="D7" s="1521">
        <v>18.399999999999999</v>
      </c>
      <c r="E7" s="1521">
        <v>53.2</v>
      </c>
    </row>
    <row r="8" spans="1:5" s="1415" customFormat="1" ht="6.95" customHeight="1">
      <c r="A8" s="1094">
        <v>1958</v>
      </c>
      <c r="B8" s="1143" t="s">
        <v>718</v>
      </c>
      <c r="C8" s="12">
        <v>44.9</v>
      </c>
      <c r="D8" s="12">
        <v>12.2</v>
      </c>
      <c r="E8" s="12">
        <v>57.1</v>
      </c>
    </row>
    <row r="9" spans="1:5" s="1415" customFormat="1" ht="6.95" customHeight="1">
      <c r="A9" s="1094">
        <v>1959</v>
      </c>
      <c r="B9" s="1143" t="s">
        <v>718</v>
      </c>
      <c r="C9" s="12">
        <v>67</v>
      </c>
      <c r="D9" s="12">
        <v>23.2</v>
      </c>
      <c r="E9" s="12">
        <v>90.2</v>
      </c>
    </row>
    <row r="10" spans="1:5" s="1415" customFormat="1" ht="6.95" customHeight="1">
      <c r="A10" s="1094">
        <v>1960</v>
      </c>
      <c r="B10" s="1143" t="s">
        <v>718</v>
      </c>
      <c r="C10" s="12">
        <v>61.5</v>
      </c>
      <c r="D10" s="12">
        <v>10.6</v>
      </c>
      <c r="E10" s="12">
        <v>72.099999999999994</v>
      </c>
    </row>
    <row r="11" spans="1:5" s="1415" customFormat="1" ht="6.95" customHeight="1">
      <c r="A11" s="1094">
        <v>1961</v>
      </c>
      <c r="B11" s="1143" t="s">
        <v>718</v>
      </c>
      <c r="C11" s="12">
        <v>70.7</v>
      </c>
      <c r="D11" s="12">
        <v>5.3</v>
      </c>
      <c r="E11" s="12">
        <v>76</v>
      </c>
    </row>
    <row r="12" spans="1:5" s="1415" customFormat="1" ht="6.95" customHeight="1">
      <c r="A12" s="1094">
        <v>1962</v>
      </c>
      <c r="B12" s="1143" t="s">
        <v>718</v>
      </c>
      <c r="C12" s="12">
        <v>86.5</v>
      </c>
      <c r="D12" s="12">
        <v>3.5</v>
      </c>
      <c r="E12" s="12">
        <v>90</v>
      </c>
    </row>
    <row r="13" spans="1:5" s="1415" customFormat="1" ht="6.95" customHeight="1">
      <c r="A13" s="1094">
        <v>1963</v>
      </c>
      <c r="B13" s="1143" t="s">
        <v>718</v>
      </c>
      <c r="C13" s="12">
        <v>95.2</v>
      </c>
      <c r="D13" s="12">
        <v>7.8</v>
      </c>
      <c r="E13" s="12">
        <v>100.3</v>
      </c>
    </row>
    <row r="14" spans="1:5" s="1415" customFormat="1" ht="6.95" customHeight="1">
      <c r="A14" s="1094">
        <v>1964</v>
      </c>
      <c r="B14" s="1143" t="s">
        <v>718</v>
      </c>
      <c r="C14" s="12">
        <v>98.6</v>
      </c>
      <c r="D14" s="12">
        <v>10.5</v>
      </c>
      <c r="E14" s="12">
        <v>109.1</v>
      </c>
    </row>
    <row r="15" spans="1:5" s="1415" customFormat="1" ht="6.95" customHeight="1">
      <c r="A15" s="1094">
        <v>1965</v>
      </c>
      <c r="B15" s="1143" t="s">
        <v>718</v>
      </c>
      <c r="C15" s="12">
        <v>117.7</v>
      </c>
      <c r="D15" s="12">
        <v>7.4</v>
      </c>
      <c r="E15" s="12">
        <v>125.1</v>
      </c>
    </row>
    <row r="16" spans="1:5" s="1415" customFormat="1" ht="6.95" customHeight="1">
      <c r="A16" s="1094">
        <v>1966</v>
      </c>
      <c r="B16" s="1143" t="s">
        <v>718</v>
      </c>
      <c r="C16" s="12">
        <v>99.8</v>
      </c>
      <c r="D16" s="12">
        <v>10.199999999999999</v>
      </c>
      <c r="E16" s="12">
        <v>110</v>
      </c>
    </row>
    <row r="17" spans="1:5" s="1415" customFormat="1" ht="6.95" customHeight="1">
      <c r="A17" s="1094">
        <v>1967</v>
      </c>
      <c r="B17" s="1143" t="s">
        <v>718</v>
      </c>
      <c r="C17" s="12">
        <v>74.3</v>
      </c>
      <c r="D17" s="12">
        <v>8.6999999999999993</v>
      </c>
      <c r="E17" s="12">
        <v>83</v>
      </c>
    </row>
    <row r="18" spans="1:5" s="1415" customFormat="1" ht="6.95" customHeight="1">
      <c r="A18" s="1094">
        <v>1968</v>
      </c>
      <c r="B18" s="1143" t="s">
        <v>718</v>
      </c>
      <c r="C18" s="12">
        <v>146.80000000000001</v>
      </c>
      <c r="D18" s="12">
        <v>14.3</v>
      </c>
      <c r="E18" s="12">
        <v>161.1</v>
      </c>
    </row>
    <row r="19" spans="1:5" s="1415" customFormat="1" ht="6.95" customHeight="1">
      <c r="A19" s="1094">
        <v>1969</v>
      </c>
      <c r="B19" s="1143" t="s">
        <v>718</v>
      </c>
      <c r="C19" s="12">
        <v>139</v>
      </c>
      <c r="D19" s="12">
        <v>18.7</v>
      </c>
      <c r="E19" s="12">
        <v>157.69999999999999</v>
      </c>
    </row>
    <row r="20" spans="1:5" s="1415" customFormat="1" ht="6.95" customHeight="1">
      <c r="A20" s="1094">
        <v>1970</v>
      </c>
      <c r="B20" s="1143" t="s">
        <v>718</v>
      </c>
      <c r="C20" s="12">
        <v>277.60000000000002</v>
      </c>
      <c r="D20" s="12">
        <v>16.600000000000001</v>
      </c>
      <c r="E20" s="12">
        <v>294.2</v>
      </c>
    </row>
    <row r="21" spans="1:5" s="1415" customFormat="1" ht="6.95" customHeight="1">
      <c r="A21" s="1094">
        <v>1971</v>
      </c>
      <c r="B21" s="1143" t="s">
        <v>718</v>
      </c>
      <c r="C21" s="12">
        <v>297.7</v>
      </c>
      <c r="D21" s="12">
        <v>9.1</v>
      </c>
      <c r="E21" s="12">
        <v>306.8</v>
      </c>
    </row>
    <row r="22" spans="1:5" s="1415" customFormat="1" ht="6.95" customHeight="1">
      <c r="A22" s="1094">
        <v>1972</v>
      </c>
      <c r="B22" s="1143" t="s">
        <v>718</v>
      </c>
      <c r="C22" s="12">
        <v>313.60000000000002</v>
      </c>
      <c r="D22" s="12">
        <v>11.3</v>
      </c>
      <c r="E22" s="12">
        <v>324.89999999999998</v>
      </c>
    </row>
    <row r="23" spans="1:5" s="1415" customFormat="1" ht="6.95" customHeight="1">
      <c r="A23" s="1094">
        <v>1973</v>
      </c>
      <c r="B23" s="1143" t="s">
        <v>718</v>
      </c>
      <c r="C23" s="12">
        <v>263.39999999999998</v>
      </c>
      <c r="D23" s="12">
        <v>13.2</v>
      </c>
      <c r="E23" s="12">
        <v>276.60000000000002</v>
      </c>
    </row>
    <row r="24" spans="1:5" s="1415" customFormat="1" ht="6.95" customHeight="1">
      <c r="A24" s="1094">
        <v>1974</v>
      </c>
      <c r="B24" s="1143" t="s">
        <v>718</v>
      </c>
      <c r="C24" s="12">
        <v>265.5</v>
      </c>
      <c r="D24" s="12">
        <v>10.5</v>
      </c>
      <c r="E24" s="12">
        <v>276</v>
      </c>
    </row>
    <row r="25" spans="1:5" s="1415" customFormat="1" ht="6.95" customHeight="1">
      <c r="A25" s="1094">
        <v>1975</v>
      </c>
      <c r="B25" s="1143" t="s">
        <v>718</v>
      </c>
      <c r="C25" s="12">
        <v>240</v>
      </c>
      <c r="D25" s="12">
        <v>6.7</v>
      </c>
      <c r="E25" s="12">
        <v>246.7</v>
      </c>
    </row>
    <row r="26" spans="1:5" s="1415" customFormat="1" ht="6.95" customHeight="1">
      <c r="A26" s="1094">
        <v>1976</v>
      </c>
      <c r="B26" s="1143" t="s">
        <v>718</v>
      </c>
      <c r="C26" s="12">
        <v>164.7</v>
      </c>
      <c r="D26" s="12">
        <v>8.6</v>
      </c>
      <c r="E26" s="12">
        <v>173.3</v>
      </c>
    </row>
    <row r="27" spans="1:5" s="1415" customFormat="1" ht="6.95" customHeight="1">
      <c r="A27" s="1094">
        <v>1977</v>
      </c>
      <c r="B27" s="1143" t="s">
        <v>718</v>
      </c>
      <c r="C27" s="12">
        <v>163.4</v>
      </c>
      <c r="D27" s="12">
        <v>4.4000000000000004</v>
      </c>
      <c r="E27" s="12">
        <v>167.8</v>
      </c>
    </row>
    <row r="28" spans="1:5" s="1415" customFormat="1" ht="6.95" customHeight="1">
      <c r="A28" s="1094">
        <v>1978</v>
      </c>
      <c r="B28" s="1143" t="s">
        <v>718</v>
      </c>
      <c r="C28" s="12">
        <v>178.7</v>
      </c>
      <c r="D28" s="12" t="s">
        <v>1360</v>
      </c>
      <c r="E28" s="12">
        <v>178.7</v>
      </c>
    </row>
    <row r="29" spans="1:5" s="1415" customFormat="1" ht="6.95" customHeight="1">
      <c r="A29" s="1094">
        <v>1979</v>
      </c>
      <c r="B29" s="1143" t="s">
        <v>718</v>
      </c>
      <c r="C29" s="12">
        <v>183.8</v>
      </c>
      <c r="D29" s="12" t="s">
        <v>1360</v>
      </c>
      <c r="E29" s="12">
        <v>183.8</v>
      </c>
    </row>
    <row r="30" spans="1:5" s="1415" customFormat="1" ht="6.95" customHeight="1">
      <c r="A30" s="1094">
        <v>1980</v>
      </c>
      <c r="B30" s="1143" t="s">
        <v>718</v>
      </c>
      <c r="C30" s="12">
        <v>163</v>
      </c>
      <c r="D30" s="12" t="s">
        <v>1360</v>
      </c>
      <c r="E30" s="12">
        <v>163</v>
      </c>
    </row>
    <row r="31" spans="1:5" s="1415" customFormat="1" ht="6.95" customHeight="1">
      <c r="A31" s="1094">
        <v>1981</v>
      </c>
      <c r="B31" s="1143" t="s">
        <v>718</v>
      </c>
      <c r="C31" s="12">
        <v>71.599999999999994</v>
      </c>
      <c r="D31" s="12" t="s">
        <v>1360</v>
      </c>
      <c r="E31" s="12">
        <v>71.599999999999994</v>
      </c>
    </row>
    <row r="32" spans="1:5" s="1415" customFormat="1" ht="6.95" customHeight="1">
      <c r="A32" s="1094">
        <v>1982</v>
      </c>
      <c r="B32" s="1143" t="s">
        <v>718</v>
      </c>
      <c r="C32" s="12" t="s">
        <v>1360</v>
      </c>
      <c r="D32" s="12" t="s">
        <v>1360</v>
      </c>
      <c r="E32" s="12" t="s">
        <v>1360</v>
      </c>
    </row>
    <row r="33" spans="1:5" s="1415" customFormat="1" ht="6.95" customHeight="1">
      <c r="A33" s="1094">
        <v>1983</v>
      </c>
      <c r="B33" s="1143" t="s">
        <v>718</v>
      </c>
      <c r="C33" s="12" t="s">
        <v>1360</v>
      </c>
      <c r="D33" s="12" t="s">
        <v>1360</v>
      </c>
      <c r="E33" s="12" t="s">
        <v>1360</v>
      </c>
    </row>
    <row r="34" spans="1:5" s="1415" customFormat="1" ht="6.95" customHeight="1">
      <c r="A34" s="1094">
        <v>1984</v>
      </c>
      <c r="B34" s="1143" t="s">
        <v>718</v>
      </c>
      <c r="C34" s="12" t="s">
        <v>1360</v>
      </c>
      <c r="D34" s="12" t="s">
        <v>1360</v>
      </c>
      <c r="E34" s="12" t="s">
        <v>1360</v>
      </c>
    </row>
    <row r="35" spans="1:5" s="1415" customFormat="1" ht="6.95" customHeight="1">
      <c r="A35" s="1094">
        <v>1985</v>
      </c>
      <c r="B35" s="1143" t="s">
        <v>718</v>
      </c>
      <c r="C35" s="12" t="s">
        <v>1360</v>
      </c>
      <c r="D35" s="12" t="s">
        <v>1360</v>
      </c>
      <c r="E35" s="12" t="s">
        <v>1360</v>
      </c>
    </row>
    <row r="36" spans="1:5" s="1415" customFormat="1" ht="6.95" customHeight="1">
      <c r="A36" s="1094">
        <v>1986</v>
      </c>
      <c r="B36" s="1143" t="s">
        <v>718</v>
      </c>
      <c r="C36" s="12" t="s">
        <v>1360</v>
      </c>
      <c r="D36" s="12" t="s">
        <v>1360</v>
      </c>
      <c r="E36" s="12" t="s">
        <v>1360</v>
      </c>
    </row>
    <row r="37" spans="1:5" s="1415" customFormat="1" ht="6.95" customHeight="1">
      <c r="A37" s="1094">
        <v>1987</v>
      </c>
      <c r="B37" s="1143" t="s">
        <v>718</v>
      </c>
      <c r="C37" s="12" t="s">
        <v>1360</v>
      </c>
      <c r="D37" s="12" t="s">
        <v>1360</v>
      </c>
      <c r="E37" s="12" t="s">
        <v>1360</v>
      </c>
    </row>
    <row r="38" spans="1:5" s="1415" customFormat="1" ht="6.95" customHeight="1">
      <c r="A38" s="1094">
        <v>1988</v>
      </c>
      <c r="B38" s="1143" t="s">
        <v>718</v>
      </c>
      <c r="C38" s="12">
        <v>266.89999999999998</v>
      </c>
      <c r="D38" s="12" t="s">
        <v>1360</v>
      </c>
      <c r="E38" s="12">
        <v>266.89999999999998</v>
      </c>
    </row>
    <row r="39" spans="1:5" s="1415" customFormat="1" ht="6.95" customHeight="1">
      <c r="A39" s="1094">
        <v>1989</v>
      </c>
      <c r="B39" s="1143" t="s">
        <v>718</v>
      </c>
      <c r="C39" s="12" t="s">
        <v>1360</v>
      </c>
      <c r="D39" s="12" t="s">
        <v>1360</v>
      </c>
      <c r="E39" s="12" t="s">
        <v>1360</v>
      </c>
    </row>
    <row r="40" spans="1:5" s="1415" customFormat="1" ht="6.95" customHeight="1">
      <c r="A40" s="1094">
        <v>1990</v>
      </c>
      <c r="B40" s="1143" t="s">
        <v>718</v>
      </c>
      <c r="C40" s="12">
        <v>101.2</v>
      </c>
      <c r="D40" s="12" t="s">
        <v>1360</v>
      </c>
      <c r="E40" s="12">
        <v>101.2</v>
      </c>
    </row>
    <row r="41" spans="1:5" s="1415" customFormat="1" ht="6.95" customHeight="1">
      <c r="A41" s="1094">
        <v>1991</v>
      </c>
      <c r="B41" s="1143" t="s">
        <v>718</v>
      </c>
      <c r="C41" s="12" t="s">
        <v>1360</v>
      </c>
      <c r="D41" s="12" t="s">
        <v>1360</v>
      </c>
      <c r="E41" s="12" t="s">
        <v>1360</v>
      </c>
    </row>
    <row r="42" spans="1:5" s="1415" customFormat="1" ht="6.95" customHeight="1">
      <c r="A42" s="1094">
        <v>1992</v>
      </c>
      <c r="B42" s="1143" t="s">
        <v>718</v>
      </c>
      <c r="C42" s="12" t="s">
        <v>1360</v>
      </c>
      <c r="D42" s="12" t="s">
        <v>1360</v>
      </c>
      <c r="E42" s="12" t="s">
        <v>1360</v>
      </c>
    </row>
    <row r="43" spans="1:5" s="1417" customFormat="1" ht="6.95" customHeight="1">
      <c r="A43" s="1094">
        <v>1993</v>
      </c>
      <c r="B43" s="700" t="s">
        <v>718</v>
      </c>
      <c r="C43" s="12" t="s">
        <v>1360</v>
      </c>
      <c r="D43" s="12" t="s">
        <v>1360</v>
      </c>
      <c r="E43" s="12" t="s">
        <v>1360</v>
      </c>
    </row>
    <row r="44" spans="1:5" s="1417" customFormat="1" ht="6.95" customHeight="1">
      <c r="A44" s="1094">
        <v>1994</v>
      </c>
      <c r="B44" s="700" t="s">
        <v>718</v>
      </c>
      <c r="C44" s="12" t="s">
        <v>1360</v>
      </c>
      <c r="D44" s="12" t="s">
        <v>1360</v>
      </c>
      <c r="E44" s="12" t="s">
        <v>1360</v>
      </c>
    </row>
    <row r="45" spans="1:5" s="1417" customFormat="1" ht="6.95" customHeight="1">
      <c r="A45" s="1094">
        <v>1995</v>
      </c>
      <c r="B45" s="700" t="s">
        <v>718</v>
      </c>
      <c r="C45" s="12" t="s">
        <v>1360</v>
      </c>
      <c r="D45" s="12" t="s">
        <v>1360</v>
      </c>
      <c r="E45" s="12" t="s">
        <v>1360</v>
      </c>
    </row>
    <row r="46" spans="1:5" s="1417" customFormat="1" ht="6.95" customHeight="1">
      <c r="A46" s="1094">
        <v>1996</v>
      </c>
      <c r="B46" s="700" t="s">
        <v>718</v>
      </c>
      <c r="C46" s="12" t="s">
        <v>1360</v>
      </c>
      <c r="D46" s="12" t="s">
        <v>1360</v>
      </c>
      <c r="E46" s="12" t="s">
        <v>1360</v>
      </c>
    </row>
    <row r="47" spans="1:5" s="1417" customFormat="1" ht="6.95" customHeight="1">
      <c r="A47" s="1094">
        <v>1997</v>
      </c>
      <c r="B47" s="700" t="s">
        <v>718</v>
      </c>
      <c r="C47" s="12" t="s">
        <v>1360</v>
      </c>
      <c r="D47" s="12" t="s">
        <v>1360</v>
      </c>
      <c r="E47" s="12" t="s">
        <v>1360</v>
      </c>
    </row>
    <row r="48" spans="1:5" s="1417" customFormat="1" ht="6.95" customHeight="1">
      <c r="A48" s="1094">
        <v>1998</v>
      </c>
      <c r="B48" s="717" t="s">
        <v>718</v>
      </c>
      <c r="C48" s="12" t="s">
        <v>1360</v>
      </c>
      <c r="D48" s="12" t="s">
        <v>1360</v>
      </c>
      <c r="E48" s="12" t="s">
        <v>1360</v>
      </c>
    </row>
    <row r="49" spans="1:5" s="1417" customFormat="1" ht="6.95" customHeight="1">
      <c r="A49" s="1094">
        <v>1999</v>
      </c>
      <c r="B49" s="700" t="s">
        <v>718</v>
      </c>
      <c r="C49" s="12" t="s">
        <v>1360</v>
      </c>
      <c r="D49" s="12" t="s">
        <v>1360</v>
      </c>
      <c r="E49" s="12" t="s">
        <v>1360</v>
      </c>
    </row>
    <row r="50" spans="1:5" s="1418" customFormat="1" ht="6.95" customHeight="1">
      <c r="A50" s="1094">
        <v>2000</v>
      </c>
      <c r="B50" s="717" t="s">
        <v>718</v>
      </c>
      <c r="C50" s="12" t="s">
        <v>1360</v>
      </c>
      <c r="D50" s="12" t="s">
        <v>1360</v>
      </c>
      <c r="E50" s="12" t="s">
        <v>1360</v>
      </c>
    </row>
    <row r="51" spans="1:5" s="1418" customFormat="1" ht="6.95" customHeight="1">
      <c r="A51" s="1419" t="s">
        <v>747</v>
      </c>
      <c r="B51" s="1420" t="s">
        <v>718</v>
      </c>
      <c r="C51" s="1262" t="s">
        <v>1360</v>
      </c>
      <c r="D51" s="12" t="s">
        <v>1360</v>
      </c>
      <c r="E51" s="12" t="s">
        <v>1360</v>
      </c>
    </row>
    <row r="52" spans="1:5" s="1417" customFormat="1" ht="6.95" customHeight="1">
      <c r="A52" s="1094">
        <v>2002</v>
      </c>
      <c r="B52" s="1421" t="s">
        <v>718</v>
      </c>
      <c r="C52" s="1262" t="s">
        <v>1360</v>
      </c>
      <c r="D52" s="12" t="s">
        <v>1360</v>
      </c>
      <c r="E52" s="12" t="s">
        <v>1360</v>
      </c>
    </row>
    <row r="53" spans="1:5" s="1417" customFormat="1" ht="6.95" customHeight="1">
      <c r="A53" s="1422" t="s">
        <v>1412</v>
      </c>
      <c r="B53" s="1423" t="s">
        <v>718</v>
      </c>
      <c r="C53" s="12">
        <v>461.7</v>
      </c>
      <c r="D53" s="12" t="s">
        <v>1360</v>
      </c>
      <c r="E53" s="12">
        <v>461.7</v>
      </c>
    </row>
    <row r="54" spans="1:5" s="1424" customFormat="1" ht="6.95" customHeight="1">
      <c r="A54" s="1422" t="s">
        <v>278</v>
      </c>
      <c r="B54" s="1423" t="s">
        <v>718</v>
      </c>
      <c r="C54" s="65">
        <v>753</v>
      </c>
      <c r="D54" s="12" t="s">
        <v>1360</v>
      </c>
      <c r="E54" s="12">
        <v>753</v>
      </c>
    </row>
    <row r="55" spans="1:5" s="1424" customFormat="1" ht="6.95" customHeight="1">
      <c r="A55" s="1425" t="s">
        <v>1602</v>
      </c>
      <c r="B55" s="1423" t="s">
        <v>718</v>
      </c>
      <c r="C55" s="12" t="s">
        <v>1360</v>
      </c>
      <c r="D55" s="12" t="s">
        <v>1360</v>
      </c>
      <c r="E55" s="12" t="s">
        <v>1360</v>
      </c>
    </row>
    <row r="56" spans="1:5" s="1424" customFormat="1" ht="6.95" customHeight="1">
      <c r="A56" s="1425" t="s">
        <v>989</v>
      </c>
      <c r="B56" s="1423" t="s">
        <v>718</v>
      </c>
      <c r="C56" s="12" t="s">
        <v>1360</v>
      </c>
      <c r="D56" s="12" t="s">
        <v>1360</v>
      </c>
      <c r="E56" s="12" t="s">
        <v>1360</v>
      </c>
    </row>
    <row r="57" spans="1:5" s="1424" customFormat="1" ht="6.95" customHeight="1">
      <c r="A57" s="1425" t="s">
        <v>974</v>
      </c>
      <c r="B57" s="1423" t="s">
        <v>718</v>
      </c>
      <c r="C57" s="12">
        <v>3122.5</v>
      </c>
      <c r="D57" s="12" t="s">
        <v>1360</v>
      </c>
      <c r="E57" s="12">
        <v>3122.5</v>
      </c>
    </row>
    <row r="58" spans="1:5" s="1424" customFormat="1" ht="6.95" customHeight="1">
      <c r="A58" s="1425" t="s">
        <v>212</v>
      </c>
      <c r="B58" s="1423" t="s">
        <v>718</v>
      </c>
      <c r="C58" s="1262">
        <v>823.9</v>
      </c>
      <c r="D58" s="12" t="s">
        <v>1360</v>
      </c>
      <c r="E58" s="1263">
        <v>823.9</v>
      </c>
    </row>
    <row r="59" spans="1:5" s="1424" customFormat="1" ht="6.95" customHeight="1">
      <c r="A59" s="1425" t="s">
        <v>1245</v>
      </c>
      <c r="B59" s="1423" t="s">
        <v>718</v>
      </c>
      <c r="C59" s="12" t="s">
        <v>1360</v>
      </c>
      <c r="D59" s="12" t="s">
        <v>1360</v>
      </c>
      <c r="E59" s="12" t="s">
        <v>1360</v>
      </c>
    </row>
    <row r="60" spans="1:5" s="1424" customFormat="1" ht="6.95" customHeight="1">
      <c r="A60" s="1425" t="s">
        <v>725</v>
      </c>
      <c r="B60" s="1423" t="s">
        <v>718</v>
      </c>
      <c r="C60" s="12" t="s">
        <v>1360</v>
      </c>
      <c r="D60" s="12" t="s">
        <v>1360</v>
      </c>
      <c r="E60" s="12" t="s">
        <v>1360</v>
      </c>
    </row>
    <row r="61" spans="1:5" s="1424" customFormat="1" ht="6.95" customHeight="1">
      <c r="A61" s="1425" t="s">
        <v>272</v>
      </c>
      <c r="B61" s="1423" t="s">
        <v>718</v>
      </c>
      <c r="C61" s="12" t="s">
        <v>1360</v>
      </c>
      <c r="D61" s="12" t="s">
        <v>1360</v>
      </c>
      <c r="E61" s="12" t="s">
        <v>1360</v>
      </c>
    </row>
    <row r="62" spans="1:5" s="1424" customFormat="1" ht="6.95" customHeight="1">
      <c r="A62" s="1425" t="s">
        <v>1388</v>
      </c>
      <c r="B62" s="1423" t="s">
        <v>718</v>
      </c>
      <c r="C62" s="1263">
        <v>23125.1</v>
      </c>
      <c r="D62" s="12" t="s">
        <v>1360</v>
      </c>
      <c r="E62" s="1262">
        <v>23125.1</v>
      </c>
    </row>
    <row r="63" spans="1:5" s="1424" customFormat="1" ht="6.95" customHeight="1">
      <c r="A63" s="1425" t="s">
        <v>1590</v>
      </c>
      <c r="B63" s="1423" t="s">
        <v>718</v>
      </c>
      <c r="C63" s="1263" t="s">
        <v>1360</v>
      </c>
      <c r="D63" s="12" t="s">
        <v>1360</v>
      </c>
      <c r="E63" s="1262" t="s">
        <v>1360</v>
      </c>
    </row>
    <row r="64" spans="1:5" s="1424" customFormat="1" ht="6.95" customHeight="1">
      <c r="A64" s="1425" t="s">
        <v>1836</v>
      </c>
      <c r="B64" s="1423" t="s">
        <v>718</v>
      </c>
      <c r="C64" s="1263">
        <v>23316.2</v>
      </c>
      <c r="D64" s="12" t="s">
        <v>1360</v>
      </c>
      <c r="E64" s="1262">
        <v>23316.2</v>
      </c>
    </row>
    <row r="65" spans="1:5" s="1424" customFormat="1" ht="6.95" customHeight="1">
      <c r="A65" s="1425" t="s">
        <v>1938</v>
      </c>
      <c r="B65" s="1423" t="s">
        <v>718</v>
      </c>
      <c r="C65" s="1263">
        <v>10312.299999999999</v>
      </c>
      <c r="D65" s="12" t="s">
        <v>1360</v>
      </c>
      <c r="E65" s="1262">
        <v>10312.299999999999</v>
      </c>
    </row>
    <row r="66" spans="1:5" s="1424" customFormat="1" ht="6.95" customHeight="1">
      <c r="A66" s="1425" t="s">
        <v>2085</v>
      </c>
      <c r="B66" s="1423" t="s">
        <v>718</v>
      </c>
      <c r="C66" s="1263" t="s">
        <v>1360</v>
      </c>
      <c r="D66" s="12" t="s">
        <v>1360</v>
      </c>
      <c r="E66" s="1263" t="s">
        <v>1360</v>
      </c>
    </row>
    <row r="67" spans="1:5" s="1424" customFormat="1" ht="6.95" customHeight="1">
      <c r="A67" s="1425" t="s">
        <v>2210</v>
      </c>
      <c r="B67" s="1423" t="s">
        <v>718</v>
      </c>
      <c r="C67" s="1263">
        <v>50418.5</v>
      </c>
      <c r="D67" s="12" t="s">
        <v>1360</v>
      </c>
      <c r="E67" s="1263">
        <v>50418.5</v>
      </c>
    </row>
    <row r="68" spans="1:5" s="1424" customFormat="1" ht="7.35" customHeight="1">
      <c r="A68" s="1425" t="s">
        <v>2499</v>
      </c>
      <c r="B68" s="1423" t="s">
        <v>718</v>
      </c>
      <c r="C68" s="1263">
        <v>81263.899999999994</v>
      </c>
      <c r="D68" s="12" t="s">
        <v>1360</v>
      </c>
      <c r="E68" s="1263">
        <v>81263.899999999994</v>
      </c>
    </row>
    <row r="69" spans="1:5" s="1424" customFormat="1" ht="9" customHeight="1">
      <c r="A69" s="1425"/>
      <c r="B69" s="1423"/>
      <c r="C69" s="12"/>
      <c r="D69" s="12"/>
      <c r="E69" s="1263"/>
    </row>
    <row r="70" spans="1:5" s="1428" customFormat="1" ht="9" customHeight="1">
      <c r="A70" s="1426" t="s">
        <v>2499</v>
      </c>
      <c r="B70" s="1427" t="s">
        <v>1688</v>
      </c>
      <c r="C70" s="1264">
        <v>60049</v>
      </c>
      <c r="D70" s="12" t="s">
        <v>1360</v>
      </c>
      <c r="E70" s="1069">
        <v>60049</v>
      </c>
    </row>
    <row r="71" spans="1:5" s="1428" customFormat="1" ht="9" customHeight="1">
      <c r="A71" s="1426" t="s">
        <v>2499</v>
      </c>
      <c r="B71" s="1427" t="s">
        <v>1689</v>
      </c>
      <c r="C71" s="1264">
        <v>63794.8</v>
      </c>
      <c r="D71" s="12" t="s">
        <v>1360</v>
      </c>
      <c r="E71" s="1069">
        <v>63794.8</v>
      </c>
    </row>
    <row r="72" spans="1:5" s="1428" customFormat="1" ht="9" customHeight="1">
      <c r="A72" s="1426" t="s">
        <v>2499</v>
      </c>
      <c r="B72" s="1427" t="s">
        <v>1690</v>
      </c>
      <c r="C72" s="1069">
        <v>44637.1</v>
      </c>
      <c r="D72" s="12" t="s">
        <v>1360</v>
      </c>
      <c r="E72" s="1069">
        <v>44637.1</v>
      </c>
    </row>
    <row r="73" spans="1:5" s="1428" customFormat="1" ht="9" customHeight="1">
      <c r="A73" s="1426" t="s">
        <v>2499</v>
      </c>
      <c r="B73" s="1427" t="s">
        <v>1691</v>
      </c>
      <c r="C73" s="1264">
        <v>63231.3</v>
      </c>
      <c r="D73" s="12" t="s">
        <v>1360</v>
      </c>
      <c r="E73" s="1069">
        <v>63231.3</v>
      </c>
    </row>
    <row r="74" spans="1:5" s="1428" customFormat="1" ht="9" customHeight="1">
      <c r="A74" s="1426" t="s">
        <v>2499</v>
      </c>
      <c r="B74" s="1427" t="s">
        <v>1692</v>
      </c>
      <c r="C74" s="1264">
        <v>53144.1</v>
      </c>
      <c r="D74" s="12" t="s">
        <v>1360</v>
      </c>
      <c r="E74" s="1069">
        <v>53144.1</v>
      </c>
    </row>
    <row r="75" spans="1:5" s="1428" customFormat="1" ht="9" customHeight="1">
      <c r="A75" s="1426" t="s">
        <v>2670</v>
      </c>
      <c r="B75" s="1427" t="s">
        <v>1693</v>
      </c>
      <c r="C75" s="1069">
        <v>111213.8</v>
      </c>
      <c r="D75" s="12" t="s">
        <v>1360</v>
      </c>
      <c r="E75" s="1069">
        <v>111213.8</v>
      </c>
    </row>
    <row r="76" spans="1:5" s="1428" customFormat="1" ht="9" customHeight="1">
      <c r="A76" s="1426" t="s">
        <v>2670</v>
      </c>
      <c r="B76" s="1427" t="s">
        <v>1694</v>
      </c>
      <c r="C76" s="1264">
        <v>101850.9</v>
      </c>
      <c r="D76" s="12" t="s">
        <v>1360</v>
      </c>
      <c r="E76" s="1069">
        <v>101850.9</v>
      </c>
    </row>
    <row r="77" spans="1:5" s="1428" customFormat="1" ht="9" customHeight="1">
      <c r="A77" s="1426" t="s">
        <v>2670</v>
      </c>
      <c r="B77" s="1427" t="s">
        <v>1695</v>
      </c>
      <c r="C77" s="1264">
        <v>55626.8</v>
      </c>
      <c r="D77" s="12" t="s">
        <v>1360</v>
      </c>
      <c r="E77" s="1069">
        <v>55626.8</v>
      </c>
    </row>
    <row r="78" spans="1:5" s="1428" customFormat="1" ht="9" customHeight="1">
      <c r="A78" s="1426" t="s">
        <v>2670</v>
      </c>
      <c r="B78" s="1427" t="s">
        <v>1704</v>
      </c>
      <c r="C78" s="1069">
        <v>66665</v>
      </c>
      <c r="D78" s="12" t="s">
        <v>1360</v>
      </c>
      <c r="E78" s="1069">
        <v>66665</v>
      </c>
    </row>
    <row r="79" spans="1:5" s="1428" customFormat="1" ht="9" customHeight="1">
      <c r="A79" s="1426" t="s">
        <v>2670</v>
      </c>
      <c r="B79" s="1427" t="s">
        <v>1705</v>
      </c>
      <c r="C79" s="1264">
        <v>53134.3</v>
      </c>
      <c r="D79" s="12" t="s">
        <v>1360</v>
      </c>
      <c r="E79" s="1069">
        <v>53134.3</v>
      </c>
    </row>
    <row r="80" spans="1:5" s="1428" customFormat="1" ht="9" customHeight="1">
      <c r="A80" s="1426" t="s">
        <v>2670</v>
      </c>
      <c r="B80" s="1427" t="s">
        <v>717</v>
      </c>
      <c r="C80" s="1264">
        <v>71621.899999999994</v>
      </c>
      <c r="D80" s="12" t="s">
        <v>1360</v>
      </c>
      <c r="E80" s="1069">
        <v>71621.899999999994</v>
      </c>
    </row>
    <row r="81" spans="1:5" s="1424" customFormat="1" ht="9" customHeight="1">
      <c r="A81" s="1425" t="s">
        <v>2670</v>
      </c>
      <c r="B81" s="1423" t="s">
        <v>78</v>
      </c>
      <c r="C81" s="1263">
        <v>-10395.199999999901</v>
      </c>
      <c r="D81" s="12" t="s">
        <v>1360</v>
      </c>
      <c r="E81" s="1263">
        <v>-10395.199999999901</v>
      </c>
    </row>
    <row r="82" spans="1:5" s="1424" customFormat="1" ht="9" customHeight="1">
      <c r="A82" s="1425"/>
      <c r="B82" s="1423"/>
      <c r="C82" s="12"/>
      <c r="D82" s="12"/>
      <c r="E82" s="1263"/>
    </row>
    <row r="83" spans="1:5" s="1428" customFormat="1" ht="9" customHeight="1">
      <c r="A83" s="1426" t="s">
        <v>2670</v>
      </c>
      <c r="B83" s="1427" t="s">
        <v>1688</v>
      </c>
      <c r="C83" s="1264">
        <v>89870.7</v>
      </c>
      <c r="D83" s="12" t="s">
        <v>1360</v>
      </c>
      <c r="E83" s="1069">
        <v>89870.7</v>
      </c>
    </row>
    <row r="84" spans="1:5" s="1428" customFormat="1" ht="9" customHeight="1">
      <c r="A84" s="1426" t="s">
        <v>2670</v>
      </c>
      <c r="B84" s="1427" t="s">
        <v>1689</v>
      </c>
      <c r="C84" s="1264">
        <v>122053.1</v>
      </c>
      <c r="D84" s="12" t="s">
        <v>1360</v>
      </c>
      <c r="E84" s="1069">
        <v>122053.1</v>
      </c>
    </row>
    <row r="85" spans="1:5" s="1428" customFormat="1" ht="9" customHeight="1">
      <c r="A85" s="1426" t="s">
        <v>2670</v>
      </c>
      <c r="B85" s="1427" t="s">
        <v>1690</v>
      </c>
      <c r="C85" s="1069">
        <v>64636.6</v>
      </c>
      <c r="D85" s="12" t="s">
        <v>1360</v>
      </c>
      <c r="E85" s="1069">
        <v>64636.6</v>
      </c>
    </row>
    <row r="86" spans="1:5" s="1428" customFormat="1" ht="9" customHeight="1">
      <c r="A86" s="1426" t="s">
        <v>2670</v>
      </c>
      <c r="B86" s="1427" t="s">
        <v>1691</v>
      </c>
      <c r="C86" s="1264">
        <v>91141.8</v>
      </c>
      <c r="D86" s="12" t="s">
        <v>1360</v>
      </c>
      <c r="E86" s="1069">
        <v>91141.8</v>
      </c>
    </row>
    <row r="87" spans="1:5" s="1428" customFormat="1" ht="9" customHeight="1">
      <c r="A87" s="1426" t="s">
        <v>2670</v>
      </c>
      <c r="B87" s="1427" t="s">
        <v>1692</v>
      </c>
      <c r="C87" s="1264">
        <v>95097.000000000102</v>
      </c>
      <c r="D87" s="12" t="s">
        <v>1360</v>
      </c>
      <c r="E87" s="1069">
        <v>95097.000000000102</v>
      </c>
    </row>
    <row r="88" spans="1:5" s="1428" customFormat="1" ht="9" customHeight="1">
      <c r="A88" s="1426" t="s">
        <v>2798</v>
      </c>
      <c r="B88" s="1427" t="s">
        <v>1693</v>
      </c>
      <c r="C88" s="1069">
        <v>157125.20000000001</v>
      </c>
      <c r="D88" s="12" t="s">
        <v>1360</v>
      </c>
      <c r="E88" s="1069">
        <v>157125.20000000001</v>
      </c>
    </row>
    <row r="89" spans="1:5" s="1428" customFormat="1" ht="9" customHeight="1">
      <c r="A89" s="1426" t="s">
        <v>2798</v>
      </c>
      <c r="B89" s="1427" t="s">
        <v>1694</v>
      </c>
      <c r="C89" s="1264">
        <v>156366.39999999999</v>
      </c>
      <c r="D89" s="12" t="s">
        <v>1360</v>
      </c>
      <c r="E89" s="1069">
        <v>156366.39999999999</v>
      </c>
    </row>
    <row r="90" spans="1:5" s="1428" customFormat="1" ht="9" customHeight="1">
      <c r="A90" s="1426" t="s">
        <v>2798</v>
      </c>
      <c r="B90" s="1427" t="s">
        <v>1695</v>
      </c>
      <c r="C90" s="1264">
        <v>126349.7</v>
      </c>
      <c r="D90" s="12" t="s">
        <v>1360</v>
      </c>
      <c r="E90" s="1069">
        <v>126349.7</v>
      </c>
    </row>
    <row r="91" spans="1:5" s="1428" customFormat="1" ht="9" customHeight="1">
      <c r="A91" s="1426" t="s">
        <v>2798</v>
      </c>
      <c r="B91" s="1427" t="s">
        <v>1704</v>
      </c>
      <c r="C91" s="1069">
        <v>44777.5</v>
      </c>
      <c r="D91" s="12" t="s">
        <v>1360</v>
      </c>
      <c r="E91" s="1069">
        <v>44777.5</v>
      </c>
    </row>
    <row r="92" spans="1:5" s="1428" customFormat="1" ht="9" customHeight="1">
      <c r="A92" s="1426" t="s">
        <v>2798</v>
      </c>
      <c r="B92" s="1427" t="s">
        <v>1705</v>
      </c>
      <c r="C92" s="1264">
        <v>77769.100000000006</v>
      </c>
      <c r="D92" s="12" t="s">
        <v>1360</v>
      </c>
      <c r="E92" s="1069">
        <v>77769.100000000006</v>
      </c>
    </row>
    <row r="93" spans="1:5" s="1428" customFormat="1" ht="9" customHeight="1">
      <c r="A93" s="1426" t="s">
        <v>2798</v>
      </c>
      <c r="B93" s="1427" t="s">
        <v>717</v>
      </c>
      <c r="C93" s="1264">
        <v>40003.8999999999</v>
      </c>
      <c r="D93" s="12" t="s">
        <v>1360</v>
      </c>
      <c r="E93" s="1069">
        <v>40003.8999999999</v>
      </c>
    </row>
    <row r="94" spans="1:5" s="1424" customFormat="1" ht="9" customHeight="1">
      <c r="A94" s="1425" t="s">
        <v>2798</v>
      </c>
      <c r="B94" s="1423" t="s">
        <v>78</v>
      </c>
      <c r="C94" s="1263">
        <v>66331.500000000102</v>
      </c>
      <c r="D94" s="12" t="s">
        <v>1360</v>
      </c>
      <c r="E94" s="1263">
        <v>66331.500000000102</v>
      </c>
    </row>
    <row r="95" spans="1:5" s="1424" customFormat="1" ht="9" customHeight="1">
      <c r="A95" s="1425"/>
      <c r="B95" s="1423"/>
      <c r="C95" s="12"/>
      <c r="D95" s="12"/>
      <c r="E95" s="1263"/>
    </row>
    <row r="96" spans="1:5" s="1428" customFormat="1" ht="9" customHeight="1">
      <c r="A96" s="1426" t="s">
        <v>2798</v>
      </c>
      <c r="B96" s="1427" t="s">
        <v>1688</v>
      </c>
      <c r="C96" s="1264">
        <v>64965.900000000016</v>
      </c>
      <c r="D96" s="12" t="s">
        <v>1360</v>
      </c>
      <c r="E96" s="1069">
        <v>64965.900000000016</v>
      </c>
    </row>
    <row r="97" spans="1:5" s="1428" customFormat="1" ht="9" customHeight="1">
      <c r="A97" s="1426" t="s">
        <v>2798</v>
      </c>
      <c r="B97" s="1427" t="s">
        <v>1689</v>
      </c>
      <c r="C97" s="1264">
        <v>57299.300000000025</v>
      </c>
      <c r="D97" s="12" t="s">
        <v>1360</v>
      </c>
      <c r="E97" s="1069">
        <v>57299.300000000025</v>
      </c>
    </row>
    <row r="98" spans="1:5" s="2238" customFormat="1" ht="9" customHeight="1">
      <c r="A98" s="2236" t="s">
        <v>2798</v>
      </c>
      <c r="B98" s="2237" t="s">
        <v>1690</v>
      </c>
      <c r="C98" s="1325">
        <v>47160.299999999988</v>
      </c>
      <c r="D98" s="353" t="s">
        <v>1360</v>
      </c>
      <c r="E98" s="1325">
        <v>47160.299999999988</v>
      </c>
    </row>
    <row r="99" spans="1:5" s="1545" customFormat="1" ht="4.5" customHeight="1">
      <c r="A99" s="1541"/>
      <c r="B99" s="1542"/>
      <c r="C99" s="1543"/>
      <c r="D99" s="1544"/>
      <c r="E99" s="1543"/>
    </row>
    <row r="100" spans="1:5" s="120" customFormat="1" ht="9" customHeight="1">
      <c r="A100" s="41" t="s">
        <v>1709</v>
      </c>
      <c r="B100" s="41"/>
      <c r="C100" s="231"/>
      <c r="D100" s="391"/>
      <c r="E100" s="553"/>
    </row>
    <row r="101" spans="1:5" s="120" customFormat="1" ht="9" customHeight="1">
      <c r="A101" s="41" t="s">
        <v>1710</v>
      </c>
      <c r="B101" s="41"/>
    </row>
    <row r="102" spans="1:5" s="160" customFormat="1" ht="9" customHeight="1">
      <c r="A102" s="163"/>
      <c r="B102" s="142"/>
    </row>
    <row r="103" spans="1:5" s="160" customFormat="1" ht="9" customHeight="1">
      <c r="A103" s="163"/>
      <c r="B103" s="142"/>
      <c r="C103" s="159"/>
      <c r="D103" s="159"/>
      <c r="E103" s="159"/>
    </row>
    <row r="104" spans="1:5" ht="9" customHeight="1">
      <c r="A104" s="163"/>
      <c r="C104" s="142"/>
      <c r="D104" s="142"/>
      <c r="E104" s="142"/>
    </row>
    <row r="105" spans="1:5" ht="9" customHeight="1">
      <c r="A105" s="163"/>
      <c r="C105" s="142"/>
      <c r="D105" s="142"/>
      <c r="E105" s="142"/>
    </row>
    <row r="106" spans="1:5" ht="9" customHeight="1">
      <c r="A106" s="163"/>
      <c r="C106" s="142"/>
      <c r="D106" s="142"/>
      <c r="E106" s="142"/>
    </row>
    <row r="107" spans="1:5" ht="9" customHeight="1">
      <c r="A107" s="163"/>
      <c r="C107" s="142"/>
      <c r="D107" s="142"/>
      <c r="E107" s="142"/>
    </row>
    <row r="108" spans="1:5" ht="9" customHeight="1">
      <c r="A108" s="163"/>
      <c r="E108" s="164"/>
    </row>
    <row r="109" spans="1:5" ht="9" customHeight="1">
      <c r="E109" s="164"/>
    </row>
    <row r="110" spans="1:5" ht="9" customHeight="1">
      <c r="E110" s="164"/>
    </row>
    <row r="111" spans="1:5" ht="9" customHeight="1">
      <c r="E111" s="164"/>
    </row>
    <row r="112" spans="1:5" ht="9" customHeight="1">
      <c r="E112" s="164"/>
    </row>
    <row r="113" spans="1:5" ht="9" customHeight="1">
      <c r="E113" s="164"/>
    </row>
    <row r="114" spans="1:5" ht="9" customHeight="1">
      <c r="E114" s="164"/>
    </row>
    <row r="115" spans="1:5" ht="9" customHeight="1">
      <c r="E115" s="164"/>
    </row>
    <row r="116" spans="1:5" ht="9" customHeight="1">
      <c r="E116" s="164"/>
    </row>
    <row r="117" spans="1:5" ht="9" customHeight="1">
      <c r="E117" s="164"/>
    </row>
    <row r="118" spans="1:5" ht="9" customHeight="1">
      <c r="E118" s="164"/>
    </row>
    <row r="119" spans="1:5" ht="9" customHeight="1">
      <c r="E119" s="164"/>
    </row>
    <row r="120" spans="1:5" ht="9" customHeight="1">
      <c r="E120" s="164"/>
    </row>
    <row r="121" spans="1:5" ht="9" customHeight="1">
      <c r="E121" s="164"/>
    </row>
    <row r="122" spans="1:5" ht="9" customHeight="1">
      <c r="E122" s="164"/>
    </row>
    <row r="123" spans="1:5" ht="9" customHeight="1">
      <c r="E123" s="164"/>
    </row>
    <row r="124" spans="1:5" ht="9" customHeight="1">
      <c r="A124" s="588"/>
      <c r="B124" s="588"/>
      <c r="C124" s="588"/>
      <c r="D124" s="588"/>
      <c r="E124" s="164"/>
    </row>
    <row r="125" spans="1:5" ht="9" customHeight="1">
      <c r="A125" s="588"/>
      <c r="B125" s="588"/>
      <c r="C125" s="588"/>
      <c r="D125" s="588"/>
      <c r="E125" s="164"/>
    </row>
    <row r="126" spans="1:5" ht="9" customHeight="1">
      <c r="A126" s="588"/>
      <c r="B126" s="588"/>
      <c r="C126" s="588"/>
      <c r="D126" s="588"/>
      <c r="E126" s="164"/>
    </row>
    <row r="127" spans="1:5" ht="9" customHeight="1">
      <c r="A127" s="588"/>
      <c r="B127" s="588"/>
      <c r="C127" s="588"/>
      <c r="D127" s="588"/>
      <c r="E127" s="164"/>
    </row>
    <row r="128" spans="1:5" ht="9" customHeight="1">
      <c r="A128" s="588"/>
      <c r="B128" s="588"/>
      <c r="C128" s="588"/>
      <c r="D128" s="588"/>
      <c r="E128" s="164"/>
    </row>
    <row r="129" spans="1:5" ht="9" customHeight="1">
      <c r="A129" s="588"/>
      <c r="B129" s="588"/>
      <c r="C129" s="588"/>
      <c r="D129" s="588"/>
      <c r="E129" s="164"/>
    </row>
    <row r="130" spans="1:5" ht="9" customHeight="1">
      <c r="A130" s="588"/>
      <c r="B130" s="588"/>
      <c r="C130" s="588"/>
      <c r="D130" s="588"/>
      <c r="E130" s="164"/>
    </row>
    <row r="131" spans="1:5" ht="9" customHeight="1">
      <c r="A131" s="588"/>
      <c r="B131" s="588"/>
      <c r="C131" s="588"/>
      <c r="D131" s="588"/>
      <c r="E131" s="164"/>
    </row>
    <row r="132" spans="1:5" ht="9" customHeight="1">
      <c r="A132" s="588"/>
      <c r="B132" s="588"/>
      <c r="C132" s="588"/>
      <c r="D132" s="588"/>
      <c r="E132" s="164"/>
    </row>
    <row r="133" spans="1:5" ht="9" customHeight="1">
      <c r="A133" s="588"/>
      <c r="B133" s="588"/>
      <c r="C133" s="588"/>
      <c r="D133" s="588"/>
      <c r="E133" s="164"/>
    </row>
    <row r="134" spans="1:5" ht="9" customHeight="1">
      <c r="A134" s="588"/>
      <c r="B134" s="588"/>
      <c r="C134" s="588"/>
      <c r="D134" s="588"/>
      <c r="E134" s="164"/>
    </row>
    <row r="135" spans="1:5" ht="9" customHeight="1">
      <c r="A135" s="588"/>
      <c r="B135" s="588"/>
      <c r="C135" s="588"/>
      <c r="D135" s="588"/>
      <c r="E135" s="164"/>
    </row>
  </sheetData>
  <mergeCells count="1">
    <mergeCell ref="A5:B6"/>
  </mergeCells>
  <phoneticPr fontId="0" type="noConversion"/>
  <pageMargins left="0.51181102362204722" right="0.51181102362204722" top="0.98425196850393704" bottom="0" header="0.51181102362204722" footer="0.19685039370078741"/>
  <pageSetup paperSize="9" firstPageNumber="86" orientation="portrait" useFirstPageNumber="1" r:id="rId1"/>
  <headerFooter alignWithMargins="0">
    <oddFooter>&amp;C&amp;"Times New Roman,Bold"&amp;10&amp;P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sheetPr codeName="Sheet63"/>
  <dimension ref="A1:G55"/>
  <sheetViews>
    <sheetView topLeftCell="C1" zoomScale="115" zoomScaleNormal="115" workbookViewId="0">
      <selection activeCell="G11" sqref="G11"/>
    </sheetView>
  </sheetViews>
  <sheetFormatPr defaultRowHeight="9" customHeight="1"/>
  <cols>
    <col min="1" max="1" width="18.83203125" style="51" customWidth="1"/>
    <col min="2" max="7" width="17.83203125" style="51" customWidth="1"/>
    <col min="8" max="16384" width="9.33203125" style="58"/>
  </cols>
  <sheetData>
    <row r="1" spans="1:7" s="2113" customFormat="1" ht="14.1" customHeight="1">
      <c r="A1" s="1122" t="s">
        <v>2479</v>
      </c>
      <c r="B1" s="1123"/>
      <c r="C1" s="1123"/>
      <c r="D1" s="1123"/>
      <c r="E1" s="1123"/>
      <c r="F1" s="1123"/>
      <c r="G1" s="1123"/>
    </row>
    <row r="2" spans="1:7" s="2113" customFormat="1" ht="14.1" customHeight="1">
      <c r="A2" s="454" t="s">
        <v>2027</v>
      </c>
      <c r="B2" s="1124"/>
      <c r="C2" s="1124"/>
      <c r="D2" s="1124"/>
      <c r="E2" s="1124"/>
      <c r="F2" s="1124"/>
      <c r="G2" s="1124"/>
    </row>
    <row r="3" spans="1:7" s="2113" customFormat="1" ht="14.1" customHeight="1">
      <c r="A3" s="454"/>
      <c r="B3" s="1124"/>
      <c r="C3" s="1124"/>
      <c r="D3" s="1124"/>
      <c r="E3" s="1124"/>
      <c r="F3" s="1124"/>
      <c r="G3" s="439"/>
    </row>
    <row r="4" spans="1:7" s="2113" customFormat="1" ht="14.1" customHeight="1">
      <c r="A4" s="1125"/>
      <c r="B4" s="1126"/>
      <c r="C4" s="1126"/>
      <c r="D4" s="1126"/>
      <c r="E4" s="1126"/>
      <c r="F4" s="1126"/>
      <c r="G4" s="1126"/>
    </row>
    <row r="5" spans="1:7" s="2113" customFormat="1" ht="15.6" customHeight="1">
      <c r="A5" s="2568" t="s">
        <v>976</v>
      </c>
      <c r="B5" s="2565" t="s">
        <v>1007</v>
      </c>
      <c r="C5" s="2566"/>
      <c r="D5" s="2567"/>
      <c r="E5" s="2565" t="s">
        <v>2285</v>
      </c>
      <c r="F5" s="2566"/>
      <c r="G5" s="2567"/>
    </row>
    <row r="6" spans="1:7" s="280" customFormat="1" ht="15.6" customHeight="1">
      <c r="A6" s="2552"/>
      <c r="B6" s="972" t="s">
        <v>1002</v>
      </c>
      <c r="C6" s="972" t="s">
        <v>18</v>
      </c>
      <c r="D6" s="972" t="s">
        <v>2146</v>
      </c>
      <c r="E6" s="972" t="s">
        <v>1002</v>
      </c>
      <c r="F6" s="972" t="s">
        <v>18</v>
      </c>
      <c r="G6" s="972" t="s">
        <v>2146</v>
      </c>
    </row>
    <row r="7" spans="1:7" ht="14.1" customHeight="1">
      <c r="A7" s="1116" t="s">
        <v>943</v>
      </c>
      <c r="B7" s="1117">
        <v>3.0172314482558074</v>
      </c>
      <c r="C7" s="1117">
        <v>2.4966526060064673</v>
      </c>
      <c r="D7" s="1117">
        <v>3.5907264427834082</v>
      </c>
      <c r="E7" s="1117" t="s">
        <v>1360</v>
      </c>
      <c r="F7" s="1117" t="s">
        <v>1360</v>
      </c>
      <c r="G7" s="2289" t="s">
        <v>1360</v>
      </c>
    </row>
    <row r="8" spans="1:7" ht="14.1" customHeight="1">
      <c r="A8" s="1119" t="s">
        <v>1662</v>
      </c>
      <c r="B8" s="968">
        <v>3.575241088137346</v>
      </c>
      <c r="C8" s="968">
        <v>3.052442819824198</v>
      </c>
      <c r="D8" s="968">
        <v>3.9496337028765831</v>
      </c>
      <c r="E8" s="968">
        <v>18.494094651045529</v>
      </c>
      <c r="F8" s="968">
        <v>22.261415644315363</v>
      </c>
      <c r="G8" s="968">
        <v>9.9953941301906184</v>
      </c>
    </row>
    <row r="9" spans="1:7" ht="14.1" customHeight="1">
      <c r="A9" s="1119" t="s">
        <v>1665</v>
      </c>
      <c r="B9" s="968">
        <v>4.1732918756884221</v>
      </c>
      <c r="C9" s="968">
        <v>3.5329725640377072</v>
      </c>
      <c r="D9" s="968">
        <v>4.6995460844465189</v>
      </c>
      <c r="E9" s="968">
        <v>16.727565297216145</v>
      </c>
      <c r="F9" s="968">
        <v>15.742465054306408</v>
      </c>
      <c r="G9" s="968">
        <v>18.986884303315591</v>
      </c>
    </row>
    <row r="10" spans="1:7" ht="14.1" customHeight="1">
      <c r="A10" s="1119" t="s">
        <v>1666</v>
      </c>
      <c r="B10" s="968">
        <v>4.1444134318015893</v>
      </c>
      <c r="C10" s="968">
        <v>3.3883723100042209</v>
      </c>
      <c r="D10" s="968">
        <v>5.0412884582784478</v>
      </c>
      <c r="E10" s="968">
        <v>-0.69198236660761836</v>
      </c>
      <c r="F10" s="968">
        <v>-4.0928779211415076</v>
      </c>
      <c r="G10" s="968">
        <v>7.2718166327371279</v>
      </c>
    </row>
    <row r="11" spans="1:7" ht="14.1" customHeight="1">
      <c r="A11" s="1119" t="s">
        <v>1667</v>
      </c>
      <c r="B11" s="968">
        <v>4.25645463897271</v>
      </c>
      <c r="C11" s="968">
        <v>3.3794396561876079</v>
      </c>
      <c r="D11" s="968">
        <v>5.3973975525384708</v>
      </c>
      <c r="E11" s="968">
        <v>2.7034273731328966</v>
      </c>
      <c r="F11" s="968">
        <v>-0.26362669150138629</v>
      </c>
      <c r="G11" s="968">
        <v>7.0638507835282951</v>
      </c>
    </row>
    <row r="12" spans="1:7" ht="14.1" customHeight="1">
      <c r="A12" s="1119" t="s">
        <v>1668</v>
      </c>
      <c r="B12" s="968">
        <v>4.7317954368411348</v>
      </c>
      <c r="C12" s="968">
        <v>3.9067779098164488</v>
      </c>
      <c r="D12" s="968">
        <v>5.6018992352834163</v>
      </c>
      <c r="E12" s="968">
        <v>11.167528804750717</v>
      </c>
      <c r="F12" s="968">
        <v>15.604310396941329</v>
      </c>
      <c r="G12" s="968">
        <v>3.7888941986266218</v>
      </c>
    </row>
    <row r="13" spans="1:7" ht="14.1" customHeight="1">
      <c r="A13" s="1119" t="s">
        <v>1669</v>
      </c>
      <c r="B13" s="968">
        <v>4.894378644001284</v>
      </c>
      <c r="C13" s="968">
        <v>3.9660005536734819</v>
      </c>
      <c r="D13" s="968">
        <v>6.0531726081997483</v>
      </c>
      <c r="E13" s="968">
        <v>3.4359728633722995</v>
      </c>
      <c r="F13" s="968">
        <v>1.5158948172668403</v>
      </c>
      <c r="G13" s="968">
        <v>8.0557209968004742</v>
      </c>
    </row>
    <row r="14" spans="1:7" ht="14.1" customHeight="1">
      <c r="A14" s="1119" t="s">
        <v>1670</v>
      </c>
      <c r="B14" s="968">
        <v>5.373144524994653</v>
      </c>
      <c r="C14" s="968">
        <v>4.4048298551976988</v>
      </c>
      <c r="D14" s="968">
        <v>6.5143794907749477</v>
      </c>
      <c r="E14" s="968">
        <v>9.7819542748324153</v>
      </c>
      <c r="F14" s="968">
        <v>11.064781650566189</v>
      </c>
      <c r="G14" s="968">
        <v>7.6192587330227326</v>
      </c>
    </row>
    <row r="15" spans="1:7" ht="14.1" customHeight="1">
      <c r="A15" s="1119" t="s">
        <v>1671</v>
      </c>
      <c r="B15" s="968">
        <v>6.0923511605039273</v>
      </c>
      <c r="C15" s="968">
        <v>4.9954171446290943</v>
      </c>
      <c r="D15" s="968">
        <v>7.384864399182228</v>
      </c>
      <c r="E15" s="968">
        <v>13.385209204101784</v>
      </c>
      <c r="F15" s="968">
        <v>13.407720816605504</v>
      </c>
      <c r="G15" s="968">
        <v>13.362514567043249</v>
      </c>
    </row>
    <row r="16" spans="1:7" ht="14.1" customHeight="1">
      <c r="A16" s="1119" t="s">
        <v>1672</v>
      </c>
      <c r="B16" s="968">
        <v>6.7270971361412153</v>
      </c>
      <c r="C16" s="968">
        <v>5.5440422060166545</v>
      </c>
      <c r="D16" s="968">
        <v>8.078532865882643</v>
      </c>
      <c r="E16" s="968">
        <v>10.418735869203985</v>
      </c>
      <c r="F16" s="968">
        <v>10.982567531470806</v>
      </c>
      <c r="G16" s="968">
        <v>9.3931104107643364</v>
      </c>
    </row>
    <row r="17" spans="1:7" ht="14.1" customHeight="1">
      <c r="A17" s="1119" t="s">
        <v>1673</v>
      </c>
      <c r="B17" s="968">
        <v>7.6801948367665496</v>
      </c>
      <c r="C17" s="968">
        <v>6.4318835656545454</v>
      </c>
      <c r="D17" s="968">
        <v>8.9346983986957049</v>
      </c>
      <c r="E17" s="968">
        <v>14.168038328223844</v>
      </c>
      <c r="F17" s="968">
        <v>16.01433262312402</v>
      </c>
      <c r="G17" s="968">
        <v>10.598032427754703</v>
      </c>
    </row>
    <row r="18" spans="1:7" ht="14.1" customHeight="1">
      <c r="A18" s="1119" t="s">
        <v>1674</v>
      </c>
      <c r="B18" s="968">
        <v>8.1592035753416567</v>
      </c>
      <c r="C18" s="968">
        <v>6.7878313754822228</v>
      </c>
      <c r="D18" s="968">
        <v>9.6890270960399878</v>
      </c>
      <c r="E18" s="968">
        <v>6.2369347230880123</v>
      </c>
      <c r="F18" s="968">
        <v>5.5341146367821921</v>
      </c>
      <c r="G18" s="968">
        <v>8.4426878634694447</v>
      </c>
    </row>
    <row r="19" spans="1:7" ht="14.1" customHeight="1">
      <c r="A19" s="1119" t="s">
        <v>1675</v>
      </c>
      <c r="B19" s="968">
        <v>8.4972226376984068</v>
      </c>
      <c r="C19" s="968">
        <v>6.8569388876901955</v>
      </c>
      <c r="D19" s="968">
        <v>10.647491404772833</v>
      </c>
      <c r="E19" s="968">
        <v>4.1427948112275885</v>
      </c>
      <c r="F19" s="968">
        <v>1.0181088536994451</v>
      </c>
      <c r="G19" s="968">
        <v>9.8922657479674285</v>
      </c>
    </row>
    <row r="20" spans="1:7" ht="14.1" customHeight="1">
      <c r="A20" s="1119" t="s">
        <v>1676</v>
      </c>
      <c r="B20" s="968">
        <v>9.8435977729799546</v>
      </c>
      <c r="C20" s="968">
        <v>8.1343433907274036</v>
      </c>
      <c r="D20" s="968">
        <v>11.792918012759355</v>
      </c>
      <c r="E20" s="968">
        <v>15.8448847663268</v>
      </c>
      <c r="F20" s="968">
        <v>18.629369810053987</v>
      </c>
      <c r="G20" s="968">
        <v>10.757713384704616</v>
      </c>
    </row>
    <row r="21" spans="1:7" ht="14.1" customHeight="1">
      <c r="A21" s="1119" t="s">
        <v>1677</v>
      </c>
      <c r="B21" s="968">
        <v>11.150036825645062</v>
      </c>
      <c r="C21" s="968">
        <v>9.3646664058998095</v>
      </c>
      <c r="D21" s="968">
        <v>12.917094070011025</v>
      </c>
      <c r="E21" s="968">
        <v>13.27196704695919</v>
      </c>
      <c r="F21" s="968">
        <v>15.125043978041177</v>
      </c>
      <c r="G21" s="968">
        <v>9.532636926970639</v>
      </c>
    </row>
    <row r="22" spans="1:7" ht="14.1" customHeight="1">
      <c r="A22" s="1119" t="s">
        <v>1678</v>
      </c>
      <c r="B22" s="968">
        <v>12.353175019557968</v>
      </c>
      <c r="C22" s="968">
        <v>10.495817882837498</v>
      </c>
      <c r="D22" s="968">
        <v>14.081143008190901</v>
      </c>
      <c r="E22" s="968">
        <v>10.790441437338501</v>
      </c>
      <c r="F22" s="968">
        <v>12.078929754775402</v>
      </c>
      <c r="G22" s="968">
        <v>9.0116935889039524</v>
      </c>
    </row>
    <row r="23" spans="1:7" ht="14.1" customHeight="1">
      <c r="A23" s="1119" t="s">
        <v>727</v>
      </c>
      <c r="B23" s="968">
        <v>13.380259430593842</v>
      </c>
      <c r="C23" s="968">
        <v>11.115674596019849</v>
      </c>
      <c r="D23" s="968">
        <v>15.887330113386264</v>
      </c>
      <c r="E23" s="968">
        <v>8.3143354595863457</v>
      </c>
      <c r="F23" s="968">
        <v>5.9057495099636128</v>
      </c>
      <c r="G23" s="968">
        <v>12.826992128016286</v>
      </c>
    </row>
    <row r="24" spans="1:7" ht="14.1" customHeight="1">
      <c r="A24" s="1119" t="s">
        <v>728</v>
      </c>
      <c r="B24" s="968">
        <v>14.678445432651719</v>
      </c>
      <c r="C24" s="968">
        <v>12.333946124877523</v>
      </c>
      <c r="D24" s="968">
        <v>17.167378969374948</v>
      </c>
      <c r="E24" s="968">
        <v>9.7022483666466854</v>
      </c>
      <c r="F24" s="968">
        <v>10.95994236187785</v>
      </c>
      <c r="G24" s="968">
        <v>8.0570419752916393</v>
      </c>
    </row>
    <row r="25" spans="1:7" ht="14.1" customHeight="1">
      <c r="A25" s="1119" t="s">
        <v>729</v>
      </c>
      <c r="B25" s="968">
        <v>16.118735143508651</v>
      </c>
      <c r="C25" s="968">
        <v>13.563660049704328</v>
      </c>
      <c r="D25" s="968">
        <v>18.763442575466343</v>
      </c>
      <c r="E25" s="968">
        <v>9.812276902655185</v>
      </c>
      <c r="F25" s="968">
        <v>9.9701580692531024</v>
      </c>
      <c r="G25" s="968">
        <v>9.2970721327852601</v>
      </c>
    </row>
    <row r="26" spans="1:7" ht="14.1" customHeight="1">
      <c r="A26" s="1119" t="s">
        <v>732</v>
      </c>
      <c r="B26" s="968">
        <v>19.512336924588599</v>
      </c>
      <c r="C26" s="968">
        <v>16.889321239612578</v>
      </c>
      <c r="D26" s="968">
        <v>21.538946935360819</v>
      </c>
      <c r="E26" s="968">
        <v>21.053772215164329</v>
      </c>
      <c r="F26" s="968">
        <v>24.518906974380755</v>
      </c>
      <c r="G26" s="968">
        <v>14.792084921151513</v>
      </c>
    </row>
    <row r="27" spans="1:7" ht="14.1" customHeight="1">
      <c r="A27" s="1119" t="s">
        <v>737</v>
      </c>
      <c r="B27" s="968">
        <v>21.241748814456301</v>
      </c>
      <c r="C27" s="968">
        <v>17.95469700959104</v>
      </c>
      <c r="D27" s="968">
        <v>24.446777803797325</v>
      </c>
      <c r="E27" s="968">
        <v>8.8631715234907205</v>
      </c>
      <c r="F27" s="968">
        <v>6.307984523852312</v>
      </c>
      <c r="G27" s="968">
        <v>13.500339070257297</v>
      </c>
    </row>
    <row r="28" spans="1:7" ht="14.1" customHeight="1">
      <c r="A28" s="1119" t="s">
        <v>738</v>
      </c>
      <c r="B28" s="968">
        <v>23.142863124940963</v>
      </c>
      <c r="C28" s="968">
        <v>19.58796576789987</v>
      </c>
      <c r="D28" s="968">
        <v>26.651723731458642</v>
      </c>
      <c r="E28" s="968">
        <v>8.94989544924303</v>
      </c>
      <c r="F28" s="968">
        <v>9.0966099702844758</v>
      </c>
      <c r="G28" s="968">
        <v>9.0193723907402727</v>
      </c>
    </row>
    <row r="29" spans="1:7" ht="14.1" customHeight="1">
      <c r="A29" s="1119" t="s">
        <v>740</v>
      </c>
      <c r="B29" s="968">
        <v>24.915089407891525</v>
      </c>
      <c r="C29" s="968">
        <v>21.026327890516349</v>
      </c>
      <c r="D29" s="968">
        <v>28.768938841777903</v>
      </c>
      <c r="E29" s="968">
        <v>7.6577659098741435</v>
      </c>
      <c r="F29" s="968">
        <v>7.3430908531279186</v>
      </c>
      <c r="G29" s="968">
        <v>7.9440081686731077</v>
      </c>
    </row>
    <row r="30" spans="1:7" ht="14.1" customHeight="1">
      <c r="A30" s="1119" t="s">
        <v>741</v>
      </c>
      <c r="B30" s="968">
        <v>26.941811466159187</v>
      </c>
      <c r="C30" s="968">
        <v>22.903161024060857</v>
      </c>
      <c r="D30" s="968">
        <v>30.68996959643939</v>
      </c>
      <c r="E30" s="968">
        <v>8.1345164975636237</v>
      </c>
      <c r="F30" s="968">
        <v>8.9261098909763916</v>
      </c>
      <c r="G30" s="968">
        <v>6.677447385969586</v>
      </c>
    </row>
    <row r="31" spans="1:7" ht="14.1" customHeight="1">
      <c r="A31" s="1119" t="s">
        <v>742</v>
      </c>
      <c r="B31" s="968">
        <v>29.121671388969002</v>
      </c>
      <c r="C31" s="968">
        <v>24.7775592343807</v>
      </c>
      <c r="D31" s="968">
        <v>33.147724661620913</v>
      </c>
      <c r="E31" s="968">
        <v>8.090992417298537</v>
      </c>
      <c r="F31" s="968">
        <v>8.1840153346112174</v>
      </c>
      <c r="G31" s="968">
        <v>8.0083333333333258</v>
      </c>
    </row>
    <row r="32" spans="1:7" ht="14.1" customHeight="1">
      <c r="A32" s="1119" t="s">
        <v>743</v>
      </c>
      <c r="B32" s="968">
        <v>31.546232374174561</v>
      </c>
      <c r="C32" s="968">
        <v>26.703493851705257</v>
      </c>
      <c r="D32" s="968">
        <v>36.137439199807382</v>
      </c>
      <c r="E32" s="968">
        <v>8.3256244218316482</v>
      </c>
      <c r="F32" s="968">
        <v>7.7728988521685665</v>
      </c>
      <c r="G32" s="968">
        <v>9.0193657896766979</v>
      </c>
    </row>
    <row r="33" spans="1:7" ht="14.1" customHeight="1">
      <c r="A33" s="1119" t="s">
        <v>744</v>
      </c>
      <c r="B33" s="968">
        <v>35.135929610603903</v>
      </c>
      <c r="C33" s="968">
        <v>31.0306432842868</v>
      </c>
      <c r="D33" s="968">
        <v>38.237144619697112</v>
      </c>
      <c r="E33" s="968">
        <v>11.379163108454307</v>
      </c>
      <c r="F33" s="968">
        <v>16.204431736954959</v>
      </c>
      <c r="G33" s="968">
        <v>5.8103326256192815</v>
      </c>
    </row>
    <row r="34" spans="1:7" ht="14.1" customHeight="1">
      <c r="A34" s="1119" t="s">
        <v>745</v>
      </c>
      <c r="B34" s="968">
        <v>36.328005428329966</v>
      </c>
      <c r="C34" s="968">
        <v>31.173799970411025</v>
      </c>
      <c r="D34" s="968">
        <v>40.94041944165015</v>
      </c>
      <c r="E34" s="968">
        <v>3.3927544565842283</v>
      </c>
      <c r="F34" s="968">
        <v>0.46133973057760613</v>
      </c>
      <c r="G34" s="968">
        <v>7.0697612199852813</v>
      </c>
    </row>
    <row r="35" spans="1:7" ht="14.1" customHeight="1">
      <c r="A35" s="1119" t="s">
        <v>746</v>
      </c>
      <c r="B35" s="968">
        <v>37.212521195154963</v>
      </c>
      <c r="C35" s="968">
        <v>30.465651563049864</v>
      </c>
      <c r="D35" s="968">
        <v>44.247263665666502</v>
      </c>
      <c r="E35" s="968">
        <v>2.4348041033246801</v>
      </c>
      <c r="F35" s="968">
        <v>-2.2716140093068873</v>
      </c>
      <c r="G35" s="968">
        <v>8.0772113943028643</v>
      </c>
    </row>
    <row r="36" spans="1:7" ht="14.1" customHeight="1">
      <c r="A36" s="1119" t="s">
        <v>748</v>
      </c>
      <c r="B36" s="968">
        <v>38.28785889137113</v>
      </c>
      <c r="C36" s="968">
        <v>31.57463869155885</v>
      </c>
      <c r="D36" s="968">
        <v>45.183307738357882</v>
      </c>
      <c r="E36" s="968">
        <v>2.8897200772200762</v>
      </c>
      <c r="F36" s="968">
        <v>3.6401227993233505</v>
      </c>
      <c r="G36" s="968">
        <v>2.1154846540662078</v>
      </c>
    </row>
    <row r="37" spans="1:7" ht="14.1" customHeight="1">
      <c r="A37" s="1119" t="s">
        <v>895</v>
      </c>
      <c r="B37" s="968">
        <v>40.106279630275303</v>
      </c>
      <c r="C37" s="968">
        <v>32.9871179946512</v>
      </c>
      <c r="D37" s="968">
        <v>47.431348011297075</v>
      </c>
      <c r="E37" s="968">
        <v>4.7493403693931384</v>
      </c>
      <c r="F37" s="968">
        <v>4.473461491959867</v>
      </c>
      <c r="G37" s="968">
        <v>4.9753778230599437</v>
      </c>
    </row>
    <row r="38" spans="1:7" ht="14.1" customHeight="1">
      <c r="A38" s="969" t="s">
        <v>873</v>
      </c>
      <c r="B38" s="1890">
        <v>41.695714053910059</v>
      </c>
      <c r="C38" s="1890">
        <v>34.08083507664027</v>
      </c>
      <c r="D38" s="1890">
        <v>49.653813309572563</v>
      </c>
      <c r="E38" s="968">
        <v>3.9630562552476931</v>
      </c>
      <c r="F38" s="968">
        <v>3.3155884735562893</v>
      </c>
      <c r="G38" s="968">
        <v>4.6856465005931085</v>
      </c>
    </row>
    <row r="39" spans="1:7" s="4" customFormat="1" ht="14.1" customHeight="1">
      <c r="A39" s="969" t="s">
        <v>1601</v>
      </c>
      <c r="B39" s="1890">
        <v>43.588218600695519</v>
      </c>
      <c r="C39" s="1890">
        <v>35.432234193652945</v>
      </c>
      <c r="D39" s="1890">
        <v>52.206195781009768</v>
      </c>
      <c r="E39" s="968">
        <v>4.5388467129704679</v>
      </c>
      <c r="F39" s="968">
        <v>3.9652758330999802</v>
      </c>
      <c r="G39" s="968">
        <v>5.1403553953128949</v>
      </c>
    </row>
    <row r="40" spans="1:7" ht="14.1" customHeight="1">
      <c r="A40" s="969" t="s">
        <v>1683</v>
      </c>
      <c r="B40" s="1890">
        <v>47.058932751739768</v>
      </c>
      <c r="C40" s="1890">
        <v>38.198021369572956</v>
      </c>
      <c r="D40" s="1890">
        <v>56.433739092919303</v>
      </c>
      <c r="E40" s="968">
        <v>7.9625051503914079</v>
      </c>
      <c r="F40" s="968">
        <v>7.8058503474653946</v>
      </c>
      <c r="G40" s="968">
        <v>8.0977808259442838</v>
      </c>
    </row>
    <row r="41" spans="1:7" ht="14.1" customHeight="1">
      <c r="A41" s="1119" t="s">
        <v>1408</v>
      </c>
      <c r="B41" s="968">
        <v>49.835409784092413</v>
      </c>
      <c r="C41" s="968">
        <v>40.871882865443062</v>
      </c>
      <c r="D41" s="968">
        <v>59.198992308472356</v>
      </c>
      <c r="E41" s="968">
        <v>5.9000000000000199</v>
      </c>
      <c r="F41" s="968">
        <v>7</v>
      </c>
      <c r="G41" s="968">
        <v>4.9000000000000199</v>
      </c>
    </row>
    <row r="42" spans="1:7" ht="14.1" customHeight="1">
      <c r="A42" s="1119" t="s">
        <v>1441</v>
      </c>
      <c r="B42" s="968">
        <v>53.17659400946593</v>
      </c>
      <c r="C42" s="968">
        <v>44.691685002400355</v>
      </c>
      <c r="D42" s="968">
        <v>61.625643089467886</v>
      </c>
      <c r="E42" s="968">
        <v>6.7044381491973439</v>
      </c>
      <c r="F42" s="968">
        <v>9.3457943925233593</v>
      </c>
      <c r="G42" s="968">
        <v>4.0991420400381458</v>
      </c>
    </row>
    <row r="43" spans="1:7" ht="14.1" customHeight="1">
      <c r="A43" s="1119" t="s">
        <v>1442</v>
      </c>
      <c r="B43" s="968">
        <v>59.867197773444531</v>
      </c>
      <c r="C43" s="968">
        <v>52.44588334042367</v>
      </c>
      <c r="D43" s="968">
        <v>67.156149520573976</v>
      </c>
      <c r="E43" s="968">
        <v>12.630639531789086</v>
      </c>
      <c r="F43" s="968">
        <v>17.115386301821857</v>
      </c>
      <c r="G43" s="968">
        <v>8.8837703542190951</v>
      </c>
    </row>
    <row r="44" spans="1:7" ht="14.1" customHeight="1">
      <c r="A44" s="1119" t="s">
        <v>721</v>
      </c>
      <c r="B44" s="968">
        <v>65.600152255925224</v>
      </c>
      <c r="C44" s="968">
        <v>60.397438122189776</v>
      </c>
      <c r="D44" s="968">
        <v>70.439652573463675</v>
      </c>
      <c r="E44" s="968">
        <v>9.6000000000000085</v>
      </c>
      <c r="F44" s="968">
        <v>15.452698136243754</v>
      </c>
      <c r="G44" s="968">
        <v>5.0045618527696689</v>
      </c>
    </row>
    <row r="45" spans="1:7" ht="14.1" customHeight="1">
      <c r="A45" s="1119" t="s">
        <v>292</v>
      </c>
      <c r="B45" s="968">
        <v>71.87114720286749</v>
      </c>
      <c r="C45" s="968">
        <v>69.31190135931385</v>
      </c>
      <c r="D45" s="968">
        <v>74.288433579600763</v>
      </c>
      <c r="E45" s="968">
        <v>9.6430494983031849</v>
      </c>
      <c r="F45" s="968">
        <v>14.700000000000003</v>
      </c>
      <c r="G45" s="968">
        <v>5.4000000000000057</v>
      </c>
    </row>
    <row r="46" spans="1:7" ht="14.1" customHeight="1">
      <c r="A46" s="1119" t="s">
        <v>1195</v>
      </c>
      <c r="B46" s="968">
        <v>77.847239504565508</v>
      </c>
      <c r="C46" s="968">
        <v>74.5561713765115</v>
      </c>
      <c r="D46" s="968">
        <v>80.902467801290896</v>
      </c>
      <c r="E46" s="968">
        <v>8.3042709975642168</v>
      </c>
      <c r="F46" s="968">
        <v>7.6999999999999886</v>
      </c>
      <c r="G46" s="968">
        <v>9.0000000000000142</v>
      </c>
    </row>
    <row r="47" spans="1:7" ht="14.1" customHeight="1">
      <c r="A47" s="1119" t="s">
        <v>428</v>
      </c>
      <c r="B47" s="968">
        <v>85.50608080991114</v>
      </c>
      <c r="C47" s="968">
        <v>81.743765730886125</v>
      </c>
      <c r="D47" s="968">
        <v>89.05244028862667</v>
      </c>
      <c r="E47" s="968">
        <v>9.8999999999999915</v>
      </c>
      <c r="F47" s="968">
        <v>9.6000000000000085</v>
      </c>
      <c r="G47" s="968">
        <v>10.000000000000014</v>
      </c>
    </row>
    <row r="48" spans="1:7" ht="14.1" customHeight="1">
      <c r="A48" s="1119" t="s">
        <v>1828</v>
      </c>
      <c r="B48" s="968">
        <v>93.270804713948195</v>
      </c>
      <c r="C48" s="968">
        <v>91.216875030540223</v>
      </c>
      <c r="D48" s="968">
        <v>95.090850371569019</v>
      </c>
      <c r="E48" s="968">
        <v>9.0999999999999943</v>
      </c>
      <c r="F48" s="968">
        <v>11.600000000000009</v>
      </c>
      <c r="G48" s="968">
        <v>6.8000000000000114</v>
      </c>
    </row>
    <row r="49" spans="1:7" ht="14.1" customHeight="1">
      <c r="A49" s="1119" t="s">
        <v>1915</v>
      </c>
      <c r="B49" s="968">
        <v>100.000232097447</v>
      </c>
      <c r="C49" s="968">
        <v>100.002419945542</v>
      </c>
      <c r="D49" s="968">
        <v>100.00058567265299</v>
      </c>
      <c r="E49" s="968">
        <v>7.2000000000000028</v>
      </c>
      <c r="F49" s="968">
        <v>9.6000000000000085</v>
      </c>
      <c r="G49" s="968">
        <v>5.2000000000000028</v>
      </c>
    </row>
    <row r="50" spans="1:7" ht="14.1" customHeight="1">
      <c r="A50" s="969" t="s">
        <v>2019</v>
      </c>
      <c r="B50" s="1890">
        <v>109.93833333333332</v>
      </c>
      <c r="C50" s="1890">
        <v>110.92916666666666</v>
      </c>
      <c r="D50" s="1890">
        <v>109.18083333333334</v>
      </c>
      <c r="E50" s="968">
        <v>9.9341666666666644</v>
      </c>
      <c r="F50" s="968">
        <v>10.930000000000001</v>
      </c>
      <c r="G50" s="968">
        <v>9.1733333333333338</v>
      </c>
    </row>
    <row r="51" spans="1:7" s="279" customFormat="1" ht="14.1" customHeight="1">
      <c r="A51" s="969" t="s">
        <v>2172</v>
      </c>
      <c r="B51" s="1890">
        <v>114.83</v>
      </c>
      <c r="C51" s="1890">
        <v>113.03</v>
      </c>
      <c r="D51" s="1890">
        <v>116.27</v>
      </c>
      <c r="E51" s="968">
        <v>4.47</v>
      </c>
      <c r="F51" s="968">
        <v>1.91</v>
      </c>
      <c r="G51" s="968">
        <v>6.51</v>
      </c>
    </row>
    <row r="52" spans="1:7" s="279" customFormat="1" ht="14.1" customHeight="1">
      <c r="A52" s="969" t="s">
        <v>2295</v>
      </c>
      <c r="B52" s="1890">
        <v>119.6</v>
      </c>
      <c r="C52" s="1890">
        <v>116.1</v>
      </c>
      <c r="D52" s="1890">
        <v>122.4</v>
      </c>
      <c r="E52" s="968">
        <v>4.2</v>
      </c>
      <c r="F52" s="968">
        <v>2.7</v>
      </c>
      <c r="G52" s="968">
        <v>5.3</v>
      </c>
    </row>
    <row r="53" spans="1:7" s="279" customFormat="1" ht="14.1" customHeight="1">
      <c r="A53" s="969" t="s">
        <v>2635</v>
      </c>
      <c r="B53" s="1890">
        <v>125.14</v>
      </c>
      <c r="C53" s="1890">
        <v>119.72</v>
      </c>
      <c r="D53" s="1890">
        <v>129.55000000000001</v>
      </c>
      <c r="E53" s="968">
        <v>4.6399999999999997</v>
      </c>
      <c r="F53" s="968">
        <v>3.09</v>
      </c>
      <c r="G53" s="968">
        <v>5.9</v>
      </c>
    </row>
    <row r="54" spans="1:7" s="279" customFormat="1" ht="14.1" customHeight="1">
      <c r="A54" s="970" t="s">
        <v>2736</v>
      </c>
      <c r="B54" s="1891">
        <v>132.84</v>
      </c>
      <c r="C54" s="1891">
        <v>129.49</v>
      </c>
      <c r="D54" s="1891">
        <v>135.52000000000001</v>
      </c>
      <c r="E54" s="971">
        <v>6.15</v>
      </c>
      <c r="F54" s="971">
        <v>8.16</v>
      </c>
      <c r="G54" s="971">
        <v>4.6100000000000003</v>
      </c>
    </row>
    <row r="55" spans="1:7" ht="11.25"/>
  </sheetData>
  <mergeCells count="3">
    <mergeCell ref="B5:D5"/>
    <mergeCell ref="E5:G5"/>
    <mergeCell ref="A5:A6"/>
  </mergeCells>
  <phoneticPr fontId="0" type="noConversion"/>
  <pageMargins left="0.51181102362204722" right="0.51181102362204722" top="0.98425196850393704" bottom="0" header="0.51181102362204722" footer="0.19685039370078741"/>
  <pageSetup paperSize="9" firstPageNumber="87" orientation="portrait" useFirstPageNumber="1" r:id="rId1"/>
  <headerFooter alignWithMargins="0">
    <oddFooter>&amp;C&amp;"Times New Roman,Bold"&amp;10&amp;P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sheetPr codeName="Sheet64"/>
  <dimension ref="A1:AA69"/>
  <sheetViews>
    <sheetView topLeftCell="C1" zoomScale="85" zoomScaleNormal="85" workbookViewId="0">
      <selection activeCell="R36" sqref="R36"/>
    </sheetView>
  </sheetViews>
  <sheetFormatPr defaultRowHeight="9.9499999999999993" customHeight="1"/>
  <cols>
    <col min="1" max="1" width="10.6640625" style="49" customWidth="1"/>
    <col min="2" max="2" width="9" style="49" customWidth="1"/>
    <col min="3" max="3" width="9.1640625" style="49" customWidth="1"/>
    <col min="4" max="4" width="9.83203125" style="49" customWidth="1"/>
    <col min="5" max="5" width="8.33203125" style="49" customWidth="1"/>
    <col min="6" max="6" width="9.5" style="49" customWidth="1"/>
    <col min="7" max="11" width="8.83203125" style="49" customWidth="1"/>
    <col min="12" max="12" width="8.5" style="49" customWidth="1"/>
    <col min="13" max="14" width="8.83203125" style="49" customWidth="1"/>
    <col min="15" max="15" width="10.6640625" style="49" customWidth="1"/>
    <col min="16" max="21" width="9.83203125" style="49" customWidth="1"/>
    <col min="22" max="22" width="8.83203125" style="49" customWidth="1"/>
    <col min="23" max="24" width="9.33203125" style="49" customWidth="1"/>
    <col min="25" max="25" width="9.83203125" style="49" customWidth="1"/>
    <col min="26" max="26" width="9.33203125" style="49" customWidth="1"/>
    <col min="27" max="27" width="10.83203125" style="49" customWidth="1"/>
    <col min="28" max="16384" width="9.33203125" style="49"/>
  </cols>
  <sheetData>
    <row r="1" spans="1:27" s="461" customFormat="1" ht="14.1" customHeight="1">
      <c r="A1" s="451" t="s">
        <v>2478</v>
      </c>
      <c r="B1" s="451"/>
      <c r="C1" s="522"/>
      <c r="D1" s="522"/>
      <c r="E1" s="522"/>
      <c r="F1" s="530"/>
      <c r="G1" s="530"/>
      <c r="H1" s="530"/>
      <c r="I1" s="530"/>
      <c r="J1" s="530"/>
      <c r="K1" s="530"/>
      <c r="L1" s="530"/>
      <c r="M1" s="530"/>
      <c r="N1" s="530"/>
      <c r="O1" s="451" t="s">
        <v>2150</v>
      </c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483"/>
    </row>
    <row r="2" spans="1:27" s="461" customFormat="1" ht="14.1" customHeight="1">
      <c r="A2" s="496" t="s">
        <v>2147</v>
      </c>
      <c r="B2" s="496"/>
      <c r="C2" s="497"/>
      <c r="D2" s="497"/>
      <c r="E2" s="497"/>
      <c r="F2" s="498"/>
      <c r="G2" s="498"/>
      <c r="H2" s="498"/>
      <c r="I2" s="498"/>
      <c r="J2" s="498"/>
      <c r="K2" s="498"/>
      <c r="L2" s="498"/>
      <c r="M2" s="498"/>
      <c r="N2" s="498"/>
      <c r="O2" s="496"/>
      <c r="P2" s="498"/>
      <c r="Q2" s="498"/>
      <c r="R2" s="498"/>
      <c r="S2" s="498"/>
      <c r="T2" s="498"/>
      <c r="U2" s="498"/>
      <c r="V2" s="498"/>
      <c r="W2" s="498"/>
      <c r="X2" s="498"/>
      <c r="Y2" s="498"/>
      <c r="Z2" s="498"/>
      <c r="AA2" s="489"/>
    </row>
    <row r="3" spans="1:27" s="461" customFormat="1" ht="14.1" customHeight="1">
      <c r="A3" s="2544"/>
      <c r="B3" s="2545"/>
      <c r="C3" s="2545"/>
      <c r="D3" s="2545"/>
      <c r="E3" s="497"/>
      <c r="F3" s="498"/>
      <c r="G3" s="498"/>
      <c r="H3" s="498"/>
      <c r="I3" s="498"/>
      <c r="J3" s="498"/>
      <c r="K3" s="498"/>
      <c r="L3" s="498"/>
      <c r="M3" s="498"/>
      <c r="N3" s="498"/>
      <c r="O3" s="1339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89"/>
    </row>
    <row r="4" spans="1:27" s="461" customFormat="1" ht="14.1" customHeight="1">
      <c r="A4" s="973"/>
      <c r="B4" s="490"/>
      <c r="C4" s="490"/>
      <c r="D4" s="490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973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89"/>
    </row>
    <row r="5" spans="1:27" s="51" customFormat="1" ht="9.9499999999999993" customHeight="1">
      <c r="A5" s="965"/>
      <c r="B5" s="93"/>
      <c r="C5" s="95"/>
      <c r="D5" s="974" t="s">
        <v>2148</v>
      </c>
      <c r="E5" s="965"/>
      <c r="F5" s="93"/>
      <c r="G5" s="95"/>
      <c r="H5" s="95"/>
      <c r="I5" s="95"/>
      <c r="J5" s="95"/>
      <c r="K5" s="95"/>
      <c r="L5" s="95"/>
      <c r="M5" s="95"/>
      <c r="N5" s="93"/>
      <c r="O5" s="93"/>
      <c r="P5" s="95"/>
      <c r="Q5" s="93"/>
      <c r="R5" s="93"/>
      <c r="S5" s="95"/>
      <c r="T5" s="95"/>
      <c r="U5" s="95" t="s">
        <v>957</v>
      </c>
      <c r="V5" s="95"/>
      <c r="W5" s="95"/>
      <c r="X5" s="95"/>
      <c r="Y5" s="95"/>
      <c r="Z5" s="95"/>
      <c r="AA5" s="95"/>
    </row>
    <row r="6" spans="1:27" s="51" customFormat="1" ht="9.9499999999999993" customHeight="1">
      <c r="A6" s="1901" t="s">
        <v>976</v>
      </c>
      <c r="B6" s="354"/>
      <c r="C6" s="355"/>
      <c r="D6" s="354" t="s">
        <v>19</v>
      </c>
      <c r="E6" s="58"/>
      <c r="F6" s="354"/>
      <c r="G6" s="355"/>
      <c r="H6" s="355" t="s">
        <v>1004</v>
      </c>
      <c r="I6" s="355"/>
      <c r="J6" s="355"/>
      <c r="K6" s="355" t="s">
        <v>22</v>
      </c>
      <c r="L6" s="355"/>
      <c r="M6" s="355" t="s">
        <v>1342</v>
      </c>
      <c r="N6" s="354"/>
      <c r="O6" s="1903" t="s">
        <v>976</v>
      </c>
      <c r="P6" s="355"/>
      <c r="Q6" s="354"/>
      <c r="R6" s="354"/>
      <c r="S6" s="355"/>
      <c r="T6" s="355"/>
      <c r="U6" s="355" t="s">
        <v>1003</v>
      </c>
      <c r="V6" s="355"/>
      <c r="W6" s="355"/>
      <c r="X6" s="355"/>
      <c r="Y6" s="355"/>
      <c r="Z6" s="355"/>
      <c r="AA6" s="355" t="s">
        <v>1793</v>
      </c>
    </row>
    <row r="7" spans="1:27" s="51" customFormat="1" ht="9.9499999999999993" customHeight="1">
      <c r="A7" s="1901" t="s">
        <v>1001</v>
      </c>
      <c r="B7" s="354" t="s">
        <v>1002</v>
      </c>
      <c r="C7" s="355" t="s">
        <v>178</v>
      </c>
      <c r="D7" s="362" t="s">
        <v>1711</v>
      </c>
      <c r="E7" s="362" t="s">
        <v>2072</v>
      </c>
      <c r="F7" s="354"/>
      <c r="G7" s="355" t="s">
        <v>20</v>
      </c>
      <c r="H7" s="355" t="s">
        <v>1790</v>
      </c>
      <c r="I7" s="355" t="s">
        <v>21</v>
      </c>
      <c r="J7" s="355"/>
      <c r="K7" s="355" t="s">
        <v>2076</v>
      </c>
      <c r="L7" s="355"/>
      <c r="M7" s="355" t="s">
        <v>2077</v>
      </c>
      <c r="N7" s="354" t="s">
        <v>2078</v>
      </c>
      <c r="O7" s="1903" t="s">
        <v>1001</v>
      </c>
      <c r="P7" s="355" t="s">
        <v>767</v>
      </c>
      <c r="Q7" s="354" t="s">
        <v>24</v>
      </c>
      <c r="R7" s="354" t="s">
        <v>2149</v>
      </c>
      <c r="S7" s="355" t="s">
        <v>2079</v>
      </c>
      <c r="T7" s="355" t="s">
        <v>27</v>
      </c>
      <c r="U7" s="355" t="s">
        <v>29</v>
      </c>
      <c r="V7" s="355"/>
      <c r="W7" s="355" t="s">
        <v>2080</v>
      </c>
      <c r="X7" s="355" t="s">
        <v>1005</v>
      </c>
      <c r="Y7" s="355" t="s">
        <v>31</v>
      </c>
      <c r="Z7" s="355"/>
      <c r="AA7" s="355" t="s">
        <v>33</v>
      </c>
    </row>
    <row r="8" spans="1:27" s="51" customFormat="1" ht="9.9499999999999993" customHeight="1">
      <c r="A8" s="1902" t="s">
        <v>1006</v>
      </c>
      <c r="B8" s="121" t="s">
        <v>1007</v>
      </c>
      <c r="C8" s="94" t="s">
        <v>980</v>
      </c>
      <c r="D8" s="964" t="s">
        <v>1790</v>
      </c>
      <c r="E8" s="964" t="s">
        <v>2073</v>
      </c>
      <c r="F8" s="121" t="s">
        <v>497</v>
      </c>
      <c r="G8" s="94" t="s">
        <v>999</v>
      </c>
      <c r="H8" s="94" t="s">
        <v>2074</v>
      </c>
      <c r="I8" s="94" t="s">
        <v>929</v>
      </c>
      <c r="J8" s="94" t="s">
        <v>2075</v>
      </c>
      <c r="K8" s="94" t="s">
        <v>1790</v>
      </c>
      <c r="L8" s="94" t="s">
        <v>1009</v>
      </c>
      <c r="M8" s="94" t="s">
        <v>23</v>
      </c>
      <c r="N8" s="121" t="s">
        <v>23</v>
      </c>
      <c r="O8" s="1904" t="s">
        <v>1006</v>
      </c>
      <c r="P8" s="94" t="s">
        <v>1790</v>
      </c>
      <c r="Q8" s="121" t="s">
        <v>25</v>
      </c>
      <c r="R8" s="121" t="s">
        <v>26</v>
      </c>
      <c r="S8" s="94" t="s">
        <v>930</v>
      </c>
      <c r="T8" s="94" t="s">
        <v>28</v>
      </c>
      <c r="U8" s="94" t="s">
        <v>854</v>
      </c>
      <c r="V8" s="94" t="s">
        <v>30</v>
      </c>
      <c r="W8" s="94" t="s">
        <v>2081</v>
      </c>
      <c r="X8" s="94" t="s">
        <v>1011</v>
      </c>
      <c r="Y8" s="94" t="s">
        <v>32</v>
      </c>
      <c r="Z8" s="94" t="s">
        <v>1284</v>
      </c>
      <c r="AA8" s="94" t="s">
        <v>1789</v>
      </c>
    </row>
    <row r="9" spans="1:27" s="717" customFormat="1" ht="11.45" customHeight="1">
      <c r="A9" s="1429" t="s">
        <v>1408</v>
      </c>
      <c r="B9" s="413">
        <v>49.835409784092171</v>
      </c>
      <c r="C9" s="413">
        <v>40.871882865443034</v>
      </c>
      <c r="D9" s="413">
        <v>45.156547074321942</v>
      </c>
      <c r="E9" s="413">
        <v>43.817650802768654</v>
      </c>
      <c r="F9" s="623">
        <v>30.623083723384731</v>
      </c>
      <c r="G9" s="413">
        <v>36.936272322381576</v>
      </c>
      <c r="H9" s="413">
        <v>42.302029554549449</v>
      </c>
      <c r="I9" s="413">
        <v>55.095750458878982</v>
      </c>
      <c r="J9" s="413">
        <v>35.760144235281523</v>
      </c>
      <c r="K9" s="413">
        <v>36.578406707739262</v>
      </c>
      <c r="L9" s="413">
        <v>47.480940203032858</v>
      </c>
      <c r="M9" s="413">
        <v>49.927490030341119</v>
      </c>
      <c r="N9" s="413">
        <v>46.447569969664109</v>
      </c>
      <c r="O9" s="1429" t="s">
        <v>1408</v>
      </c>
      <c r="P9" s="413">
        <v>32.81051732865771</v>
      </c>
      <c r="Q9" s="413">
        <v>35.486387002907577</v>
      </c>
      <c r="R9" s="623">
        <v>59.198992308472242</v>
      </c>
      <c r="S9" s="623">
        <v>46.558639090832038</v>
      </c>
      <c r="T9" s="413">
        <v>62.858521179694947</v>
      </c>
      <c r="U9" s="413">
        <v>49.0351720604964</v>
      </c>
      <c r="V9" s="623">
        <v>66.279654041645884</v>
      </c>
      <c r="W9" s="623">
        <v>58.409704564316321</v>
      </c>
      <c r="X9" s="623">
        <v>123.45640657809166</v>
      </c>
      <c r="Y9" s="413">
        <v>64.774624707143829</v>
      </c>
      <c r="Z9" s="413">
        <v>53.63358267545901</v>
      </c>
      <c r="AA9" s="413">
        <v>54.943050468241125</v>
      </c>
    </row>
    <row r="10" spans="1:27" s="717" customFormat="1" ht="11.45" customHeight="1">
      <c r="A10" s="1429" t="s">
        <v>1441</v>
      </c>
      <c r="B10" s="413">
        <v>53.176594009465674</v>
      </c>
      <c r="C10" s="413">
        <v>44.691685002400334</v>
      </c>
      <c r="D10" s="413">
        <v>51.698511561100474</v>
      </c>
      <c r="E10" s="413">
        <v>49.757127765803787</v>
      </c>
      <c r="F10" s="623">
        <v>32.93011424604331</v>
      </c>
      <c r="G10" s="413">
        <v>39.846822861856296</v>
      </c>
      <c r="H10" s="413">
        <v>45.601352193901491</v>
      </c>
      <c r="I10" s="413">
        <v>66.632231540879005</v>
      </c>
      <c r="J10" s="413">
        <v>37.276832727824093</v>
      </c>
      <c r="K10" s="413">
        <v>32.912682759657628</v>
      </c>
      <c r="L10" s="413">
        <v>49.415647443903474</v>
      </c>
      <c r="M10" s="413">
        <v>51.901479510807832</v>
      </c>
      <c r="N10" s="413">
        <v>47.424478707075785</v>
      </c>
      <c r="O10" s="1429" t="s">
        <v>1441</v>
      </c>
      <c r="P10" s="413">
        <v>35.70104087963599</v>
      </c>
      <c r="Q10" s="413">
        <v>37.994137488108208</v>
      </c>
      <c r="R10" s="623">
        <v>61.625643089467758</v>
      </c>
      <c r="S10" s="623">
        <v>48.133085823372255</v>
      </c>
      <c r="T10" s="413">
        <v>66.489553179658387</v>
      </c>
      <c r="U10" s="413">
        <v>51.884451036832644</v>
      </c>
      <c r="V10" s="623">
        <v>70.019167596524738</v>
      </c>
      <c r="W10" s="623">
        <v>59.7530740345168</v>
      </c>
      <c r="X10" s="623">
        <v>123.45640657809166</v>
      </c>
      <c r="Y10" s="413">
        <v>67.547079461146097</v>
      </c>
      <c r="Z10" s="413">
        <v>56.189949700177152</v>
      </c>
      <c r="AA10" s="413">
        <v>55.969518471089287</v>
      </c>
    </row>
    <row r="11" spans="1:27" s="717" customFormat="1" ht="11.45" customHeight="1">
      <c r="A11" s="1429" t="s">
        <v>1442</v>
      </c>
      <c r="B11" s="413">
        <v>59.858962460212695</v>
      </c>
      <c r="C11" s="413">
        <v>52.445883340423642</v>
      </c>
      <c r="D11" s="413">
        <v>59.302483269758632</v>
      </c>
      <c r="E11" s="413">
        <v>61.897568099051711</v>
      </c>
      <c r="F11" s="623">
        <v>36.637841871744605</v>
      </c>
      <c r="G11" s="413">
        <v>49.132865059228024</v>
      </c>
      <c r="H11" s="413">
        <v>52.278552773542536</v>
      </c>
      <c r="I11" s="413">
        <v>77.599648533632362</v>
      </c>
      <c r="J11" s="413">
        <v>43.276178320548048</v>
      </c>
      <c r="K11" s="413">
        <v>48.16682435006183</v>
      </c>
      <c r="L11" s="413">
        <v>55.38099476992118</v>
      </c>
      <c r="M11" s="413">
        <v>61.915865167809713</v>
      </c>
      <c r="N11" s="413">
        <v>52.886286648059226</v>
      </c>
      <c r="O11" s="1429" t="s">
        <v>1442</v>
      </c>
      <c r="P11" s="413">
        <v>41.574338733219513</v>
      </c>
      <c r="Q11" s="413">
        <v>46.891498798614563</v>
      </c>
      <c r="R11" s="623">
        <v>67.156149520573848</v>
      </c>
      <c r="S11" s="623">
        <v>52.181663135618521</v>
      </c>
      <c r="T11" s="413">
        <v>72.02538885173378</v>
      </c>
      <c r="U11" s="413">
        <v>58.731911802543948</v>
      </c>
      <c r="V11" s="623">
        <v>73.500783664860222</v>
      </c>
      <c r="W11" s="623">
        <v>69.694008114000255</v>
      </c>
      <c r="X11" s="623">
        <v>123.57986298466975</v>
      </c>
      <c r="Y11" s="413">
        <v>72.209844274695357</v>
      </c>
      <c r="Z11" s="413">
        <v>60.901685000638039</v>
      </c>
      <c r="AA11" s="413">
        <v>62.668572805466766</v>
      </c>
    </row>
    <row r="12" spans="1:27" s="717" customFormat="1" ht="11.45" customHeight="1">
      <c r="A12" s="302" t="s">
        <v>721</v>
      </c>
      <c r="B12" s="413">
        <v>65.600152255924911</v>
      </c>
      <c r="C12" s="413">
        <v>60.391071785294805</v>
      </c>
      <c r="D12" s="413">
        <v>65.29220400115976</v>
      </c>
      <c r="E12" s="413">
        <v>77.997659740989732</v>
      </c>
      <c r="F12" s="623">
        <v>44.135691070384986</v>
      </c>
      <c r="G12" s="413">
        <v>59.423740180942218</v>
      </c>
      <c r="H12" s="413">
        <v>58.523699198030343</v>
      </c>
      <c r="I12" s="413">
        <v>74.030064701085266</v>
      </c>
      <c r="J12" s="413">
        <v>52.140379954741292</v>
      </c>
      <c r="K12" s="413">
        <v>70.003502492397558</v>
      </c>
      <c r="L12" s="413">
        <v>70.576507890925754</v>
      </c>
      <c r="M12" s="413">
        <v>73.470925541273417</v>
      </c>
      <c r="N12" s="413">
        <v>59.280598383844726</v>
      </c>
      <c r="O12" s="302" t="s">
        <v>721</v>
      </c>
      <c r="P12" s="413">
        <v>46.771131074871953</v>
      </c>
      <c r="Q12" s="413">
        <v>56.407209543827925</v>
      </c>
      <c r="R12" s="623">
        <v>70.429306387963152</v>
      </c>
      <c r="S12" s="623">
        <v>56.140272063148196</v>
      </c>
      <c r="T12" s="413">
        <v>74.346868327120248</v>
      </c>
      <c r="U12" s="413">
        <v>62.362444691746582</v>
      </c>
      <c r="V12" s="623">
        <v>75.950809787022223</v>
      </c>
      <c r="W12" s="623">
        <v>66.416186606711108</v>
      </c>
      <c r="X12" s="623">
        <v>123.57986298466975</v>
      </c>
      <c r="Y12" s="413">
        <v>77.502712441426951</v>
      </c>
      <c r="Z12" s="413">
        <v>67.818913420463602</v>
      </c>
      <c r="AA12" s="413">
        <v>67.368715765876786</v>
      </c>
    </row>
    <row r="13" spans="1:27" s="717" customFormat="1" ht="11.45" customHeight="1">
      <c r="A13" s="302" t="s">
        <v>292</v>
      </c>
      <c r="B13" s="413">
        <v>71.858990311906268</v>
      </c>
      <c r="C13" s="413">
        <v>69.329408785774874</v>
      </c>
      <c r="D13" s="413">
        <v>74.382985820449406</v>
      </c>
      <c r="E13" s="413">
        <v>72.095537978979962</v>
      </c>
      <c r="F13" s="623">
        <v>59.598288502013325</v>
      </c>
      <c r="G13" s="413">
        <v>64.551853036207206</v>
      </c>
      <c r="H13" s="413">
        <v>67.046949349689783</v>
      </c>
      <c r="I13" s="413">
        <v>75.892456265892449</v>
      </c>
      <c r="J13" s="413">
        <v>62.251636571691769</v>
      </c>
      <c r="K13" s="413">
        <v>83.680988621261264</v>
      </c>
      <c r="L13" s="413">
        <v>86.940906636622984</v>
      </c>
      <c r="M13" s="413">
        <v>81.126153038693133</v>
      </c>
      <c r="N13" s="413">
        <v>63.099423448272177</v>
      </c>
      <c r="O13" s="302" t="s">
        <v>292</v>
      </c>
      <c r="P13" s="413">
        <v>53.105682686590306</v>
      </c>
      <c r="Q13" s="413">
        <v>65.167159868843825</v>
      </c>
      <c r="R13" s="623">
        <v>74.266800646281652</v>
      </c>
      <c r="S13" s="623">
        <v>63.607647994624642</v>
      </c>
      <c r="T13" s="413">
        <v>79.823178884442157</v>
      </c>
      <c r="U13" s="413">
        <v>65.901065355906127</v>
      </c>
      <c r="V13" s="623">
        <v>79.110053997178511</v>
      </c>
      <c r="W13" s="623">
        <v>73.133033957713437</v>
      </c>
      <c r="X13" s="623">
        <v>110.49348388739205</v>
      </c>
      <c r="Y13" s="413">
        <v>75.675412717198185</v>
      </c>
      <c r="Z13" s="413">
        <v>71.52815184848599</v>
      </c>
      <c r="AA13" s="413">
        <v>71.366538513811719</v>
      </c>
    </row>
    <row r="14" spans="1:27" s="717" customFormat="1" ht="11.45" customHeight="1">
      <c r="A14" s="302" t="s">
        <v>1195</v>
      </c>
      <c r="B14" s="413">
        <v>77.835474771377207</v>
      </c>
      <c r="C14" s="413">
        <v>74.562537713406357</v>
      </c>
      <c r="D14" s="413">
        <v>74.637867553700517</v>
      </c>
      <c r="E14" s="413">
        <v>72.058182777954599</v>
      </c>
      <c r="F14" s="623">
        <v>74.044693917708742</v>
      </c>
      <c r="G14" s="413">
        <v>69.402770601998412</v>
      </c>
      <c r="H14" s="413">
        <v>76.159364258376414</v>
      </c>
      <c r="I14" s="413">
        <v>86.85987325864582</v>
      </c>
      <c r="J14" s="413">
        <v>72.801047642043429</v>
      </c>
      <c r="K14" s="413">
        <v>91.406600382809643</v>
      </c>
      <c r="L14" s="413">
        <v>79.000545668883191</v>
      </c>
      <c r="M14" s="413">
        <v>84.737109405400545</v>
      </c>
      <c r="N14" s="413">
        <v>65.985744717897575</v>
      </c>
      <c r="O14" s="302" t="s">
        <v>1195</v>
      </c>
      <c r="P14" s="413">
        <v>58.855979538004547</v>
      </c>
      <c r="Q14" s="413">
        <v>72.93088054905401</v>
      </c>
      <c r="R14" s="623">
        <v>80.925981859246122</v>
      </c>
      <c r="S14" s="623">
        <v>73.009344197507644</v>
      </c>
      <c r="T14" s="413">
        <v>84.704238294229086</v>
      </c>
      <c r="U14" s="413">
        <v>74.724638960044174</v>
      </c>
      <c r="V14" s="623">
        <v>82.720618808785673</v>
      </c>
      <c r="W14" s="623">
        <v>84.52480706501342</v>
      </c>
      <c r="X14" s="623">
        <v>101.48116620719136</v>
      </c>
      <c r="Y14" s="413">
        <v>81.535373901793889</v>
      </c>
      <c r="Z14" s="413">
        <v>78.495505111933468</v>
      </c>
      <c r="AA14" s="413">
        <v>78.443765270291152</v>
      </c>
    </row>
    <row r="15" spans="1:27" s="717" customFormat="1" ht="11.45" customHeight="1">
      <c r="A15" s="302" t="s">
        <v>428</v>
      </c>
      <c r="B15" s="413">
        <v>85.506080809910728</v>
      </c>
      <c r="C15" s="413">
        <v>81.743765730886068</v>
      </c>
      <c r="D15" s="413">
        <v>81.39223348485497</v>
      </c>
      <c r="E15" s="413">
        <v>81.060786225070743</v>
      </c>
      <c r="F15" s="623">
        <v>78.274249875916126</v>
      </c>
      <c r="G15" s="413">
        <v>79.416450434238811</v>
      </c>
      <c r="H15" s="413">
        <v>82.718731886612005</v>
      </c>
      <c r="I15" s="413">
        <v>98.810219132825225</v>
      </c>
      <c r="J15" s="413">
        <v>77.351113119671155</v>
      </c>
      <c r="K15" s="413">
        <v>103.94101130205649</v>
      </c>
      <c r="L15" s="413">
        <v>82.950572952327363</v>
      </c>
      <c r="M15" s="413">
        <v>94.077449873950371</v>
      </c>
      <c r="N15" s="413">
        <v>71.26993288844254</v>
      </c>
      <c r="O15" s="302" t="s">
        <v>428</v>
      </c>
      <c r="P15" s="413">
        <v>66.9740456811776</v>
      </c>
      <c r="Q15" s="413">
        <v>81.587772634952074</v>
      </c>
      <c r="R15" s="623">
        <v>89.052440288626499</v>
      </c>
      <c r="S15" s="623">
        <v>81.871230092091125</v>
      </c>
      <c r="T15" s="413">
        <v>93.692530622007439</v>
      </c>
      <c r="U15" s="413">
        <v>84.651159264699501</v>
      </c>
      <c r="V15" s="623">
        <v>88.329889141103948</v>
      </c>
      <c r="W15" s="623">
        <v>93.713454241184607</v>
      </c>
      <c r="X15" s="623">
        <v>99.382407295363791</v>
      </c>
      <c r="Y15" s="413">
        <v>88.151459110208378</v>
      </c>
      <c r="Z15" s="413">
        <v>88.019225400099089</v>
      </c>
      <c r="AA15" s="413">
        <v>86.331361502703359</v>
      </c>
    </row>
    <row r="16" spans="1:27" s="717" customFormat="1" ht="11.45" customHeight="1">
      <c r="A16" s="302" t="s">
        <v>1828</v>
      </c>
      <c r="B16" s="413">
        <v>93.270804713947754</v>
      </c>
      <c r="C16" s="413">
        <v>91.216875030540166</v>
      </c>
      <c r="D16" s="413">
        <v>90.440535015269447</v>
      </c>
      <c r="E16" s="413">
        <v>85.020437533760827</v>
      </c>
      <c r="F16" s="623">
        <v>94.31360493820911</v>
      </c>
      <c r="G16" s="413">
        <v>93.865254898059746</v>
      </c>
      <c r="H16" s="413">
        <v>88.649657107351999</v>
      </c>
      <c r="I16" s="413">
        <v>99.741414915228802</v>
      </c>
      <c r="J16" s="413">
        <v>87.934228378745985</v>
      </c>
      <c r="K16" s="413">
        <v>99.999372648205281</v>
      </c>
      <c r="L16" s="413">
        <v>90.890933920067155</v>
      </c>
      <c r="M16" s="413">
        <v>96.436608033532565</v>
      </c>
      <c r="N16" s="413">
        <v>83.259267393040346</v>
      </c>
      <c r="O16" s="302" t="s">
        <v>1828</v>
      </c>
      <c r="P16" s="413">
        <v>79.58164840352967</v>
      </c>
      <c r="Q16" s="413">
        <v>90.210311974477548</v>
      </c>
      <c r="R16" s="623">
        <v>95.090850371568834</v>
      </c>
      <c r="S16" s="623">
        <v>90.958036948466059</v>
      </c>
      <c r="T16" s="413">
        <v>98.454539802287357</v>
      </c>
      <c r="U16" s="413">
        <v>92.417742280841836</v>
      </c>
      <c r="V16" s="623">
        <v>94.841800676324013</v>
      </c>
      <c r="W16" s="623">
        <v>98.710788670330345</v>
      </c>
      <c r="X16" s="623">
        <v>99.876232921676163</v>
      </c>
      <c r="Y16" s="413">
        <v>94.137440965440547</v>
      </c>
      <c r="Z16" s="413">
        <v>94.735954445436946</v>
      </c>
      <c r="AA16" s="413">
        <v>92.598218783250033</v>
      </c>
    </row>
    <row r="17" spans="1:27" s="717" customFormat="1" ht="11.45" customHeight="1">
      <c r="A17" s="302" t="s">
        <v>1915</v>
      </c>
      <c r="B17" s="413">
        <v>100.00023209744651</v>
      </c>
      <c r="C17" s="413">
        <v>100.00241994554194</v>
      </c>
      <c r="D17" s="413">
        <v>99.998600012186131</v>
      </c>
      <c r="E17" s="413">
        <v>99.999873144937496</v>
      </c>
      <c r="F17" s="623">
        <v>99.998787297617767</v>
      </c>
      <c r="G17" s="413">
        <v>99.998200677667199</v>
      </c>
      <c r="H17" s="413">
        <v>100.00089809274179</v>
      </c>
      <c r="I17" s="413">
        <v>100.00008041034091</v>
      </c>
      <c r="J17" s="413">
        <v>100.00032794164022</v>
      </c>
      <c r="K17" s="413">
        <v>99.999372648205281</v>
      </c>
      <c r="L17" s="413">
        <v>100.0001805124996</v>
      </c>
      <c r="M17" s="413">
        <v>99.999418315350525</v>
      </c>
      <c r="N17" s="413">
        <v>99.999930756867656</v>
      </c>
      <c r="O17" s="302" t="s">
        <v>1915</v>
      </c>
      <c r="P17" s="413">
        <v>99.999814763631548</v>
      </c>
      <c r="Q17" s="413">
        <v>100.0008446906718</v>
      </c>
      <c r="R17" s="623">
        <v>100.0005856726528</v>
      </c>
      <c r="S17" s="623">
        <v>99.999859612482737</v>
      </c>
      <c r="T17" s="413">
        <v>100.00219278587831</v>
      </c>
      <c r="U17" s="413">
        <v>100.00050084689799</v>
      </c>
      <c r="V17" s="623">
        <v>99.999750407191399</v>
      </c>
      <c r="W17" s="623">
        <v>100.0004233617228</v>
      </c>
      <c r="X17" s="623">
        <v>99.999689328254249</v>
      </c>
      <c r="Y17" s="413">
        <v>99.997402150036237</v>
      </c>
      <c r="Z17" s="413">
        <v>99.999063025739005</v>
      </c>
      <c r="AA17" s="413">
        <v>99.999593330102584</v>
      </c>
    </row>
    <row r="18" spans="1:27" s="717" customFormat="1" ht="11.45" customHeight="1">
      <c r="A18" s="302" t="s">
        <v>2019</v>
      </c>
      <c r="B18" s="413">
        <v>109.92209305201921</v>
      </c>
      <c r="C18" s="413">
        <v>110.90536137355892</v>
      </c>
      <c r="D18" s="413">
        <v>109.19084398342264</v>
      </c>
      <c r="E18" s="413">
        <v>132.65334701985611</v>
      </c>
      <c r="F18" s="623">
        <v>110.27645984947783</v>
      </c>
      <c r="G18" s="413">
        <v>109.784955208284</v>
      </c>
      <c r="H18" s="413">
        <v>109.95365044241871</v>
      </c>
      <c r="I18" s="413">
        <v>119.45396614590142</v>
      </c>
      <c r="J18" s="413">
        <v>106.53420837388676</v>
      </c>
      <c r="K18" s="413">
        <v>107.26220914617004</v>
      </c>
      <c r="L18" s="413">
        <v>113.47242866541798</v>
      </c>
      <c r="M18" s="413">
        <v>104.71155812019177</v>
      </c>
      <c r="N18" s="413">
        <v>112.87603100918206</v>
      </c>
      <c r="O18" s="302" t="s">
        <v>2019</v>
      </c>
      <c r="P18" s="413">
        <v>107.59635265083703</v>
      </c>
      <c r="Q18" s="413">
        <v>109.31626756926293</v>
      </c>
      <c r="R18" s="623">
        <v>109.16262332716904</v>
      </c>
      <c r="S18" s="623">
        <v>114.17686983052668</v>
      </c>
      <c r="T18" s="413">
        <v>112.71400050959856</v>
      </c>
      <c r="U18" s="413">
        <v>106.26953749791601</v>
      </c>
      <c r="V18" s="623">
        <v>102.58306666477249</v>
      </c>
      <c r="W18" s="623">
        <v>102.01619398623637</v>
      </c>
      <c r="X18" s="623">
        <v>105.11111786337526</v>
      </c>
      <c r="Y18" s="413">
        <v>104.2630577111282</v>
      </c>
      <c r="Z18" s="413">
        <v>110.07364671145629</v>
      </c>
      <c r="AA18" s="413">
        <v>104.46028991532997</v>
      </c>
    </row>
    <row r="19" spans="1:27" s="717" customFormat="1" ht="11.45" customHeight="1">
      <c r="A19" s="302" t="s">
        <v>2172</v>
      </c>
      <c r="B19" s="413">
        <v>114.82906046249684</v>
      </c>
      <c r="C19" s="413">
        <v>113.02614245641972</v>
      </c>
      <c r="D19" s="413">
        <v>111.0864713626361</v>
      </c>
      <c r="E19" s="413">
        <v>125.35993442249217</v>
      </c>
      <c r="F19" s="623">
        <v>107.49840282597931</v>
      </c>
      <c r="G19" s="413">
        <v>112.36699478169832</v>
      </c>
      <c r="H19" s="413">
        <v>113.95222631189965</v>
      </c>
      <c r="I19" s="413">
        <v>112.33867654947966</v>
      </c>
      <c r="J19" s="413">
        <v>110.55528361366704</v>
      </c>
      <c r="K19" s="413">
        <v>123.1598314733548</v>
      </c>
      <c r="L19" s="413">
        <v>119.92724346798828</v>
      </c>
      <c r="M19" s="413">
        <v>108.49853180856771</v>
      </c>
      <c r="N19" s="413">
        <v>126.14491260248498</v>
      </c>
      <c r="O19" s="302" t="s">
        <v>2172</v>
      </c>
      <c r="P19" s="413">
        <v>111.54569990422388</v>
      </c>
      <c r="Q19" s="413">
        <v>117.0756646021192</v>
      </c>
      <c r="R19" s="623">
        <v>116.26841307219829</v>
      </c>
      <c r="S19" s="623">
        <v>124.68020640884828</v>
      </c>
      <c r="T19" s="413">
        <v>121.9963178552608</v>
      </c>
      <c r="U19" s="413">
        <v>112.94118933123271</v>
      </c>
      <c r="V19" s="623">
        <v>105.29717483256582</v>
      </c>
      <c r="W19" s="623">
        <v>100.91763956568907</v>
      </c>
      <c r="X19" s="623">
        <v>104.85654914055242</v>
      </c>
      <c r="Y19" s="413">
        <v>107.46760408072286</v>
      </c>
      <c r="Z19" s="413">
        <v>120.9025711483832</v>
      </c>
      <c r="AA19" s="413">
        <v>113.8270770358521</v>
      </c>
    </row>
    <row r="20" spans="1:27" s="717" customFormat="1" ht="11.45" customHeight="1">
      <c r="A20" s="302" t="s">
        <v>2295</v>
      </c>
      <c r="B20" s="413">
        <v>119.7013659035136</v>
      </c>
      <c r="C20" s="413">
        <v>116.35508117763743</v>
      </c>
      <c r="D20" s="413">
        <v>114.09771321723453</v>
      </c>
      <c r="E20" s="413">
        <v>95.334679019943763</v>
      </c>
      <c r="F20" s="623">
        <v>121.10856210251059</v>
      </c>
      <c r="G20" s="413">
        <v>114.64838254735903</v>
      </c>
      <c r="H20" s="413">
        <v>121.91284870360957</v>
      </c>
      <c r="I20" s="413">
        <v>115.37734850882393</v>
      </c>
      <c r="J20" s="413">
        <v>114.31773871336917</v>
      </c>
      <c r="K20" s="413">
        <v>122.34336097577525</v>
      </c>
      <c r="L20" s="413">
        <v>114.23582633726635</v>
      </c>
      <c r="M20" s="413">
        <v>111.84418707680686</v>
      </c>
      <c r="N20" s="413">
        <v>135.78353999000663</v>
      </c>
      <c r="O20" s="302" t="s">
        <v>2295</v>
      </c>
      <c r="P20" s="413">
        <v>117.53613819176503</v>
      </c>
      <c r="Q20" s="413">
        <v>122.87742077706341</v>
      </c>
      <c r="R20" s="623">
        <v>122.38898332013365</v>
      </c>
      <c r="S20" s="623">
        <v>132.08466206356422</v>
      </c>
      <c r="T20" s="413">
        <v>130.32875849444611</v>
      </c>
      <c r="U20" s="413">
        <v>117.19307185569383</v>
      </c>
      <c r="V20" s="623">
        <v>107.6496975631603</v>
      </c>
      <c r="W20" s="623">
        <v>102.89592818432534</v>
      </c>
      <c r="X20" s="623">
        <v>105.38165600114326</v>
      </c>
      <c r="Y20" s="413">
        <v>111.89853639116248</v>
      </c>
      <c r="Z20" s="413">
        <v>130.61701698682057</v>
      </c>
      <c r="AA20" s="413">
        <v>118.01734400424289</v>
      </c>
    </row>
    <row r="21" spans="1:27" s="701" customFormat="1" ht="11.45" customHeight="1">
      <c r="A21" s="612"/>
      <c r="B21" s="414"/>
      <c r="C21" s="414"/>
      <c r="D21" s="414"/>
      <c r="E21" s="414"/>
      <c r="F21" s="414"/>
      <c r="G21" s="414"/>
      <c r="H21" s="414"/>
      <c r="I21" s="414"/>
      <c r="J21" s="414"/>
      <c r="K21" s="414"/>
      <c r="L21" s="414"/>
      <c r="M21" s="414"/>
      <c r="N21" s="414"/>
      <c r="O21" s="612"/>
      <c r="P21" s="414"/>
      <c r="Q21" s="414"/>
      <c r="R21" s="414"/>
      <c r="S21" s="414"/>
      <c r="T21" s="414"/>
      <c r="U21" s="414"/>
      <c r="V21" s="414"/>
      <c r="W21" s="414"/>
      <c r="X21" s="414"/>
      <c r="Y21" s="414"/>
      <c r="Z21" s="414"/>
      <c r="AA21" s="414"/>
    </row>
    <row r="22" spans="1:27" s="717" customFormat="1" ht="11.45" customHeight="1">
      <c r="A22" s="302" t="s">
        <v>2635</v>
      </c>
      <c r="B22" s="413">
        <v>125.13549363868536</v>
      </c>
      <c r="C22" s="413">
        <v>119.71866367808761</v>
      </c>
      <c r="D22" s="413">
        <v>119.90836966874619</v>
      </c>
      <c r="E22" s="413">
        <v>89.09468013239858</v>
      </c>
      <c r="F22" s="623">
        <v>116.31949028222178</v>
      </c>
      <c r="G22" s="413">
        <v>120.01983935538973</v>
      </c>
      <c r="H22" s="413">
        <v>124.91285008839168</v>
      </c>
      <c r="I22" s="413">
        <v>122.35542534512145</v>
      </c>
      <c r="J22" s="413">
        <v>121.85637461772068</v>
      </c>
      <c r="K22" s="413">
        <v>118.24395448095112</v>
      </c>
      <c r="L22" s="413">
        <v>120.36645582620022</v>
      </c>
      <c r="M22" s="413">
        <v>115.95813594263086</v>
      </c>
      <c r="N22" s="413">
        <v>150.55876237101333</v>
      </c>
      <c r="O22" s="302" t="s">
        <v>2635</v>
      </c>
      <c r="P22" s="413">
        <v>129.78042336448163</v>
      </c>
      <c r="Q22" s="413">
        <v>128.72862264785275</v>
      </c>
      <c r="R22" s="623">
        <v>129.5460600924371</v>
      </c>
      <c r="S22" s="623">
        <v>141.00338124040226</v>
      </c>
      <c r="T22" s="413">
        <v>140.32905528982559</v>
      </c>
      <c r="U22" s="413">
        <v>123.84714555222348</v>
      </c>
      <c r="V22" s="623">
        <v>110.06163538224656</v>
      </c>
      <c r="W22" s="623">
        <v>109.29825944831475</v>
      </c>
      <c r="X22" s="623">
        <v>103.80703815586317</v>
      </c>
      <c r="Y22" s="413">
        <v>116.90740564313211</v>
      </c>
      <c r="Z22" s="413">
        <v>137.14906652957848</v>
      </c>
      <c r="AA22" s="413">
        <v>124.4156366734168</v>
      </c>
    </row>
    <row r="23" spans="1:27" s="701" customFormat="1" ht="11.45" customHeight="1">
      <c r="A23" s="175" t="s">
        <v>1681</v>
      </c>
      <c r="B23" s="413">
        <v>124.04844736228826</v>
      </c>
      <c r="C23" s="413">
        <v>120.39202349862099</v>
      </c>
      <c r="D23" s="413">
        <v>118.23251225963133</v>
      </c>
      <c r="E23" s="413">
        <v>88.622213115580138</v>
      </c>
      <c r="F23" s="623">
        <v>131.50247494919253</v>
      </c>
      <c r="G23" s="413">
        <v>118.27966280114103</v>
      </c>
      <c r="H23" s="413">
        <v>124.85283290012012</v>
      </c>
      <c r="I23" s="413">
        <v>119.71345557343706</v>
      </c>
      <c r="J23" s="413">
        <v>122.69825711055358</v>
      </c>
      <c r="K23" s="413">
        <v>116.83644138668539</v>
      </c>
      <c r="L23" s="413">
        <v>117.69994818937236</v>
      </c>
      <c r="M23" s="413">
        <v>114.86571094257421</v>
      </c>
      <c r="N23" s="413">
        <v>148.11999999999998</v>
      </c>
      <c r="O23" s="175" t="s">
        <v>1681</v>
      </c>
      <c r="P23" s="413">
        <v>127.62999999999991</v>
      </c>
      <c r="Q23" s="413">
        <v>127.24326196734748</v>
      </c>
      <c r="R23" s="623">
        <v>126.98973783547642</v>
      </c>
      <c r="S23" s="623">
        <v>136.88999999999999</v>
      </c>
      <c r="T23" s="413">
        <v>136.90659545777609</v>
      </c>
      <c r="U23" s="413">
        <v>121.5199596838617</v>
      </c>
      <c r="V23" s="623">
        <v>109.16999999999994</v>
      </c>
      <c r="W23" s="623">
        <v>107.12751348201559</v>
      </c>
      <c r="X23" s="623">
        <v>103.55000000000001</v>
      </c>
      <c r="Y23" s="413">
        <v>115.86000000000001</v>
      </c>
      <c r="Z23" s="413">
        <v>135.38999999999987</v>
      </c>
      <c r="AA23" s="413">
        <v>121.63581736108563</v>
      </c>
    </row>
    <row r="24" spans="1:27" s="701" customFormat="1" ht="11.45" customHeight="1">
      <c r="A24" s="1430" t="s">
        <v>1012</v>
      </c>
      <c r="B24" s="414">
        <v>123.3</v>
      </c>
      <c r="C24" s="414">
        <v>119.11</v>
      </c>
      <c r="D24" s="414">
        <v>117.74</v>
      </c>
      <c r="E24" s="414">
        <v>89.21</v>
      </c>
      <c r="F24" s="1431">
        <v>123.73</v>
      </c>
      <c r="G24" s="414">
        <v>116.98</v>
      </c>
      <c r="H24" s="414">
        <v>124.51</v>
      </c>
      <c r="I24" s="414">
        <v>118.39</v>
      </c>
      <c r="J24" s="414">
        <v>125.68</v>
      </c>
      <c r="K24" s="414">
        <v>116.7</v>
      </c>
      <c r="L24" s="414">
        <v>116.19</v>
      </c>
      <c r="M24" s="414">
        <v>114.38</v>
      </c>
      <c r="N24" s="414">
        <v>148.12</v>
      </c>
      <c r="O24" s="1430" t="s">
        <v>1012</v>
      </c>
      <c r="P24" s="414">
        <v>127.63</v>
      </c>
      <c r="Q24" s="414">
        <v>127.06</v>
      </c>
      <c r="R24" s="1431">
        <v>126.69</v>
      </c>
      <c r="S24" s="1431">
        <v>136.88999999999999</v>
      </c>
      <c r="T24" s="414">
        <v>136.71</v>
      </c>
      <c r="U24" s="414">
        <v>121.41</v>
      </c>
      <c r="V24" s="1431">
        <v>109.17</v>
      </c>
      <c r="W24" s="1431">
        <v>105.75</v>
      </c>
      <c r="X24" s="1431">
        <v>103.55</v>
      </c>
      <c r="Y24" s="414">
        <v>115.86</v>
      </c>
      <c r="Z24" s="414">
        <v>135.38999999999999</v>
      </c>
      <c r="AA24" s="414">
        <v>120.39</v>
      </c>
    </row>
    <row r="25" spans="1:27" s="701" customFormat="1" ht="11.45" customHeight="1">
      <c r="A25" s="1430" t="s">
        <v>1013</v>
      </c>
      <c r="B25" s="414">
        <v>124.03</v>
      </c>
      <c r="C25" s="414">
        <v>120.38</v>
      </c>
      <c r="D25" s="414">
        <v>118.15</v>
      </c>
      <c r="E25" s="414">
        <v>88.53</v>
      </c>
      <c r="F25" s="1431">
        <v>130.99</v>
      </c>
      <c r="G25" s="414">
        <v>118.78</v>
      </c>
      <c r="H25" s="414">
        <v>124.71</v>
      </c>
      <c r="I25" s="414">
        <v>119.37</v>
      </c>
      <c r="J25" s="414">
        <v>123.77</v>
      </c>
      <c r="K25" s="414">
        <v>116.65</v>
      </c>
      <c r="L25" s="414">
        <v>117.66</v>
      </c>
      <c r="M25" s="414">
        <v>114.72</v>
      </c>
      <c r="N25" s="414">
        <v>148.12</v>
      </c>
      <c r="O25" s="1430" t="s">
        <v>1013</v>
      </c>
      <c r="P25" s="414">
        <v>127.63</v>
      </c>
      <c r="Q25" s="414">
        <v>127.29</v>
      </c>
      <c r="R25" s="1431">
        <v>126.96</v>
      </c>
      <c r="S25" s="1431">
        <v>136.88999999999999</v>
      </c>
      <c r="T25" s="414">
        <v>136.99</v>
      </c>
      <c r="U25" s="414">
        <v>121.5</v>
      </c>
      <c r="V25" s="1431">
        <v>109.17</v>
      </c>
      <c r="W25" s="1431">
        <v>106.6</v>
      </c>
      <c r="X25" s="1431">
        <v>103.55</v>
      </c>
      <c r="Y25" s="414">
        <v>115.86</v>
      </c>
      <c r="Z25" s="414">
        <v>135.38999999999999</v>
      </c>
      <c r="AA25" s="414">
        <v>121.67</v>
      </c>
    </row>
    <row r="26" spans="1:27" s="701" customFormat="1" ht="11.45" customHeight="1">
      <c r="A26" s="1430" t="s">
        <v>1014</v>
      </c>
      <c r="B26" s="414">
        <v>124.82</v>
      </c>
      <c r="C26" s="414">
        <v>121.7</v>
      </c>
      <c r="D26" s="414">
        <v>118.81</v>
      </c>
      <c r="E26" s="414">
        <v>88.13</v>
      </c>
      <c r="F26" s="1431">
        <v>140.31</v>
      </c>
      <c r="G26" s="414">
        <v>119.09</v>
      </c>
      <c r="H26" s="414">
        <v>125.34</v>
      </c>
      <c r="I26" s="414">
        <v>121.4</v>
      </c>
      <c r="J26" s="414">
        <v>118.75</v>
      </c>
      <c r="K26" s="414">
        <v>117.16</v>
      </c>
      <c r="L26" s="414">
        <v>119.27</v>
      </c>
      <c r="M26" s="414">
        <v>115.5</v>
      </c>
      <c r="N26" s="414">
        <v>148.12</v>
      </c>
      <c r="O26" s="1430" t="s">
        <v>1014</v>
      </c>
      <c r="P26" s="414">
        <v>127.63</v>
      </c>
      <c r="Q26" s="414">
        <v>127.38</v>
      </c>
      <c r="R26" s="1431">
        <v>127.32</v>
      </c>
      <c r="S26" s="1431">
        <v>136.88999999999999</v>
      </c>
      <c r="T26" s="414">
        <v>137.02000000000001</v>
      </c>
      <c r="U26" s="414">
        <v>121.65</v>
      </c>
      <c r="V26" s="1431">
        <v>109.17</v>
      </c>
      <c r="W26" s="1431">
        <v>109.06</v>
      </c>
      <c r="X26" s="1431">
        <v>103.55</v>
      </c>
      <c r="Y26" s="414">
        <v>115.86</v>
      </c>
      <c r="Z26" s="414">
        <v>135.38999999999999</v>
      </c>
      <c r="AA26" s="414">
        <v>122.86</v>
      </c>
    </row>
    <row r="27" spans="1:27" s="701" customFormat="1" ht="11.45" customHeight="1">
      <c r="A27" s="1430"/>
      <c r="B27" s="414"/>
      <c r="C27" s="414"/>
      <c r="D27" s="414"/>
      <c r="E27" s="414"/>
      <c r="F27" s="1431"/>
      <c r="G27" s="414"/>
      <c r="H27" s="414"/>
      <c r="I27" s="414"/>
      <c r="J27" s="414"/>
      <c r="K27" s="414"/>
      <c r="L27" s="414"/>
      <c r="M27" s="414"/>
      <c r="N27" s="414"/>
      <c r="O27" s="1430"/>
      <c r="P27" s="414"/>
      <c r="Q27" s="414"/>
      <c r="R27" s="1431"/>
      <c r="S27" s="1431"/>
      <c r="T27" s="414"/>
      <c r="U27" s="414"/>
      <c r="V27" s="1431"/>
      <c r="W27" s="1431"/>
      <c r="X27" s="1431"/>
      <c r="Y27" s="414"/>
      <c r="Z27" s="414"/>
      <c r="AA27" s="414"/>
    </row>
    <row r="28" spans="1:27" s="701" customFormat="1" ht="11.45" customHeight="1">
      <c r="A28" s="175" t="s">
        <v>1682</v>
      </c>
      <c r="B28" s="413">
        <v>124.62467339811195</v>
      </c>
      <c r="C28" s="413">
        <v>118.67695913137625</v>
      </c>
      <c r="D28" s="413">
        <v>119.77636460788732</v>
      </c>
      <c r="E28" s="413">
        <v>88.478626877615511</v>
      </c>
      <c r="F28" s="623">
        <v>116.61899525091194</v>
      </c>
      <c r="G28" s="413">
        <v>116.49758929722776</v>
      </c>
      <c r="H28" s="413">
        <v>125.21658749464071</v>
      </c>
      <c r="I28" s="413">
        <v>122.6532560220766</v>
      </c>
      <c r="J28" s="413">
        <v>115.45494732670836</v>
      </c>
      <c r="K28" s="413">
        <v>116.91290686610937</v>
      </c>
      <c r="L28" s="413">
        <v>116.42152162290164</v>
      </c>
      <c r="M28" s="413">
        <v>115.72997379777466</v>
      </c>
      <c r="N28" s="413">
        <v>150.3599999999999</v>
      </c>
      <c r="O28" s="175" t="s">
        <v>1682</v>
      </c>
      <c r="P28" s="413">
        <v>128.67999999999998</v>
      </c>
      <c r="Q28" s="413">
        <v>128.22317096146935</v>
      </c>
      <c r="R28" s="623">
        <v>129.48333221773709</v>
      </c>
      <c r="S28" s="623">
        <v>140.91999999999993</v>
      </c>
      <c r="T28" s="413">
        <v>140.71333325437175</v>
      </c>
      <c r="U28" s="413">
        <v>123.69995797499806</v>
      </c>
      <c r="V28" s="623">
        <v>109.66999999999996</v>
      </c>
      <c r="W28" s="623">
        <v>109.67909767842914</v>
      </c>
      <c r="X28" s="623">
        <v>103.46999999999994</v>
      </c>
      <c r="Y28" s="413">
        <v>116.75999999999999</v>
      </c>
      <c r="Z28" s="413">
        <v>136.13999999999993</v>
      </c>
      <c r="AA28" s="413">
        <v>123.9322214574032</v>
      </c>
    </row>
    <row r="29" spans="1:27" s="701" customFormat="1" ht="11.45" customHeight="1">
      <c r="A29" s="1430" t="s">
        <v>1015</v>
      </c>
      <c r="B29" s="414">
        <v>125.59</v>
      </c>
      <c r="C29" s="414">
        <v>120.77</v>
      </c>
      <c r="D29" s="414">
        <v>119.4</v>
      </c>
      <c r="E29" s="414">
        <v>87.92</v>
      </c>
      <c r="F29" s="1431">
        <v>132.79</v>
      </c>
      <c r="G29" s="414">
        <v>116.99</v>
      </c>
      <c r="H29" s="414">
        <v>125.37</v>
      </c>
      <c r="I29" s="414">
        <v>122.46</v>
      </c>
      <c r="J29" s="414">
        <v>118.8</v>
      </c>
      <c r="K29" s="414">
        <v>116.87</v>
      </c>
      <c r="L29" s="414">
        <v>117.97</v>
      </c>
      <c r="M29" s="414">
        <v>115.67</v>
      </c>
      <c r="N29" s="414">
        <v>150.36000000000001</v>
      </c>
      <c r="O29" s="1430" t="s">
        <v>1015</v>
      </c>
      <c r="P29" s="414">
        <v>128.68</v>
      </c>
      <c r="Q29" s="414">
        <v>127.95</v>
      </c>
      <c r="R29" s="1431">
        <v>129.49</v>
      </c>
      <c r="S29" s="1431">
        <v>140.91999999999999</v>
      </c>
      <c r="T29" s="414">
        <v>140.71</v>
      </c>
      <c r="U29" s="414">
        <v>123.6</v>
      </c>
      <c r="V29" s="1431">
        <v>109.67</v>
      </c>
      <c r="W29" s="1431">
        <v>110.08</v>
      </c>
      <c r="X29" s="1431">
        <v>103.47</v>
      </c>
      <c r="Y29" s="414">
        <v>116.76</v>
      </c>
      <c r="Z29" s="414">
        <v>136.13999999999999</v>
      </c>
      <c r="AA29" s="414">
        <v>123.33</v>
      </c>
    </row>
    <row r="30" spans="1:27" s="701" customFormat="1" ht="11.45" customHeight="1">
      <c r="A30" s="1430" t="s">
        <v>1016</v>
      </c>
      <c r="B30" s="414">
        <v>124.37</v>
      </c>
      <c r="C30" s="414">
        <v>118.11</v>
      </c>
      <c r="D30" s="414">
        <v>119.92</v>
      </c>
      <c r="E30" s="414">
        <v>88.4</v>
      </c>
      <c r="F30" s="1431">
        <v>114.47</v>
      </c>
      <c r="G30" s="414">
        <v>114.91</v>
      </c>
      <c r="H30" s="414">
        <v>125.25</v>
      </c>
      <c r="I30" s="414">
        <v>122.73</v>
      </c>
      <c r="J30" s="414">
        <v>114.51</v>
      </c>
      <c r="K30" s="414">
        <v>116.55</v>
      </c>
      <c r="L30" s="414">
        <v>115.52</v>
      </c>
      <c r="M30" s="414">
        <v>115.68</v>
      </c>
      <c r="N30" s="414">
        <v>150.36000000000001</v>
      </c>
      <c r="O30" s="1430" t="s">
        <v>1016</v>
      </c>
      <c r="P30" s="414">
        <v>128.68</v>
      </c>
      <c r="Q30" s="414">
        <v>128.28</v>
      </c>
      <c r="R30" s="1431">
        <v>129.5</v>
      </c>
      <c r="S30" s="1431">
        <v>140.91999999999999</v>
      </c>
      <c r="T30" s="414">
        <v>140.71</v>
      </c>
      <c r="U30" s="414">
        <v>123.66</v>
      </c>
      <c r="V30" s="1431">
        <v>109.67</v>
      </c>
      <c r="W30" s="1431">
        <v>109.9</v>
      </c>
      <c r="X30" s="1431">
        <v>103.47</v>
      </c>
      <c r="Y30" s="414">
        <v>116.76</v>
      </c>
      <c r="Z30" s="414">
        <v>136.13999999999999</v>
      </c>
      <c r="AA30" s="414">
        <v>123.86</v>
      </c>
    </row>
    <row r="31" spans="1:27" s="701" customFormat="1" ht="11.45" customHeight="1">
      <c r="A31" s="1430" t="s">
        <v>1017</v>
      </c>
      <c r="B31" s="414">
        <v>123.92</v>
      </c>
      <c r="C31" s="414">
        <v>117.18</v>
      </c>
      <c r="D31" s="414">
        <v>120.01</v>
      </c>
      <c r="E31" s="414">
        <v>89.12</v>
      </c>
      <c r="F31" s="1431">
        <v>104.34</v>
      </c>
      <c r="G31" s="414">
        <v>117.61</v>
      </c>
      <c r="H31" s="414">
        <v>125.03</v>
      </c>
      <c r="I31" s="414">
        <v>122.77</v>
      </c>
      <c r="J31" s="414">
        <v>113.13</v>
      </c>
      <c r="K31" s="414">
        <v>117.32</v>
      </c>
      <c r="L31" s="414">
        <v>115.79</v>
      </c>
      <c r="M31" s="414">
        <v>115.84</v>
      </c>
      <c r="N31" s="414">
        <v>150.36000000000001</v>
      </c>
      <c r="O31" s="1430" t="s">
        <v>1017</v>
      </c>
      <c r="P31" s="414">
        <v>128.68</v>
      </c>
      <c r="Q31" s="414">
        <v>128.44</v>
      </c>
      <c r="R31" s="1431">
        <v>129.46</v>
      </c>
      <c r="S31" s="1431">
        <v>140.91999999999999</v>
      </c>
      <c r="T31" s="414">
        <v>140.72</v>
      </c>
      <c r="U31" s="414">
        <v>123.84</v>
      </c>
      <c r="V31" s="1431">
        <v>109.67</v>
      </c>
      <c r="W31" s="1431">
        <v>109.06</v>
      </c>
      <c r="X31" s="1431">
        <v>103.47</v>
      </c>
      <c r="Y31" s="414">
        <v>116.76</v>
      </c>
      <c r="Z31" s="414">
        <v>136.13999999999999</v>
      </c>
      <c r="AA31" s="414">
        <v>124.61</v>
      </c>
    </row>
    <row r="32" spans="1:27" s="701" customFormat="1" ht="11.45" customHeight="1">
      <c r="A32" s="1430"/>
      <c r="B32" s="414"/>
      <c r="C32" s="414"/>
      <c r="D32" s="414"/>
      <c r="E32" s="414"/>
      <c r="F32" s="1431"/>
      <c r="G32" s="414"/>
      <c r="H32" s="414"/>
      <c r="I32" s="414"/>
      <c r="J32" s="414"/>
      <c r="K32" s="414"/>
      <c r="L32" s="414"/>
      <c r="M32" s="414"/>
      <c r="N32" s="414"/>
      <c r="O32" s="1430"/>
      <c r="P32" s="414"/>
      <c r="Q32" s="414"/>
      <c r="R32" s="1431"/>
      <c r="S32" s="1431"/>
      <c r="T32" s="414"/>
      <c r="U32" s="414"/>
      <c r="V32" s="1431"/>
      <c r="W32" s="1431"/>
      <c r="X32" s="1431"/>
      <c r="Y32" s="414"/>
      <c r="Z32" s="414"/>
      <c r="AA32" s="414"/>
    </row>
    <row r="33" spans="1:27" s="701" customFormat="1" ht="11.45" customHeight="1">
      <c r="A33" s="175" t="s">
        <v>1679</v>
      </c>
      <c r="B33" s="413">
        <v>124.37293914039563</v>
      </c>
      <c r="C33" s="1262">
        <v>117.25798429022878</v>
      </c>
      <c r="D33" s="413">
        <v>120.16655860330474</v>
      </c>
      <c r="E33" s="413">
        <v>88.625137165420242</v>
      </c>
      <c r="F33" s="623">
        <v>98.943000435429369</v>
      </c>
      <c r="G33" s="413">
        <v>120.96205686246772</v>
      </c>
      <c r="H33" s="413">
        <v>124.53996548410626</v>
      </c>
      <c r="I33" s="413">
        <v>123.40665199346265</v>
      </c>
      <c r="J33" s="413">
        <v>115.41860112836066</v>
      </c>
      <c r="K33" s="413">
        <v>118.61976037782355</v>
      </c>
      <c r="L33" s="413">
        <v>120.05416865586744</v>
      </c>
      <c r="M33" s="413">
        <v>116.02660794770907</v>
      </c>
      <c r="N33" s="413">
        <v>151.20999999999995</v>
      </c>
      <c r="O33" s="175" t="s">
        <v>1679</v>
      </c>
      <c r="P33" s="413">
        <v>130.63</v>
      </c>
      <c r="Q33" s="413">
        <v>129.11330432845369</v>
      </c>
      <c r="R33" s="623">
        <v>130.24666606949458</v>
      </c>
      <c r="S33" s="623">
        <v>142.50000000000003</v>
      </c>
      <c r="T33" s="413">
        <v>141.6266656468139</v>
      </c>
      <c r="U33" s="413">
        <v>124.47666336386261</v>
      </c>
      <c r="V33" s="623">
        <v>109.94</v>
      </c>
      <c r="W33" s="623">
        <v>110.11326478270816</v>
      </c>
      <c r="X33" s="623">
        <v>103.98999999999995</v>
      </c>
      <c r="Y33" s="413">
        <v>116.96999999999993</v>
      </c>
      <c r="Z33" s="413">
        <v>136.37999999999994</v>
      </c>
      <c r="AA33" s="413">
        <v>125.16865337458221</v>
      </c>
    </row>
    <row r="34" spans="1:27" s="701" customFormat="1" ht="11.45" customHeight="1">
      <c r="A34" s="1430" t="s">
        <v>56</v>
      </c>
      <c r="B34" s="414">
        <v>124.22</v>
      </c>
      <c r="C34" s="1264">
        <v>116.92</v>
      </c>
      <c r="D34" s="414">
        <v>119.94</v>
      </c>
      <c r="E34" s="414">
        <v>89.18</v>
      </c>
      <c r="F34" s="1431">
        <v>98.29</v>
      </c>
      <c r="G34" s="414">
        <v>120.18</v>
      </c>
      <c r="H34" s="414">
        <v>124.67</v>
      </c>
      <c r="I34" s="414">
        <v>123.35</v>
      </c>
      <c r="J34" s="414">
        <v>114.86</v>
      </c>
      <c r="K34" s="414">
        <v>118.35</v>
      </c>
      <c r="L34" s="414">
        <v>117.77</v>
      </c>
      <c r="M34" s="414">
        <v>115.87</v>
      </c>
      <c r="N34" s="414">
        <v>151.21</v>
      </c>
      <c r="O34" s="1430" t="s">
        <v>56</v>
      </c>
      <c r="P34" s="414">
        <v>130.63</v>
      </c>
      <c r="Q34" s="414">
        <v>129</v>
      </c>
      <c r="R34" s="1431">
        <v>130.26</v>
      </c>
      <c r="S34" s="1431">
        <v>142.5</v>
      </c>
      <c r="T34" s="414">
        <v>141.61000000000001</v>
      </c>
      <c r="U34" s="414">
        <v>124.44</v>
      </c>
      <c r="V34" s="1431">
        <v>109.94</v>
      </c>
      <c r="W34" s="1431">
        <v>109.94</v>
      </c>
      <c r="X34" s="1431">
        <v>103.99</v>
      </c>
      <c r="Y34" s="414">
        <v>116.97</v>
      </c>
      <c r="Z34" s="414">
        <v>136.38</v>
      </c>
      <c r="AA34" s="414">
        <v>125.93</v>
      </c>
    </row>
    <row r="35" spans="1:27" s="701" customFormat="1" ht="11.45" customHeight="1">
      <c r="A35" s="1430" t="s">
        <v>57</v>
      </c>
      <c r="B35" s="414">
        <v>124.09</v>
      </c>
      <c r="C35" s="1264">
        <v>116.64</v>
      </c>
      <c r="D35" s="414">
        <v>120.3</v>
      </c>
      <c r="E35" s="414">
        <v>88.77</v>
      </c>
      <c r="F35" s="1431">
        <v>94.34</v>
      </c>
      <c r="G35" s="414">
        <v>121.4</v>
      </c>
      <c r="H35" s="414">
        <v>124.49</v>
      </c>
      <c r="I35" s="414">
        <v>123.38</v>
      </c>
      <c r="J35" s="414">
        <v>115.2</v>
      </c>
      <c r="K35" s="414">
        <v>118.58</v>
      </c>
      <c r="L35" s="414">
        <v>119.9</v>
      </c>
      <c r="M35" s="414">
        <v>116.06</v>
      </c>
      <c r="N35" s="414">
        <v>151.21</v>
      </c>
      <c r="O35" s="1430" t="s">
        <v>57</v>
      </c>
      <c r="P35" s="414">
        <v>130.63</v>
      </c>
      <c r="Q35" s="414">
        <v>129.13</v>
      </c>
      <c r="R35" s="1431">
        <v>130.25</v>
      </c>
      <c r="S35" s="1431">
        <v>142.5</v>
      </c>
      <c r="T35" s="414">
        <v>141.62</v>
      </c>
      <c r="U35" s="414">
        <v>124.48</v>
      </c>
      <c r="V35" s="1431">
        <v>109.94</v>
      </c>
      <c r="W35" s="1431">
        <v>110.21</v>
      </c>
      <c r="X35" s="1431">
        <v>103.99</v>
      </c>
      <c r="Y35" s="414">
        <v>116.97</v>
      </c>
      <c r="Z35" s="414">
        <v>136.38</v>
      </c>
      <c r="AA35" s="414">
        <v>125.06</v>
      </c>
    </row>
    <row r="36" spans="1:27" s="701" customFormat="1" ht="11.45" customHeight="1">
      <c r="A36" s="1430" t="s">
        <v>58</v>
      </c>
      <c r="B36" s="414">
        <v>124.81</v>
      </c>
      <c r="C36" s="1264">
        <v>118.22</v>
      </c>
      <c r="D36" s="414">
        <v>120.26</v>
      </c>
      <c r="E36" s="414">
        <v>87.93</v>
      </c>
      <c r="F36" s="1431">
        <v>104.46</v>
      </c>
      <c r="G36" s="414">
        <v>121.31</v>
      </c>
      <c r="H36" s="414">
        <v>124.46</v>
      </c>
      <c r="I36" s="414">
        <v>123.49</v>
      </c>
      <c r="J36" s="414">
        <v>116.2</v>
      </c>
      <c r="K36" s="414">
        <v>118.93</v>
      </c>
      <c r="L36" s="414">
        <v>122.54</v>
      </c>
      <c r="M36" s="414">
        <v>116.15</v>
      </c>
      <c r="N36" s="414">
        <v>151.21</v>
      </c>
      <c r="O36" s="1430" t="s">
        <v>58</v>
      </c>
      <c r="P36" s="414">
        <v>130.63</v>
      </c>
      <c r="Q36" s="414">
        <v>129.21</v>
      </c>
      <c r="R36" s="1431">
        <v>130.22999999999999</v>
      </c>
      <c r="S36" s="1431">
        <v>142.5</v>
      </c>
      <c r="T36" s="414">
        <v>141.65</v>
      </c>
      <c r="U36" s="414">
        <v>124.51</v>
      </c>
      <c r="V36" s="1431">
        <v>109.94</v>
      </c>
      <c r="W36" s="1431">
        <v>110.19</v>
      </c>
      <c r="X36" s="1431">
        <v>103.99</v>
      </c>
      <c r="Y36" s="414">
        <v>116.97</v>
      </c>
      <c r="Z36" s="414">
        <v>136.38</v>
      </c>
      <c r="AA36" s="414">
        <v>124.52</v>
      </c>
    </row>
    <row r="37" spans="1:27" s="701" customFormat="1" ht="11.45" customHeight="1">
      <c r="A37" s="1430"/>
      <c r="B37" s="414"/>
      <c r="C37" s="414"/>
      <c r="D37" s="414"/>
      <c r="E37" s="414"/>
      <c r="F37" s="1431"/>
      <c r="G37" s="414"/>
      <c r="H37" s="414"/>
      <c r="I37" s="414"/>
      <c r="J37" s="414"/>
      <c r="K37" s="414"/>
      <c r="L37" s="414"/>
      <c r="M37" s="414"/>
      <c r="N37" s="414"/>
      <c r="O37" s="1430"/>
      <c r="P37" s="414"/>
      <c r="Q37" s="414"/>
      <c r="R37" s="1431"/>
      <c r="S37" s="1431"/>
      <c r="T37" s="414"/>
      <c r="U37" s="414"/>
      <c r="V37" s="1431"/>
      <c r="W37" s="1431"/>
      <c r="X37" s="1431"/>
      <c r="Y37" s="414"/>
      <c r="Z37" s="414"/>
      <c r="AA37" s="414"/>
    </row>
    <row r="38" spans="1:27" s="717" customFormat="1" ht="11.45" customHeight="1">
      <c r="A38" s="175" t="s">
        <v>1680</v>
      </c>
      <c r="B38" s="413">
        <v>127.52660001413177</v>
      </c>
      <c r="C38" s="413">
        <v>122.61423533607872</v>
      </c>
      <c r="D38" s="413">
        <v>121.48043085511343</v>
      </c>
      <c r="E38" s="413">
        <v>90.671167160816893</v>
      </c>
      <c r="F38" s="623">
        <v>120.64842688378704</v>
      </c>
      <c r="G38" s="413">
        <v>124.49043521248939</v>
      </c>
      <c r="H38" s="413">
        <v>125.04302303322334</v>
      </c>
      <c r="I38" s="413">
        <v>123.68934950606135</v>
      </c>
      <c r="J38" s="413">
        <v>134.85475522291267</v>
      </c>
      <c r="K38" s="413">
        <v>120.64739815339831</v>
      </c>
      <c r="L38" s="413">
        <v>127.59542544273273</v>
      </c>
      <c r="M38" s="413">
        <v>117.22251796205576</v>
      </c>
      <c r="N38" s="413">
        <v>152.57999999999993</v>
      </c>
      <c r="O38" s="175" t="s">
        <v>1680</v>
      </c>
      <c r="P38" s="413">
        <v>132.2299999999999</v>
      </c>
      <c r="Q38" s="413">
        <v>130.35514803370916</v>
      </c>
      <c r="R38" s="623">
        <v>131.50665390729796</v>
      </c>
      <c r="S38" s="623">
        <v>143.80000000000001</v>
      </c>
      <c r="T38" s="413">
        <v>142.12999929638576</v>
      </c>
      <c r="U38" s="413">
        <v>125.72999496211798</v>
      </c>
      <c r="V38" s="623">
        <v>111.47999999999996</v>
      </c>
      <c r="W38" s="623">
        <v>110.30328609127982</v>
      </c>
      <c r="X38" s="623">
        <v>104.21999999999997</v>
      </c>
      <c r="Y38" s="413">
        <v>118.05</v>
      </c>
      <c r="Z38" s="413">
        <v>140.75</v>
      </c>
      <c r="AA38" s="413">
        <v>126.98679819039535</v>
      </c>
    </row>
    <row r="39" spans="1:27" s="701" customFormat="1" ht="11.45" customHeight="1">
      <c r="A39" s="1430" t="s">
        <v>59</v>
      </c>
      <c r="B39" s="414">
        <v>126.3</v>
      </c>
      <c r="C39" s="414">
        <v>120.04</v>
      </c>
      <c r="D39" s="414">
        <v>120.39</v>
      </c>
      <c r="E39" s="414">
        <v>88.17</v>
      </c>
      <c r="F39" s="1431">
        <v>111.29</v>
      </c>
      <c r="G39" s="414">
        <v>123.44</v>
      </c>
      <c r="H39" s="414">
        <v>124.72</v>
      </c>
      <c r="I39" s="414">
        <v>123.18</v>
      </c>
      <c r="J39" s="414">
        <v>123.49</v>
      </c>
      <c r="K39" s="414">
        <v>119.58</v>
      </c>
      <c r="L39" s="414">
        <v>124.68</v>
      </c>
      <c r="M39" s="414">
        <v>116.65</v>
      </c>
      <c r="N39" s="414">
        <v>152.58000000000001</v>
      </c>
      <c r="O39" s="1430" t="s">
        <v>59</v>
      </c>
      <c r="P39" s="414">
        <v>132.22999999999999</v>
      </c>
      <c r="Q39" s="414">
        <v>129.57</v>
      </c>
      <c r="R39" s="1431">
        <v>131.43</v>
      </c>
      <c r="S39" s="1431">
        <v>143.80000000000001</v>
      </c>
      <c r="T39" s="414">
        <v>142.13999999999999</v>
      </c>
      <c r="U39" s="414">
        <v>125.68</v>
      </c>
      <c r="V39" s="1431">
        <v>111.48</v>
      </c>
      <c r="W39" s="1431">
        <v>110.43</v>
      </c>
      <c r="X39" s="1431">
        <v>104.22</v>
      </c>
      <c r="Y39" s="414">
        <v>118.05</v>
      </c>
      <c r="Z39" s="414">
        <v>140.75</v>
      </c>
      <c r="AA39" s="414">
        <v>125.29</v>
      </c>
    </row>
    <row r="40" spans="1:27" s="701" customFormat="1" ht="11.45" customHeight="1">
      <c r="A40" s="1430" t="s">
        <v>60</v>
      </c>
      <c r="B40" s="414">
        <v>127.74</v>
      </c>
      <c r="C40" s="414">
        <v>123.06</v>
      </c>
      <c r="D40" s="414">
        <v>121.63</v>
      </c>
      <c r="E40" s="414">
        <v>91.38</v>
      </c>
      <c r="F40" s="1431">
        <v>122.44</v>
      </c>
      <c r="G40" s="414">
        <v>124.52</v>
      </c>
      <c r="H40" s="414">
        <v>125.01</v>
      </c>
      <c r="I40" s="414">
        <v>124.16</v>
      </c>
      <c r="J40" s="414">
        <v>136.99</v>
      </c>
      <c r="K40" s="414">
        <v>120.9</v>
      </c>
      <c r="L40" s="414">
        <v>127.8</v>
      </c>
      <c r="M40" s="414">
        <v>117.31</v>
      </c>
      <c r="N40" s="414">
        <v>152.58000000000001</v>
      </c>
      <c r="O40" s="1430" t="s">
        <v>60</v>
      </c>
      <c r="P40" s="414">
        <v>132.22999999999999</v>
      </c>
      <c r="Q40" s="414">
        <v>130.38999999999999</v>
      </c>
      <c r="R40" s="1431">
        <v>131.52000000000001</v>
      </c>
      <c r="S40" s="1431">
        <v>143.80000000000001</v>
      </c>
      <c r="T40" s="414">
        <v>142.11000000000001</v>
      </c>
      <c r="U40" s="414">
        <v>125.75</v>
      </c>
      <c r="V40" s="1431">
        <v>111.48</v>
      </c>
      <c r="W40" s="1431">
        <v>110.3</v>
      </c>
      <c r="X40" s="1431">
        <v>104.22</v>
      </c>
      <c r="Y40" s="414">
        <v>118.05</v>
      </c>
      <c r="Z40" s="414">
        <v>140.75</v>
      </c>
      <c r="AA40" s="414">
        <v>127.29</v>
      </c>
    </row>
    <row r="41" spans="1:27" s="701" customFormat="1" ht="11.45" customHeight="1">
      <c r="A41" s="1430" t="s">
        <v>61</v>
      </c>
      <c r="B41" s="414">
        <v>128.55000000000001</v>
      </c>
      <c r="C41" s="414">
        <v>124.79</v>
      </c>
      <c r="D41" s="414">
        <v>122.43</v>
      </c>
      <c r="E41" s="414">
        <v>92.52</v>
      </c>
      <c r="F41" s="1431">
        <v>128.88</v>
      </c>
      <c r="G41" s="414">
        <v>125.52</v>
      </c>
      <c r="H41" s="414">
        <v>125.4</v>
      </c>
      <c r="I41" s="414">
        <v>123.73</v>
      </c>
      <c r="J41" s="414">
        <v>144.97</v>
      </c>
      <c r="K41" s="414">
        <v>121.47</v>
      </c>
      <c r="L41" s="414">
        <v>130.37</v>
      </c>
      <c r="M41" s="414">
        <v>117.71</v>
      </c>
      <c r="N41" s="414">
        <v>152.58000000000001</v>
      </c>
      <c r="O41" s="1430" t="s">
        <v>61</v>
      </c>
      <c r="P41" s="414">
        <v>132.22999999999999</v>
      </c>
      <c r="Q41" s="414">
        <v>131.11000000000001</v>
      </c>
      <c r="R41" s="1431">
        <v>131.57</v>
      </c>
      <c r="S41" s="1431">
        <v>143.80000000000001</v>
      </c>
      <c r="T41" s="414">
        <v>142.13999999999999</v>
      </c>
      <c r="U41" s="414">
        <v>125.76</v>
      </c>
      <c r="V41" s="1431">
        <v>111.48</v>
      </c>
      <c r="W41" s="1431">
        <v>110.18</v>
      </c>
      <c r="X41" s="1431">
        <v>104.22</v>
      </c>
      <c r="Y41" s="414">
        <v>118.05</v>
      </c>
      <c r="Z41" s="414">
        <v>140.75</v>
      </c>
      <c r="AA41" s="414">
        <v>128.4</v>
      </c>
    </row>
    <row r="42" spans="1:27" s="701" customFormat="1" ht="11.45" customHeight="1">
      <c r="A42" s="612"/>
      <c r="B42" s="414"/>
      <c r="C42" s="414"/>
      <c r="D42" s="414"/>
      <c r="E42" s="414"/>
      <c r="F42" s="414"/>
      <c r="G42" s="414"/>
      <c r="H42" s="414"/>
      <c r="I42" s="414"/>
      <c r="J42" s="414"/>
      <c r="K42" s="414"/>
      <c r="L42" s="414"/>
      <c r="M42" s="414"/>
      <c r="N42" s="414"/>
      <c r="O42" s="612"/>
      <c r="P42" s="414"/>
      <c r="Q42" s="414"/>
      <c r="R42" s="414"/>
      <c r="S42" s="414"/>
      <c r="T42" s="414"/>
      <c r="U42" s="414"/>
      <c r="V42" s="414"/>
      <c r="W42" s="414"/>
      <c r="X42" s="414"/>
      <c r="Y42" s="414"/>
      <c r="Z42" s="414"/>
      <c r="AA42" s="414"/>
    </row>
    <row r="43" spans="1:27" s="717" customFormat="1" ht="11.45" customHeight="1">
      <c r="A43" s="302" t="s">
        <v>2736</v>
      </c>
      <c r="B43" s="413"/>
      <c r="C43" s="413"/>
      <c r="D43" s="413"/>
      <c r="E43" s="413"/>
      <c r="F43" s="623"/>
      <c r="G43" s="413"/>
      <c r="H43" s="413"/>
      <c r="I43" s="413"/>
      <c r="J43" s="413"/>
      <c r="K43" s="413"/>
      <c r="L43" s="413"/>
      <c r="M43" s="413"/>
      <c r="N43" s="413"/>
      <c r="O43" s="302" t="s">
        <v>2736</v>
      </c>
      <c r="P43" s="413"/>
      <c r="Q43" s="413"/>
      <c r="R43" s="623"/>
      <c r="S43" s="623"/>
      <c r="T43" s="413"/>
      <c r="U43" s="413"/>
      <c r="V43" s="623"/>
      <c r="W43" s="623"/>
      <c r="X43" s="623"/>
      <c r="Y43" s="413"/>
      <c r="Z43" s="413"/>
      <c r="AA43" s="413"/>
    </row>
    <row r="44" spans="1:27" s="701" customFormat="1" ht="11.45" customHeight="1">
      <c r="A44" s="175" t="s">
        <v>1681</v>
      </c>
      <c r="B44" s="413">
        <v>132.03278347844363</v>
      </c>
      <c r="C44" s="413">
        <v>129.04699943988845</v>
      </c>
      <c r="D44" s="413">
        <v>122.78222599555527</v>
      </c>
      <c r="E44" s="413">
        <v>92.919799532345536</v>
      </c>
      <c r="F44" s="623">
        <v>153.76035746780431</v>
      </c>
      <c r="G44" s="413">
        <v>128.95999508831491</v>
      </c>
      <c r="H44" s="413">
        <v>129.24316600415852</v>
      </c>
      <c r="I44" s="413">
        <v>124.24658873401253</v>
      </c>
      <c r="J44" s="413">
        <v>140.91826671486095</v>
      </c>
      <c r="K44" s="413">
        <v>122.60331802106157</v>
      </c>
      <c r="L44" s="413">
        <v>133.74067367830617</v>
      </c>
      <c r="M44" s="413">
        <v>119.75887737294536</v>
      </c>
      <c r="N44" s="413">
        <v>161.35999999999993</v>
      </c>
      <c r="O44" s="175" t="s">
        <v>1681</v>
      </c>
      <c r="P44" s="413">
        <v>139.62999999999997</v>
      </c>
      <c r="Q44" s="413">
        <v>132.70950102722003</v>
      </c>
      <c r="R44" s="623">
        <v>134.41999826403642</v>
      </c>
      <c r="S44" s="623">
        <v>146.30999999999992</v>
      </c>
      <c r="T44" s="413">
        <v>146.25664288229237</v>
      </c>
      <c r="U44" s="413">
        <v>127.626585583474</v>
      </c>
      <c r="V44" s="623">
        <v>113.23999999999995</v>
      </c>
      <c r="W44" s="623">
        <v>111.09330293204529</v>
      </c>
      <c r="X44" s="623">
        <v>105.20000000000002</v>
      </c>
      <c r="Y44" s="413">
        <v>118.58000000000003</v>
      </c>
      <c r="Z44" s="413">
        <v>144.03999999999991</v>
      </c>
      <c r="AA44" s="413">
        <v>134.30997593121353</v>
      </c>
    </row>
    <row r="45" spans="1:27" s="701" customFormat="1" ht="11.45" customHeight="1">
      <c r="A45" s="1430" t="s">
        <v>1012</v>
      </c>
      <c r="B45" s="414">
        <v>131.87</v>
      </c>
      <c r="C45" s="414">
        <v>128.66</v>
      </c>
      <c r="D45" s="414">
        <v>122.11</v>
      </c>
      <c r="E45" s="414">
        <v>92.7</v>
      </c>
      <c r="F45" s="1431">
        <v>152.66</v>
      </c>
      <c r="G45" s="414">
        <v>128.91</v>
      </c>
      <c r="H45" s="414">
        <v>126.18</v>
      </c>
      <c r="I45" s="414">
        <v>124.05</v>
      </c>
      <c r="J45" s="414">
        <v>151.06</v>
      </c>
      <c r="K45" s="414">
        <v>122.56</v>
      </c>
      <c r="L45" s="414">
        <v>131.53</v>
      </c>
      <c r="M45" s="414">
        <v>119.12</v>
      </c>
      <c r="N45" s="414">
        <v>161.36000000000001</v>
      </c>
      <c r="O45" s="1430" t="s">
        <v>1012</v>
      </c>
      <c r="P45" s="414">
        <v>139.63</v>
      </c>
      <c r="Q45" s="414">
        <v>132.28</v>
      </c>
      <c r="R45" s="1431">
        <v>134.44</v>
      </c>
      <c r="S45" s="1431">
        <v>146.31</v>
      </c>
      <c r="T45" s="414">
        <v>146.33000000000001</v>
      </c>
      <c r="U45" s="414">
        <v>127.43</v>
      </c>
      <c r="V45" s="1431">
        <v>113.24</v>
      </c>
      <c r="W45" s="1431">
        <v>111.2</v>
      </c>
      <c r="X45" s="1431">
        <v>105.2</v>
      </c>
      <c r="Y45" s="414">
        <v>118.58</v>
      </c>
      <c r="Z45" s="414">
        <v>144.04</v>
      </c>
      <c r="AA45" s="414">
        <v>134.28</v>
      </c>
    </row>
    <row r="46" spans="1:27" s="701" customFormat="1" ht="11.45" customHeight="1">
      <c r="A46" s="1430" t="s">
        <v>1013</v>
      </c>
      <c r="B46" s="414">
        <v>131.66999999999999</v>
      </c>
      <c r="C46" s="414">
        <v>128.22</v>
      </c>
      <c r="D46" s="414">
        <v>122.86</v>
      </c>
      <c r="E46" s="414">
        <v>92.89</v>
      </c>
      <c r="F46" s="1431">
        <v>145.27000000000001</v>
      </c>
      <c r="G46" s="414">
        <v>128.99</v>
      </c>
      <c r="H46" s="414">
        <v>130</v>
      </c>
      <c r="I46" s="414">
        <v>124.34</v>
      </c>
      <c r="J46" s="414">
        <v>139.82</v>
      </c>
      <c r="K46" s="414">
        <v>122.56</v>
      </c>
      <c r="L46" s="414">
        <v>134.69999999999999</v>
      </c>
      <c r="M46" s="414">
        <v>119.77</v>
      </c>
      <c r="N46" s="414">
        <v>161.36000000000001</v>
      </c>
      <c r="O46" s="1430" t="s">
        <v>1013</v>
      </c>
      <c r="P46" s="414">
        <v>139.63</v>
      </c>
      <c r="Q46" s="414">
        <v>132.68</v>
      </c>
      <c r="R46" s="1431">
        <v>134.43</v>
      </c>
      <c r="S46" s="1431">
        <v>146.31</v>
      </c>
      <c r="T46" s="414">
        <v>146.30000000000001</v>
      </c>
      <c r="U46" s="414">
        <v>127.68</v>
      </c>
      <c r="V46" s="1431">
        <v>113.24</v>
      </c>
      <c r="W46" s="1431">
        <v>111</v>
      </c>
      <c r="X46" s="1431">
        <v>105.2</v>
      </c>
      <c r="Y46" s="414">
        <v>118.58</v>
      </c>
      <c r="Z46" s="414">
        <v>144.04</v>
      </c>
      <c r="AA46" s="414">
        <v>134.41999999999999</v>
      </c>
    </row>
    <row r="47" spans="1:27" s="701" customFormat="1" ht="11.45" customHeight="1">
      <c r="A47" s="1430" t="s">
        <v>1014</v>
      </c>
      <c r="B47" s="414">
        <v>132.56</v>
      </c>
      <c r="C47" s="414">
        <v>130.27000000000001</v>
      </c>
      <c r="D47" s="414">
        <v>123.38</v>
      </c>
      <c r="E47" s="414">
        <v>93.17</v>
      </c>
      <c r="F47" s="1431">
        <v>163.92</v>
      </c>
      <c r="G47" s="414">
        <v>128.97999999999999</v>
      </c>
      <c r="H47" s="414">
        <v>131.61000000000001</v>
      </c>
      <c r="I47" s="414">
        <v>124.35</v>
      </c>
      <c r="J47" s="414">
        <v>132.49</v>
      </c>
      <c r="K47" s="414">
        <v>122.69</v>
      </c>
      <c r="L47" s="414">
        <v>135.02000000000001</v>
      </c>
      <c r="M47" s="414">
        <v>120.39</v>
      </c>
      <c r="N47" s="414">
        <v>161.36000000000001</v>
      </c>
      <c r="O47" s="1430" t="s">
        <v>1014</v>
      </c>
      <c r="P47" s="414">
        <v>139.63</v>
      </c>
      <c r="Q47" s="414">
        <v>133.16999999999999</v>
      </c>
      <c r="R47" s="1431">
        <v>134.38999999999999</v>
      </c>
      <c r="S47" s="1431">
        <v>146.31</v>
      </c>
      <c r="T47" s="414">
        <v>146.13999999999999</v>
      </c>
      <c r="U47" s="414">
        <v>127.77</v>
      </c>
      <c r="V47" s="1431">
        <v>113.24</v>
      </c>
      <c r="W47" s="1431">
        <v>111.08</v>
      </c>
      <c r="X47" s="1431">
        <v>105.2</v>
      </c>
      <c r="Y47" s="414">
        <v>118.58</v>
      </c>
      <c r="Z47" s="414">
        <v>144.04</v>
      </c>
      <c r="AA47" s="414">
        <v>134.22999999999999</v>
      </c>
    </row>
    <row r="48" spans="1:27" s="701" customFormat="1" ht="11.45" customHeight="1">
      <c r="A48" s="1430"/>
      <c r="B48" s="414"/>
      <c r="C48" s="414"/>
      <c r="D48" s="414"/>
      <c r="E48" s="414"/>
      <c r="F48" s="1431"/>
      <c r="G48" s="414"/>
      <c r="H48" s="414"/>
      <c r="I48" s="414"/>
      <c r="J48" s="414"/>
      <c r="K48" s="414"/>
      <c r="L48" s="414"/>
      <c r="M48" s="414"/>
      <c r="N48" s="414"/>
      <c r="O48" s="1430"/>
      <c r="P48" s="414"/>
      <c r="Q48" s="414"/>
      <c r="R48" s="1431"/>
      <c r="S48" s="1431"/>
      <c r="T48" s="414"/>
      <c r="U48" s="414"/>
      <c r="V48" s="1431"/>
      <c r="W48" s="1431"/>
      <c r="X48" s="1431"/>
      <c r="Y48" s="414"/>
      <c r="Z48" s="414"/>
      <c r="AA48" s="414"/>
    </row>
    <row r="49" spans="1:27" s="701" customFormat="1" ht="11.45" customHeight="1">
      <c r="A49" s="175" t="s">
        <v>1682</v>
      </c>
      <c r="B49" s="413">
        <v>132.56987156835021</v>
      </c>
      <c r="C49" s="413">
        <v>129.72234868809295</v>
      </c>
      <c r="D49" s="413">
        <v>124.37661246336161</v>
      </c>
      <c r="E49" s="413">
        <v>95.873515996564535</v>
      </c>
      <c r="F49" s="623">
        <v>161.6912364928225</v>
      </c>
      <c r="G49" s="413">
        <v>124.60716523304814</v>
      </c>
      <c r="H49" s="413">
        <v>132.23832194192181</v>
      </c>
      <c r="I49" s="413">
        <v>125.91622774887149</v>
      </c>
      <c r="J49" s="413">
        <v>125.2726183953648</v>
      </c>
      <c r="K49" s="413">
        <v>123.01565232813077</v>
      </c>
      <c r="L49" s="413">
        <v>133.42866755424023</v>
      </c>
      <c r="M49" s="413">
        <v>120.70657126358989</v>
      </c>
      <c r="N49" s="413">
        <v>165.4499999999999</v>
      </c>
      <c r="O49" s="175" t="s">
        <v>1682</v>
      </c>
      <c r="P49" s="413">
        <v>141.15999999999988</v>
      </c>
      <c r="Q49" s="413">
        <v>134.08964882054778</v>
      </c>
      <c r="R49" s="623">
        <v>134.84330655921983</v>
      </c>
      <c r="S49" s="623">
        <v>148.58999999999995</v>
      </c>
      <c r="T49" s="413">
        <v>145.45999977084185</v>
      </c>
      <c r="U49" s="413">
        <v>129.33990696349164</v>
      </c>
      <c r="V49" s="623">
        <v>114.01999999999992</v>
      </c>
      <c r="W49" s="623">
        <v>111.62287297069723</v>
      </c>
      <c r="X49" s="623">
        <v>105.59999999999998</v>
      </c>
      <c r="Y49" s="413">
        <v>119.18000000000002</v>
      </c>
      <c r="Z49" s="413">
        <v>144.21999999999994</v>
      </c>
      <c r="AA49" s="413">
        <v>136.08451579874662</v>
      </c>
    </row>
    <row r="50" spans="1:27" s="701" customFormat="1" ht="11.45" customHeight="1">
      <c r="A50" s="1430" t="s">
        <v>1015</v>
      </c>
      <c r="B50" s="414">
        <v>132.82</v>
      </c>
      <c r="C50" s="414">
        <v>130.38</v>
      </c>
      <c r="D50" s="414">
        <v>124.28</v>
      </c>
      <c r="E50" s="414">
        <v>93.67</v>
      </c>
      <c r="F50" s="1431">
        <v>167.88</v>
      </c>
      <c r="G50" s="414">
        <v>125.76</v>
      </c>
      <c r="H50" s="414">
        <v>131.31</v>
      </c>
      <c r="I50" s="414">
        <v>124.6</v>
      </c>
      <c r="J50" s="414">
        <v>130.54</v>
      </c>
      <c r="K50" s="414">
        <v>122.36</v>
      </c>
      <c r="L50" s="414">
        <v>134.24</v>
      </c>
      <c r="M50" s="414">
        <v>120.5</v>
      </c>
      <c r="N50" s="414">
        <v>165.45</v>
      </c>
      <c r="O50" s="1430" t="s">
        <v>1015</v>
      </c>
      <c r="P50" s="414">
        <v>141.16</v>
      </c>
      <c r="Q50" s="414">
        <v>133.72999999999999</v>
      </c>
      <c r="R50" s="1431">
        <v>134.76</v>
      </c>
      <c r="S50" s="1431">
        <v>148.59</v>
      </c>
      <c r="T50" s="414">
        <v>145.44999999999999</v>
      </c>
      <c r="U50" s="414">
        <v>129.15</v>
      </c>
      <c r="V50" s="1431">
        <v>114.02</v>
      </c>
      <c r="W50" s="1431">
        <v>111.26</v>
      </c>
      <c r="X50" s="1431">
        <v>105.6</v>
      </c>
      <c r="Y50" s="414">
        <v>119.18</v>
      </c>
      <c r="Z50" s="414">
        <v>144.22</v>
      </c>
      <c r="AA50" s="414">
        <v>135.56</v>
      </c>
    </row>
    <row r="51" spans="1:27" s="701" customFormat="1" ht="11.45" customHeight="1">
      <c r="A51" s="1430" t="s">
        <v>1016</v>
      </c>
      <c r="B51" s="414">
        <v>132.51</v>
      </c>
      <c r="C51" s="414">
        <v>129.63999999999999</v>
      </c>
      <c r="D51" s="414">
        <v>124.31</v>
      </c>
      <c r="E51" s="414">
        <v>95.98</v>
      </c>
      <c r="F51" s="1431">
        <v>162.80000000000001</v>
      </c>
      <c r="G51" s="414">
        <v>123.77</v>
      </c>
      <c r="H51" s="414">
        <v>132.58000000000001</v>
      </c>
      <c r="I51" s="414">
        <v>125.41</v>
      </c>
      <c r="J51" s="414">
        <v>124.36</v>
      </c>
      <c r="K51" s="414">
        <v>123.12</v>
      </c>
      <c r="L51" s="414">
        <v>132.82</v>
      </c>
      <c r="M51" s="414">
        <v>120.76</v>
      </c>
      <c r="N51" s="414">
        <v>165.45</v>
      </c>
      <c r="O51" s="1430" t="s">
        <v>1016</v>
      </c>
      <c r="P51" s="414">
        <v>141.16</v>
      </c>
      <c r="Q51" s="414">
        <v>134.06</v>
      </c>
      <c r="R51" s="1431">
        <v>134.81</v>
      </c>
      <c r="S51" s="1431">
        <v>148.59</v>
      </c>
      <c r="T51" s="414">
        <v>145.46</v>
      </c>
      <c r="U51" s="414">
        <v>129.34</v>
      </c>
      <c r="V51" s="1431">
        <v>114.02</v>
      </c>
      <c r="W51" s="1431">
        <v>111.57</v>
      </c>
      <c r="X51" s="1431">
        <v>105.6</v>
      </c>
      <c r="Y51" s="414">
        <v>119.18</v>
      </c>
      <c r="Z51" s="414">
        <v>144.22</v>
      </c>
      <c r="AA51" s="414">
        <v>135.53</v>
      </c>
    </row>
    <row r="52" spans="1:27" s="701" customFormat="1" ht="11.45" customHeight="1">
      <c r="A52" s="1430" t="s">
        <v>1017</v>
      </c>
      <c r="B52" s="414">
        <v>132.38</v>
      </c>
      <c r="C52" s="414">
        <v>129.15</v>
      </c>
      <c r="D52" s="414">
        <v>124.54</v>
      </c>
      <c r="E52" s="414">
        <v>98.02</v>
      </c>
      <c r="F52" s="1431">
        <v>154.66999999999999</v>
      </c>
      <c r="G52" s="414">
        <v>124.3</v>
      </c>
      <c r="H52" s="414">
        <v>132.83000000000001</v>
      </c>
      <c r="I52" s="414">
        <v>127.76</v>
      </c>
      <c r="J52" s="414">
        <v>121.1</v>
      </c>
      <c r="K52" s="414">
        <v>123.57</v>
      </c>
      <c r="L52" s="414">
        <v>133.22999999999999</v>
      </c>
      <c r="M52" s="414">
        <v>120.86</v>
      </c>
      <c r="N52" s="414">
        <v>165.45</v>
      </c>
      <c r="O52" s="1430" t="s">
        <v>1017</v>
      </c>
      <c r="P52" s="414">
        <v>141.16</v>
      </c>
      <c r="Q52" s="414">
        <v>134.47999999999999</v>
      </c>
      <c r="R52" s="1431">
        <v>134.96</v>
      </c>
      <c r="S52" s="1431">
        <v>148.59</v>
      </c>
      <c r="T52" s="414">
        <v>145.47</v>
      </c>
      <c r="U52" s="414">
        <v>129.53</v>
      </c>
      <c r="V52" s="1431">
        <v>114.02</v>
      </c>
      <c r="W52" s="1431">
        <v>112.04</v>
      </c>
      <c r="X52" s="1431">
        <v>105.6</v>
      </c>
      <c r="Y52" s="414">
        <v>119.18</v>
      </c>
      <c r="Z52" s="414">
        <v>144.22</v>
      </c>
      <c r="AA52" s="414">
        <v>137.16999999999999</v>
      </c>
    </row>
    <row r="53" spans="1:27" s="701" customFormat="1" ht="11.45" customHeight="1">
      <c r="A53" s="1430"/>
      <c r="B53" s="414"/>
      <c r="C53" s="414"/>
      <c r="D53" s="414"/>
      <c r="E53" s="414"/>
      <c r="F53" s="1431"/>
      <c r="G53" s="414"/>
      <c r="H53" s="414"/>
      <c r="I53" s="414"/>
      <c r="J53" s="414"/>
      <c r="K53" s="414"/>
      <c r="L53" s="414"/>
      <c r="M53" s="414"/>
      <c r="N53" s="414"/>
      <c r="O53" s="1430"/>
      <c r="P53" s="414"/>
      <c r="Q53" s="414"/>
      <c r="R53" s="1431"/>
      <c r="S53" s="1431"/>
      <c r="T53" s="414"/>
      <c r="U53" s="414"/>
      <c r="V53" s="1431"/>
      <c r="W53" s="1431"/>
      <c r="X53" s="1431"/>
      <c r="Y53" s="414"/>
      <c r="Z53" s="414"/>
      <c r="AA53" s="414"/>
    </row>
    <row r="54" spans="1:27" s="701" customFormat="1" ht="11.45" customHeight="1">
      <c r="A54" s="175" t="s">
        <v>1679</v>
      </c>
      <c r="B54" s="413">
        <v>132.79290938698469</v>
      </c>
      <c r="C54" s="1262">
        <v>128.51696237815722</v>
      </c>
      <c r="D54" s="413">
        <v>124.62970634393177</v>
      </c>
      <c r="E54" s="413">
        <v>99.473546506973861</v>
      </c>
      <c r="F54" s="623">
        <v>131.93092656102931</v>
      </c>
      <c r="G54" s="413">
        <v>130.70180945978794</v>
      </c>
      <c r="H54" s="413">
        <v>132.9225970235675</v>
      </c>
      <c r="I54" s="413">
        <v>128.59201895401375</v>
      </c>
      <c r="J54" s="413">
        <v>130.45368535474023</v>
      </c>
      <c r="K54" s="413">
        <v>123.74934132574626</v>
      </c>
      <c r="L54" s="413">
        <v>140.56271326393971</v>
      </c>
      <c r="M54" s="413">
        <v>120.87608069022143</v>
      </c>
      <c r="N54" s="413">
        <v>166.97999999999988</v>
      </c>
      <c r="O54" s="175" t="s">
        <v>1679</v>
      </c>
      <c r="P54" s="413">
        <v>144.06999999999996</v>
      </c>
      <c r="Q54" s="413">
        <v>135.84653546951688</v>
      </c>
      <c r="R54" s="623">
        <v>136.24327720241615</v>
      </c>
      <c r="S54" s="623">
        <v>149.88999999999999</v>
      </c>
      <c r="T54" s="413">
        <v>148.09333235793309</v>
      </c>
      <c r="U54" s="413">
        <v>130.23998771247113</v>
      </c>
      <c r="V54" s="623">
        <v>116.00999999999998</v>
      </c>
      <c r="W54" s="623">
        <v>111.17822058863482</v>
      </c>
      <c r="X54" s="623">
        <v>105.88999999999996</v>
      </c>
      <c r="Y54" s="413">
        <v>119.61999999999999</v>
      </c>
      <c r="Z54" s="413">
        <v>144.26</v>
      </c>
      <c r="AA54" s="413">
        <v>139.26563575450658</v>
      </c>
    </row>
    <row r="55" spans="1:27" s="701" customFormat="1" ht="11.45" customHeight="1">
      <c r="A55" s="1430" t="s">
        <v>56</v>
      </c>
      <c r="B55" s="414">
        <v>132.76</v>
      </c>
      <c r="C55" s="1264">
        <v>128.37</v>
      </c>
      <c r="D55" s="414">
        <v>124.48</v>
      </c>
      <c r="E55" s="414">
        <v>98.85</v>
      </c>
      <c r="F55" s="1431">
        <v>136.02000000000001</v>
      </c>
      <c r="G55" s="414">
        <v>130.54</v>
      </c>
      <c r="H55" s="414">
        <v>133.49</v>
      </c>
      <c r="I55" s="414">
        <v>127.97</v>
      </c>
      <c r="J55" s="414">
        <v>120.44</v>
      </c>
      <c r="K55" s="414">
        <v>123.5</v>
      </c>
      <c r="L55" s="414">
        <v>138.34</v>
      </c>
      <c r="M55" s="414">
        <v>120.91</v>
      </c>
      <c r="N55" s="414">
        <v>166.98</v>
      </c>
      <c r="O55" s="1430" t="s">
        <v>56</v>
      </c>
      <c r="P55" s="414">
        <v>144.07</v>
      </c>
      <c r="Q55" s="414">
        <v>135.58000000000001</v>
      </c>
      <c r="R55" s="1431">
        <v>136.31</v>
      </c>
      <c r="S55" s="1431">
        <v>149.88999999999999</v>
      </c>
      <c r="T55" s="414">
        <v>148.07</v>
      </c>
      <c r="U55" s="414">
        <v>130.16</v>
      </c>
      <c r="V55" s="1431">
        <v>116.01</v>
      </c>
      <c r="W55" s="1431">
        <v>112.09</v>
      </c>
      <c r="X55" s="1431">
        <v>105.89</v>
      </c>
      <c r="Y55" s="414">
        <v>119.62</v>
      </c>
      <c r="Z55" s="414">
        <v>144.26</v>
      </c>
      <c r="AA55" s="414">
        <v>138.66999999999999</v>
      </c>
    </row>
    <row r="56" spans="1:27" s="701" customFormat="1" ht="11.45" customHeight="1">
      <c r="A56" s="1430" t="s">
        <v>57</v>
      </c>
      <c r="B56" s="414">
        <v>132.4</v>
      </c>
      <c r="C56" s="1264">
        <v>127.52</v>
      </c>
      <c r="D56" s="414">
        <v>124.4</v>
      </c>
      <c r="E56" s="414">
        <v>98.99</v>
      </c>
      <c r="F56" s="1431">
        <v>122.16</v>
      </c>
      <c r="G56" s="414">
        <v>133.94</v>
      </c>
      <c r="H56" s="414">
        <v>132.87</v>
      </c>
      <c r="I56" s="414">
        <v>128.44</v>
      </c>
      <c r="J56" s="414">
        <v>126.09</v>
      </c>
      <c r="K56" s="414">
        <v>123.43</v>
      </c>
      <c r="L56" s="414">
        <v>143.16</v>
      </c>
      <c r="M56" s="414">
        <v>121.32</v>
      </c>
      <c r="N56" s="414">
        <v>166.98</v>
      </c>
      <c r="O56" s="1430" t="s">
        <v>57</v>
      </c>
      <c r="P56" s="414">
        <v>144.07</v>
      </c>
      <c r="Q56" s="414">
        <v>135.99</v>
      </c>
      <c r="R56" s="1431">
        <v>136.35</v>
      </c>
      <c r="S56" s="1431">
        <v>149.88999999999999</v>
      </c>
      <c r="T56" s="414">
        <v>148.11000000000001</v>
      </c>
      <c r="U56" s="414">
        <v>130.28</v>
      </c>
      <c r="V56" s="1431">
        <v>116.01</v>
      </c>
      <c r="W56" s="1431">
        <v>111.77</v>
      </c>
      <c r="X56" s="1431">
        <v>105.89</v>
      </c>
      <c r="Y56" s="414">
        <v>119.62</v>
      </c>
      <c r="Z56" s="414">
        <v>144.26</v>
      </c>
      <c r="AA56" s="414">
        <v>139.97</v>
      </c>
    </row>
    <row r="57" spans="1:27" s="701" customFormat="1" ht="11.45" customHeight="1">
      <c r="A57" s="1430" t="s">
        <v>58</v>
      </c>
      <c r="B57" s="414">
        <v>133.22</v>
      </c>
      <c r="C57" s="1264">
        <v>129.66999999999999</v>
      </c>
      <c r="D57" s="414">
        <v>125.01</v>
      </c>
      <c r="E57" s="414">
        <v>100.59</v>
      </c>
      <c r="F57" s="1431">
        <v>138.19999999999999</v>
      </c>
      <c r="G57" s="414">
        <v>127.7</v>
      </c>
      <c r="H57" s="414">
        <v>132.41</v>
      </c>
      <c r="I57" s="414">
        <v>129.37</v>
      </c>
      <c r="J57" s="414">
        <v>146.19</v>
      </c>
      <c r="K57" s="414">
        <v>124.32</v>
      </c>
      <c r="L57" s="414">
        <v>140.22999999999999</v>
      </c>
      <c r="M57" s="414">
        <v>120.4</v>
      </c>
      <c r="N57" s="414">
        <v>166.98</v>
      </c>
      <c r="O57" s="1430" t="s">
        <v>58</v>
      </c>
      <c r="P57" s="414">
        <v>144.07</v>
      </c>
      <c r="Q57" s="414">
        <v>135.97</v>
      </c>
      <c r="R57" s="1431">
        <v>136.07</v>
      </c>
      <c r="S57" s="1431">
        <v>149.88999999999999</v>
      </c>
      <c r="T57" s="414">
        <v>148.1</v>
      </c>
      <c r="U57" s="414">
        <v>130.28</v>
      </c>
      <c r="V57" s="1431">
        <v>116.01</v>
      </c>
      <c r="W57" s="1431">
        <v>109.69</v>
      </c>
      <c r="X57" s="1431">
        <v>105.89</v>
      </c>
      <c r="Y57" s="414">
        <v>119.62</v>
      </c>
      <c r="Z57" s="414">
        <v>144.26</v>
      </c>
      <c r="AA57" s="414">
        <v>139.16</v>
      </c>
    </row>
    <row r="58" spans="1:27" s="701" customFormat="1" ht="11.45" customHeight="1">
      <c r="A58" s="1430"/>
      <c r="B58" s="414"/>
      <c r="C58" s="414"/>
      <c r="D58" s="414"/>
      <c r="E58" s="414"/>
      <c r="F58" s="1431"/>
      <c r="G58" s="414"/>
      <c r="H58" s="414"/>
      <c r="I58" s="414"/>
      <c r="J58" s="414"/>
      <c r="K58" s="414"/>
      <c r="L58" s="414"/>
      <c r="M58" s="414"/>
      <c r="N58" s="414"/>
      <c r="O58" s="1430"/>
      <c r="P58" s="414"/>
      <c r="Q58" s="414"/>
      <c r="R58" s="1431"/>
      <c r="S58" s="1431"/>
      <c r="T58" s="414"/>
      <c r="U58" s="414"/>
      <c r="V58" s="1431"/>
      <c r="W58" s="1431"/>
      <c r="X58" s="1431"/>
      <c r="Y58" s="414"/>
      <c r="Z58" s="414"/>
      <c r="AA58" s="414"/>
    </row>
    <row r="59" spans="1:27" s="717" customFormat="1" ht="11.45" customHeight="1">
      <c r="A59" s="175" t="s">
        <v>1680</v>
      </c>
      <c r="B59" s="413">
        <v>133.9656814643599</v>
      </c>
      <c r="C59" s="413">
        <v>130.69673446924895</v>
      </c>
      <c r="D59" s="413">
        <v>127.00185678199607</v>
      </c>
      <c r="E59" s="413">
        <v>104.60359027150857</v>
      </c>
      <c r="F59" s="623">
        <v>127.60170494146543</v>
      </c>
      <c r="G59" s="413">
        <v>134.01674136454753</v>
      </c>
      <c r="H59" s="413">
        <v>133.29919494391262</v>
      </c>
      <c r="I59" s="413">
        <v>131.40878574774246</v>
      </c>
      <c r="J59" s="413">
        <v>148.09730277456569</v>
      </c>
      <c r="K59" s="413">
        <v>127.19839909875513</v>
      </c>
      <c r="L59" s="413">
        <v>141.3424349859346</v>
      </c>
      <c r="M59" s="413">
        <v>122.3254036577531</v>
      </c>
      <c r="N59" s="413">
        <v>168.71</v>
      </c>
      <c r="O59" s="175" t="s">
        <v>1680</v>
      </c>
      <c r="P59" s="413">
        <v>147.22999999999999</v>
      </c>
      <c r="Q59" s="413">
        <v>136.70867113226669</v>
      </c>
      <c r="R59" s="623">
        <v>136.57975613334332</v>
      </c>
      <c r="S59" s="623">
        <v>150</v>
      </c>
      <c r="T59" s="413">
        <v>148.13666659165972</v>
      </c>
      <c r="U59" s="413">
        <v>130.67995841357885</v>
      </c>
      <c r="V59" s="623">
        <v>116.28999999999999</v>
      </c>
      <c r="W59" s="623">
        <v>110.12636561810591</v>
      </c>
      <c r="X59" s="623">
        <v>105.89</v>
      </c>
      <c r="Y59" s="413">
        <v>120.25999999999999</v>
      </c>
      <c r="Z59" s="413">
        <v>144.94</v>
      </c>
      <c r="AA59" s="413">
        <v>144.71256508531761</v>
      </c>
    </row>
    <row r="60" spans="1:27" s="701" customFormat="1" ht="11.45" customHeight="1">
      <c r="A60" s="1430" t="s">
        <v>59</v>
      </c>
      <c r="B60" s="414">
        <v>133.66999999999999</v>
      </c>
      <c r="C60" s="414">
        <v>130.44</v>
      </c>
      <c r="D60" s="414">
        <v>126.26</v>
      </c>
      <c r="E60" s="414">
        <v>103.5</v>
      </c>
      <c r="F60" s="1431">
        <v>136.08000000000001</v>
      </c>
      <c r="G60" s="414">
        <v>125.8</v>
      </c>
      <c r="H60" s="414">
        <v>132.28</v>
      </c>
      <c r="I60" s="414">
        <v>130.66999999999999</v>
      </c>
      <c r="J60" s="414">
        <v>158.44</v>
      </c>
      <c r="K60" s="414">
        <v>126</v>
      </c>
      <c r="L60" s="414">
        <v>143.72</v>
      </c>
      <c r="M60" s="414">
        <v>121.78</v>
      </c>
      <c r="N60" s="414">
        <v>168.71</v>
      </c>
      <c r="O60" s="1430" t="s">
        <v>59</v>
      </c>
      <c r="P60" s="414">
        <v>147.22999999999999</v>
      </c>
      <c r="Q60" s="414">
        <v>136.22</v>
      </c>
      <c r="R60" s="1431">
        <v>136.25</v>
      </c>
      <c r="S60" s="1431">
        <v>150</v>
      </c>
      <c r="T60" s="414">
        <v>148.13999999999999</v>
      </c>
      <c r="U60" s="414">
        <v>130.54</v>
      </c>
      <c r="V60" s="1431">
        <v>116.29</v>
      </c>
      <c r="W60" s="1431">
        <v>109.62</v>
      </c>
      <c r="X60" s="1431">
        <v>105.89</v>
      </c>
      <c r="Y60" s="414">
        <v>120.26</v>
      </c>
      <c r="Z60" s="414">
        <v>144.94</v>
      </c>
      <c r="AA60" s="414">
        <v>139.38999999999999</v>
      </c>
    </row>
    <row r="61" spans="1:27" s="701" customFormat="1" ht="11.45" customHeight="1">
      <c r="A61" s="1430" t="s">
        <v>60</v>
      </c>
      <c r="B61" s="414">
        <v>133.54</v>
      </c>
      <c r="C61" s="414">
        <v>129.72</v>
      </c>
      <c r="D61" s="414">
        <v>126.99</v>
      </c>
      <c r="E61" s="414">
        <v>104.95</v>
      </c>
      <c r="F61" s="1431">
        <v>121.24</v>
      </c>
      <c r="G61" s="414">
        <v>132.55000000000001</v>
      </c>
      <c r="H61" s="414">
        <v>132.88</v>
      </c>
      <c r="I61" s="414">
        <v>131.52000000000001</v>
      </c>
      <c r="J61" s="414">
        <v>151.4</v>
      </c>
      <c r="K61" s="414">
        <v>126.91</v>
      </c>
      <c r="L61" s="414">
        <v>141.97999999999999</v>
      </c>
      <c r="M61" s="414">
        <v>122.11</v>
      </c>
      <c r="N61" s="414">
        <v>168.71</v>
      </c>
      <c r="O61" s="1430" t="s">
        <v>60</v>
      </c>
      <c r="P61" s="414">
        <v>147.22999999999999</v>
      </c>
      <c r="Q61" s="414">
        <v>136.35</v>
      </c>
      <c r="R61" s="1431">
        <v>136.61000000000001</v>
      </c>
      <c r="S61" s="1431">
        <v>150</v>
      </c>
      <c r="T61" s="414">
        <v>148.13</v>
      </c>
      <c r="U61" s="414">
        <v>130.71</v>
      </c>
      <c r="V61" s="1431">
        <v>116.29</v>
      </c>
      <c r="W61" s="1431">
        <v>109.38</v>
      </c>
      <c r="X61" s="1431">
        <v>105.89</v>
      </c>
      <c r="Y61" s="414">
        <v>120.26</v>
      </c>
      <c r="Z61" s="414">
        <v>144.94</v>
      </c>
      <c r="AA61" s="414">
        <v>147.1</v>
      </c>
    </row>
    <row r="62" spans="1:27" s="701" customFormat="1" ht="11.45" customHeight="1">
      <c r="A62" s="1430" t="s">
        <v>61</v>
      </c>
      <c r="B62" s="414">
        <v>134.69</v>
      </c>
      <c r="C62" s="414">
        <v>131.94</v>
      </c>
      <c r="D62" s="414">
        <v>127.76</v>
      </c>
      <c r="E62" s="414">
        <v>105.37</v>
      </c>
      <c r="F62" s="1431">
        <v>125.93</v>
      </c>
      <c r="G62" s="414">
        <v>144.35</v>
      </c>
      <c r="H62" s="414">
        <v>134.75</v>
      </c>
      <c r="I62" s="414">
        <v>132.04</v>
      </c>
      <c r="J62" s="414">
        <v>135.41</v>
      </c>
      <c r="K62" s="414">
        <v>128.69999999999999</v>
      </c>
      <c r="L62" s="414">
        <v>138.38</v>
      </c>
      <c r="M62" s="414">
        <v>123.09</v>
      </c>
      <c r="N62" s="414">
        <v>168.71</v>
      </c>
      <c r="O62" s="1430" t="s">
        <v>61</v>
      </c>
      <c r="P62" s="414">
        <v>147.22999999999999</v>
      </c>
      <c r="Q62" s="414">
        <v>137.56</v>
      </c>
      <c r="R62" s="1431">
        <v>136.88</v>
      </c>
      <c r="S62" s="1431">
        <v>150</v>
      </c>
      <c r="T62" s="414">
        <v>148.13999999999999</v>
      </c>
      <c r="U62" s="414">
        <v>130.79</v>
      </c>
      <c r="V62" s="1431">
        <v>116.29</v>
      </c>
      <c r="W62" s="1431">
        <v>111.39</v>
      </c>
      <c r="X62" s="1431">
        <v>105.89</v>
      </c>
      <c r="Y62" s="414">
        <v>120.26</v>
      </c>
      <c r="Z62" s="414">
        <v>144.94</v>
      </c>
      <c r="AA62" s="414">
        <v>147.80000000000001</v>
      </c>
    </row>
    <row r="63" spans="1:27" s="701" customFormat="1" ht="11.45" customHeight="1">
      <c r="A63" s="612"/>
      <c r="B63" s="414"/>
      <c r="C63" s="414"/>
      <c r="D63" s="414"/>
      <c r="E63" s="414"/>
      <c r="F63" s="414"/>
      <c r="G63" s="414"/>
      <c r="H63" s="414"/>
      <c r="I63" s="414"/>
      <c r="J63" s="414"/>
      <c r="K63" s="414"/>
      <c r="L63" s="414"/>
      <c r="M63" s="414"/>
      <c r="N63" s="414"/>
      <c r="O63" s="612"/>
      <c r="P63" s="414"/>
      <c r="Q63" s="414"/>
      <c r="R63" s="414"/>
      <c r="S63" s="414"/>
      <c r="T63" s="414"/>
      <c r="U63" s="414"/>
      <c r="V63" s="414"/>
      <c r="W63" s="414"/>
      <c r="X63" s="414"/>
      <c r="Y63" s="414"/>
      <c r="Z63" s="414"/>
      <c r="AA63" s="414"/>
    </row>
    <row r="64" spans="1:27" s="717" customFormat="1" ht="11.45" customHeight="1">
      <c r="A64" s="302" t="s">
        <v>2890</v>
      </c>
      <c r="B64" s="413"/>
      <c r="C64" s="413"/>
      <c r="D64" s="413"/>
      <c r="E64" s="413"/>
      <c r="F64" s="623"/>
      <c r="G64" s="413"/>
      <c r="H64" s="413"/>
      <c r="I64" s="413"/>
      <c r="J64" s="413"/>
      <c r="K64" s="413"/>
      <c r="L64" s="413"/>
      <c r="M64" s="413"/>
      <c r="N64" s="413"/>
      <c r="O64" s="302" t="s">
        <v>2890</v>
      </c>
      <c r="P64" s="413"/>
      <c r="Q64" s="413"/>
      <c r="R64" s="623"/>
      <c r="S64" s="623"/>
      <c r="T64" s="413"/>
      <c r="U64" s="413"/>
      <c r="V64" s="623"/>
      <c r="W64" s="623"/>
      <c r="X64" s="623"/>
      <c r="Y64" s="413"/>
      <c r="Z64" s="413"/>
      <c r="AA64" s="413"/>
    </row>
    <row r="65" spans="1:27" s="701" customFormat="1" ht="11.45" customHeight="1">
      <c r="A65" s="175" t="s">
        <v>1681</v>
      </c>
      <c r="B65" s="413">
        <v>137.22564817502268</v>
      </c>
      <c r="C65" s="413">
        <v>136.69430585213098</v>
      </c>
      <c r="D65" s="413">
        <v>127.65613554619644</v>
      </c>
      <c r="E65" s="413">
        <v>105.17593087882977</v>
      </c>
      <c r="F65" s="623">
        <v>181.39006029095432</v>
      </c>
      <c r="G65" s="413">
        <v>132.42013237058532</v>
      </c>
      <c r="H65" s="413">
        <v>133.29983264756177</v>
      </c>
      <c r="I65" s="413">
        <v>134.21456083874071</v>
      </c>
      <c r="J65" s="413">
        <v>143.20400109034426</v>
      </c>
      <c r="K65" s="413">
        <v>129.56618833891085</v>
      </c>
      <c r="L65" s="413">
        <v>136.75099744872807</v>
      </c>
      <c r="M65" s="413">
        <v>123.30269195899471</v>
      </c>
      <c r="N65" s="413">
        <v>170.81588072071528</v>
      </c>
      <c r="O65" s="175" t="s">
        <v>1681</v>
      </c>
      <c r="P65" s="413">
        <v>152.50997640117785</v>
      </c>
      <c r="Q65" s="413">
        <v>137.72109802966466</v>
      </c>
      <c r="R65" s="623">
        <v>137.64288989750975</v>
      </c>
      <c r="S65" s="623">
        <v>150.23791783102573</v>
      </c>
      <c r="T65" s="413">
        <v>147.16666432598521</v>
      </c>
      <c r="U65" s="413">
        <v>131.35113188931163</v>
      </c>
      <c r="V65" s="623">
        <v>117.4265871334332</v>
      </c>
      <c r="W65" s="623">
        <v>116.02436561830476</v>
      </c>
      <c r="X65" s="623">
        <v>108.25647672349508</v>
      </c>
      <c r="Y65" s="413">
        <v>121.31308590886337</v>
      </c>
      <c r="Z65" s="413">
        <v>145.37703299036556</v>
      </c>
      <c r="AA65" s="413">
        <v>150.86077435443187</v>
      </c>
    </row>
    <row r="66" spans="1:27" s="701" customFormat="1" ht="11.45" customHeight="1">
      <c r="A66" s="1430" t="s">
        <v>1012</v>
      </c>
      <c r="B66" s="414">
        <v>136.47999999999999</v>
      </c>
      <c r="C66" s="414">
        <v>135.58000000000001</v>
      </c>
      <c r="D66" s="414">
        <v>127.16</v>
      </c>
      <c r="E66" s="414">
        <v>103.91</v>
      </c>
      <c r="F66" s="1431">
        <v>161.46</v>
      </c>
      <c r="G66" s="414">
        <v>142.32</v>
      </c>
      <c r="H66" s="414">
        <v>133.02000000000001</v>
      </c>
      <c r="I66" s="414">
        <v>132.09</v>
      </c>
      <c r="J66" s="414">
        <v>141.46</v>
      </c>
      <c r="K66" s="414">
        <v>129.08000000000001</v>
      </c>
      <c r="L66" s="414">
        <v>135.72999999999999</v>
      </c>
      <c r="M66" s="414">
        <v>122.01</v>
      </c>
      <c r="N66" s="414">
        <v>170.45</v>
      </c>
      <c r="O66" s="1430" t="s">
        <v>1012</v>
      </c>
      <c r="P66" s="414">
        <v>152.44999999999999</v>
      </c>
      <c r="Q66" s="414">
        <v>136.74</v>
      </c>
      <c r="R66" s="1431">
        <v>137.19</v>
      </c>
      <c r="S66" s="1431">
        <v>149.68</v>
      </c>
      <c r="T66" s="414">
        <v>147.19</v>
      </c>
      <c r="U66" s="414">
        <v>130.56</v>
      </c>
      <c r="V66" s="1431">
        <v>117.33</v>
      </c>
      <c r="W66" s="1431">
        <v>114.44</v>
      </c>
      <c r="X66" s="1431">
        <v>108.4</v>
      </c>
      <c r="Y66" s="414">
        <v>121.14</v>
      </c>
      <c r="Z66" s="414">
        <v>144.19999999999999</v>
      </c>
      <c r="AA66" s="414">
        <v>150.80000000000001</v>
      </c>
    </row>
    <row r="67" spans="1:27" s="701" customFormat="1" ht="11.45" customHeight="1">
      <c r="A67" s="1430" t="s">
        <v>1013</v>
      </c>
      <c r="B67" s="414">
        <v>137.62</v>
      </c>
      <c r="C67" s="414">
        <v>137.08000000000001</v>
      </c>
      <c r="D67" s="414">
        <v>127.77</v>
      </c>
      <c r="E67" s="414">
        <v>105.55</v>
      </c>
      <c r="F67" s="1431">
        <v>183.17</v>
      </c>
      <c r="G67" s="414">
        <v>130.69</v>
      </c>
      <c r="H67" s="414">
        <v>133.53</v>
      </c>
      <c r="I67" s="414">
        <v>134.97</v>
      </c>
      <c r="J67" s="414">
        <v>148.51</v>
      </c>
      <c r="K67" s="414">
        <v>129.72</v>
      </c>
      <c r="L67" s="414">
        <v>137.68</v>
      </c>
      <c r="M67" s="414">
        <v>123.5</v>
      </c>
      <c r="N67" s="414">
        <v>171.55</v>
      </c>
      <c r="O67" s="1430" t="s">
        <v>1013</v>
      </c>
      <c r="P67" s="414">
        <v>152.63</v>
      </c>
      <c r="Q67" s="414">
        <v>138.66</v>
      </c>
      <c r="R67" s="1431">
        <v>138.04</v>
      </c>
      <c r="S67" s="1431">
        <v>151.36000000000001</v>
      </c>
      <c r="T67" s="414">
        <v>147.13</v>
      </c>
      <c r="U67" s="414">
        <v>132.38</v>
      </c>
      <c r="V67" s="1431">
        <v>117.62</v>
      </c>
      <c r="W67" s="1431">
        <v>114.67</v>
      </c>
      <c r="X67" s="1431">
        <v>107.97</v>
      </c>
      <c r="Y67" s="414">
        <v>121.66</v>
      </c>
      <c r="Z67" s="414">
        <v>147.76</v>
      </c>
      <c r="AA67" s="414">
        <v>151.97</v>
      </c>
    </row>
    <row r="68" spans="1:27" s="1102" customFormat="1" ht="11.45" customHeight="1">
      <c r="A68" s="1432" t="s">
        <v>1014</v>
      </c>
      <c r="B68" s="743">
        <v>137.58000000000001</v>
      </c>
      <c r="C68" s="743">
        <v>137.43</v>
      </c>
      <c r="D68" s="743">
        <v>128.04</v>
      </c>
      <c r="E68" s="743">
        <v>106.08</v>
      </c>
      <c r="F68" s="1433">
        <v>201.8</v>
      </c>
      <c r="G68" s="743">
        <v>124.84</v>
      </c>
      <c r="H68" s="743">
        <v>133.35</v>
      </c>
      <c r="I68" s="743">
        <v>135.61000000000001</v>
      </c>
      <c r="J68" s="743">
        <v>139.79</v>
      </c>
      <c r="K68" s="743">
        <v>129.9</v>
      </c>
      <c r="L68" s="743">
        <v>136.85</v>
      </c>
      <c r="M68" s="743">
        <v>124.41</v>
      </c>
      <c r="N68" s="743">
        <v>170.45</v>
      </c>
      <c r="O68" s="1432" t="s">
        <v>1014</v>
      </c>
      <c r="P68" s="743">
        <v>152.44999999999999</v>
      </c>
      <c r="Q68" s="743">
        <v>137.77000000000001</v>
      </c>
      <c r="R68" s="1433">
        <v>137.69999999999999</v>
      </c>
      <c r="S68" s="1433">
        <v>149.68</v>
      </c>
      <c r="T68" s="743">
        <v>147.18</v>
      </c>
      <c r="U68" s="743">
        <v>131.12</v>
      </c>
      <c r="V68" s="1433">
        <v>117.33</v>
      </c>
      <c r="W68" s="1433">
        <v>119.02</v>
      </c>
      <c r="X68" s="1433">
        <v>108.4</v>
      </c>
      <c r="Y68" s="743">
        <v>121.14</v>
      </c>
      <c r="Z68" s="743">
        <v>144.19999999999999</v>
      </c>
      <c r="AA68" s="743">
        <v>149.82</v>
      </c>
    </row>
    <row r="69" spans="1:27" s="579" customFormat="1" ht="7.5" customHeight="1"/>
  </sheetData>
  <mergeCells count="1">
    <mergeCell ref="A3:D3"/>
  </mergeCells>
  <phoneticPr fontId="0" type="noConversion"/>
  <pageMargins left="0.51181102362204722" right="0.51181102362204722" top="0.98425196850393704" bottom="0" header="0.51181102362204722" footer="0.19685039370078741"/>
  <pageSetup paperSize="9" firstPageNumber="88" orientation="portrait" useFirstPageNumber="1" r:id="rId1"/>
  <headerFooter alignWithMargins="0">
    <oddFooter>&amp;C&amp;"Times New Roman,Bold"&amp;10&amp;P</oddFooter>
  </headerFooter>
  <colBreaks count="1" manualBreakCount="1">
    <brk id="14" max="1048575" man="1"/>
  </colBreaks>
</worksheet>
</file>

<file path=xl/worksheets/sheet74.xml><?xml version="1.0" encoding="utf-8"?>
<worksheet xmlns="http://schemas.openxmlformats.org/spreadsheetml/2006/main" xmlns:r="http://schemas.openxmlformats.org/officeDocument/2006/relationships">
  <sheetPr codeName="Sheet65"/>
  <dimension ref="A1:D49"/>
  <sheetViews>
    <sheetView topLeftCell="B1" workbookViewId="0">
      <selection activeCell="D10" sqref="D10"/>
    </sheetView>
  </sheetViews>
  <sheetFormatPr defaultRowHeight="9" customHeight="1"/>
  <cols>
    <col min="1" max="4" width="31.83203125" customWidth="1"/>
    <col min="5" max="16384" width="9.33203125" style="49"/>
  </cols>
  <sheetData>
    <row r="1" spans="1:4" s="471" customFormat="1" ht="14.1" customHeight="1">
      <c r="A1" s="1340" t="s">
        <v>2477</v>
      </c>
      <c r="B1" s="522"/>
      <c r="C1" s="522"/>
      <c r="D1" s="522"/>
    </row>
    <row r="2" spans="1:4" s="471" customFormat="1" ht="14.1" customHeight="1">
      <c r="A2" s="496" t="s">
        <v>2027</v>
      </c>
      <c r="B2" s="497"/>
      <c r="C2" s="497"/>
      <c r="D2" s="497"/>
    </row>
    <row r="3" spans="1:4" s="471" customFormat="1" ht="14.1" customHeight="1">
      <c r="A3" s="496"/>
      <c r="B3" s="497"/>
      <c r="C3" s="497"/>
      <c r="D3" s="498"/>
    </row>
    <row r="4" spans="1:4" s="471" customFormat="1" ht="14.1" customHeight="1">
      <c r="A4" s="973"/>
      <c r="B4" s="490"/>
      <c r="C4" s="490"/>
      <c r="D4" s="490"/>
    </row>
    <row r="5" spans="1:4" s="280" customFormat="1" ht="15" customHeight="1">
      <c r="A5" s="972" t="s">
        <v>976</v>
      </c>
      <c r="B5" s="972" t="s">
        <v>1277</v>
      </c>
      <c r="C5" s="972" t="s">
        <v>18</v>
      </c>
      <c r="D5" s="972" t="s">
        <v>2146</v>
      </c>
    </row>
    <row r="6" spans="1:4" s="1118" customFormat="1" ht="15" customHeight="1">
      <c r="A6" s="1116" t="s">
        <v>943</v>
      </c>
      <c r="B6" s="1117">
        <v>2.748415556202346</v>
      </c>
      <c r="C6" s="1117">
        <v>2.1842076426279795</v>
      </c>
      <c r="D6" s="2289">
        <v>3.5835796249948451</v>
      </c>
    </row>
    <row r="7" spans="1:4" s="1118" customFormat="1" ht="15" customHeight="1">
      <c r="A7" s="1119" t="s">
        <v>1662</v>
      </c>
      <c r="B7" s="968">
        <v>3.1565960843512086</v>
      </c>
      <c r="C7" s="968">
        <v>2.5482422497326431</v>
      </c>
      <c r="D7" s="968">
        <v>3.9817551388831607</v>
      </c>
    </row>
    <row r="8" spans="1:4" s="1118" customFormat="1" ht="15" customHeight="1">
      <c r="A8" s="1119" t="s">
        <v>1665</v>
      </c>
      <c r="B8" s="968">
        <v>3.6736247533397695</v>
      </c>
      <c r="C8" s="968">
        <v>2.9486803175477725</v>
      </c>
      <c r="D8" s="968">
        <v>4.7212239503900344</v>
      </c>
    </row>
    <row r="9" spans="1:4" s="1118" customFormat="1" ht="15" customHeight="1">
      <c r="A9" s="1119" t="s">
        <v>1666</v>
      </c>
      <c r="B9" s="968">
        <v>3.8641089998092388</v>
      </c>
      <c r="C9" s="968">
        <v>3.0578906996791715</v>
      </c>
      <c r="D9" s="968">
        <v>5.0625172480085903</v>
      </c>
    </row>
    <row r="10" spans="1:4" s="1118" customFormat="1" ht="15" customHeight="1">
      <c r="A10" s="1119" t="s">
        <v>1667</v>
      </c>
      <c r="B10" s="968">
        <v>3.8913210350191627</v>
      </c>
      <c r="C10" s="968">
        <v>2.9486803175477725</v>
      </c>
      <c r="D10" s="968">
        <v>5.3469283293573877</v>
      </c>
    </row>
    <row r="11" spans="1:4" s="1118" customFormat="1" ht="15" customHeight="1">
      <c r="A11" s="1119" t="s">
        <v>1668</v>
      </c>
      <c r="B11" s="968">
        <v>4.272289527958101</v>
      </c>
      <c r="C11" s="968">
        <v>3.3855218460733689</v>
      </c>
      <c r="D11" s="968">
        <v>5.5744571944364258</v>
      </c>
    </row>
    <row r="12" spans="1:4" s="1118" customFormat="1" ht="15" customHeight="1">
      <c r="A12" s="1119" t="s">
        <v>1669</v>
      </c>
      <c r="B12" s="968">
        <v>4.435561739217647</v>
      </c>
      <c r="C12" s="968">
        <v>3.4583287674943008</v>
      </c>
      <c r="D12" s="968">
        <v>5.8588682757852224</v>
      </c>
    </row>
    <row r="13" spans="1:4" s="1118" customFormat="1" ht="15" customHeight="1">
      <c r="A13" s="1119" t="s">
        <v>1670</v>
      </c>
      <c r="B13" s="968">
        <v>4.9525904082062064</v>
      </c>
      <c r="C13" s="968">
        <v>3.9315737567303635</v>
      </c>
      <c r="D13" s="968">
        <v>6.4276904384828182</v>
      </c>
    </row>
    <row r="14" spans="1:4" s="1118" customFormat="1" ht="15" customHeight="1">
      <c r="A14" s="1119" t="s">
        <v>1671</v>
      </c>
      <c r="B14" s="968">
        <v>5.6873153588741614</v>
      </c>
      <c r="C14" s="968">
        <v>4.5504325888082908</v>
      </c>
      <c r="D14" s="968">
        <v>7.2809236825292087</v>
      </c>
    </row>
    <row r="15" spans="1:4" s="1118" customFormat="1" ht="15" customHeight="1">
      <c r="A15" s="1119" t="s">
        <v>1672</v>
      </c>
      <c r="B15" s="968">
        <v>6.2859801334924938</v>
      </c>
      <c r="C15" s="968">
        <v>5.023677578044353</v>
      </c>
      <c r="D15" s="968">
        <v>8.0203924940360807</v>
      </c>
    </row>
    <row r="16" spans="1:4" s="1118" customFormat="1" ht="15" customHeight="1">
      <c r="A16" s="1119" t="s">
        <v>1673</v>
      </c>
      <c r="B16" s="968">
        <v>7.0751291545802957</v>
      </c>
      <c r="C16" s="968">
        <v>5.7517467922536794</v>
      </c>
      <c r="D16" s="968">
        <v>8.7598613055429535</v>
      </c>
    </row>
    <row r="17" spans="1:4" s="1118" customFormat="1" ht="15" customHeight="1">
      <c r="A17" s="1119" t="s">
        <v>1674</v>
      </c>
      <c r="B17" s="968">
        <v>7.4560976475192344</v>
      </c>
      <c r="C17" s="968">
        <v>6.0429744779374106</v>
      </c>
      <c r="D17" s="968">
        <v>9.3286834682405484</v>
      </c>
    </row>
    <row r="18" spans="1:4" s="1118" customFormat="1" ht="15" customHeight="1">
      <c r="A18" s="1119" t="s">
        <v>1675</v>
      </c>
      <c r="B18" s="968">
        <v>7.7282179996184777</v>
      </c>
      <c r="C18" s="968">
        <v>6.0793779386478768</v>
      </c>
      <c r="D18" s="968">
        <v>10.125034496017181</v>
      </c>
    </row>
    <row r="19" spans="1:4" s="1118" customFormat="1" ht="15" customHeight="1">
      <c r="A19" s="1119" t="s">
        <v>1676</v>
      </c>
      <c r="B19" s="968">
        <v>9.0616077249047624</v>
      </c>
      <c r="C19" s="968">
        <v>7.3170956028037324</v>
      </c>
      <c r="D19" s="968">
        <v>11.319561037682128</v>
      </c>
    </row>
    <row r="20" spans="1:4" s="1118" customFormat="1" ht="15" customHeight="1">
      <c r="A20" s="1119" t="s">
        <v>1677</v>
      </c>
      <c r="B20" s="968">
        <v>10.313361344561278</v>
      </c>
      <c r="C20" s="968">
        <v>8.5184098062491191</v>
      </c>
      <c r="D20" s="968">
        <v>12.514087579347077</v>
      </c>
    </row>
    <row r="21" spans="1:4" s="1118" customFormat="1" ht="15" customHeight="1">
      <c r="A21" s="1119" t="s">
        <v>1678</v>
      </c>
      <c r="B21" s="968">
        <v>11.29299461211855</v>
      </c>
      <c r="C21" s="968">
        <v>9.3920928633003129</v>
      </c>
      <c r="D21" s="968">
        <v>13.481085255932987</v>
      </c>
    </row>
    <row r="22" spans="1:4" s="1118" customFormat="1" ht="15" customHeight="1">
      <c r="A22" s="1119" t="s">
        <v>727</v>
      </c>
      <c r="B22" s="968">
        <v>12.245415844465896</v>
      </c>
      <c r="C22" s="968">
        <v>10.047355156088706</v>
      </c>
      <c r="D22" s="968">
        <v>15.016905095216492</v>
      </c>
    </row>
    <row r="23" spans="1:4" s="1118" customFormat="1" ht="15" customHeight="1">
      <c r="A23" s="1119" t="s">
        <v>728</v>
      </c>
      <c r="B23" s="968">
        <v>14.177470344370517</v>
      </c>
      <c r="C23" s="968">
        <v>12.013142034453887</v>
      </c>
      <c r="D23" s="968">
        <v>16.495842718230236</v>
      </c>
    </row>
    <row r="24" spans="1:4" s="1118" customFormat="1" ht="15" customHeight="1">
      <c r="A24" s="1119" t="s">
        <v>729</v>
      </c>
      <c r="B24" s="968">
        <v>15.592496175286575</v>
      </c>
      <c r="C24" s="968">
        <v>13.178052777188812</v>
      </c>
      <c r="D24" s="968">
        <v>18.145426990053263</v>
      </c>
    </row>
    <row r="25" spans="1:4" s="1118" customFormat="1" ht="15" customHeight="1">
      <c r="A25" s="1119" t="s">
        <v>732</v>
      </c>
      <c r="B25" s="968">
        <v>18.830728365267557</v>
      </c>
      <c r="C25" s="968">
        <v>16.16313655544705</v>
      </c>
      <c r="D25" s="968">
        <v>21.44459553369931</v>
      </c>
    </row>
    <row r="26" spans="1:4" s="1118" customFormat="1" ht="15" customHeight="1">
      <c r="A26" s="1119" t="s">
        <v>737</v>
      </c>
      <c r="B26" s="968">
        <v>21.089327287691265</v>
      </c>
      <c r="C26" s="968">
        <v>17.728485365997102</v>
      </c>
      <c r="D26" s="968">
        <v>24.857528509884876</v>
      </c>
    </row>
    <row r="27" spans="1:4" s="1118" customFormat="1" ht="15" customHeight="1">
      <c r="A27" s="1119" t="s">
        <v>738</v>
      </c>
      <c r="B27" s="968">
        <v>23.783318773473766</v>
      </c>
      <c r="C27" s="968">
        <v>20.167517233598346</v>
      </c>
      <c r="D27" s="968">
        <v>27.701639323372849</v>
      </c>
    </row>
    <row r="28" spans="1:4" s="1118" customFormat="1" ht="15" customHeight="1">
      <c r="A28" s="1119" t="s">
        <v>740</v>
      </c>
      <c r="B28" s="968">
        <v>25.688161238168458</v>
      </c>
      <c r="C28" s="968">
        <v>21.514445279885599</v>
      </c>
      <c r="D28" s="968">
        <v>30.488867920591062</v>
      </c>
    </row>
    <row r="29" spans="1:4" s="1118" customFormat="1" ht="15" customHeight="1">
      <c r="A29" s="1119" t="s">
        <v>741</v>
      </c>
      <c r="B29" s="968">
        <v>27.212035209924213</v>
      </c>
      <c r="C29" s="968">
        <v>22.824969865462389</v>
      </c>
      <c r="D29" s="968">
        <v>32.195334408683841</v>
      </c>
    </row>
    <row r="30" spans="1:4" s="1118" customFormat="1" ht="15" customHeight="1">
      <c r="A30" s="1119" t="s">
        <v>742</v>
      </c>
      <c r="B30" s="968">
        <v>29.307361921088383</v>
      </c>
      <c r="C30" s="968">
        <v>24.426722136722905</v>
      </c>
      <c r="D30" s="968">
        <v>34.868798573362533</v>
      </c>
    </row>
    <row r="31" spans="1:4" s="1118" customFormat="1" ht="15" customHeight="1">
      <c r="A31" s="1119" t="s">
        <v>743</v>
      </c>
      <c r="B31" s="968">
        <v>31.484324737882318</v>
      </c>
      <c r="C31" s="968">
        <v>26.283298632956686</v>
      </c>
      <c r="D31" s="968">
        <v>37.371616089231949</v>
      </c>
    </row>
    <row r="32" spans="1:4" s="1118" customFormat="1" ht="15" customHeight="1">
      <c r="A32" s="1119" t="s">
        <v>744</v>
      </c>
      <c r="B32" s="968">
        <v>34.04225604761519</v>
      </c>
      <c r="C32" s="968">
        <v>29.377592793346327</v>
      </c>
      <c r="D32" s="968">
        <v>39.021200361054973</v>
      </c>
    </row>
    <row r="33" spans="1:4" s="1118" customFormat="1" ht="15" customHeight="1">
      <c r="A33" s="1119" t="s">
        <v>745</v>
      </c>
      <c r="B33" s="968">
        <v>35.296277336872535</v>
      </c>
      <c r="C33" s="968">
        <v>29.887241243292852</v>
      </c>
      <c r="D33" s="968">
        <v>41.353371228115115</v>
      </c>
    </row>
    <row r="34" spans="1:4" s="1118" customFormat="1" ht="15" customHeight="1">
      <c r="A34" s="1119" t="s">
        <v>746</v>
      </c>
      <c r="B34" s="968">
        <v>36.409703110878603</v>
      </c>
      <c r="C34" s="968">
        <v>29.778030861161454</v>
      </c>
      <c r="D34" s="968">
        <v>44.140599825333325</v>
      </c>
    </row>
    <row r="35" spans="1:4" s="1118" customFormat="1" ht="15" customHeight="1">
      <c r="A35" s="1119" t="s">
        <v>748</v>
      </c>
      <c r="B35" s="968">
        <v>37.144428061546556</v>
      </c>
      <c r="C35" s="968">
        <v>30.542503536081249</v>
      </c>
      <c r="D35" s="968">
        <v>44.8800686368402</v>
      </c>
    </row>
    <row r="36" spans="1:4" s="1118" customFormat="1" ht="15" customHeight="1">
      <c r="A36" s="1119" t="s">
        <v>895</v>
      </c>
      <c r="B36" s="968">
        <v>38.559453892462606</v>
      </c>
      <c r="C36" s="968">
        <v>31.379783132421974</v>
      </c>
      <c r="D36" s="968">
        <v>47.098475071360816</v>
      </c>
    </row>
    <row r="37" spans="1:4" s="1118" customFormat="1" ht="15" customHeight="1">
      <c r="A37" s="969" t="s">
        <v>873</v>
      </c>
      <c r="B37" s="968">
        <v>40.845264850096243</v>
      </c>
      <c r="C37" s="968">
        <v>33.236359628655755</v>
      </c>
      <c r="D37" s="968">
        <v>49.885703668579033</v>
      </c>
    </row>
    <row r="38" spans="1:4" s="701" customFormat="1" ht="15" customHeight="1">
      <c r="A38" s="969" t="s">
        <v>1601</v>
      </c>
      <c r="B38" s="968">
        <v>42.886167490840556</v>
      </c>
      <c r="C38" s="968">
        <v>34.656094596363943</v>
      </c>
      <c r="D38" s="968">
        <v>52.729814482067006</v>
      </c>
    </row>
    <row r="39" spans="1:4" s="279" customFormat="1" ht="15" customHeight="1">
      <c r="A39" s="969" t="s">
        <v>1683</v>
      </c>
      <c r="B39" s="968">
        <v>45.66179508225283</v>
      </c>
      <c r="C39" s="968">
        <v>36.403460710466327</v>
      </c>
      <c r="D39" s="968">
        <v>56.882216269759446</v>
      </c>
    </row>
    <row r="40" spans="1:4" s="1118" customFormat="1" ht="15" customHeight="1">
      <c r="A40" s="1119" t="s">
        <v>1408</v>
      </c>
      <c r="B40" s="968">
        <v>48.629811762599267</v>
      </c>
      <c r="C40" s="968">
        <v>38.769685656646644</v>
      </c>
      <c r="D40" s="968">
        <v>60.579560327293798</v>
      </c>
    </row>
    <row r="41" spans="1:4" s="1118" customFormat="1" ht="15" customHeight="1">
      <c r="A41" s="1119" t="s">
        <v>1441</v>
      </c>
      <c r="B41" s="968">
        <v>51.963122803603717</v>
      </c>
      <c r="C41" s="968">
        <v>42.446435188403733</v>
      </c>
      <c r="D41" s="968">
        <v>63.196142275702734</v>
      </c>
    </row>
    <row r="42" spans="1:4" s="1118" customFormat="1" ht="15" customHeight="1">
      <c r="A42" s="1119" t="s">
        <v>1442</v>
      </c>
      <c r="B42" s="968">
        <v>59.269010016764184</v>
      </c>
      <c r="C42" s="968">
        <v>50.964844994652857</v>
      </c>
      <c r="D42" s="968">
        <v>68.599952821329879</v>
      </c>
    </row>
    <row r="43" spans="1:4" s="1118" customFormat="1" ht="15" customHeight="1">
      <c r="A43" s="1119" t="s">
        <v>721</v>
      </c>
      <c r="B43" s="968">
        <v>64.748425426634526</v>
      </c>
      <c r="C43" s="968">
        <v>58.099923293904254</v>
      </c>
      <c r="D43" s="968">
        <v>71.785356932436414</v>
      </c>
    </row>
    <row r="44" spans="1:4" s="1118" customFormat="1" ht="15" customHeight="1">
      <c r="A44" s="1119" t="s">
        <v>292</v>
      </c>
      <c r="B44" s="968">
        <v>72.556592385699759</v>
      </c>
      <c r="C44" s="968">
        <v>68.256488832124361</v>
      </c>
      <c r="D44" s="968">
        <v>77.189167478063553</v>
      </c>
    </row>
    <row r="45" spans="1:4" s="1118" customFormat="1" ht="15" customHeight="1">
      <c r="A45" s="1119" t="s">
        <v>1195</v>
      </c>
      <c r="B45" s="968">
        <v>77.89902241032334</v>
      </c>
      <c r="C45" s="968">
        <v>73.316569870879178</v>
      </c>
      <c r="D45" s="968">
        <v>82.877389105039498</v>
      </c>
    </row>
    <row r="46" spans="1:4" s="1118" customFormat="1" ht="15" customHeight="1">
      <c r="A46" s="969" t="s">
        <v>428</v>
      </c>
      <c r="B46" s="968">
        <v>85.467464945206757</v>
      </c>
      <c r="C46" s="968">
        <v>80.342437787999174</v>
      </c>
      <c r="D46" s="968">
        <v>90.840899382805816</v>
      </c>
    </row>
    <row r="47" spans="1:4" s="701" customFormat="1" ht="15" customHeight="1">
      <c r="A47" s="969" t="s">
        <v>1828</v>
      </c>
      <c r="B47" s="968">
        <v>93.241385557960271</v>
      </c>
      <c r="C47" s="968">
        <v>90.499003326219281</v>
      </c>
      <c r="D47" s="968">
        <v>95.903416630814405</v>
      </c>
    </row>
    <row r="48" spans="1:4" s="279" customFormat="1" ht="15" customHeight="1">
      <c r="A48" s="969" t="s">
        <v>1915</v>
      </c>
      <c r="B48" s="968">
        <v>99.999331230133706</v>
      </c>
      <c r="C48" s="968">
        <v>100.000306571651</v>
      </c>
      <c r="D48" s="968">
        <v>99.998936202237104</v>
      </c>
    </row>
    <row r="49" spans="1:4" s="279" customFormat="1" ht="15" customHeight="1">
      <c r="A49" s="970" t="s">
        <v>2019</v>
      </c>
      <c r="B49" s="971">
        <v>111.59</v>
      </c>
      <c r="C49" s="971">
        <v>109.72</v>
      </c>
      <c r="D49" s="971">
        <v>107.76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0" orientation="portrait" useFirstPageNumber="1" r:id="rId1"/>
  <headerFooter alignWithMargins="0">
    <oddFooter>&amp;C&amp;"Times New Roman,Bold"&amp;10&amp;P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sheetPr codeName="Sheet66"/>
  <dimension ref="A1:AA87"/>
  <sheetViews>
    <sheetView topLeftCell="A78" workbookViewId="0">
      <selection activeCell="E93" sqref="E93"/>
    </sheetView>
  </sheetViews>
  <sheetFormatPr defaultRowHeight="9.9499999999999993" customHeight="1"/>
  <cols>
    <col min="1" max="1" width="10.6640625" customWidth="1"/>
    <col min="2" max="2" width="8.83203125" customWidth="1"/>
    <col min="3" max="4" width="9.5" customWidth="1"/>
    <col min="5" max="7" width="8.83203125" customWidth="1"/>
    <col min="8" max="8" width="9.33203125" customWidth="1"/>
    <col min="9" max="11" width="8.83203125" customWidth="1"/>
    <col min="12" max="12" width="8.33203125" customWidth="1"/>
    <col min="13" max="14" width="8.83203125" customWidth="1"/>
    <col min="15" max="15" width="10.6640625" customWidth="1"/>
    <col min="16" max="21" width="9.83203125" customWidth="1"/>
    <col min="22" max="23" width="8.83203125" customWidth="1"/>
    <col min="24" max="24" width="9.33203125" customWidth="1"/>
    <col min="25" max="26" width="9.83203125" customWidth="1"/>
    <col min="27" max="27" width="10.83203125" customWidth="1"/>
    <col min="28" max="16384" width="9.33203125" style="49"/>
  </cols>
  <sheetData>
    <row r="1" spans="1:27" s="471" customFormat="1" ht="14.1" customHeight="1">
      <c r="A1" s="1340" t="s">
        <v>2476</v>
      </c>
      <c r="B1" s="451"/>
      <c r="C1" s="522"/>
      <c r="D1" s="522"/>
      <c r="E1" s="522"/>
      <c r="F1" s="530"/>
      <c r="G1" s="530"/>
      <c r="H1" s="530"/>
      <c r="I1" s="530"/>
      <c r="J1" s="530"/>
      <c r="K1" s="530"/>
      <c r="L1" s="530"/>
      <c r="M1" s="530"/>
      <c r="N1" s="530"/>
      <c r="O1" s="1340" t="s">
        <v>2151</v>
      </c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</row>
    <row r="2" spans="1:27" s="471" customFormat="1" ht="14.1" customHeight="1">
      <c r="A2" s="496" t="s">
        <v>2147</v>
      </c>
      <c r="B2" s="496"/>
      <c r="C2" s="497"/>
      <c r="D2" s="497"/>
      <c r="E2" s="497"/>
      <c r="F2" s="498"/>
      <c r="G2" s="498"/>
      <c r="H2" s="498"/>
      <c r="I2" s="498"/>
      <c r="J2" s="498"/>
      <c r="K2" s="498"/>
      <c r="L2" s="498"/>
      <c r="M2" s="498"/>
      <c r="N2" s="498"/>
      <c r="O2" s="496"/>
      <c r="P2" s="498"/>
      <c r="Q2" s="498"/>
      <c r="R2" s="498"/>
      <c r="S2" s="498"/>
      <c r="T2" s="498"/>
      <c r="U2" s="498"/>
      <c r="V2" s="498"/>
      <c r="W2" s="498"/>
      <c r="X2" s="498"/>
      <c r="Y2" s="498"/>
      <c r="Z2" s="498"/>
      <c r="AA2" s="498"/>
    </row>
    <row r="3" spans="1:27" s="471" customFormat="1" ht="14.1" customHeight="1">
      <c r="A3" s="496"/>
      <c r="B3" s="497"/>
      <c r="C3" s="497"/>
      <c r="D3" s="497"/>
      <c r="E3" s="497"/>
      <c r="F3" s="498"/>
      <c r="G3" s="498"/>
      <c r="H3" s="498"/>
      <c r="I3" s="498"/>
      <c r="J3" s="498"/>
      <c r="K3" s="498"/>
      <c r="L3" s="498"/>
      <c r="M3" s="498"/>
      <c r="N3" s="498"/>
      <c r="O3" s="496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98"/>
    </row>
    <row r="4" spans="1:27" s="471" customFormat="1" ht="14.1" customHeight="1">
      <c r="A4" s="973"/>
      <c r="B4" s="490"/>
      <c r="C4" s="490"/>
      <c r="D4" s="490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973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</row>
    <row r="5" spans="1:27" s="58" customFormat="1" ht="9.9499999999999993" customHeight="1">
      <c r="A5" s="1906"/>
      <c r="B5" s="93"/>
      <c r="C5" s="95"/>
      <c r="D5" s="974" t="s">
        <v>2148</v>
      </c>
      <c r="E5" s="965"/>
      <c r="F5" s="93"/>
      <c r="G5" s="95"/>
      <c r="H5" s="95"/>
      <c r="I5" s="95"/>
      <c r="J5" s="95"/>
      <c r="K5" s="95"/>
      <c r="L5" s="95"/>
      <c r="M5" s="95"/>
      <c r="N5" s="93"/>
      <c r="O5" s="1905"/>
      <c r="P5" s="95"/>
      <c r="Q5" s="93"/>
      <c r="R5" s="93"/>
      <c r="S5" s="95"/>
      <c r="T5" s="95"/>
      <c r="U5" s="95" t="s">
        <v>957</v>
      </c>
      <c r="V5" s="95"/>
      <c r="W5" s="95"/>
      <c r="X5" s="95"/>
      <c r="Y5" s="95"/>
      <c r="Z5" s="95"/>
      <c r="AA5" s="2275"/>
    </row>
    <row r="6" spans="1:27" s="58" customFormat="1" ht="9.9499999999999993" customHeight="1">
      <c r="A6" s="1901" t="s">
        <v>976</v>
      </c>
      <c r="B6" s="354"/>
      <c r="C6" s="355"/>
      <c r="D6" s="354" t="s">
        <v>19</v>
      </c>
      <c r="F6" s="354"/>
      <c r="G6" s="355"/>
      <c r="H6" s="355" t="s">
        <v>1004</v>
      </c>
      <c r="I6" s="355"/>
      <c r="J6" s="355"/>
      <c r="K6" s="355" t="s">
        <v>22</v>
      </c>
      <c r="L6" s="355"/>
      <c r="M6" s="355" t="s">
        <v>1342</v>
      </c>
      <c r="N6" s="354"/>
      <c r="O6" s="1903" t="s">
        <v>1687</v>
      </c>
      <c r="P6" s="355"/>
      <c r="Q6" s="354"/>
      <c r="R6" s="354"/>
      <c r="S6" s="355"/>
      <c r="T6" s="355"/>
      <c r="U6" s="355" t="s">
        <v>1003</v>
      </c>
      <c r="V6" s="355"/>
      <c r="W6" s="355"/>
      <c r="X6" s="355"/>
      <c r="Y6" s="355"/>
      <c r="Z6" s="355"/>
      <c r="AA6" s="2277" t="s">
        <v>1793</v>
      </c>
    </row>
    <row r="7" spans="1:27" s="58" customFormat="1" ht="9.9499999999999993" customHeight="1">
      <c r="A7" s="1901" t="s">
        <v>1001</v>
      </c>
      <c r="B7" s="354" t="s">
        <v>1002</v>
      </c>
      <c r="C7" s="355" t="s">
        <v>178</v>
      </c>
      <c r="D7" s="362" t="s">
        <v>1711</v>
      </c>
      <c r="E7" s="362" t="s">
        <v>2072</v>
      </c>
      <c r="F7" s="354"/>
      <c r="G7" s="355" t="s">
        <v>20</v>
      </c>
      <c r="H7" s="355" t="s">
        <v>1790</v>
      </c>
      <c r="I7" s="355" t="s">
        <v>21</v>
      </c>
      <c r="J7" s="355"/>
      <c r="K7" s="355" t="s">
        <v>2076</v>
      </c>
      <c r="L7" s="355"/>
      <c r="M7" s="355" t="s">
        <v>2077</v>
      </c>
      <c r="N7" s="354" t="s">
        <v>2078</v>
      </c>
      <c r="O7" s="1903" t="s">
        <v>1001</v>
      </c>
      <c r="P7" s="355" t="s">
        <v>767</v>
      </c>
      <c r="Q7" s="354" t="s">
        <v>24</v>
      </c>
      <c r="R7" s="354" t="s">
        <v>2149</v>
      </c>
      <c r="S7" s="355" t="s">
        <v>2079</v>
      </c>
      <c r="T7" s="355" t="s">
        <v>27</v>
      </c>
      <c r="U7" s="355" t="s">
        <v>29</v>
      </c>
      <c r="V7" s="355"/>
      <c r="W7" s="355" t="s">
        <v>2080</v>
      </c>
      <c r="X7" s="355" t="s">
        <v>1005</v>
      </c>
      <c r="Y7" s="355" t="s">
        <v>31</v>
      </c>
      <c r="Z7" s="355"/>
      <c r="AA7" s="2277" t="s">
        <v>33</v>
      </c>
    </row>
    <row r="8" spans="1:27" s="58" customFormat="1" ht="9.9499999999999993" customHeight="1">
      <c r="A8" s="1902" t="s">
        <v>1006</v>
      </c>
      <c r="B8" s="121" t="s">
        <v>1007</v>
      </c>
      <c r="C8" s="94" t="s">
        <v>980</v>
      </c>
      <c r="D8" s="964" t="s">
        <v>1790</v>
      </c>
      <c r="E8" s="964" t="s">
        <v>2073</v>
      </c>
      <c r="F8" s="121" t="s">
        <v>497</v>
      </c>
      <c r="G8" s="94" t="s">
        <v>999</v>
      </c>
      <c r="H8" s="94" t="s">
        <v>2074</v>
      </c>
      <c r="I8" s="94" t="s">
        <v>929</v>
      </c>
      <c r="J8" s="94" t="s">
        <v>2075</v>
      </c>
      <c r="K8" s="94" t="s">
        <v>1790</v>
      </c>
      <c r="L8" s="94" t="s">
        <v>1009</v>
      </c>
      <c r="M8" s="94" t="s">
        <v>23</v>
      </c>
      <c r="N8" s="121" t="s">
        <v>23</v>
      </c>
      <c r="O8" s="1904" t="s">
        <v>1006</v>
      </c>
      <c r="P8" s="94" t="s">
        <v>1790</v>
      </c>
      <c r="Q8" s="121" t="s">
        <v>25</v>
      </c>
      <c r="R8" s="121" t="s">
        <v>26</v>
      </c>
      <c r="S8" s="94" t="s">
        <v>930</v>
      </c>
      <c r="T8" s="94" t="s">
        <v>28</v>
      </c>
      <c r="U8" s="94" t="s">
        <v>854</v>
      </c>
      <c r="V8" s="94" t="s">
        <v>30</v>
      </c>
      <c r="W8" s="94" t="s">
        <v>2081</v>
      </c>
      <c r="X8" s="94" t="s">
        <v>1011</v>
      </c>
      <c r="Y8" s="94" t="s">
        <v>32</v>
      </c>
      <c r="Z8" s="94" t="s">
        <v>1284</v>
      </c>
      <c r="AA8" s="2276" t="s">
        <v>1789</v>
      </c>
    </row>
    <row r="9" spans="1:27" s="717" customFormat="1" ht="9.6" customHeight="1">
      <c r="A9" s="1429" t="s">
        <v>1408</v>
      </c>
      <c r="B9" s="413">
        <v>48.629811762599282</v>
      </c>
      <c r="C9" s="413">
        <v>38.769685656646793</v>
      </c>
      <c r="D9" s="413">
        <v>42.518468274333259</v>
      </c>
      <c r="E9" s="413">
        <v>47.313944478071548</v>
      </c>
      <c r="F9" s="623">
        <v>26.780803261085527</v>
      </c>
      <c r="G9" s="413">
        <v>36.499428363542776</v>
      </c>
      <c r="H9" s="413">
        <v>43.127500780736021</v>
      </c>
      <c r="I9" s="413">
        <v>55.954867411180196</v>
      </c>
      <c r="J9" s="413">
        <v>34.231416360383477</v>
      </c>
      <c r="K9" s="413">
        <v>23.809216770358958</v>
      </c>
      <c r="L9" s="413">
        <v>44.843373978358386</v>
      </c>
      <c r="M9" s="413">
        <v>56.106218719547378</v>
      </c>
      <c r="N9" s="413">
        <v>56.81170550951375</v>
      </c>
      <c r="O9" s="1429" t="s">
        <v>1408</v>
      </c>
      <c r="P9" s="413">
        <v>35.413747950475255</v>
      </c>
      <c r="Q9" s="413">
        <v>34.630057241413056</v>
      </c>
      <c r="R9" s="623">
        <v>60.579560327293834</v>
      </c>
      <c r="S9" s="623">
        <v>51.578594886834651</v>
      </c>
      <c r="T9" s="413">
        <v>61.30561079060584</v>
      </c>
      <c r="U9" s="413">
        <v>49.300421207816065</v>
      </c>
      <c r="V9" s="623">
        <v>63.031018942043225</v>
      </c>
      <c r="W9" s="623">
        <v>73.633598850681253</v>
      </c>
      <c r="X9" s="623">
        <v>119.76047904191613</v>
      </c>
      <c r="Y9" s="413">
        <v>54.440134251442799</v>
      </c>
      <c r="Z9" s="413">
        <v>55.481986875100908</v>
      </c>
      <c r="AA9" s="413">
        <v>55.050075534310302</v>
      </c>
    </row>
    <row r="10" spans="1:27" s="717" customFormat="1" ht="9.6" customHeight="1">
      <c r="A10" s="1429" t="s">
        <v>1441</v>
      </c>
      <c r="B10" s="413">
        <v>51.963122803603738</v>
      </c>
      <c r="C10" s="413">
        <v>42.446435188403903</v>
      </c>
      <c r="D10" s="413">
        <v>47.54666934745687</v>
      </c>
      <c r="E10" s="413">
        <v>51.243407663538513</v>
      </c>
      <c r="F10" s="623">
        <v>30.218043938177761</v>
      </c>
      <c r="G10" s="413">
        <v>39.484511724129923</v>
      </c>
      <c r="H10" s="413">
        <v>48.165760217737891</v>
      </c>
      <c r="I10" s="413">
        <v>68.539512312207734</v>
      </c>
      <c r="J10" s="413">
        <v>35.847899910734917</v>
      </c>
      <c r="K10" s="413">
        <v>21.670206921471092</v>
      </c>
      <c r="L10" s="413">
        <v>47.220877492708546</v>
      </c>
      <c r="M10" s="413">
        <v>58.976245955953502</v>
      </c>
      <c r="N10" s="413">
        <v>58.295183312953661</v>
      </c>
      <c r="O10" s="1429" t="s">
        <v>1441</v>
      </c>
      <c r="P10" s="413">
        <v>39.055933230964904</v>
      </c>
      <c r="Q10" s="413">
        <v>37.064983141199903</v>
      </c>
      <c r="R10" s="623">
        <v>63.196142275702762</v>
      </c>
      <c r="S10" s="623">
        <v>53.618426323037149</v>
      </c>
      <c r="T10" s="413">
        <v>64.510752039164132</v>
      </c>
      <c r="U10" s="413">
        <v>52.277390832441746</v>
      </c>
      <c r="V10" s="623">
        <v>65.803644408702027</v>
      </c>
      <c r="W10" s="623">
        <v>76.912274866296002</v>
      </c>
      <c r="X10" s="623">
        <v>119.76047904191613</v>
      </c>
      <c r="Y10" s="413">
        <v>58.011651962409061</v>
      </c>
      <c r="Z10" s="413">
        <v>57.66553555354853</v>
      </c>
      <c r="AA10" s="413">
        <v>55.212945580269796</v>
      </c>
    </row>
    <row r="11" spans="1:27" s="717" customFormat="1" ht="9.6" customHeight="1">
      <c r="A11" s="1429" t="s">
        <v>1442</v>
      </c>
      <c r="B11" s="413">
        <v>59.269010016764199</v>
      </c>
      <c r="C11" s="413">
        <v>50.964844994653063</v>
      </c>
      <c r="D11" s="413">
        <v>58.005327579553978</v>
      </c>
      <c r="E11" s="413">
        <v>63.392666287992476</v>
      </c>
      <c r="F11" s="623">
        <v>33.185445961566735</v>
      </c>
      <c r="G11" s="413">
        <v>48.371919002241633</v>
      </c>
      <c r="H11" s="413">
        <v>55.823914561980743</v>
      </c>
      <c r="I11" s="413">
        <v>80.968149218594391</v>
      </c>
      <c r="J11" s="413">
        <v>41.775006262023545</v>
      </c>
      <c r="K11" s="413">
        <v>32.339791762947463</v>
      </c>
      <c r="L11" s="413">
        <v>52.853731972861233</v>
      </c>
      <c r="M11" s="413">
        <v>70.343804813875849</v>
      </c>
      <c r="N11" s="413">
        <v>66.866388399495392</v>
      </c>
      <c r="O11" s="1429" t="s">
        <v>1442</v>
      </c>
      <c r="P11" s="413">
        <v>47.836201317859597</v>
      </c>
      <c r="Q11" s="413">
        <v>46.263592095950251</v>
      </c>
      <c r="R11" s="623">
        <v>68.599952821329907</v>
      </c>
      <c r="S11" s="623">
        <v>56.629606062193218</v>
      </c>
      <c r="T11" s="413">
        <v>68.706573310004075</v>
      </c>
      <c r="U11" s="413">
        <v>59.268758890274761</v>
      </c>
      <c r="V11" s="623">
        <v>69.007567170174411</v>
      </c>
      <c r="W11" s="623">
        <v>91.11987093395993</v>
      </c>
      <c r="X11" s="623">
        <v>119.76047904191613</v>
      </c>
      <c r="Y11" s="413">
        <v>61.277039583863917</v>
      </c>
      <c r="Z11" s="413">
        <v>63.670294419279486</v>
      </c>
      <c r="AA11" s="413">
        <v>66.016658628916488</v>
      </c>
    </row>
    <row r="12" spans="1:27" s="717" customFormat="1" ht="9.6" customHeight="1">
      <c r="A12" s="302" t="s">
        <v>721</v>
      </c>
      <c r="B12" s="413">
        <v>64.74842542663454</v>
      </c>
      <c r="C12" s="413">
        <v>58.099923293904489</v>
      </c>
      <c r="D12" s="413">
        <v>61.424504309278035</v>
      </c>
      <c r="E12" s="413">
        <v>82.478630331689132</v>
      </c>
      <c r="F12" s="623">
        <v>40.356667518090099</v>
      </c>
      <c r="G12" s="413">
        <v>59.633824408093126</v>
      </c>
      <c r="H12" s="413">
        <v>61.42645905592682</v>
      </c>
      <c r="I12" s="413">
        <v>74.935840092482039</v>
      </c>
      <c r="J12" s="413">
        <v>50.332860352119411</v>
      </c>
      <c r="K12" s="413">
        <v>45.555816900718902</v>
      </c>
      <c r="L12" s="413">
        <v>66.277482584653654</v>
      </c>
      <c r="M12" s="413">
        <v>85.763166829077434</v>
      </c>
      <c r="N12" s="413">
        <v>70.547611096920363</v>
      </c>
      <c r="O12" s="302" t="s">
        <v>721</v>
      </c>
      <c r="P12" s="413">
        <v>53.071842658563469</v>
      </c>
      <c r="Q12" s="413">
        <v>57.322213890815547</v>
      </c>
      <c r="R12" s="623">
        <v>71.785356932436443</v>
      </c>
      <c r="S12" s="623">
        <v>59.640785801349296</v>
      </c>
      <c r="T12" s="413">
        <v>70.338281581997379</v>
      </c>
      <c r="U12" s="413">
        <v>62.60657331788537</v>
      </c>
      <c r="V12" s="623">
        <v>69.808547860542504</v>
      </c>
      <c r="W12" s="623">
        <v>86.884914413790881</v>
      </c>
      <c r="X12" s="623">
        <v>119.76047904191613</v>
      </c>
      <c r="Y12" s="413">
        <v>64.644470568489254</v>
      </c>
      <c r="Z12" s="413">
        <v>73.74439400393554</v>
      </c>
      <c r="AA12" s="413">
        <v>68.568289348948625</v>
      </c>
    </row>
    <row r="13" spans="1:27" s="717" customFormat="1" ht="9.6" customHeight="1">
      <c r="A13" s="302" t="s">
        <v>292</v>
      </c>
      <c r="B13" s="413">
        <v>72.556592385699773</v>
      </c>
      <c r="C13" s="413">
        <v>68.256488832124631</v>
      </c>
      <c r="D13" s="413">
        <v>70.153461372220633</v>
      </c>
      <c r="E13" s="413">
        <v>72.334199863085658</v>
      </c>
      <c r="F13" s="623">
        <v>60.535001277135159</v>
      </c>
      <c r="G13" s="413">
        <v>65.637912531092255</v>
      </c>
      <c r="H13" s="413">
        <v>68.721858720705541</v>
      </c>
      <c r="I13" s="413">
        <v>78.940045288263519</v>
      </c>
      <c r="J13" s="413">
        <v>57.59118845075627</v>
      </c>
      <c r="K13" s="413">
        <v>79.041506796999144</v>
      </c>
      <c r="L13" s="413">
        <v>86.431396990914251</v>
      </c>
      <c r="M13" s="413">
        <v>81.767638715649284</v>
      </c>
      <c r="N13" s="413">
        <v>70.492667474570737</v>
      </c>
      <c r="O13" s="302" t="s">
        <v>292</v>
      </c>
      <c r="P13" s="413">
        <v>56.128676733260136</v>
      </c>
      <c r="Q13" s="413">
        <v>65.540088802596188</v>
      </c>
      <c r="R13" s="623">
        <v>77.189167478063581</v>
      </c>
      <c r="S13" s="623">
        <v>66.828763243205714</v>
      </c>
      <c r="T13" s="413">
        <v>76.398912306543963</v>
      </c>
      <c r="U13" s="413">
        <v>68.154562163778664</v>
      </c>
      <c r="V13" s="623">
        <v>78.249652059037047</v>
      </c>
      <c r="W13" s="623">
        <v>87.226443165417407</v>
      </c>
      <c r="X13" s="623">
        <v>108.86227544910176</v>
      </c>
      <c r="Y13" s="413">
        <v>72.246701124688855</v>
      </c>
      <c r="Z13" s="413">
        <v>81.039431634203737</v>
      </c>
      <c r="AA13" s="413">
        <v>73.237230666454238</v>
      </c>
    </row>
    <row r="14" spans="1:27" s="717" customFormat="1" ht="9.6" customHeight="1">
      <c r="A14" s="302" t="s">
        <v>1195</v>
      </c>
      <c r="B14" s="413">
        <v>77.899022410323354</v>
      </c>
      <c r="C14" s="413">
        <v>73.316569870879476</v>
      </c>
      <c r="D14" s="413">
        <v>72.164741801470072</v>
      </c>
      <c r="E14" s="413">
        <v>73.777676135298023</v>
      </c>
      <c r="F14" s="623">
        <v>73.443200078877211</v>
      </c>
      <c r="G14" s="413">
        <v>69.742402151899583</v>
      </c>
      <c r="H14" s="413">
        <v>77.387664952348743</v>
      </c>
      <c r="I14" s="413">
        <v>89.028562275037643</v>
      </c>
      <c r="J14" s="413">
        <v>65.578518934845761</v>
      </c>
      <c r="K14" s="413">
        <v>89.252732385142394</v>
      </c>
      <c r="L14" s="413">
        <v>75.677765710622765</v>
      </c>
      <c r="M14" s="413">
        <v>85.256691434417519</v>
      </c>
      <c r="N14" s="413">
        <v>69.119076915830078</v>
      </c>
      <c r="O14" s="302" t="s">
        <v>1195</v>
      </c>
      <c r="P14" s="413">
        <v>59.087952273657983</v>
      </c>
      <c r="Q14" s="413">
        <v>72.033224535361128</v>
      </c>
      <c r="R14" s="623">
        <v>82.877389105039526</v>
      </c>
      <c r="S14" s="623">
        <v>75.230926063754126</v>
      </c>
      <c r="T14" s="413">
        <v>79.021300600818918</v>
      </c>
      <c r="U14" s="413">
        <v>76.408887032058942</v>
      </c>
      <c r="V14" s="623">
        <v>81.884872115323034</v>
      </c>
      <c r="W14" s="623">
        <v>95.218215953478364</v>
      </c>
      <c r="X14" s="623">
        <v>100.3592814371257</v>
      </c>
      <c r="Y14" s="413">
        <v>81.889798944297752</v>
      </c>
      <c r="Z14" s="413">
        <v>86.250172798681021</v>
      </c>
      <c r="AA14" s="413">
        <v>80.620672749951467</v>
      </c>
    </row>
    <row r="15" spans="1:27" s="717" customFormat="1" ht="9.6" customHeight="1">
      <c r="A15" s="302" t="s">
        <v>428</v>
      </c>
      <c r="B15" s="413">
        <v>85.47888039397732</v>
      </c>
      <c r="C15" s="413">
        <v>80.342437787999501</v>
      </c>
      <c r="D15" s="413">
        <v>77.796327003368518</v>
      </c>
      <c r="E15" s="413">
        <v>80.914864370125755</v>
      </c>
      <c r="F15" s="623">
        <v>76.756799004994903</v>
      </c>
      <c r="G15" s="413">
        <v>80.563329334027969</v>
      </c>
      <c r="H15" s="413">
        <v>83.715718805223091</v>
      </c>
      <c r="I15" s="413">
        <v>101.19718585702293</v>
      </c>
      <c r="J15" s="413">
        <v>69.318618129776539</v>
      </c>
      <c r="K15" s="413">
        <v>100.60985610661844</v>
      </c>
      <c r="L15" s="413">
        <v>83.797854636557148</v>
      </c>
      <c r="M15" s="413">
        <v>96.511700204637663</v>
      </c>
      <c r="N15" s="413">
        <v>77.910056491770305</v>
      </c>
      <c r="O15" s="302" t="s">
        <v>428</v>
      </c>
      <c r="P15" s="413">
        <v>70.339703229456362</v>
      </c>
      <c r="Q15" s="413">
        <v>79.912915294393599</v>
      </c>
      <c r="R15" s="623">
        <v>90.840899382805858</v>
      </c>
      <c r="S15" s="623">
        <v>83.584521469154822</v>
      </c>
      <c r="T15" s="413">
        <v>91.084286754483756</v>
      </c>
      <c r="U15" s="413">
        <v>87.008703119741256</v>
      </c>
      <c r="V15" s="623">
        <v>86.444300660495273</v>
      </c>
      <c r="W15" s="623">
        <v>105.73730150357569</v>
      </c>
      <c r="X15" s="623">
        <v>98.922155688622709</v>
      </c>
      <c r="Y15" s="413">
        <v>88.52261755037793</v>
      </c>
      <c r="Z15" s="413">
        <v>90.021756879636001</v>
      </c>
      <c r="AA15" s="413">
        <v>89.741395323683349</v>
      </c>
    </row>
    <row r="16" spans="1:27" s="717" customFormat="1" ht="9.6" customHeight="1">
      <c r="A16" s="302" t="s">
        <v>1828</v>
      </c>
      <c r="B16" s="413">
        <v>93.241385557960314</v>
      </c>
      <c r="C16" s="413">
        <v>90.499003326219636</v>
      </c>
      <c r="D16" s="413">
        <v>87.611375498105815</v>
      </c>
      <c r="E16" s="413">
        <v>85.004713808060757</v>
      </c>
      <c r="F16" s="623">
        <v>92.929140032464829</v>
      </c>
      <c r="G16" s="413">
        <v>96.099331369811054</v>
      </c>
      <c r="H16" s="413">
        <v>89.721324054129326</v>
      </c>
      <c r="I16" s="413">
        <v>100.98917519750181</v>
      </c>
      <c r="J16" s="413">
        <v>85.071408806730787</v>
      </c>
      <c r="K16" s="413">
        <v>98.139809019212208</v>
      </c>
      <c r="L16" s="413">
        <v>89.430709116709835</v>
      </c>
      <c r="M16" s="413">
        <v>98.425051695575092</v>
      </c>
      <c r="N16" s="413">
        <v>87.635077647654185</v>
      </c>
      <c r="O16" s="302" t="s">
        <v>1828</v>
      </c>
      <c r="P16" s="413">
        <v>83.705222428396041</v>
      </c>
      <c r="Q16" s="413">
        <v>88.299882282548324</v>
      </c>
      <c r="R16" s="623">
        <v>95.903416630814448</v>
      </c>
      <c r="S16" s="623">
        <v>91.840982044260187</v>
      </c>
      <c r="T16" s="413">
        <v>95.979411570463682</v>
      </c>
      <c r="U16" s="413">
        <v>93.729437575335581</v>
      </c>
      <c r="V16" s="623">
        <v>93.160215679735444</v>
      </c>
      <c r="W16" s="623">
        <v>105.12254975064792</v>
      </c>
      <c r="X16" s="623">
        <v>99.161676646706539</v>
      </c>
      <c r="Y16" s="413">
        <v>95.563609609140002</v>
      </c>
      <c r="Z16" s="413">
        <v>95.927263532710228</v>
      </c>
      <c r="AA16" s="413">
        <v>93.867436487990645</v>
      </c>
    </row>
    <row r="17" spans="1:27" s="717" customFormat="1" ht="9.6" customHeight="1">
      <c r="A17" s="302" t="s">
        <v>1915</v>
      </c>
      <c r="B17" s="413">
        <v>99.99933123013372</v>
      </c>
      <c r="C17" s="413">
        <v>100.00030657165139</v>
      </c>
      <c r="D17" s="413">
        <v>100.00086294228238</v>
      </c>
      <c r="E17" s="413">
        <v>100.00082841382242</v>
      </c>
      <c r="F17" s="623">
        <v>100.00144818820854</v>
      </c>
      <c r="G17" s="413">
        <v>100.00029257966925</v>
      </c>
      <c r="H17" s="413">
        <v>99.999373305613148</v>
      </c>
      <c r="I17" s="413">
        <v>100.0011245647765</v>
      </c>
      <c r="J17" s="413">
        <v>100.0001098305647</v>
      </c>
      <c r="K17" s="413">
        <v>99.998710435507618</v>
      </c>
      <c r="L17" s="413">
        <v>100.00145551128207</v>
      </c>
      <c r="M17" s="413">
        <v>100.0007529234059</v>
      </c>
      <c r="N17" s="413">
        <v>99.997392676320132</v>
      </c>
      <c r="O17" s="302" t="s">
        <v>1915</v>
      </c>
      <c r="P17" s="413">
        <v>99.997497656300652</v>
      </c>
      <c r="Q17" s="413">
        <v>100.00105396763514</v>
      </c>
      <c r="R17" s="623">
        <v>99.998936202237147</v>
      </c>
      <c r="S17" s="623">
        <v>100.00030778907019</v>
      </c>
      <c r="T17" s="413">
        <v>100.00040695501863</v>
      </c>
      <c r="U17" s="413">
        <v>99.999116027198752</v>
      </c>
      <c r="V17" s="623">
        <v>99.999358497493816</v>
      </c>
      <c r="W17" s="623">
        <v>99.999618476249879</v>
      </c>
      <c r="X17" s="623">
        <v>99.999999999999957</v>
      </c>
      <c r="Y17" s="413">
        <v>100.00249590705521</v>
      </c>
      <c r="Z17" s="413">
        <v>99.996604251635347</v>
      </c>
      <c r="AA17" s="413">
        <v>100.00220821913172</v>
      </c>
    </row>
    <row r="18" spans="1:27" s="717" customFormat="1" ht="9.6" customHeight="1">
      <c r="A18" s="302" t="s">
        <v>2019</v>
      </c>
      <c r="B18" s="413">
        <v>111.58890472957412</v>
      </c>
      <c r="C18" s="413">
        <v>113.33100108699826</v>
      </c>
      <c r="D18" s="413">
        <v>109.85790569161303</v>
      </c>
      <c r="E18" s="413">
        <v>136.08902478877221</v>
      </c>
      <c r="F18" s="623">
        <v>116.27088840482661</v>
      </c>
      <c r="G18" s="413">
        <v>111.9043150286648</v>
      </c>
      <c r="H18" s="413">
        <v>109.97895209345924</v>
      </c>
      <c r="I18" s="413">
        <v>126.31103291761829</v>
      </c>
      <c r="J18" s="413">
        <v>121.93224301492334</v>
      </c>
      <c r="K18" s="413">
        <v>108.92874362934944</v>
      </c>
      <c r="L18" s="413">
        <v>116.09220557053746</v>
      </c>
      <c r="M18" s="413">
        <v>103.3477980130219</v>
      </c>
      <c r="N18" s="413">
        <v>110.16486770851371</v>
      </c>
      <c r="O18" s="302" t="s">
        <v>2019</v>
      </c>
      <c r="P18" s="413">
        <v>107.54761189032654</v>
      </c>
      <c r="Q18" s="413">
        <v>111.69945543108066</v>
      </c>
      <c r="R18" s="623">
        <v>110.45140105059336</v>
      </c>
      <c r="S18" s="623">
        <v>112.37064985864339</v>
      </c>
      <c r="T18" s="413">
        <v>116.15246515082963</v>
      </c>
      <c r="U18" s="413">
        <v>106.03910173527375</v>
      </c>
      <c r="V18" s="623">
        <v>103.15321594161134</v>
      </c>
      <c r="W18" s="623">
        <v>101.158345872751</v>
      </c>
      <c r="X18" s="623">
        <v>104.01651438519986</v>
      </c>
      <c r="Y18" s="413">
        <v>104.22501378275786</v>
      </c>
      <c r="Z18" s="413">
        <v>109.67768615895446</v>
      </c>
      <c r="AA18" s="413">
        <v>103.42943445431165</v>
      </c>
    </row>
    <row r="19" spans="1:27" s="717" customFormat="1" ht="7.5" customHeight="1">
      <c r="A19" s="302" t="s">
        <v>2172</v>
      </c>
      <c r="B19" s="413">
        <v>115.00967697867281</v>
      </c>
      <c r="C19" s="413">
        <v>114.96837481715113</v>
      </c>
      <c r="D19" s="413">
        <v>111.34679635252594</v>
      </c>
      <c r="E19" s="413">
        <v>124.37151510201438</v>
      </c>
      <c r="F19" s="623">
        <v>115.77907703906034</v>
      </c>
      <c r="G19" s="413">
        <v>113.50039873009979</v>
      </c>
      <c r="H19" s="413">
        <v>114.9792118704253</v>
      </c>
      <c r="I19" s="413">
        <v>111.96628009697886</v>
      </c>
      <c r="J19" s="413">
        <v>121.4792761080585</v>
      </c>
      <c r="K19" s="413">
        <v>123.45794494455188</v>
      </c>
      <c r="L19" s="413">
        <v>125.22934651260573</v>
      </c>
      <c r="M19" s="413">
        <v>105.66199844060472</v>
      </c>
      <c r="N19" s="413">
        <v>118.90882224763419</v>
      </c>
      <c r="O19" s="302" t="s">
        <v>2172</v>
      </c>
      <c r="P19" s="413">
        <v>116.16254040650757</v>
      </c>
      <c r="Q19" s="413">
        <v>117.23454255724882</v>
      </c>
      <c r="R19" s="623">
        <v>115.03581676015722</v>
      </c>
      <c r="S19" s="623">
        <v>119.17583277144041</v>
      </c>
      <c r="T19" s="413">
        <v>122.61229948757776</v>
      </c>
      <c r="U19" s="413">
        <v>111.60004368254629</v>
      </c>
      <c r="V19" s="623">
        <v>104.04636130133358</v>
      </c>
      <c r="W19" s="623">
        <v>100.75808320083966</v>
      </c>
      <c r="X19" s="623">
        <v>103.59444417470914</v>
      </c>
      <c r="Y19" s="413">
        <v>107.73574048174611</v>
      </c>
      <c r="Z19" s="413">
        <v>112.80373647486599</v>
      </c>
      <c r="AA19" s="413">
        <v>112.25556433543717</v>
      </c>
    </row>
    <row r="20" spans="1:27" s="701" customFormat="1" ht="11.1" hidden="1" customHeight="1">
      <c r="A20" s="175" t="s">
        <v>1681</v>
      </c>
      <c r="B20" s="413">
        <v>115.59657308918615</v>
      </c>
      <c r="C20" s="413">
        <v>118.23615464650594</v>
      </c>
      <c r="D20" s="413">
        <v>111.01305399519285</v>
      </c>
      <c r="E20" s="413">
        <v>138.72913778715869</v>
      </c>
      <c r="F20" s="623">
        <v>141.15130255822123</v>
      </c>
      <c r="G20" s="413">
        <v>113.48819743939249</v>
      </c>
      <c r="H20" s="413">
        <v>113.73638129442486</v>
      </c>
      <c r="I20" s="413">
        <v>111.56997012338236</v>
      </c>
      <c r="J20" s="413">
        <v>130.74773450745485</v>
      </c>
      <c r="K20" s="413">
        <v>120.90932591015022</v>
      </c>
      <c r="L20" s="413">
        <v>124.02602789456482</v>
      </c>
      <c r="M20" s="413">
        <v>104.53663308728099</v>
      </c>
      <c r="N20" s="413">
        <v>116.6599999999999</v>
      </c>
      <c r="O20" s="175" t="s">
        <v>1681</v>
      </c>
      <c r="P20" s="413">
        <v>114.27999999999996</v>
      </c>
      <c r="Q20" s="413">
        <v>115.87665794245078</v>
      </c>
      <c r="R20" s="623">
        <v>113.88663730842022</v>
      </c>
      <c r="S20" s="623">
        <v>116.78999999999992</v>
      </c>
      <c r="T20" s="413">
        <v>120.91987988682233</v>
      </c>
      <c r="U20" s="413">
        <v>109.62333323197814</v>
      </c>
      <c r="V20" s="623">
        <v>104.77999999999997</v>
      </c>
      <c r="W20" s="623">
        <v>99.916661216832722</v>
      </c>
      <c r="X20" s="623">
        <v>104.09999999999992</v>
      </c>
      <c r="Y20" s="413">
        <v>106.84</v>
      </c>
      <c r="Z20" s="413">
        <v>112.36999999999992</v>
      </c>
      <c r="AA20" s="413">
        <v>112.61563754586365</v>
      </c>
    </row>
    <row r="21" spans="1:27" s="701" customFormat="1" ht="11.1" hidden="1" customHeight="1">
      <c r="A21" s="1430" t="s">
        <v>1012</v>
      </c>
      <c r="B21" s="414">
        <v>115.72</v>
      </c>
      <c r="C21" s="414">
        <v>118.37</v>
      </c>
      <c r="D21" s="414">
        <v>110.71</v>
      </c>
      <c r="E21" s="414">
        <v>142.74</v>
      </c>
      <c r="F21" s="1431">
        <v>138.54</v>
      </c>
      <c r="G21" s="414">
        <v>115.77</v>
      </c>
      <c r="H21" s="414">
        <v>114.08</v>
      </c>
      <c r="I21" s="414">
        <v>111.67</v>
      </c>
      <c r="J21" s="414">
        <v>130.19999999999999</v>
      </c>
      <c r="K21" s="414">
        <v>120.37</v>
      </c>
      <c r="L21" s="414">
        <v>123.74</v>
      </c>
      <c r="M21" s="414">
        <v>104.45</v>
      </c>
      <c r="N21" s="414">
        <v>116.66</v>
      </c>
      <c r="O21" s="1430" t="s">
        <v>1012</v>
      </c>
      <c r="P21" s="414">
        <v>114.28</v>
      </c>
      <c r="Q21" s="414">
        <v>115.94</v>
      </c>
      <c r="R21" s="1431">
        <v>114</v>
      </c>
      <c r="S21" s="1431">
        <v>116.79</v>
      </c>
      <c r="T21" s="414">
        <v>121.16</v>
      </c>
      <c r="U21" s="414">
        <v>109.63</v>
      </c>
      <c r="V21" s="1431">
        <v>104.78</v>
      </c>
      <c r="W21" s="1431">
        <v>99.87</v>
      </c>
      <c r="X21" s="1431">
        <v>104.1</v>
      </c>
      <c r="Y21" s="414">
        <v>106.84</v>
      </c>
      <c r="Z21" s="414">
        <v>112.37</v>
      </c>
      <c r="AA21" s="414">
        <v>113.16</v>
      </c>
    </row>
    <row r="22" spans="1:27" s="701" customFormat="1" ht="11.1" hidden="1" customHeight="1">
      <c r="A22" s="1430" t="s">
        <v>1013</v>
      </c>
      <c r="B22" s="414">
        <v>115.39</v>
      </c>
      <c r="C22" s="414">
        <v>117.76</v>
      </c>
      <c r="D22" s="414">
        <v>111.32</v>
      </c>
      <c r="E22" s="414">
        <v>140.47</v>
      </c>
      <c r="F22" s="1431">
        <v>135.22</v>
      </c>
      <c r="G22" s="414">
        <v>113.51</v>
      </c>
      <c r="H22" s="414">
        <v>113.66</v>
      </c>
      <c r="I22" s="414">
        <v>111.57</v>
      </c>
      <c r="J22" s="414">
        <v>131.84</v>
      </c>
      <c r="K22" s="414">
        <v>121.02</v>
      </c>
      <c r="L22" s="414">
        <v>123.75</v>
      </c>
      <c r="M22" s="414">
        <v>104.51</v>
      </c>
      <c r="N22" s="414">
        <v>116.66</v>
      </c>
      <c r="O22" s="1430" t="s">
        <v>1013</v>
      </c>
      <c r="P22" s="414">
        <v>114.28</v>
      </c>
      <c r="Q22" s="414">
        <v>115.84</v>
      </c>
      <c r="R22" s="1431">
        <v>113.85</v>
      </c>
      <c r="S22" s="1431">
        <v>116.79</v>
      </c>
      <c r="T22" s="414">
        <v>120.82</v>
      </c>
      <c r="U22" s="414">
        <v>109.62</v>
      </c>
      <c r="V22" s="1431">
        <v>104.78</v>
      </c>
      <c r="W22" s="1431">
        <v>99.94</v>
      </c>
      <c r="X22" s="1431">
        <v>104.1</v>
      </c>
      <c r="Y22" s="414">
        <v>106.84</v>
      </c>
      <c r="Z22" s="414">
        <v>112.37</v>
      </c>
      <c r="AA22" s="414">
        <v>112.7</v>
      </c>
    </row>
    <row r="23" spans="1:27" s="701" customFormat="1" ht="11.1" hidden="1" customHeight="1">
      <c r="A23" s="1430" t="s">
        <v>1014</v>
      </c>
      <c r="B23" s="414">
        <v>115.68</v>
      </c>
      <c r="C23" s="414">
        <v>118.58</v>
      </c>
      <c r="D23" s="414">
        <v>111.01</v>
      </c>
      <c r="E23" s="414">
        <v>133.16</v>
      </c>
      <c r="F23" s="1431">
        <v>150.12</v>
      </c>
      <c r="G23" s="414">
        <v>111.23</v>
      </c>
      <c r="H23" s="414">
        <v>113.47</v>
      </c>
      <c r="I23" s="414">
        <v>111.47</v>
      </c>
      <c r="J23" s="414">
        <v>130.21</v>
      </c>
      <c r="K23" s="414">
        <v>121.34</v>
      </c>
      <c r="L23" s="414">
        <v>124.59</v>
      </c>
      <c r="M23" s="414">
        <v>104.65</v>
      </c>
      <c r="N23" s="414">
        <v>116.66</v>
      </c>
      <c r="O23" s="1430" t="s">
        <v>1014</v>
      </c>
      <c r="P23" s="414">
        <v>114.28</v>
      </c>
      <c r="Q23" s="414">
        <v>115.85</v>
      </c>
      <c r="R23" s="1431">
        <v>113.81</v>
      </c>
      <c r="S23" s="1431">
        <v>116.79</v>
      </c>
      <c r="T23" s="414">
        <v>120.78</v>
      </c>
      <c r="U23" s="414">
        <v>109.62</v>
      </c>
      <c r="V23" s="1431">
        <v>104.78</v>
      </c>
      <c r="W23" s="1431">
        <v>99.94</v>
      </c>
      <c r="X23" s="1431">
        <v>104.1</v>
      </c>
      <c r="Y23" s="414">
        <v>106.84</v>
      </c>
      <c r="Z23" s="414">
        <v>112.37</v>
      </c>
      <c r="AA23" s="414">
        <v>111.99</v>
      </c>
    </row>
    <row r="24" spans="1:27" s="701" customFormat="1" ht="11.1" hidden="1" customHeight="1">
      <c r="A24" s="1430"/>
      <c r="B24" s="414"/>
      <c r="C24" s="414"/>
      <c r="D24" s="414"/>
      <c r="E24" s="414"/>
      <c r="F24" s="1431"/>
      <c r="G24" s="414"/>
      <c r="H24" s="414"/>
      <c r="I24" s="414"/>
      <c r="J24" s="414"/>
      <c r="K24" s="414"/>
      <c r="L24" s="414"/>
      <c r="M24" s="414"/>
      <c r="N24" s="414"/>
      <c r="O24" s="1430"/>
      <c r="P24" s="414"/>
      <c r="Q24" s="414"/>
      <c r="R24" s="1431"/>
      <c r="S24" s="1431"/>
      <c r="T24" s="414"/>
      <c r="U24" s="414"/>
      <c r="V24" s="1431"/>
      <c r="W24" s="1431"/>
      <c r="X24" s="1431"/>
      <c r="Y24" s="414"/>
      <c r="Z24" s="414"/>
      <c r="AA24" s="414"/>
    </row>
    <row r="25" spans="1:27" s="701" customFormat="1" ht="11.1" hidden="1" customHeight="1">
      <c r="A25" s="175" t="s">
        <v>1682</v>
      </c>
      <c r="B25" s="413">
        <v>115.06499282928932</v>
      </c>
      <c r="C25" s="413">
        <v>115.48861353265949</v>
      </c>
      <c r="D25" s="413">
        <v>111.3166569859027</v>
      </c>
      <c r="E25" s="413">
        <v>131.11968153145344</v>
      </c>
      <c r="F25" s="623">
        <v>128.71061170264119</v>
      </c>
      <c r="G25" s="413">
        <v>107.22637098496972</v>
      </c>
      <c r="H25" s="413">
        <v>114.29863654681624</v>
      </c>
      <c r="I25" s="413">
        <v>112.45954042802312</v>
      </c>
      <c r="J25" s="413">
        <v>117.79859892709187</v>
      </c>
      <c r="K25" s="413">
        <v>123.50279101819643</v>
      </c>
      <c r="L25" s="413">
        <v>126.00849718877438</v>
      </c>
      <c r="M25" s="413">
        <v>105.74996565474572</v>
      </c>
      <c r="N25" s="413">
        <v>118.27000000000001</v>
      </c>
      <c r="O25" s="175" t="s">
        <v>1682</v>
      </c>
      <c r="P25" s="413">
        <v>114.67999999999996</v>
      </c>
      <c r="Q25" s="413">
        <v>116.85915104692667</v>
      </c>
      <c r="R25" s="623">
        <v>114.78330971258458</v>
      </c>
      <c r="S25" s="623">
        <v>119.21999999999993</v>
      </c>
      <c r="T25" s="413">
        <v>122.09332996623708</v>
      </c>
      <c r="U25" s="413">
        <v>111.37665878462226</v>
      </c>
      <c r="V25" s="623">
        <v>105.04999999999998</v>
      </c>
      <c r="W25" s="623">
        <v>100.27540105750866</v>
      </c>
      <c r="X25" s="623">
        <v>103.61999999999998</v>
      </c>
      <c r="Y25" s="413">
        <v>107.96</v>
      </c>
      <c r="Z25" s="413">
        <v>112.53000000000002</v>
      </c>
      <c r="AA25" s="413">
        <v>111.82413285529789</v>
      </c>
    </row>
    <row r="26" spans="1:27" s="701" customFormat="1" ht="11.1" hidden="1" customHeight="1">
      <c r="A26" s="1430" t="s">
        <v>1015</v>
      </c>
      <c r="B26" s="414">
        <v>115.82</v>
      </c>
      <c r="C26" s="414">
        <v>117.4</v>
      </c>
      <c r="D26" s="414">
        <v>111.27</v>
      </c>
      <c r="E26" s="414">
        <v>132</v>
      </c>
      <c r="F26" s="1431">
        <v>144.59</v>
      </c>
      <c r="G26" s="414">
        <v>107.33</v>
      </c>
      <c r="H26" s="414">
        <v>113.58</v>
      </c>
      <c r="I26" s="414">
        <v>112.9</v>
      </c>
      <c r="J26" s="414">
        <v>123.71</v>
      </c>
      <c r="K26" s="414">
        <v>123.44</v>
      </c>
      <c r="L26" s="414">
        <v>125.18</v>
      </c>
      <c r="M26" s="414">
        <v>105.7</v>
      </c>
      <c r="N26" s="414">
        <v>118.27</v>
      </c>
      <c r="O26" s="1430" t="s">
        <v>1015</v>
      </c>
      <c r="P26" s="414">
        <v>114.68</v>
      </c>
      <c r="Q26" s="414">
        <v>116.33</v>
      </c>
      <c r="R26" s="1431">
        <v>114.79</v>
      </c>
      <c r="S26" s="1431">
        <v>119.22</v>
      </c>
      <c r="T26" s="414">
        <v>122.13</v>
      </c>
      <c r="U26" s="414">
        <v>111.32</v>
      </c>
      <c r="V26" s="1431">
        <v>105.05</v>
      </c>
      <c r="W26" s="1431">
        <v>99.92</v>
      </c>
      <c r="X26" s="1431">
        <v>103.62</v>
      </c>
      <c r="Y26" s="414">
        <v>107.96</v>
      </c>
      <c r="Z26" s="414">
        <v>112.53</v>
      </c>
      <c r="AA26" s="414">
        <v>112.58</v>
      </c>
    </row>
    <row r="27" spans="1:27" s="701" customFormat="1" ht="11.1" hidden="1" customHeight="1">
      <c r="A27" s="1430" t="s">
        <v>1016</v>
      </c>
      <c r="B27" s="414">
        <v>115.08</v>
      </c>
      <c r="C27" s="414">
        <v>115.66</v>
      </c>
      <c r="D27" s="414">
        <v>111.3</v>
      </c>
      <c r="E27" s="414">
        <v>131.61000000000001</v>
      </c>
      <c r="F27" s="1431">
        <v>130.97999999999999</v>
      </c>
      <c r="G27" s="414">
        <v>106.88</v>
      </c>
      <c r="H27" s="414">
        <v>114.38</v>
      </c>
      <c r="I27" s="414">
        <v>112.14</v>
      </c>
      <c r="J27" s="414">
        <v>116.5</v>
      </c>
      <c r="K27" s="414">
        <v>123.98</v>
      </c>
      <c r="L27" s="414">
        <v>126.2</v>
      </c>
      <c r="M27" s="414">
        <v>105.87</v>
      </c>
      <c r="N27" s="414">
        <v>118.27</v>
      </c>
      <c r="O27" s="1430" t="s">
        <v>1016</v>
      </c>
      <c r="P27" s="414">
        <v>114.68</v>
      </c>
      <c r="Q27" s="414">
        <v>116.83</v>
      </c>
      <c r="R27" s="1431">
        <v>114.69</v>
      </c>
      <c r="S27" s="1431">
        <v>119.22</v>
      </c>
      <c r="T27" s="414">
        <v>122.06</v>
      </c>
      <c r="U27" s="414">
        <v>111.39</v>
      </c>
      <c r="V27" s="1431">
        <v>105.05</v>
      </c>
      <c r="W27" s="1431">
        <v>99.92</v>
      </c>
      <c r="X27" s="1431">
        <v>103.62</v>
      </c>
      <c r="Y27" s="414">
        <v>107.96</v>
      </c>
      <c r="Z27" s="414">
        <v>112.53</v>
      </c>
      <c r="AA27" s="414">
        <v>110.8</v>
      </c>
    </row>
    <row r="28" spans="1:27" s="701" customFormat="1" ht="11.1" hidden="1" customHeight="1">
      <c r="A28" s="1430" t="s">
        <v>1017</v>
      </c>
      <c r="B28" s="414">
        <v>114.3</v>
      </c>
      <c r="C28" s="414">
        <v>113.44</v>
      </c>
      <c r="D28" s="414">
        <v>111.38</v>
      </c>
      <c r="E28" s="414">
        <v>129.76</v>
      </c>
      <c r="F28" s="1431">
        <v>112.59</v>
      </c>
      <c r="G28" s="414">
        <v>107.47</v>
      </c>
      <c r="H28" s="414">
        <v>114.94</v>
      </c>
      <c r="I28" s="414">
        <v>112.34</v>
      </c>
      <c r="J28" s="414">
        <v>113.42</v>
      </c>
      <c r="K28" s="414">
        <v>123.09</v>
      </c>
      <c r="L28" s="414">
        <v>126.65</v>
      </c>
      <c r="M28" s="414">
        <v>105.68</v>
      </c>
      <c r="N28" s="414">
        <v>118.27</v>
      </c>
      <c r="O28" s="1430" t="s">
        <v>1017</v>
      </c>
      <c r="P28" s="414">
        <v>114.68</v>
      </c>
      <c r="Q28" s="414">
        <v>117.42</v>
      </c>
      <c r="R28" s="1431">
        <v>114.87</v>
      </c>
      <c r="S28" s="1431">
        <v>119.22</v>
      </c>
      <c r="T28" s="414">
        <v>122.09</v>
      </c>
      <c r="U28" s="414">
        <v>111.42</v>
      </c>
      <c r="V28" s="1431">
        <v>105.05</v>
      </c>
      <c r="W28" s="1431">
        <v>100.99</v>
      </c>
      <c r="X28" s="1431">
        <v>103.62</v>
      </c>
      <c r="Y28" s="414">
        <v>107.96</v>
      </c>
      <c r="Z28" s="414">
        <v>112.53</v>
      </c>
      <c r="AA28" s="414">
        <v>112.1</v>
      </c>
    </row>
    <row r="29" spans="1:27" s="701" customFormat="1" ht="11.1" hidden="1" customHeight="1">
      <c r="A29" s="1430"/>
      <c r="B29" s="414"/>
      <c r="C29" s="414"/>
      <c r="D29" s="414"/>
      <c r="E29" s="414"/>
      <c r="F29" s="1431"/>
      <c r="G29" s="414"/>
      <c r="H29" s="414"/>
      <c r="I29" s="414"/>
      <c r="J29" s="414"/>
      <c r="K29" s="414"/>
      <c r="L29" s="414"/>
      <c r="M29" s="414"/>
      <c r="N29" s="414"/>
      <c r="O29" s="1430"/>
      <c r="P29" s="414"/>
      <c r="Q29" s="414"/>
      <c r="R29" s="1431"/>
      <c r="S29" s="1431"/>
      <c r="T29" s="414"/>
      <c r="U29" s="414"/>
      <c r="V29" s="1431"/>
      <c r="W29" s="1431"/>
      <c r="X29" s="1431"/>
      <c r="Y29" s="414"/>
      <c r="Z29" s="414"/>
      <c r="AA29" s="414"/>
    </row>
    <row r="30" spans="1:27" s="701" customFormat="1" ht="11.1" hidden="1" customHeight="1">
      <c r="A30" s="175" t="s">
        <v>1679</v>
      </c>
      <c r="B30" s="413">
        <v>113.80645989256053</v>
      </c>
      <c r="C30" s="413">
        <v>111.78197821395641</v>
      </c>
      <c r="D30" s="413">
        <v>111.18329304387696</v>
      </c>
      <c r="E30" s="413">
        <v>119.34253473662487</v>
      </c>
      <c r="F30" s="623">
        <v>94.712436972048565</v>
      </c>
      <c r="G30" s="413">
        <v>113.89974415475258</v>
      </c>
      <c r="H30" s="413">
        <v>115.39476040156156</v>
      </c>
      <c r="I30" s="413">
        <v>111.25220944818702</v>
      </c>
      <c r="J30" s="413">
        <v>116.81992119902087</v>
      </c>
      <c r="K30" s="413">
        <v>124.57289967791891</v>
      </c>
      <c r="L30" s="413">
        <v>125.38331304351448</v>
      </c>
      <c r="M30" s="413">
        <v>105.61320041594293</v>
      </c>
      <c r="N30" s="413">
        <v>119.71999999999997</v>
      </c>
      <c r="O30" s="175" t="s">
        <v>1679</v>
      </c>
      <c r="P30" s="413">
        <v>117.82000000000002</v>
      </c>
      <c r="Q30" s="413">
        <v>117.55666543800727</v>
      </c>
      <c r="R30" s="623">
        <v>115.15999189412696</v>
      </c>
      <c r="S30" s="623">
        <v>120.07999999999996</v>
      </c>
      <c r="T30" s="413">
        <v>122.57328536016608</v>
      </c>
      <c r="U30" s="413">
        <v>112.43333293802165</v>
      </c>
      <c r="V30" s="623">
        <v>103.17999999999996</v>
      </c>
      <c r="W30" s="623">
        <v>101.41333059396746</v>
      </c>
      <c r="X30" s="623">
        <v>103.50999999999993</v>
      </c>
      <c r="Y30" s="413">
        <v>107.60999999999991</v>
      </c>
      <c r="Z30" s="413">
        <v>112.59999999999991</v>
      </c>
      <c r="AA30" s="413">
        <v>112.67318817196079</v>
      </c>
    </row>
    <row r="31" spans="1:27" s="701" customFormat="1" ht="11.1" hidden="1" customHeight="1">
      <c r="A31" s="1430" t="s">
        <v>56</v>
      </c>
      <c r="B31" s="414">
        <v>113.96</v>
      </c>
      <c r="C31" s="414">
        <v>112.24</v>
      </c>
      <c r="D31" s="414">
        <v>111.24</v>
      </c>
      <c r="E31" s="414">
        <v>125.47</v>
      </c>
      <c r="F31" s="1431">
        <v>101.04</v>
      </c>
      <c r="G31" s="414">
        <v>109.7</v>
      </c>
      <c r="H31" s="414">
        <v>115.23</v>
      </c>
      <c r="I31" s="414">
        <v>112.15</v>
      </c>
      <c r="J31" s="414">
        <v>115.6</v>
      </c>
      <c r="K31" s="414">
        <v>124.2</v>
      </c>
      <c r="L31" s="414">
        <v>125.36</v>
      </c>
      <c r="M31" s="414">
        <v>105.44</v>
      </c>
      <c r="N31" s="414">
        <v>119.72</v>
      </c>
      <c r="O31" s="1430" t="s">
        <v>56</v>
      </c>
      <c r="P31" s="414">
        <v>117.82</v>
      </c>
      <c r="Q31" s="414">
        <v>117.54</v>
      </c>
      <c r="R31" s="1431">
        <v>115.1</v>
      </c>
      <c r="S31" s="1431">
        <v>120.08</v>
      </c>
      <c r="T31" s="414">
        <v>122.42</v>
      </c>
      <c r="U31" s="414">
        <v>112.42</v>
      </c>
      <c r="V31" s="1431">
        <v>103.18</v>
      </c>
      <c r="W31" s="1431">
        <v>101.38</v>
      </c>
      <c r="X31" s="1431">
        <v>103.51</v>
      </c>
      <c r="Y31" s="414">
        <v>107.61</v>
      </c>
      <c r="Z31" s="414">
        <v>112.6</v>
      </c>
      <c r="AA31" s="414">
        <v>112.83</v>
      </c>
    </row>
    <row r="32" spans="1:27" s="701" customFormat="1" ht="11.1" hidden="1" customHeight="1">
      <c r="A32" s="1430" t="s">
        <v>57</v>
      </c>
      <c r="B32" s="414">
        <v>113.5</v>
      </c>
      <c r="C32" s="414">
        <v>111.01</v>
      </c>
      <c r="D32" s="414">
        <v>111.26</v>
      </c>
      <c r="E32" s="414">
        <v>118.46</v>
      </c>
      <c r="F32" s="1431">
        <v>89.75</v>
      </c>
      <c r="G32" s="414">
        <v>114.18</v>
      </c>
      <c r="H32" s="414">
        <v>114.68</v>
      </c>
      <c r="I32" s="414">
        <v>111.75</v>
      </c>
      <c r="J32" s="414">
        <v>117.17</v>
      </c>
      <c r="K32" s="414">
        <v>125</v>
      </c>
      <c r="L32" s="414">
        <v>125.31</v>
      </c>
      <c r="M32" s="414">
        <v>105.56</v>
      </c>
      <c r="N32" s="414">
        <v>119.72</v>
      </c>
      <c r="O32" s="1430" t="s">
        <v>57</v>
      </c>
      <c r="P32" s="414">
        <v>117.82</v>
      </c>
      <c r="Q32" s="414">
        <v>117.55</v>
      </c>
      <c r="R32" s="1431">
        <v>115.18</v>
      </c>
      <c r="S32" s="1431">
        <v>120.08</v>
      </c>
      <c r="T32" s="414">
        <v>122.65</v>
      </c>
      <c r="U32" s="414">
        <v>112.44</v>
      </c>
      <c r="V32" s="1431">
        <v>103.18</v>
      </c>
      <c r="W32" s="1431">
        <v>101.43</v>
      </c>
      <c r="X32" s="1431">
        <v>103.51</v>
      </c>
      <c r="Y32" s="414">
        <v>107.61</v>
      </c>
      <c r="Z32" s="414">
        <v>112.6</v>
      </c>
      <c r="AA32" s="414">
        <v>112.42</v>
      </c>
    </row>
    <row r="33" spans="1:27" s="701" customFormat="1" ht="11.1" hidden="1" customHeight="1">
      <c r="A33" s="1430" t="s">
        <v>58</v>
      </c>
      <c r="B33" s="414">
        <v>113.96</v>
      </c>
      <c r="C33" s="414">
        <v>112.1</v>
      </c>
      <c r="D33" s="414">
        <v>111.05</v>
      </c>
      <c r="E33" s="414">
        <v>114.36</v>
      </c>
      <c r="F33" s="1431">
        <v>93.69</v>
      </c>
      <c r="G33" s="414">
        <v>117.97</v>
      </c>
      <c r="H33" s="414">
        <v>116.28</v>
      </c>
      <c r="I33" s="414">
        <v>109.87</v>
      </c>
      <c r="J33" s="414">
        <v>117.7</v>
      </c>
      <c r="K33" s="414">
        <v>124.52</v>
      </c>
      <c r="L33" s="414">
        <v>125.48</v>
      </c>
      <c r="M33" s="414">
        <v>105.84</v>
      </c>
      <c r="N33" s="414">
        <v>119.72</v>
      </c>
      <c r="O33" s="1430" t="s">
        <v>58</v>
      </c>
      <c r="P33" s="414">
        <v>117.82</v>
      </c>
      <c r="Q33" s="414">
        <v>117.58</v>
      </c>
      <c r="R33" s="1431">
        <v>115.2</v>
      </c>
      <c r="S33" s="1431">
        <v>120.08</v>
      </c>
      <c r="T33" s="414">
        <v>122.65</v>
      </c>
      <c r="U33" s="414">
        <v>112.44</v>
      </c>
      <c r="V33" s="1431">
        <v>103.18</v>
      </c>
      <c r="W33" s="1431">
        <v>101.43</v>
      </c>
      <c r="X33" s="1431">
        <v>103.51</v>
      </c>
      <c r="Y33" s="414">
        <v>107.61</v>
      </c>
      <c r="Z33" s="414">
        <v>112.6</v>
      </c>
      <c r="AA33" s="414">
        <v>112.77</v>
      </c>
    </row>
    <row r="34" spans="1:27" s="701" customFormat="1" ht="11.1" hidden="1" customHeight="1">
      <c r="A34" s="1430"/>
      <c r="B34" s="414"/>
      <c r="C34" s="414"/>
      <c r="D34" s="414"/>
      <c r="E34" s="414"/>
      <c r="F34" s="1431"/>
      <c r="G34" s="414"/>
      <c r="H34" s="414"/>
      <c r="I34" s="414"/>
      <c r="J34" s="414"/>
      <c r="K34" s="414"/>
      <c r="L34" s="414"/>
      <c r="M34" s="414"/>
      <c r="N34" s="414"/>
      <c r="O34" s="1430"/>
      <c r="P34" s="414"/>
      <c r="Q34" s="414"/>
      <c r="R34" s="1431"/>
      <c r="S34" s="1431"/>
      <c r="T34" s="414"/>
      <c r="U34" s="414"/>
      <c r="V34" s="1431"/>
      <c r="W34" s="1431"/>
      <c r="X34" s="1431"/>
      <c r="Y34" s="414"/>
      <c r="Z34" s="414"/>
      <c r="AA34" s="414"/>
    </row>
    <row r="35" spans="1:27" s="717" customFormat="1" ht="11.1" hidden="1" customHeight="1">
      <c r="A35" s="175" t="s">
        <v>1680</v>
      </c>
      <c r="B35" s="413">
        <v>115.57993510984416</v>
      </c>
      <c r="C35" s="413">
        <v>114.45962362361105</v>
      </c>
      <c r="D35" s="413">
        <v>111.87606069984543</v>
      </c>
      <c r="E35" s="413">
        <v>110.21808710951845</v>
      </c>
      <c r="F35" s="623">
        <v>104.42730662037596</v>
      </c>
      <c r="G35" s="413">
        <v>119.73317376064581</v>
      </c>
      <c r="H35" s="413">
        <v>116.50666313791768</v>
      </c>
      <c r="I35" s="413">
        <v>112.5891998925626</v>
      </c>
      <c r="J35" s="413">
        <v>121.03683943989735</v>
      </c>
      <c r="K35" s="413">
        <v>124.88665349986772</v>
      </c>
      <c r="L35" s="413">
        <v>125.50818491678206</v>
      </c>
      <c r="M35" s="413">
        <v>106.75994350622116</v>
      </c>
      <c r="N35" s="413">
        <v>121.0299999999999</v>
      </c>
      <c r="O35" s="175" t="s">
        <v>1680</v>
      </c>
      <c r="P35" s="413">
        <v>117.91999999999996</v>
      </c>
      <c r="Q35" s="413">
        <v>118.66330120528796</v>
      </c>
      <c r="R35" s="623">
        <v>116.3266396303938</v>
      </c>
      <c r="S35" s="623">
        <v>120.65000000000003</v>
      </c>
      <c r="T35" s="413">
        <v>124.89661744996432</v>
      </c>
      <c r="U35" s="413">
        <v>112.9965502981124</v>
      </c>
      <c r="V35" s="623">
        <v>103.18999999999997</v>
      </c>
      <c r="W35" s="623">
        <v>101.43602474676834</v>
      </c>
      <c r="X35" s="623">
        <v>103.14999999999995</v>
      </c>
      <c r="Y35" s="413">
        <v>108.53999999999996</v>
      </c>
      <c r="Z35" s="413">
        <v>113.71999999999991</v>
      </c>
      <c r="AA35" s="413">
        <v>111.91200793597382</v>
      </c>
    </row>
    <row r="36" spans="1:27" s="701" customFormat="1" ht="11.1" hidden="1" customHeight="1">
      <c r="A36" s="1430" t="s">
        <v>59</v>
      </c>
      <c r="B36" s="414">
        <v>115.43</v>
      </c>
      <c r="C36" s="414">
        <v>114.05</v>
      </c>
      <c r="D36" s="414">
        <v>111.39</v>
      </c>
      <c r="E36" s="414">
        <v>113.96</v>
      </c>
      <c r="F36" s="1431">
        <v>99.52</v>
      </c>
      <c r="G36" s="414">
        <v>122.02</v>
      </c>
      <c r="H36" s="414">
        <v>116.54</v>
      </c>
      <c r="I36" s="414">
        <v>111.77</v>
      </c>
      <c r="J36" s="414">
        <v>120.98</v>
      </c>
      <c r="K36" s="414">
        <v>124.88</v>
      </c>
      <c r="L36" s="414">
        <v>124.96</v>
      </c>
      <c r="M36" s="414">
        <v>106.72</v>
      </c>
      <c r="N36" s="414">
        <v>121.03</v>
      </c>
      <c r="O36" s="1430" t="s">
        <v>59</v>
      </c>
      <c r="P36" s="414">
        <v>117.92</v>
      </c>
      <c r="Q36" s="414">
        <v>118.54</v>
      </c>
      <c r="R36" s="1431">
        <v>116.35</v>
      </c>
      <c r="S36" s="1431">
        <v>120.65</v>
      </c>
      <c r="T36" s="414">
        <v>124.98</v>
      </c>
      <c r="U36" s="414">
        <v>112.78</v>
      </c>
      <c r="V36" s="1431">
        <v>103.19</v>
      </c>
      <c r="W36" s="1431">
        <v>101.74</v>
      </c>
      <c r="X36" s="1431">
        <v>103.15</v>
      </c>
      <c r="Y36" s="414">
        <v>108.54</v>
      </c>
      <c r="Z36" s="414">
        <v>113.72</v>
      </c>
      <c r="AA36" s="414">
        <v>111.28</v>
      </c>
    </row>
    <row r="37" spans="1:27" s="701" customFormat="1" ht="11.1" hidden="1" customHeight="1">
      <c r="A37" s="1430" t="s">
        <v>60</v>
      </c>
      <c r="B37" s="414">
        <v>115.73</v>
      </c>
      <c r="C37" s="414">
        <v>114.72</v>
      </c>
      <c r="D37" s="414">
        <v>111.96</v>
      </c>
      <c r="E37" s="414">
        <v>111.04</v>
      </c>
      <c r="F37" s="1431">
        <v>105.59</v>
      </c>
      <c r="G37" s="414">
        <v>120.45</v>
      </c>
      <c r="H37" s="414">
        <v>116.47</v>
      </c>
      <c r="I37" s="414">
        <v>112.06</v>
      </c>
      <c r="J37" s="414">
        <v>119.54</v>
      </c>
      <c r="K37" s="414">
        <v>124.96</v>
      </c>
      <c r="L37" s="414">
        <v>127.1</v>
      </c>
      <c r="M37" s="414">
        <v>106.65</v>
      </c>
      <c r="N37" s="414">
        <v>121.03</v>
      </c>
      <c r="O37" s="1430" t="s">
        <v>60</v>
      </c>
      <c r="P37" s="414">
        <v>117.92</v>
      </c>
      <c r="Q37" s="414">
        <v>118.73</v>
      </c>
      <c r="R37" s="1431">
        <v>116.41</v>
      </c>
      <c r="S37" s="1431">
        <v>120.65</v>
      </c>
      <c r="T37" s="414">
        <v>124.97</v>
      </c>
      <c r="U37" s="414">
        <v>113.04</v>
      </c>
      <c r="V37" s="1431">
        <v>103.19</v>
      </c>
      <c r="W37" s="1431">
        <v>101.64</v>
      </c>
      <c r="X37" s="1431">
        <v>103.15</v>
      </c>
      <c r="Y37" s="414">
        <v>108.54</v>
      </c>
      <c r="Z37" s="414">
        <v>113.72</v>
      </c>
      <c r="AA37" s="414">
        <v>112.61</v>
      </c>
    </row>
    <row r="38" spans="1:27" s="701" customFormat="1" ht="11.1" hidden="1" customHeight="1">
      <c r="A38" s="1430" t="s">
        <v>61</v>
      </c>
      <c r="B38" s="414">
        <v>115.58</v>
      </c>
      <c r="C38" s="414">
        <v>114.61</v>
      </c>
      <c r="D38" s="414">
        <v>112.28</v>
      </c>
      <c r="E38" s="414">
        <v>105.81</v>
      </c>
      <c r="F38" s="1431">
        <v>108.37</v>
      </c>
      <c r="G38" s="414">
        <v>116.79</v>
      </c>
      <c r="H38" s="414">
        <v>116.51</v>
      </c>
      <c r="I38" s="414">
        <v>113.95</v>
      </c>
      <c r="J38" s="414">
        <v>122.61</v>
      </c>
      <c r="K38" s="414">
        <v>124.82</v>
      </c>
      <c r="L38" s="414">
        <v>124.48</v>
      </c>
      <c r="M38" s="414">
        <v>106.91</v>
      </c>
      <c r="N38" s="414">
        <v>121.03</v>
      </c>
      <c r="O38" s="1430" t="s">
        <v>61</v>
      </c>
      <c r="P38" s="414">
        <v>117.92</v>
      </c>
      <c r="Q38" s="414">
        <v>118.72</v>
      </c>
      <c r="R38" s="1431">
        <v>116.22</v>
      </c>
      <c r="S38" s="1431">
        <v>120.65</v>
      </c>
      <c r="T38" s="414">
        <v>124.74</v>
      </c>
      <c r="U38" s="414">
        <v>113.17</v>
      </c>
      <c r="V38" s="1431">
        <v>103.19</v>
      </c>
      <c r="W38" s="1431">
        <v>100.93</v>
      </c>
      <c r="X38" s="1431">
        <v>103.15</v>
      </c>
      <c r="Y38" s="414">
        <v>108.54</v>
      </c>
      <c r="Z38" s="414">
        <v>113.72</v>
      </c>
      <c r="AA38" s="414">
        <v>111.85</v>
      </c>
    </row>
    <row r="39" spans="1:27" s="717" customFormat="1" ht="9.1999999999999993" customHeight="1">
      <c r="A39" s="302" t="s">
        <v>2295</v>
      </c>
      <c r="B39" s="413">
        <v>118.75174711048922</v>
      </c>
      <c r="C39" s="413">
        <v>118.64761650382208</v>
      </c>
      <c r="D39" s="413">
        <v>114.42506246790946</v>
      </c>
      <c r="E39" s="413">
        <v>90.800542440587094</v>
      </c>
      <c r="F39" s="623">
        <v>129.09730611568787</v>
      </c>
      <c r="G39" s="413">
        <v>116.88870261182673</v>
      </c>
      <c r="H39" s="413">
        <v>125.16095874569258</v>
      </c>
      <c r="I39" s="413">
        <v>115.48980488549418</v>
      </c>
      <c r="J39" s="413">
        <v>126.03639738123475</v>
      </c>
      <c r="K39" s="413">
        <v>124.57535271636205</v>
      </c>
      <c r="L39" s="413">
        <v>117.80053354466889</v>
      </c>
      <c r="M39" s="413">
        <v>106.71598737135555</v>
      </c>
      <c r="N39" s="413">
        <v>123.99445795455169</v>
      </c>
      <c r="O39" s="302" t="s">
        <v>2295</v>
      </c>
      <c r="P39" s="413">
        <v>121.54850602135191</v>
      </c>
      <c r="Q39" s="413">
        <v>123.23124820149042</v>
      </c>
      <c r="R39" s="623">
        <v>118.81676974046644</v>
      </c>
      <c r="S39" s="623">
        <v>121.98870049597015</v>
      </c>
      <c r="T39" s="413">
        <v>126.30910686957651</v>
      </c>
      <c r="U39" s="413">
        <v>114.47539199341125</v>
      </c>
      <c r="V39" s="623">
        <v>103.77750347516613</v>
      </c>
      <c r="W39" s="623">
        <v>102.32896051391727</v>
      </c>
      <c r="X39" s="623">
        <v>102.2077013286024</v>
      </c>
      <c r="Y39" s="413">
        <v>109.95630876734546</v>
      </c>
      <c r="Z39" s="413">
        <v>123.86937665042998</v>
      </c>
      <c r="AA39" s="413">
        <v>115.09361567838391</v>
      </c>
    </row>
    <row r="40" spans="1:27" s="701" customFormat="1" ht="12" customHeight="1">
      <c r="A40" s="612"/>
      <c r="B40" s="414"/>
      <c r="C40" s="414"/>
      <c r="D40" s="414"/>
      <c r="E40" s="414"/>
      <c r="F40" s="414"/>
      <c r="G40" s="414"/>
      <c r="H40" s="414"/>
      <c r="I40" s="414"/>
      <c r="J40" s="414"/>
      <c r="K40" s="414"/>
      <c r="L40" s="414"/>
      <c r="M40" s="414"/>
      <c r="N40" s="414"/>
      <c r="O40" s="612"/>
      <c r="P40" s="414"/>
      <c r="Q40" s="414"/>
      <c r="R40" s="414"/>
      <c r="S40" s="414"/>
      <c r="T40" s="414"/>
      <c r="U40" s="414"/>
      <c r="V40" s="414"/>
      <c r="W40" s="414"/>
      <c r="X40" s="414"/>
      <c r="Y40" s="414"/>
      <c r="Z40" s="414"/>
      <c r="AA40" s="414"/>
    </row>
    <row r="41" spans="1:27" s="717" customFormat="1" ht="12" customHeight="1">
      <c r="A41" s="302" t="s">
        <v>2635</v>
      </c>
      <c r="B41" s="413">
        <v>124.51874947090262</v>
      </c>
      <c r="C41" s="413">
        <v>122.532654467523</v>
      </c>
      <c r="D41" s="413">
        <v>121.54473962123865</v>
      </c>
      <c r="E41" s="413">
        <v>87.015476871233986</v>
      </c>
      <c r="F41" s="623">
        <v>127.13811815579875</v>
      </c>
      <c r="G41" s="413">
        <v>122.96846853028964</v>
      </c>
      <c r="H41" s="413">
        <v>124.91542040112121</v>
      </c>
      <c r="I41" s="413">
        <v>120.25659289819255</v>
      </c>
      <c r="J41" s="413">
        <v>136.33590803639774</v>
      </c>
      <c r="K41" s="413">
        <v>120.50250147777591</v>
      </c>
      <c r="L41" s="413">
        <v>129.0407326850017</v>
      </c>
      <c r="M41" s="413">
        <v>109.98036651785935</v>
      </c>
      <c r="N41" s="413">
        <v>142.22393217182943</v>
      </c>
      <c r="O41" s="302" t="s">
        <v>2635</v>
      </c>
      <c r="P41" s="413">
        <v>134.36782498727572</v>
      </c>
      <c r="Q41" s="413">
        <v>128.1863396411253</v>
      </c>
      <c r="R41" s="623">
        <v>125.84641509517884</v>
      </c>
      <c r="S41" s="623">
        <v>128.61813679622861</v>
      </c>
      <c r="T41" s="413">
        <v>135.31457328256045</v>
      </c>
      <c r="U41" s="413">
        <v>118.98447975699872</v>
      </c>
      <c r="V41" s="623">
        <v>108.04831918769027</v>
      </c>
      <c r="W41" s="623">
        <v>109.77514961835577</v>
      </c>
      <c r="X41" s="623">
        <v>100.28485301249556</v>
      </c>
      <c r="Y41" s="413">
        <v>115.54889246314556</v>
      </c>
      <c r="Z41" s="413">
        <v>131.42521432565468</v>
      </c>
      <c r="AA41" s="413">
        <v>122.06453572046563</v>
      </c>
    </row>
    <row r="42" spans="1:27" s="701" customFormat="1" ht="12" customHeight="1">
      <c r="A42" s="175" t="s">
        <v>1681</v>
      </c>
      <c r="B42" s="413">
        <v>122.20788727961602</v>
      </c>
      <c r="C42" s="413">
        <v>122.7382951678307</v>
      </c>
      <c r="D42" s="413">
        <v>119.03591506490289</v>
      </c>
      <c r="E42" s="413">
        <v>86.240445448680546</v>
      </c>
      <c r="F42" s="623">
        <v>139.52363636952353</v>
      </c>
      <c r="G42" s="413">
        <v>122.75190019647241</v>
      </c>
      <c r="H42" s="413">
        <v>125.52994397531393</v>
      </c>
      <c r="I42" s="413">
        <v>116.93218028866937</v>
      </c>
      <c r="J42" s="413">
        <v>135.32935729209126</v>
      </c>
      <c r="K42" s="413">
        <v>119.99993802955127</v>
      </c>
      <c r="L42" s="413">
        <v>125.40307770809106</v>
      </c>
      <c r="M42" s="413">
        <v>108.74442247781747</v>
      </c>
      <c r="N42" s="413">
        <v>134.62999999999997</v>
      </c>
      <c r="O42" s="175" t="s">
        <v>1681</v>
      </c>
      <c r="P42" s="413">
        <v>133.27999999999992</v>
      </c>
      <c r="Q42" s="413">
        <v>126.21666235256468</v>
      </c>
      <c r="R42" s="623">
        <v>121.85640339546967</v>
      </c>
      <c r="S42" s="623">
        <v>125.66999999999992</v>
      </c>
      <c r="T42" s="413">
        <v>128.67329852208326</v>
      </c>
      <c r="U42" s="413">
        <v>117.30331505110931</v>
      </c>
      <c r="V42" s="623">
        <v>106.84999999999998</v>
      </c>
      <c r="W42" s="623">
        <v>106.63022942145486</v>
      </c>
      <c r="X42" s="623">
        <v>99.099999999999923</v>
      </c>
      <c r="Y42" s="413">
        <v>114.92999999999994</v>
      </c>
      <c r="Z42" s="413">
        <v>128.63000000000002</v>
      </c>
      <c r="AA42" s="413">
        <v>119.72225537212044</v>
      </c>
    </row>
    <row r="43" spans="1:27" s="701" customFormat="1" ht="12" customHeight="1">
      <c r="A43" s="1430" t="s">
        <v>1012</v>
      </c>
      <c r="B43" s="414">
        <v>121.34</v>
      </c>
      <c r="C43" s="414">
        <v>121.03</v>
      </c>
      <c r="D43" s="414">
        <v>118.58</v>
      </c>
      <c r="E43" s="414">
        <v>87.21</v>
      </c>
      <c r="F43" s="1431">
        <v>128.46</v>
      </c>
      <c r="G43" s="414">
        <v>121.23</v>
      </c>
      <c r="H43" s="414">
        <v>125.52</v>
      </c>
      <c r="I43" s="414">
        <v>116.32</v>
      </c>
      <c r="J43" s="414">
        <v>135.24</v>
      </c>
      <c r="K43" s="414">
        <v>119.83</v>
      </c>
      <c r="L43" s="414">
        <v>123.04</v>
      </c>
      <c r="M43" s="414">
        <v>108.35</v>
      </c>
      <c r="N43" s="414">
        <v>134.63</v>
      </c>
      <c r="O43" s="1430" t="s">
        <v>1012</v>
      </c>
      <c r="P43" s="414">
        <v>133.28</v>
      </c>
      <c r="Q43" s="414">
        <v>126.17</v>
      </c>
      <c r="R43" s="1431">
        <v>121.54</v>
      </c>
      <c r="S43" s="1431">
        <v>125.67</v>
      </c>
      <c r="T43" s="414">
        <v>128.54</v>
      </c>
      <c r="U43" s="414">
        <v>117.22</v>
      </c>
      <c r="V43" s="1431">
        <v>106.85</v>
      </c>
      <c r="W43" s="1431">
        <v>104.67</v>
      </c>
      <c r="X43" s="1431">
        <v>99.1</v>
      </c>
      <c r="Y43" s="414">
        <v>114.93</v>
      </c>
      <c r="Z43" s="414">
        <v>128.63</v>
      </c>
      <c r="AA43" s="414">
        <v>118.42</v>
      </c>
    </row>
    <row r="44" spans="1:27" s="701" customFormat="1" ht="12" customHeight="1">
      <c r="A44" s="1430" t="s">
        <v>1013</v>
      </c>
      <c r="B44" s="414">
        <v>122.19</v>
      </c>
      <c r="C44" s="414">
        <v>122.67</v>
      </c>
      <c r="D44" s="414">
        <v>118.93</v>
      </c>
      <c r="E44" s="414">
        <v>85.54</v>
      </c>
      <c r="F44" s="1431">
        <v>138.6</v>
      </c>
      <c r="G44" s="414">
        <v>123.52</v>
      </c>
      <c r="H44" s="414">
        <v>125.39</v>
      </c>
      <c r="I44" s="414">
        <v>116.89</v>
      </c>
      <c r="J44" s="414">
        <v>135.88</v>
      </c>
      <c r="K44" s="414">
        <v>120.11</v>
      </c>
      <c r="L44" s="414">
        <v>125.15</v>
      </c>
      <c r="M44" s="414">
        <v>108.16</v>
      </c>
      <c r="N44" s="414">
        <v>134.63</v>
      </c>
      <c r="O44" s="1430" t="s">
        <v>1013</v>
      </c>
      <c r="P44" s="414">
        <v>133.28</v>
      </c>
      <c r="Q44" s="414">
        <v>126.24</v>
      </c>
      <c r="R44" s="1431">
        <v>121.87</v>
      </c>
      <c r="S44" s="1431">
        <v>125.67</v>
      </c>
      <c r="T44" s="414">
        <v>128.72999999999999</v>
      </c>
      <c r="U44" s="414">
        <v>117.31</v>
      </c>
      <c r="V44" s="1431">
        <v>106.85</v>
      </c>
      <c r="W44" s="1431">
        <v>106.5</v>
      </c>
      <c r="X44" s="1431">
        <v>99.1</v>
      </c>
      <c r="Y44" s="414">
        <v>114.93</v>
      </c>
      <c r="Z44" s="414">
        <v>128.63</v>
      </c>
      <c r="AA44" s="414">
        <v>119.83</v>
      </c>
    </row>
    <row r="45" spans="1:27" s="701" customFormat="1" ht="12" customHeight="1">
      <c r="A45" s="1430" t="s">
        <v>1014</v>
      </c>
      <c r="B45" s="414">
        <v>123.1</v>
      </c>
      <c r="C45" s="414">
        <v>124.54</v>
      </c>
      <c r="D45" s="414">
        <v>119.6</v>
      </c>
      <c r="E45" s="414">
        <v>85.98</v>
      </c>
      <c r="F45" s="1431">
        <v>152.55000000000001</v>
      </c>
      <c r="G45" s="414">
        <v>123.52</v>
      </c>
      <c r="H45" s="414">
        <v>125.68</v>
      </c>
      <c r="I45" s="414">
        <v>117.59</v>
      </c>
      <c r="J45" s="414">
        <v>134.87</v>
      </c>
      <c r="K45" s="414">
        <v>120.06</v>
      </c>
      <c r="L45" s="414">
        <v>128.07</v>
      </c>
      <c r="M45" s="414">
        <v>109.73</v>
      </c>
      <c r="N45" s="414">
        <v>134.63</v>
      </c>
      <c r="O45" s="1430" t="s">
        <v>1014</v>
      </c>
      <c r="P45" s="414">
        <v>133.28</v>
      </c>
      <c r="Q45" s="414">
        <v>126.24</v>
      </c>
      <c r="R45" s="1431">
        <v>122.16</v>
      </c>
      <c r="S45" s="1431">
        <v>125.67</v>
      </c>
      <c r="T45" s="414">
        <v>128.75</v>
      </c>
      <c r="U45" s="414">
        <v>117.38</v>
      </c>
      <c r="V45" s="1431">
        <v>106.85</v>
      </c>
      <c r="W45" s="1431">
        <v>108.76</v>
      </c>
      <c r="X45" s="1431">
        <v>99.1</v>
      </c>
      <c r="Y45" s="414">
        <v>114.93</v>
      </c>
      <c r="Z45" s="414">
        <v>128.63</v>
      </c>
      <c r="AA45" s="414">
        <v>120.93</v>
      </c>
    </row>
    <row r="46" spans="1:27" s="701" customFormat="1" ht="12" customHeight="1">
      <c r="A46" s="1430"/>
      <c r="B46" s="414"/>
      <c r="C46" s="414"/>
      <c r="D46" s="414"/>
      <c r="E46" s="414"/>
      <c r="F46" s="1431"/>
      <c r="G46" s="414"/>
      <c r="H46" s="414"/>
      <c r="I46" s="414"/>
      <c r="J46" s="414"/>
      <c r="K46" s="414"/>
      <c r="L46" s="414"/>
      <c r="M46" s="414"/>
      <c r="N46" s="414"/>
      <c r="O46" s="1430"/>
      <c r="P46" s="414"/>
      <c r="Q46" s="414"/>
      <c r="R46" s="1431"/>
      <c r="S46" s="1431"/>
      <c r="T46" s="414"/>
      <c r="U46" s="414"/>
      <c r="V46" s="1431"/>
      <c r="W46" s="1431"/>
      <c r="X46" s="1431"/>
      <c r="Y46" s="414"/>
      <c r="Z46" s="414"/>
      <c r="AA46" s="414"/>
    </row>
    <row r="47" spans="1:27" s="701" customFormat="1" ht="12" customHeight="1">
      <c r="A47" s="175" t="s">
        <v>1682</v>
      </c>
      <c r="B47" s="413">
        <v>123.97469186881395</v>
      </c>
      <c r="C47" s="413">
        <v>120.86100420943829</v>
      </c>
      <c r="D47" s="413">
        <v>120.64977076592774</v>
      </c>
      <c r="E47" s="413">
        <v>85.799670577301953</v>
      </c>
      <c r="F47" s="623">
        <v>126.94026351198626</v>
      </c>
      <c r="G47" s="413">
        <v>116.80493781884809</v>
      </c>
      <c r="H47" s="413">
        <v>125.45525240528167</v>
      </c>
      <c r="I47" s="413">
        <v>119.52217264499599</v>
      </c>
      <c r="J47" s="413">
        <v>135.01007719517662</v>
      </c>
      <c r="K47" s="413">
        <v>117.47995310206169</v>
      </c>
      <c r="L47" s="413">
        <v>122.56634551488354</v>
      </c>
      <c r="M47" s="413">
        <v>109.85317851272045</v>
      </c>
      <c r="N47" s="413">
        <v>144.20999999999998</v>
      </c>
      <c r="O47" s="175" t="s">
        <v>1682</v>
      </c>
      <c r="P47" s="413">
        <v>133.86999999999992</v>
      </c>
      <c r="Q47" s="413">
        <v>126.93291285785618</v>
      </c>
      <c r="R47" s="623">
        <v>126.07666657853527</v>
      </c>
      <c r="S47" s="623">
        <v>128.15999999999994</v>
      </c>
      <c r="T47" s="413">
        <v>136.31999999999994</v>
      </c>
      <c r="U47" s="413">
        <v>118.67303236841407</v>
      </c>
      <c r="V47" s="623">
        <v>107.40999999999997</v>
      </c>
      <c r="W47" s="623">
        <v>110.07603224393294</v>
      </c>
      <c r="X47" s="623">
        <v>101.05</v>
      </c>
      <c r="Y47" s="413">
        <v>115.61</v>
      </c>
      <c r="Z47" s="413">
        <v>130.60999999999996</v>
      </c>
      <c r="AA47" s="413">
        <v>121.60532945301696</v>
      </c>
    </row>
    <row r="48" spans="1:27" s="701" customFormat="1" ht="12" customHeight="1">
      <c r="A48" s="1430" t="s">
        <v>1015</v>
      </c>
      <c r="B48" s="414">
        <v>124.95</v>
      </c>
      <c r="C48" s="414">
        <v>123.28</v>
      </c>
      <c r="D48" s="414">
        <v>120.32</v>
      </c>
      <c r="E48" s="414">
        <v>85.47</v>
      </c>
      <c r="F48" s="1431">
        <v>146.4</v>
      </c>
      <c r="G48" s="414">
        <v>117.33</v>
      </c>
      <c r="H48" s="414">
        <v>126.11</v>
      </c>
      <c r="I48" s="414">
        <v>118.79</v>
      </c>
      <c r="J48" s="414">
        <v>138.94999999999999</v>
      </c>
      <c r="K48" s="414">
        <v>116.96</v>
      </c>
      <c r="L48" s="414">
        <v>124.67</v>
      </c>
      <c r="M48" s="414">
        <v>109.64</v>
      </c>
      <c r="N48" s="414">
        <v>144.21</v>
      </c>
      <c r="O48" s="1430" t="s">
        <v>1015</v>
      </c>
      <c r="P48" s="414">
        <v>133.87</v>
      </c>
      <c r="Q48" s="414">
        <v>126.54</v>
      </c>
      <c r="R48" s="1431">
        <v>126.07</v>
      </c>
      <c r="S48" s="1431">
        <v>128.16</v>
      </c>
      <c r="T48" s="414">
        <v>136.32</v>
      </c>
      <c r="U48" s="414">
        <v>118.41</v>
      </c>
      <c r="V48" s="1431">
        <v>107.41</v>
      </c>
      <c r="W48" s="1431">
        <v>110.43</v>
      </c>
      <c r="X48" s="1431">
        <v>101.05</v>
      </c>
      <c r="Y48" s="414">
        <v>115.61</v>
      </c>
      <c r="Z48" s="414">
        <v>130.61000000000001</v>
      </c>
      <c r="AA48" s="414">
        <v>121.02</v>
      </c>
    </row>
    <row r="49" spans="1:27" s="701" customFormat="1" ht="12" customHeight="1">
      <c r="A49" s="1430" t="s">
        <v>1016</v>
      </c>
      <c r="B49" s="414">
        <v>123.33</v>
      </c>
      <c r="C49" s="414">
        <v>119.28</v>
      </c>
      <c r="D49" s="414">
        <v>120.85</v>
      </c>
      <c r="E49" s="414">
        <v>86.02</v>
      </c>
      <c r="F49" s="1431">
        <v>118.89</v>
      </c>
      <c r="G49" s="414">
        <v>113.29</v>
      </c>
      <c r="H49" s="414">
        <v>125.59</v>
      </c>
      <c r="I49" s="414">
        <v>119.78</v>
      </c>
      <c r="J49" s="414">
        <v>134.53</v>
      </c>
      <c r="K49" s="414">
        <v>116.75</v>
      </c>
      <c r="L49" s="414">
        <v>120.81</v>
      </c>
      <c r="M49" s="414">
        <v>109.83</v>
      </c>
      <c r="N49" s="414">
        <v>144.21</v>
      </c>
      <c r="O49" s="1430" t="s">
        <v>1016</v>
      </c>
      <c r="P49" s="414">
        <v>133.87</v>
      </c>
      <c r="Q49" s="414">
        <v>126.92</v>
      </c>
      <c r="R49" s="1431">
        <v>126.08</v>
      </c>
      <c r="S49" s="1431">
        <v>128.16</v>
      </c>
      <c r="T49" s="414">
        <v>136.32</v>
      </c>
      <c r="U49" s="414">
        <v>118.57</v>
      </c>
      <c r="V49" s="1431">
        <v>107.41</v>
      </c>
      <c r="W49" s="1431">
        <v>110.24</v>
      </c>
      <c r="X49" s="1431">
        <v>101.05</v>
      </c>
      <c r="Y49" s="414">
        <v>115.61</v>
      </c>
      <c r="Z49" s="414">
        <v>130.61000000000001</v>
      </c>
      <c r="AA49" s="414">
        <v>121.42</v>
      </c>
    </row>
    <row r="50" spans="1:27" s="701" customFormat="1" ht="12" customHeight="1">
      <c r="A50" s="1430" t="s">
        <v>1017</v>
      </c>
      <c r="B50" s="414">
        <v>123.65</v>
      </c>
      <c r="C50" s="414">
        <v>120.06</v>
      </c>
      <c r="D50" s="414">
        <v>120.78</v>
      </c>
      <c r="E50" s="414">
        <v>85.91</v>
      </c>
      <c r="F50" s="1431">
        <v>117.52</v>
      </c>
      <c r="G50" s="414">
        <v>119.89</v>
      </c>
      <c r="H50" s="414">
        <v>124.67</v>
      </c>
      <c r="I50" s="414">
        <v>120</v>
      </c>
      <c r="J50" s="414">
        <v>131.65</v>
      </c>
      <c r="K50" s="414">
        <v>118.74</v>
      </c>
      <c r="L50" s="414">
        <v>122.25</v>
      </c>
      <c r="M50" s="414">
        <v>110.09</v>
      </c>
      <c r="N50" s="414">
        <v>144.21</v>
      </c>
      <c r="O50" s="1430" t="s">
        <v>1017</v>
      </c>
      <c r="P50" s="414">
        <v>133.87</v>
      </c>
      <c r="Q50" s="414">
        <v>127.34</v>
      </c>
      <c r="R50" s="1431">
        <v>126.08</v>
      </c>
      <c r="S50" s="1431">
        <v>128.16</v>
      </c>
      <c r="T50" s="414">
        <v>136.32</v>
      </c>
      <c r="U50" s="414">
        <v>119.04</v>
      </c>
      <c r="V50" s="1431">
        <v>107.41</v>
      </c>
      <c r="W50" s="1431">
        <v>109.56</v>
      </c>
      <c r="X50" s="1431">
        <v>101.05</v>
      </c>
      <c r="Y50" s="414">
        <v>115.61</v>
      </c>
      <c r="Z50" s="414">
        <v>130.61000000000001</v>
      </c>
      <c r="AA50" s="414">
        <v>122.38</v>
      </c>
    </row>
    <row r="51" spans="1:27" s="701" customFormat="1" ht="12" customHeight="1">
      <c r="A51" s="1430"/>
      <c r="B51" s="414"/>
      <c r="C51" s="414"/>
      <c r="D51" s="414"/>
      <c r="E51" s="414"/>
      <c r="F51" s="1431"/>
      <c r="G51" s="414"/>
      <c r="H51" s="414"/>
      <c r="I51" s="414"/>
      <c r="J51" s="414"/>
      <c r="K51" s="414"/>
      <c r="L51" s="414"/>
      <c r="M51" s="414"/>
      <c r="N51" s="414"/>
      <c r="O51" s="1430"/>
      <c r="P51" s="414"/>
      <c r="Q51" s="414"/>
      <c r="R51" s="1431"/>
      <c r="S51" s="1431"/>
      <c r="T51" s="414"/>
      <c r="U51" s="414"/>
      <c r="V51" s="1431"/>
      <c r="W51" s="1431"/>
      <c r="X51" s="1431"/>
      <c r="Y51" s="414"/>
      <c r="Z51" s="414"/>
      <c r="AA51" s="414"/>
    </row>
    <row r="52" spans="1:27" s="701" customFormat="1" ht="12" customHeight="1">
      <c r="A52" s="175" t="s">
        <v>1679</v>
      </c>
      <c r="B52" s="413">
        <v>124.43311427390192</v>
      </c>
      <c r="C52" s="413">
        <v>120.47206410987303</v>
      </c>
      <c r="D52" s="413">
        <v>122.00864118673505</v>
      </c>
      <c r="E52" s="413">
        <v>86.021647014278145</v>
      </c>
      <c r="F52" s="623">
        <v>111.33399383184307</v>
      </c>
      <c r="G52" s="413">
        <v>124.01389637867761</v>
      </c>
      <c r="H52" s="413">
        <v>123.41651516833407</v>
      </c>
      <c r="I52" s="413">
        <v>122.05979757528611</v>
      </c>
      <c r="J52" s="413">
        <v>131.51590665912707</v>
      </c>
      <c r="K52" s="413">
        <v>120.79600892933057</v>
      </c>
      <c r="L52" s="413">
        <v>128.99936706217497</v>
      </c>
      <c r="M52" s="413">
        <v>110.29331570103831</v>
      </c>
      <c r="N52" s="413">
        <v>145.06</v>
      </c>
      <c r="O52" s="175" t="s">
        <v>1679</v>
      </c>
      <c r="P52" s="413">
        <v>134.09000000000003</v>
      </c>
      <c r="Q52" s="413">
        <v>128.71996168742552</v>
      </c>
      <c r="R52" s="623">
        <v>127.11999764002513</v>
      </c>
      <c r="S52" s="623">
        <v>129.25999999999991</v>
      </c>
      <c r="T52" s="413">
        <v>138.23999999999992</v>
      </c>
      <c r="U52" s="413">
        <v>119.28332597533689</v>
      </c>
      <c r="V52" s="623">
        <v>107.49999999999996</v>
      </c>
      <c r="W52" s="623">
        <v>111.09332423020373</v>
      </c>
      <c r="X52" s="623">
        <v>100.37</v>
      </c>
      <c r="Y52" s="413">
        <v>115.33999999999995</v>
      </c>
      <c r="Z52" s="413">
        <v>130.93999999999997</v>
      </c>
      <c r="AA52" s="413">
        <v>122.60853910844017</v>
      </c>
    </row>
    <row r="53" spans="1:27" s="701" customFormat="1" ht="12" customHeight="1">
      <c r="A53" s="1430" t="s">
        <v>56</v>
      </c>
      <c r="B53" s="414">
        <v>124.68</v>
      </c>
      <c r="C53" s="414">
        <v>121.03</v>
      </c>
      <c r="D53" s="414">
        <v>121.2</v>
      </c>
      <c r="E53" s="414">
        <v>86.59</v>
      </c>
      <c r="F53" s="1431">
        <v>117.15</v>
      </c>
      <c r="G53" s="414">
        <v>122.95</v>
      </c>
      <c r="H53" s="414">
        <v>123.69</v>
      </c>
      <c r="I53" s="414">
        <v>122.31</v>
      </c>
      <c r="J53" s="414">
        <v>134.19999999999999</v>
      </c>
      <c r="K53" s="414">
        <v>120.86</v>
      </c>
      <c r="L53" s="414">
        <v>125.92</v>
      </c>
      <c r="M53" s="414">
        <v>110.21</v>
      </c>
      <c r="N53" s="414">
        <v>145.06</v>
      </c>
      <c r="O53" s="1430" t="s">
        <v>56</v>
      </c>
      <c r="P53" s="414">
        <v>134.09</v>
      </c>
      <c r="Q53" s="414">
        <v>128.63999999999999</v>
      </c>
      <c r="R53" s="1431">
        <v>127.15</v>
      </c>
      <c r="S53" s="1431">
        <v>129.26</v>
      </c>
      <c r="T53" s="414">
        <v>138.24</v>
      </c>
      <c r="U53" s="414">
        <v>119.24</v>
      </c>
      <c r="V53" s="1431">
        <v>107.5</v>
      </c>
      <c r="W53" s="1431">
        <v>111.12</v>
      </c>
      <c r="X53" s="1431">
        <v>100.37</v>
      </c>
      <c r="Y53" s="414">
        <v>115.34</v>
      </c>
      <c r="Z53" s="414">
        <v>130.94</v>
      </c>
      <c r="AA53" s="414">
        <v>123.38</v>
      </c>
    </row>
    <row r="54" spans="1:27" s="701" customFormat="1" ht="12" customHeight="1">
      <c r="A54" s="1430" t="s">
        <v>57</v>
      </c>
      <c r="B54" s="414">
        <v>124.12</v>
      </c>
      <c r="C54" s="414">
        <v>119.72</v>
      </c>
      <c r="D54" s="414">
        <v>122.35</v>
      </c>
      <c r="E54" s="414">
        <v>86.18</v>
      </c>
      <c r="F54" s="1431">
        <v>105.14</v>
      </c>
      <c r="G54" s="414">
        <v>124.97</v>
      </c>
      <c r="H54" s="414">
        <v>123.27</v>
      </c>
      <c r="I54" s="414">
        <v>121.77</v>
      </c>
      <c r="J54" s="414">
        <v>130.69</v>
      </c>
      <c r="K54" s="414">
        <v>120.28</v>
      </c>
      <c r="L54" s="414">
        <v>128.75</v>
      </c>
      <c r="M54" s="414">
        <v>110.31</v>
      </c>
      <c r="N54" s="414">
        <v>145.06</v>
      </c>
      <c r="O54" s="1430" t="s">
        <v>57</v>
      </c>
      <c r="P54" s="414">
        <v>134.09</v>
      </c>
      <c r="Q54" s="414">
        <v>128.66</v>
      </c>
      <c r="R54" s="1431">
        <v>127.12</v>
      </c>
      <c r="S54" s="1431">
        <v>129.26</v>
      </c>
      <c r="T54" s="414">
        <v>138.24</v>
      </c>
      <c r="U54" s="414">
        <v>119.27</v>
      </c>
      <c r="V54" s="1431">
        <v>107.5</v>
      </c>
      <c r="W54" s="1431">
        <v>111.13</v>
      </c>
      <c r="X54" s="1431">
        <v>100.37</v>
      </c>
      <c r="Y54" s="414">
        <v>115.34</v>
      </c>
      <c r="Z54" s="414">
        <v>130.94</v>
      </c>
      <c r="AA54" s="414">
        <v>122.53</v>
      </c>
    </row>
    <row r="55" spans="1:27" s="701" customFormat="1" ht="12" customHeight="1">
      <c r="A55" s="1430" t="s">
        <v>58</v>
      </c>
      <c r="B55" s="414">
        <v>124.5</v>
      </c>
      <c r="C55" s="414">
        <v>120.67</v>
      </c>
      <c r="D55" s="414">
        <v>122.48</v>
      </c>
      <c r="E55" s="414">
        <v>85.3</v>
      </c>
      <c r="F55" s="1431">
        <v>112.04</v>
      </c>
      <c r="G55" s="414">
        <v>124.13</v>
      </c>
      <c r="H55" s="414">
        <v>123.29</v>
      </c>
      <c r="I55" s="414">
        <v>122.1</v>
      </c>
      <c r="J55" s="414">
        <v>129.69999999999999</v>
      </c>
      <c r="K55" s="414">
        <v>121.25</v>
      </c>
      <c r="L55" s="414">
        <v>132.41</v>
      </c>
      <c r="M55" s="414">
        <v>110.36</v>
      </c>
      <c r="N55" s="414">
        <v>145.06</v>
      </c>
      <c r="O55" s="1430" t="s">
        <v>58</v>
      </c>
      <c r="P55" s="414">
        <v>134.09</v>
      </c>
      <c r="Q55" s="414">
        <v>128.86000000000001</v>
      </c>
      <c r="R55" s="1431">
        <v>127.09</v>
      </c>
      <c r="S55" s="1431">
        <v>129.26</v>
      </c>
      <c r="T55" s="414">
        <v>138.24</v>
      </c>
      <c r="U55" s="414">
        <v>119.34</v>
      </c>
      <c r="V55" s="1431">
        <v>107.5</v>
      </c>
      <c r="W55" s="1431">
        <v>111.03</v>
      </c>
      <c r="X55" s="1431">
        <v>100.37</v>
      </c>
      <c r="Y55" s="414">
        <v>115.34</v>
      </c>
      <c r="Z55" s="414">
        <v>130.94</v>
      </c>
      <c r="AA55" s="414">
        <v>121.92</v>
      </c>
    </row>
    <row r="56" spans="1:27" s="701" customFormat="1" ht="12" customHeight="1">
      <c r="A56" s="1430"/>
      <c r="B56" s="414"/>
      <c r="C56" s="414"/>
      <c r="D56" s="414"/>
      <c r="E56" s="414"/>
      <c r="F56" s="1431"/>
      <c r="G56" s="414"/>
      <c r="H56" s="414"/>
      <c r="I56" s="414"/>
      <c r="J56" s="414"/>
      <c r="K56" s="414"/>
      <c r="L56" s="414"/>
      <c r="M56" s="414"/>
      <c r="N56" s="414"/>
      <c r="O56" s="1430"/>
      <c r="P56" s="414"/>
      <c r="Q56" s="414"/>
      <c r="R56" s="1431"/>
      <c r="S56" s="1431"/>
      <c r="T56" s="414"/>
      <c r="U56" s="414"/>
      <c r="V56" s="1431"/>
      <c r="W56" s="1431"/>
      <c r="X56" s="1431"/>
      <c r="Y56" s="414"/>
      <c r="Z56" s="414"/>
      <c r="AA56" s="414"/>
    </row>
    <row r="57" spans="1:27" s="717" customFormat="1" ht="12" customHeight="1">
      <c r="A57" s="175" t="s">
        <v>1680</v>
      </c>
      <c r="B57" s="413">
        <v>127.51778416122318</v>
      </c>
      <c r="C57" s="413">
        <v>126.14055314480652</v>
      </c>
      <c r="D57" s="413">
        <v>124.55167260475012</v>
      </c>
      <c r="E57" s="413">
        <v>90.070309151880167</v>
      </c>
      <c r="F57" s="623">
        <v>132.50374249346069</v>
      </c>
      <c r="G57" s="413">
        <v>128.59239296493956</v>
      </c>
      <c r="H57" s="413">
        <v>125.27221393894661</v>
      </c>
      <c r="I57" s="413">
        <v>122.59715984650082</v>
      </c>
      <c r="J57" s="413">
        <v>143.78200383565027</v>
      </c>
      <c r="K57" s="413">
        <v>123.81888186012789</v>
      </c>
      <c r="L57" s="413">
        <v>139.84285092962907</v>
      </c>
      <c r="M57" s="413">
        <v>111.04316690672866</v>
      </c>
      <c r="N57" s="413">
        <v>145.27999999999992</v>
      </c>
      <c r="O57" s="175" t="s">
        <v>1680</v>
      </c>
      <c r="P57" s="413">
        <v>136.24999999999997</v>
      </c>
      <c r="Q57" s="413">
        <v>130.92728013087947</v>
      </c>
      <c r="R57" s="623">
        <v>128.42998883872559</v>
      </c>
      <c r="S57" s="623">
        <v>131.4499999999999</v>
      </c>
      <c r="T57" s="413">
        <v>138.25999999999996</v>
      </c>
      <c r="U57" s="413">
        <v>120.70331528628057</v>
      </c>
      <c r="V57" s="623">
        <v>110.46999999999994</v>
      </c>
      <c r="W57" s="623">
        <v>111.36663004655078</v>
      </c>
      <c r="X57" s="623">
        <v>100.62999999999994</v>
      </c>
      <c r="Y57" s="413">
        <v>116.31999999999998</v>
      </c>
      <c r="Z57" s="413">
        <v>135.61999999999989</v>
      </c>
      <c r="AA57" s="413">
        <v>124.36832872894422</v>
      </c>
    </row>
    <row r="58" spans="1:27" s="701" customFormat="1" ht="12" customHeight="1">
      <c r="A58" s="1430" t="s">
        <v>59</v>
      </c>
      <c r="B58" s="414">
        <v>126.51</v>
      </c>
      <c r="C58" s="414">
        <v>123.74</v>
      </c>
      <c r="D58" s="414">
        <v>122.69</v>
      </c>
      <c r="E58" s="414">
        <v>86.35</v>
      </c>
      <c r="F58" s="1431">
        <v>123.13</v>
      </c>
      <c r="G58" s="414">
        <v>128.97999999999999</v>
      </c>
      <c r="H58" s="414">
        <v>124.59</v>
      </c>
      <c r="I58" s="414">
        <v>121.95</v>
      </c>
      <c r="J58" s="414">
        <v>139.11000000000001</v>
      </c>
      <c r="K58" s="414">
        <v>123.03</v>
      </c>
      <c r="L58" s="414">
        <v>134.55000000000001</v>
      </c>
      <c r="M58" s="414">
        <v>110.8</v>
      </c>
      <c r="N58" s="414">
        <v>145.28</v>
      </c>
      <c r="O58" s="1430" t="s">
        <v>59</v>
      </c>
      <c r="P58" s="414">
        <v>136.25</v>
      </c>
      <c r="Q58" s="414">
        <v>129.18</v>
      </c>
      <c r="R58" s="1431">
        <v>128.36000000000001</v>
      </c>
      <c r="S58" s="1431">
        <v>131.44999999999999</v>
      </c>
      <c r="T58" s="414">
        <v>138.26</v>
      </c>
      <c r="U58" s="414">
        <v>120.61</v>
      </c>
      <c r="V58" s="1431">
        <v>110.47</v>
      </c>
      <c r="W58" s="1431">
        <v>111.38</v>
      </c>
      <c r="X58" s="1431">
        <v>100.63</v>
      </c>
      <c r="Y58" s="414">
        <v>116.32</v>
      </c>
      <c r="Z58" s="414">
        <v>135.62</v>
      </c>
      <c r="AA58" s="414">
        <v>122.86</v>
      </c>
    </row>
    <row r="59" spans="1:27" s="701" customFormat="1" ht="12" customHeight="1">
      <c r="A59" s="1430" t="s">
        <v>60</v>
      </c>
      <c r="B59" s="414">
        <v>127.74</v>
      </c>
      <c r="C59" s="414">
        <v>126.69</v>
      </c>
      <c r="D59" s="414">
        <v>124.8</v>
      </c>
      <c r="E59" s="414">
        <v>91.05</v>
      </c>
      <c r="F59" s="1431">
        <v>135.80000000000001</v>
      </c>
      <c r="G59" s="414">
        <v>127.9</v>
      </c>
      <c r="H59" s="414">
        <v>125.35</v>
      </c>
      <c r="I59" s="414">
        <v>123.78</v>
      </c>
      <c r="J59" s="414">
        <v>142.46</v>
      </c>
      <c r="K59" s="414">
        <v>125.31</v>
      </c>
      <c r="L59" s="414">
        <v>140.31</v>
      </c>
      <c r="M59" s="414">
        <v>111.06</v>
      </c>
      <c r="N59" s="414">
        <v>145.28</v>
      </c>
      <c r="O59" s="1430" t="s">
        <v>60</v>
      </c>
      <c r="P59" s="414">
        <v>136.25</v>
      </c>
      <c r="Q59" s="414">
        <v>131.56</v>
      </c>
      <c r="R59" s="1431">
        <v>128.44</v>
      </c>
      <c r="S59" s="1431">
        <v>131.44999999999999</v>
      </c>
      <c r="T59" s="414">
        <v>138.26</v>
      </c>
      <c r="U59" s="414">
        <v>120.75</v>
      </c>
      <c r="V59" s="1431">
        <v>110.47</v>
      </c>
      <c r="W59" s="1431">
        <v>111.25</v>
      </c>
      <c r="X59" s="1431">
        <v>100.63</v>
      </c>
      <c r="Y59" s="414">
        <v>116.32</v>
      </c>
      <c r="Z59" s="414">
        <v>135.62</v>
      </c>
      <c r="AA59" s="414">
        <v>124.75</v>
      </c>
    </row>
    <row r="60" spans="1:27" s="701" customFormat="1" ht="12" customHeight="1">
      <c r="A60" s="1430" t="s">
        <v>61</v>
      </c>
      <c r="B60" s="414">
        <v>128.31</v>
      </c>
      <c r="C60" s="414">
        <v>128.03</v>
      </c>
      <c r="D60" s="414">
        <v>126.19</v>
      </c>
      <c r="E60" s="414">
        <v>92.94</v>
      </c>
      <c r="F60" s="1431">
        <v>139.13</v>
      </c>
      <c r="G60" s="414">
        <v>128.9</v>
      </c>
      <c r="H60" s="414">
        <v>125.88</v>
      </c>
      <c r="I60" s="414">
        <v>122.07</v>
      </c>
      <c r="J60" s="414">
        <v>149.99</v>
      </c>
      <c r="K60" s="414">
        <v>123.13</v>
      </c>
      <c r="L60" s="414">
        <v>144.86000000000001</v>
      </c>
      <c r="M60" s="414">
        <v>111.27</v>
      </c>
      <c r="N60" s="414">
        <v>145.28</v>
      </c>
      <c r="O60" s="1430" t="s">
        <v>61</v>
      </c>
      <c r="P60" s="414">
        <v>136.25</v>
      </c>
      <c r="Q60" s="414">
        <v>132.06</v>
      </c>
      <c r="R60" s="1431">
        <v>128.49</v>
      </c>
      <c r="S60" s="1431">
        <v>131.44999999999999</v>
      </c>
      <c r="T60" s="414">
        <v>138.26</v>
      </c>
      <c r="U60" s="414">
        <v>120.75</v>
      </c>
      <c r="V60" s="1431">
        <v>110.47</v>
      </c>
      <c r="W60" s="1431">
        <v>111.47</v>
      </c>
      <c r="X60" s="1431">
        <v>100.63</v>
      </c>
      <c r="Y60" s="414">
        <v>116.32</v>
      </c>
      <c r="Z60" s="414">
        <v>135.62</v>
      </c>
      <c r="AA60" s="414">
        <v>125.51</v>
      </c>
    </row>
    <row r="61" spans="1:27" s="701" customFormat="1" ht="12" customHeight="1">
      <c r="A61" s="612"/>
      <c r="B61" s="414"/>
      <c r="C61" s="414"/>
      <c r="D61" s="414"/>
      <c r="E61" s="414"/>
      <c r="F61" s="414"/>
      <c r="G61" s="414"/>
      <c r="H61" s="414"/>
      <c r="I61" s="414"/>
      <c r="J61" s="414"/>
      <c r="K61" s="414"/>
      <c r="L61" s="414"/>
      <c r="M61" s="414"/>
      <c r="N61" s="414"/>
      <c r="O61" s="612"/>
      <c r="P61" s="414"/>
      <c r="Q61" s="414"/>
      <c r="R61" s="414"/>
      <c r="S61" s="414"/>
      <c r="T61" s="414"/>
      <c r="U61" s="414"/>
      <c r="V61" s="414"/>
      <c r="W61" s="414"/>
      <c r="X61" s="414"/>
      <c r="Y61" s="414"/>
      <c r="Z61" s="414"/>
      <c r="AA61" s="414"/>
    </row>
    <row r="62" spans="1:27" s="717" customFormat="1" ht="12" customHeight="1">
      <c r="A62" s="302" t="s">
        <v>2736</v>
      </c>
      <c r="B62" s="413"/>
      <c r="C62" s="413"/>
      <c r="D62" s="413"/>
      <c r="E62" s="413"/>
      <c r="F62" s="623"/>
      <c r="G62" s="413"/>
      <c r="H62" s="413"/>
      <c r="I62" s="413"/>
      <c r="J62" s="413"/>
      <c r="K62" s="413"/>
      <c r="L62" s="413"/>
      <c r="M62" s="413"/>
      <c r="N62" s="413"/>
      <c r="O62" s="302" t="s">
        <v>2736</v>
      </c>
      <c r="P62" s="413"/>
      <c r="Q62" s="413"/>
      <c r="R62" s="623"/>
      <c r="S62" s="623"/>
      <c r="T62" s="413"/>
      <c r="U62" s="413"/>
      <c r="V62" s="623"/>
      <c r="W62" s="623"/>
      <c r="X62" s="623"/>
      <c r="Y62" s="413"/>
      <c r="Z62" s="413"/>
      <c r="AA62" s="413"/>
    </row>
    <row r="63" spans="1:27" s="701" customFormat="1" ht="12" customHeight="1">
      <c r="A63" s="175" t="s">
        <v>1681</v>
      </c>
      <c r="B63" s="413">
        <v>132.25526024887361</v>
      </c>
      <c r="C63" s="413">
        <v>132.85017746703733</v>
      </c>
      <c r="D63" s="413">
        <v>123.68618366574651</v>
      </c>
      <c r="E63" s="413">
        <v>93.035336462873232</v>
      </c>
      <c r="F63" s="623">
        <v>164.68018273776156</v>
      </c>
      <c r="G63" s="413">
        <v>135.29761137949444</v>
      </c>
      <c r="H63" s="413">
        <v>129.85587766016872</v>
      </c>
      <c r="I63" s="413">
        <v>124.73654037314924</v>
      </c>
      <c r="J63" s="413">
        <v>163.1972808465095</v>
      </c>
      <c r="K63" s="413">
        <v>125.91523994585313</v>
      </c>
      <c r="L63" s="413">
        <v>145.37506079514779</v>
      </c>
      <c r="M63" s="413">
        <v>112.40959322670902</v>
      </c>
      <c r="N63" s="413">
        <v>150.9199999999999</v>
      </c>
      <c r="O63" s="175" t="s">
        <v>1681</v>
      </c>
      <c r="P63" s="413">
        <v>150.70000000000002</v>
      </c>
      <c r="Q63" s="413">
        <v>132.98645616035733</v>
      </c>
      <c r="R63" s="623">
        <v>131.86998912990347</v>
      </c>
      <c r="S63" s="623">
        <v>134.69999999999993</v>
      </c>
      <c r="T63" s="413">
        <v>143.01996572787007</v>
      </c>
      <c r="U63" s="413">
        <v>124.24333270733766</v>
      </c>
      <c r="V63" s="623">
        <v>114.29999999999994</v>
      </c>
      <c r="W63" s="623">
        <v>111.7698918128944</v>
      </c>
      <c r="X63" s="623">
        <v>100.92999999999996</v>
      </c>
      <c r="Y63" s="413">
        <v>116.96999999999993</v>
      </c>
      <c r="Z63" s="413">
        <v>138.78999999999996</v>
      </c>
      <c r="AA63" s="413">
        <v>130.74992022168522</v>
      </c>
    </row>
    <row r="64" spans="1:27" s="701" customFormat="1" ht="12" customHeight="1">
      <c r="A64" s="1430" t="s">
        <v>1012</v>
      </c>
      <c r="B64" s="414">
        <v>131.81</v>
      </c>
      <c r="C64" s="414">
        <v>131.65</v>
      </c>
      <c r="D64" s="414">
        <v>123.38</v>
      </c>
      <c r="E64" s="414">
        <v>92.36</v>
      </c>
      <c r="F64" s="1431">
        <v>158.1</v>
      </c>
      <c r="G64" s="414">
        <v>136.37</v>
      </c>
      <c r="H64" s="414">
        <v>126.37</v>
      </c>
      <c r="I64" s="414">
        <v>124.49</v>
      </c>
      <c r="J64" s="414">
        <v>162.81</v>
      </c>
      <c r="K64" s="414">
        <v>126.35</v>
      </c>
      <c r="L64" s="414">
        <v>143.21</v>
      </c>
      <c r="M64" s="414">
        <v>112.05</v>
      </c>
      <c r="N64" s="414">
        <v>150.91999999999999</v>
      </c>
      <c r="O64" s="1430" t="s">
        <v>1012</v>
      </c>
      <c r="P64" s="414">
        <v>150.69999999999999</v>
      </c>
      <c r="Q64" s="414">
        <v>132.75</v>
      </c>
      <c r="R64" s="1431">
        <v>131.93</v>
      </c>
      <c r="S64" s="1431">
        <v>134.69999999999999</v>
      </c>
      <c r="T64" s="414">
        <v>143.09</v>
      </c>
      <c r="U64" s="414">
        <v>124.23</v>
      </c>
      <c r="V64" s="1431">
        <v>114.3</v>
      </c>
      <c r="W64" s="1431">
        <v>111.99</v>
      </c>
      <c r="X64" s="1431">
        <v>100.93</v>
      </c>
      <c r="Y64" s="414">
        <v>116.97</v>
      </c>
      <c r="Z64" s="414">
        <v>138.79</v>
      </c>
      <c r="AA64" s="414">
        <v>130.94</v>
      </c>
    </row>
    <row r="65" spans="1:27" s="701" customFormat="1" ht="12" customHeight="1">
      <c r="A65" s="1430" t="s">
        <v>1013</v>
      </c>
      <c r="B65" s="414">
        <v>131.84</v>
      </c>
      <c r="C65" s="414">
        <v>131.78</v>
      </c>
      <c r="D65" s="414">
        <v>123.51</v>
      </c>
      <c r="E65" s="414">
        <v>93.21</v>
      </c>
      <c r="F65" s="1431">
        <v>153.54</v>
      </c>
      <c r="G65" s="414">
        <v>135.1</v>
      </c>
      <c r="H65" s="414">
        <v>130.46</v>
      </c>
      <c r="I65" s="414">
        <v>124.82</v>
      </c>
      <c r="J65" s="414">
        <v>166.2</v>
      </c>
      <c r="K65" s="414">
        <v>125.07</v>
      </c>
      <c r="L65" s="414">
        <v>146.69</v>
      </c>
      <c r="M65" s="414">
        <v>112.39</v>
      </c>
      <c r="N65" s="414">
        <v>150.91999999999999</v>
      </c>
      <c r="O65" s="1430" t="s">
        <v>1013</v>
      </c>
      <c r="P65" s="414">
        <v>150.69999999999999</v>
      </c>
      <c r="Q65" s="414">
        <v>132.9</v>
      </c>
      <c r="R65" s="1431">
        <v>131.88</v>
      </c>
      <c r="S65" s="1431">
        <v>134.69999999999999</v>
      </c>
      <c r="T65" s="414">
        <v>143.09</v>
      </c>
      <c r="U65" s="414">
        <v>124.24</v>
      </c>
      <c r="V65" s="1431">
        <v>114.3</v>
      </c>
      <c r="W65" s="1431">
        <v>111.66</v>
      </c>
      <c r="X65" s="1431">
        <v>100.93</v>
      </c>
      <c r="Y65" s="414">
        <v>116.97</v>
      </c>
      <c r="Z65" s="414">
        <v>138.79</v>
      </c>
      <c r="AA65" s="414">
        <v>130.72</v>
      </c>
    </row>
    <row r="66" spans="1:27" s="701" customFormat="1" ht="12" customHeight="1">
      <c r="A66" s="1430" t="s">
        <v>1014</v>
      </c>
      <c r="B66" s="414">
        <v>133.12</v>
      </c>
      <c r="C66" s="414">
        <v>135.15</v>
      </c>
      <c r="D66" s="414">
        <v>124.17</v>
      </c>
      <c r="E66" s="414">
        <v>93.54</v>
      </c>
      <c r="F66" s="1431">
        <v>183.98</v>
      </c>
      <c r="G66" s="414">
        <v>134.43</v>
      </c>
      <c r="H66" s="414">
        <v>132.82</v>
      </c>
      <c r="I66" s="414">
        <v>124.9</v>
      </c>
      <c r="J66" s="414">
        <v>160.63</v>
      </c>
      <c r="K66" s="414">
        <v>126.33</v>
      </c>
      <c r="L66" s="414">
        <v>146.25</v>
      </c>
      <c r="M66" s="414">
        <v>112.79</v>
      </c>
      <c r="N66" s="414">
        <v>150.91999999999999</v>
      </c>
      <c r="O66" s="1430" t="s">
        <v>1014</v>
      </c>
      <c r="P66" s="414">
        <v>150.69999999999999</v>
      </c>
      <c r="Q66" s="414">
        <v>133.31</v>
      </c>
      <c r="R66" s="1431">
        <v>131.80000000000001</v>
      </c>
      <c r="S66" s="1431">
        <v>134.69999999999999</v>
      </c>
      <c r="T66" s="414">
        <v>142.88</v>
      </c>
      <c r="U66" s="414">
        <v>124.26</v>
      </c>
      <c r="V66" s="1431">
        <v>114.3</v>
      </c>
      <c r="W66" s="1431">
        <v>111.66</v>
      </c>
      <c r="X66" s="1431">
        <v>100.93</v>
      </c>
      <c r="Y66" s="414">
        <v>116.97</v>
      </c>
      <c r="Z66" s="414">
        <v>138.79</v>
      </c>
      <c r="AA66" s="414">
        <v>130.59</v>
      </c>
    </row>
    <row r="67" spans="1:27" s="701" customFormat="1" ht="12" customHeight="1">
      <c r="A67" s="1430"/>
      <c r="B67" s="414"/>
      <c r="C67" s="414"/>
      <c r="D67" s="414"/>
      <c r="E67" s="414"/>
      <c r="F67" s="1431"/>
      <c r="G67" s="414"/>
      <c r="H67" s="414"/>
      <c r="I67" s="414"/>
      <c r="J67" s="414"/>
      <c r="K67" s="414"/>
      <c r="L67" s="414"/>
      <c r="M67" s="414"/>
      <c r="N67" s="414"/>
      <c r="O67" s="1430"/>
      <c r="P67" s="414"/>
      <c r="Q67" s="414"/>
      <c r="R67" s="1431"/>
      <c r="S67" s="1431"/>
      <c r="T67" s="414"/>
      <c r="U67" s="414"/>
      <c r="V67" s="1431"/>
      <c r="W67" s="1431"/>
      <c r="X67" s="1431"/>
      <c r="Y67" s="414"/>
      <c r="Z67" s="414"/>
      <c r="AA67" s="414"/>
    </row>
    <row r="68" spans="1:27" s="701" customFormat="1" ht="12" customHeight="1">
      <c r="A68" s="175" t="s">
        <v>1682</v>
      </c>
      <c r="B68" s="413">
        <v>132.78984621328402</v>
      </c>
      <c r="C68" s="413">
        <v>132.99528906305466</v>
      </c>
      <c r="D68" s="413">
        <v>125.41989716953677</v>
      </c>
      <c r="E68" s="413">
        <v>97.034754397151588</v>
      </c>
      <c r="F68" s="623">
        <v>174.45855582386852</v>
      </c>
      <c r="G68" s="413">
        <v>127.28344790865064</v>
      </c>
      <c r="H68" s="413">
        <v>133.17975739942355</v>
      </c>
      <c r="I68" s="413">
        <v>125.70752882516801</v>
      </c>
      <c r="J68" s="413">
        <v>145.01146413495056</v>
      </c>
      <c r="K68" s="413">
        <v>126.72188011609644</v>
      </c>
      <c r="L68" s="413">
        <v>138.1441849050924</v>
      </c>
      <c r="M68" s="413">
        <v>113.11329137683938</v>
      </c>
      <c r="N68" s="413">
        <v>157.92000000000004</v>
      </c>
      <c r="O68" s="175" t="s">
        <v>1682</v>
      </c>
      <c r="P68" s="413">
        <v>151.63000000000002</v>
      </c>
      <c r="Q68" s="413">
        <v>133.45331876137857</v>
      </c>
      <c r="R68" s="623">
        <v>132.66331264807738</v>
      </c>
      <c r="S68" s="623">
        <v>137.62999999999994</v>
      </c>
      <c r="T68" s="413">
        <v>143.3866633348853</v>
      </c>
      <c r="U68" s="413">
        <v>126.04302615242977</v>
      </c>
      <c r="V68" s="623">
        <v>114.46999999999996</v>
      </c>
      <c r="W68" s="623">
        <v>112.06939769463031</v>
      </c>
      <c r="X68" s="623">
        <v>101.28999999999998</v>
      </c>
      <c r="Y68" s="413">
        <v>118.08999999999996</v>
      </c>
      <c r="Z68" s="413">
        <v>139.20999999999998</v>
      </c>
      <c r="AA68" s="413">
        <v>132.2447897721687</v>
      </c>
    </row>
    <row r="69" spans="1:27" s="701" customFormat="1" ht="12" customHeight="1">
      <c r="A69" s="1430" t="s">
        <v>1015</v>
      </c>
      <c r="B69" s="414">
        <v>133.07</v>
      </c>
      <c r="C69" s="414">
        <v>133.82</v>
      </c>
      <c r="D69" s="414">
        <v>125.24</v>
      </c>
      <c r="E69" s="414">
        <v>93.7</v>
      </c>
      <c r="F69" s="1431">
        <v>184.46</v>
      </c>
      <c r="G69" s="414">
        <v>127.44</v>
      </c>
      <c r="H69" s="414">
        <v>131.32</v>
      </c>
      <c r="I69" s="414">
        <v>123.64</v>
      </c>
      <c r="J69" s="414">
        <v>155.13999999999999</v>
      </c>
      <c r="K69" s="414">
        <v>125.19</v>
      </c>
      <c r="L69" s="414">
        <v>141.65</v>
      </c>
      <c r="M69" s="414">
        <v>112.98</v>
      </c>
      <c r="N69" s="414">
        <v>157.91999999999999</v>
      </c>
      <c r="O69" s="1430" t="s">
        <v>1015</v>
      </c>
      <c r="P69" s="414">
        <v>151.63</v>
      </c>
      <c r="Q69" s="414">
        <v>133.37</v>
      </c>
      <c r="R69" s="1431">
        <v>132.58000000000001</v>
      </c>
      <c r="S69" s="1431">
        <v>137.63</v>
      </c>
      <c r="T69" s="414">
        <v>143.43</v>
      </c>
      <c r="U69" s="414">
        <v>125.65</v>
      </c>
      <c r="V69" s="1431">
        <v>114.47</v>
      </c>
      <c r="W69" s="1431">
        <v>111.62</v>
      </c>
      <c r="X69" s="1431">
        <v>101.29</v>
      </c>
      <c r="Y69" s="414">
        <v>118.09</v>
      </c>
      <c r="Z69" s="414">
        <v>139.21</v>
      </c>
      <c r="AA69" s="414">
        <v>131.66999999999999</v>
      </c>
    </row>
    <row r="70" spans="1:27" s="701" customFormat="1" ht="12" customHeight="1">
      <c r="A70" s="1430" t="s">
        <v>1016</v>
      </c>
      <c r="B70" s="414">
        <v>132.69999999999999</v>
      </c>
      <c r="C70" s="414">
        <v>132.79</v>
      </c>
      <c r="D70" s="414">
        <v>125.39</v>
      </c>
      <c r="E70" s="414">
        <v>97.45</v>
      </c>
      <c r="F70" s="1431">
        <v>174.85</v>
      </c>
      <c r="G70" s="414">
        <v>126.11</v>
      </c>
      <c r="H70" s="414">
        <v>133.75</v>
      </c>
      <c r="I70" s="414">
        <v>124.77</v>
      </c>
      <c r="J70" s="414">
        <v>142.97999999999999</v>
      </c>
      <c r="K70" s="414">
        <v>127.29</v>
      </c>
      <c r="L70" s="414">
        <v>136.96</v>
      </c>
      <c r="M70" s="414">
        <v>113.15</v>
      </c>
      <c r="N70" s="414">
        <v>157.91999999999999</v>
      </c>
      <c r="O70" s="1430" t="s">
        <v>1016</v>
      </c>
      <c r="P70" s="414">
        <v>151.63</v>
      </c>
      <c r="Q70" s="414">
        <v>133.47</v>
      </c>
      <c r="R70" s="1431">
        <v>132.65</v>
      </c>
      <c r="S70" s="1431">
        <v>137.63</v>
      </c>
      <c r="T70" s="414">
        <v>143.36000000000001</v>
      </c>
      <c r="U70" s="414">
        <v>126.24</v>
      </c>
      <c r="V70" s="1431">
        <v>114.47</v>
      </c>
      <c r="W70" s="1431">
        <v>112.07</v>
      </c>
      <c r="X70" s="1431">
        <v>101.29</v>
      </c>
      <c r="Y70" s="414">
        <v>118.09</v>
      </c>
      <c r="Z70" s="414">
        <v>139.21</v>
      </c>
      <c r="AA70" s="414">
        <v>131.83000000000001</v>
      </c>
    </row>
    <row r="71" spans="1:27" s="701" customFormat="1" ht="12" customHeight="1">
      <c r="A71" s="1430" t="s">
        <v>1017</v>
      </c>
      <c r="B71" s="414">
        <v>132.6</v>
      </c>
      <c r="C71" s="414">
        <v>132.38</v>
      </c>
      <c r="D71" s="414">
        <v>125.63</v>
      </c>
      <c r="E71" s="414">
        <v>100.06</v>
      </c>
      <c r="F71" s="1431">
        <v>164.63</v>
      </c>
      <c r="G71" s="414">
        <v>128.31</v>
      </c>
      <c r="H71" s="414">
        <v>134.49</v>
      </c>
      <c r="I71" s="414">
        <v>128.77000000000001</v>
      </c>
      <c r="J71" s="414">
        <v>137.47</v>
      </c>
      <c r="K71" s="414">
        <v>127.7</v>
      </c>
      <c r="L71" s="414">
        <v>135.88999999999999</v>
      </c>
      <c r="M71" s="414">
        <v>113.21</v>
      </c>
      <c r="N71" s="414">
        <v>157.91999999999999</v>
      </c>
      <c r="O71" s="1430" t="s">
        <v>1017</v>
      </c>
      <c r="P71" s="414">
        <v>151.63</v>
      </c>
      <c r="Q71" s="414">
        <v>133.52000000000001</v>
      </c>
      <c r="R71" s="1431">
        <v>132.76</v>
      </c>
      <c r="S71" s="1431">
        <v>137.63</v>
      </c>
      <c r="T71" s="414">
        <v>143.37</v>
      </c>
      <c r="U71" s="414">
        <v>126.24</v>
      </c>
      <c r="V71" s="1431">
        <v>114.47</v>
      </c>
      <c r="W71" s="1431">
        <v>112.52</v>
      </c>
      <c r="X71" s="1431">
        <v>101.29</v>
      </c>
      <c r="Y71" s="414">
        <v>118.09</v>
      </c>
      <c r="Z71" s="414">
        <v>139.21</v>
      </c>
      <c r="AA71" s="414">
        <v>133.24</v>
      </c>
    </row>
    <row r="72" spans="1:27" s="701" customFormat="1" ht="12" customHeight="1">
      <c r="A72" s="1430"/>
      <c r="B72" s="414"/>
      <c r="C72" s="414"/>
      <c r="D72" s="414"/>
      <c r="E72" s="414"/>
      <c r="F72" s="1431"/>
      <c r="G72" s="414"/>
      <c r="H72" s="414"/>
      <c r="I72" s="414"/>
      <c r="J72" s="414"/>
      <c r="K72" s="414"/>
      <c r="L72" s="414"/>
      <c r="M72" s="414"/>
      <c r="N72" s="414"/>
      <c r="O72" s="1430"/>
      <c r="P72" s="414"/>
      <c r="Q72" s="414"/>
      <c r="R72" s="1431"/>
      <c r="S72" s="1431"/>
      <c r="T72" s="414"/>
      <c r="U72" s="414"/>
      <c r="V72" s="1431"/>
      <c r="W72" s="1431"/>
      <c r="X72" s="1431"/>
      <c r="Y72" s="414"/>
      <c r="Z72" s="414"/>
      <c r="AA72" s="414"/>
    </row>
    <row r="73" spans="1:27" s="701" customFormat="1" ht="12" customHeight="1">
      <c r="A73" s="175" t="s">
        <v>1679</v>
      </c>
      <c r="B73" s="413">
        <v>133.71299850861612</v>
      </c>
      <c r="C73" s="413">
        <v>132.11522574741531</v>
      </c>
      <c r="D73" s="413">
        <v>126.09926673916847</v>
      </c>
      <c r="E73" s="413">
        <v>101.73943002267207</v>
      </c>
      <c r="F73" s="623">
        <v>140.80068745057287</v>
      </c>
      <c r="G73" s="413">
        <v>136.3100836367372</v>
      </c>
      <c r="H73" s="413">
        <v>133.17928590303879</v>
      </c>
      <c r="I73" s="413">
        <v>130.08407755869149</v>
      </c>
      <c r="J73" s="413">
        <v>145.42669843095794</v>
      </c>
      <c r="K73" s="413">
        <v>127.93937360510024</v>
      </c>
      <c r="L73" s="413">
        <v>153.75078845961355</v>
      </c>
      <c r="M73" s="413">
        <v>113.55292913642643</v>
      </c>
      <c r="N73" s="413">
        <v>159.92999999999998</v>
      </c>
      <c r="O73" s="175" t="s">
        <v>1679</v>
      </c>
      <c r="P73" s="413">
        <v>157.94999999999999</v>
      </c>
      <c r="Q73" s="413">
        <v>135.87333300622063</v>
      </c>
      <c r="R73" s="623">
        <v>134.7765537361129</v>
      </c>
      <c r="S73" s="623">
        <v>138.78</v>
      </c>
      <c r="T73" s="413">
        <v>147.69999932292134</v>
      </c>
      <c r="U73" s="413">
        <v>127.20999999999995</v>
      </c>
      <c r="V73" s="623">
        <v>117.44999999999997</v>
      </c>
      <c r="W73" s="623">
        <v>111.2518473037798</v>
      </c>
      <c r="X73" s="623">
        <v>101.55999999999996</v>
      </c>
      <c r="Y73" s="413">
        <v>118.76000000000002</v>
      </c>
      <c r="Z73" s="413">
        <v>139.22999999999988</v>
      </c>
      <c r="AA73" s="413">
        <v>134.97845703703331</v>
      </c>
    </row>
    <row r="74" spans="1:27" s="701" customFormat="1" ht="12" customHeight="1">
      <c r="A74" s="1430" t="s">
        <v>56</v>
      </c>
      <c r="B74" s="414">
        <v>134.13</v>
      </c>
      <c r="C74" s="414">
        <v>132.97999999999999</v>
      </c>
      <c r="D74" s="414">
        <v>125.6</v>
      </c>
      <c r="E74" s="414">
        <v>101.26</v>
      </c>
      <c r="F74" s="1431">
        <v>149.99</v>
      </c>
      <c r="G74" s="414">
        <v>137.43</v>
      </c>
      <c r="H74" s="414">
        <v>135.07</v>
      </c>
      <c r="I74" s="414">
        <v>128.78</v>
      </c>
      <c r="J74" s="414">
        <v>138.72999999999999</v>
      </c>
      <c r="K74" s="414">
        <v>128.15</v>
      </c>
      <c r="L74" s="414">
        <v>149.5</v>
      </c>
      <c r="M74" s="414">
        <v>113.2</v>
      </c>
      <c r="N74" s="414">
        <v>159.93</v>
      </c>
      <c r="O74" s="1430" t="s">
        <v>56</v>
      </c>
      <c r="P74" s="414">
        <v>157.94999999999999</v>
      </c>
      <c r="Q74" s="414">
        <v>135.86000000000001</v>
      </c>
      <c r="R74" s="1431">
        <v>134.9</v>
      </c>
      <c r="S74" s="1431">
        <v>138.78</v>
      </c>
      <c r="T74" s="414">
        <v>147.71</v>
      </c>
      <c r="U74" s="414">
        <v>127.21</v>
      </c>
      <c r="V74" s="1431">
        <v>117.45</v>
      </c>
      <c r="W74" s="1431">
        <v>112.37</v>
      </c>
      <c r="X74" s="1431">
        <v>101.56</v>
      </c>
      <c r="Y74" s="414">
        <v>118.76</v>
      </c>
      <c r="Z74" s="414">
        <v>139.22999999999999</v>
      </c>
      <c r="AA74" s="414">
        <v>134.87</v>
      </c>
    </row>
    <row r="75" spans="1:27" s="701" customFormat="1" ht="12" customHeight="1">
      <c r="A75" s="1430" t="s">
        <v>57</v>
      </c>
      <c r="B75" s="414">
        <v>133.57</v>
      </c>
      <c r="C75" s="414">
        <v>131.57</v>
      </c>
      <c r="D75" s="414">
        <v>126.05</v>
      </c>
      <c r="E75" s="414">
        <v>102.01</v>
      </c>
      <c r="F75" s="1431">
        <v>133.80000000000001</v>
      </c>
      <c r="G75" s="414">
        <v>139.9</v>
      </c>
      <c r="H75" s="414">
        <v>132.79</v>
      </c>
      <c r="I75" s="414">
        <v>129.72999999999999</v>
      </c>
      <c r="J75" s="414">
        <v>141.29</v>
      </c>
      <c r="K75" s="414">
        <v>127.38</v>
      </c>
      <c r="L75" s="414">
        <v>157</v>
      </c>
      <c r="M75" s="414">
        <v>113.52</v>
      </c>
      <c r="N75" s="414">
        <v>159.93</v>
      </c>
      <c r="O75" s="1430" t="s">
        <v>57</v>
      </c>
      <c r="P75" s="414">
        <v>157.94999999999999</v>
      </c>
      <c r="Q75" s="414">
        <v>135.88</v>
      </c>
      <c r="R75" s="1431">
        <v>134.9</v>
      </c>
      <c r="S75" s="1431">
        <v>138.78</v>
      </c>
      <c r="T75" s="414">
        <v>147.71</v>
      </c>
      <c r="U75" s="414">
        <v>127.21</v>
      </c>
      <c r="V75" s="1431">
        <v>117.45</v>
      </c>
      <c r="W75" s="1431">
        <v>112.04</v>
      </c>
      <c r="X75" s="1431">
        <v>101.56</v>
      </c>
      <c r="Y75" s="414">
        <v>118.76</v>
      </c>
      <c r="Z75" s="414">
        <v>139.22999999999999</v>
      </c>
      <c r="AA75" s="414">
        <v>135.82</v>
      </c>
    </row>
    <row r="76" spans="1:27" s="701" customFormat="1" ht="12" customHeight="1">
      <c r="A76" s="1430" t="s">
        <v>58</v>
      </c>
      <c r="B76" s="414">
        <v>133.44</v>
      </c>
      <c r="C76" s="414">
        <v>131.80000000000001</v>
      </c>
      <c r="D76" s="414">
        <v>126.65</v>
      </c>
      <c r="E76" s="414">
        <v>101.95</v>
      </c>
      <c r="F76" s="1431">
        <v>139.09</v>
      </c>
      <c r="G76" s="414">
        <v>131.72999999999999</v>
      </c>
      <c r="H76" s="414">
        <v>131.69999999999999</v>
      </c>
      <c r="I76" s="414">
        <v>131.76</v>
      </c>
      <c r="J76" s="414">
        <v>156.91</v>
      </c>
      <c r="K76" s="414">
        <v>128.29</v>
      </c>
      <c r="L76" s="414">
        <v>154.85</v>
      </c>
      <c r="M76" s="414">
        <v>113.94</v>
      </c>
      <c r="N76" s="414">
        <v>159.93</v>
      </c>
      <c r="O76" s="1430" t="s">
        <v>58</v>
      </c>
      <c r="P76" s="414">
        <v>157.94999999999999</v>
      </c>
      <c r="Q76" s="414">
        <v>135.88</v>
      </c>
      <c r="R76" s="1431">
        <v>134.53</v>
      </c>
      <c r="S76" s="1431">
        <v>138.78</v>
      </c>
      <c r="T76" s="414">
        <v>147.68</v>
      </c>
      <c r="U76" s="414">
        <v>127.21</v>
      </c>
      <c r="V76" s="1431">
        <v>117.45</v>
      </c>
      <c r="W76" s="1431">
        <v>109.37</v>
      </c>
      <c r="X76" s="1431">
        <v>101.56</v>
      </c>
      <c r="Y76" s="414">
        <v>118.76</v>
      </c>
      <c r="Z76" s="414">
        <v>139.22999999999999</v>
      </c>
      <c r="AA76" s="414">
        <v>134.25</v>
      </c>
    </row>
    <row r="77" spans="1:27" s="701" customFormat="1" ht="12" customHeight="1">
      <c r="A77" s="1430"/>
      <c r="B77" s="414"/>
      <c r="C77" s="414"/>
      <c r="D77" s="414"/>
      <c r="E77" s="414"/>
      <c r="F77" s="1431"/>
      <c r="G77" s="414"/>
      <c r="H77" s="414"/>
      <c r="I77" s="414"/>
      <c r="J77" s="414"/>
      <c r="K77" s="414"/>
      <c r="L77" s="414"/>
      <c r="M77" s="414"/>
      <c r="N77" s="414"/>
      <c r="O77" s="1430"/>
      <c r="P77" s="414"/>
      <c r="Q77" s="414"/>
      <c r="R77" s="1431"/>
      <c r="S77" s="1431"/>
      <c r="T77" s="414"/>
      <c r="U77" s="414"/>
      <c r="V77" s="1431"/>
      <c r="W77" s="1431"/>
      <c r="X77" s="1431"/>
      <c r="Y77" s="414"/>
      <c r="Z77" s="414"/>
      <c r="AA77" s="414"/>
    </row>
    <row r="78" spans="1:27" s="717" customFormat="1" ht="12" customHeight="1">
      <c r="A78" s="175" t="s">
        <v>1680</v>
      </c>
      <c r="B78" s="413">
        <v>133.99521087287332</v>
      </c>
      <c r="C78" s="413">
        <v>132.01417572402991</v>
      </c>
      <c r="D78" s="413">
        <v>130.2538938426228</v>
      </c>
      <c r="E78" s="413">
        <v>105.8269521138742</v>
      </c>
      <c r="F78" s="623">
        <v>119.06770656360908</v>
      </c>
      <c r="G78" s="413">
        <v>138.68416290522129</v>
      </c>
      <c r="H78" s="413">
        <v>134.91456756736753</v>
      </c>
      <c r="I78" s="413">
        <v>133.31575069183995</v>
      </c>
      <c r="J78" s="413">
        <v>156.38378551928153</v>
      </c>
      <c r="K78" s="413">
        <v>130.02089447623297</v>
      </c>
      <c r="L78" s="413">
        <v>155.90403631106011</v>
      </c>
      <c r="M78" s="413">
        <v>114.85982556934516</v>
      </c>
      <c r="N78" s="413">
        <v>161.84000000000003</v>
      </c>
      <c r="O78" s="175" t="s">
        <v>1680</v>
      </c>
      <c r="P78" s="413">
        <v>161.39999999999989</v>
      </c>
      <c r="Q78" s="413">
        <v>136.69325525781662</v>
      </c>
      <c r="R78" s="623">
        <v>135.32305351516504</v>
      </c>
      <c r="S78" s="623">
        <v>138.84999999999994</v>
      </c>
      <c r="T78" s="413">
        <v>147.82</v>
      </c>
      <c r="U78" s="413">
        <v>128.04330798751556</v>
      </c>
      <c r="V78" s="623">
        <v>118.21999999999998</v>
      </c>
      <c r="W78" s="623">
        <v>110.46604710390093</v>
      </c>
      <c r="X78" s="623">
        <v>101.58000000000001</v>
      </c>
      <c r="Y78" s="413">
        <v>118.83999999999996</v>
      </c>
      <c r="Z78" s="413">
        <v>141.34</v>
      </c>
      <c r="AA78" s="413">
        <v>139.47116740986155</v>
      </c>
    </row>
    <row r="79" spans="1:27" s="701" customFormat="1" ht="12" customHeight="1">
      <c r="A79" s="1430" t="s">
        <v>59</v>
      </c>
      <c r="B79" s="414">
        <v>133.72999999999999</v>
      </c>
      <c r="C79" s="414">
        <v>131.82</v>
      </c>
      <c r="D79" s="414">
        <v>128</v>
      </c>
      <c r="E79" s="414">
        <v>104.73</v>
      </c>
      <c r="F79" s="1431">
        <v>128.93</v>
      </c>
      <c r="G79" s="414">
        <v>129.94999999999999</v>
      </c>
      <c r="H79" s="414">
        <v>132.27000000000001</v>
      </c>
      <c r="I79" s="414">
        <v>133.05000000000001</v>
      </c>
      <c r="J79" s="414">
        <v>171.4</v>
      </c>
      <c r="K79" s="414">
        <v>129.51</v>
      </c>
      <c r="L79" s="414">
        <v>165.37</v>
      </c>
      <c r="M79" s="414">
        <v>114.61</v>
      </c>
      <c r="N79" s="414">
        <v>161.84</v>
      </c>
      <c r="O79" s="1430" t="s">
        <v>59</v>
      </c>
      <c r="P79" s="414">
        <v>161.4</v>
      </c>
      <c r="Q79" s="414">
        <v>136.59</v>
      </c>
      <c r="R79" s="1431">
        <v>135.01</v>
      </c>
      <c r="S79" s="1431">
        <v>138.85</v>
      </c>
      <c r="T79" s="414">
        <v>147.82</v>
      </c>
      <c r="U79" s="414">
        <v>127.93</v>
      </c>
      <c r="V79" s="1431">
        <v>118.22</v>
      </c>
      <c r="W79" s="1431">
        <v>109.39</v>
      </c>
      <c r="X79" s="1431">
        <v>101.58</v>
      </c>
      <c r="Y79" s="414">
        <v>118.84</v>
      </c>
      <c r="Z79" s="414">
        <v>141.34</v>
      </c>
      <c r="AA79" s="414">
        <v>134.74</v>
      </c>
    </row>
    <row r="80" spans="1:27" s="701" customFormat="1" ht="12" customHeight="1">
      <c r="A80" s="1430" t="s">
        <v>60</v>
      </c>
      <c r="B80" s="414">
        <v>133.4</v>
      </c>
      <c r="C80" s="414">
        <v>130.61000000000001</v>
      </c>
      <c r="D80" s="414">
        <v>129.84</v>
      </c>
      <c r="E80" s="414">
        <v>106.14</v>
      </c>
      <c r="F80" s="1431">
        <v>112.21</v>
      </c>
      <c r="G80" s="414">
        <v>137.5</v>
      </c>
      <c r="H80" s="414">
        <v>134.36000000000001</v>
      </c>
      <c r="I80" s="414">
        <v>132.88999999999999</v>
      </c>
      <c r="J80" s="414">
        <v>156.07</v>
      </c>
      <c r="K80" s="414">
        <v>128.85</v>
      </c>
      <c r="L80" s="414">
        <v>156.65</v>
      </c>
      <c r="M80" s="414">
        <v>114.87</v>
      </c>
      <c r="N80" s="414">
        <v>161.84</v>
      </c>
      <c r="O80" s="1430" t="s">
        <v>60</v>
      </c>
      <c r="P80" s="414">
        <v>161.4</v>
      </c>
      <c r="Q80" s="414">
        <v>136.59</v>
      </c>
      <c r="R80" s="1431">
        <v>135.28</v>
      </c>
      <c r="S80" s="1431">
        <v>138.85</v>
      </c>
      <c r="T80" s="414">
        <v>147.82</v>
      </c>
      <c r="U80" s="414">
        <v>128.09</v>
      </c>
      <c r="V80" s="1431">
        <v>118.22</v>
      </c>
      <c r="W80" s="1431">
        <v>109.39</v>
      </c>
      <c r="X80" s="1431">
        <v>101.58</v>
      </c>
      <c r="Y80" s="414">
        <v>118.84</v>
      </c>
      <c r="Z80" s="414">
        <v>141.34</v>
      </c>
      <c r="AA80" s="414">
        <v>141.29</v>
      </c>
    </row>
    <row r="81" spans="1:27" s="701" customFormat="1" ht="12" customHeight="1">
      <c r="A81" s="1430" t="s">
        <v>61</v>
      </c>
      <c r="B81" s="414">
        <v>134.86000000000001</v>
      </c>
      <c r="C81" s="414">
        <v>133.63</v>
      </c>
      <c r="D81" s="414">
        <v>132.97</v>
      </c>
      <c r="E81" s="414">
        <v>106.62</v>
      </c>
      <c r="F81" s="1431">
        <v>116.68</v>
      </c>
      <c r="G81" s="414">
        <v>149.28</v>
      </c>
      <c r="H81" s="414">
        <v>138.18</v>
      </c>
      <c r="I81" s="414">
        <v>134.01</v>
      </c>
      <c r="J81" s="414">
        <v>142.97</v>
      </c>
      <c r="K81" s="414">
        <v>131.72</v>
      </c>
      <c r="L81" s="414">
        <v>146.28</v>
      </c>
      <c r="M81" s="414">
        <v>115.1</v>
      </c>
      <c r="N81" s="414">
        <v>161.84</v>
      </c>
      <c r="O81" s="1430" t="s">
        <v>61</v>
      </c>
      <c r="P81" s="414">
        <v>161.4</v>
      </c>
      <c r="Q81" s="414">
        <v>136.9</v>
      </c>
      <c r="R81" s="1431">
        <v>135.68</v>
      </c>
      <c r="S81" s="1431">
        <v>138.85</v>
      </c>
      <c r="T81" s="414">
        <v>147.82</v>
      </c>
      <c r="U81" s="414">
        <v>128.11000000000001</v>
      </c>
      <c r="V81" s="1431">
        <v>118.22</v>
      </c>
      <c r="W81" s="1431">
        <v>112.65</v>
      </c>
      <c r="X81" s="1431">
        <v>101.58</v>
      </c>
      <c r="Y81" s="414">
        <v>118.84</v>
      </c>
      <c r="Z81" s="414">
        <v>141.34</v>
      </c>
      <c r="AA81" s="414">
        <v>142.51</v>
      </c>
    </row>
    <row r="82" spans="1:27" s="701" customFormat="1" ht="12" customHeight="1">
      <c r="A82" s="612"/>
      <c r="B82" s="414"/>
      <c r="C82" s="414"/>
      <c r="D82" s="414"/>
      <c r="E82" s="414"/>
      <c r="F82" s="414"/>
      <c r="G82" s="414"/>
      <c r="H82" s="414"/>
      <c r="I82" s="414"/>
      <c r="J82" s="414"/>
      <c r="K82" s="414"/>
      <c r="L82" s="414"/>
      <c r="M82" s="414"/>
      <c r="N82" s="414"/>
      <c r="O82" s="612"/>
      <c r="P82" s="414"/>
      <c r="Q82" s="414"/>
      <c r="R82" s="414"/>
      <c r="S82" s="414"/>
      <c r="T82" s="414"/>
      <c r="U82" s="414"/>
      <c r="V82" s="414"/>
      <c r="W82" s="414"/>
      <c r="X82" s="414"/>
      <c r="Y82" s="414"/>
      <c r="Z82" s="414"/>
      <c r="AA82" s="414"/>
    </row>
    <row r="83" spans="1:27" s="717" customFormat="1" ht="12" customHeight="1">
      <c r="A83" s="302" t="s">
        <v>2890</v>
      </c>
      <c r="B83" s="413"/>
      <c r="C83" s="413"/>
      <c r="D83" s="413"/>
      <c r="E83" s="413"/>
      <c r="F83" s="623"/>
      <c r="G83" s="413"/>
      <c r="H83" s="413"/>
      <c r="I83" s="413"/>
      <c r="J83" s="413"/>
      <c r="K83" s="413"/>
      <c r="L83" s="413"/>
      <c r="M83" s="413"/>
      <c r="N83" s="413"/>
      <c r="O83" s="302" t="s">
        <v>2890</v>
      </c>
      <c r="P83" s="413"/>
      <c r="Q83" s="413"/>
      <c r="R83" s="623"/>
      <c r="S83" s="623"/>
      <c r="T83" s="413"/>
      <c r="U83" s="413"/>
      <c r="V83" s="623"/>
      <c r="W83" s="623"/>
      <c r="X83" s="623"/>
      <c r="Y83" s="413"/>
      <c r="Z83" s="413"/>
      <c r="AA83" s="413"/>
    </row>
    <row r="84" spans="1:27" s="701" customFormat="1" ht="12" customHeight="1">
      <c r="A84" s="175" t="s">
        <v>1681</v>
      </c>
      <c r="B84" s="413">
        <v>136.80874919982188</v>
      </c>
      <c r="C84" s="413">
        <v>139.08948345219005</v>
      </c>
      <c r="D84" s="413">
        <v>132.33117275875463</v>
      </c>
      <c r="E84" s="413">
        <v>106.11580423595267</v>
      </c>
      <c r="F84" s="623">
        <v>179.94810227676942</v>
      </c>
      <c r="G84" s="413">
        <v>130.94070472455201</v>
      </c>
      <c r="H84" s="413">
        <v>134.8454961638206</v>
      </c>
      <c r="I84" s="413">
        <v>136.03015348064019</v>
      </c>
      <c r="J84" s="413">
        <v>164.43080613140685</v>
      </c>
      <c r="K84" s="413">
        <v>132.89233559164268</v>
      </c>
      <c r="L84" s="413">
        <v>148.97883434175856</v>
      </c>
      <c r="M84" s="413">
        <v>114.44288196981024</v>
      </c>
      <c r="N84" s="413">
        <v>160.60999999999996</v>
      </c>
      <c r="O84" s="175" t="s">
        <v>1681</v>
      </c>
      <c r="P84" s="413">
        <v>170.44</v>
      </c>
      <c r="Q84" s="413">
        <v>138.05894389905035</v>
      </c>
      <c r="R84" s="623">
        <v>135.31999088732994</v>
      </c>
      <c r="S84" s="623">
        <v>136.79999999999995</v>
      </c>
      <c r="T84" s="413">
        <v>145.2233263698979</v>
      </c>
      <c r="U84" s="413">
        <v>126.94533397840111</v>
      </c>
      <c r="V84" s="623">
        <v>118.88</v>
      </c>
      <c r="W84" s="623">
        <v>119.86312588798968</v>
      </c>
      <c r="X84" s="623">
        <v>107.31</v>
      </c>
      <c r="Y84" s="413">
        <v>120.69</v>
      </c>
      <c r="Z84" s="413">
        <v>138.85999999999999</v>
      </c>
      <c r="AA84" s="413">
        <v>144.17960966077666</v>
      </c>
    </row>
    <row r="85" spans="1:27" s="701" customFormat="1" ht="12" customHeight="1">
      <c r="A85" s="1430" t="s">
        <v>1012</v>
      </c>
      <c r="B85" s="414">
        <v>136.18</v>
      </c>
      <c r="C85" s="414">
        <v>137.55000000000001</v>
      </c>
      <c r="D85" s="414">
        <v>130.91</v>
      </c>
      <c r="E85" s="414">
        <v>103.64</v>
      </c>
      <c r="F85" s="1431">
        <v>159.44</v>
      </c>
      <c r="G85" s="414">
        <v>143.78</v>
      </c>
      <c r="H85" s="414">
        <v>134.25</v>
      </c>
      <c r="I85" s="414">
        <v>133.74</v>
      </c>
      <c r="J85" s="414">
        <v>154.26</v>
      </c>
      <c r="K85" s="414">
        <v>132.36000000000001</v>
      </c>
      <c r="L85" s="414">
        <v>145.21</v>
      </c>
      <c r="M85" s="414">
        <v>113.49</v>
      </c>
      <c r="N85" s="414">
        <v>160.61000000000001</v>
      </c>
      <c r="O85" s="1430" t="s">
        <v>1012</v>
      </c>
      <c r="P85" s="414">
        <v>170.44</v>
      </c>
      <c r="Q85" s="414">
        <v>136.51</v>
      </c>
      <c r="R85" s="1431">
        <v>135.28</v>
      </c>
      <c r="S85" s="1431">
        <v>136.80000000000001</v>
      </c>
      <c r="T85" s="414">
        <v>145.25</v>
      </c>
      <c r="U85" s="414">
        <v>126.52</v>
      </c>
      <c r="V85" s="1431">
        <v>118.88</v>
      </c>
      <c r="W85" s="1431">
        <v>119.55</v>
      </c>
      <c r="X85" s="1431">
        <v>107.31</v>
      </c>
      <c r="Y85" s="414">
        <v>120.69</v>
      </c>
      <c r="Z85" s="414">
        <v>138.86000000000001</v>
      </c>
      <c r="AA85" s="414">
        <v>144.51</v>
      </c>
    </row>
    <row r="86" spans="1:27" s="701" customFormat="1" ht="12" customHeight="1">
      <c r="A86" s="1430" t="s">
        <v>1013</v>
      </c>
      <c r="B86" s="414">
        <v>136.66</v>
      </c>
      <c r="C86" s="414">
        <v>138.77000000000001</v>
      </c>
      <c r="D86" s="414">
        <v>132.24</v>
      </c>
      <c r="E86" s="414">
        <v>106.43</v>
      </c>
      <c r="F86" s="1431">
        <v>181.12</v>
      </c>
      <c r="G86" s="414">
        <v>125.73</v>
      </c>
      <c r="H86" s="414">
        <v>135.6</v>
      </c>
      <c r="I86" s="414">
        <v>137.02000000000001</v>
      </c>
      <c r="J86" s="414">
        <v>169.69</v>
      </c>
      <c r="K86" s="414">
        <v>132.72999999999999</v>
      </c>
      <c r="L86" s="414">
        <v>150.63999999999999</v>
      </c>
      <c r="M86" s="414">
        <v>114.14</v>
      </c>
      <c r="N86" s="414">
        <v>160.61000000000001</v>
      </c>
      <c r="O86" s="1430" t="s">
        <v>1013</v>
      </c>
      <c r="P86" s="414">
        <v>170.44</v>
      </c>
      <c r="Q86" s="414">
        <v>138.80000000000001</v>
      </c>
      <c r="R86" s="1431">
        <v>135.29</v>
      </c>
      <c r="S86" s="1431">
        <v>136.80000000000001</v>
      </c>
      <c r="T86" s="414">
        <v>145.16</v>
      </c>
      <c r="U86" s="414">
        <v>126.55</v>
      </c>
      <c r="V86" s="1431">
        <v>118.88</v>
      </c>
      <c r="W86" s="1431">
        <v>119.99</v>
      </c>
      <c r="X86" s="1431">
        <v>107.31</v>
      </c>
      <c r="Y86" s="414">
        <v>120.69</v>
      </c>
      <c r="Z86" s="414">
        <v>138.86000000000001</v>
      </c>
      <c r="AA86" s="414">
        <v>144.31</v>
      </c>
    </row>
    <row r="87" spans="1:27" s="701" customFormat="1" ht="12" customHeight="1">
      <c r="A87" s="1432" t="s">
        <v>1014</v>
      </c>
      <c r="B87" s="743">
        <v>137.59</v>
      </c>
      <c r="C87" s="743">
        <v>140.97</v>
      </c>
      <c r="D87" s="743">
        <v>133.86000000000001</v>
      </c>
      <c r="E87" s="743">
        <v>108.33</v>
      </c>
      <c r="F87" s="1433">
        <v>201.78</v>
      </c>
      <c r="G87" s="743">
        <v>124.19</v>
      </c>
      <c r="H87" s="743">
        <v>134.69</v>
      </c>
      <c r="I87" s="743">
        <v>137.36000000000001</v>
      </c>
      <c r="J87" s="743">
        <v>169.84</v>
      </c>
      <c r="K87" s="743">
        <v>133.59</v>
      </c>
      <c r="L87" s="743">
        <v>151.16</v>
      </c>
      <c r="M87" s="743">
        <v>115.71</v>
      </c>
      <c r="N87" s="743">
        <v>160.61000000000001</v>
      </c>
      <c r="O87" s="1432" t="s">
        <v>1014</v>
      </c>
      <c r="P87" s="743">
        <v>170.44</v>
      </c>
      <c r="Q87" s="743">
        <v>138.88</v>
      </c>
      <c r="R87" s="1433">
        <v>135.38999999999999</v>
      </c>
      <c r="S87" s="1433">
        <v>136.80000000000001</v>
      </c>
      <c r="T87" s="743">
        <v>145.26</v>
      </c>
      <c r="U87" s="743">
        <v>127.77</v>
      </c>
      <c r="V87" s="1433">
        <v>118.88</v>
      </c>
      <c r="W87" s="1433">
        <v>120.05</v>
      </c>
      <c r="X87" s="1433">
        <v>107.31</v>
      </c>
      <c r="Y87" s="743">
        <v>120.69</v>
      </c>
      <c r="Z87" s="743">
        <v>138.86000000000001</v>
      </c>
      <c r="AA87" s="743">
        <v>143.72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1" orientation="portrait" useFirstPageNumber="1" r:id="rId1"/>
  <headerFooter alignWithMargins="0">
    <oddFooter>&amp;C&amp;"Times New Roman,Bold"&amp;10&amp;P</oddFooter>
  </headerFooter>
  <colBreaks count="1" manualBreakCount="1">
    <brk id="14" max="1048575" man="1"/>
  </colBreaks>
</worksheet>
</file>

<file path=xl/worksheets/sheet76.xml><?xml version="1.0" encoding="utf-8"?>
<worksheet xmlns="http://schemas.openxmlformats.org/spreadsheetml/2006/main" xmlns:r="http://schemas.openxmlformats.org/officeDocument/2006/relationships">
  <sheetPr codeName="Sheet67"/>
  <dimension ref="A1:D49"/>
  <sheetViews>
    <sheetView topLeftCell="B1" workbookViewId="0">
      <selection activeCell="D5" sqref="D5:D49"/>
    </sheetView>
  </sheetViews>
  <sheetFormatPr defaultRowHeight="9" customHeight="1"/>
  <cols>
    <col min="1" max="4" width="31.83203125" customWidth="1"/>
    <col min="5" max="16384" width="9.33203125" style="49"/>
  </cols>
  <sheetData>
    <row r="1" spans="1:4" s="471" customFormat="1" ht="14.1" customHeight="1">
      <c r="A1" s="1340" t="s">
        <v>2475</v>
      </c>
      <c r="B1" s="522"/>
      <c r="C1" s="522"/>
      <c r="D1" s="522"/>
    </row>
    <row r="2" spans="1:4" s="471" customFormat="1" ht="14.1" customHeight="1">
      <c r="A2" s="496" t="s">
        <v>2027</v>
      </c>
      <c r="B2" s="497"/>
      <c r="C2" s="497"/>
      <c r="D2" s="497"/>
    </row>
    <row r="3" spans="1:4" s="471" customFormat="1" ht="14.1" customHeight="1">
      <c r="A3" s="496"/>
      <c r="B3" s="497"/>
      <c r="C3" s="497"/>
      <c r="D3" s="498"/>
    </row>
    <row r="4" spans="1:4" s="471" customFormat="1" ht="14.1" customHeight="1">
      <c r="A4" s="973"/>
      <c r="B4" s="490"/>
      <c r="C4" s="490"/>
      <c r="D4" s="490"/>
    </row>
    <row r="5" spans="1:4" s="280" customFormat="1" ht="15" customHeight="1">
      <c r="A5" s="972" t="s">
        <v>976</v>
      </c>
      <c r="B5" s="972" t="s">
        <v>1277</v>
      </c>
      <c r="C5" s="972" t="s">
        <v>18</v>
      </c>
      <c r="D5" s="972" t="s">
        <v>2146</v>
      </c>
    </row>
    <row r="6" spans="1:4" s="58" customFormat="1" ht="15" customHeight="1">
      <c r="A6" s="1116" t="s">
        <v>943</v>
      </c>
      <c r="B6" s="1117">
        <v>3.2305795695919062</v>
      </c>
      <c r="C6" s="1117">
        <v>2.7647995841134061</v>
      </c>
      <c r="D6" s="2289">
        <v>3.7787944765037205</v>
      </c>
    </row>
    <row r="7" spans="1:4" s="58" customFormat="1" ht="15" customHeight="1">
      <c r="A7" s="1119" t="s">
        <v>1662</v>
      </c>
      <c r="B7" s="968">
        <v>3.7033473114834043</v>
      </c>
      <c r="C7" s="968">
        <v>3.1931488154549195</v>
      </c>
      <c r="D7" s="968">
        <v>4.1073853005475218</v>
      </c>
    </row>
    <row r="8" spans="1:4" s="58" customFormat="1" ht="15" customHeight="1">
      <c r="A8" s="1119" t="s">
        <v>1665</v>
      </c>
      <c r="B8" s="968">
        <v>4.2286448024739585</v>
      </c>
      <c r="C8" s="968">
        <v>3.660438886009298</v>
      </c>
      <c r="D8" s="968">
        <v>4.7098018112944917</v>
      </c>
    </row>
    <row r="9" spans="1:4" s="58" customFormat="1" ht="15" customHeight="1">
      <c r="A9" s="1119" t="s">
        <v>1666</v>
      </c>
      <c r="B9" s="968">
        <v>4.3599691752215977</v>
      </c>
      <c r="C9" s="968">
        <v>3.6214980467964337</v>
      </c>
      <c r="D9" s="968">
        <v>5.2574531847008279</v>
      </c>
    </row>
    <row r="10" spans="1:4" s="58" customFormat="1" ht="15" customHeight="1">
      <c r="A10" s="1119" t="s">
        <v>1667</v>
      </c>
      <c r="B10" s="968">
        <v>4.5175584225187633</v>
      </c>
      <c r="C10" s="968">
        <v>3.7383205644350279</v>
      </c>
      <c r="D10" s="968">
        <v>5.5860440087446293</v>
      </c>
    </row>
    <row r="11" spans="1:4" s="58" customFormat="1" ht="15" customHeight="1">
      <c r="A11" s="1119" t="s">
        <v>1668</v>
      </c>
      <c r="B11" s="968">
        <v>4.9903261644102619</v>
      </c>
      <c r="C11" s="968">
        <v>4.205610634989406</v>
      </c>
      <c r="D11" s="968">
        <v>5.9693999701290661</v>
      </c>
    </row>
    <row r="12" spans="1:4" s="58" customFormat="1" ht="15" customHeight="1">
      <c r="A12" s="1119" t="s">
        <v>1669</v>
      </c>
      <c r="B12" s="968">
        <v>5.1741802862569548</v>
      </c>
      <c r="C12" s="968">
        <v>4.2834923134151364</v>
      </c>
      <c r="D12" s="968">
        <v>6.4075210688541349</v>
      </c>
    </row>
    <row r="13" spans="1:4" s="58" customFormat="1" ht="15" customHeight="1">
      <c r="A13" s="1119" t="s">
        <v>1670</v>
      </c>
      <c r="B13" s="968">
        <v>5.6732129026979825</v>
      </c>
      <c r="C13" s="968">
        <v>4.7118415447566493</v>
      </c>
      <c r="D13" s="968">
        <v>6.8456421675792036</v>
      </c>
    </row>
    <row r="14" spans="1:4" s="58" customFormat="1" ht="15" customHeight="1">
      <c r="A14" s="1119" t="s">
        <v>1671</v>
      </c>
      <c r="B14" s="968">
        <v>6.4086293900847568</v>
      </c>
      <c r="C14" s="968">
        <v>5.2959541329496229</v>
      </c>
      <c r="D14" s="968">
        <v>7.8314146397106095</v>
      </c>
    </row>
    <row r="15" spans="1:4" s="58" customFormat="1" ht="15" customHeight="1">
      <c r="A15" s="1119" t="s">
        <v>1672</v>
      </c>
      <c r="B15" s="968">
        <v>7.0652512538229484</v>
      </c>
      <c r="C15" s="968">
        <v>5.8800667211425957</v>
      </c>
      <c r="D15" s="968">
        <v>8.5433614251388459</v>
      </c>
    </row>
    <row r="16" spans="1:4" s="58" customFormat="1" ht="15" customHeight="1">
      <c r="A16" s="1119" t="s">
        <v>1673</v>
      </c>
      <c r="B16" s="968">
        <v>8.1158462358040566</v>
      </c>
      <c r="C16" s="968">
        <v>6.9314693798899469</v>
      </c>
      <c r="D16" s="968">
        <v>9.2553082105670832</v>
      </c>
    </row>
    <row r="17" spans="1:4" s="58" customFormat="1" ht="15" customHeight="1">
      <c r="A17" s="1119" t="s">
        <v>1674</v>
      </c>
      <c r="B17" s="968">
        <v>8.6411437267946098</v>
      </c>
      <c r="C17" s="968">
        <v>7.2040552543800018</v>
      </c>
      <c r="D17" s="968">
        <v>10.350610957379754</v>
      </c>
    </row>
    <row r="18" spans="1:4" s="58" customFormat="1" ht="15" customHeight="1">
      <c r="A18" s="1119" t="s">
        <v>1675</v>
      </c>
      <c r="B18" s="968">
        <v>9.4290899632804415</v>
      </c>
      <c r="C18" s="968">
        <v>7.6713453249343795</v>
      </c>
      <c r="D18" s="968">
        <v>11.993565077598763</v>
      </c>
    </row>
    <row r="19" spans="1:4" s="58" customFormat="1" ht="15" customHeight="1">
      <c r="A19" s="1119" t="s">
        <v>1676</v>
      </c>
      <c r="B19" s="968">
        <v>10.532214694360604</v>
      </c>
      <c r="C19" s="968">
        <v>8.6838071444688669</v>
      </c>
      <c r="D19" s="968">
        <v>13.088867824411436</v>
      </c>
    </row>
    <row r="20" spans="1:4" s="58" customFormat="1" ht="15" customHeight="1">
      <c r="A20" s="1119" t="s">
        <v>1677</v>
      </c>
      <c r="B20" s="968">
        <v>11.976782794584629</v>
      </c>
      <c r="C20" s="968">
        <v>10.085677356132001</v>
      </c>
      <c r="D20" s="968">
        <v>14.238935708564743</v>
      </c>
    </row>
    <row r="21" spans="1:4" s="58" customFormat="1" ht="15" customHeight="1">
      <c r="A21" s="1119" t="s">
        <v>1678</v>
      </c>
      <c r="B21" s="968">
        <v>13.395086020259123</v>
      </c>
      <c r="C21" s="968">
        <v>11.448606728582272</v>
      </c>
      <c r="D21" s="968">
        <v>15.334238455377415</v>
      </c>
    </row>
    <row r="22" spans="1:4" s="58" customFormat="1" ht="15" customHeight="1">
      <c r="A22" s="1119" t="s">
        <v>727</v>
      </c>
      <c r="B22" s="968">
        <v>14.787124371384088</v>
      </c>
      <c r="C22" s="968">
        <v>12.46106854811676</v>
      </c>
      <c r="D22" s="968">
        <v>17.470078811662127</v>
      </c>
    </row>
    <row r="23" spans="1:4" s="58" customFormat="1" ht="15" customHeight="1">
      <c r="A23" s="1119" t="s">
        <v>728</v>
      </c>
      <c r="B23" s="968">
        <v>14.839654120483146</v>
      </c>
      <c r="C23" s="968">
        <v>12.46106854811676</v>
      </c>
      <c r="D23" s="968">
        <v>17.743904498365293</v>
      </c>
    </row>
    <row r="24" spans="1:4" s="58" customFormat="1" ht="15" customHeight="1">
      <c r="A24" s="1119" t="s">
        <v>729</v>
      </c>
      <c r="B24" s="968">
        <v>16.257957346157642</v>
      </c>
      <c r="C24" s="968">
        <v>13.551412046076974</v>
      </c>
      <c r="D24" s="968">
        <v>19.770214579968741</v>
      </c>
    </row>
    <row r="25" spans="1:4" s="58" customFormat="1" ht="15" customHeight="1">
      <c r="A25" s="1119" t="s">
        <v>732</v>
      </c>
      <c r="B25" s="968">
        <v>19.488536915749549</v>
      </c>
      <c r="C25" s="968">
        <v>16.627738343893302</v>
      </c>
      <c r="D25" s="968">
        <v>22.618001721681686</v>
      </c>
    </row>
    <row r="26" spans="1:4" s="58" customFormat="1" ht="15" customHeight="1">
      <c r="A26" s="1119" t="s">
        <v>737</v>
      </c>
      <c r="B26" s="968">
        <v>20.906840141424041</v>
      </c>
      <c r="C26" s="968">
        <v>17.601259324214926</v>
      </c>
      <c r="D26" s="968">
        <v>24.918137489988304</v>
      </c>
    </row>
    <row r="27" spans="1:4" s="58" customFormat="1" ht="15" customHeight="1">
      <c r="A27" s="1119" t="s">
        <v>738</v>
      </c>
      <c r="B27" s="968">
        <v>22.246348743449957</v>
      </c>
      <c r="C27" s="968">
        <v>18.691602822175138</v>
      </c>
      <c r="D27" s="968">
        <v>26.506326472866675</v>
      </c>
    </row>
    <row r="28" spans="1:4" s="58" customFormat="1" ht="15" customHeight="1">
      <c r="A28" s="1119" t="s">
        <v>740</v>
      </c>
      <c r="B28" s="968">
        <v>23.979830463718784</v>
      </c>
      <c r="C28" s="968">
        <v>20.366058908328327</v>
      </c>
      <c r="D28" s="968">
        <v>28.039750318404419</v>
      </c>
    </row>
    <row r="29" spans="1:4" s="58" customFormat="1" ht="15" customHeight="1">
      <c r="A29" s="1119" t="s">
        <v>741</v>
      </c>
      <c r="B29" s="968">
        <v>26.264874549527693</v>
      </c>
      <c r="C29" s="968">
        <v>22.702509261100218</v>
      </c>
      <c r="D29" s="968">
        <v>29.737469575964059</v>
      </c>
    </row>
    <row r="30" spans="1:4" s="58" customFormat="1" ht="15" customHeight="1">
      <c r="A30" s="1119" t="s">
        <v>742</v>
      </c>
      <c r="B30" s="968">
        <v>28.523653760787074</v>
      </c>
      <c r="C30" s="968">
        <v>24.883196257020654</v>
      </c>
      <c r="D30" s="968">
        <v>31.928075069589404</v>
      </c>
    </row>
    <row r="31" spans="1:4" s="58" customFormat="1" ht="15" customHeight="1">
      <c r="A31" s="1119" t="s">
        <v>743</v>
      </c>
      <c r="B31" s="968">
        <v>30.80869784659598</v>
      </c>
      <c r="C31" s="968">
        <v>26.869179056876764</v>
      </c>
      <c r="D31" s="968">
        <v>34.502036524599191</v>
      </c>
    </row>
    <row r="32" spans="1:4" s="58" customFormat="1" ht="15" customHeight="1">
      <c r="A32" s="1119" t="s">
        <v>744</v>
      </c>
      <c r="B32" s="968">
        <v>34.354455910782228</v>
      </c>
      <c r="C32" s="968">
        <v>31.269493887930491</v>
      </c>
      <c r="D32" s="968">
        <v>36.528346606202632</v>
      </c>
    </row>
    <row r="33" spans="1:4" s="58" customFormat="1" ht="15" customHeight="1">
      <c r="A33" s="1119" t="s">
        <v>745</v>
      </c>
      <c r="B33" s="968">
        <v>35.61735862870534</v>
      </c>
      <c r="C33" s="968">
        <v>31.581020601633409</v>
      </c>
      <c r="D33" s="968">
        <v>39.157073198553043</v>
      </c>
    </row>
    <row r="34" spans="1:4" s="58" customFormat="1" ht="15" customHeight="1">
      <c r="A34" s="1119" t="s">
        <v>746</v>
      </c>
      <c r="B34" s="968">
        <v>37.453711107626489</v>
      </c>
      <c r="C34" s="968">
        <v>31.736783958484871</v>
      </c>
      <c r="D34" s="968">
        <v>43.319223636441201</v>
      </c>
    </row>
    <row r="35" spans="1:4" s="58" customFormat="1" ht="15" customHeight="1">
      <c r="A35" s="1119" t="s">
        <v>748</v>
      </c>
      <c r="B35" s="968">
        <v>38.399246591409486</v>
      </c>
      <c r="C35" s="968">
        <v>32.710304938806495</v>
      </c>
      <c r="D35" s="968">
        <v>44.19546583389134</v>
      </c>
    </row>
    <row r="36" spans="1:4" s="58" customFormat="1" ht="15" customHeight="1">
      <c r="A36" s="1119" t="s">
        <v>895</v>
      </c>
      <c r="B36" s="968">
        <v>39.870079566183037</v>
      </c>
      <c r="C36" s="968">
        <v>33.722766758340974</v>
      </c>
      <c r="D36" s="968">
        <v>46.221775915494788</v>
      </c>
    </row>
    <row r="37" spans="1:4" s="58" customFormat="1" ht="15" customHeight="1">
      <c r="A37" s="969" t="s">
        <v>873</v>
      </c>
      <c r="B37" s="968">
        <v>41.130793544560369</v>
      </c>
      <c r="C37" s="968">
        <v>34.735228577875468</v>
      </c>
      <c r="D37" s="968">
        <v>47.80996489837316</v>
      </c>
    </row>
    <row r="38" spans="1:4" s="4" customFormat="1" ht="15" customHeight="1">
      <c r="A38" s="969" t="s">
        <v>1601</v>
      </c>
      <c r="B38" s="968">
        <v>42.94306988847778</v>
      </c>
      <c r="C38" s="968">
        <v>36.059217111112872</v>
      </c>
      <c r="D38" s="968">
        <v>50.164865804020401</v>
      </c>
    </row>
    <row r="39" spans="1:4" s="58" customFormat="1" ht="15" customHeight="1">
      <c r="A39" s="1119" t="s">
        <v>1683</v>
      </c>
      <c r="B39" s="968">
        <v>46.620152325411645</v>
      </c>
      <c r="C39" s="968">
        <v>38.940839212864873</v>
      </c>
      <c r="D39" s="968">
        <v>54.765137340633629</v>
      </c>
    </row>
    <row r="40" spans="1:4" s="58" customFormat="1" ht="15" customHeight="1">
      <c r="A40" s="1119" t="s">
        <v>1408</v>
      </c>
      <c r="B40" s="968">
        <v>49.277501007960119</v>
      </c>
      <c r="C40" s="968">
        <v>41.627757118552552</v>
      </c>
      <c r="D40" s="968">
        <v>57.284333658302778</v>
      </c>
    </row>
    <row r="41" spans="1:4" s="58" customFormat="1" ht="15" customHeight="1">
      <c r="A41" s="1119" t="s">
        <v>1441</v>
      </c>
      <c r="B41" s="968">
        <v>52.401051213762706</v>
      </c>
      <c r="C41" s="968">
        <v>45.521841039839039</v>
      </c>
      <c r="D41" s="968">
        <v>59.474939151928119</v>
      </c>
    </row>
    <row r="42" spans="1:4" s="58" customFormat="1" ht="15" customHeight="1">
      <c r="A42" s="1119" t="s">
        <v>1442</v>
      </c>
      <c r="B42" s="968">
        <v>58.881252386994916</v>
      </c>
      <c r="C42" s="968">
        <v>52.881659651070507</v>
      </c>
      <c r="D42" s="968">
        <v>64.841922611310224</v>
      </c>
    </row>
    <row r="43" spans="1:4" s="58" customFormat="1" ht="15" customHeight="1">
      <c r="A43" s="1119" t="s">
        <v>721</v>
      </c>
      <c r="B43" s="968">
        <v>64.941872189298437</v>
      </c>
      <c r="C43" s="968">
        <v>61.253940081836447</v>
      </c>
      <c r="D43" s="968">
        <v>68.401656538451405</v>
      </c>
    </row>
    <row r="44" spans="1:4" s="58" customFormat="1" ht="15" customHeight="1">
      <c r="A44" s="1119" t="s">
        <v>292</v>
      </c>
      <c r="B44" s="968">
        <v>71.795034581133947</v>
      </c>
      <c r="C44" s="968">
        <v>70.950209045839799</v>
      </c>
      <c r="D44" s="968">
        <v>72.563806976339549</v>
      </c>
    </row>
    <row r="45" spans="1:4" s="58" customFormat="1" ht="15" customHeight="1">
      <c r="A45" s="1119" t="s">
        <v>1195</v>
      </c>
      <c r="B45" s="968">
        <v>78.788057429945695</v>
      </c>
      <c r="C45" s="968">
        <v>77.609092551239684</v>
      </c>
      <c r="D45" s="968">
        <v>79.902335379984464</v>
      </c>
    </row>
    <row r="46" spans="1:4" s="58" customFormat="1" ht="15" customHeight="1">
      <c r="A46" s="969" t="s">
        <v>428</v>
      </c>
      <c r="B46" s="968">
        <v>86.223971725848855</v>
      </c>
      <c r="C46" s="968">
        <v>84.696325287981097</v>
      </c>
      <c r="D46" s="968">
        <v>87.678984882354442</v>
      </c>
    </row>
    <row r="47" spans="1:4" s="4" customFormat="1" ht="15" customHeight="1">
      <c r="A47" s="969" t="s">
        <v>1828</v>
      </c>
      <c r="B47" s="968">
        <v>93.193684498497902</v>
      </c>
      <c r="C47" s="968">
        <v>92.796019844256989</v>
      </c>
      <c r="D47" s="968">
        <v>93.648384852483488</v>
      </c>
    </row>
    <row r="48" spans="1:4" s="279" customFormat="1" ht="15" customHeight="1">
      <c r="A48" s="969" t="s">
        <v>1915</v>
      </c>
      <c r="B48" s="968">
        <v>100.000226738008</v>
      </c>
      <c r="C48" s="968">
        <v>100.000075098637</v>
      </c>
      <c r="D48" s="968">
        <v>100.001140783997</v>
      </c>
    </row>
    <row r="49" spans="1:4" s="279" customFormat="1" ht="15" customHeight="1">
      <c r="A49" s="970" t="s">
        <v>2019</v>
      </c>
      <c r="B49" s="971">
        <v>110.42</v>
      </c>
      <c r="C49" s="971">
        <v>110.78</v>
      </c>
      <c r="D49" s="971">
        <v>110.1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3" orientation="portrait" useFirstPageNumber="1" r:id="rId1"/>
  <headerFooter alignWithMargins="0">
    <oddFooter>&amp;C&amp;"Times New Roman,Bold"&amp;10&amp;P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sheetPr codeName="Sheet68"/>
  <dimension ref="A1:AA87"/>
  <sheetViews>
    <sheetView topLeftCell="Q1" workbookViewId="0">
      <selection activeCell="AA8" sqref="AA8"/>
    </sheetView>
  </sheetViews>
  <sheetFormatPr defaultRowHeight="9.9499999999999993" customHeight="1"/>
  <cols>
    <col min="1" max="1" width="10.6640625" customWidth="1"/>
    <col min="2" max="2" width="8.83203125" customWidth="1"/>
    <col min="3" max="3" width="9.6640625" customWidth="1"/>
    <col min="4" max="4" width="9.33203125" customWidth="1"/>
    <col min="5" max="5" width="8.83203125" customWidth="1"/>
    <col min="6" max="6" width="9.5" customWidth="1"/>
    <col min="7" max="7" width="8.83203125" customWidth="1"/>
    <col min="8" max="8" width="9.1640625" customWidth="1"/>
    <col min="9" max="11" width="8.83203125" customWidth="1"/>
    <col min="12" max="12" width="8.1640625" customWidth="1"/>
    <col min="13" max="14" width="8.83203125" customWidth="1"/>
    <col min="15" max="15" width="10.6640625" customWidth="1"/>
    <col min="16" max="21" width="9.83203125" customWidth="1"/>
    <col min="22" max="23" width="8.83203125" customWidth="1"/>
    <col min="24" max="24" width="9.33203125" customWidth="1"/>
    <col min="25" max="26" width="9.83203125" customWidth="1"/>
    <col min="27" max="27" width="10.83203125" customWidth="1"/>
    <col min="28" max="16384" width="9.33203125" style="49"/>
  </cols>
  <sheetData>
    <row r="1" spans="1:27" s="471" customFormat="1" ht="14.1" customHeight="1">
      <c r="A1" s="1340" t="s">
        <v>2474</v>
      </c>
      <c r="B1" s="451"/>
      <c r="C1" s="522"/>
      <c r="D1" s="522"/>
      <c r="E1" s="522"/>
      <c r="F1" s="530"/>
      <c r="G1" s="530"/>
      <c r="H1" s="530"/>
      <c r="I1" s="530"/>
      <c r="J1" s="530"/>
      <c r="K1" s="530"/>
      <c r="L1" s="530"/>
      <c r="M1" s="530"/>
      <c r="N1" s="530"/>
      <c r="O1" s="1340" t="s">
        <v>2152</v>
      </c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</row>
    <row r="2" spans="1:27" s="471" customFormat="1" ht="14.1" customHeight="1">
      <c r="A2" s="496" t="s">
        <v>2147</v>
      </c>
      <c r="B2" s="496"/>
      <c r="C2" s="497"/>
      <c r="D2" s="497"/>
      <c r="E2" s="497"/>
      <c r="F2" s="498"/>
      <c r="G2" s="498"/>
      <c r="H2" s="498"/>
      <c r="I2" s="498"/>
      <c r="J2" s="498"/>
      <c r="K2" s="498"/>
      <c r="L2" s="498"/>
      <c r="M2" s="498"/>
      <c r="N2" s="498"/>
      <c r="O2" s="496"/>
      <c r="P2" s="498"/>
      <c r="Q2" s="498"/>
      <c r="R2" s="498"/>
      <c r="S2" s="498"/>
      <c r="T2" s="498"/>
      <c r="U2" s="498"/>
      <c r="V2" s="498"/>
      <c r="W2" s="498"/>
      <c r="X2" s="498"/>
      <c r="Y2" s="498"/>
      <c r="Z2" s="498"/>
      <c r="AA2" s="498"/>
    </row>
    <row r="3" spans="1:27" s="471" customFormat="1" ht="14.1" customHeight="1">
      <c r="A3" s="496"/>
      <c r="B3" s="497"/>
      <c r="C3" s="497"/>
      <c r="D3" s="497"/>
      <c r="E3" s="497"/>
      <c r="F3" s="498"/>
      <c r="G3" s="498"/>
      <c r="H3" s="498"/>
      <c r="I3" s="498"/>
      <c r="J3" s="498"/>
      <c r="K3" s="498"/>
      <c r="L3" s="498"/>
      <c r="M3" s="498"/>
      <c r="N3" s="498"/>
      <c r="O3" s="496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98"/>
    </row>
    <row r="4" spans="1:27" s="471" customFormat="1" ht="14.1" customHeight="1">
      <c r="A4" s="973"/>
      <c r="B4" s="490"/>
      <c r="C4" s="490"/>
      <c r="D4" s="490"/>
      <c r="E4" s="490"/>
      <c r="F4" s="490"/>
      <c r="G4" s="498"/>
      <c r="H4" s="498"/>
      <c r="I4" s="498"/>
      <c r="J4" s="498"/>
      <c r="K4" s="498"/>
      <c r="L4" s="498"/>
      <c r="M4" s="498"/>
      <c r="N4" s="498"/>
      <c r="O4" s="973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</row>
    <row r="5" spans="1:27" s="58" customFormat="1" ht="9.9499999999999993" customHeight="1">
      <c r="A5" s="965"/>
      <c r="B5" s="93"/>
      <c r="C5" s="95"/>
      <c r="D5" s="974" t="s">
        <v>2148</v>
      </c>
      <c r="E5" s="965"/>
      <c r="F5" s="93"/>
      <c r="G5" s="95"/>
      <c r="H5" s="95"/>
      <c r="I5" s="95"/>
      <c r="J5" s="95"/>
      <c r="K5" s="95"/>
      <c r="L5" s="95"/>
      <c r="M5" s="95"/>
      <c r="N5" s="93"/>
      <c r="O5" s="93"/>
      <c r="P5" s="95"/>
      <c r="Q5" s="93"/>
      <c r="R5" s="93"/>
      <c r="S5" s="95"/>
      <c r="T5" s="95"/>
      <c r="U5" s="95" t="s">
        <v>957</v>
      </c>
      <c r="V5" s="95"/>
      <c r="W5" s="95"/>
      <c r="X5" s="95"/>
      <c r="Y5" s="95"/>
      <c r="Z5" s="95"/>
      <c r="AA5" s="2275"/>
    </row>
    <row r="6" spans="1:27" s="58" customFormat="1" ht="9.9499999999999993" customHeight="1">
      <c r="A6" s="1901" t="s">
        <v>976</v>
      </c>
      <c r="B6" s="354"/>
      <c r="C6" s="355"/>
      <c r="D6" s="354" t="s">
        <v>19</v>
      </c>
      <c r="F6" s="354"/>
      <c r="G6" s="355"/>
      <c r="H6" s="355" t="s">
        <v>1004</v>
      </c>
      <c r="I6" s="355"/>
      <c r="J6" s="355"/>
      <c r="K6" s="355" t="s">
        <v>22</v>
      </c>
      <c r="L6" s="355"/>
      <c r="M6" s="355" t="s">
        <v>1342</v>
      </c>
      <c r="N6" s="354"/>
      <c r="O6" s="1903" t="s">
        <v>1687</v>
      </c>
      <c r="P6" s="355"/>
      <c r="Q6" s="354"/>
      <c r="R6" s="354"/>
      <c r="S6" s="355"/>
      <c r="T6" s="355"/>
      <c r="U6" s="355" t="s">
        <v>1003</v>
      </c>
      <c r="V6" s="355"/>
      <c r="W6" s="355"/>
      <c r="X6" s="355"/>
      <c r="Y6" s="355"/>
      <c r="Z6" s="355"/>
      <c r="AA6" s="2277" t="s">
        <v>1793</v>
      </c>
    </row>
    <row r="7" spans="1:27" s="58" customFormat="1" ht="9.9499999999999993" customHeight="1">
      <c r="A7" s="1901" t="s">
        <v>1001</v>
      </c>
      <c r="B7" s="354" t="s">
        <v>1002</v>
      </c>
      <c r="C7" s="355" t="s">
        <v>178</v>
      </c>
      <c r="D7" s="362" t="s">
        <v>1711</v>
      </c>
      <c r="E7" s="362" t="s">
        <v>2072</v>
      </c>
      <c r="F7" s="354"/>
      <c r="G7" s="355" t="s">
        <v>20</v>
      </c>
      <c r="H7" s="355" t="s">
        <v>1790</v>
      </c>
      <c r="I7" s="355" t="s">
        <v>21</v>
      </c>
      <c r="J7" s="355"/>
      <c r="K7" s="355" t="s">
        <v>2076</v>
      </c>
      <c r="L7" s="355"/>
      <c r="M7" s="355" t="s">
        <v>2077</v>
      </c>
      <c r="N7" s="354" t="s">
        <v>2078</v>
      </c>
      <c r="O7" s="1903" t="s">
        <v>1001</v>
      </c>
      <c r="P7" s="355" t="s">
        <v>767</v>
      </c>
      <c r="Q7" s="354" t="s">
        <v>24</v>
      </c>
      <c r="R7" s="354" t="s">
        <v>2149</v>
      </c>
      <c r="S7" s="355" t="s">
        <v>2079</v>
      </c>
      <c r="T7" s="355" t="s">
        <v>27</v>
      </c>
      <c r="U7" s="355" t="s">
        <v>29</v>
      </c>
      <c r="V7" s="355"/>
      <c r="W7" s="355" t="s">
        <v>2080</v>
      </c>
      <c r="X7" s="355" t="s">
        <v>1005</v>
      </c>
      <c r="Y7" s="355" t="s">
        <v>31</v>
      </c>
      <c r="Z7" s="355"/>
      <c r="AA7" s="2277" t="s">
        <v>33</v>
      </c>
    </row>
    <row r="8" spans="1:27" s="58" customFormat="1" ht="9.9499999999999993" customHeight="1">
      <c r="A8" s="1902" t="s">
        <v>1006</v>
      </c>
      <c r="B8" s="121" t="s">
        <v>1007</v>
      </c>
      <c r="C8" s="94" t="s">
        <v>980</v>
      </c>
      <c r="D8" s="964" t="s">
        <v>1790</v>
      </c>
      <c r="E8" s="964" t="s">
        <v>2073</v>
      </c>
      <c r="F8" s="121" t="s">
        <v>497</v>
      </c>
      <c r="G8" s="94" t="s">
        <v>999</v>
      </c>
      <c r="H8" s="94" t="s">
        <v>2074</v>
      </c>
      <c r="I8" s="94" t="s">
        <v>929</v>
      </c>
      <c r="J8" s="94" t="s">
        <v>2075</v>
      </c>
      <c r="K8" s="94" t="s">
        <v>1790</v>
      </c>
      <c r="L8" s="94" t="s">
        <v>1009</v>
      </c>
      <c r="M8" s="94" t="s">
        <v>23</v>
      </c>
      <c r="N8" s="121" t="s">
        <v>23</v>
      </c>
      <c r="O8" s="1904" t="s">
        <v>1006</v>
      </c>
      <c r="P8" s="94" t="s">
        <v>1790</v>
      </c>
      <c r="Q8" s="121" t="s">
        <v>25</v>
      </c>
      <c r="R8" s="121" t="s">
        <v>26</v>
      </c>
      <c r="S8" s="94" t="s">
        <v>930</v>
      </c>
      <c r="T8" s="94" t="s">
        <v>28</v>
      </c>
      <c r="U8" s="94" t="s">
        <v>854</v>
      </c>
      <c r="V8" s="94" t="s">
        <v>30</v>
      </c>
      <c r="W8" s="94" t="s">
        <v>2081</v>
      </c>
      <c r="X8" s="94" t="s">
        <v>1011</v>
      </c>
      <c r="Y8" s="94" t="s">
        <v>32</v>
      </c>
      <c r="Z8" s="94" t="s">
        <v>1284</v>
      </c>
      <c r="AA8" s="2276" t="s">
        <v>1789</v>
      </c>
    </row>
    <row r="9" spans="1:27" s="717" customFormat="1" ht="9.6" customHeight="1">
      <c r="A9" s="1429" t="s">
        <v>1408</v>
      </c>
      <c r="B9" s="413">
        <v>49.277501007960069</v>
      </c>
      <c r="C9" s="413">
        <v>41.627757118552623</v>
      </c>
      <c r="D9" s="413">
        <v>47.602356175708302</v>
      </c>
      <c r="E9" s="413">
        <v>46.344099795909685</v>
      </c>
      <c r="F9" s="623">
        <v>30.515300862852609</v>
      </c>
      <c r="G9" s="413">
        <v>35.735514780108289</v>
      </c>
      <c r="H9" s="413">
        <v>41.878131395899437</v>
      </c>
      <c r="I9" s="413">
        <v>53.449454670920389</v>
      </c>
      <c r="J9" s="413">
        <v>38.80632307892801</v>
      </c>
      <c r="K9" s="413">
        <v>45.082788997933982</v>
      </c>
      <c r="L9" s="413">
        <v>47.539844759639827</v>
      </c>
      <c r="M9" s="413">
        <v>47.655377285072269</v>
      </c>
      <c r="N9" s="413">
        <v>38.672670026825713</v>
      </c>
      <c r="O9" s="1429" t="s">
        <v>1408</v>
      </c>
      <c r="P9" s="413">
        <v>31.202073743242288</v>
      </c>
      <c r="Q9" s="413">
        <v>35.485795722724696</v>
      </c>
      <c r="R9" s="623">
        <v>57.284333658302977</v>
      </c>
      <c r="S9" s="623">
        <v>42.243872917662543</v>
      </c>
      <c r="T9" s="413">
        <v>61.794978492445587</v>
      </c>
      <c r="U9" s="413">
        <v>46.991889874927658</v>
      </c>
      <c r="V9" s="623">
        <v>65.236307171452793</v>
      </c>
      <c r="W9" s="623">
        <v>55.692181826539944</v>
      </c>
      <c r="X9" s="623">
        <v>129.53223226795436</v>
      </c>
      <c r="Y9" s="413">
        <v>71.498014577959722</v>
      </c>
      <c r="Z9" s="413">
        <v>50.421906280684112</v>
      </c>
      <c r="AA9" s="413">
        <v>54.05236680626026</v>
      </c>
    </row>
    <row r="10" spans="1:27" s="717" customFormat="1" ht="9.6" customHeight="1">
      <c r="A10" s="1429" t="s">
        <v>1441</v>
      </c>
      <c r="B10" s="413">
        <v>52.401051213762642</v>
      </c>
      <c r="C10" s="413">
        <v>45.521841039839117</v>
      </c>
      <c r="D10" s="413">
        <v>54.953379163294137</v>
      </c>
      <c r="E10" s="413">
        <v>51.875991507775367</v>
      </c>
      <c r="F10" s="623">
        <v>32.316839969197225</v>
      </c>
      <c r="G10" s="413">
        <v>38.867845481851994</v>
      </c>
      <c r="H10" s="413">
        <v>44.831562000673536</v>
      </c>
      <c r="I10" s="413">
        <v>64.282422539214011</v>
      </c>
      <c r="J10" s="413">
        <v>39.881187806042533</v>
      </c>
      <c r="K10" s="413">
        <v>40.603721408506424</v>
      </c>
      <c r="L10" s="413">
        <v>50.264540738164939</v>
      </c>
      <c r="M10" s="413">
        <v>49.029140646172763</v>
      </c>
      <c r="N10" s="413">
        <v>40.266636799275837</v>
      </c>
      <c r="O10" s="1429" t="s">
        <v>1441</v>
      </c>
      <c r="P10" s="413">
        <v>33.618098339036308</v>
      </c>
      <c r="Q10" s="413">
        <v>37.729150624736029</v>
      </c>
      <c r="R10" s="623">
        <v>59.474939151928332</v>
      </c>
      <c r="S10" s="623">
        <v>43.275217471316417</v>
      </c>
      <c r="T10" s="413">
        <v>65.534898047388751</v>
      </c>
      <c r="U10" s="413">
        <v>49.78176088791038</v>
      </c>
      <c r="V10" s="623">
        <v>69.526509190465163</v>
      </c>
      <c r="W10" s="623">
        <v>55.889322293182566</v>
      </c>
      <c r="X10" s="623">
        <v>129.53223226795436</v>
      </c>
      <c r="Y10" s="413">
        <v>71.926574105899562</v>
      </c>
      <c r="Z10" s="413">
        <v>54.189915009624123</v>
      </c>
      <c r="AA10" s="413">
        <v>54.750163001375824</v>
      </c>
    </row>
    <row r="11" spans="1:27" s="717" customFormat="1" ht="9.6" customHeight="1">
      <c r="A11" s="1429" t="s">
        <v>1442</v>
      </c>
      <c r="B11" s="413">
        <v>58.881252386994859</v>
      </c>
      <c r="C11" s="413">
        <v>52.881659651070592</v>
      </c>
      <c r="D11" s="413">
        <v>62.169932218180229</v>
      </c>
      <c r="E11" s="413">
        <v>62.475560242399126</v>
      </c>
      <c r="F11" s="623">
        <v>35.3933144431088</v>
      </c>
      <c r="G11" s="413">
        <v>48.197475636507974</v>
      </c>
      <c r="H11" s="413">
        <v>49.337436897700698</v>
      </c>
      <c r="I11" s="413">
        <v>75.21758821758587</v>
      </c>
      <c r="J11" s="413">
        <v>45.218447140680198</v>
      </c>
      <c r="K11" s="413">
        <v>60.564783491824926</v>
      </c>
      <c r="L11" s="413">
        <v>55.917268216000643</v>
      </c>
      <c r="M11" s="413">
        <v>62.814145407560467</v>
      </c>
      <c r="N11" s="413">
        <v>44.51721485914284</v>
      </c>
      <c r="O11" s="1429" t="s">
        <v>1442</v>
      </c>
      <c r="P11" s="413">
        <v>38.126046670212958</v>
      </c>
      <c r="Q11" s="413">
        <v>49.149866489520981</v>
      </c>
      <c r="R11" s="623">
        <v>64.841922611310451</v>
      </c>
      <c r="S11" s="623">
        <v>48.390686457439614</v>
      </c>
      <c r="T11" s="413">
        <v>70.770785424309196</v>
      </c>
      <c r="U11" s="413">
        <v>57.497497908190709</v>
      </c>
      <c r="V11" s="623">
        <v>73.816711209477532</v>
      </c>
      <c r="W11" s="623">
        <v>64.317077242154539</v>
      </c>
      <c r="X11" s="623">
        <v>130.05036119702618</v>
      </c>
      <c r="Y11" s="413">
        <v>76.212169385297727</v>
      </c>
      <c r="Z11" s="413">
        <v>56.718447182991767</v>
      </c>
      <c r="AA11" s="413">
        <v>61.459741800564039</v>
      </c>
    </row>
    <row r="12" spans="1:27" s="717" customFormat="1" ht="9.6" customHeight="1">
      <c r="A12" s="302" t="s">
        <v>721</v>
      </c>
      <c r="B12" s="413">
        <v>64.94187218929838</v>
      </c>
      <c r="C12" s="413">
        <v>61.253940081836554</v>
      </c>
      <c r="D12" s="413">
        <v>67.952139324269098</v>
      </c>
      <c r="E12" s="413">
        <v>76.866215604735018</v>
      </c>
      <c r="F12" s="623">
        <v>43.514098414785288</v>
      </c>
      <c r="G12" s="413">
        <v>58.773301876803927</v>
      </c>
      <c r="H12" s="413">
        <v>56.077316995774929</v>
      </c>
      <c r="I12" s="413">
        <v>72.969236395864556</v>
      </c>
      <c r="J12" s="413">
        <v>56.115351615565423</v>
      </c>
      <c r="K12" s="413">
        <v>87.147075924731993</v>
      </c>
      <c r="L12" s="413">
        <v>72.387445399622663</v>
      </c>
      <c r="M12" s="413">
        <v>71.76729282990506</v>
      </c>
      <c r="N12" s="413">
        <v>52.676806670494685</v>
      </c>
      <c r="O12" s="302" t="s">
        <v>721</v>
      </c>
      <c r="P12" s="413">
        <v>44.431281590943698</v>
      </c>
      <c r="Q12" s="413">
        <v>58.565159032810968</v>
      </c>
      <c r="R12" s="623">
        <v>68.401656538451647</v>
      </c>
      <c r="S12" s="623">
        <v>52.351049543470474</v>
      </c>
      <c r="T12" s="413">
        <v>72.266753246286456</v>
      </c>
      <c r="U12" s="413">
        <v>62.68491432295545</v>
      </c>
      <c r="V12" s="623">
        <v>78.170004434651858</v>
      </c>
      <c r="W12" s="623">
        <v>60.916404192569345</v>
      </c>
      <c r="X12" s="623">
        <v>130.05036119702618</v>
      </c>
      <c r="Y12" s="413">
        <v>82.212002776455179</v>
      </c>
      <c r="Z12" s="413">
        <v>64.155306516425995</v>
      </c>
      <c r="AA12" s="413">
        <v>66.129608644799035</v>
      </c>
    </row>
    <row r="13" spans="1:27" s="717" customFormat="1" ht="9.6" customHeight="1">
      <c r="A13" s="302" t="s">
        <v>292</v>
      </c>
      <c r="B13" s="1262">
        <v>71.795034581133876</v>
      </c>
      <c r="C13" s="1262">
        <v>70.950209045839912</v>
      </c>
      <c r="D13" s="1262">
        <v>77.40985792415087</v>
      </c>
      <c r="E13" s="1262">
        <v>74.080927470089364</v>
      </c>
      <c r="F13" s="1263">
        <v>60.420850028173192</v>
      </c>
      <c r="G13" s="1262">
        <v>64.532748650977837</v>
      </c>
      <c r="H13" s="1262">
        <v>70.57941855511443</v>
      </c>
      <c r="I13" s="1262">
        <v>75.166489312546744</v>
      </c>
      <c r="J13" s="1262">
        <v>65.826198460531174</v>
      </c>
      <c r="K13" s="1262">
        <v>89.873464892209654</v>
      </c>
      <c r="L13" s="1262">
        <v>87.474941041903548</v>
      </c>
      <c r="M13" s="1262">
        <v>80.957296004163538</v>
      </c>
      <c r="N13" s="1262">
        <v>59.735802377059535</v>
      </c>
      <c r="O13" s="302" t="s">
        <v>292</v>
      </c>
      <c r="P13" s="1262">
        <v>49.204403353366018</v>
      </c>
      <c r="Q13" s="1262">
        <v>66.960744802459431</v>
      </c>
      <c r="R13" s="1263">
        <v>72.563806976339819</v>
      </c>
      <c r="S13" s="1263">
        <v>61.509389179916838</v>
      </c>
      <c r="T13" s="1262">
        <v>77.67525229497349</v>
      </c>
      <c r="U13" s="1262">
        <v>62.379772180910464</v>
      </c>
      <c r="V13" s="1263">
        <v>75.772538600497882</v>
      </c>
      <c r="W13" s="1263">
        <v>70.871997758021635</v>
      </c>
      <c r="X13" s="1263">
        <v>117.35620243476664</v>
      </c>
      <c r="Y13" s="1262">
        <v>82.783415480374956</v>
      </c>
      <c r="Z13" s="1262">
        <v>68.07205243203471</v>
      </c>
      <c r="AA13" s="1262">
        <v>69.081823316441842</v>
      </c>
    </row>
    <row r="14" spans="1:27" s="717" customFormat="1" ht="9.6" customHeight="1">
      <c r="A14" s="302" t="s">
        <v>1195</v>
      </c>
      <c r="B14" s="1262">
        <v>78.78805742994561</v>
      </c>
      <c r="C14" s="1262">
        <v>77.609092551239826</v>
      </c>
      <c r="D14" s="1262">
        <v>79.516553536446821</v>
      </c>
      <c r="E14" s="1262">
        <v>75.048041405730217</v>
      </c>
      <c r="F14" s="1263">
        <v>75.775506411479597</v>
      </c>
      <c r="G14" s="1262">
        <v>70.629005178027398</v>
      </c>
      <c r="H14" s="1262">
        <v>79.818355318766748</v>
      </c>
      <c r="I14" s="1262">
        <v>86.306050611075094</v>
      </c>
      <c r="J14" s="1262">
        <v>76.500717129806503</v>
      </c>
      <c r="K14" s="1262">
        <v>95.910469034481579</v>
      </c>
      <c r="L14" s="1262">
        <v>81.618878043282393</v>
      </c>
      <c r="M14" s="1262">
        <v>86.168122546268847</v>
      </c>
      <c r="N14" s="1262">
        <v>67.136362392006561</v>
      </c>
      <c r="O14" s="302" t="s">
        <v>1195</v>
      </c>
      <c r="P14" s="1262">
        <v>54.53733569286257</v>
      </c>
      <c r="Q14" s="1262">
        <v>77.599685474119227</v>
      </c>
      <c r="R14" s="1263">
        <v>79.902335379984748</v>
      </c>
      <c r="S14" s="1263">
        <v>73.225463309424811</v>
      </c>
      <c r="T14" s="1262">
        <v>82.393304656594111</v>
      </c>
      <c r="U14" s="1262">
        <v>71.446852973104299</v>
      </c>
      <c r="V14" s="1263">
        <v>82.207841629016443</v>
      </c>
      <c r="W14" s="1263">
        <v>83.587557856470568</v>
      </c>
      <c r="X14" s="1263">
        <v>101.2942056335403</v>
      </c>
      <c r="Y14" s="1262">
        <v>87.283290523743062</v>
      </c>
      <c r="Z14" s="1262">
        <v>77.244178943270256</v>
      </c>
      <c r="AA14" s="1262">
        <v>75.469342333269026</v>
      </c>
    </row>
    <row r="15" spans="1:27" s="717" customFormat="1" ht="9.6" customHeight="1">
      <c r="A15" s="302" t="s">
        <v>428</v>
      </c>
      <c r="B15" s="1262">
        <v>86.247281802011486</v>
      </c>
      <c r="C15" s="1262">
        <v>84.696325287981239</v>
      </c>
      <c r="D15" s="1262">
        <v>86.10558023873412</v>
      </c>
      <c r="E15" s="1262">
        <v>82.823637448282668</v>
      </c>
      <c r="F15" s="1263">
        <v>80.958395840501808</v>
      </c>
      <c r="G15" s="1262">
        <v>79.285015826932053</v>
      </c>
      <c r="H15" s="1262">
        <v>86.179590467510948</v>
      </c>
      <c r="I15" s="1262">
        <v>97.803304244877282</v>
      </c>
      <c r="J15" s="1262">
        <v>81.20788334854943</v>
      </c>
      <c r="K15" s="1262">
        <v>108.37396145723655</v>
      </c>
      <c r="L15" s="1262">
        <v>85.19758320910644</v>
      </c>
      <c r="M15" s="1262">
        <v>94.173846960957931</v>
      </c>
      <c r="N15" s="1262">
        <v>72.942955634503448</v>
      </c>
      <c r="O15" s="302" t="s">
        <v>428</v>
      </c>
      <c r="P15" s="1262">
        <v>60.813106899010464</v>
      </c>
      <c r="Q15" s="1262">
        <v>87.558821630018031</v>
      </c>
      <c r="R15" s="1263">
        <v>87.67898488235474</v>
      </c>
      <c r="S15" s="1263">
        <v>82.383802945871182</v>
      </c>
      <c r="T15" s="1262">
        <v>89.470383199025022</v>
      </c>
      <c r="U15" s="1262">
        <v>80.078016419519585</v>
      </c>
      <c r="V15" s="1263">
        <v>88.769327069858875</v>
      </c>
      <c r="W15" s="1263">
        <v>92.90244490533432</v>
      </c>
      <c r="X15" s="1263">
        <v>99.351222149520993</v>
      </c>
      <c r="Y15" s="1262">
        <v>90.211780631331806</v>
      </c>
      <c r="Z15" s="1262">
        <v>88.696942316758964</v>
      </c>
      <c r="AA15" s="1262">
        <v>82.178921132457248</v>
      </c>
    </row>
    <row r="16" spans="1:27" s="717" customFormat="1" ht="9.6" customHeight="1">
      <c r="A16" s="302" t="s">
        <v>1828</v>
      </c>
      <c r="B16" s="413">
        <v>93.193684498497802</v>
      </c>
      <c r="C16" s="413">
        <v>92.79601984425716</v>
      </c>
      <c r="D16" s="413">
        <v>93.187663360920496</v>
      </c>
      <c r="E16" s="413">
        <v>86.073140272035943</v>
      </c>
      <c r="F16" s="623">
        <v>95.121264814995612</v>
      </c>
      <c r="G16" s="413">
        <v>93.12789667012197</v>
      </c>
      <c r="H16" s="413">
        <v>91.442755263198151</v>
      </c>
      <c r="I16" s="413">
        <v>99.387370301090016</v>
      </c>
      <c r="J16" s="413">
        <v>89.399093855180851</v>
      </c>
      <c r="K16" s="413">
        <v>102.19090076313546</v>
      </c>
      <c r="L16" s="413">
        <v>91.338315936827243</v>
      </c>
      <c r="M16" s="413">
        <v>98.058281292345526</v>
      </c>
      <c r="N16" s="413">
        <v>81.823627652439868</v>
      </c>
      <c r="O16" s="302" t="s">
        <v>1828</v>
      </c>
      <c r="P16" s="413">
        <v>76.664585344585859</v>
      </c>
      <c r="Q16" s="413">
        <v>94.424847239204212</v>
      </c>
      <c r="R16" s="623">
        <v>93.648384852483829</v>
      </c>
      <c r="S16" s="623">
        <v>90.387036682225215</v>
      </c>
      <c r="T16" s="413">
        <v>95.857015054389507</v>
      </c>
      <c r="U16" s="413">
        <v>89.232280680869124</v>
      </c>
      <c r="V16" s="623">
        <v>95.267721304539378</v>
      </c>
      <c r="W16" s="623">
        <v>97.436675638114565</v>
      </c>
      <c r="X16" s="623">
        <v>99.610286614056903</v>
      </c>
      <c r="Y16" s="413">
        <v>93.354550502890476</v>
      </c>
      <c r="Z16" s="413">
        <v>93.406953227933997</v>
      </c>
      <c r="AA16" s="413">
        <v>92.645864059190856</v>
      </c>
    </row>
    <row r="17" spans="1:27" s="717" customFormat="1" ht="9.6" customHeight="1">
      <c r="A17" s="302" t="s">
        <v>1915</v>
      </c>
      <c r="B17" s="413">
        <v>100.0002267380079</v>
      </c>
      <c r="C17" s="413">
        <v>100.00007509863717</v>
      </c>
      <c r="D17" s="413">
        <v>100.00080661770735</v>
      </c>
      <c r="E17" s="413">
        <v>99.999580945264228</v>
      </c>
      <c r="F17" s="623">
        <v>99.999278395251793</v>
      </c>
      <c r="G17" s="413">
        <v>99.998815628785579</v>
      </c>
      <c r="H17" s="413">
        <v>100.00013111805644</v>
      </c>
      <c r="I17" s="413">
        <v>100.00055716155947</v>
      </c>
      <c r="J17" s="413">
        <v>99.999483922586208</v>
      </c>
      <c r="K17" s="413">
        <v>100.00005248569805</v>
      </c>
      <c r="L17" s="413">
        <v>100.00040912228771</v>
      </c>
      <c r="M17" s="413">
        <v>100.00049845803933</v>
      </c>
      <c r="N17" s="413">
        <v>100.00243917633537</v>
      </c>
      <c r="O17" s="302" t="s">
        <v>1915</v>
      </c>
      <c r="P17" s="413">
        <v>99.999847294206148</v>
      </c>
      <c r="Q17" s="413">
        <v>99.999244268444485</v>
      </c>
      <c r="R17" s="623">
        <v>100.00114078399737</v>
      </c>
      <c r="S17" s="623">
        <v>99.999167922279298</v>
      </c>
      <c r="T17" s="413">
        <v>99.999695176788094</v>
      </c>
      <c r="U17" s="413">
        <v>99.999439121599309</v>
      </c>
      <c r="V17" s="623">
        <v>99.999561766685375</v>
      </c>
      <c r="W17" s="623">
        <v>99.999501704468628</v>
      </c>
      <c r="X17" s="623">
        <v>99.998883310860762</v>
      </c>
      <c r="Y17" s="413">
        <v>99.997223185957665</v>
      </c>
      <c r="Z17" s="413">
        <v>100.000968503579</v>
      </c>
      <c r="AA17" s="413">
        <v>99.999562423101139</v>
      </c>
    </row>
    <row r="18" spans="1:27" s="717" customFormat="1" ht="9.6" customHeight="1">
      <c r="A18" s="302" t="s">
        <v>2019</v>
      </c>
      <c r="B18" s="413">
        <v>110.41976858244419</v>
      </c>
      <c r="C18" s="413">
        <v>110.78379882075414</v>
      </c>
      <c r="D18" s="413">
        <v>108.1231828253399</v>
      </c>
      <c r="E18" s="413">
        <v>131.03245206056818</v>
      </c>
      <c r="F18" s="623">
        <v>115.58808095817383</v>
      </c>
      <c r="G18" s="413">
        <v>108.88597669884081</v>
      </c>
      <c r="H18" s="413">
        <v>109.21800417422158</v>
      </c>
      <c r="I18" s="413">
        <v>115.96460157987585</v>
      </c>
      <c r="J18" s="413">
        <v>101.60934437505425</v>
      </c>
      <c r="K18" s="413">
        <v>106.46250338713557</v>
      </c>
      <c r="L18" s="413">
        <v>116.44388660202395</v>
      </c>
      <c r="M18" s="413">
        <v>104.34066626441098</v>
      </c>
      <c r="N18" s="413">
        <v>114.9654346445641</v>
      </c>
      <c r="O18" s="302" t="s">
        <v>2019</v>
      </c>
      <c r="P18" s="413">
        <v>106.80587102846079</v>
      </c>
      <c r="Q18" s="413">
        <v>112.05798451262035</v>
      </c>
      <c r="R18" s="623">
        <v>110.10212820861894</v>
      </c>
      <c r="S18" s="623">
        <v>117.5132091963915</v>
      </c>
      <c r="T18" s="413">
        <v>112.44644642531995</v>
      </c>
      <c r="U18" s="413">
        <v>108.13611034710816</v>
      </c>
      <c r="V18" s="623">
        <v>103.44761118088543</v>
      </c>
      <c r="W18" s="623">
        <v>104.47648075607603</v>
      </c>
      <c r="X18" s="623">
        <v>105.85436220030046</v>
      </c>
      <c r="Y18" s="413">
        <v>106.18077621548886</v>
      </c>
      <c r="Z18" s="413">
        <v>109.65418483908969</v>
      </c>
      <c r="AA18" s="413">
        <v>107.30163114447785</v>
      </c>
    </row>
    <row r="19" spans="1:27" s="717" customFormat="1" ht="7.5" customHeight="1">
      <c r="A19" s="302" t="s">
        <v>2172</v>
      </c>
      <c r="B19" s="413">
        <v>117.46401784648376</v>
      </c>
      <c r="C19" s="413">
        <v>114.16436887198691</v>
      </c>
      <c r="D19" s="413">
        <v>110.65117598032883</v>
      </c>
      <c r="E19" s="413">
        <v>128.06677386163338</v>
      </c>
      <c r="F19" s="623">
        <v>113.94480313156525</v>
      </c>
      <c r="G19" s="413">
        <v>111.20944265277457</v>
      </c>
      <c r="H19" s="413">
        <v>114.23398997204644</v>
      </c>
      <c r="I19" s="413">
        <v>111.92388485592475</v>
      </c>
      <c r="J19" s="413">
        <v>108.49428779220875</v>
      </c>
      <c r="K19" s="413">
        <v>123.66110067634602</v>
      </c>
      <c r="L19" s="413">
        <v>125.37652869207338</v>
      </c>
      <c r="M19" s="413">
        <v>108.70634869023314</v>
      </c>
      <c r="N19" s="413">
        <v>130.79693924648848</v>
      </c>
      <c r="O19" s="302" t="s">
        <v>2172</v>
      </c>
      <c r="P19" s="413">
        <v>106.73920221010931</v>
      </c>
      <c r="Q19" s="413">
        <v>124.88686118827323</v>
      </c>
      <c r="R19" s="623">
        <v>120.4763815048623</v>
      </c>
      <c r="S19" s="623">
        <v>130.22466746972989</v>
      </c>
      <c r="T19" s="413">
        <v>125.99288084468948</v>
      </c>
      <c r="U19" s="413">
        <v>116.35248194408796</v>
      </c>
      <c r="V19" s="623">
        <v>108.86986340210856</v>
      </c>
      <c r="W19" s="623">
        <v>103.44889189699573</v>
      </c>
      <c r="X19" s="623">
        <v>105.84697191158848</v>
      </c>
      <c r="Y19" s="413">
        <v>110.03145889223994</v>
      </c>
      <c r="Z19" s="413">
        <v>130.94064970692284</v>
      </c>
      <c r="AA19" s="413">
        <v>117.47043980479023</v>
      </c>
    </row>
    <row r="20" spans="1:27" s="701" customFormat="1" ht="7.5" hidden="1" customHeight="1">
      <c r="A20" s="175" t="s">
        <v>1681</v>
      </c>
      <c r="B20" s="413">
        <v>117.7798667929892</v>
      </c>
      <c r="C20" s="413">
        <v>116.36295515699003</v>
      </c>
      <c r="D20" s="413">
        <v>111.88991029817166</v>
      </c>
      <c r="E20" s="413">
        <v>139.24755557928202</v>
      </c>
      <c r="F20" s="623">
        <v>131.95215043098355</v>
      </c>
      <c r="G20" s="413">
        <v>109.59018630189887</v>
      </c>
      <c r="H20" s="413">
        <v>112.89666597771837</v>
      </c>
      <c r="I20" s="413">
        <v>112.05999197002104</v>
      </c>
      <c r="J20" s="413">
        <v>118.9094441931162</v>
      </c>
      <c r="K20" s="413">
        <v>119.42545028976998</v>
      </c>
      <c r="L20" s="413">
        <v>125.50996625938519</v>
      </c>
      <c r="M20" s="413">
        <v>108.09984931046634</v>
      </c>
      <c r="N20" s="413">
        <v>124.88000000000001</v>
      </c>
      <c r="O20" s="175" t="s">
        <v>1681</v>
      </c>
      <c r="P20" s="413">
        <v>104.44999999999996</v>
      </c>
      <c r="Q20" s="413">
        <v>120.53621439838673</v>
      </c>
      <c r="R20" s="623">
        <v>119.04330243974395</v>
      </c>
      <c r="S20" s="623">
        <v>126.44000000000001</v>
      </c>
      <c r="T20" s="413">
        <v>124.36324080935998</v>
      </c>
      <c r="U20" s="413">
        <v>114.65999970928542</v>
      </c>
      <c r="V20" s="623">
        <v>108.27999999999993</v>
      </c>
      <c r="W20" s="623">
        <v>102.48999577156418</v>
      </c>
      <c r="X20" s="623">
        <v>105.55000000000001</v>
      </c>
      <c r="Y20" s="413">
        <v>108.96999999999994</v>
      </c>
      <c r="Z20" s="413">
        <v>130.05999999999992</v>
      </c>
      <c r="AA20" s="413">
        <v>118.53091410981003</v>
      </c>
    </row>
    <row r="21" spans="1:27" s="701" customFormat="1" ht="7.5" hidden="1" customHeight="1">
      <c r="A21" s="1430" t="s">
        <v>1012</v>
      </c>
      <c r="B21" s="414">
        <v>118.03</v>
      </c>
      <c r="C21" s="414">
        <v>116.77</v>
      </c>
      <c r="D21" s="414">
        <v>111.7</v>
      </c>
      <c r="E21" s="414">
        <v>140.37</v>
      </c>
      <c r="F21" s="1431">
        <v>132.11000000000001</v>
      </c>
      <c r="G21" s="414">
        <v>110.65</v>
      </c>
      <c r="H21" s="414">
        <v>112.91</v>
      </c>
      <c r="I21" s="414">
        <v>112.03</v>
      </c>
      <c r="J21" s="414">
        <v>125.3</v>
      </c>
      <c r="K21" s="414">
        <v>118.68</v>
      </c>
      <c r="L21" s="414">
        <v>125.58</v>
      </c>
      <c r="M21" s="414">
        <v>107.93</v>
      </c>
      <c r="N21" s="414">
        <v>124.88</v>
      </c>
      <c r="O21" s="1430" t="s">
        <v>1012</v>
      </c>
      <c r="P21" s="414">
        <v>104.45</v>
      </c>
      <c r="Q21" s="414">
        <v>120.07</v>
      </c>
      <c r="R21" s="1431">
        <v>119.15</v>
      </c>
      <c r="S21" s="1431">
        <v>126.44</v>
      </c>
      <c r="T21" s="414">
        <v>124.57</v>
      </c>
      <c r="U21" s="414">
        <v>114.66</v>
      </c>
      <c r="V21" s="1431">
        <v>108.28</v>
      </c>
      <c r="W21" s="1431">
        <v>102.52</v>
      </c>
      <c r="X21" s="1431">
        <v>105.55</v>
      </c>
      <c r="Y21" s="414">
        <v>108.97</v>
      </c>
      <c r="Z21" s="414">
        <v>130.06</v>
      </c>
      <c r="AA21" s="414">
        <v>119.29</v>
      </c>
    </row>
    <row r="22" spans="1:27" s="701" customFormat="1" ht="7.5" hidden="1" customHeight="1">
      <c r="A22" s="1430" t="s">
        <v>1013</v>
      </c>
      <c r="B22" s="414">
        <v>117.64</v>
      </c>
      <c r="C22" s="414">
        <v>116.07</v>
      </c>
      <c r="D22" s="414">
        <v>111.93</v>
      </c>
      <c r="E22" s="414">
        <v>140.38999999999999</v>
      </c>
      <c r="F22" s="1431">
        <v>128.41</v>
      </c>
      <c r="G22" s="414">
        <v>109.51</v>
      </c>
      <c r="H22" s="414">
        <v>112.88</v>
      </c>
      <c r="I22" s="414">
        <v>112.12</v>
      </c>
      <c r="J22" s="414">
        <v>119.02</v>
      </c>
      <c r="K22" s="414">
        <v>119.67</v>
      </c>
      <c r="L22" s="414">
        <v>125.57</v>
      </c>
      <c r="M22" s="414">
        <v>108.02</v>
      </c>
      <c r="N22" s="414">
        <v>124.88</v>
      </c>
      <c r="O22" s="1430" t="s">
        <v>1013</v>
      </c>
      <c r="P22" s="414">
        <v>104.45</v>
      </c>
      <c r="Q22" s="414">
        <v>120.77</v>
      </c>
      <c r="R22" s="1431">
        <v>119.04</v>
      </c>
      <c r="S22" s="1431">
        <v>126.44</v>
      </c>
      <c r="T22" s="414">
        <v>124.31</v>
      </c>
      <c r="U22" s="414">
        <v>114.65</v>
      </c>
      <c r="V22" s="1431">
        <v>108.28</v>
      </c>
      <c r="W22" s="1431">
        <v>102.5</v>
      </c>
      <c r="X22" s="1431">
        <v>105.55</v>
      </c>
      <c r="Y22" s="414">
        <v>108.97</v>
      </c>
      <c r="Z22" s="414">
        <v>130.06</v>
      </c>
      <c r="AA22" s="414">
        <v>118.81</v>
      </c>
    </row>
    <row r="23" spans="1:27" s="701" customFormat="1" ht="7.5" hidden="1" customHeight="1">
      <c r="A23" s="1430" t="s">
        <v>1014</v>
      </c>
      <c r="B23" s="414">
        <v>117.67</v>
      </c>
      <c r="C23" s="414">
        <v>116.25</v>
      </c>
      <c r="D23" s="414">
        <v>112.04</v>
      </c>
      <c r="E23" s="414">
        <v>137.01</v>
      </c>
      <c r="F23" s="1431">
        <v>135.43</v>
      </c>
      <c r="G23" s="414">
        <v>108.62</v>
      </c>
      <c r="H23" s="414">
        <v>112.9</v>
      </c>
      <c r="I23" s="414">
        <v>112.03</v>
      </c>
      <c r="J23" s="414">
        <v>112.74</v>
      </c>
      <c r="K23" s="414">
        <v>119.93</v>
      </c>
      <c r="L23" s="414">
        <v>125.38</v>
      </c>
      <c r="M23" s="414">
        <v>108.35</v>
      </c>
      <c r="N23" s="414">
        <v>124.88</v>
      </c>
      <c r="O23" s="1430" t="s">
        <v>1014</v>
      </c>
      <c r="P23" s="414">
        <v>104.45</v>
      </c>
      <c r="Q23" s="414">
        <v>120.77</v>
      </c>
      <c r="R23" s="1431">
        <v>118.94</v>
      </c>
      <c r="S23" s="1431">
        <v>126.44</v>
      </c>
      <c r="T23" s="414">
        <v>124.21</v>
      </c>
      <c r="U23" s="414">
        <v>114.67</v>
      </c>
      <c r="V23" s="1431">
        <v>108.28</v>
      </c>
      <c r="W23" s="1431">
        <v>102.45</v>
      </c>
      <c r="X23" s="1431">
        <v>105.55</v>
      </c>
      <c r="Y23" s="414">
        <v>108.97</v>
      </c>
      <c r="Z23" s="414">
        <v>130.06</v>
      </c>
      <c r="AA23" s="414">
        <v>117.5</v>
      </c>
    </row>
    <row r="24" spans="1:27" s="701" customFormat="1" ht="7.5" hidden="1" customHeight="1">
      <c r="A24" s="1430"/>
      <c r="B24" s="1264"/>
      <c r="C24" s="1264"/>
      <c r="D24" s="1264"/>
      <c r="E24" s="1264"/>
      <c r="F24" s="1069"/>
      <c r="G24" s="1264"/>
      <c r="H24" s="1264"/>
      <c r="I24" s="1264"/>
      <c r="J24" s="1264"/>
      <c r="K24" s="1264"/>
      <c r="L24" s="1264"/>
      <c r="M24" s="1264"/>
      <c r="N24" s="1264"/>
      <c r="O24" s="1430"/>
      <c r="P24" s="1264"/>
      <c r="Q24" s="1264"/>
      <c r="R24" s="1069"/>
      <c r="S24" s="1069"/>
      <c r="T24" s="1264"/>
      <c r="U24" s="1264"/>
      <c r="V24" s="1069"/>
      <c r="W24" s="1069"/>
      <c r="X24" s="1069"/>
      <c r="Y24" s="1264"/>
      <c r="Z24" s="1264"/>
      <c r="AA24" s="1264"/>
    </row>
    <row r="25" spans="1:27" s="701" customFormat="1" ht="7.5" hidden="1" customHeight="1">
      <c r="A25" s="175" t="s">
        <v>1682</v>
      </c>
      <c r="B25" s="1262">
        <v>117.69259337312658</v>
      </c>
      <c r="C25" s="1262">
        <v>115.10623291427973</v>
      </c>
      <c r="D25" s="1262">
        <v>111.18236665886693</v>
      </c>
      <c r="E25" s="1262">
        <v>136.87271755352933</v>
      </c>
      <c r="F25" s="1263">
        <v>126.51584159806976</v>
      </c>
      <c r="G25" s="1262">
        <v>108.57633940759234</v>
      </c>
      <c r="H25" s="1262">
        <v>113.47634738801707</v>
      </c>
      <c r="I25" s="1262">
        <v>112.19303445800449</v>
      </c>
      <c r="J25" s="1262">
        <v>101.57295192990526</v>
      </c>
      <c r="K25" s="1262">
        <v>122.69400230768953</v>
      </c>
      <c r="L25" s="1262">
        <v>126.42312109631561</v>
      </c>
      <c r="M25" s="1262">
        <v>108.66964119267318</v>
      </c>
      <c r="N25" s="1262">
        <v>129.86000000000001</v>
      </c>
      <c r="O25" s="175" t="s">
        <v>1682</v>
      </c>
      <c r="P25" s="1262">
        <v>107.03999999999994</v>
      </c>
      <c r="Q25" s="1262">
        <v>124.57027749842212</v>
      </c>
      <c r="R25" s="1263">
        <v>120.02329602068764</v>
      </c>
      <c r="S25" s="1263">
        <v>130.12999999999997</v>
      </c>
      <c r="T25" s="1262">
        <v>125.3466609943157</v>
      </c>
      <c r="U25" s="1262">
        <v>116.00658587261346</v>
      </c>
      <c r="V25" s="1263">
        <v>108.42000000000002</v>
      </c>
      <c r="W25" s="1263">
        <v>103.21641363346609</v>
      </c>
      <c r="X25" s="1263">
        <v>106.99999999999996</v>
      </c>
      <c r="Y25" s="1262">
        <v>109.24999999999996</v>
      </c>
      <c r="Z25" s="1262">
        <v>130.09</v>
      </c>
      <c r="AA25" s="1262">
        <v>116.08376622672746</v>
      </c>
    </row>
    <row r="26" spans="1:27" s="701" customFormat="1" ht="7.5" hidden="1" customHeight="1">
      <c r="A26" s="1430" t="s">
        <v>1015</v>
      </c>
      <c r="B26" s="1264">
        <v>118.1</v>
      </c>
      <c r="C26" s="1264">
        <v>115.93</v>
      </c>
      <c r="D26" s="1264">
        <v>111.69</v>
      </c>
      <c r="E26" s="1264">
        <v>136.43</v>
      </c>
      <c r="F26" s="1069">
        <v>134.54</v>
      </c>
      <c r="G26" s="1264">
        <v>108.92</v>
      </c>
      <c r="H26" s="1264">
        <v>113.12</v>
      </c>
      <c r="I26" s="1264">
        <v>112.15</v>
      </c>
      <c r="J26" s="1264">
        <v>104.48</v>
      </c>
      <c r="K26" s="1264">
        <v>121.25</v>
      </c>
      <c r="L26" s="1264">
        <v>126.1</v>
      </c>
      <c r="M26" s="1264">
        <v>108.42</v>
      </c>
      <c r="N26" s="1264">
        <v>129.86000000000001</v>
      </c>
      <c r="O26" s="1430" t="s">
        <v>1015</v>
      </c>
      <c r="P26" s="1264">
        <v>107.04</v>
      </c>
      <c r="Q26" s="1264">
        <v>120.99</v>
      </c>
      <c r="R26" s="1069">
        <v>120.04</v>
      </c>
      <c r="S26" s="1069">
        <v>130.13</v>
      </c>
      <c r="T26" s="1264">
        <v>125.32</v>
      </c>
      <c r="U26" s="1264">
        <v>115.9</v>
      </c>
      <c r="V26" s="1069">
        <v>108.42</v>
      </c>
      <c r="W26" s="1069">
        <v>103.05</v>
      </c>
      <c r="X26" s="1069">
        <v>107</v>
      </c>
      <c r="Y26" s="1264">
        <v>109.25</v>
      </c>
      <c r="Z26" s="1264">
        <v>130.09</v>
      </c>
      <c r="AA26" s="1264">
        <v>117.19</v>
      </c>
    </row>
    <row r="27" spans="1:27" s="701" customFormat="1" ht="7.5" hidden="1" customHeight="1">
      <c r="A27" s="1430" t="s">
        <v>1016</v>
      </c>
      <c r="B27" s="1264">
        <v>117.86</v>
      </c>
      <c r="C27" s="1264">
        <v>115.59</v>
      </c>
      <c r="D27" s="1264">
        <v>111.29</v>
      </c>
      <c r="E27" s="1264">
        <v>136.77000000000001</v>
      </c>
      <c r="F27" s="1069">
        <v>130.43</v>
      </c>
      <c r="G27" s="1264">
        <v>108.54</v>
      </c>
      <c r="H27" s="1264">
        <v>113.54</v>
      </c>
      <c r="I27" s="1264">
        <v>112.53</v>
      </c>
      <c r="J27" s="1264">
        <v>100.29</v>
      </c>
      <c r="K27" s="1264">
        <v>122.63</v>
      </c>
      <c r="L27" s="1264">
        <v>126.63</v>
      </c>
      <c r="M27" s="1264">
        <v>108.53</v>
      </c>
      <c r="N27" s="1264">
        <v>129.86000000000001</v>
      </c>
      <c r="O27" s="1430" t="s">
        <v>1016</v>
      </c>
      <c r="P27" s="1264">
        <v>107.04</v>
      </c>
      <c r="Q27" s="1264">
        <v>126.29</v>
      </c>
      <c r="R27" s="1069">
        <v>119.9</v>
      </c>
      <c r="S27" s="1069">
        <v>130.13</v>
      </c>
      <c r="T27" s="1264">
        <v>125.32</v>
      </c>
      <c r="U27" s="1264">
        <v>115.92</v>
      </c>
      <c r="V27" s="1069">
        <v>108.42</v>
      </c>
      <c r="W27" s="1069">
        <v>103.06</v>
      </c>
      <c r="X27" s="1069">
        <v>107</v>
      </c>
      <c r="Y27" s="1264">
        <v>109.25</v>
      </c>
      <c r="Z27" s="1264">
        <v>130.09</v>
      </c>
      <c r="AA27" s="1264">
        <v>114.42</v>
      </c>
    </row>
    <row r="28" spans="1:27" s="701" customFormat="1" ht="7.5" hidden="1" customHeight="1">
      <c r="A28" s="1430" t="s">
        <v>1017</v>
      </c>
      <c r="B28" s="1264">
        <v>117.12</v>
      </c>
      <c r="C28" s="1264">
        <v>113.81</v>
      </c>
      <c r="D28" s="1264">
        <v>110.57</v>
      </c>
      <c r="E28" s="1264">
        <v>137.41999999999999</v>
      </c>
      <c r="F28" s="1069">
        <v>115.4</v>
      </c>
      <c r="G28" s="1264">
        <v>108.27</v>
      </c>
      <c r="H28" s="1264">
        <v>113.77</v>
      </c>
      <c r="I28" s="1264">
        <v>111.9</v>
      </c>
      <c r="J28" s="1264">
        <v>100.01</v>
      </c>
      <c r="K28" s="1264">
        <v>124.22</v>
      </c>
      <c r="L28" s="1264">
        <v>126.54</v>
      </c>
      <c r="M28" s="1264">
        <v>109.06</v>
      </c>
      <c r="N28" s="1264">
        <v>129.86000000000001</v>
      </c>
      <c r="O28" s="1430" t="s">
        <v>1017</v>
      </c>
      <c r="P28" s="1264">
        <v>107.04</v>
      </c>
      <c r="Q28" s="1264">
        <v>126.51</v>
      </c>
      <c r="R28" s="1069">
        <v>120.13</v>
      </c>
      <c r="S28" s="1069">
        <v>130.13</v>
      </c>
      <c r="T28" s="1264">
        <v>125.4</v>
      </c>
      <c r="U28" s="1264">
        <v>116.2</v>
      </c>
      <c r="V28" s="1069">
        <v>108.42</v>
      </c>
      <c r="W28" s="1069">
        <v>103.54</v>
      </c>
      <c r="X28" s="1069">
        <v>107</v>
      </c>
      <c r="Y28" s="1264">
        <v>109.25</v>
      </c>
      <c r="Z28" s="1264">
        <v>130.09</v>
      </c>
      <c r="AA28" s="1264">
        <v>116.66</v>
      </c>
    </row>
    <row r="29" spans="1:27" s="701" customFormat="1" ht="7.5" hidden="1" customHeight="1">
      <c r="A29" s="1430"/>
      <c r="B29" s="1264"/>
      <c r="C29" s="1264"/>
      <c r="D29" s="1264"/>
      <c r="E29" s="1264"/>
      <c r="F29" s="1069"/>
      <c r="G29" s="1264"/>
      <c r="H29" s="1264"/>
      <c r="I29" s="1264"/>
      <c r="J29" s="1264"/>
      <c r="K29" s="1264"/>
      <c r="L29" s="1264"/>
      <c r="M29" s="1264"/>
      <c r="N29" s="1264"/>
      <c r="O29" s="1430"/>
      <c r="P29" s="1264"/>
      <c r="Q29" s="1264"/>
      <c r="R29" s="1069"/>
      <c r="S29" s="1069"/>
      <c r="T29" s="1264"/>
      <c r="U29" s="1264"/>
      <c r="V29" s="1069"/>
      <c r="W29" s="1069"/>
      <c r="X29" s="1069"/>
      <c r="Y29" s="1264"/>
      <c r="Z29" s="1264"/>
      <c r="AA29" s="1264"/>
    </row>
    <row r="30" spans="1:27" s="701" customFormat="1" ht="7.5" hidden="1" customHeight="1">
      <c r="A30" s="175" t="s">
        <v>1679</v>
      </c>
      <c r="B30" s="1262">
        <v>116.29308926049744</v>
      </c>
      <c r="C30" s="1262">
        <v>111.71244966054742</v>
      </c>
      <c r="D30" s="1262">
        <v>109.54492399146888</v>
      </c>
      <c r="E30" s="1262">
        <v>123.34055635183469</v>
      </c>
      <c r="F30" s="1263">
        <v>96.208004560406437</v>
      </c>
      <c r="G30" s="1262">
        <v>112.52739675390869</v>
      </c>
      <c r="H30" s="1262">
        <v>114.51056052798555</v>
      </c>
      <c r="I30" s="1262">
        <v>111.77956974915259</v>
      </c>
      <c r="J30" s="1262">
        <v>101.92969179209459</v>
      </c>
      <c r="K30" s="1262">
        <v>125.84854851918267</v>
      </c>
      <c r="L30" s="1262">
        <v>125.23589975109914</v>
      </c>
      <c r="M30" s="1262">
        <v>109.38646791131887</v>
      </c>
      <c r="N30" s="1262">
        <v>133.91410403452446</v>
      </c>
      <c r="O30" s="175" t="s">
        <v>1679</v>
      </c>
      <c r="P30" s="1262">
        <v>107.0961575585432</v>
      </c>
      <c r="Q30" s="1262">
        <v>127.45966564374835</v>
      </c>
      <c r="R30" s="1263">
        <v>120.51941639082301</v>
      </c>
      <c r="S30" s="1263">
        <v>130.40404947395106</v>
      </c>
      <c r="T30" s="1262">
        <v>126.0645578544989</v>
      </c>
      <c r="U30" s="1262">
        <v>117.00333266860292</v>
      </c>
      <c r="V30" s="1263">
        <v>108.44973323861237</v>
      </c>
      <c r="W30" s="1263">
        <v>104.27806334095244</v>
      </c>
      <c r="X30" s="1263">
        <v>106.58280703807782</v>
      </c>
      <c r="Y30" s="1262">
        <v>109.09911748102857</v>
      </c>
      <c r="Z30" s="1262">
        <v>130.02293773014864</v>
      </c>
      <c r="AA30" s="1262">
        <v>117.40605163120262</v>
      </c>
    </row>
    <row r="31" spans="1:27" s="701" customFormat="1" ht="7.5" hidden="1" customHeight="1">
      <c r="A31" s="1430" t="s">
        <v>56</v>
      </c>
      <c r="B31" s="1264">
        <v>116.63</v>
      </c>
      <c r="C31" s="1264">
        <v>112.09</v>
      </c>
      <c r="D31" s="1264">
        <v>110.12</v>
      </c>
      <c r="E31" s="1264">
        <v>129.27000000000001</v>
      </c>
      <c r="F31" s="1069">
        <v>99.64</v>
      </c>
      <c r="G31" s="1264">
        <v>110.37</v>
      </c>
      <c r="H31" s="1264">
        <v>114.01</v>
      </c>
      <c r="I31" s="1264">
        <v>111.68</v>
      </c>
      <c r="J31" s="1264">
        <v>101.87</v>
      </c>
      <c r="K31" s="1264">
        <v>125.04</v>
      </c>
      <c r="L31" s="1264">
        <v>126.23</v>
      </c>
      <c r="M31" s="1264">
        <v>109.37</v>
      </c>
      <c r="N31" s="1264">
        <v>133.33000000000001</v>
      </c>
      <c r="O31" s="1430" t="s">
        <v>56</v>
      </c>
      <c r="P31" s="1264">
        <v>107.33</v>
      </c>
      <c r="Q31" s="1264">
        <v>127.13</v>
      </c>
      <c r="R31" s="1069">
        <v>120.78</v>
      </c>
      <c r="S31" s="1069">
        <v>130.99</v>
      </c>
      <c r="T31" s="1264">
        <v>126.51</v>
      </c>
      <c r="U31" s="1264">
        <v>116.99</v>
      </c>
      <c r="V31" s="1069">
        <v>108.62</v>
      </c>
      <c r="W31" s="1069">
        <v>103.82</v>
      </c>
      <c r="X31" s="1069">
        <v>106.82</v>
      </c>
      <c r="Y31" s="1264">
        <v>109.41</v>
      </c>
      <c r="Z31" s="1264">
        <v>130.25</v>
      </c>
      <c r="AA31" s="1264">
        <v>117.94</v>
      </c>
    </row>
    <row r="32" spans="1:27" s="701" customFormat="1" ht="7.5" hidden="1" customHeight="1">
      <c r="A32" s="1430" t="s">
        <v>57</v>
      </c>
      <c r="B32" s="1264">
        <v>116.14</v>
      </c>
      <c r="C32" s="1264">
        <v>111.09</v>
      </c>
      <c r="D32" s="1264">
        <v>109.83</v>
      </c>
      <c r="E32" s="1264">
        <v>123.26</v>
      </c>
      <c r="F32" s="1069">
        <v>91.88</v>
      </c>
      <c r="G32" s="1264">
        <v>112.78</v>
      </c>
      <c r="H32" s="1264">
        <v>113.89</v>
      </c>
      <c r="I32" s="1264">
        <v>111.46</v>
      </c>
      <c r="J32" s="1264">
        <v>100.2</v>
      </c>
      <c r="K32" s="1264">
        <v>126.02</v>
      </c>
      <c r="L32" s="1264">
        <v>125.64</v>
      </c>
      <c r="M32" s="1264">
        <v>109.14</v>
      </c>
      <c r="N32" s="1264">
        <v>133.33000000000001</v>
      </c>
      <c r="O32" s="1430" t="s">
        <v>57</v>
      </c>
      <c r="P32" s="1264">
        <v>107.33</v>
      </c>
      <c r="Q32" s="1264">
        <v>127.84</v>
      </c>
      <c r="R32" s="1069">
        <v>120.79</v>
      </c>
      <c r="S32" s="1069">
        <v>130.99</v>
      </c>
      <c r="T32" s="1264">
        <v>126.65</v>
      </c>
      <c r="U32" s="1264">
        <v>117.02</v>
      </c>
      <c r="V32" s="1069">
        <v>108.62</v>
      </c>
      <c r="W32" s="1069">
        <v>103.84</v>
      </c>
      <c r="X32" s="1069">
        <v>106.82</v>
      </c>
      <c r="Y32" s="1264">
        <v>109.41</v>
      </c>
      <c r="Z32" s="1264">
        <v>130.25</v>
      </c>
      <c r="AA32" s="1264">
        <v>117.08</v>
      </c>
    </row>
    <row r="33" spans="1:27" s="701" customFormat="1" ht="7.5" hidden="1" customHeight="1">
      <c r="A33" s="1430" t="s">
        <v>58</v>
      </c>
      <c r="B33" s="1264">
        <v>116.11</v>
      </c>
      <c r="C33" s="1264">
        <v>111.96</v>
      </c>
      <c r="D33" s="1264">
        <v>108.69</v>
      </c>
      <c r="E33" s="1264">
        <v>117.76</v>
      </c>
      <c r="F33" s="1069">
        <v>97.27</v>
      </c>
      <c r="G33" s="1264">
        <v>114.47</v>
      </c>
      <c r="H33" s="1264">
        <v>115.64</v>
      </c>
      <c r="I33" s="1264">
        <v>112.2</v>
      </c>
      <c r="J33" s="1264">
        <v>103.75</v>
      </c>
      <c r="K33" s="1264">
        <v>126.49</v>
      </c>
      <c r="L33" s="1264">
        <v>123.85</v>
      </c>
      <c r="M33" s="1264">
        <v>109.65</v>
      </c>
      <c r="N33" s="1264">
        <v>135.09</v>
      </c>
      <c r="O33" s="1430" t="s">
        <v>58</v>
      </c>
      <c r="P33" s="1264">
        <v>106.63</v>
      </c>
      <c r="Q33" s="1264">
        <v>127.41</v>
      </c>
      <c r="R33" s="1069">
        <v>119.99</v>
      </c>
      <c r="S33" s="1069">
        <v>129.24</v>
      </c>
      <c r="T33" s="1264">
        <v>125.04</v>
      </c>
      <c r="U33" s="1264">
        <v>117</v>
      </c>
      <c r="V33" s="1069">
        <v>108.11</v>
      </c>
      <c r="W33" s="1069">
        <v>105.18</v>
      </c>
      <c r="X33" s="1069">
        <v>106.11</v>
      </c>
      <c r="Y33" s="1264">
        <v>108.48</v>
      </c>
      <c r="Z33" s="1264">
        <v>129.57</v>
      </c>
      <c r="AA33" s="1264">
        <v>117.2</v>
      </c>
    </row>
    <row r="34" spans="1:27" s="701" customFormat="1" ht="7.5" hidden="1" customHeight="1">
      <c r="A34" s="1430"/>
      <c r="B34" s="1264"/>
      <c r="C34" s="1264"/>
      <c r="D34" s="1264"/>
      <c r="E34" s="1264"/>
      <c r="F34" s="1069"/>
      <c r="G34" s="1264"/>
      <c r="H34" s="1264"/>
      <c r="I34" s="1264"/>
      <c r="J34" s="1264"/>
      <c r="K34" s="1264"/>
      <c r="L34" s="1264"/>
      <c r="M34" s="1264"/>
      <c r="N34" s="1264"/>
      <c r="O34" s="1430"/>
      <c r="P34" s="1264"/>
      <c r="Q34" s="1264"/>
      <c r="R34" s="1069"/>
      <c r="S34" s="1069"/>
      <c r="T34" s="1264"/>
      <c r="U34" s="1264"/>
      <c r="V34" s="1069"/>
      <c r="W34" s="1069"/>
      <c r="X34" s="1069"/>
      <c r="Y34" s="1264"/>
      <c r="Z34" s="1264"/>
      <c r="AA34" s="1264"/>
    </row>
    <row r="35" spans="1:27" s="717" customFormat="1" ht="7.5" hidden="1" customHeight="1">
      <c r="A35" s="175" t="s">
        <v>1680</v>
      </c>
      <c r="B35" s="1262">
        <v>118.0987519565512</v>
      </c>
      <c r="C35" s="1262">
        <v>113.52909142053521</v>
      </c>
      <c r="D35" s="1262">
        <v>110.00312862583549</v>
      </c>
      <c r="E35" s="1262">
        <v>114.42884228028093</v>
      </c>
      <c r="F35" s="1263">
        <v>104.95557235107046</v>
      </c>
      <c r="G35" s="1262">
        <v>114.23561501296358</v>
      </c>
      <c r="H35" s="1262">
        <v>116.0778563196838</v>
      </c>
      <c r="I35" s="1262">
        <v>111.66374494451949</v>
      </c>
      <c r="J35" s="1262">
        <v>112.5465945664327</v>
      </c>
      <c r="K35" s="1262">
        <v>126.8130649087751</v>
      </c>
      <c r="L35" s="1262">
        <v>124.3458811892647</v>
      </c>
      <c r="M35" s="1262">
        <v>108.67326454874636</v>
      </c>
      <c r="N35" s="1262">
        <v>134.7707721208879</v>
      </c>
      <c r="O35" s="175" t="s">
        <v>1680</v>
      </c>
      <c r="P35" s="1262">
        <v>108.40950860204856</v>
      </c>
      <c r="Q35" s="1262">
        <v>127.10488660464551</v>
      </c>
      <c r="R35" s="1263">
        <v>122.34328149483467</v>
      </c>
      <c r="S35" s="1263">
        <v>134.0355601628408</v>
      </c>
      <c r="T35" s="1262">
        <v>128.22898939967726</v>
      </c>
      <c r="U35" s="1262">
        <v>117.76325281014559</v>
      </c>
      <c r="V35" s="1263">
        <v>110.34294577397375</v>
      </c>
      <c r="W35" s="1263">
        <v>103.8197969497748</v>
      </c>
      <c r="X35" s="1263">
        <v>104.27605282086596</v>
      </c>
      <c r="Y35" s="1262">
        <v>112.85423233658429</v>
      </c>
      <c r="Z35" s="1262">
        <v>133.62580310248035</v>
      </c>
      <c r="AA35" s="1262">
        <v>117.87474666590624</v>
      </c>
    </row>
    <row r="36" spans="1:27" s="701" customFormat="1" ht="7.5" hidden="1" customHeight="1">
      <c r="A36" s="1430" t="s">
        <v>59</v>
      </c>
      <c r="B36" s="1264">
        <v>117.34</v>
      </c>
      <c r="C36" s="1264">
        <v>112.19</v>
      </c>
      <c r="D36" s="1264">
        <v>108.91</v>
      </c>
      <c r="E36" s="1264">
        <v>113.6</v>
      </c>
      <c r="F36" s="1069">
        <v>101.22</v>
      </c>
      <c r="G36" s="1264">
        <v>114.87</v>
      </c>
      <c r="H36" s="1264">
        <v>115.07</v>
      </c>
      <c r="I36" s="1264">
        <v>109.12</v>
      </c>
      <c r="J36" s="1264">
        <v>109.07</v>
      </c>
      <c r="K36" s="1264">
        <v>126.45</v>
      </c>
      <c r="L36" s="1264">
        <v>124.25</v>
      </c>
      <c r="M36" s="1264">
        <v>108.84</v>
      </c>
      <c r="N36" s="1264">
        <v>133.6</v>
      </c>
      <c r="O36" s="1430" t="s">
        <v>59</v>
      </c>
      <c r="P36" s="1264">
        <v>110.56</v>
      </c>
      <c r="Q36" s="1264">
        <v>123.35</v>
      </c>
      <c r="R36" s="1069">
        <v>122.24</v>
      </c>
      <c r="S36" s="1069">
        <v>136.09</v>
      </c>
      <c r="T36" s="1264">
        <v>129.72</v>
      </c>
      <c r="U36" s="1264">
        <v>117.57</v>
      </c>
      <c r="V36" s="1069">
        <v>109.93</v>
      </c>
      <c r="W36" s="1069">
        <v>103.69</v>
      </c>
      <c r="X36" s="1069">
        <v>101.62</v>
      </c>
      <c r="Y36" s="1264">
        <v>111.81</v>
      </c>
      <c r="Z36" s="1264">
        <v>129.02000000000001</v>
      </c>
      <c r="AA36" s="1264">
        <v>117.29</v>
      </c>
    </row>
    <row r="37" spans="1:27" s="701" customFormat="1" ht="7.5" hidden="1" customHeight="1">
      <c r="A37" s="1430" t="s">
        <v>60</v>
      </c>
      <c r="B37" s="1264">
        <v>118.39</v>
      </c>
      <c r="C37" s="1264">
        <v>113.91</v>
      </c>
      <c r="D37" s="1264">
        <v>110.04</v>
      </c>
      <c r="E37" s="1264">
        <v>116.33</v>
      </c>
      <c r="F37" s="1069">
        <v>105.82</v>
      </c>
      <c r="G37" s="1264">
        <v>115.02</v>
      </c>
      <c r="H37" s="1264">
        <v>115.52</v>
      </c>
      <c r="I37" s="1264">
        <v>112.25</v>
      </c>
      <c r="J37" s="1264">
        <v>111.79</v>
      </c>
      <c r="K37" s="1264">
        <v>127.05</v>
      </c>
      <c r="L37" s="1264">
        <v>124.93</v>
      </c>
      <c r="M37" s="1264">
        <v>108.55</v>
      </c>
      <c r="N37" s="1264">
        <v>135.36000000000001</v>
      </c>
      <c r="O37" s="1430" t="s">
        <v>60</v>
      </c>
      <c r="P37" s="1264">
        <v>107.35</v>
      </c>
      <c r="Q37" s="1264">
        <v>128.94999999999999</v>
      </c>
      <c r="R37" s="1069">
        <v>122.5</v>
      </c>
      <c r="S37" s="1069">
        <v>133.02000000000001</v>
      </c>
      <c r="T37" s="1264">
        <v>127.63</v>
      </c>
      <c r="U37" s="1264">
        <v>117.84</v>
      </c>
      <c r="V37" s="1069">
        <v>110.55</v>
      </c>
      <c r="W37" s="1069">
        <v>104.11</v>
      </c>
      <c r="X37" s="1069">
        <v>105.63</v>
      </c>
      <c r="Y37" s="1264">
        <v>113.38</v>
      </c>
      <c r="Z37" s="1264">
        <v>135.99</v>
      </c>
      <c r="AA37" s="1264">
        <v>118.82</v>
      </c>
    </row>
    <row r="38" spans="1:27" s="701" customFormat="1" ht="7.5" hidden="1" customHeight="1">
      <c r="A38" s="1430" t="s">
        <v>61</v>
      </c>
      <c r="B38" s="1264">
        <v>118.57</v>
      </c>
      <c r="C38" s="1264">
        <v>114.5</v>
      </c>
      <c r="D38" s="1264">
        <v>111.07</v>
      </c>
      <c r="E38" s="1264">
        <v>113.38</v>
      </c>
      <c r="F38" s="1069">
        <v>107.94</v>
      </c>
      <c r="G38" s="1264">
        <v>112.83</v>
      </c>
      <c r="H38" s="1264">
        <v>117.66</v>
      </c>
      <c r="I38" s="1264">
        <v>113.67</v>
      </c>
      <c r="J38" s="1264">
        <v>116.92</v>
      </c>
      <c r="K38" s="1264">
        <v>126.94</v>
      </c>
      <c r="L38" s="1264">
        <v>123.86</v>
      </c>
      <c r="M38" s="1264">
        <v>108.63</v>
      </c>
      <c r="N38" s="1264">
        <v>135.36000000000001</v>
      </c>
      <c r="O38" s="1430" t="s">
        <v>61</v>
      </c>
      <c r="P38" s="1264">
        <v>107.35</v>
      </c>
      <c r="Q38" s="1264">
        <v>129.1</v>
      </c>
      <c r="R38" s="1069">
        <v>122.29</v>
      </c>
      <c r="S38" s="1069">
        <v>133.02000000000001</v>
      </c>
      <c r="T38" s="1264">
        <v>127.35</v>
      </c>
      <c r="U38" s="1264">
        <v>117.88</v>
      </c>
      <c r="V38" s="1069">
        <v>110.55</v>
      </c>
      <c r="W38" s="1069">
        <v>103.66</v>
      </c>
      <c r="X38" s="1069">
        <v>105.63</v>
      </c>
      <c r="Y38" s="1264">
        <v>113.38</v>
      </c>
      <c r="Z38" s="1264">
        <v>135.99</v>
      </c>
      <c r="AA38" s="1264">
        <v>117.52</v>
      </c>
    </row>
    <row r="39" spans="1:27" s="717" customFormat="1" ht="9.1999999999999993" customHeight="1">
      <c r="A39" s="302" t="s">
        <v>2295</v>
      </c>
      <c r="B39" s="413">
        <v>122.85050563484209</v>
      </c>
      <c r="C39" s="413">
        <v>116.7036868550468</v>
      </c>
      <c r="D39" s="413">
        <v>113.33140984988596</v>
      </c>
      <c r="E39" s="413">
        <v>100.34988401704774</v>
      </c>
      <c r="F39" s="623">
        <v>123.37810721396916</v>
      </c>
      <c r="G39" s="413">
        <v>112.24790206769933</v>
      </c>
      <c r="H39" s="413">
        <v>122.3443869181652</v>
      </c>
      <c r="I39" s="413">
        <v>114.27453053794191</v>
      </c>
      <c r="J39" s="413">
        <v>114.21419252536899</v>
      </c>
      <c r="K39" s="413">
        <v>122.84506177389304</v>
      </c>
      <c r="L39" s="413">
        <v>121.6180515299141</v>
      </c>
      <c r="M39" s="413">
        <v>110.52491408609291</v>
      </c>
      <c r="N39" s="413">
        <v>142.03480787548645</v>
      </c>
      <c r="O39" s="302" t="s">
        <v>2295</v>
      </c>
      <c r="P39" s="413">
        <v>113.10699250721005</v>
      </c>
      <c r="Q39" s="413">
        <v>131.26954414462136</v>
      </c>
      <c r="R39" s="623">
        <v>128.54856841117456</v>
      </c>
      <c r="S39" s="623">
        <v>139.17350123317803</v>
      </c>
      <c r="T39" s="413">
        <v>139.86400235455935</v>
      </c>
      <c r="U39" s="413">
        <v>122.07214607613551</v>
      </c>
      <c r="V39" s="623">
        <v>113.23376746370967</v>
      </c>
      <c r="W39" s="623">
        <v>105.20661274445945</v>
      </c>
      <c r="X39" s="623">
        <v>106.01147040608025</v>
      </c>
      <c r="Y39" s="413">
        <v>115.23690437663014</v>
      </c>
      <c r="Z39" s="413">
        <v>139.44139115416152</v>
      </c>
      <c r="AA39" s="413">
        <v>122.5988587696628</v>
      </c>
    </row>
    <row r="40" spans="1:27" s="701" customFormat="1" ht="12" customHeight="1">
      <c r="A40" s="612"/>
      <c r="B40" s="414"/>
      <c r="C40" s="414"/>
      <c r="D40" s="414"/>
      <c r="E40" s="414"/>
      <c r="F40" s="414"/>
      <c r="G40" s="414"/>
      <c r="H40" s="414"/>
      <c r="I40" s="414"/>
      <c r="J40" s="414"/>
      <c r="K40" s="414"/>
      <c r="L40" s="414"/>
      <c r="M40" s="414"/>
      <c r="N40" s="414"/>
      <c r="O40" s="612"/>
      <c r="P40" s="414"/>
      <c r="Q40" s="414"/>
      <c r="R40" s="414"/>
      <c r="S40" s="414"/>
      <c r="T40" s="414"/>
      <c r="U40" s="414"/>
      <c r="V40" s="414"/>
      <c r="W40" s="414"/>
      <c r="X40" s="414"/>
      <c r="Y40" s="414"/>
      <c r="Z40" s="414"/>
      <c r="AA40" s="414"/>
    </row>
    <row r="41" spans="1:27" s="717" customFormat="1" ht="12" customHeight="1">
      <c r="A41" s="302" t="s">
        <v>2635</v>
      </c>
      <c r="B41" s="413">
        <v>128.991936691582</v>
      </c>
      <c r="C41" s="413">
        <v>121.75491555294958</v>
      </c>
      <c r="D41" s="413">
        <v>120.39000612328763</v>
      </c>
      <c r="E41" s="413">
        <v>93.095303764980585</v>
      </c>
      <c r="F41" s="623">
        <v>121.44662913475079</v>
      </c>
      <c r="G41" s="413">
        <v>118.85109649519099</v>
      </c>
      <c r="H41" s="413">
        <v>127.6781690551133</v>
      </c>
      <c r="I41" s="413">
        <v>124.37891035303927</v>
      </c>
      <c r="J41" s="413">
        <v>122.31395888322514</v>
      </c>
      <c r="K41" s="413">
        <v>118.0595043550842</v>
      </c>
      <c r="L41" s="413">
        <v>126.80706018772899</v>
      </c>
      <c r="M41" s="413">
        <v>115.73712517374982</v>
      </c>
      <c r="N41" s="413">
        <v>154.69060764660136</v>
      </c>
      <c r="O41" s="302" t="s">
        <v>2635</v>
      </c>
      <c r="P41" s="413">
        <v>129.95557120993371</v>
      </c>
      <c r="Q41" s="413">
        <v>139.71568079368112</v>
      </c>
      <c r="R41" s="623">
        <v>135.73931673761038</v>
      </c>
      <c r="S41" s="623">
        <v>149.42717136166999</v>
      </c>
      <c r="T41" s="413">
        <v>147.61957344507664</v>
      </c>
      <c r="U41" s="413">
        <v>132.89924647791111</v>
      </c>
      <c r="V41" s="623">
        <v>116.32701082875587</v>
      </c>
      <c r="W41" s="623">
        <v>112.48764921852559</v>
      </c>
      <c r="X41" s="623">
        <v>105.31954337064856</v>
      </c>
      <c r="Y41" s="413">
        <v>120.56523477609265</v>
      </c>
      <c r="Z41" s="413">
        <v>146.6669003064946</v>
      </c>
      <c r="AA41" s="413">
        <v>129.67220172758167</v>
      </c>
    </row>
    <row r="42" spans="1:27" s="701" customFormat="1" ht="12" customHeight="1">
      <c r="A42" s="175" t="s">
        <v>1681</v>
      </c>
      <c r="B42" s="413">
        <v>127.75802469934965</v>
      </c>
      <c r="C42" s="413">
        <v>121.10432459054343</v>
      </c>
      <c r="D42" s="413">
        <v>119.13802206737162</v>
      </c>
      <c r="E42" s="413">
        <v>92.500341809888596</v>
      </c>
      <c r="F42" s="623">
        <v>130.37874859277471</v>
      </c>
      <c r="G42" s="413">
        <v>115.27900307678205</v>
      </c>
      <c r="H42" s="413">
        <v>126.097655145321</v>
      </c>
      <c r="I42" s="413">
        <v>120.93019524961596</v>
      </c>
      <c r="J42" s="413">
        <v>124.00992903161099</v>
      </c>
      <c r="K42" s="413">
        <v>116.37159673326373</v>
      </c>
      <c r="L42" s="413">
        <v>125.00746245266153</v>
      </c>
      <c r="M42" s="413">
        <v>115.03634760518663</v>
      </c>
      <c r="N42" s="413">
        <v>152.10999999999993</v>
      </c>
      <c r="O42" s="175" t="s">
        <v>1681</v>
      </c>
      <c r="P42" s="413">
        <v>124.97000000000001</v>
      </c>
      <c r="Q42" s="413">
        <v>138.24261747428537</v>
      </c>
      <c r="R42" s="623">
        <v>133.93307357007251</v>
      </c>
      <c r="S42" s="623">
        <v>145.39999999999995</v>
      </c>
      <c r="T42" s="413">
        <v>147.52662929876405</v>
      </c>
      <c r="U42" s="413">
        <v>127.81666527568878</v>
      </c>
      <c r="V42" s="623">
        <v>114.55000000000003</v>
      </c>
      <c r="W42" s="623">
        <v>110.66475453756161</v>
      </c>
      <c r="X42" s="623">
        <v>104.29</v>
      </c>
      <c r="Y42" s="413">
        <v>118.70999999999991</v>
      </c>
      <c r="Z42" s="413">
        <v>145.49999999999991</v>
      </c>
      <c r="AA42" s="413">
        <v>126.17443546631519</v>
      </c>
    </row>
    <row r="43" spans="1:27" s="701" customFormat="1" ht="12" customHeight="1">
      <c r="A43" s="1430" t="s">
        <v>1012</v>
      </c>
      <c r="B43" s="414">
        <v>126.9</v>
      </c>
      <c r="C43" s="414">
        <v>119.65</v>
      </c>
      <c r="D43" s="414">
        <v>118.25</v>
      </c>
      <c r="E43" s="414">
        <v>93.39</v>
      </c>
      <c r="F43" s="1431">
        <v>122.69</v>
      </c>
      <c r="G43" s="414">
        <v>113.89</v>
      </c>
      <c r="H43" s="414">
        <v>125</v>
      </c>
      <c r="I43" s="414">
        <v>119.2</v>
      </c>
      <c r="J43" s="414">
        <v>126.47</v>
      </c>
      <c r="K43" s="414">
        <v>116.59</v>
      </c>
      <c r="L43" s="414">
        <v>123.89</v>
      </c>
      <c r="M43" s="414">
        <v>114.85</v>
      </c>
      <c r="N43" s="414">
        <v>152.11000000000001</v>
      </c>
      <c r="O43" s="1430" t="s">
        <v>1012</v>
      </c>
      <c r="P43" s="414">
        <v>124.97</v>
      </c>
      <c r="Q43" s="414">
        <v>137.63</v>
      </c>
      <c r="R43" s="1431">
        <v>133.66</v>
      </c>
      <c r="S43" s="1431">
        <v>145.4</v>
      </c>
      <c r="T43" s="414">
        <v>147.38</v>
      </c>
      <c r="U43" s="414">
        <v>127.79</v>
      </c>
      <c r="V43" s="1431">
        <v>114.55</v>
      </c>
      <c r="W43" s="1431">
        <v>109.48</v>
      </c>
      <c r="X43" s="1431">
        <v>104.29</v>
      </c>
      <c r="Y43" s="414">
        <v>118.71</v>
      </c>
      <c r="Z43" s="414">
        <v>145.5</v>
      </c>
      <c r="AA43" s="414">
        <v>124.85</v>
      </c>
    </row>
    <row r="44" spans="1:27" s="701" customFormat="1" ht="12" customHeight="1">
      <c r="A44" s="1430" t="s">
        <v>1013</v>
      </c>
      <c r="B44" s="414">
        <v>127.74</v>
      </c>
      <c r="C44" s="414">
        <v>121.16</v>
      </c>
      <c r="D44" s="414">
        <v>119.25</v>
      </c>
      <c r="E44" s="414">
        <v>92.55</v>
      </c>
      <c r="F44" s="1431">
        <v>130.51</v>
      </c>
      <c r="G44" s="414">
        <v>115.79</v>
      </c>
      <c r="H44" s="414">
        <v>125.54</v>
      </c>
      <c r="I44" s="414">
        <v>120.23</v>
      </c>
      <c r="J44" s="414">
        <v>125.15</v>
      </c>
      <c r="K44" s="414">
        <v>115.51</v>
      </c>
      <c r="L44" s="414">
        <v>125.48</v>
      </c>
      <c r="M44" s="414">
        <v>114.84</v>
      </c>
      <c r="N44" s="414">
        <v>152.11000000000001</v>
      </c>
      <c r="O44" s="1430" t="s">
        <v>1013</v>
      </c>
      <c r="P44" s="414">
        <v>124.97</v>
      </c>
      <c r="Q44" s="414">
        <v>138.43</v>
      </c>
      <c r="R44" s="1431">
        <v>133.85</v>
      </c>
      <c r="S44" s="1431">
        <v>145.4</v>
      </c>
      <c r="T44" s="414">
        <v>147.58000000000001</v>
      </c>
      <c r="U44" s="414">
        <v>127.83</v>
      </c>
      <c r="V44" s="1431">
        <v>114.55</v>
      </c>
      <c r="W44" s="1431">
        <v>109.93</v>
      </c>
      <c r="X44" s="1431">
        <v>104.29</v>
      </c>
      <c r="Y44" s="414">
        <v>118.71</v>
      </c>
      <c r="Z44" s="414">
        <v>145.5</v>
      </c>
      <c r="AA44" s="414">
        <v>125.96</v>
      </c>
    </row>
    <row r="45" spans="1:27" s="701" customFormat="1" ht="12" customHeight="1">
      <c r="A45" s="1430" t="s">
        <v>1014</v>
      </c>
      <c r="B45" s="414">
        <v>128.63999999999999</v>
      </c>
      <c r="C45" s="414">
        <v>122.52</v>
      </c>
      <c r="D45" s="414">
        <v>119.92</v>
      </c>
      <c r="E45" s="414">
        <v>91.57</v>
      </c>
      <c r="F45" s="1431">
        <v>138.41</v>
      </c>
      <c r="G45" s="414">
        <v>116.17</v>
      </c>
      <c r="H45" s="414">
        <v>127.77</v>
      </c>
      <c r="I45" s="414">
        <v>123.4</v>
      </c>
      <c r="J45" s="414">
        <v>120.49</v>
      </c>
      <c r="K45" s="414">
        <v>117.02</v>
      </c>
      <c r="L45" s="414">
        <v>125.66</v>
      </c>
      <c r="M45" s="414">
        <v>115.42</v>
      </c>
      <c r="N45" s="414">
        <v>152.11000000000001</v>
      </c>
      <c r="O45" s="1430" t="s">
        <v>1014</v>
      </c>
      <c r="P45" s="414">
        <v>124.97</v>
      </c>
      <c r="Q45" s="414">
        <v>138.66999999999999</v>
      </c>
      <c r="R45" s="1431">
        <v>134.29</v>
      </c>
      <c r="S45" s="1431">
        <v>145.4</v>
      </c>
      <c r="T45" s="414">
        <v>147.62</v>
      </c>
      <c r="U45" s="414">
        <v>127.83</v>
      </c>
      <c r="V45" s="1431">
        <v>114.55</v>
      </c>
      <c r="W45" s="1431">
        <v>112.61</v>
      </c>
      <c r="X45" s="1431">
        <v>104.29</v>
      </c>
      <c r="Y45" s="414">
        <v>118.71</v>
      </c>
      <c r="Z45" s="414">
        <v>145.5</v>
      </c>
      <c r="AA45" s="414">
        <v>127.73</v>
      </c>
    </row>
    <row r="46" spans="1:27" s="701" customFormat="1" ht="12" customHeight="1">
      <c r="A46" s="1430"/>
      <c r="B46" s="1264"/>
      <c r="C46" s="1264"/>
      <c r="D46" s="1264"/>
      <c r="E46" s="1264"/>
      <c r="F46" s="1069"/>
      <c r="G46" s="1264"/>
      <c r="H46" s="1264"/>
      <c r="I46" s="1264"/>
      <c r="J46" s="1264"/>
      <c r="K46" s="1264"/>
      <c r="L46" s="1264"/>
      <c r="M46" s="1264"/>
      <c r="N46" s="1264"/>
      <c r="O46" s="1430"/>
      <c r="P46" s="1264"/>
      <c r="Q46" s="1264"/>
      <c r="R46" s="1069"/>
      <c r="S46" s="1069"/>
      <c r="T46" s="1264"/>
      <c r="U46" s="1264"/>
      <c r="V46" s="1069"/>
      <c r="W46" s="1069"/>
      <c r="X46" s="1069"/>
      <c r="Y46" s="1264"/>
      <c r="Z46" s="1264"/>
      <c r="AA46" s="1264"/>
    </row>
    <row r="47" spans="1:27" s="701" customFormat="1" ht="12" customHeight="1">
      <c r="A47" s="175" t="s">
        <v>1682</v>
      </c>
      <c r="B47" s="1262">
        <v>128.49949144601328</v>
      </c>
      <c r="C47" s="1262">
        <v>120.9944441878841</v>
      </c>
      <c r="D47" s="1262">
        <v>120.76331530183202</v>
      </c>
      <c r="E47" s="1262">
        <v>92.706785604222745</v>
      </c>
      <c r="F47" s="1263">
        <v>122.79418214691066</v>
      </c>
      <c r="G47" s="1262">
        <v>115.92036041177754</v>
      </c>
      <c r="H47" s="1262">
        <v>128.01658323075509</v>
      </c>
      <c r="I47" s="1262">
        <v>124.52836968132492</v>
      </c>
      <c r="J47" s="1262">
        <v>113.48647930172419</v>
      </c>
      <c r="K47" s="1262">
        <v>117.04625314461745</v>
      </c>
      <c r="L47" s="1262">
        <v>124.19659570355788</v>
      </c>
      <c r="M47" s="1262">
        <v>115.45997025891349</v>
      </c>
      <c r="N47" s="1262">
        <v>154.29</v>
      </c>
      <c r="O47" s="175" t="s">
        <v>1682</v>
      </c>
      <c r="P47" s="1262">
        <v>129.82</v>
      </c>
      <c r="Q47" s="1262">
        <v>139.6862045288033</v>
      </c>
      <c r="R47" s="1263">
        <v>135.50999827821866</v>
      </c>
      <c r="S47" s="1263">
        <v>149.67999999999992</v>
      </c>
      <c r="T47" s="1262">
        <v>147.10999909364867</v>
      </c>
      <c r="U47" s="1262">
        <v>133.30661358937365</v>
      </c>
      <c r="V47" s="1263">
        <v>116.34000000000002</v>
      </c>
      <c r="W47" s="1263">
        <v>113.12275009587766</v>
      </c>
      <c r="X47" s="1263">
        <v>104.99999999999997</v>
      </c>
      <c r="Y47" s="1262">
        <v>120.16999999999996</v>
      </c>
      <c r="Z47" s="1262">
        <v>145.45999999999995</v>
      </c>
      <c r="AA47" s="1262">
        <v>129.18202790086769</v>
      </c>
    </row>
    <row r="48" spans="1:27" s="701" customFormat="1" ht="12" customHeight="1">
      <c r="A48" s="1430" t="s">
        <v>1015</v>
      </c>
      <c r="B48" s="1264">
        <v>129.01</v>
      </c>
      <c r="C48" s="1264">
        <v>122.03</v>
      </c>
      <c r="D48" s="1264">
        <v>120.69</v>
      </c>
      <c r="E48" s="1264">
        <v>91.75</v>
      </c>
      <c r="F48" s="1069">
        <v>133.49</v>
      </c>
      <c r="G48" s="1264">
        <v>115.65</v>
      </c>
      <c r="H48" s="1264">
        <v>127.82</v>
      </c>
      <c r="I48" s="1264">
        <v>123.63</v>
      </c>
      <c r="J48" s="1264">
        <v>115.69</v>
      </c>
      <c r="K48" s="1264">
        <v>117.31</v>
      </c>
      <c r="L48" s="1264">
        <v>124.23</v>
      </c>
      <c r="M48" s="1264">
        <v>115.48</v>
      </c>
      <c r="N48" s="1264">
        <v>154.29</v>
      </c>
      <c r="O48" s="1430" t="s">
        <v>1015</v>
      </c>
      <c r="P48" s="1264">
        <v>129.82</v>
      </c>
      <c r="Q48" s="1264">
        <v>139.18</v>
      </c>
      <c r="R48" s="1069">
        <v>135.5</v>
      </c>
      <c r="S48" s="1069">
        <v>149.68</v>
      </c>
      <c r="T48" s="1264">
        <v>147.13</v>
      </c>
      <c r="U48" s="1264">
        <v>133.19</v>
      </c>
      <c r="V48" s="1069">
        <v>116.34</v>
      </c>
      <c r="W48" s="1069">
        <v>113.38</v>
      </c>
      <c r="X48" s="1069">
        <v>105</v>
      </c>
      <c r="Y48" s="1264">
        <v>120.17</v>
      </c>
      <c r="Z48" s="1264">
        <v>145.46</v>
      </c>
      <c r="AA48" s="1264">
        <v>128.44999999999999</v>
      </c>
    </row>
    <row r="49" spans="1:27" s="701" customFormat="1" ht="12" customHeight="1">
      <c r="A49" s="1430" t="s">
        <v>1016</v>
      </c>
      <c r="B49" s="1264">
        <v>128.21</v>
      </c>
      <c r="C49" s="1264">
        <v>120.39</v>
      </c>
      <c r="D49" s="1264">
        <v>120.85</v>
      </c>
      <c r="E49" s="1264">
        <v>92.74</v>
      </c>
      <c r="F49" s="1069">
        <v>119.53</v>
      </c>
      <c r="G49" s="1264">
        <v>115.07</v>
      </c>
      <c r="H49" s="1264">
        <v>128.06</v>
      </c>
      <c r="I49" s="1264">
        <v>124.97</v>
      </c>
      <c r="J49" s="1264">
        <v>110.61</v>
      </c>
      <c r="K49" s="1264">
        <v>116.61</v>
      </c>
      <c r="L49" s="1264">
        <v>124.02</v>
      </c>
      <c r="M49" s="1264">
        <v>115.35</v>
      </c>
      <c r="N49" s="1264">
        <v>154.29</v>
      </c>
      <c r="O49" s="1430" t="s">
        <v>1016</v>
      </c>
      <c r="P49" s="1264">
        <v>129.82</v>
      </c>
      <c r="Q49" s="1264">
        <v>139.91</v>
      </c>
      <c r="R49" s="1069">
        <v>135.54</v>
      </c>
      <c r="S49" s="1069">
        <v>149.68</v>
      </c>
      <c r="T49" s="1264">
        <v>147.11000000000001</v>
      </c>
      <c r="U49" s="1264">
        <v>133.26</v>
      </c>
      <c r="V49" s="1069">
        <v>116.34</v>
      </c>
      <c r="W49" s="1069">
        <v>113.38</v>
      </c>
      <c r="X49" s="1069">
        <v>105</v>
      </c>
      <c r="Y49" s="1264">
        <v>120.17</v>
      </c>
      <c r="Z49" s="1264">
        <v>145.46</v>
      </c>
      <c r="AA49" s="1264">
        <v>129.22999999999999</v>
      </c>
    </row>
    <row r="50" spans="1:27" s="701" customFormat="1" ht="12" customHeight="1">
      <c r="A50" s="1430" t="s">
        <v>1017</v>
      </c>
      <c r="B50" s="1264">
        <v>128.28</v>
      </c>
      <c r="C50" s="1264">
        <v>120.57</v>
      </c>
      <c r="D50" s="1264">
        <v>120.75</v>
      </c>
      <c r="E50" s="1264">
        <v>93.64</v>
      </c>
      <c r="F50" s="1069">
        <v>116.04</v>
      </c>
      <c r="G50" s="1264">
        <v>117.05</v>
      </c>
      <c r="H50" s="1264">
        <v>128.16999999999999</v>
      </c>
      <c r="I50" s="1264">
        <v>124.99</v>
      </c>
      <c r="J50" s="1264">
        <v>114.22</v>
      </c>
      <c r="K50" s="1264">
        <v>117.22</v>
      </c>
      <c r="L50" s="1264">
        <v>124.34</v>
      </c>
      <c r="M50" s="1264">
        <v>115.55</v>
      </c>
      <c r="N50" s="1264">
        <v>154.29</v>
      </c>
      <c r="O50" s="1430" t="s">
        <v>1017</v>
      </c>
      <c r="P50" s="1264">
        <v>129.82</v>
      </c>
      <c r="Q50" s="1264">
        <v>139.97</v>
      </c>
      <c r="R50" s="1069">
        <v>135.49</v>
      </c>
      <c r="S50" s="1069">
        <v>149.68</v>
      </c>
      <c r="T50" s="1264">
        <v>147.09</v>
      </c>
      <c r="U50" s="1264">
        <v>133.47</v>
      </c>
      <c r="V50" s="1069">
        <v>116.34</v>
      </c>
      <c r="W50" s="1069">
        <v>112.61</v>
      </c>
      <c r="X50" s="1069">
        <v>105</v>
      </c>
      <c r="Y50" s="1264">
        <v>120.17</v>
      </c>
      <c r="Z50" s="1264">
        <v>145.46</v>
      </c>
      <c r="AA50" s="1264">
        <v>129.87</v>
      </c>
    </row>
    <row r="51" spans="1:27" s="701" customFormat="1" ht="12" customHeight="1">
      <c r="A51" s="1430"/>
      <c r="B51" s="1264"/>
      <c r="C51" s="1264"/>
      <c r="D51" s="1264"/>
      <c r="E51" s="1264"/>
      <c r="F51" s="1069"/>
      <c r="G51" s="1264"/>
      <c r="H51" s="1264"/>
      <c r="I51" s="1264"/>
      <c r="J51" s="1264"/>
      <c r="K51" s="1264"/>
      <c r="L51" s="1264"/>
      <c r="M51" s="1264"/>
      <c r="N51" s="1264"/>
      <c r="O51" s="1430"/>
      <c r="P51" s="1264"/>
      <c r="Q51" s="1264"/>
      <c r="R51" s="1069"/>
      <c r="S51" s="1069"/>
      <c r="T51" s="1264"/>
      <c r="U51" s="1264"/>
      <c r="V51" s="1069"/>
      <c r="W51" s="1069"/>
      <c r="X51" s="1069"/>
      <c r="Y51" s="1264"/>
      <c r="Z51" s="1264"/>
      <c r="AA51" s="1264"/>
    </row>
    <row r="52" spans="1:27" s="701" customFormat="1" ht="12" customHeight="1">
      <c r="A52" s="175" t="s">
        <v>1679</v>
      </c>
      <c r="B52" s="1262">
        <v>128.64306258113788</v>
      </c>
      <c r="C52" s="1262">
        <v>120.5954896349249</v>
      </c>
      <c r="D52" s="1262">
        <v>120.39985354356489</v>
      </c>
      <c r="E52" s="1262">
        <v>92.636411599633092</v>
      </c>
      <c r="F52" s="1263">
        <v>109.68426019018008</v>
      </c>
      <c r="G52" s="1262">
        <v>120.82781547239824</v>
      </c>
      <c r="H52" s="1262">
        <v>128.43994160694947</v>
      </c>
      <c r="I52" s="1262">
        <v>125.716434956509</v>
      </c>
      <c r="J52" s="1262">
        <v>115.81107627294695</v>
      </c>
      <c r="K52" s="1262">
        <v>118.34525446035708</v>
      </c>
      <c r="L52" s="1262">
        <v>126.26026830478561</v>
      </c>
      <c r="M52" s="1262">
        <v>115.7332716134793</v>
      </c>
      <c r="N52" s="1262">
        <v>155.88000000000002</v>
      </c>
      <c r="O52" s="175" t="s">
        <v>1679</v>
      </c>
      <c r="P52" s="1262">
        <v>131.65</v>
      </c>
      <c r="Q52" s="1262">
        <v>140.28662452132551</v>
      </c>
      <c r="R52" s="1263">
        <v>136.1966663403517</v>
      </c>
      <c r="S52" s="1263">
        <v>150.92999999999995</v>
      </c>
      <c r="T52" s="1262">
        <v>147.78332333539868</v>
      </c>
      <c r="U52" s="1262">
        <v>134.69999480289889</v>
      </c>
      <c r="V52" s="1263">
        <v>116.80999999999995</v>
      </c>
      <c r="W52" s="1263">
        <v>112.96330371854299</v>
      </c>
      <c r="X52" s="1263">
        <v>105.55000000000001</v>
      </c>
      <c r="Y52" s="1262">
        <v>121.06999999999994</v>
      </c>
      <c r="Z52" s="1262">
        <v>145.67000000000002</v>
      </c>
      <c r="AA52" s="1262">
        <v>130.82163786081878</v>
      </c>
    </row>
    <row r="53" spans="1:27" s="701" customFormat="1" ht="12" customHeight="1">
      <c r="A53" s="1430" t="s">
        <v>56</v>
      </c>
      <c r="B53" s="1264">
        <v>128.59</v>
      </c>
      <c r="C53" s="1264">
        <v>120.48</v>
      </c>
      <c r="D53" s="1264">
        <v>120.17</v>
      </c>
      <c r="E53" s="1264">
        <v>92.93</v>
      </c>
      <c r="F53" s="1069">
        <v>111.16</v>
      </c>
      <c r="G53" s="1264">
        <v>119.84</v>
      </c>
      <c r="H53" s="1264">
        <v>128.29</v>
      </c>
      <c r="I53" s="1264">
        <v>125.46</v>
      </c>
      <c r="J53" s="1264">
        <v>116.48</v>
      </c>
      <c r="K53" s="1264">
        <v>117.53</v>
      </c>
      <c r="L53" s="1264">
        <v>124.42</v>
      </c>
      <c r="M53" s="1264">
        <v>115.6</v>
      </c>
      <c r="N53" s="1264">
        <v>155.88</v>
      </c>
      <c r="O53" s="1430" t="s">
        <v>56</v>
      </c>
      <c r="P53" s="1264">
        <v>131.65</v>
      </c>
      <c r="Q53" s="1264">
        <v>140.13999999999999</v>
      </c>
      <c r="R53" s="1069">
        <v>136.21</v>
      </c>
      <c r="S53" s="1069">
        <v>150.93</v>
      </c>
      <c r="T53" s="1264">
        <v>147.74</v>
      </c>
      <c r="U53" s="1264">
        <v>134.65</v>
      </c>
      <c r="V53" s="1069">
        <v>116.81</v>
      </c>
      <c r="W53" s="1069">
        <v>112.85</v>
      </c>
      <c r="X53" s="1069">
        <v>105.55</v>
      </c>
      <c r="Y53" s="1264">
        <v>121.07</v>
      </c>
      <c r="Z53" s="1264">
        <v>145.66999999999999</v>
      </c>
      <c r="AA53" s="1264">
        <v>131.66</v>
      </c>
    </row>
    <row r="54" spans="1:27" s="701" customFormat="1" ht="12" customHeight="1">
      <c r="A54" s="1430" t="s">
        <v>57</v>
      </c>
      <c r="B54" s="1264">
        <v>128.35</v>
      </c>
      <c r="C54" s="1264">
        <v>120.01</v>
      </c>
      <c r="D54" s="1264">
        <v>120.4</v>
      </c>
      <c r="E54" s="1264">
        <v>92.41</v>
      </c>
      <c r="F54" s="1069">
        <v>105.22</v>
      </c>
      <c r="G54" s="1264">
        <v>121.09</v>
      </c>
      <c r="H54" s="1264">
        <v>128.59</v>
      </c>
      <c r="I54" s="1264">
        <v>125.65</v>
      </c>
      <c r="J54" s="1264">
        <v>114.81</v>
      </c>
      <c r="K54" s="1264">
        <v>118.75</v>
      </c>
      <c r="L54" s="1264">
        <v>125.29</v>
      </c>
      <c r="M54" s="1264">
        <v>115.71</v>
      </c>
      <c r="N54" s="1264">
        <v>155.88</v>
      </c>
      <c r="O54" s="1430" t="s">
        <v>57</v>
      </c>
      <c r="P54" s="1264">
        <v>131.65</v>
      </c>
      <c r="Q54" s="1264">
        <v>140.32</v>
      </c>
      <c r="R54" s="1069">
        <v>136.19</v>
      </c>
      <c r="S54" s="1069">
        <v>150.93</v>
      </c>
      <c r="T54" s="1264">
        <v>147.75</v>
      </c>
      <c r="U54" s="1264">
        <v>134.71</v>
      </c>
      <c r="V54" s="1069">
        <v>116.81</v>
      </c>
      <c r="W54" s="1069">
        <v>113.04</v>
      </c>
      <c r="X54" s="1069">
        <v>105.55</v>
      </c>
      <c r="Y54" s="1264">
        <v>121.07</v>
      </c>
      <c r="Z54" s="1264">
        <v>145.66999999999999</v>
      </c>
      <c r="AA54" s="1264">
        <v>130.78</v>
      </c>
    </row>
    <row r="55" spans="1:27" s="701" customFormat="1" ht="12" customHeight="1">
      <c r="A55" s="1430" t="s">
        <v>58</v>
      </c>
      <c r="B55" s="1264">
        <v>128.99</v>
      </c>
      <c r="C55" s="1264">
        <v>121.3</v>
      </c>
      <c r="D55" s="1264">
        <v>120.63</v>
      </c>
      <c r="E55" s="1264">
        <v>92.57</v>
      </c>
      <c r="F55" s="1069">
        <v>112.82</v>
      </c>
      <c r="G55" s="1264">
        <v>121.56</v>
      </c>
      <c r="H55" s="1264">
        <v>128.44</v>
      </c>
      <c r="I55" s="1264">
        <v>126.04</v>
      </c>
      <c r="J55" s="1264">
        <v>116.15</v>
      </c>
      <c r="K55" s="1264">
        <v>118.76</v>
      </c>
      <c r="L55" s="1264">
        <v>129.12</v>
      </c>
      <c r="M55" s="1264">
        <v>115.89</v>
      </c>
      <c r="N55" s="1264">
        <v>155.88</v>
      </c>
      <c r="O55" s="1430" t="s">
        <v>58</v>
      </c>
      <c r="P55" s="1264">
        <v>131.65</v>
      </c>
      <c r="Q55" s="1264">
        <v>140.4</v>
      </c>
      <c r="R55" s="1069">
        <v>136.19</v>
      </c>
      <c r="S55" s="1069">
        <v>150.93</v>
      </c>
      <c r="T55" s="1264">
        <v>147.86000000000001</v>
      </c>
      <c r="U55" s="1264">
        <v>134.74</v>
      </c>
      <c r="V55" s="1069">
        <v>116.81</v>
      </c>
      <c r="W55" s="1069">
        <v>113</v>
      </c>
      <c r="X55" s="1069">
        <v>105.55</v>
      </c>
      <c r="Y55" s="1264">
        <v>121.07</v>
      </c>
      <c r="Z55" s="1264">
        <v>145.66999999999999</v>
      </c>
      <c r="AA55" s="1264">
        <v>130.03</v>
      </c>
    </row>
    <row r="56" spans="1:27" s="701" customFormat="1" ht="12" customHeight="1">
      <c r="A56" s="1430"/>
      <c r="B56" s="1264"/>
      <c r="C56" s="1264"/>
      <c r="D56" s="1264"/>
      <c r="E56" s="1264"/>
      <c r="F56" s="1069"/>
      <c r="G56" s="1264"/>
      <c r="H56" s="1264"/>
      <c r="I56" s="1264"/>
      <c r="J56" s="1264"/>
      <c r="K56" s="1264"/>
      <c r="L56" s="1264"/>
      <c r="M56" s="1264"/>
      <c r="N56" s="1264"/>
      <c r="O56" s="1430"/>
      <c r="P56" s="1264"/>
      <c r="Q56" s="1264"/>
      <c r="R56" s="1069"/>
      <c r="S56" s="1069"/>
      <c r="T56" s="1264"/>
      <c r="U56" s="1264"/>
      <c r="V56" s="1069"/>
      <c r="W56" s="1069"/>
      <c r="X56" s="1069"/>
      <c r="Y56" s="1264"/>
      <c r="Z56" s="1264"/>
      <c r="AA56" s="1264"/>
    </row>
    <row r="57" spans="1:27" s="717" customFormat="1" ht="12" customHeight="1">
      <c r="A57" s="175" t="s">
        <v>1680</v>
      </c>
      <c r="B57" s="1262">
        <v>131.09142526535376</v>
      </c>
      <c r="C57" s="1262">
        <v>124.36262181318634</v>
      </c>
      <c r="D57" s="1262">
        <v>121.26916150493811</v>
      </c>
      <c r="E57" s="1262">
        <v>94.552824993012294</v>
      </c>
      <c r="F57" s="1263">
        <v>123.883352825564</v>
      </c>
      <c r="G57" s="1262">
        <v>123.57650624879022</v>
      </c>
      <c r="H57" s="1262">
        <v>128.17202407911043</v>
      </c>
      <c r="I57" s="1262">
        <v>126.41304067447406</v>
      </c>
      <c r="J57" s="1262">
        <v>137.32620305262012</v>
      </c>
      <c r="K57" s="1262">
        <v>120.51704252562715</v>
      </c>
      <c r="L57" s="1262">
        <v>131.90504243795041</v>
      </c>
      <c r="M57" s="1262">
        <v>116.72557083737334</v>
      </c>
      <c r="N57" s="1262">
        <v>156.51999999999998</v>
      </c>
      <c r="O57" s="175" t="s">
        <v>1680</v>
      </c>
      <c r="P57" s="1262">
        <v>133.54</v>
      </c>
      <c r="Q57" s="1262">
        <v>140.65943682554484</v>
      </c>
      <c r="R57" s="1263">
        <v>137.33998082245967</v>
      </c>
      <c r="S57" s="1263">
        <v>151.78000000000003</v>
      </c>
      <c r="T57" s="1262">
        <v>148.05999932456766</v>
      </c>
      <c r="U57" s="1262">
        <v>135.91998454681035</v>
      </c>
      <c r="V57" s="1263">
        <v>117.63</v>
      </c>
      <c r="W57" s="1263">
        <v>113.21988223505386</v>
      </c>
      <c r="X57" s="1263">
        <v>106.44999999999995</v>
      </c>
      <c r="Y57" s="1262">
        <v>122.33999999999995</v>
      </c>
      <c r="Z57" s="1262">
        <v>150.09</v>
      </c>
      <c r="AA57" s="1262">
        <v>132.59724150196053</v>
      </c>
    </row>
    <row r="58" spans="1:27" s="701" customFormat="1" ht="12" customHeight="1">
      <c r="A58" s="1430" t="s">
        <v>59</v>
      </c>
      <c r="B58" s="1264">
        <v>130.13999999999999</v>
      </c>
      <c r="C58" s="1264">
        <v>122.55</v>
      </c>
      <c r="D58" s="1264">
        <v>120.75</v>
      </c>
      <c r="E58" s="1264">
        <v>92.33</v>
      </c>
      <c r="F58" s="1069">
        <v>116.87</v>
      </c>
      <c r="G58" s="1264">
        <v>123.76</v>
      </c>
      <c r="H58" s="1264">
        <v>127.58</v>
      </c>
      <c r="I58" s="1264">
        <v>126.36</v>
      </c>
      <c r="J58" s="1264">
        <v>123.56</v>
      </c>
      <c r="K58" s="1264">
        <v>119.44</v>
      </c>
      <c r="L58" s="1264">
        <v>130.78</v>
      </c>
      <c r="M58" s="1264">
        <v>116.18</v>
      </c>
      <c r="N58" s="1264">
        <v>156.52000000000001</v>
      </c>
      <c r="O58" s="1430" t="s">
        <v>59</v>
      </c>
      <c r="P58" s="1264">
        <v>133.54</v>
      </c>
      <c r="Q58" s="1264">
        <v>140.28</v>
      </c>
      <c r="R58" s="1069">
        <v>137.24</v>
      </c>
      <c r="S58" s="1069">
        <v>151.78</v>
      </c>
      <c r="T58" s="1264">
        <v>148.04</v>
      </c>
      <c r="U58" s="1264">
        <v>135.83000000000001</v>
      </c>
      <c r="V58" s="1069">
        <v>117.63</v>
      </c>
      <c r="W58" s="1069">
        <v>113.42</v>
      </c>
      <c r="X58" s="1069">
        <v>106.45</v>
      </c>
      <c r="Y58" s="1264">
        <v>122.34</v>
      </c>
      <c r="Z58" s="1264">
        <v>150.09</v>
      </c>
      <c r="AA58" s="1264">
        <v>130.5</v>
      </c>
    </row>
    <row r="59" spans="1:27" s="701" customFormat="1" ht="12" customHeight="1">
      <c r="A59" s="1430" t="s">
        <v>60</v>
      </c>
      <c r="B59" s="1264">
        <v>131.31</v>
      </c>
      <c r="C59" s="1264">
        <v>124.77</v>
      </c>
      <c r="D59" s="1264">
        <v>121.21</v>
      </c>
      <c r="E59" s="1264">
        <v>95.3</v>
      </c>
      <c r="F59" s="1069">
        <v>126.58</v>
      </c>
      <c r="G59" s="1264">
        <v>123.3</v>
      </c>
      <c r="H59" s="1264">
        <v>127.98</v>
      </c>
      <c r="I59" s="1264">
        <v>126.77</v>
      </c>
      <c r="J59" s="1264">
        <v>140.81</v>
      </c>
      <c r="K59" s="1264">
        <v>120.62</v>
      </c>
      <c r="L59" s="1264">
        <v>131.47</v>
      </c>
      <c r="M59" s="1264">
        <v>116.6</v>
      </c>
      <c r="N59" s="1264">
        <v>156.52000000000001</v>
      </c>
      <c r="O59" s="1430" t="s">
        <v>60</v>
      </c>
      <c r="P59" s="1264">
        <v>133.54</v>
      </c>
      <c r="Q59" s="1264">
        <v>140.49</v>
      </c>
      <c r="R59" s="1069">
        <v>137.37</v>
      </c>
      <c r="S59" s="1069">
        <v>151.78</v>
      </c>
      <c r="T59" s="1264">
        <v>148.07</v>
      </c>
      <c r="U59" s="1264">
        <v>135.94999999999999</v>
      </c>
      <c r="V59" s="1069">
        <v>117.63</v>
      </c>
      <c r="W59" s="1069">
        <v>113.22</v>
      </c>
      <c r="X59" s="1069">
        <v>106.45</v>
      </c>
      <c r="Y59" s="1264">
        <v>122.34</v>
      </c>
      <c r="Z59" s="1264">
        <v>150.09</v>
      </c>
      <c r="AA59" s="1264">
        <v>133.02000000000001</v>
      </c>
    </row>
    <row r="60" spans="1:27" s="701" customFormat="1" ht="12" customHeight="1">
      <c r="A60" s="1430" t="s">
        <v>61</v>
      </c>
      <c r="B60" s="1264">
        <v>131.83000000000001</v>
      </c>
      <c r="C60" s="1264">
        <v>125.79</v>
      </c>
      <c r="D60" s="1264">
        <v>121.85</v>
      </c>
      <c r="E60" s="1264">
        <v>96.07</v>
      </c>
      <c r="F60" s="1069">
        <v>128.52000000000001</v>
      </c>
      <c r="G60" s="1264">
        <v>123.67</v>
      </c>
      <c r="H60" s="1264">
        <v>128.96</v>
      </c>
      <c r="I60" s="1264">
        <v>126.11</v>
      </c>
      <c r="J60" s="1264">
        <v>148.85</v>
      </c>
      <c r="K60" s="1264">
        <v>121.5</v>
      </c>
      <c r="L60" s="1264">
        <v>133.47999999999999</v>
      </c>
      <c r="M60" s="1264">
        <v>117.4</v>
      </c>
      <c r="N60" s="1264">
        <v>156.52000000000001</v>
      </c>
      <c r="O60" s="1430" t="s">
        <v>61</v>
      </c>
      <c r="P60" s="1264">
        <v>133.54</v>
      </c>
      <c r="Q60" s="1264">
        <v>141.21</v>
      </c>
      <c r="R60" s="1069">
        <v>137.41</v>
      </c>
      <c r="S60" s="1069">
        <v>151.78</v>
      </c>
      <c r="T60" s="1264">
        <v>148.07</v>
      </c>
      <c r="U60" s="1264">
        <v>135.97999999999999</v>
      </c>
      <c r="V60" s="1069">
        <v>117.63</v>
      </c>
      <c r="W60" s="1069">
        <v>113.02</v>
      </c>
      <c r="X60" s="1069">
        <v>106.45</v>
      </c>
      <c r="Y60" s="1264">
        <v>122.34</v>
      </c>
      <c r="Z60" s="1264">
        <v>150.09</v>
      </c>
      <c r="AA60" s="1264">
        <v>134.30000000000001</v>
      </c>
    </row>
    <row r="61" spans="1:27" s="701" customFormat="1" ht="12" customHeight="1">
      <c r="A61" s="612"/>
      <c r="B61" s="414"/>
      <c r="C61" s="414"/>
      <c r="D61" s="414"/>
      <c r="E61" s="414"/>
      <c r="F61" s="414"/>
      <c r="G61" s="414"/>
      <c r="H61" s="414"/>
      <c r="I61" s="414"/>
      <c r="J61" s="414"/>
      <c r="K61" s="414"/>
      <c r="L61" s="414"/>
      <c r="M61" s="414"/>
      <c r="N61" s="414"/>
      <c r="O61" s="612"/>
      <c r="P61" s="414"/>
      <c r="Q61" s="414"/>
      <c r="R61" s="414"/>
      <c r="S61" s="414"/>
      <c r="T61" s="414"/>
      <c r="U61" s="414"/>
      <c r="V61" s="414"/>
      <c r="W61" s="414"/>
      <c r="X61" s="414"/>
      <c r="Y61" s="414"/>
      <c r="Z61" s="414"/>
      <c r="AA61" s="414"/>
    </row>
    <row r="62" spans="1:27" s="717" customFormat="1" ht="12" customHeight="1">
      <c r="A62" s="302" t="s">
        <v>2736</v>
      </c>
      <c r="B62" s="413">
        <v>134.55971745250937</v>
      </c>
      <c r="C62" s="413">
        <v>129.09212961568491</v>
      </c>
      <c r="D62" s="413">
        <v>123.20161034255938</v>
      </c>
      <c r="E62" s="413">
        <v>97.522489753349646</v>
      </c>
      <c r="F62" s="623">
        <v>146.3369994280398</v>
      </c>
      <c r="G62" s="413">
        <v>126.26156771951727</v>
      </c>
      <c r="H62" s="413">
        <v>132.08963695440167</v>
      </c>
      <c r="I62" s="413">
        <v>125.85969598509365</v>
      </c>
      <c r="J62" s="413">
        <v>141.03288035162112</v>
      </c>
      <c r="K62" s="413">
        <v>122.49933466711806</v>
      </c>
      <c r="L62" s="413">
        <v>138.77326318707821</v>
      </c>
      <c r="M62" s="413">
        <v>118.76851193659576</v>
      </c>
      <c r="N62" s="413">
        <v>165.99</v>
      </c>
      <c r="O62" s="302" t="s">
        <v>2736</v>
      </c>
      <c r="P62" s="413">
        <v>140.34</v>
      </c>
      <c r="Q62" s="413">
        <v>143.23932872783871</v>
      </c>
      <c r="R62" s="623">
        <v>139.57666610941345</v>
      </c>
      <c r="S62" s="623">
        <v>155.11999999999986</v>
      </c>
      <c r="T62" s="413">
        <v>149.13998837637095</v>
      </c>
      <c r="U62" s="413">
        <v>137.99630511174186</v>
      </c>
      <c r="V62" s="623">
        <v>118.22999999999992</v>
      </c>
      <c r="W62" s="623">
        <v>114.10659939589596</v>
      </c>
      <c r="X62" s="623">
        <v>107.19</v>
      </c>
      <c r="Y62" s="413">
        <v>123.57999999999993</v>
      </c>
      <c r="Z62" s="413">
        <v>155.22999999999993</v>
      </c>
      <c r="AA62" s="413">
        <v>140.7566296563736</v>
      </c>
    </row>
    <row r="63" spans="1:27" s="701" customFormat="1" ht="12" customHeight="1">
      <c r="A63" s="175" t="s">
        <v>1681</v>
      </c>
      <c r="B63" s="413">
        <v>134.55971745250937</v>
      </c>
      <c r="C63" s="413">
        <v>129.09212961568491</v>
      </c>
      <c r="D63" s="413">
        <v>123.20161034255938</v>
      </c>
      <c r="E63" s="413">
        <v>97.522489753349646</v>
      </c>
      <c r="F63" s="623">
        <v>146.3369994280398</v>
      </c>
      <c r="G63" s="413">
        <v>126.26156771951727</v>
      </c>
      <c r="H63" s="413">
        <v>132.08963695440167</v>
      </c>
      <c r="I63" s="413">
        <v>125.85969598509365</v>
      </c>
      <c r="J63" s="413">
        <v>141.03288035162112</v>
      </c>
      <c r="K63" s="413">
        <v>122.49933466711806</v>
      </c>
      <c r="L63" s="413">
        <v>138.77326318707821</v>
      </c>
      <c r="M63" s="413">
        <v>118.76851193659576</v>
      </c>
      <c r="N63" s="413">
        <v>165.99</v>
      </c>
      <c r="O63" s="175" t="s">
        <v>1681</v>
      </c>
      <c r="P63" s="413">
        <v>140.34</v>
      </c>
      <c r="Q63" s="413">
        <v>143.23932872783871</v>
      </c>
      <c r="R63" s="623">
        <v>139.57666610941345</v>
      </c>
      <c r="S63" s="623">
        <v>155.11999999999986</v>
      </c>
      <c r="T63" s="413">
        <v>149.13998837637095</v>
      </c>
      <c r="U63" s="413">
        <v>137.99630511174186</v>
      </c>
      <c r="V63" s="623">
        <v>118.22999999999992</v>
      </c>
      <c r="W63" s="623">
        <v>114.10659939589596</v>
      </c>
      <c r="X63" s="623">
        <v>107.19</v>
      </c>
      <c r="Y63" s="413">
        <v>123.57999999999993</v>
      </c>
      <c r="Z63" s="413">
        <v>155.22999999999993</v>
      </c>
      <c r="AA63" s="413">
        <v>140.7566296563736</v>
      </c>
    </row>
    <row r="64" spans="1:27" s="701" customFormat="1" ht="12" customHeight="1">
      <c r="A64" s="1430" t="s">
        <v>1012</v>
      </c>
      <c r="B64" s="414">
        <v>134.51</v>
      </c>
      <c r="C64" s="414">
        <v>129.02000000000001</v>
      </c>
      <c r="D64" s="414">
        <v>122.37</v>
      </c>
      <c r="E64" s="414">
        <v>97.16</v>
      </c>
      <c r="F64" s="1431">
        <v>146.57</v>
      </c>
      <c r="G64" s="414">
        <v>126.39</v>
      </c>
      <c r="H64" s="414">
        <v>129.25</v>
      </c>
      <c r="I64" s="414">
        <v>126.13</v>
      </c>
      <c r="J64" s="414">
        <v>153.66</v>
      </c>
      <c r="K64" s="414">
        <v>121.96</v>
      </c>
      <c r="L64" s="414">
        <v>138.26</v>
      </c>
      <c r="M64" s="414">
        <v>118.02</v>
      </c>
      <c r="N64" s="414">
        <v>165.99</v>
      </c>
      <c r="O64" s="1430" t="s">
        <v>1012</v>
      </c>
      <c r="P64" s="414">
        <v>140.34</v>
      </c>
      <c r="Q64" s="414">
        <v>142.63</v>
      </c>
      <c r="R64" s="1431">
        <v>139.56</v>
      </c>
      <c r="S64" s="1431">
        <v>155.12</v>
      </c>
      <c r="T64" s="414">
        <v>149.19999999999999</v>
      </c>
      <c r="U64" s="414">
        <v>137.59</v>
      </c>
      <c r="V64" s="1431">
        <v>118.23</v>
      </c>
      <c r="W64" s="1431">
        <v>114.08</v>
      </c>
      <c r="X64" s="1431">
        <v>107.19</v>
      </c>
      <c r="Y64" s="414">
        <v>123.58</v>
      </c>
      <c r="Z64" s="414">
        <v>155.22999999999999</v>
      </c>
      <c r="AA64" s="414">
        <v>140.69999999999999</v>
      </c>
    </row>
    <row r="65" spans="1:27" s="701" customFormat="1" ht="12" customHeight="1">
      <c r="A65" s="1430" t="s">
        <v>1013</v>
      </c>
      <c r="B65" s="414">
        <v>134.25</v>
      </c>
      <c r="C65" s="414">
        <v>128.44999999999999</v>
      </c>
      <c r="D65" s="414">
        <v>123.28</v>
      </c>
      <c r="E65" s="414">
        <v>97.32</v>
      </c>
      <c r="F65" s="1431">
        <v>139.06</v>
      </c>
      <c r="G65" s="414">
        <v>127.01</v>
      </c>
      <c r="H65" s="414">
        <v>132.15</v>
      </c>
      <c r="I65" s="414">
        <v>125.97</v>
      </c>
      <c r="J65" s="414">
        <v>138.88</v>
      </c>
      <c r="K65" s="414">
        <v>122.93</v>
      </c>
      <c r="L65" s="414">
        <v>140.13999999999999</v>
      </c>
      <c r="M65" s="414">
        <v>118.01</v>
      </c>
      <c r="N65" s="414">
        <v>165.99</v>
      </c>
      <c r="O65" s="1430" t="s">
        <v>1013</v>
      </c>
      <c r="P65" s="414">
        <v>140.34</v>
      </c>
      <c r="Q65" s="414">
        <v>143.44999999999999</v>
      </c>
      <c r="R65" s="1431">
        <v>139.58000000000001</v>
      </c>
      <c r="S65" s="1431">
        <v>155.12</v>
      </c>
      <c r="T65" s="414">
        <v>149.16</v>
      </c>
      <c r="U65" s="414">
        <v>138.04</v>
      </c>
      <c r="V65" s="1431">
        <v>118.23</v>
      </c>
      <c r="W65" s="1431">
        <v>113.97</v>
      </c>
      <c r="X65" s="1431">
        <v>107.19</v>
      </c>
      <c r="Y65" s="414">
        <v>123.58</v>
      </c>
      <c r="Z65" s="414">
        <v>155.22999999999999</v>
      </c>
      <c r="AA65" s="414">
        <v>140.9</v>
      </c>
    </row>
    <row r="66" spans="1:27" s="701" customFormat="1" ht="12" customHeight="1">
      <c r="A66" s="1430" t="s">
        <v>1014</v>
      </c>
      <c r="B66" s="414">
        <v>134.91999999999999</v>
      </c>
      <c r="C66" s="414">
        <v>129.81</v>
      </c>
      <c r="D66" s="414">
        <v>123.96</v>
      </c>
      <c r="E66" s="414">
        <v>98.09</v>
      </c>
      <c r="F66" s="1431">
        <v>153.75</v>
      </c>
      <c r="G66" s="414">
        <v>125.39</v>
      </c>
      <c r="H66" s="414">
        <v>134.93</v>
      </c>
      <c r="I66" s="414">
        <v>125.48</v>
      </c>
      <c r="J66" s="414">
        <v>131.44999999999999</v>
      </c>
      <c r="K66" s="414">
        <v>122.61</v>
      </c>
      <c r="L66" s="414">
        <v>137.93</v>
      </c>
      <c r="M66" s="414">
        <v>120.29</v>
      </c>
      <c r="N66" s="414">
        <v>165.99</v>
      </c>
      <c r="O66" s="1430" t="s">
        <v>1014</v>
      </c>
      <c r="P66" s="414">
        <v>140.34</v>
      </c>
      <c r="Q66" s="414">
        <v>143.63999999999999</v>
      </c>
      <c r="R66" s="1431">
        <v>139.59</v>
      </c>
      <c r="S66" s="1431">
        <v>155.12</v>
      </c>
      <c r="T66" s="414">
        <v>149.06</v>
      </c>
      <c r="U66" s="414">
        <v>138.36000000000001</v>
      </c>
      <c r="V66" s="1431">
        <v>118.23</v>
      </c>
      <c r="W66" s="1431">
        <v>114.27</v>
      </c>
      <c r="X66" s="1431">
        <v>107.19</v>
      </c>
      <c r="Y66" s="414">
        <v>123.58</v>
      </c>
      <c r="Z66" s="414">
        <v>155.22999999999999</v>
      </c>
      <c r="AA66" s="414">
        <v>140.66999999999999</v>
      </c>
    </row>
    <row r="67" spans="1:27" s="701" customFormat="1" ht="12" customHeight="1">
      <c r="A67" s="1430"/>
      <c r="B67" s="1264"/>
      <c r="C67" s="1264"/>
      <c r="D67" s="1264"/>
      <c r="E67" s="1264"/>
      <c r="F67" s="1069"/>
      <c r="G67" s="1264"/>
      <c r="H67" s="1264"/>
      <c r="I67" s="1264"/>
      <c r="J67" s="1264"/>
      <c r="K67" s="1264"/>
      <c r="L67" s="1264"/>
      <c r="M67" s="1264"/>
      <c r="N67" s="1264"/>
      <c r="O67" s="1430"/>
      <c r="P67" s="1264"/>
      <c r="Q67" s="1264"/>
      <c r="R67" s="1069"/>
      <c r="S67" s="1069"/>
      <c r="T67" s="1264"/>
      <c r="U67" s="1264"/>
      <c r="V67" s="1069"/>
      <c r="W67" s="1069"/>
      <c r="X67" s="1069"/>
      <c r="Y67" s="1264"/>
      <c r="Z67" s="1264"/>
      <c r="AA67" s="1264"/>
    </row>
    <row r="68" spans="1:27" s="701" customFormat="1" ht="12" customHeight="1">
      <c r="A68" s="175" t="s">
        <v>1682</v>
      </c>
      <c r="B68" s="1262">
        <v>135.01660710425372</v>
      </c>
      <c r="C68" s="1262">
        <v>130.51989097347041</v>
      </c>
      <c r="D68" s="1262">
        <v>124.99988288906356</v>
      </c>
      <c r="E68" s="1262">
        <v>100.47440962901351</v>
      </c>
      <c r="F68" s="1263">
        <v>161.3173046544926</v>
      </c>
      <c r="G68" s="1262">
        <v>123.51484831714782</v>
      </c>
      <c r="H68" s="1262">
        <v>135.23295184167318</v>
      </c>
      <c r="I68" s="1262">
        <v>126.69218710044605</v>
      </c>
      <c r="J68" s="1262">
        <v>121.67038097441856</v>
      </c>
      <c r="K68" s="1262">
        <v>122.55300411049743</v>
      </c>
      <c r="L68" s="1262">
        <v>136.89666052489392</v>
      </c>
      <c r="M68" s="1262">
        <v>120.47293612364146</v>
      </c>
      <c r="N68" s="1262">
        <v>169.6</v>
      </c>
      <c r="O68" s="175" t="s">
        <v>1682</v>
      </c>
      <c r="P68" s="1262">
        <v>144.06999999999996</v>
      </c>
      <c r="Q68" s="1262">
        <v>146.33672893953903</v>
      </c>
      <c r="R68" s="1263">
        <v>139.11663927961399</v>
      </c>
      <c r="S68" s="1263">
        <v>157.75999999999996</v>
      </c>
      <c r="T68" s="1262">
        <v>145.18333187926598</v>
      </c>
      <c r="U68" s="1262">
        <v>140.63978236634853</v>
      </c>
      <c r="V68" s="1263">
        <v>118.23999999999995</v>
      </c>
      <c r="W68" s="1263">
        <v>114.75630911276376</v>
      </c>
      <c r="X68" s="1263">
        <v>107.42999999999992</v>
      </c>
      <c r="Y68" s="1262">
        <v>124.01999999999994</v>
      </c>
      <c r="Z68" s="1262">
        <v>155.43</v>
      </c>
      <c r="AA68" s="1262">
        <v>143.12820123011187</v>
      </c>
    </row>
    <row r="69" spans="1:27" s="701" customFormat="1" ht="12" customHeight="1">
      <c r="A69" s="1430" t="s">
        <v>1015</v>
      </c>
      <c r="B69" s="1264">
        <v>134.88999999999999</v>
      </c>
      <c r="C69" s="1264">
        <v>130.33000000000001</v>
      </c>
      <c r="D69" s="1264">
        <v>124.77</v>
      </c>
      <c r="E69" s="1264">
        <v>98.84</v>
      </c>
      <c r="F69" s="1069">
        <v>160.47</v>
      </c>
      <c r="G69" s="1264">
        <v>124.36</v>
      </c>
      <c r="H69" s="1264">
        <v>134.79</v>
      </c>
      <c r="I69" s="1264">
        <v>126.03</v>
      </c>
      <c r="J69" s="1264">
        <v>123.81</v>
      </c>
      <c r="K69" s="1264">
        <v>122.16</v>
      </c>
      <c r="L69" s="1264">
        <v>136.06</v>
      </c>
      <c r="M69" s="1264">
        <v>120.05</v>
      </c>
      <c r="N69" s="1264">
        <v>169.6</v>
      </c>
      <c r="O69" s="1430" t="s">
        <v>1015</v>
      </c>
      <c r="P69" s="1264">
        <v>144.07</v>
      </c>
      <c r="Q69" s="1264">
        <v>145.19999999999999</v>
      </c>
      <c r="R69" s="1069">
        <v>139.05000000000001</v>
      </c>
      <c r="S69" s="1069">
        <v>157.76</v>
      </c>
      <c r="T69" s="1264">
        <v>145.16</v>
      </c>
      <c r="U69" s="1264">
        <v>140.46</v>
      </c>
      <c r="V69" s="1069">
        <v>118.24</v>
      </c>
      <c r="W69" s="1069">
        <v>114.52</v>
      </c>
      <c r="X69" s="1069">
        <v>107.43</v>
      </c>
      <c r="Y69" s="1264">
        <v>124.02</v>
      </c>
      <c r="Z69" s="1264">
        <v>155.43</v>
      </c>
      <c r="AA69" s="1264">
        <v>142.72</v>
      </c>
    </row>
    <row r="70" spans="1:27" s="701" customFormat="1" ht="12" customHeight="1">
      <c r="A70" s="1430" t="s">
        <v>1016</v>
      </c>
      <c r="B70" s="1264">
        <v>134.97</v>
      </c>
      <c r="C70" s="1264">
        <v>130.49</v>
      </c>
      <c r="D70" s="1264">
        <v>125.18</v>
      </c>
      <c r="E70" s="1264">
        <v>100.49</v>
      </c>
      <c r="F70" s="1069">
        <v>162.62</v>
      </c>
      <c r="G70" s="1264">
        <v>122.72</v>
      </c>
      <c r="H70" s="1264">
        <v>135.37</v>
      </c>
      <c r="I70" s="1264">
        <v>126.7</v>
      </c>
      <c r="J70" s="1264">
        <v>120.26</v>
      </c>
      <c r="K70" s="1264">
        <v>122.68</v>
      </c>
      <c r="L70" s="1264">
        <v>136.4</v>
      </c>
      <c r="M70" s="1264">
        <v>120.59</v>
      </c>
      <c r="N70" s="1264">
        <v>169.6</v>
      </c>
      <c r="O70" s="1430" t="s">
        <v>1016</v>
      </c>
      <c r="P70" s="1264">
        <v>144.07</v>
      </c>
      <c r="Q70" s="1264">
        <v>146.22999999999999</v>
      </c>
      <c r="R70" s="1069">
        <v>139.06</v>
      </c>
      <c r="S70" s="1069">
        <v>157.76</v>
      </c>
      <c r="T70" s="1264">
        <v>145.21</v>
      </c>
      <c r="U70" s="1264">
        <v>140.47</v>
      </c>
      <c r="V70" s="1069">
        <v>118.24</v>
      </c>
      <c r="W70" s="1069">
        <v>114.59</v>
      </c>
      <c r="X70" s="1069">
        <v>107.43</v>
      </c>
      <c r="Y70" s="1264">
        <v>124.02</v>
      </c>
      <c r="Z70" s="1264">
        <v>155.43</v>
      </c>
      <c r="AA70" s="1264">
        <v>142.53</v>
      </c>
    </row>
    <row r="71" spans="1:27" s="701" customFormat="1" ht="12" customHeight="1">
      <c r="A71" s="1430" t="s">
        <v>1017</v>
      </c>
      <c r="B71" s="1264">
        <v>135.19</v>
      </c>
      <c r="C71" s="1264">
        <v>130.74</v>
      </c>
      <c r="D71" s="1264">
        <v>125.05</v>
      </c>
      <c r="E71" s="1264">
        <v>102.12</v>
      </c>
      <c r="F71" s="1069">
        <v>160.87</v>
      </c>
      <c r="G71" s="1264">
        <v>123.47</v>
      </c>
      <c r="H71" s="1264">
        <v>135.54</v>
      </c>
      <c r="I71" s="1264">
        <v>127.35</v>
      </c>
      <c r="J71" s="1264">
        <v>120.97</v>
      </c>
      <c r="K71" s="1264">
        <v>122.82</v>
      </c>
      <c r="L71" s="1264">
        <v>138.24</v>
      </c>
      <c r="M71" s="1264">
        <v>120.78</v>
      </c>
      <c r="N71" s="1264">
        <v>169.6</v>
      </c>
      <c r="O71" s="1430" t="s">
        <v>1017</v>
      </c>
      <c r="P71" s="1264">
        <v>144.07</v>
      </c>
      <c r="Q71" s="1264">
        <v>147.59</v>
      </c>
      <c r="R71" s="1069">
        <v>139.24</v>
      </c>
      <c r="S71" s="1069">
        <v>157.76</v>
      </c>
      <c r="T71" s="1264">
        <v>145.18</v>
      </c>
      <c r="U71" s="1264">
        <v>140.99</v>
      </c>
      <c r="V71" s="1069">
        <v>118.24</v>
      </c>
      <c r="W71" s="1069">
        <v>115.16</v>
      </c>
      <c r="X71" s="1069">
        <v>107.43</v>
      </c>
      <c r="Y71" s="1264">
        <v>124.02</v>
      </c>
      <c r="Z71" s="1264">
        <v>155.43</v>
      </c>
      <c r="AA71" s="1264">
        <v>144.13999999999999</v>
      </c>
    </row>
    <row r="72" spans="1:27" s="701" customFormat="1" ht="12" customHeight="1">
      <c r="A72" s="1430"/>
      <c r="B72" s="1264"/>
      <c r="C72" s="1264"/>
      <c r="D72" s="1264"/>
      <c r="E72" s="1264"/>
      <c r="F72" s="1069"/>
      <c r="G72" s="1264"/>
      <c r="H72" s="1264"/>
      <c r="I72" s="1264"/>
      <c r="J72" s="1264"/>
      <c r="K72" s="1264"/>
      <c r="L72" s="1264"/>
      <c r="M72" s="1264"/>
      <c r="N72" s="1264"/>
      <c r="O72" s="1430"/>
      <c r="P72" s="1264"/>
      <c r="Q72" s="1264"/>
      <c r="R72" s="1069"/>
      <c r="S72" s="1069"/>
      <c r="T72" s="1264"/>
      <c r="U72" s="1264"/>
      <c r="V72" s="1069"/>
      <c r="W72" s="1069"/>
      <c r="X72" s="1069"/>
      <c r="Y72" s="1264"/>
      <c r="Z72" s="1264"/>
      <c r="AA72" s="1264"/>
    </row>
    <row r="73" spans="1:27" s="701" customFormat="1" ht="12" customHeight="1">
      <c r="A73" s="175" t="s">
        <v>1679</v>
      </c>
      <c r="B73" s="1262">
        <v>135.8658405292885</v>
      </c>
      <c r="C73" s="1262">
        <v>131.2988403371962</v>
      </c>
      <c r="D73" s="1262">
        <v>125.31257531788469</v>
      </c>
      <c r="E73" s="1262">
        <v>103.70538955103602</v>
      </c>
      <c r="F73" s="1263">
        <v>140.88224063676856</v>
      </c>
      <c r="G73" s="1262">
        <v>129.99273506675493</v>
      </c>
      <c r="H73" s="1262">
        <v>137.22329925576818</v>
      </c>
      <c r="I73" s="1262">
        <v>129.22290305460854</v>
      </c>
      <c r="J73" s="1262">
        <v>135.17837399041676</v>
      </c>
      <c r="K73" s="1262">
        <v>123.58262084035043</v>
      </c>
      <c r="L73" s="1262">
        <v>147.36144303530639</v>
      </c>
      <c r="M73" s="1262">
        <v>120.03723277022868</v>
      </c>
      <c r="N73" s="1262">
        <v>170.07999999999996</v>
      </c>
      <c r="O73" s="175" t="s">
        <v>1679</v>
      </c>
      <c r="P73" s="1262">
        <v>146.87999999999988</v>
      </c>
      <c r="Q73" s="1262">
        <v>147.73663048566087</v>
      </c>
      <c r="R73" s="1263">
        <v>140.02663420733134</v>
      </c>
      <c r="S73" s="1263">
        <v>159.57</v>
      </c>
      <c r="T73" s="1262">
        <v>146.16333234505288</v>
      </c>
      <c r="U73" s="1262">
        <v>141.94331775270189</v>
      </c>
      <c r="V73" s="1263">
        <v>118.52999999999997</v>
      </c>
      <c r="W73" s="1263">
        <v>114.68699217602602</v>
      </c>
      <c r="X73" s="1263">
        <v>107.96</v>
      </c>
      <c r="Y73" s="1262">
        <v>124.58999999999997</v>
      </c>
      <c r="Z73" s="1262">
        <v>155.41999999999999</v>
      </c>
      <c r="AA73" s="1262">
        <v>147.0345238345455</v>
      </c>
    </row>
    <row r="74" spans="1:27" s="701" customFormat="1" ht="12" customHeight="1">
      <c r="A74" s="1430" t="s">
        <v>56</v>
      </c>
      <c r="B74" s="1264">
        <v>135.62</v>
      </c>
      <c r="C74" s="1264">
        <v>130.77000000000001</v>
      </c>
      <c r="D74" s="1264">
        <v>124.99</v>
      </c>
      <c r="E74" s="1264">
        <v>103.09</v>
      </c>
      <c r="F74" s="1069">
        <v>145.80000000000001</v>
      </c>
      <c r="G74" s="1264">
        <v>129.34</v>
      </c>
      <c r="H74" s="1264">
        <v>137.16</v>
      </c>
      <c r="I74" s="1264">
        <v>128.76</v>
      </c>
      <c r="J74" s="1264">
        <v>120.5</v>
      </c>
      <c r="K74" s="1264">
        <v>123.21</v>
      </c>
      <c r="L74" s="1264">
        <v>143.65</v>
      </c>
      <c r="M74" s="1264">
        <v>120.97</v>
      </c>
      <c r="N74" s="1264">
        <v>170.08</v>
      </c>
      <c r="O74" s="1430" t="s">
        <v>56</v>
      </c>
      <c r="P74" s="1264">
        <v>146.88</v>
      </c>
      <c r="Q74" s="1264">
        <v>147.6</v>
      </c>
      <c r="R74" s="1069">
        <v>140.05000000000001</v>
      </c>
      <c r="S74" s="1069">
        <v>159.57</v>
      </c>
      <c r="T74" s="1264">
        <v>146.13999999999999</v>
      </c>
      <c r="U74" s="1264">
        <v>141.85</v>
      </c>
      <c r="V74" s="1069">
        <v>118.53</v>
      </c>
      <c r="W74" s="1069">
        <v>115.42</v>
      </c>
      <c r="X74" s="1069">
        <v>107.96</v>
      </c>
      <c r="Y74" s="1264">
        <v>124.59</v>
      </c>
      <c r="Z74" s="1264">
        <v>155.41999999999999</v>
      </c>
      <c r="AA74" s="1264">
        <v>145.99</v>
      </c>
    </row>
    <row r="75" spans="1:27" s="701" customFormat="1" ht="12" customHeight="1">
      <c r="A75" s="1430" t="s">
        <v>57</v>
      </c>
      <c r="B75" s="1264">
        <v>135.44999999999999</v>
      </c>
      <c r="C75" s="1264">
        <v>130.32</v>
      </c>
      <c r="D75" s="1264">
        <v>125.02</v>
      </c>
      <c r="E75" s="1264">
        <v>103.68</v>
      </c>
      <c r="F75" s="1069">
        <v>130.27000000000001</v>
      </c>
      <c r="G75" s="1264">
        <v>132.29</v>
      </c>
      <c r="H75" s="1264">
        <v>137.36000000000001</v>
      </c>
      <c r="I75" s="1264">
        <v>129.38</v>
      </c>
      <c r="J75" s="1264">
        <v>129.12</v>
      </c>
      <c r="K75" s="1264">
        <v>123.37</v>
      </c>
      <c r="L75" s="1264">
        <v>151.16</v>
      </c>
      <c r="M75" s="1264">
        <v>121.86</v>
      </c>
      <c r="N75" s="1264">
        <v>170.08</v>
      </c>
      <c r="O75" s="1430" t="s">
        <v>57</v>
      </c>
      <c r="P75" s="1264">
        <v>146.88</v>
      </c>
      <c r="Q75" s="1264">
        <v>147.76</v>
      </c>
      <c r="R75" s="1069">
        <v>140.13</v>
      </c>
      <c r="S75" s="1069">
        <v>159.57</v>
      </c>
      <c r="T75" s="1264">
        <v>146.18</v>
      </c>
      <c r="U75" s="1264">
        <v>142</v>
      </c>
      <c r="V75" s="1069">
        <v>118.53</v>
      </c>
      <c r="W75" s="1069">
        <v>115.12</v>
      </c>
      <c r="X75" s="1069">
        <v>107.96</v>
      </c>
      <c r="Y75" s="1264">
        <v>124.59</v>
      </c>
      <c r="Z75" s="1264">
        <v>155.41999999999999</v>
      </c>
      <c r="AA75" s="1264">
        <v>147.91</v>
      </c>
    </row>
    <row r="76" spans="1:27" s="701" customFormat="1" ht="12" customHeight="1">
      <c r="A76" s="1430" t="s">
        <v>58</v>
      </c>
      <c r="B76" s="1264">
        <v>136.53</v>
      </c>
      <c r="C76" s="1264">
        <v>132.82</v>
      </c>
      <c r="D76" s="1264">
        <v>125.93</v>
      </c>
      <c r="E76" s="1264">
        <v>104.35</v>
      </c>
      <c r="F76" s="1069">
        <v>147.22</v>
      </c>
      <c r="G76" s="1264">
        <v>128.38</v>
      </c>
      <c r="H76" s="1264">
        <v>137.15</v>
      </c>
      <c r="I76" s="1264">
        <v>129.53</v>
      </c>
      <c r="J76" s="1264">
        <v>158.76</v>
      </c>
      <c r="K76" s="1264">
        <v>124.17</v>
      </c>
      <c r="L76" s="1264">
        <v>147.37</v>
      </c>
      <c r="M76" s="1264">
        <v>117.33</v>
      </c>
      <c r="N76" s="1264">
        <v>170.08</v>
      </c>
      <c r="O76" s="1430" t="s">
        <v>58</v>
      </c>
      <c r="P76" s="1264">
        <v>146.88</v>
      </c>
      <c r="Q76" s="1264">
        <v>147.85</v>
      </c>
      <c r="R76" s="1069">
        <v>139.9</v>
      </c>
      <c r="S76" s="1069">
        <v>159.57</v>
      </c>
      <c r="T76" s="1264">
        <v>146.16999999999999</v>
      </c>
      <c r="U76" s="1264">
        <v>141.97999999999999</v>
      </c>
      <c r="V76" s="1069">
        <v>118.53</v>
      </c>
      <c r="W76" s="1069">
        <v>113.53</v>
      </c>
      <c r="X76" s="1069">
        <v>107.96</v>
      </c>
      <c r="Y76" s="1264">
        <v>124.59</v>
      </c>
      <c r="Z76" s="1264">
        <v>155.41999999999999</v>
      </c>
      <c r="AA76" s="1264">
        <v>147.21</v>
      </c>
    </row>
    <row r="77" spans="1:27" s="701" customFormat="1" ht="12" customHeight="1">
      <c r="A77" s="1430"/>
      <c r="B77" s="1264"/>
      <c r="C77" s="1264"/>
      <c r="D77" s="1264"/>
      <c r="E77" s="1264"/>
      <c r="F77" s="1069"/>
      <c r="G77" s="1264"/>
      <c r="H77" s="1264"/>
      <c r="I77" s="1264"/>
      <c r="J77" s="1264"/>
      <c r="K77" s="1264"/>
      <c r="L77" s="1264"/>
      <c r="M77" s="1264"/>
      <c r="N77" s="1264"/>
      <c r="O77" s="1430"/>
      <c r="P77" s="1264"/>
      <c r="Q77" s="1264"/>
      <c r="R77" s="1069"/>
      <c r="S77" s="1069"/>
      <c r="T77" s="1264"/>
      <c r="U77" s="1264"/>
      <c r="V77" s="1069"/>
      <c r="W77" s="1069"/>
      <c r="X77" s="1069"/>
      <c r="Y77" s="1264"/>
      <c r="Z77" s="1264"/>
      <c r="AA77" s="1264"/>
    </row>
    <row r="78" spans="1:27" s="717" customFormat="1" ht="12" customHeight="1">
      <c r="A78" s="175" t="s">
        <v>1680</v>
      </c>
      <c r="B78" s="1262">
        <v>136.86658819658371</v>
      </c>
      <c r="C78" s="1262">
        <v>132.94627466253473</v>
      </c>
      <c r="D78" s="1262">
        <v>127.78320954095739</v>
      </c>
      <c r="E78" s="1262">
        <v>108.61003939083541</v>
      </c>
      <c r="F78" s="1263">
        <v>136.23037714506614</v>
      </c>
      <c r="G78" s="1262">
        <v>129.64411098110975</v>
      </c>
      <c r="H78" s="1262">
        <v>136.51218470821482</v>
      </c>
      <c r="I78" s="1262">
        <v>131.22908629204696</v>
      </c>
      <c r="J78" s="1262">
        <v>158.90999563189814</v>
      </c>
      <c r="K78" s="1262">
        <v>126.19251059682948</v>
      </c>
      <c r="L78" s="1262">
        <v>146.70027878719691</v>
      </c>
      <c r="M78" s="1262">
        <v>122.38275669903551</v>
      </c>
      <c r="N78" s="1262">
        <v>171.03</v>
      </c>
      <c r="O78" s="175" t="s">
        <v>1680</v>
      </c>
      <c r="P78" s="1262">
        <v>148.77000000000001</v>
      </c>
      <c r="Q78" s="1262">
        <v>148.05661118972898</v>
      </c>
      <c r="R78" s="1263">
        <v>140.41962909103765</v>
      </c>
      <c r="S78" s="1263">
        <v>159.77000000000001</v>
      </c>
      <c r="T78" s="1262">
        <v>146.15333280117926</v>
      </c>
      <c r="U78" s="1262">
        <v>142.05999507217405</v>
      </c>
      <c r="V78" s="1263">
        <v>118.61</v>
      </c>
      <c r="W78" s="1263">
        <v>114.26914351728911</v>
      </c>
      <c r="X78" s="1263">
        <v>108.27</v>
      </c>
      <c r="Y78" s="1262">
        <v>124.92999999999999</v>
      </c>
      <c r="Z78" s="1262">
        <v>155.41999999999999</v>
      </c>
      <c r="AA78" s="1262">
        <v>154.72937317201794</v>
      </c>
    </row>
    <row r="79" spans="1:27" s="701" customFormat="1" ht="12" customHeight="1">
      <c r="A79" s="1430" t="s">
        <v>59</v>
      </c>
      <c r="B79" s="1264">
        <v>136.80000000000001</v>
      </c>
      <c r="C79" s="1264">
        <v>133.28</v>
      </c>
      <c r="D79" s="1264">
        <v>127.54</v>
      </c>
      <c r="E79" s="1264">
        <v>107.45</v>
      </c>
      <c r="F79" s="1069">
        <v>148.01</v>
      </c>
      <c r="G79" s="1264">
        <v>123.77</v>
      </c>
      <c r="H79" s="1264">
        <v>135.51</v>
      </c>
      <c r="I79" s="1264">
        <v>130.54</v>
      </c>
      <c r="J79" s="1264">
        <v>170.39</v>
      </c>
      <c r="K79" s="1264">
        <v>125.07</v>
      </c>
      <c r="L79" s="1264">
        <v>148.52000000000001</v>
      </c>
      <c r="M79" s="1264">
        <v>121.93</v>
      </c>
      <c r="N79" s="1264">
        <v>171.03</v>
      </c>
      <c r="O79" s="1430" t="s">
        <v>59</v>
      </c>
      <c r="P79" s="1264">
        <v>148.77000000000001</v>
      </c>
      <c r="Q79" s="1264">
        <v>147.88</v>
      </c>
      <c r="R79" s="1069">
        <v>139.97</v>
      </c>
      <c r="S79" s="1069">
        <v>159.77000000000001</v>
      </c>
      <c r="T79" s="1264">
        <v>146.13999999999999</v>
      </c>
      <c r="U79" s="1264">
        <v>142.01</v>
      </c>
      <c r="V79" s="1069">
        <v>118.61</v>
      </c>
      <c r="W79" s="1069">
        <v>113.58</v>
      </c>
      <c r="X79" s="1069">
        <v>108.27</v>
      </c>
      <c r="Y79" s="1264">
        <v>124.93</v>
      </c>
      <c r="Z79" s="1264">
        <v>155.41999999999999</v>
      </c>
      <c r="AA79" s="1264">
        <v>147.41999999999999</v>
      </c>
    </row>
    <row r="80" spans="1:27" s="701" customFormat="1" ht="12" customHeight="1">
      <c r="A80" s="1430" t="s">
        <v>60</v>
      </c>
      <c r="B80" s="1264">
        <v>136.72999999999999</v>
      </c>
      <c r="C80" s="1264">
        <v>132.51</v>
      </c>
      <c r="D80" s="1264">
        <v>127.96</v>
      </c>
      <c r="E80" s="1264">
        <v>108.96</v>
      </c>
      <c r="F80" s="1069">
        <v>133.66999999999999</v>
      </c>
      <c r="G80" s="1264">
        <v>127.63</v>
      </c>
      <c r="H80" s="1264">
        <v>135.97999999999999</v>
      </c>
      <c r="I80" s="1264">
        <v>131.62</v>
      </c>
      <c r="J80" s="1264">
        <v>162.78</v>
      </c>
      <c r="K80" s="1264">
        <v>125.97</v>
      </c>
      <c r="L80" s="1264">
        <v>147.15</v>
      </c>
      <c r="M80" s="1264">
        <v>122.37</v>
      </c>
      <c r="N80" s="1264">
        <v>171.03</v>
      </c>
      <c r="O80" s="1430" t="s">
        <v>60</v>
      </c>
      <c r="P80" s="1264">
        <v>148.77000000000001</v>
      </c>
      <c r="Q80" s="1264">
        <v>148.11000000000001</v>
      </c>
      <c r="R80" s="1069">
        <v>140.58000000000001</v>
      </c>
      <c r="S80" s="1069">
        <v>159.77000000000001</v>
      </c>
      <c r="T80" s="1264">
        <v>146.15</v>
      </c>
      <c r="U80" s="1264">
        <v>142.1</v>
      </c>
      <c r="V80" s="1069">
        <v>118.61</v>
      </c>
      <c r="W80" s="1069">
        <v>113.58</v>
      </c>
      <c r="X80" s="1069">
        <v>108.27</v>
      </c>
      <c r="Y80" s="1264">
        <v>124.93</v>
      </c>
      <c r="Z80" s="1264">
        <v>155.41999999999999</v>
      </c>
      <c r="AA80" s="1264">
        <v>159.91999999999999</v>
      </c>
    </row>
    <row r="81" spans="1:27" s="701" customFormat="1" ht="12" customHeight="1">
      <c r="A81" s="1430" t="s">
        <v>61</v>
      </c>
      <c r="B81" s="1264">
        <v>137.07</v>
      </c>
      <c r="C81" s="1264">
        <v>133.05000000000001</v>
      </c>
      <c r="D81" s="1264">
        <v>127.85</v>
      </c>
      <c r="E81" s="1264">
        <v>109.43</v>
      </c>
      <c r="F81" s="1069">
        <v>127.79</v>
      </c>
      <c r="G81" s="1264">
        <v>137.94</v>
      </c>
      <c r="H81" s="1264">
        <v>138.06</v>
      </c>
      <c r="I81" s="1264">
        <v>131.53</v>
      </c>
      <c r="J81" s="1264">
        <v>144.68</v>
      </c>
      <c r="K81" s="1264">
        <v>127.55</v>
      </c>
      <c r="L81" s="1264">
        <v>144.46</v>
      </c>
      <c r="M81" s="1264">
        <v>122.85</v>
      </c>
      <c r="N81" s="1264">
        <v>171.03</v>
      </c>
      <c r="O81" s="1430" t="s">
        <v>61</v>
      </c>
      <c r="P81" s="1264">
        <v>148.77000000000001</v>
      </c>
      <c r="Q81" s="1264">
        <v>148.18</v>
      </c>
      <c r="R81" s="1069">
        <v>140.71</v>
      </c>
      <c r="S81" s="1069">
        <v>159.77000000000001</v>
      </c>
      <c r="T81" s="1264">
        <v>146.16999999999999</v>
      </c>
      <c r="U81" s="1264">
        <v>142.07</v>
      </c>
      <c r="V81" s="1069">
        <v>118.61</v>
      </c>
      <c r="W81" s="1069">
        <v>115.66</v>
      </c>
      <c r="X81" s="1069">
        <v>108.27</v>
      </c>
      <c r="Y81" s="1264">
        <v>124.93</v>
      </c>
      <c r="Z81" s="1264">
        <v>155.41999999999999</v>
      </c>
      <c r="AA81" s="1264">
        <v>157.13</v>
      </c>
    </row>
    <row r="82" spans="1:27" s="701" customFormat="1" ht="12" customHeight="1">
      <c r="A82" s="612"/>
      <c r="B82" s="414"/>
      <c r="C82" s="414"/>
      <c r="D82" s="414"/>
      <c r="E82" s="414"/>
      <c r="F82" s="414"/>
      <c r="G82" s="414"/>
      <c r="H82" s="414"/>
      <c r="I82" s="414"/>
      <c r="J82" s="414"/>
      <c r="K82" s="414"/>
      <c r="L82" s="414"/>
      <c r="M82" s="414"/>
      <c r="N82" s="414"/>
      <c r="O82" s="612"/>
      <c r="P82" s="414"/>
      <c r="Q82" s="414"/>
      <c r="R82" s="414"/>
      <c r="S82" s="414"/>
      <c r="T82" s="414"/>
      <c r="U82" s="414"/>
      <c r="V82" s="414"/>
      <c r="W82" s="414"/>
      <c r="X82" s="414"/>
      <c r="Y82" s="414"/>
      <c r="Z82" s="414"/>
      <c r="AA82" s="414"/>
    </row>
    <row r="83" spans="1:27" s="717" customFormat="1" ht="12" customHeight="1">
      <c r="A83" s="302" t="s">
        <v>2890</v>
      </c>
      <c r="B83" s="413"/>
      <c r="C83" s="413"/>
      <c r="D83" s="413"/>
      <c r="E83" s="413"/>
      <c r="F83" s="623"/>
      <c r="G83" s="413"/>
      <c r="H83" s="413"/>
      <c r="I83" s="413"/>
      <c r="J83" s="413"/>
      <c r="K83" s="413"/>
      <c r="L83" s="413"/>
      <c r="M83" s="413"/>
      <c r="N83" s="413"/>
      <c r="O83" s="302" t="s">
        <v>2890</v>
      </c>
      <c r="P83" s="413"/>
      <c r="Q83" s="413"/>
      <c r="R83" s="623"/>
      <c r="S83" s="623"/>
      <c r="T83" s="413"/>
      <c r="U83" s="413"/>
      <c r="V83" s="623"/>
      <c r="W83" s="623"/>
      <c r="X83" s="623"/>
      <c r="Y83" s="413"/>
      <c r="Z83" s="413"/>
      <c r="AA83" s="413"/>
    </row>
    <row r="84" spans="1:27" s="701" customFormat="1" ht="12" customHeight="1">
      <c r="A84" s="175" t="s">
        <v>1681</v>
      </c>
      <c r="B84" s="413">
        <v>139.25969964316198</v>
      </c>
      <c r="C84" s="413">
        <v>135.88280775173209</v>
      </c>
      <c r="D84" s="413">
        <v>126.37621603669214</v>
      </c>
      <c r="E84" s="413">
        <v>108.73216997696557</v>
      </c>
      <c r="F84" s="623">
        <v>172.49549598624387</v>
      </c>
      <c r="G84" s="413">
        <v>131.40938123484185</v>
      </c>
      <c r="H84" s="413">
        <v>135.92990873206315</v>
      </c>
      <c r="I84" s="413">
        <v>134.25695949440041</v>
      </c>
      <c r="J84" s="413">
        <v>143.24394984314685</v>
      </c>
      <c r="K84" s="413">
        <v>127.59515220147935</v>
      </c>
      <c r="L84" s="413">
        <v>137.5793464001907</v>
      </c>
      <c r="M84" s="413">
        <v>122.0948659542957</v>
      </c>
      <c r="N84" s="413">
        <v>174.67804017065143</v>
      </c>
      <c r="O84" s="175" t="s">
        <v>1681</v>
      </c>
      <c r="P84" s="413">
        <v>150.63964918828157</v>
      </c>
      <c r="Q84" s="413">
        <v>147.17201329146678</v>
      </c>
      <c r="R84" s="623">
        <v>142.24380943845819</v>
      </c>
      <c r="S84" s="623">
        <v>160.93301771191591</v>
      </c>
      <c r="T84" s="413">
        <v>146.05331363429602</v>
      </c>
      <c r="U84" s="413">
        <v>143.97386467525084</v>
      </c>
      <c r="V84" s="623">
        <v>120.85660454742776</v>
      </c>
      <c r="W84" s="623">
        <v>118.95144333516566</v>
      </c>
      <c r="X84" s="623">
        <v>108.07431521964931</v>
      </c>
      <c r="Y84" s="413">
        <v>126.19867085829509</v>
      </c>
      <c r="Z84" s="413">
        <v>159.73047203981392</v>
      </c>
      <c r="AA84" s="413">
        <v>160.72453820954928</v>
      </c>
    </row>
    <row r="85" spans="1:27" s="701" customFormat="1" ht="12" customHeight="1">
      <c r="A85" s="1430" t="s">
        <v>1012</v>
      </c>
      <c r="B85" s="414">
        <v>138.16999999999999</v>
      </c>
      <c r="C85" s="414">
        <v>134.69999999999999</v>
      </c>
      <c r="D85" s="414">
        <v>125.9</v>
      </c>
      <c r="E85" s="414">
        <v>108.14</v>
      </c>
      <c r="F85" s="1431">
        <v>152.22</v>
      </c>
      <c r="G85" s="414">
        <v>138.94999999999999</v>
      </c>
      <c r="H85" s="414">
        <v>136.07</v>
      </c>
      <c r="I85" s="414">
        <v>132.41999999999999</v>
      </c>
      <c r="J85" s="414">
        <v>142.69999999999999</v>
      </c>
      <c r="K85" s="414">
        <v>126.9</v>
      </c>
      <c r="L85" s="414">
        <v>138.16999999999999</v>
      </c>
      <c r="M85" s="414">
        <v>120.7</v>
      </c>
      <c r="N85" s="414">
        <v>173.72</v>
      </c>
      <c r="O85" s="1430" t="s">
        <v>1012</v>
      </c>
      <c r="P85" s="414">
        <v>150.41</v>
      </c>
      <c r="Q85" s="414">
        <v>145.91999999999999</v>
      </c>
      <c r="R85" s="1431">
        <v>141.32</v>
      </c>
      <c r="S85" s="1431">
        <v>159.46</v>
      </c>
      <c r="T85" s="414">
        <v>146.01</v>
      </c>
      <c r="U85" s="414">
        <v>142.35</v>
      </c>
      <c r="V85" s="1431">
        <v>120.77</v>
      </c>
      <c r="W85" s="1431">
        <v>117.74</v>
      </c>
      <c r="X85" s="1431">
        <v>108.58</v>
      </c>
      <c r="Y85" s="414">
        <v>125.79</v>
      </c>
      <c r="Z85" s="414">
        <v>155.62</v>
      </c>
      <c r="AA85" s="414">
        <v>160.83000000000001</v>
      </c>
    </row>
    <row r="86" spans="1:27" s="701" customFormat="1" ht="12" customHeight="1">
      <c r="A86" s="1430" t="s">
        <v>1013</v>
      </c>
      <c r="B86" s="414">
        <v>140.6</v>
      </c>
      <c r="C86" s="414">
        <v>137.19999999999999</v>
      </c>
      <c r="D86" s="414">
        <v>126.63</v>
      </c>
      <c r="E86" s="414">
        <v>108.69</v>
      </c>
      <c r="F86" s="1431">
        <v>175.45</v>
      </c>
      <c r="G86" s="414">
        <v>132.71</v>
      </c>
      <c r="H86" s="414">
        <v>135.71</v>
      </c>
      <c r="I86" s="414">
        <v>135.1</v>
      </c>
      <c r="J86" s="414">
        <v>152.99</v>
      </c>
      <c r="K86" s="414">
        <v>128.41</v>
      </c>
      <c r="L86" s="414">
        <v>137.38</v>
      </c>
      <c r="M86" s="414">
        <v>123.44</v>
      </c>
      <c r="N86" s="414">
        <v>176.61</v>
      </c>
      <c r="O86" s="1430" t="s">
        <v>1013</v>
      </c>
      <c r="P86" s="414">
        <v>151.1</v>
      </c>
      <c r="Q86" s="414">
        <v>148.74</v>
      </c>
      <c r="R86" s="1431">
        <v>143.47</v>
      </c>
      <c r="S86" s="1431">
        <v>163.92</v>
      </c>
      <c r="T86" s="414">
        <v>146.16</v>
      </c>
      <c r="U86" s="414">
        <v>146.69</v>
      </c>
      <c r="V86" s="1431">
        <v>121.03</v>
      </c>
      <c r="W86" s="1431">
        <v>115.89</v>
      </c>
      <c r="X86" s="1431">
        <v>107.07</v>
      </c>
      <c r="Y86" s="414">
        <v>127.02</v>
      </c>
      <c r="Z86" s="414">
        <v>168.28</v>
      </c>
      <c r="AA86" s="414">
        <v>162.30000000000001</v>
      </c>
    </row>
    <row r="87" spans="1:27" s="701" customFormat="1" ht="12" customHeight="1">
      <c r="A87" s="1432" t="s">
        <v>1014</v>
      </c>
      <c r="B87" s="743">
        <v>139.02000000000001</v>
      </c>
      <c r="C87" s="743">
        <v>135.76</v>
      </c>
      <c r="D87" s="743">
        <v>126.6</v>
      </c>
      <c r="E87" s="743">
        <v>109.37</v>
      </c>
      <c r="F87" s="1433">
        <v>192.18</v>
      </c>
      <c r="G87" s="743">
        <v>123.06</v>
      </c>
      <c r="H87" s="743">
        <v>136.01</v>
      </c>
      <c r="I87" s="743">
        <v>135.27000000000001</v>
      </c>
      <c r="J87" s="743">
        <v>134.63</v>
      </c>
      <c r="K87" s="743">
        <v>127.48</v>
      </c>
      <c r="L87" s="743">
        <v>137.19</v>
      </c>
      <c r="M87" s="743">
        <v>122.16</v>
      </c>
      <c r="N87" s="743">
        <v>173.72</v>
      </c>
      <c r="O87" s="1432" t="s">
        <v>1014</v>
      </c>
      <c r="P87" s="743">
        <v>150.41</v>
      </c>
      <c r="Q87" s="743">
        <v>146.87</v>
      </c>
      <c r="R87" s="1433">
        <v>141.94999999999999</v>
      </c>
      <c r="S87" s="1433">
        <v>159.46</v>
      </c>
      <c r="T87" s="743">
        <v>145.99</v>
      </c>
      <c r="U87" s="743">
        <v>142.91999999999999</v>
      </c>
      <c r="V87" s="1433">
        <v>120.77</v>
      </c>
      <c r="W87" s="1433">
        <v>123.35</v>
      </c>
      <c r="X87" s="1433">
        <v>108.58</v>
      </c>
      <c r="Y87" s="743">
        <v>125.79</v>
      </c>
      <c r="Z87" s="743">
        <v>155.62</v>
      </c>
      <c r="AA87" s="743">
        <v>159.06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4" orientation="portrait" useFirstPageNumber="1" r:id="rId1"/>
  <headerFooter alignWithMargins="0">
    <oddFooter>&amp;C&amp;"Times New Roman,Bold"&amp;10&amp;P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>
  <sheetPr codeName="Sheet69"/>
  <dimension ref="A1:D49"/>
  <sheetViews>
    <sheetView topLeftCell="B58" workbookViewId="0">
      <selection activeCell="D7" sqref="D7"/>
    </sheetView>
  </sheetViews>
  <sheetFormatPr defaultRowHeight="9" customHeight="1"/>
  <cols>
    <col min="1" max="4" width="31.83203125" customWidth="1"/>
    <col min="5" max="16384" width="9.33203125" style="49"/>
  </cols>
  <sheetData>
    <row r="1" spans="1:4" s="471" customFormat="1" ht="14.1" customHeight="1">
      <c r="A1" s="1340" t="s">
        <v>2473</v>
      </c>
      <c r="B1" s="522"/>
      <c r="C1" s="522"/>
      <c r="D1" s="522"/>
    </row>
    <row r="2" spans="1:4" s="471" customFormat="1" ht="14.1" customHeight="1">
      <c r="A2" s="496" t="s">
        <v>2027</v>
      </c>
      <c r="B2" s="497"/>
      <c r="C2" s="497"/>
      <c r="D2" s="497"/>
    </row>
    <row r="3" spans="1:4" s="471" customFormat="1" ht="14.1" customHeight="1">
      <c r="A3" s="496"/>
      <c r="B3" s="497"/>
      <c r="C3" s="497"/>
      <c r="D3" s="498"/>
    </row>
    <row r="4" spans="1:4" s="471" customFormat="1" ht="14.1" customHeight="1">
      <c r="A4" s="973"/>
      <c r="B4" s="490"/>
      <c r="C4" s="490"/>
      <c r="D4" s="490"/>
    </row>
    <row r="5" spans="1:4" s="2372" customFormat="1" ht="15" customHeight="1">
      <c r="A5" s="1120" t="s">
        <v>976</v>
      </c>
      <c r="B5" s="1120" t="s">
        <v>1277</v>
      </c>
      <c r="C5" s="1120" t="s">
        <v>18</v>
      </c>
      <c r="D5" s="1120" t="s">
        <v>2146</v>
      </c>
    </row>
    <row r="6" spans="1:4" s="1118" customFormat="1" ht="15" customHeight="1">
      <c r="A6" s="1116" t="s">
        <v>943</v>
      </c>
      <c r="B6" s="1117">
        <v>3.2361520237310337</v>
      </c>
      <c r="C6" s="1117">
        <v>2.7375828557041202</v>
      </c>
      <c r="D6" s="2289">
        <v>3.6592440927294865</v>
      </c>
    </row>
    <row r="7" spans="1:4" s="1118" customFormat="1" ht="15" customHeight="1">
      <c r="A7" s="1119" t="s">
        <v>1662</v>
      </c>
      <c r="B7" s="968">
        <v>3.9432104490840323</v>
      </c>
      <c r="C7" s="968">
        <v>3.4806410593952384</v>
      </c>
      <c r="D7" s="968">
        <v>4.0022982264228757</v>
      </c>
    </row>
    <row r="8" spans="1:4" s="1118" customFormat="1" ht="15" customHeight="1">
      <c r="A8" s="1119" t="s">
        <v>1665</v>
      </c>
      <c r="B8" s="968">
        <v>4.6230743196157622</v>
      </c>
      <c r="C8" s="968">
        <v>4.0281576305360627</v>
      </c>
      <c r="D8" s="968">
        <v>4.8027578717074508</v>
      </c>
    </row>
    <row r="9" spans="1:4" s="1118" customFormat="1" ht="15" customHeight="1">
      <c r="A9" s="1119" t="s">
        <v>1666</v>
      </c>
      <c r="B9" s="968">
        <v>4.3511287714030704</v>
      </c>
      <c r="C9" s="968">
        <v>3.6370743654354745</v>
      </c>
      <c r="D9" s="968">
        <v>5.0886363164519421</v>
      </c>
    </row>
    <row r="10" spans="1:4" s="1118" customFormat="1" ht="15" customHeight="1">
      <c r="A10" s="1119" t="s">
        <v>1667</v>
      </c>
      <c r="B10" s="968">
        <v>4.5414906551519545</v>
      </c>
      <c r="C10" s="968">
        <v>3.7152910184555918</v>
      </c>
      <c r="D10" s="968">
        <v>5.4888661390942293</v>
      </c>
    </row>
    <row r="11" spans="1:4" s="1118" customFormat="1" ht="15" customHeight="1">
      <c r="A11" s="1119" t="s">
        <v>1668</v>
      </c>
      <c r="B11" s="968">
        <v>5.0581871967560694</v>
      </c>
      <c r="C11" s="968">
        <v>4.2628075895964157</v>
      </c>
      <c r="D11" s="968">
        <v>5.6603932059409248</v>
      </c>
    </row>
    <row r="12" spans="1:4" s="1118" customFormat="1" ht="15" customHeight="1">
      <c r="A12" s="1119" t="s">
        <v>1669</v>
      </c>
      <c r="B12" s="968">
        <v>5.2485490805049535</v>
      </c>
      <c r="C12" s="968">
        <v>4.3019159161064753</v>
      </c>
      <c r="D12" s="968">
        <v>6.1749744064810095</v>
      </c>
    </row>
    <row r="13" spans="1:4" s="1118" customFormat="1" ht="15" customHeight="1">
      <c r="A13" s="1119" t="s">
        <v>1670</v>
      </c>
      <c r="B13" s="968">
        <v>5.6564674028239921</v>
      </c>
      <c r="C13" s="968">
        <v>4.6929991812070631</v>
      </c>
      <c r="D13" s="968">
        <v>6.5752042291232957</v>
      </c>
    </row>
    <row r="14" spans="1:4" s="1118" customFormat="1" ht="15" customHeight="1">
      <c r="A14" s="1119" t="s">
        <v>1671</v>
      </c>
      <c r="B14" s="968">
        <v>6.3907203829982588</v>
      </c>
      <c r="C14" s="968">
        <v>5.3187324053680056</v>
      </c>
      <c r="D14" s="968">
        <v>7.4328395633567697</v>
      </c>
    </row>
    <row r="15" spans="1:4" s="1118" customFormat="1" ht="15" customHeight="1">
      <c r="A15" s="1119" t="s">
        <v>1672</v>
      </c>
      <c r="B15" s="968">
        <v>7.0977788083512587</v>
      </c>
      <c r="C15" s="968">
        <v>5.9444656295289473</v>
      </c>
      <c r="D15" s="968">
        <v>8.1189478307435472</v>
      </c>
    </row>
    <row r="16" spans="1:4" s="1118" customFormat="1" ht="15" customHeight="1">
      <c r="A16" s="1119" t="s">
        <v>1673</v>
      </c>
      <c r="B16" s="968">
        <v>8.1583664463807555</v>
      </c>
      <c r="C16" s="968">
        <v>6.8830654657703603</v>
      </c>
      <c r="D16" s="968">
        <v>9.0909345428748178</v>
      </c>
    </row>
    <row r="17" spans="1:4" s="1118" customFormat="1" ht="15" customHeight="1">
      <c r="A17" s="1119" t="s">
        <v>1674</v>
      </c>
      <c r="B17" s="968">
        <v>8.6750629879848713</v>
      </c>
      <c r="C17" s="968">
        <v>7.2741487308709489</v>
      </c>
      <c r="D17" s="968">
        <v>9.9485698771082909</v>
      </c>
    </row>
    <row r="18" spans="1:4" s="1118" customFormat="1" ht="15" customHeight="1">
      <c r="A18" s="1119" t="s">
        <v>1675</v>
      </c>
      <c r="B18" s="968">
        <v>8.9470085361975631</v>
      </c>
      <c r="C18" s="968">
        <v>7.2741487308709489</v>
      </c>
      <c r="D18" s="968">
        <v>10.863380900290663</v>
      </c>
    </row>
    <row r="19" spans="1:4" s="1118" customFormat="1" ht="15" customHeight="1">
      <c r="A19" s="1119" t="s">
        <v>1676</v>
      </c>
      <c r="B19" s="968">
        <v>10.361125386903563</v>
      </c>
      <c r="C19" s="968">
        <v>8.6429401587230092</v>
      </c>
      <c r="D19" s="968">
        <v>11.949718990319729</v>
      </c>
    </row>
    <row r="20" spans="1:4" s="1118" customFormat="1" ht="15" customHeight="1">
      <c r="A20" s="1119" t="s">
        <v>1677</v>
      </c>
      <c r="B20" s="968">
        <v>11.639269463503213</v>
      </c>
      <c r="C20" s="968">
        <v>9.8552982805348339</v>
      </c>
      <c r="D20" s="968">
        <v>13.036057080348796</v>
      </c>
    </row>
    <row r="21" spans="1:4" s="1118" customFormat="1" ht="15" customHeight="1">
      <c r="A21" s="1119" t="s">
        <v>1678</v>
      </c>
      <c r="B21" s="968">
        <v>13.080580869030483</v>
      </c>
      <c r="C21" s="968">
        <v>11.106764728856716</v>
      </c>
      <c r="D21" s="968">
        <v>14.351097926173455</v>
      </c>
    </row>
    <row r="22" spans="1:4" s="1118" customFormat="1" ht="15" customHeight="1">
      <c r="A22" s="1119" t="s">
        <v>727</v>
      </c>
      <c r="B22" s="968">
        <v>14.059584842596172</v>
      </c>
      <c r="C22" s="968">
        <v>11.654281299997541</v>
      </c>
      <c r="D22" s="968">
        <v>16.409422728333791</v>
      </c>
    </row>
    <row r="23" spans="1:4" s="1118" customFormat="1" ht="15" customHeight="1">
      <c r="A23" s="1119" t="s">
        <v>728</v>
      </c>
      <c r="B23" s="968">
        <v>15.201756145089476</v>
      </c>
      <c r="C23" s="968">
        <v>12.592881136238955</v>
      </c>
      <c r="D23" s="968">
        <v>17.838814952056246</v>
      </c>
    </row>
    <row r="24" spans="1:4" s="1118" customFormat="1" ht="15" customHeight="1">
      <c r="A24" s="1119" t="s">
        <v>729</v>
      </c>
      <c r="B24" s="968">
        <v>16.670262105438013</v>
      </c>
      <c r="C24" s="968">
        <v>13.922564237580954</v>
      </c>
      <c r="D24" s="968">
        <v>19.268207175778702</v>
      </c>
    </row>
    <row r="25" spans="1:4" s="1118" customFormat="1" ht="15" customHeight="1">
      <c r="A25" s="1119" t="s">
        <v>732</v>
      </c>
      <c r="B25" s="968">
        <v>20.259943341845545</v>
      </c>
      <c r="C25" s="968">
        <v>17.559638603016428</v>
      </c>
      <c r="D25" s="968">
        <v>21.726761800581325</v>
      </c>
    </row>
    <row r="26" spans="1:4" s="1118" customFormat="1" ht="15" customHeight="1">
      <c r="A26" s="1119" t="s">
        <v>737</v>
      </c>
      <c r="B26" s="968">
        <v>22.000394850406778</v>
      </c>
      <c r="C26" s="968">
        <v>19.123971663418782</v>
      </c>
      <c r="D26" s="968">
        <v>24.471194870128439</v>
      </c>
    </row>
    <row r="27" spans="1:4" s="1118" customFormat="1" ht="15" customHeight="1">
      <c r="A27" s="1119" t="s">
        <v>738</v>
      </c>
      <c r="B27" s="968">
        <v>23.142566152900077</v>
      </c>
      <c r="C27" s="968">
        <v>19.436838275499255</v>
      </c>
      <c r="D27" s="968">
        <v>26.357992605442085</v>
      </c>
    </row>
    <row r="28" spans="1:4" s="1118" customFormat="1" ht="15" customHeight="1">
      <c r="A28" s="1119" t="s">
        <v>740</v>
      </c>
      <c r="B28" s="968">
        <v>24.828628551818767</v>
      </c>
      <c r="C28" s="968">
        <v>20.883846356371432</v>
      </c>
      <c r="D28" s="968">
        <v>28.244790340755724</v>
      </c>
    </row>
    <row r="29" spans="1:4" s="1118" customFormat="1" ht="15" customHeight="1">
      <c r="A29" s="1119" t="s">
        <v>741</v>
      </c>
      <c r="B29" s="968">
        <v>27.19455482126919</v>
      </c>
      <c r="C29" s="968">
        <v>23.073912640934729</v>
      </c>
      <c r="D29" s="968">
        <v>30.417466520813857</v>
      </c>
    </row>
    <row r="30" spans="1:4" s="1118" customFormat="1" ht="15" customHeight="1">
      <c r="A30" s="1119" t="s">
        <v>742</v>
      </c>
      <c r="B30" s="968">
        <v>29.424508316613263</v>
      </c>
      <c r="C30" s="968">
        <v>24.99022063992761</v>
      </c>
      <c r="D30" s="968">
        <v>32.818845456667582</v>
      </c>
    </row>
    <row r="31" spans="1:4" s="1118" customFormat="1" ht="15" customHeight="1">
      <c r="A31" s="1119" t="s">
        <v>743</v>
      </c>
      <c r="B31" s="968">
        <v>32.062380134276374</v>
      </c>
      <c r="C31" s="968">
        <v>26.945636965430559</v>
      </c>
      <c r="D31" s="968">
        <v>36.249386793601474</v>
      </c>
    </row>
    <row r="32" spans="1:4" s="1118" customFormat="1" ht="15" customHeight="1">
      <c r="A32" s="1119" t="s">
        <v>744</v>
      </c>
      <c r="B32" s="968">
        <v>36.331925241215636</v>
      </c>
      <c r="C32" s="968">
        <v>31.990611085228146</v>
      </c>
      <c r="D32" s="968">
        <v>38.707941418404104</v>
      </c>
    </row>
    <row r="33" spans="1:4" s="1118" customFormat="1" ht="15" customHeight="1">
      <c r="A33" s="1119" t="s">
        <v>745</v>
      </c>
      <c r="B33" s="968">
        <v>37.440103350182355</v>
      </c>
      <c r="C33" s="968">
        <v>31.873286105697971</v>
      </c>
      <c r="D33" s="968">
        <v>41.681077243746813</v>
      </c>
    </row>
    <row r="34" spans="1:4" s="1118" customFormat="1" ht="15" customHeight="1">
      <c r="A34" s="1119" t="s">
        <v>746</v>
      </c>
      <c r="B34" s="968">
        <v>37.854820311206709</v>
      </c>
      <c r="C34" s="968">
        <v>30.465386351335855</v>
      </c>
      <c r="D34" s="968">
        <v>44.940091513833998</v>
      </c>
    </row>
    <row r="35" spans="1:4" s="1118" customFormat="1" ht="15" customHeight="1">
      <c r="A35" s="1119" t="s">
        <v>748</v>
      </c>
      <c r="B35" s="968">
        <v>39.160158942627632</v>
      </c>
      <c r="C35" s="968">
        <v>31.834177779187915</v>
      </c>
      <c r="D35" s="968">
        <v>51.229417298212809</v>
      </c>
    </row>
    <row r="36" spans="1:4" s="1118" customFormat="1" ht="15" customHeight="1">
      <c r="A36" s="969" t="s">
        <v>895</v>
      </c>
      <c r="B36" s="968">
        <v>41.378781373462843</v>
      </c>
      <c r="C36" s="968">
        <v>33.750485778180796</v>
      </c>
      <c r="D36" s="968">
        <v>48.4278085397168</v>
      </c>
    </row>
    <row r="37" spans="1:4" s="701" customFormat="1" ht="15" customHeight="1">
      <c r="A37" s="969" t="s">
        <v>873</v>
      </c>
      <c r="B37" s="968">
        <v>42.668256514571361</v>
      </c>
      <c r="C37" s="968">
        <v>34.415327328851802</v>
      </c>
      <c r="D37" s="968">
        <v>50.600484719774933</v>
      </c>
    </row>
    <row r="38" spans="1:4" s="1118" customFormat="1" ht="15" customHeight="1">
      <c r="A38" s="1119" t="s">
        <v>1601</v>
      </c>
      <c r="B38" s="968">
        <v>44.544680797238932</v>
      </c>
      <c r="C38" s="968">
        <v>35.745010430193801</v>
      </c>
      <c r="D38" s="968">
        <v>53.059039344577556</v>
      </c>
    </row>
    <row r="39" spans="1:4" s="1118" customFormat="1" ht="15" customHeight="1">
      <c r="A39" s="1119" t="s">
        <v>1683</v>
      </c>
      <c r="B39" s="968">
        <v>48.379113027037889</v>
      </c>
      <c r="C39" s="968">
        <v>39.108326510058859</v>
      </c>
      <c r="D39" s="968">
        <v>57.175688948898227</v>
      </c>
    </row>
    <row r="40" spans="1:4" s="1118" customFormat="1" ht="15" customHeight="1">
      <c r="A40" s="1119" t="s">
        <v>1408</v>
      </c>
      <c r="B40" s="968">
        <v>51.088343356552002</v>
      </c>
      <c r="C40" s="968">
        <v>42.080559324823327</v>
      </c>
      <c r="D40" s="968">
        <v>59.462716506854157</v>
      </c>
    </row>
    <row r="41" spans="1:4" s="1118" customFormat="1" ht="15" customHeight="1">
      <c r="A41" s="1119" t="s">
        <v>1441</v>
      </c>
      <c r="B41" s="968">
        <v>54.281364816336513</v>
      </c>
      <c r="C41" s="968">
        <v>45.913175322809103</v>
      </c>
      <c r="D41" s="968">
        <v>61.864095442707878</v>
      </c>
    </row>
    <row r="42" spans="1:4" s="1118" customFormat="1" ht="15" customHeight="1">
      <c r="A42" s="1119" t="s">
        <v>1442</v>
      </c>
      <c r="B42" s="968">
        <v>60.909303301040701</v>
      </c>
      <c r="C42" s="968">
        <v>53.343757359720286</v>
      </c>
      <c r="D42" s="968">
        <v>67.581664337597701</v>
      </c>
    </row>
    <row r="43" spans="1:4" s="1118" customFormat="1" ht="15" customHeight="1">
      <c r="A43" s="1119" t="s">
        <v>721</v>
      </c>
      <c r="B43" s="968">
        <v>66.666417751258209</v>
      </c>
      <c r="C43" s="968">
        <v>61.634722579852763</v>
      </c>
      <c r="D43" s="968">
        <v>70.726327229787103</v>
      </c>
    </row>
    <row r="44" spans="1:4" s="1118" customFormat="1" ht="15" customHeight="1">
      <c r="A44" s="1119" t="s">
        <v>292</v>
      </c>
      <c r="B44" s="968">
        <v>71.455949940934957</v>
      </c>
      <c r="C44" s="968">
        <v>69.143521269784074</v>
      </c>
      <c r="D44" s="968">
        <v>73.356408921436426</v>
      </c>
    </row>
    <row r="45" spans="1:4" s="1118" customFormat="1" ht="15" customHeight="1">
      <c r="A45" s="1119" t="s">
        <v>1195</v>
      </c>
      <c r="B45" s="968">
        <v>77.261443504179496</v>
      </c>
      <c r="C45" s="968">
        <v>73.680087144950903</v>
      </c>
      <c r="D45" s="968">
        <v>80.160315906355308</v>
      </c>
    </row>
    <row r="46" spans="1:4" s="1118" customFormat="1" ht="15" customHeight="1">
      <c r="A46" s="969" t="s">
        <v>428</v>
      </c>
      <c r="B46" s="968">
        <v>85.147238927586685</v>
      </c>
      <c r="C46" s="968">
        <v>81.032452528841944</v>
      </c>
      <c r="D46" s="968">
        <v>88.622317870792259</v>
      </c>
    </row>
    <row r="47" spans="1:4" s="701" customFormat="1" ht="15" customHeight="1">
      <c r="A47" s="969" t="s">
        <v>1828</v>
      </c>
      <c r="B47" s="968">
        <v>93.371688142183132</v>
      </c>
      <c r="C47" s="968">
        <v>90.809534156356676</v>
      </c>
      <c r="D47" s="968">
        <v>95.369049166762238</v>
      </c>
    </row>
    <row r="48" spans="1:4" s="279" customFormat="1" ht="15" customHeight="1">
      <c r="A48" s="969" t="s">
        <v>1915</v>
      </c>
      <c r="B48" s="968">
        <v>99.999626626887306</v>
      </c>
      <c r="C48" s="968">
        <v>99.999990886220502</v>
      </c>
      <c r="D48" s="968">
        <v>100.000279971623</v>
      </c>
    </row>
    <row r="49" spans="1:4" s="279" customFormat="1" ht="15" customHeight="1">
      <c r="A49" s="970" t="s">
        <v>2019</v>
      </c>
      <c r="B49" s="971">
        <v>108.62</v>
      </c>
      <c r="C49" s="971">
        <v>109.72</v>
      </c>
      <c r="D49" s="971">
        <v>107.76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6" orientation="portrait" useFirstPageNumber="1" r:id="rId1"/>
  <headerFooter alignWithMargins="0">
    <oddFooter>&amp;C&amp;"Times New Roman,Bold"&amp;10&amp;P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>
  <sheetPr codeName="Sheet70"/>
  <dimension ref="A1:AA87"/>
  <sheetViews>
    <sheetView topLeftCell="Q1" workbookViewId="0">
      <selection activeCell="Y19" sqref="Y19"/>
    </sheetView>
  </sheetViews>
  <sheetFormatPr defaultRowHeight="9.9499999999999993" customHeight="1"/>
  <cols>
    <col min="1" max="1" width="10.6640625" customWidth="1"/>
    <col min="2" max="2" width="8.83203125" customWidth="1"/>
    <col min="3" max="4" width="9.6640625" customWidth="1"/>
    <col min="5" max="5" width="9" customWidth="1"/>
    <col min="6" max="6" width="9.83203125" customWidth="1"/>
    <col min="7" max="7" width="8.6640625" customWidth="1"/>
    <col min="8" max="8" width="9.5" customWidth="1"/>
    <col min="9" max="11" width="8.6640625" customWidth="1"/>
    <col min="12" max="12" width="8.33203125" customWidth="1"/>
    <col min="13" max="14" width="8.6640625" customWidth="1"/>
    <col min="15" max="15" width="10.6640625" customWidth="1"/>
    <col min="16" max="21" width="9.83203125" customWidth="1"/>
    <col min="22" max="26" width="9.33203125" customWidth="1"/>
    <col min="27" max="27" width="10.83203125" customWidth="1"/>
    <col min="28" max="16384" width="9.33203125" style="49"/>
  </cols>
  <sheetData>
    <row r="1" spans="1:27" s="471" customFormat="1" ht="14.1" customHeight="1">
      <c r="A1" s="1340" t="s">
        <v>2472</v>
      </c>
      <c r="B1" s="451"/>
      <c r="C1" s="522"/>
      <c r="D1" s="522"/>
      <c r="E1" s="522"/>
      <c r="F1" s="530"/>
      <c r="G1" s="530"/>
      <c r="H1" s="530"/>
      <c r="I1" s="530"/>
      <c r="J1" s="530"/>
      <c r="K1" s="530"/>
      <c r="L1" s="530"/>
      <c r="M1" s="530"/>
      <c r="N1" s="530"/>
      <c r="O1" s="1340" t="s">
        <v>2153</v>
      </c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530"/>
    </row>
    <row r="2" spans="1:27" s="471" customFormat="1" ht="14.1" customHeight="1">
      <c r="A2" s="496" t="s">
        <v>2147</v>
      </c>
      <c r="B2" s="496"/>
      <c r="C2" s="497"/>
      <c r="D2" s="497"/>
      <c r="E2" s="497"/>
      <c r="F2" s="498"/>
      <c r="G2" s="498"/>
      <c r="H2" s="498"/>
      <c r="I2" s="498"/>
      <c r="J2" s="498"/>
      <c r="K2" s="498"/>
      <c r="L2" s="498"/>
      <c r="M2" s="498"/>
      <c r="N2" s="498"/>
      <c r="O2" s="496"/>
      <c r="P2" s="498"/>
      <c r="Q2" s="498"/>
      <c r="R2" s="498"/>
      <c r="S2" s="498"/>
      <c r="T2" s="498"/>
      <c r="U2" s="498"/>
      <c r="V2" s="498"/>
      <c r="W2" s="498"/>
      <c r="X2" s="498"/>
      <c r="Y2" s="498"/>
      <c r="Z2" s="498"/>
      <c r="AA2" s="498"/>
    </row>
    <row r="3" spans="1:27" s="471" customFormat="1" ht="14.1" customHeight="1">
      <c r="A3" s="496"/>
      <c r="B3" s="497"/>
      <c r="C3" s="497"/>
      <c r="D3" s="497"/>
      <c r="E3" s="497"/>
      <c r="F3" s="498"/>
      <c r="G3" s="498"/>
      <c r="H3" s="498"/>
      <c r="I3" s="498"/>
      <c r="J3" s="498"/>
      <c r="K3" s="498"/>
      <c r="L3" s="498"/>
      <c r="M3" s="498"/>
      <c r="N3" s="498"/>
      <c r="O3" s="496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98"/>
    </row>
    <row r="4" spans="1:27" s="471" customFormat="1" ht="14.1" customHeight="1">
      <c r="A4" s="973"/>
      <c r="B4" s="490"/>
      <c r="C4" s="490"/>
      <c r="D4" s="490"/>
      <c r="E4" s="490"/>
      <c r="F4" s="490"/>
      <c r="G4" s="498"/>
      <c r="H4" s="498"/>
      <c r="I4" s="498"/>
      <c r="J4" s="498"/>
      <c r="K4" s="498"/>
      <c r="L4" s="498"/>
      <c r="M4" s="498"/>
      <c r="N4" s="498"/>
      <c r="O4" s="973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98"/>
    </row>
    <row r="5" spans="1:27" s="58" customFormat="1" ht="9.9499999999999993" customHeight="1">
      <c r="A5" s="965"/>
      <c r="B5" s="93"/>
      <c r="C5" s="95"/>
      <c r="D5" s="974" t="s">
        <v>2148</v>
      </c>
      <c r="E5" s="965"/>
      <c r="F5" s="93"/>
      <c r="G5" s="95"/>
      <c r="H5" s="95"/>
      <c r="I5" s="95"/>
      <c r="J5" s="95"/>
      <c r="K5" s="95"/>
      <c r="L5" s="95"/>
      <c r="M5" s="95"/>
      <c r="N5" s="93"/>
      <c r="O5" s="93"/>
      <c r="P5" s="95"/>
      <c r="Q5" s="93"/>
      <c r="R5" s="93"/>
      <c r="S5" s="95"/>
      <c r="T5" s="95"/>
      <c r="U5" s="95" t="s">
        <v>957</v>
      </c>
      <c r="V5" s="95"/>
      <c r="W5" s="95"/>
      <c r="X5" s="95"/>
      <c r="Y5" s="95"/>
      <c r="Z5" s="95"/>
      <c r="AA5" s="2275"/>
    </row>
    <row r="6" spans="1:27" s="58" customFormat="1" ht="9.9499999999999993" customHeight="1">
      <c r="A6" s="1901" t="s">
        <v>976</v>
      </c>
      <c r="B6" s="354"/>
      <c r="C6" s="355"/>
      <c r="D6" s="354" t="s">
        <v>19</v>
      </c>
      <c r="F6" s="354"/>
      <c r="G6" s="355"/>
      <c r="H6" s="355" t="s">
        <v>1004</v>
      </c>
      <c r="I6" s="355"/>
      <c r="J6" s="355"/>
      <c r="K6" s="355" t="s">
        <v>22</v>
      </c>
      <c r="L6" s="355"/>
      <c r="M6" s="355" t="s">
        <v>1342</v>
      </c>
      <c r="N6" s="354"/>
      <c r="O6" s="1903" t="s">
        <v>1687</v>
      </c>
      <c r="P6" s="355"/>
      <c r="Q6" s="354"/>
      <c r="R6" s="354"/>
      <c r="S6" s="355"/>
      <c r="T6" s="355"/>
      <c r="U6" s="355" t="s">
        <v>1003</v>
      </c>
      <c r="V6" s="355"/>
      <c r="W6" s="355"/>
      <c r="X6" s="355"/>
      <c r="Y6" s="355"/>
      <c r="Z6" s="355"/>
      <c r="AA6" s="2277" t="s">
        <v>1793</v>
      </c>
    </row>
    <row r="7" spans="1:27" s="58" customFormat="1" ht="9.9499999999999993" customHeight="1">
      <c r="A7" s="1901" t="s">
        <v>1001</v>
      </c>
      <c r="B7" s="354" t="s">
        <v>1002</v>
      </c>
      <c r="C7" s="355" t="s">
        <v>178</v>
      </c>
      <c r="D7" s="362" t="s">
        <v>1711</v>
      </c>
      <c r="E7" s="362" t="s">
        <v>2072</v>
      </c>
      <c r="F7" s="354"/>
      <c r="G7" s="355" t="s">
        <v>20</v>
      </c>
      <c r="H7" s="355" t="s">
        <v>1790</v>
      </c>
      <c r="I7" s="355" t="s">
        <v>21</v>
      </c>
      <c r="J7" s="355"/>
      <c r="K7" s="355" t="s">
        <v>2076</v>
      </c>
      <c r="L7" s="355"/>
      <c r="M7" s="355" t="s">
        <v>2077</v>
      </c>
      <c r="N7" s="354" t="s">
        <v>2078</v>
      </c>
      <c r="O7" s="1903" t="s">
        <v>1001</v>
      </c>
      <c r="P7" s="355" t="s">
        <v>767</v>
      </c>
      <c r="Q7" s="354" t="s">
        <v>24</v>
      </c>
      <c r="R7" s="354" t="s">
        <v>2149</v>
      </c>
      <c r="S7" s="355" t="s">
        <v>2079</v>
      </c>
      <c r="T7" s="355" t="s">
        <v>27</v>
      </c>
      <c r="U7" s="355" t="s">
        <v>29</v>
      </c>
      <c r="V7" s="355"/>
      <c r="W7" s="355" t="s">
        <v>2080</v>
      </c>
      <c r="X7" s="355" t="s">
        <v>1005</v>
      </c>
      <c r="Y7" s="355" t="s">
        <v>31</v>
      </c>
      <c r="Z7" s="355"/>
      <c r="AA7" s="2277" t="s">
        <v>33</v>
      </c>
    </row>
    <row r="8" spans="1:27" s="58" customFormat="1" ht="9.9499999999999993" customHeight="1">
      <c r="A8" s="1902" t="s">
        <v>1006</v>
      </c>
      <c r="B8" s="121" t="s">
        <v>1007</v>
      </c>
      <c r="C8" s="94" t="s">
        <v>980</v>
      </c>
      <c r="D8" s="964" t="s">
        <v>1790</v>
      </c>
      <c r="E8" s="964" t="s">
        <v>2073</v>
      </c>
      <c r="F8" s="121" t="s">
        <v>497</v>
      </c>
      <c r="G8" s="94" t="s">
        <v>999</v>
      </c>
      <c r="H8" s="94" t="s">
        <v>2074</v>
      </c>
      <c r="I8" s="94" t="s">
        <v>929</v>
      </c>
      <c r="J8" s="94" t="s">
        <v>2075</v>
      </c>
      <c r="K8" s="94" t="s">
        <v>1790</v>
      </c>
      <c r="L8" s="94" t="s">
        <v>1009</v>
      </c>
      <c r="M8" s="94" t="s">
        <v>23</v>
      </c>
      <c r="N8" s="121" t="s">
        <v>23</v>
      </c>
      <c r="O8" s="1904" t="s">
        <v>1006</v>
      </c>
      <c r="P8" s="94" t="s">
        <v>1790</v>
      </c>
      <c r="Q8" s="121" t="s">
        <v>25</v>
      </c>
      <c r="R8" s="121" t="s">
        <v>26</v>
      </c>
      <c r="S8" s="94" t="s">
        <v>930</v>
      </c>
      <c r="T8" s="94" t="s">
        <v>28</v>
      </c>
      <c r="U8" s="94" t="s">
        <v>854</v>
      </c>
      <c r="V8" s="94" t="s">
        <v>30</v>
      </c>
      <c r="W8" s="94" t="s">
        <v>2081</v>
      </c>
      <c r="X8" s="94" t="s">
        <v>1011</v>
      </c>
      <c r="Y8" s="94" t="s">
        <v>32</v>
      </c>
      <c r="Z8" s="94" t="s">
        <v>1284</v>
      </c>
      <c r="AA8" s="2276" t="s">
        <v>1789</v>
      </c>
    </row>
    <row r="9" spans="1:27" s="717" customFormat="1" ht="9.1999999999999993" customHeight="1">
      <c r="A9" s="1429" t="s">
        <v>1408</v>
      </c>
      <c r="B9" s="413">
        <v>51.088343356552031</v>
      </c>
      <c r="C9" s="413">
        <v>42.080559324823327</v>
      </c>
      <c r="D9" s="413">
        <v>45.660769193375735</v>
      </c>
      <c r="E9" s="413">
        <v>40.013934736658555</v>
      </c>
      <c r="F9" s="623">
        <v>33.833390803502283</v>
      </c>
      <c r="G9" s="413">
        <v>38.010267502131839</v>
      </c>
      <c r="H9" s="413">
        <v>42.017691511619702</v>
      </c>
      <c r="I9" s="413">
        <v>55.583828258034835</v>
      </c>
      <c r="J9" s="413">
        <v>35.116249084169034</v>
      </c>
      <c r="K9" s="413">
        <v>44.047216186195335</v>
      </c>
      <c r="L9" s="413">
        <v>49.52649685615792</v>
      </c>
      <c r="M9" s="413">
        <v>47.135424350825446</v>
      </c>
      <c r="N9" s="413">
        <v>44.815993379846972</v>
      </c>
      <c r="O9" s="1429" t="s">
        <v>1408</v>
      </c>
      <c r="P9" s="413">
        <v>31.95088187616544</v>
      </c>
      <c r="Q9" s="413">
        <v>36.106807411539101</v>
      </c>
      <c r="R9" s="623">
        <v>59.462716506853866</v>
      </c>
      <c r="S9" s="623">
        <v>45.874356326009071</v>
      </c>
      <c r="T9" s="413">
        <v>64.590283588249093</v>
      </c>
      <c r="U9" s="413">
        <v>50.193388031377395</v>
      </c>
      <c r="V9" s="623">
        <v>69.459374547364462</v>
      </c>
      <c r="W9" s="623">
        <v>50.833057515379899</v>
      </c>
      <c r="X9" s="623">
        <v>122.54853034955951</v>
      </c>
      <c r="Y9" s="413">
        <v>69.347635926597121</v>
      </c>
      <c r="Z9" s="413">
        <v>54.319622511378277</v>
      </c>
      <c r="AA9" s="413">
        <v>55.405744960988898</v>
      </c>
    </row>
    <row r="10" spans="1:27" s="717" customFormat="1" ht="9.1999999999999993" customHeight="1">
      <c r="A10" s="1429" t="s">
        <v>1441</v>
      </c>
      <c r="B10" s="413">
        <v>54.281364816336534</v>
      </c>
      <c r="C10" s="413">
        <v>45.913175322809103</v>
      </c>
      <c r="D10" s="413">
        <v>52.928869158613452</v>
      </c>
      <c r="E10" s="413">
        <v>47.481813181434234</v>
      </c>
      <c r="F10" s="623">
        <v>35.420708877689187</v>
      </c>
      <c r="G10" s="413">
        <v>40.658817215086408</v>
      </c>
      <c r="H10" s="413">
        <v>44.303832325572749</v>
      </c>
      <c r="I10" s="413">
        <v>66.752541412686696</v>
      </c>
      <c r="J10" s="413">
        <v>36.810599796839448</v>
      </c>
      <c r="K10" s="413">
        <v>39.285354976876917</v>
      </c>
      <c r="L10" s="413">
        <v>50.516166211233184</v>
      </c>
      <c r="M10" s="413">
        <v>48.958341314669525</v>
      </c>
      <c r="N10" s="413">
        <v>45.066829163689398</v>
      </c>
      <c r="O10" s="1429" t="s">
        <v>1441</v>
      </c>
      <c r="P10" s="413">
        <v>34.737119916551428</v>
      </c>
      <c r="Q10" s="413">
        <v>38.798215127597679</v>
      </c>
      <c r="R10" s="623">
        <v>61.864095442707587</v>
      </c>
      <c r="S10" s="623">
        <v>47.443860208130594</v>
      </c>
      <c r="T10" s="413">
        <v>68.538495765563255</v>
      </c>
      <c r="U10" s="413">
        <v>52.888335039773501</v>
      </c>
      <c r="V10" s="623">
        <v>73.580991130427932</v>
      </c>
      <c r="W10" s="623">
        <v>51.832583927199167</v>
      </c>
      <c r="X10" s="623">
        <v>122.54853034955951</v>
      </c>
      <c r="Y10" s="413">
        <v>72.617465518420957</v>
      </c>
      <c r="Z10" s="413">
        <v>56.301348683449135</v>
      </c>
      <c r="AA10" s="413">
        <v>57.459811603445075</v>
      </c>
    </row>
    <row r="11" spans="1:27" s="717" customFormat="1" ht="9.1999999999999993" customHeight="1">
      <c r="A11" s="1429" t="s">
        <v>1442</v>
      </c>
      <c r="B11" s="413">
        <v>60.90930330104073</v>
      </c>
      <c r="C11" s="413">
        <v>53.343757359720286</v>
      </c>
      <c r="D11" s="413">
        <v>58.486827955559946</v>
      </c>
      <c r="E11" s="413">
        <v>60.472448243509142</v>
      </c>
      <c r="F11" s="623">
        <v>40.153268321098281</v>
      </c>
      <c r="G11" s="413">
        <v>50.322444546136872</v>
      </c>
      <c r="H11" s="413">
        <v>51.674665639524797</v>
      </c>
      <c r="I11" s="413">
        <v>76.778409500350932</v>
      </c>
      <c r="J11" s="413">
        <v>43.222554454592164</v>
      </c>
      <c r="K11" s="413">
        <v>55.95186920949137</v>
      </c>
      <c r="L11" s="413">
        <v>57.013560672814286</v>
      </c>
      <c r="M11" s="413">
        <v>55.989592460925259</v>
      </c>
      <c r="N11" s="413">
        <v>49.456455380931864</v>
      </c>
      <c r="O11" s="1429" t="s">
        <v>1442</v>
      </c>
      <c r="P11" s="413">
        <v>39.552466095044601</v>
      </c>
      <c r="Q11" s="413">
        <v>46.068511295652023</v>
      </c>
      <c r="R11" s="623">
        <v>67.581664337597388</v>
      </c>
      <c r="S11" s="623">
        <v>51.434884365525328</v>
      </c>
      <c r="T11" s="413">
        <v>75.324485445321997</v>
      </c>
      <c r="U11" s="413">
        <v>59.144462023550155</v>
      </c>
      <c r="V11" s="623">
        <v>76.8242304089041</v>
      </c>
      <c r="W11" s="623">
        <v>60.304760179762489</v>
      </c>
      <c r="X11" s="623">
        <v>122.54853034955951</v>
      </c>
      <c r="Y11" s="413">
        <v>78.884638902749955</v>
      </c>
      <c r="Z11" s="413">
        <v>61.484324825788313</v>
      </c>
      <c r="AA11" s="413">
        <v>61.081455420407273</v>
      </c>
    </row>
    <row r="12" spans="1:27" s="717" customFormat="1" ht="9.1999999999999993" customHeight="1">
      <c r="A12" s="302" t="s">
        <v>721</v>
      </c>
      <c r="B12" s="413">
        <v>66.666417751258237</v>
      </c>
      <c r="C12" s="413">
        <v>61.634722579852763</v>
      </c>
      <c r="D12" s="413">
        <v>66.5244914465287</v>
      </c>
      <c r="E12" s="413">
        <v>75.616611043147273</v>
      </c>
      <c r="F12" s="623">
        <v>47.384383992394156</v>
      </c>
      <c r="G12" s="413">
        <v>59.663950966152328</v>
      </c>
      <c r="H12" s="413">
        <v>57.981260988360773</v>
      </c>
      <c r="I12" s="413">
        <v>74.077139342016523</v>
      </c>
      <c r="J12" s="413">
        <v>51.162747010047603</v>
      </c>
      <c r="K12" s="413">
        <v>83.713520059817739</v>
      </c>
      <c r="L12" s="413">
        <v>72.762212149229399</v>
      </c>
      <c r="M12" s="413">
        <v>66.579871965162283</v>
      </c>
      <c r="N12" s="413">
        <v>56.103603652756185</v>
      </c>
      <c r="O12" s="302" t="s">
        <v>721</v>
      </c>
      <c r="P12" s="413">
        <v>43.974104724352806</v>
      </c>
      <c r="Q12" s="413">
        <v>54.492267913445751</v>
      </c>
      <c r="R12" s="623">
        <v>70.726327229786762</v>
      </c>
      <c r="S12" s="623">
        <v>56.008867107708049</v>
      </c>
      <c r="T12" s="413">
        <v>78.779171100471913</v>
      </c>
      <c r="U12" s="413">
        <v>61.983781193110339</v>
      </c>
      <c r="V12" s="623">
        <v>79.391794837697717</v>
      </c>
      <c r="W12" s="623">
        <v>57.591759919110189</v>
      </c>
      <c r="X12" s="623">
        <v>122.54853034955951</v>
      </c>
      <c r="Y12" s="413">
        <v>85.424298086397641</v>
      </c>
      <c r="Z12" s="413">
        <v>65.95591208584564</v>
      </c>
      <c r="AA12" s="413">
        <v>67.081492191792407</v>
      </c>
    </row>
    <row r="13" spans="1:27" s="717" customFormat="1" ht="9.1999999999999993" customHeight="1">
      <c r="A13" s="302" t="s">
        <v>292</v>
      </c>
      <c r="B13" s="413">
        <v>71.455949940934985</v>
      </c>
      <c r="C13" s="413">
        <v>69.143521269784074</v>
      </c>
      <c r="D13" s="413">
        <v>75.502732580057639</v>
      </c>
      <c r="E13" s="413">
        <v>70.267526017587031</v>
      </c>
      <c r="F13" s="623">
        <v>58.965926978128216</v>
      </c>
      <c r="G13" s="413">
        <v>64.173643720642545</v>
      </c>
      <c r="H13" s="413">
        <v>64.248440116266536</v>
      </c>
      <c r="I13" s="413">
        <v>74.232981851151209</v>
      </c>
      <c r="J13" s="413">
        <v>63.72087582160475</v>
      </c>
      <c r="K13" s="413">
        <v>84.189706180749567</v>
      </c>
      <c r="L13" s="413">
        <v>88.037543499304178</v>
      </c>
      <c r="M13" s="413">
        <v>79.166679572657117</v>
      </c>
      <c r="N13" s="413">
        <v>60.409617942051185</v>
      </c>
      <c r="O13" s="302" t="s">
        <v>292</v>
      </c>
      <c r="P13" s="413">
        <v>53.604797081339171</v>
      </c>
      <c r="Q13" s="413">
        <v>64.069484980978871</v>
      </c>
      <c r="R13" s="623">
        <v>73.356408921436085</v>
      </c>
      <c r="S13" s="623">
        <v>62.555940444557827</v>
      </c>
      <c r="T13" s="413">
        <v>83.652745506844099</v>
      </c>
      <c r="U13" s="413">
        <v>66.748062511524864</v>
      </c>
      <c r="V13" s="623">
        <v>81.756656811586581</v>
      </c>
      <c r="W13" s="623">
        <v>65.921146684270752</v>
      </c>
      <c r="X13" s="623">
        <v>107.84270670761236</v>
      </c>
      <c r="Y13" s="413">
        <v>74.388623213992204</v>
      </c>
      <c r="Z13" s="413">
        <v>68.140892224282751</v>
      </c>
      <c r="AA13" s="413">
        <v>71.676114944654898</v>
      </c>
    </row>
    <row r="14" spans="1:27" s="717" customFormat="1" ht="9.1999999999999993" customHeight="1">
      <c r="A14" s="302" t="s">
        <v>1195</v>
      </c>
      <c r="B14" s="413">
        <v>77.261443504179525</v>
      </c>
      <c r="C14" s="413">
        <v>73.680087144950903</v>
      </c>
      <c r="D14" s="413">
        <v>73.578823765730007</v>
      </c>
      <c r="E14" s="413">
        <v>69.156027830457617</v>
      </c>
      <c r="F14" s="623">
        <v>73.428158320719987</v>
      </c>
      <c r="G14" s="413">
        <v>68.397006776434964</v>
      </c>
      <c r="H14" s="413">
        <v>73.195922267427576</v>
      </c>
      <c r="I14" s="413">
        <v>85.713380024072421</v>
      </c>
      <c r="J14" s="413">
        <v>76.146114381187729</v>
      </c>
      <c r="K14" s="413">
        <v>90.332507140770332</v>
      </c>
      <c r="L14" s="413">
        <v>79.94807224912374</v>
      </c>
      <c r="M14" s="413">
        <v>83.506958058000151</v>
      </c>
      <c r="N14" s="413">
        <v>63.127005600344141</v>
      </c>
      <c r="O14" s="302" t="s">
        <v>1195</v>
      </c>
      <c r="P14" s="413">
        <v>61.357807280674102</v>
      </c>
      <c r="Q14" s="413">
        <v>70.815480944606222</v>
      </c>
      <c r="R14" s="623">
        <v>80.160315906354924</v>
      </c>
      <c r="S14" s="623">
        <v>71.390005152498958</v>
      </c>
      <c r="T14" s="413">
        <v>90.62380763241444</v>
      </c>
      <c r="U14" s="413">
        <v>75.602888396254926</v>
      </c>
      <c r="V14" s="623">
        <v>83.648546390697675</v>
      </c>
      <c r="W14" s="623">
        <v>78.153446105106539</v>
      </c>
      <c r="X14" s="623">
        <v>102.45057137223176</v>
      </c>
      <c r="Y14" s="413">
        <v>78.135302954623668</v>
      </c>
      <c r="Z14" s="413">
        <v>74.035257248903775</v>
      </c>
      <c r="AA14" s="413">
        <v>78.757239422595916</v>
      </c>
    </row>
    <row r="15" spans="1:27" s="717" customFormat="1" ht="9.1999999999999993" customHeight="1">
      <c r="A15" s="302" t="s">
        <v>428</v>
      </c>
      <c r="B15" s="413">
        <v>85.147238927586713</v>
      </c>
      <c r="C15" s="413">
        <v>81.032452528841944</v>
      </c>
      <c r="D15" s="413">
        <v>81.231705493833246</v>
      </c>
      <c r="E15" s="413">
        <v>80.0973381100127</v>
      </c>
      <c r="F15" s="623">
        <v>77.690401297703332</v>
      </c>
      <c r="G15" s="413">
        <v>78.63329350488101</v>
      </c>
      <c r="H15" s="413">
        <v>80.014928488356475</v>
      </c>
      <c r="I15" s="413">
        <v>97.765200730487436</v>
      </c>
      <c r="J15" s="413">
        <v>81.262389082192499</v>
      </c>
      <c r="K15" s="413">
        <v>103.76095575104826</v>
      </c>
      <c r="L15" s="413">
        <v>81.023799808988159</v>
      </c>
      <c r="M15" s="413">
        <v>92.274320598393089</v>
      </c>
      <c r="N15" s="413">
        <v>65.802587294663368</v>
      </c>
      <c r="O15" s="302" t="s">
        <v>428</v>
      </c>
      <c r="P15" s="413">
        <v>68.505113558185982</v>
      </c>
      <c r="Q15" s="413">
        <v>79.274190909361749</v>
      </c>
      <c r="R15" s="623">
        <v>88.622317870791818</v>
      </c>
      <c r="S15" s="623">
        <v>80.358598764621959</v>
      </c>
      <c r="T15" s="413">
        <v>98.335159541231192</v>
      </c>
      <c r="U15" s="413">
        <v>85.853311838904375</v>
      </c>
      <c r="V15" s="623">
        <v>89.662052552872225</v>
      </c>
      <c r="W15" s="623">
        <v>86.340043382864366</v>
      </c>
      <c r="X15" s="623">
        <v>99.877052234891011</v>
      </c>
      <c r="Y15" s="413">
        <v>86.786727082990893</v>
      </c>
      <c r="Z15" s="413">
        <v>86.179681739286764</v>
      </c>
      <c r="AA15" s="413">
        <v>86.541070909798265</v>
      </c>
    </row>
    <row r="16" spans="1:27" s="717" customFormat="1" ht="9.1999999999999993" customHeight="1">
      <c r="A16" s="302" t="s">
        <v>1828</v>
      </c>
      <c r="B16" s="413">
        <v>93.37168814218316</v>
      </c>
      <c r="C16" s="413">
        <v>90.809534156356676</v>
      </c>
      <c r="D16" s="413">
        <v>90.808496036264117</v>
      </c>
      <c r="E16" s="413">
        <v>84.404393585139147</v>
      </c>
      <c r="F16" s="623">
        <v>94.739373205636724</v>
      </c>
      <c r="G16" s="413">
        <v>92.699239953410029</v>
      </c>
      <c r="H16" s="413">
        <v>86.242691395332002</v>
      </c>
      <c r="I16" s="413">
        <v>99.115835809654655</v>
      </c>
      <c r="J16" s="413">
        <v>89.235804200641482</v>
      </c>
      <c r="K16" s="413">
        <v>100.04670400777989</v>
      </c>
      <c r="L16" s="413">
        <v>91.651988100448634</v>
      </c>
      <c r="M16" s="413">
        <v>94.097237562237183</v>
      </c>
      <c r="N16" s="413">
        <v>81.438017820841324</v>
      </c>
      <c r="O16" s="302" t="s">
        <v>1828</v>
      </c>
      <c r="P16" s="413">
        <v>78.529513464357322</v>
      </c>
      <c r="Q16" s="413">
        <v>89.131034752589258</v>
      </c>
      <c r="R16" s="623">
        <v>95.369049166761783</v>
      </c>
      <c r="S16" s="623">
        <v>90.717324386624</v>
      </c>
      <c r="T16" s="413">
        <v>101.91322682692214</v>
      </c>
      <c r="U16" s="413">
        <v>93.505036380600444</v>
      </c>
      <c r="V16" s="623">
        <v>95.878261169951543</v>
      </c>
      <c r="W16" s="623">
        <v>95.192991601835004</v>
      </c>
      <c r="X16" s="623">
        <v>100.4897948866388</v>
      </c>
      <c r="Y16" s="413">
        <v>93.735114965616532</v>
      </c>
      <c r="Z16" s="413">
        <v>94.614721343485812</v>
      </c>
      <c r="AA16" s="413">
        <v>91.730291901266483</v>
      </c>
    </row>
    <row r="17" spans="1:27" s="717" customFormat="1" ht="9.1999999999999993" customHeight="1">
      <c r="A17" s="302" t="s">
        <v>1915</v>
      </c>
      <c r="B17" s="413">
        <v>99.999626626887348</v>
      </c>
      <c r="C17" s="413">
        <v>99.999990886220502</v>
      </c>
      <c r="D17" s="413">
        <v>100.00050481582946</v>
      </c>
      <c r="E17" s="413">
        <v>100.00010252329858</v>
      </c>
      <c r="F17" s="623">
        <v>100.00103867377476</v>
      </c>
      <c r="G17" s="413">
        <v>100.00064727020371</v>
      </c>
      <c r="H17" s="413">
        <v>99.998952499980476</v>
      </c>
      <c r="I17" s="413">
        <v>99.99894336141783</v>
      </c>
      <c r="J17" s="413">
        <v>99.999914610547592</v>
      </c>
      <c r="K17" s="413">
        <v>99.999085395686706</v>
      </c>
      <c r="L17" s="413">
        <v>99.999633964996534</v>
      </c>
      <c r="M17" s="413">
        <v>100.00001630230372</v>
      </c>
      <c r="N17" s="413">
        <v>99.999865825180919</v>
      </c>
      <c r="O17" s="302" t="s">
        <v>1915</v>
      </c>
      <c r="P17" s="413">
        <v>100.00171749298413</v>
      </c>
      <c r="Q17" s="413">
        <v>100.00152565770898</v>
      </c>
      <c r="R17" s="623">
        <v>100.00027997162252</v>
      </c>
      <c r="S17" s="623">
        <v>99.999818775171292</v>
      </c>
      <c r="T17" s="413">
        <v>100.0008115535356</v>
      </c>
      <c r="U17" s="413">
        <v>100.00178363298392</v>
      </c>
      <c r="V17" s="623">
        <v>99.999877753014999</v>
      </c>
      <c r="W17" s="623">
        <v>100.00023767772768</v>
      </c>
      <c r="X17" s="623">
        <v>99.999600765240558</v>
      </c>
      <c r="Y17" s="413">
        <v>100.00228834994556</v>
      </c>
      <c r="Z17" s="413">
        <v>100.00095145219125</v>
      </c>
      <c r="AA17" s="413">
        <v>100.00061285641898</v>
      </c>
    </row>
    <row r="18" spans="1:27" s="717" customFormat="1" ht="9.1999999999999993" customHeight="1">
      <c r="A18" s="302" t="s">
        <v>2019</v>
      </c>
      <c r="B18" s="413">
        <v>108.62003611757771</v>
      </c>
      <c r="C18" s="413">
        <v>109.72066739808379</v>
      </c>
      <c r="D18" s="413">
        <v>109.65701686890088</v>
      </c>
      <c r="E18" s="413">
        <v>132.05995883655382</v>
      </c>
      <c r="F18" s="623">
        <v>104.87445683690757</v>
      </c>
      <c r="G18" s="413">
        <v>109.1726653142139</v>
      </c>
      <c r="H18" s="413">
        <v>110.79584962484368</v>
      </c>
      <c r="I18" s="413">
        <v>118.72351411190918</v>
      </c>
      <c r="J18" s="413">
        <v>101.00403432678536</v>
      </c>
      <c r="K18" s="413">
        <v>106.64007961518062</v>
      </c>
      <c r="L18" s="413">
        <v>110.3352553050957</v>
      </c>
      <c r="M18" s="413">
        <v>106.17617267617871</v>
      </c>
      <c r="N18" s="413">
        <v>111.98516625776222</v>
      </c>
      <c r="O18" s="302" t="s">
        <v>2019</v>
      </c>
      <c r="P18" s="413">
        <v>108.35256556349923</v>
      </c>
      <c r="Q18" s="413">
        <v>105.7482194585313</v>
      </c>
      <c r="R18" s="623">
        <v>107.75986382471571</v>
      </c>
      <c r="S18" s="623">
        <v>113.34090352188959</v>
      </c>
      <c r="T18" s="413">
        <v>109.83584270759492</v>
      </c>
      <c r="U18" s="413">
        <v>105.50675489082717</v>
      </c>
      <c r="V18" s="623">
        <v>101.94833397448315</v>
      </c>
      <c r="W18" s="623">
        <v>101.3541099774318</v>
      </c>
      <c r="X18" s="623">
        <v>105.25266633372131</v>
      </c>
      <c r="Y18" s="413">
        <v>103.3298572787611</v>
      </c>
      <c r="Z18" s="413">
        <v>110.64788973958245</v>
      </c>
      <c r="AA18" s="413">
        <v>103.64186689867968</v>
      </c>
    </row>
    <row r="19" spans="1:27" s="717" customFormat="1" ht="9.1999999999999993" customHeight="1">
      <c r="A19" s="302" t="s">
        <v>2172</v>
      </c>
      <c r="B19" s="413">
        <v>113.36934753791935</v>
      </c>
      <c r="C19" s="413">
        <v>111.40221797849951</v>
      </c>
      <c r="D19" s="413">
        <v>111.49899407212536</v>
      </c>
      <c r="E19" s="413">
        <v>124.05041290366501</v>
      </c>
      <c r="F19" s="623">
        <v>100.52800705762267</v>
      </c>
      <c r="G19" s="413">
        <v>112.67768631671832</v>
      </c>
      <c r="H19" s="413">
        <v>113.55526302069275</v>
      </c>
      <c r="I19" s="413">
        <v>112.52228114317204</v>
      </c>
      <c r="J19" s="413">
        <v>106.21220584623329</v>
      </c>
      <c r="K19" s="413">
        <v>122.72452745171691</v>
      </c>
      <c r="L19" s="413">
        <v>113.91384157094404</v>
      </c>
      <c r="M19" s="413">
        <v>110.69984275887906</v>
      </c>
      <c r="N19" s="413">
        <v>124.77525868013201</v>
      </c>
      <c r="O19" s="302" t="s">
        <v>2172</v>
      </c>
      <c r="P19" s="413">
        <v>111.82855179091764</v>
      </c>
      <c r="Q19" s="413">
        <v>112.56149179234237</v>
      </c>
      <c r="R19" s="623">
        <v>114.94753358658252</v>
      </c>
      <c r="S19" s="623">
        <v>124.52306007288051</v>
      </c>
      <c r="T19" s="413">
        <v>119.46267932451201</v>
      </c>
      <c r="U19" s="413">
        <v>111.80735730814028</v>
      </c>
      <c r="V19" s="623">
        <v>104.44636349176707</v>
      </c>
      <c r="W19" s="623">
        <v>99.825330428283706</v>
      </c>
      <c r="X19" s="623">
        <v>105.03648578999594</v>
      </c>
      <c r="Y19" s="413">
        <v>105.78713192024777</v>
      </c>
      <c r="Z19" s="413">
        <v>122.17579280643939</v>
      </c>
      <c r="AA19" s="413">
        <v>112.96265125820574</v>
      </c>
    </row>
    <row r="20" spans="1:27" s="701" customFormat="1" ht="7.5" hidden="1" customHeight="1">
      <c r="A20" s="175" t="s">
        <v>1681</v>
      </c>
      <c r="B20" s="413">
        <v>114.56331868999523</v>
      </c>
      <c r="C20" s="413">
        <v>116.7164942112917</v>
      </c>
      <c r="D20" s="413">
        <v>112.70266500024061</v>
      </c>
      <c r="E20" s="413">
        <v>136.20302707529484</v>
      </c>
      <c r="F20" s="623">
        <v>134.05635046165634</v>
      </c>
      <c r="G20" s="413">
        <v>111.74539028799764</v>
      </c>
      <c r="H20" s="413">
        <v>112.69666360998175</v>
      </c>
      <c r="I20" s="413">
        <v>112.52577071778882</v>
      </c>
      <c r="J20" s="413">
        <v>118.19040781524838</v>
      </c>
      <c r="K20" s="413">
        <v>119.54541091426209</v>
      </c>
      <c r="L20" s="413">
        <v>116.90313979999537</v>
      </c>
      <c r="M20" s="413">
        <v>110.07758117317815</v>
      </c>
      <c r="N20" s="413">
        <v>121.77999999999994</v>
      </c>
      <c r="O20" s="175" t="s">
        <v>1681</v>
      </c>
      <c r="P20" s="413">
        <v>109.73999999999992</v>
      </c>
      <c r="Q20" s="413">
        <v>111.33963229030495</v>
      </c>
      <c r="R20" s="623">
        <v>112.88997844697315</v>
      </c>
      <c r="S20" s="623">
        <v>121.42999999999996</v>
      </c>
      <c r="T20" s="413">
        <v>116.10657904046249</v>
      </c>
      <c r="U20" s="413">
        <v>109.94332959414544</v>
      </c>
      <c r="V20" s="623">
        <v>104.11999999999996</v>
      </c>
      <c r="W20" s="623">
        <v>98.656598659444896</v>
      </c>
      <c r="X20" s="623">
        <v>105.79999999999998</v>
      </c>
      <c r="Y20" s="413">
        <v>104.63999999999992</v>
      </c>
      <c r="Z20" s="413">
        <v>119.95999999999997</v>
      </c>
      <c r="AA20" s="413">
        <v>113.2952242520773</v>
      </c>
    </row>
    <row r="21" spans="1:27" s="701" customFormat="1" ht="7.5" hidden="1" customHeight="1">
      <c r="A21" s="1430" t="s">
        <v>1012</v>
      </c>
      <c r="B21" s="414">
        <v>114.55</v>
      </c>
      <c r="C21" s="414">
        <v>116.56</v>
      </c>
      <c r="D21" s="414">
        <v>112.91</v>
      </c>
      <c r="E21" s="414">
        <v>136.6</v>
      </c>
      <c r="F21" s="1431">
        <v>131.26</v>
      </c>
      <c r="G21" s="414">
        <v>112.33</v>
      </c>
      <c r="H21" s="414">
        <v>112.66</v>
      </c>
      <c r="I21" s="414">
        <v>111.94</v>
      </c>
      <c r="J21" s="414">
        <v>121.7</v>
      </c>
      <c r="K21" s="414">
        <v>118.9</v>
      </c>
      <c r="L21" s="414">
        <v>115.76</v>
      </c>
      <c r="M21" s="414">
        <v>109.05</v>
      </c>
      <c r="N21" s="414">
        <v>121.78</v>
      </c>
      <c r="O21" s="1430" t="s">
        <v>1012</v>
      </c>
      <c r="P21" s="414">
        <v>109.74</v>
      </c>
      <c r="Q21" s="414">
        <v>110.98</v>
      </c>
      <c r="R21" s="1431">
        <v>112.98</v>
      </c>
      <c r="S21" s="1431">
        <v>121.43</v>
      </c>
      <c r="T21" s="414">
        <v>116.3</v>
      </c>
      <c r="U21" s="414">
        <v>109.94</v>
      </c>
      <c r="V21" s="1431">
        <v>104.12</v>
      </c>
      <c r="W21" s="1431">
        <v>98.63</v>
      </c>
      <c r="X21" s="1431">
        <v>105.8</v>
      </c>
      <c r="Y21" s="414">
        <v>104.64</v>
      </c>
      <c r="Z21" s="414">
        <v>119.96</v>
      </c>
      <c r="AA21" s="414">
        <v>113.81</v>
      </c>
    </row>
    <row r="22" spans="1:27" s="701" customFormat="1" ht="7.5" hidden="1" customHeight="1">
      <c r="A22" s="1430" t="s">
        <v>1013</v>
      </c>
      <c r="B22" s="414">
        <v>114.5</v>
      </c>
      <c r="C22" s="414">
        <v>116.59</v>
      </c>
      <c r="D22" s="414">
        <v>113.04</v>
      </c>
      <c r="E22" s="414">
        <v>136.09</v>
      </c>
      <c r="F22" s="1431">
        <v>132.74</v>
      </c>
      <c r="G22" s="414">
        <v>111.04</v>
      </c>
      <c r="H22" s="414">
        <v>112.71</v>
      </c>
      <c r="I22" s="414">
        <v>112.61</v>
      </c>
      <c r="J22" s="414">
        <v>118.72</v>
      </c>
      <c r="K22" s="414">
        <v>119.5</v>
      </c>
      <c r="L22" s="414">
        <v>116.98</v>
      </c>
      <c r="M22" s="414">
        <v>110.57</v>
      </c>
      <c r="N22" s="414">
        <v>121.78</v>
      </c>
      <c r="O22" s="1430" t="s">
        <v>1013</v>
      </c>
      <c r="P22" s="414">
        <v>109.74</v>
      </c>
      <c r="Q22" s="414">
        <v>111.36</v>
      </c>
      <c r="R22" s="1431">
        <v>112.88</v>
      </c>
      <c r="S22" s="1431">
        <v>121.43</v>
      </c>
      <c r="T22" s="414">
        <v>116.06</v>
      </c>
      <c r="U22" s="414">
        <v>109.98</v>
      </c>
      <c r="V22" s="1431">
        <v>104.12</v>
      </c>
      <c r="W22" s="1431">
        <v>98.53</v>
      </c>
      <c r="X22" s="1431">
        <v>105.8</v>
      </c>
      <c r="Y22" s="414">
        <v>104.64</v>
      </c>
      <c r="Z22" s="414">
        <v>119.96</v>
      </c>
      <c r="AA22" s="414">
        <v>113.58</v>
      </c>
    </row>
    <row r="23" spans="1:27" s="701" customFormat="1" ht="7.5" hidden="1" customHeight="1">
      <c r="A23" s="1430" t="s">
        <v>1014</v>
      </c>
      <c r="B23" s="414">
        <v>114.64</v>
      </c>
      <c r="C23" s="1264">
        <v>117</v>
      </c>
      <c r="D23" s="414">
        <v>112.16</v>
      </c>
      <c r="E23" s="414">
        <v>135.91999999999999</v>
      </c>
      <c r="F23" s="1431">
        <v>138.27000000000001</v>
      </c>
      <c r="G23" s="414">
        <v>111.87</v>
      </c>
      <c r="H23" s="414">
        <v>112.72</v>
      </c>
      <c r="I23" s="414">
        <v>113.03</v>
      </c>
      <c r="J23" s="414">
        <v>114.27</v>
      </c>
      <c r="K23" s="414">
        <v>120.24</v>
      </c>
      <c r="L23" s="414">
        <v>117.98</v>
      </c>
      <c r="M23" s="414">
        <v>110.62</v>
      </c>
      <c r="N23" s="414">
        <v>121.78</v>
      </c>
      <c r="O23" s="1430" t="s">
        <v>1014</v>
      </c>
      <c r="P23" s="414">
        <v>109.74</v>
      </c>
      <c r="Q23" s="414">
        <v>111.68</v>
      </c>
      <c r="R23" s="1431">
        <v>112.81</v>
      </c>
      <c r="S23" s="1431">
        <v>121.43</v>
      </c>
      <c r="T23" s="414">
        <v>115.96</v>
      </c>
      <c r="U23" s="414">
        <v>109.91</v>
      </c>
      <c r="V23" s="1431">
        <v>104.12</v>
      </c>
      <c r="W23" s="1431">
        <v>98.81</v>
      </c>
      <c r="X23" s="1431">
        <v>105.8</v>
      </c>
      <c r="Y23" s="414">
        <v>104.64</v>
      </c>
      <c r="Z23" s="414">
        <v>119.96</v>
      </c>
      <c r="AA23" s="414">
        <v>112.5</v>
      </c>
    </row>
    <row r="24" spans="1:27" s="701" customFormat="1" ht="7.5" hidden="1" customHeight="1">
      <c r="A24" s="1430"/>
      <c r="B24" s="414"/>
      <c r="C24" s="414"/>
      <c r="D24" s="414"/>
      <c r="E24" s="414"/>
      <c r="F24" s="1431"/>
      <c r="G24" s="414"/>
      <c r="H24" s="414"/>
      <c r="I24" s="414"/>
      <c r="J24" s="414"/>
      <c r="K24" s="414"/>
      <c r="L24" s="414"/>
      <c r="M24" s="414"/>
      <c r="N24" s="414"/>
      <c r="O24" s="1430"/>
      <c r="P24" s="414"/>
      <c r="Q24" s="414"/>
      <c r="R24" s="1431"/>
      <c r="S24" s="1431"/>
      <c r="T24" s="414"/>
      <c r="U24" s="414"/>
      <c r="V24" s="1431"/>
      <c r="W24" s="1431"/>
      <c r="X24" s="1431"/>
      <c r="Y24" s="414"/>
      <c r="Z24" s="414"/>
      <c r="AA24" s="414"/>
    </row>
    <row r="25" spans="1:27" s="701" customFormat="1" ht="7.5" hidden="1" customHeight="1">
      <c r="A25" s="175" t="s">
        <v>1682</v>
      </c>
      <c r="B25" s="413">
        <v>113.65833257891647</v>
      </c>
      <c r="C25" s="413">
        <v>112.79290626196415</v>
      </c>
      <c r="D25" s="413">
        <v>111.44958473877674</v>
      </c>
      <c r="E25" s="413">
        <v>135.02860037629787</v>
      </c>
      <c r="F25" s="623">
        <v>110.95916989759154</v>
      </c>
      <c r="G25" s="413">
        <v>110.27808615024159</v>
      </c>
      <c r="H25" s="413">
        <v>113.51640055573883</v>
      </c>
      <c r="I25" s="413">
        <v>112.85329307272376</v>
      </c>
      <c r="J25" s="413">
        <v>101.40773258083628</v>
      </c>
      <c r="K25" s="413">
        <v>123.50191139725591</v>
      </c>
      <c r="L25" s="413">
        <v>116.78461045306231</v>
      </c>
      <c r="M25" s="413">
        <v>110.65994730637135</v>
      </c>
      <c r="N25" s="413">
        <v>125.46999999999993</v>
      </c>
      <c r="O25" s="175" t="s">
        <v>1682</v>
      </c>
      <c r="P25" s="413">
        <v>112.38</v>
      </c>
      <c r="Q25" s="413">
        <v>112.34631427411774</v>
      </c>
      <c r="R25" s="623">
        <v>114.34996122676317</v>
      </c>
      <c r="S25" s="623">
        <v>124.52999999999993</v>
      </c>
      <c r="T25" s="413">
        <v>118.58333183426551</v>
      </c>
      <c r="U25" s="413">
        <v>111.95330911545453</v>
      </c>
      <c r="V25" s="623">
        <v>104.40000000000002</v>
      </c>
      <c r="W25" s="623">
        <v>99.378229964463628</v>
      </c>
      <c r="X25" s="623">
        <v>104.75999999999998</v>
      </c>
      <c r="Y25" s="413">
        <v>104.77999999999997</v>
      </c>
      <c r="Z25" s="413">
        <v>120.99</v>
      </c>
      <c r="AA25" s="413">
        <v>111.82612238003649</v>
      </c>
    </row>
    <row r="26" spans="1:27" s="701" customFormat="1" ht="7.5" hidden="1" customHeight="1">
      <c r="A26" s="1430" t="s">
        <v>1015</v>
      </c>
      <c r="B26" s="414">
        <v>115.33</v>
      </c>
      <c r="C26" s="414">
        <v>116.57</v>
      </c>
      <c r="D26" s="414">
        <v>111.74</v>
      </c>
      <c r="E26" s="414">
        <v>135.82</v>
      </c>
      <c r="F26" s="1431">
        <v>137</v>
      </c>
      <c r="G26" s="414">
        <v>111.68</v>
      </c>
      <c r="H26" s="414">
        <v>113.17</v>
      </c>
      <c r="I26" s="414">
        <v>112.75</v>
      </c>
      <c r="J26" s="414">
        <v>108.45</v>
      </c>
      <c r="K26" s="414">
        <v>121.52</v>
      </c>
      <c r="L26" s="414">
        <v>117.22</v>
      </c>
      <c r="M26" s="414">
        <v>110.61</v>
      </c>
      <c r="N26" s="414">
        <v>125.47</v>
      </c>
      <c r="O26" s="1430" t="s">
        <v>1015</v>
      </c>
      <c r="P26" s="414">
        <v>112.38</v>
      </c>
      <c r="Q26" s="414">
        <v>111.95</v>
      </c>
      <c r="R26" s="1431">
        <v>114.36</v>
      </c>
      <c r="S26" s="1431">
        <v>124.53</v>
      </c>
      <c r="T26" s="414">
        <v>118.57</v>
      </c>
      <c r="U26" s="414">
        <v>111.96</v>
      </c>
      <c r="V26" s="1431">
        <v>104.4</v>
      </c>
      <c r="W26" s="1431">
        <v>98.96</v>
      </c>
      <c r="X26" s="1431">
        <v>104.76</v>
      </c>
      <c r="Y26" s="414">
        <v>104.78</v>
      </c>
      <c r="Z26" s="414">
        <v>120.99</v>
      </c>
      <c r="AA26" s="414">
        <v>112.81</v>
      </c>
    </row>
    <row r="27" spans="1:27" s="701" customFormat="1" ht="7.5" hidden="1" customHeight="1">
      <c r="A27" s="1430" t="s">
        <v>1016</v>
      </c>
      <c r="B27" s="414">
        <v>113.71</v>
      </c>
      <c r="C27" s="414">
        <v>113.05</v>
      </c>
      <c r="D27" s="414">
        <v>111.58</v>
      </c>
      <c r="E27" s="414">
        <v>134.94999999999999</v>
      </c>
      <c r="F27" s="1431">
        <v>112.7</v>
      </c>
      <c r="G27" s="414">
        <v>110.11</v>
      </c>
      <c r="H27" s="414">
        <v>113.71</v>
      </c>
      <c r="I27" s="414">
        <v>112.83</v>
      </c>
      <c r="J27" s="414">
        <v>100.3</v>
      </c>
      <c r="K27" s="414">
        <v>124.4</v>
      </c>
      <c r="L27" s="414">
        <v>117.33</v>
      </c>
      <c r="M27" s="414">
        <v>110.56</v>
      </c>
      <c r="N27" s="414">
        <v>125.47</v>
      </c>
      <c r="O27" s="1430" t="s">
        <v>1016</v>
      </c>
      <c r="P27" s="414">
        <v>112.38</v>
      </c>
      <c r="Q27" s="414">
        <v>112.57</v>
      </c>
      <c r="R27" s="1431">
        <v>114.23</v>
      </c>
      <c r="S27" s="1431">
        <v>124.53</v>
      </c>
      <c r="T27" s="414">
        <v>118.57</v>
      </c>
      <c r="U27" s="414">
        <v>112.04</v>
      </c>
      <c r="V27" s="1431">
        <v>104.4</v>
      </c>
      <c r="W27" s="1431">
        <v>98.96</v>
      </c>
      <c r="X27" s="1431">
        <v>104.76</v>
      </c>
      <c r="Y27" s="414">
        <v>104.78</v>
      </c>
      <c r="Z27" s="414">
        <v>120.99</v>
      </c>
      <c r="AA27" s="414">
        <v>110.58</v>
      </c>
    </row>
    <row r="28" spans="1:27" s="701" customFormat="1" ht="7.5" hidden="1" customHeight="1">
      <c r="A28" s="1430" t="s">
        <v>1017</v>
      </c>
      <c r="B28" s="414">
        <v>111.96</v>
      </c>
      <c r="C28" s="414">
        <v>108.89</v>
      </c>
      <c r="D28" s="414">
        <v>111.03</v>
      </c>
      <c r="E28" s="414">
        <v>134.32</v>
      </c>
      <c r="F28" s="1431">
        <v>88.48</v>
      </c>
      <c r="G28" s="414">
        <v>109.06</v>
      </c>
      <c r="H28" s="414">
        <v>113.67</v>
      </c>
      <c r="I28" s="414">
        <v>112.98</v>
      </c>
      <c r="J28" s="414">
        <v>95.87</v>
      </c>
      <c r="K28" s="414">
        <v>124.61</v>
      </c>
      <c r="L28" s="414">
        <v>115.81</v>
      </c>
      <c r="M28" s="414">
        <v>110.81</v>
      </c>
      <c r="N28" s="414">
        <v>125.47</v>
      </c>
      <c r="O28" s="1430" t="s">
        <v>1017</v>
      </c>
      <c r="P28" s="414">
        <v>112.38</v>
      </c>
      <c r="Q28" s="414">
        <v>112.52</v>
      </c>
      <c r="R28" s="1431">
        <v>114.46</v>
      </c>
      <c r="S28" s="1431">
        <v>124.53</v>
      </c>
      <c r="T28" s="414">
        <v>118.61</v>
      </c>
      <c r="U28" s="414">
        <v>111.86</v>
      </c>
      <c r="V28" s="1431">
        <v>104.4</v>
      </c>
      <c r="W28" s="1431">
        <v>100.22</v>
      </c>
      <c r="X28" s="1431">
        <v>104.76</v>
      </c>
      <c r="Y28" s="414">
        <v>104.78</v>
      </c>
      <c r="Z28" s="414">
        <v>120.99</v>
      </c>
      <c r="AA28" s="414">
        <v>112.1</v>
      </c>
    </row>
    <row r="29" spans="1:27" s="701" customFormat="1" ht="7.5" hidden="1" customHeight="1">
      <c r="A29" s="1430"/>
      <c r="B29" s="414"/>
      <c r="C29" s="414"/>
      <c r="D29" s="414"/>
      <c r="E29" s="414"/>
      <c r="F29" s="1431"/>
      <c r="G29" s="414"/>
      <c r="H29" s="414"/>
      <c r="I29" s="414"/>
      <c r="J29" s="414"/>
      <c r="K29" s="414"/>
      <c r="L29" s="414"/>
      <c r="M29" s="414"/>
      <c r="N29" s="414"/>
      <c r="O29" s="1430"/>
      <c r="P29" s="414"/>
      <c r="Q29" s="414"/>
      <c r="R29" s="1431"/>
      <c r="S29" s="1431"/>
      <c r="T29" s="414"/>
      <c r="U29" s="414"/>
      <c r="V29" s="1431"/>
      <c r="W29" s="1431"/>
      <c r="X29" s="1431"/>
      <c r="Y29" s="414"/>
      <c r="Z29" s="414"/>
      <c r="AA29" s="414"/>
    </row>
    <row r="30" spans="1:27" s="701" customFormat="1" ht="7.5" hidden="1" customHeight="1">
      <c r="A30" s="175" t="s">
        <v>1679</v>
      </c>
      <c r="B30" s="413">
        <v>111.11563952026513</v>
      </c>
      <c r="C30" s="413">
        <v>106.6446585078815</v>
      </c>
      <c r="D30" s="413">
        <v>110.61196252445822</v>
      </c>
      <c r="E30" s="413">
        <v>118.40210536711193</v>
      </c>
      <c r="F30" s="623">
        <v>77.568341609267407</v>
      </c>
      <c r="G30" s="413">
        <v>111.63608046446224</v>
      </c>
      <c r="H30" s="413">
        <v>113.92976458656312</v>
      </c>
      <c r="I30" s="413">
        <v>112.08811549684675</v>
      </c>
      <c r="J30" s="413">
        <v>98.438068915125115</v>
      </c>
      <c r="K30" s="413">
        <v>123.69161557520302</v>
      </c>
      <c r="L30" s="413">
        <v>112.94653106363212</v>
      </c>
      <c r="M30" s="413">
        <v>110.01234214439958</v>
      </c>
      <c r="N30" s="413">
        <v>125.84058980316129</v>
      </c>
      <c r="O30" s="175" t="s">
        <v>1679</v>
      </c>
      <c r="P30" s="413">
        <v>113.0928105222207</v>
      </c>
      <c r="Q30" s="413">
        <v>112.23520949389787</v>
      </c>
      <c r="R30" s="623">
        <v>114.77283515990686</v>
      </c>
      <c r="S30" s="623">
        <v>124.68690685852722</v>
      </c>
      <c r="T30" s="413">
        <v>119.29310840108731</v>
      </c>
      <c r="U30" s="413">
        <v>111.90743349036556</v>
      </c>
      <c r="V30" s="623">
        <v>104.47654363681845</v>
      </c>
      <c r="W30" s="623">
        <v>100.29279068243321</v>
      </c>
      <c r="X30" s="623">
        <v>105.19111931062527</v>
      </c>
      <c r="Y30" s="413">
        <v>104.76331541427483</v>
      </c>
      <c r="Z30" s="413">
        <v>120.16938010713187</v>
      </c>
      <c r="AA30" s="413">
        <v>114.14579269305689</v>
      </c>
    </row>
    <row r="31" spans="1:27" s="701" customFormat="1" ht="7.5" hidden="1" customHeight="1">
      <c r="A31" s="1430" t="s">
        <v>56</v>
      </c>
      <c r="B31" s="414">
        <v>111.24</v>
      </c>
      <c r="C31" s="414">
        <v>106.83</v>
      </c>
      <c r="D31" s="414">
        <v>111.24</v>
      </c>
      <c r="E31" s="414">
        <v>126.71</v>
      </c>
      <c r="F31" s="1431">
        <v>77.400000000000006</v>
      </c>
      <c r="G31" s="414">
        <v>109.23</v>
      </c>
      <c r="H31" s="414">
        <v>114.15</v>
      </c>
      <c r="I31" s="414">
        <v>112.65</v>
      </c>
      <c r="J31" s="414">
        <v>96.28</v>
      </c>
      <c r="K31" s="414">
        <v>124.92</v>
      </c>
      <c r="L31" s="414">
        <v>115.43</v>
      </c>
      <c r="M31" s="414">
        <v>110.26</v>
      </c>
      <c r="N31" s="414">
        <v>126.43</v>
      </c>
      <c r="O31" s="1430" t="s">
        <v>56</v>
      </c>
      <c r="P31" s="414">
        <v>112.85</v>
      </c>
      <c r="Q31" s="414">
        <v>112.47</v>
      </c>
      <c r="R31" s="1431">
        <v>114.84</v>
      </c>
      <c r="S31" s="1431">
        <v>125.31</v>
      </c>
      <c r="T31" s="414">
        <v>119.04</v>
      </c>
      <c r="U31" s="414">
        <v>112.43</v>
      </c>
      <c r="V31" s="1431">
        <v>104.59</v>
      </c>
      <c r="W31" s="1431">
        <v>100.48</v>
      </c>
      <c r="X31" s="1431">
        <v>104.71</v>
      </c>
      <c r="Y31" s="414">
        <v>104.72</v>
      </c>
      <c r="Z31" s="414">
        <v>121.11</v>
      </c>
      <c r="AA31" s="414">
        <v>112.89</v>
      </c>
    </row>
    <row r="32" spans="1:27" s="701" customFormat="1" ht="7.5" hidden="1" customHeight="1">
      <c r="A32" s="1430" t="s">
        <v>57</v>
      </c>
      <c r="B32" s="414">
        <v>110.48</v>
      </c>
      <c r="C32" s="414">
        <v>105.77</v>
      </c>
      <c r="D32" s="414">
        <v>109.9</v>
      </c>
      <c r="E32" s="414">
        <v>114.71</v>
      </c>
      <c r="F32" s="1431">
        <v>76.28</v>
      </c>
      <c r="G32" s="414">
        <v>110.97</v>
      </c>
      <c r="H32" s="414">
        <v>114.03</v>
      </c>
      <c r="I32" s="414">
        <v>111.18</v>
      </c>
      <c r="J32" s="414">
        <v>98.56</v>
      </c>
      <c r="K32" s="414">
        <v>122.22</v>
      </c>
      <c r="L32" s="414">
        <v>111.58</v>
      </c>
      <c r="M32" s="414">
        <v>109.36</v>
      </c>
      <c r="N32" s="414">
        <v>124.67</v>
      </c>
      <c r="O32" s="1430" t="s">
        <v>57</v>
      </c>
      <c r="P32" s="414">
        <v>113.58</v>
      </c>
      <c r="Q32" s="414">
        <v>111.45</v>
      </c>
      <c r="R32" s="1431">
        <v>114.33</v>
      </c>
      <c r="S32" s="1431">
        <v>123.45</v>
      </c>
      <c r="T32" s="414">
        <v>119.6</v>
      </c>
      <c r="U32" s="414">
        <v>110.84</v>
      </c>
      <c r="V32" s="1431">
        <v>104.25</v>
      </c>
      <c r="W32" s="1431">
        <v>99.83</v>
      </c>
      <c r="X32" s="1431">
        <v>106.16</v>
      </c>
      <c r="Y32" s="414">
        <v>104.85</v>
      </c>
      <c r="Z32" s="414">
        <v>118.31</v>
      </c>
      <c r="AA32" s="414">
        <v>112.6</v>
      </c>
    </row>
    <row r="33" spans="1:27" s="701" customFormat="1" ht="7.5" hidden="1" customHeight="1">
      <c r="A33" s="1430" t="s">
        <v>58</v>
      </c>
      <c r="B33" s="414">
        <v>111.63</v>
      </c>
      <c r="C33" s="414">
        <v>107.34</v>
      </c>
      <c r="D33" s="414">
        <v>110.7</v>
      </c>
      <c r="E33" s="414">
        <v>114.2</v>
      </c>
      <c r="F33" s="1431">
        <v>79.05</v>
      </c>
      <c r="G33" s="414">
        <v>114.78</v>
      </c>
      <c r="H33" s="414">
        <v>113.61</v>
      </c>
      <c r="I33" s="414">
        <v>112.44</v>
      </c>
      <c r="J33" s="414">
        <v>100.52</v>
      </c>
      <c r="K33" s="414">
        <v>123.95</v>
      </c>
      <c r="L33" s="414">
        <v>111.87</v>
      </c>
      <c r="M33" s="414">
        <v>110.42</v>
      </c>
      <c r="N33" s="414">
        <v>126.43</v>
      </c>
      <c r="O33" s="1430" t="s">
        <v>58</v>
      </c>
      <c r="P33" s="414">
        <v>112.85</v>
      </c>
      <c r="Q33" s="414">
        <v>112.79</v>
      </c>
      <c r="R33" s="1431">
        <v>115.15</v>
      </c>
      <c r="S33" s="1431">
        <v>125.31</v>
      </c>
      <c r="T33" s="414">
        <v>119.24</v>
      </c>
      <c r="U33" s="414">
        <v>112.46</v>
      </c>
      <c r="V33" s="1431">
        <v>104.59</v>
      </c>
      <c r="W33" s="1431">
        <v>100.57</v>
      </c>
      <c r="X33" s="1431">
        <v>104.71</v>
      </c>
      <c r="Y33" s="414">
        <v>104.72</v>
      </c>
      <c r="Z33" s="414">
        <v>121.11</v>
      </c>
      <c r="AA33" s="414">
        <v>117</v>
      </c>
    </row>
    <row r="34" spans="1:27" s="701" customFormat="1" ht="7.5" hidden="1" customHeight="1">
      <c r="A34" s="1430"/>
      <c r="B34" s="414"/>
      <c r="C34" s="414"/>
      <c r="D34" s="414"/>
      <c r="E34" s="414"/>
      <c r="F34" s="1431"/>
      <c r="G34" s="414"/>
      <c r="H34" s="414"/>
      <c r="I34" s="414"/>
      <c r="J34" s="414"/>
      <c r="K34" s="414"/>
      <c r="L34" s="414"/>
      <c r="M34" s="414"/>
      <c r="N34" s="414"/>
      <c r="O34" s="1430"/>
      <c r="P34" s="414"/>
      <c r="Q34" s="414"/>
      <c r="R34" s="1431"/>
      <c r="S34" s="1431"/>
      <c r="T34" s="414"/>
      <c r="U34" s="414"/>
      <c r="V34" s="1431"/>
      <c r="W34" s="1431"/>
      <c r="X34" s="1431"/>
      <c r="Y34" s="414"/>
      <c r="Z34" s="414"/>
      <c r="AA34" s="414"/>
    </row>
    <row r="35" spans="1:27" s="717" customFormat="1" ht="7.5" hidden="1" customHeight="1">
      <c r="A35" s="175" t="s">
        <v>1680</v>
      </c>
      <c r="B35" s="413">
        <v>114.17224276932623</v>
      </c>
      <c r="C35" s="413">
        <v>109.70393890372995</v>
      </c>
      <c r="D35" s="413">
        <v>111.24206930798971</v>
      </c>
      <c r="E35" s="413">
        <v>108.74790671593244</v>
      </c>
      <c r="F35" s="623">
        <v>88.514250017550438</v>
      </c>
      <c r="G35" s="413">
        <v>117.17319331369745</v>
      </c>
      <c r="H35" s="413">
        <v>114.08333265158949</v>
      </c>
      <c r="I35" s="413">
        <v>112.62331636832853</v>
      </c>
      <c r="J35" s="413">
        <v>107.86519304845794</v>
      </c>
      <c r="K35" s="413">
        <v>124.21631001056105</v>
      </c>
      <c r="L35" s="413">
        <v>109.19966424962851</v>
      </c>
      <c r="M35" s="413">
        <v>112.06171591172583</v>
      </c>
      <c r="N35" s="413">
        <v>126.0599999999999</v>
      </c>
      <c r="O35" s="175" t="s">
        <v>1680</v>
      </c>
      <c r="P35" s="413">
        <v>112.12999999999994</v>
      </c>
      <c r="Q35" s="413">
        <v>114.34617130126783</v>
      </c>
      <c r="R35" s="623">
        <v>117.83331796019975</v>
      </c>
      <c r="S35" s="623">
        <v>127.52000000000001</v>
      </c>
      <c r="T35" s="413">
        <v>124.00327945818502</v>
      </c>
      <c r="U35" s="413">
        <v>113.45320638913631</v>
      </c>
      <c r="V35" s="623">
        <v>104.79000000000002</v>
      </c>
      <c r="W35" s="623">
        <v>100.98942841114783</v>
      </c>
      <c r="X35" s="623">
        <v>104.40000000000002</v>
      </c>
      <c r="Y35" s="413">
        <v>109.02999999999996</v>
      </c>
      <c r="Z35" s="413">
        <v>127.74999999999997</v>
      </c>
      <c r="AA35" s="413">
        <v>112.59645818483111</v>
      </c>
    </row>
    <row r="36" spans="1:27" s="701" customFormat="1" ht="7.5" hidden="1" customHeight="1">
      <c r="A36" s="1430" t="s">
        <v>59</v>
      </c>
      <c r="B36" s="414">
        <v>113.66</v>
      </c>
      <c r="C36" s="414">
        <v>108.56</v>
      </c>
      <c r="D36" s="414">
        <v>110.75</v>
      </c>
      <c r="E36" s="414">
        <v>110.66</v>
      </c>
      <c r="F36" s="1431">
        <v>83.34</v>
      </c>
      <c r="G36" s="414">
        <v>116.97</v>
      </c>
      <c r="H36" s="414">
        <v>114.07</v>
      </c>
      <c r="I36" s="414">
        <v>112.57</v>
      </c>
      <c r="J36" s="414">
        <v>104.71</v>
      </c>
      <c r="K36" s="414">
        <v>124.63</v>
      </c>
      <c r="L36" s="414">
        <v>109.47</v>
      </c>
      <c r="M36" s="414">
        <v>111.02</v>
      </c>
      <c r="N36" s="414">
        <v>126.06</v>
      </c>
      <c r="O36" s="1430" t="s">
        <v>59</v>
      </c>
      <c r="P36" s="414">
        <v>112.13</v>
      </c>
      <c r="Q36" s="414">
        <v>113.88</v>
      </c>
      <c r="R36" s="1431">
        <v>117.86</v>
      </c>
      <c r="S36" s="1431">
        <v>127.52</v>
      </c>
      <c r="T36" s="414">
        <v>124.08</v>
      </c>
      <c r="U36" s="414">
        <v>113.37</v>
      </c>
      <c r="V36" s="1431">
        <v>104.79</v>
      </c>
      <c r="W36" s="1431">
        <v>101.24</v>
      </c>
      <c r="X36" s="1431">
        <v>104.4</v>
      </c>
      <c r="Y36" s="414">
        <v>109.03</v>
      </c>
      <c r="Z36" s="414">
        <v>127.75</v>
      </c>
      <c r="AA36" s="414">
        <v>112.34</v>
      </c>
    </row>
    <row r="37" spans="1:27" s="701" customFormat="1" ht="7.5" hidden="1" customHeight="1">
      <c r="A37" s="1430" t="s">
        <v>60</v>
      </c>
      <c r="B37" s="414">
        <v>114.01</v>
      </c>
      <c r="C37" s="414">
        <v>109.28</v>
      </c>
      <c r="D37" s="414">
        <v>111</v>
      </c>
      <c r="E37" s="414">
        <v>108.92</v>
      </c>
      <c r="F37" s="1431">
        <v>86.96</v>
      </c>
      <c r="G37" s="414">
        <v>117.14</v>
      </c>
      <c r="H37" s="414">
        <v>114.1</v>
      </c>
      <c r="I37" s="414">
        <v>112.59</v>
      </c>
      <c r="J37" s="414">
        <v>106.01</v>
      </c>
      <c r="K37" s="414">
        <v>124.08</v>
      </c>
      <c r="L37" s="414">
        <v>109.3</v>
      </c>
      <c r="M37" s="414">
        <v>111.19</v>
      </c>
      <c r="N37" s="414">
        <v>126.06</v>
      </c>
      <c r="O37" s="1430" t="s">
        <v>60</v>
      </c>
      <c r="P37" s="414">
        <v>112.13</v>
      </c>
      <c r="Q37" s="414">
        <v>114.5</v>
      </c>
      <c r="R37" s="1431">
        <v>117.89</v>
      </c>
      <c r="S37" s="1431">
        <v>127.52</v>
      </c>
      <c r="T37" s="414">
        <v>124.09</v>
      </c>
      <c r="U37" s="414">
        <v>113.3</v>
      </c>
      <c r="V37" s="1431">
        <v>104.79</v>
      </c>
      <c r="W37" s="1431">
        <v>101.22</v>
      </c>
      <c r="X37" s="1431">
        <v>104.4</v>
      </c>
      <c r="Y37" s="414">
        <v>109.03</v>
      </c>
      <c r="Z37" s="414">
        <v>127.75</v>
      </c>
      <c r="AA37" s="414">
        <v>112.87</v>
      </c>
    </row>
    <row r="38" spans="1:27" s="701" customFormat="1" ht="7.5" hidden="1" customHeight="1">
      <c r="A38" s="1430" t="s">
        <v>61</v>
      </c>
      <c r="B38" s="414">
        <v>114.85</v>
      </c>
      <c r="C38" s="414">
        <v>111.29</v>
      </c>
      <c r="D38" s="414">
        <v>111.98</v>
      </c>
      <c r="E38" s="414">
        <v>106.7</v>
      </c>
      <c r="F38" s="1431">
        <v>95.69</v>
      </c>
      <c r="G38" s="414">
        <v>117.41</v>
      </c>
      <c r="H38" s="414">
        <v>114.08</v>
      </c>
      <c r="I38" s="414">
        <v>112.71</v>
      </c>
      <c r="J38" s="414">
        <v>113.06</v>
      </c>
      <c r="K38" s="414">
        <v>123.94</v>
      </c>
      <c r="L38" s="414">
        <v>108.83</v>
      </c>
      <c r="M38" s="414">
        <v>114</v>
      </c>
      <c r="N38" s="414">
        <v>126.06</v>
      </c>
      <c r="O38" s="1430" t="s">
        <v>61</v>
      </c>
      <c r="P38" s="414">
        <v>112.13</v>
      </c>
      <c r="Q38" s="414">
        <v>114.66</v>
      </c>
      <c r="R38" s="1431">
        <v>117.75</v>
      </c>
      <c r="S38" s="1431">
        <v>127.52</v>
      </c>
      <c r="T38" s="414">
        <v>123.84</v>
      </c>
      <c r="U38" s="414">
        <v>113.69</v>
      </c>
      <c r="V38" s="1431">
        <v>104.79</v>
      </c>
      <c r="W38" s="1431">
        <v>100.51</v>
      </c>
      <c r="X38" s="1431">
        <v>104.4</v>
      </c>
      <c r="Y38" s="414">
        <v>109.03</v>
      </c>
      <c r="Z38" s="414">
        <v>127.75</v>
      </c>
      <c r="AA38" s="414">
        <v>112.58</v>
      </c>
    </row>
    <row r="39" spans="1:27" s="717" customFormat="1" ht="9.1999999999999993" customHeight="1">
      <c r="A39" s="302" t="s">
        <v>2295</v>
      </c>
      <c r="B39" s="413">
        <v>118.3534183732507</v>
      </c>
      <c r="C39" s="413">
        <v>114.26617483986415</v>
      </c>
      <c r="D39" s="413">
        <v>113.42190809155079</v>
      </c>
      <c r="E39" s="413">
        <v>93.847611416893486</v>
      </c>
      <c r="F39" s="623">
        <v>113.34535731495423</v>
      </c>
      <c r="G39" s="413">
        <v>115.52515205528749</v>
      </c>
      <c r="H39" s="413">
        <v>120.50280543421268</v>
      </c>
      <c r="I39" s="413">
        <v>115.16612336776649</v>
      </c>
      <c r="J39" s="413">
        <v>109.05068108368158</v>
      </c>
      <c r="K39" s="413">
        <v>120.5816588522726</v>
      </c>
      <c r="L39" s="413">
        <v>107.16049010912106</v>
      </c>
      <c r="M39" s="413">
        <v>116.42673639994806</v>
      </c>
      <c r="N39" s="413">
        <v>135.08660620283678</v>
      </c>
      <c r="O39" s="302" t="s">
        <v>2295</v>
      </c>
      <c r="P39" s="413">
        <v>116.77830351363943</v>
      </c>
      <c r="Q39" s="413">
        <v>117.66535818409635</v>
      </c>
      <c r="R39" s="623">
        <v>121.68662828517841</v>
      </c>
      <c r="S39" s="623">
        <v>133.18936020799984</v>
      </c>
      <c r="T39" s="413">
        <v>129.32013359124002</v>
      </c>
      <c r="U39" s="413">
        <v>115.77921456323001</v>
      </c>
      <c r="V39" s="623">
        <v>107.36071429231528</v>
      </c>
      <c r="W39" s="623">
        <v>102.18722304578777</v>
      </c>
      <c r="X39" s="623">
        <v>106.4428476159969</v>
      </c>
      <c r="Y39" s="413">
        <v>110.99319050699962</v>
      </c>
      <c r="Z39" s="413">
        <v>131.51344511155594</v>
      </c>
      <c r="AA39" s="413">
        <v>117.3662566124012</v>
      </c>
    </row>
    <row r="40" spans="1:27" s="701" customFormat="1" ht="12" customHeight="1">
      <c r="A40" s="612"/>
      <c r="B40" s="414"/>
      <c r="C40" s="414"/>
      <c r="D40" s="414"/>
      <c r="E40" s="414"/>
      <c r="F40" s="414"/>
      <c r="G40" s="414"/>
      <c r="H40" s="414"/>
      <c r="I40" s="414"/>
      <c r="J40" s="414"/>
      <c r="K40" s="414"/>
      <c r="L40" s="414"/>
      <c r="M40" s="414"/>
      <c r="N40" s="414"/>
      <c r="O40" s="612"/>
      <c r="P40" s="414"/>
      <c r="Q40" s="414"/>
      <c r="R40" s="414"/>
      <c r="S40" s="414"/>
      <c r="T40" s="414"/>
      <c r="U40" s="414"/>
      <c r="V40" s="414"/>
      <c r="W40" s="414"/>
      <c r="X40" s="414"/>
      <c r="Y40" s="414"/>
      <c r="Z40" s="414"/>
      <c r="AA40" s="414"/>
    </row>
    <row r="41" spans="1:27" s="717" customFormat="1" ht="12" customHeight="1">
      <c r="A41" s="302" t="s">
        <v>2635</v>
      </c>
      <c r="B41" s="413">
        <v>123.57889966400873</v>
      </c>
      <c r="C41" s="413">
        <v>117.22958029566996</v>
      </c>
      <c r="D41" s="413">
        <v>118.74913883269774</v>
      </c>
      <c r="E41" s="413">
        <v>87.286952166960276</v>
      </c>
      <c r="F41" s="623">
        <v>109.63870798646586</v>
      </c>
      <c r="G41" s="413">
        <v>119.58027650833425</v>
      </c>
      <c r="H41" s="413">
        <v>124.36553864135276</v>
      </c>
      <c r="I41" s="413">
        <v>122.18360922748727</v>
      </c>
      <c r="J41" s="413">
        <v>115.40345586500224</v>
      </c>
      <c r="K41" s="413">
        <v>116.88852506535119</v>
      </c>
      <c r="L41" s="413">
        <v>111.89460856248468</v>
      </c>
      <c r="M41" s="413">
        <v>121.15413908585008</v>
      </c>
      <c r="N41" s="413">
        <v>147.91237148433234</v>
      </c>
      <c r="O41" s="302" t="s">
        <v>2635</v>
      </c>
      <c r="P41" s="413">
        <v>124.6037449375289</v>
      </c>
      <c r="Q41" s="413">
        <v>122.63624370234135</v>
      </c>
      <c r="R41" s="623">
        <v>128.83944877876067</v>
      </c>
      <c r="S41" s="623">
        <v>142.67495295797272</v>
      </c>
      <c r="T41" s="413">
        <v>141.14100266397242</v>
      </c>
      <c r="U41" s="413">
        <v>121.62971699677638</v>
      </c>
      <c r="V41" s="623">
        <v>108.51606380999266</v>
      </c>
      <c r="W41" s="623">
        <v>107.44496750475838</v>
      </c>
      <c r="X41" s="623">
        <v>104.63559019223776</v>
      </c>
      <c r="Y41" s="413">
        <v>115.28520185303901</v>
      </c>
      <c r="Z41" s="413">
        <v>136.85768994334472</v>
      </c>
      <c r="AA41" s="413">
        <v>123.23347694289623</v>
      </c>
    </row>
    <row r="42" spans="1:27" s="701" customFormat="1" ht="12" customHeight="1">
      <c r="A42" s="175" t="s">
        <v>1681</v>
      </c>
      <c r="B42" s="413">
        <v>123.26235780962838</v>
      </c>
      <c r="C42" s="413">
        <v>118.69071811287935</v>
      </c>
      <c r="D42" s="413">
        <v>117.12618195556018</v>
      </c>
      <c r="E42" s="413">
        <v>86.80618352318298</v>
      </c>
      <c r="F42" s="623">
        <v>128.79597186534303</v>
      </c>
      <c r="G42" s="413">
        <v>117.82374421352529</v>
      </c>
      <c r="H42" s="413">
        <v>124.6699283225027</v>
      </c>
      <c r="I42" s="413">
        <v>120.1825068171098</v>
      </c>
      <c r="J42" s="413">
        <v>115.12275877750571</v>
      </c>
      <c r="K42" s="413">
        <v>114.92319057312588</v>
      </c>
      <c r="L42" s="413">
        <v>109.11324524363896</v>
      </c>
      <c r="M42" s="413">
        <v>119.88216701128016</v>
      </c>
      <c r="N42" s="413">
        <v>149.35999999999996</v>
      </c>
      <c r="O42" s="175" t="s">
        <v>1681</v>
      </c>
      <c r="P42" s="413">
        <v>124.20999999999997</v>
      </c>
      <c r="Q42" s="413">
        <v>121.59665780422939</v>
      </c>
      <c r="R42" s="623">
        <v>126.99310707876322</v>
      </c>
      <c r="S42" s="623">
        <v>137.81999999999994</v>
      </c>
      <c r="T42" s="413">
        <v>139.27661008156014</v>
      </c>
      <c r="U42" s="413">
        <v>120.21989246806714</v>
      </c>
      <c r="V42" s="623">
        <v>108.15999999999991</v>
      </c>
      <c r="W42" s="623">
        <v>105.72904087325635</v>
      </c>
      <c r="X42" s="623">
        <v>105.31999999999992</v>
      </c>
      <c r="Y42" s="413">
        <v>114.35000000000002</v>
      </c>
      <c r="Z42" s="413">
        <v>135.66</v>
      </c>
      <c r="AA42" s="413">
        <v>120.32986722194626</v>
      </c>
    </row>
    <row r="43" spans="1:27" s="701" customFormat="1" ht="12" customHeight="1">
      <c r="A43" s="1430" t="s">
        <v>1012</v>
      </c>
      <c r="B43" s="414">
        <v>122.68</v>
      </c>
      <c r="C43" s="414">
        <v>117.73</v>
      </c>
      <c r="D43" s="414">
        <v>116.84</v>
      </c>
      <c r="E43" s="414">
        <v>87.05</v>
      </c>
      <c r="F43" s="1431">
        <v>122.61</v>
      </c>
      <c r="G43" s="414">
        <v>116.68</v>
      </c>
      <c r="H43" s="414">
        <v>124.49</v>
      </c>
      <c r="I43" s="414">
        <v>118.66</v>
      </c>
      <c r="J43" s="414">
        <v>120.09</v>
      </c>
      <c r="K43" s="414">
        <v>114.72</v>
      </c>
      <c r="L43" s="414">
        <v>107.73</v>
      </c>
      <c r="M43" s="414">
        <v>119.14</v>
      </c>
      <c r="N43" s="414">
        <v>149.36000000000001</v>
      </c>
      <c r="O43" s="1430" t="s">
        <v>1012</v>
      </c>
      <c r="P43" s="414">
        <v>124.21</v>
      </c>
      <c r="Q43" s="414">
        <v>121.55</v>
      </c>
      <c r="R43" s="1431">
        <v>126.73</v>
      </c>
      <c r="S43" s="1431">
        <v>137.82</v>
      </c>
      <c r="T43" s="414">
        <v>139.1</v>
      </c>
      <c r="U43" s="414">
        <v>120.06</v>
      </c>
      <c r="V43" s="1431">
        <v>108.16</v>
      </c>
      <c r="W43" s="1431">
        <v>104.63</v>
      </c>
      <c r="X43" s="1431">
        <v>105.32</v>
      </c>
      <c r="Y43" s="414">
        <v>114.35</v>
      </c>
      <c r="Z43" s="414">
        <v>135.66</v>
      </c>
      <c r="AA43" s="414">
        <v>119.17</v>
      </c>
    </row>
    <row r="44" spans="1:27" s="701" customFormat="1" ht="12" customHeight="1">
      <c r="A44" s="1430" t="s">
        <v>1013</v>
      </c>
      <c r="B44" s="414">
        <v>123.23</v>
      </c>
      <c r="C44" s="414">
        <v>118.69</v>
      </c>
      <c r="D44" s="414">
        <v>116.94</v>
      </c>
      <c r="E44" s="414">
        <v>86.97</v>
      </c>
      <c r="F44" s="1431">
        <v>128.25</v>
      </c>
      <c r="G44" s="414">
        <v>118.19</v>
      </c>
      <c r="H44" s="414">
        <v>124.71</v>
      </c>
      <c r="I44" s="414">
        <v>119.98</v>
      </c>
      <c r="J44" s="414">
        <v>116.4</v>
      </c>
      <c r="K44" s="414">
        <v>114.89</v>
      </c>
      <c r="L44" s="414">
        <v>108.94</v>
      </c>
      <c r="M44" s="414">
        <v>120.19</v>
      </c>
      <c r="N44" s="414">
        <v>149.36000000000001</v>
      </c>
      <c r="O44" s="1430" t="s">
        <v>1013</v>
      </c>
      <c r="P44" s="414">
        <v>124.21</v>
      </c>
      <c r="Q44" s="414">
        <v>121.58</v>
      </c>
      <c r="R44" s="1431">
        <v>126.94</v>
      </c>
      <c r="S44" s="1431">
        <v>137.82</v>
      </c>
      <c r="T44" s="414">
        <v>139.35</v>
      </c>
      <c r="U44" s="414">
        <v>120.16</v>
      </c>
      <c r="V44" s="1431">
        <v>108.16</v>
      </c>
      <c r="W44" s="1431">
        <v>105.06</v>
      </c>
      <c r="X44" s="1431">
        <v>105.32</v>
      </c>
      <c r="Y44" s="414">
        <v>114.35</v>
      </c>
      <c r="Z44" s="414">
        <v>135.66</v>
      </c>
      <c r="AA44" s="414">
        <v>120.43</v>
      </c>
    </row>
    <row r="45" spans="1:27" s="701" customFormat="1" ht="12" customHeight="1">
      <c r="A45" s="1430" t="s">
        <v>1014</v>
      </c>
      <c r="B45" s="414">
        <v>123.88</v>
      </c>
      <c r="C45" s="1264">
        <v>119.66</v>
      </c>
      <c r="D45" s="414">
        <v>117.6</v>
      </c>
      <c r="E45" s="414">
        <v>86.4</v>
      </c>
      <c r="F45" s="1431">
        <v>135.87</v>
      </c>
      <c r="G45" s="414">
        <v>118.61</v>
      </c>
      <c r="H45" s="414">
        <v>124.81</v>
      </c>
      <c r="I45" s="414">
        <v>121.93</v>
      </c>
      <c r="J45" s="414">
        <v>109.15</v>
      </c>
      <c r="K45" s="414">
        <v>115.16</v>
      </c>
      <c r="L45" s="414">
        <v>110.69</v>
      </c>
      <c r="M45" s="414">
        <v>120.32</v>
      </c>
      <c r="N45" s="414">
        <v>149.36000000000001</v>
      </c>
      <c r="O45" s="1430" t="s">
        <v>1014</v>
      </c>
      <c r="P45" s="414">
        <v>124.21</v>
      </c>
      <c r="Q45" s="414">
        <v>121.66</v>
      </c>
      <c r="R45" s="1431">
        <v>127.31</v>
      </c>
      <c r="S45" s="1431">
        <v>137.82</v>
      </c>
      <c r="T45" s="414">
        <v>139.38</v>
      </c>
      <c r="U45" s="414">
        <v>120.44</v>
      </c>
      <c r="V45" s="1431">
        <v>108.16</v>
      </c>
      <c r="W45" s="1431">
        <v>107.52</v>
      </c>
      <c r="X45" s="1431">
        <v>105.32</v>
      </c>
      <c r="Y45" s="414">
        <v>114.35</v>
      </c>
      <c r="Z45" s="414">
        <v>135.66</v>
      </c>
      <c r="AA45" s="414">
        <v>121.4</v>
      </c>
    </row>
    <row r="46" spans="1:27" s="701" customFormat="1" ht="12" customHeight="1">
      <c r="A46" s="1430"/>
      <c r="B46" s="414"/>
      <c r="C46" s="414"/>
      <c r="D46" s="414"/>
      <c r="E46" s="414"/>
      <c r="F46" s="1431"/>
      <c r="G46" s="414"/>
      <c r="H46" s="414"/>
      <c r="I46" s="414"/>
      <c r="J46" s="414"/>
      <c r="K46" s="414"/>
      <c r="L46" s="414"/>
      <c r="M46" s="414"/>
      <c r="N46" s="414"/>
      <c r="O46" s="1430"/>
      <c r="P46" s="414"/>
      <c r="Q46" s="414"/>
      <c r="R46" s="1431"/>
      <c r="S46" s="1431"/>
      <c r="T46" s="414"/>
      <c r="U46" s="414"/>
      <c r="V46" s="1431"/>
      <c r="W46" s="1431"/>
      <c r="X46" s="1431"/>
      <c r="Y46" s="414"/>
      <c r="Z46" s="414"/>
      <c r="AA46" s="414"/>
    </row>
    <row r="47" spans="1:27" s="701" customFormat="1" ht="12" customHeight="1">
      <c r="A47" s="175" t="s">
        <v>1682</v>
      </c>
      <c r="B47" s="413">
        <v>122.87582735873382</v>
      </c>
      <c r="C47" s="413">
        <v>115.9607173207928</v>
      </c>
      <c r="D47" s="413">
        <v>118.59268481072564</v>
      </c>
      <c r="E47" s="413">
        <v>86.631348486513929</v>
      </c>
      <c r="F47" s="623">
        <v>108.24920220828039</v>
      </c>
      <c r="G47" s="413">
        <v>116.76369308895156</v>
      </c>
      <c r="H47" s="413">
        <v>124.55999652082963</v>
      </c>
      <c r="I47" s="413">
        <v>122.98943371491094</v>
      </c>
      <c r="J47" s="413">
        <v>106.2786567738333</v>
      </c>
      <c r="K47" s="413">
        <v>116.24997591002702</v>
      </c>
      <c r="L47" s="413">
        <v>107.91335746471898</v>
      </c>
      <c r="M47" s="413">
        <v>120.75333213707978</v>
      </c>
      <c r="N47" s="413">
        <v>146.55999999999992</v>
      </c>
      <c r="O47" s="175" t="s">
        <v>1682</v>
      </c>
      <c r="P47" s="413">
        <v>122.46000000000001</v>
      </c>
      <c r="Q47" s="413">
        <v>122.5399997279799</v>
      </c>
      <c r="R47" s="623">
        <v>128.63332547167235</v>
      </c>
      <c r="S47" s="623">
        <v>142.61999999999992</v>
      </c>
      <c r="T47" s="413">
        <v>141.39666423046117</v>
      </c>
      <c r="U47" s="413">
        <v>121.30999972522183</v>
      </c>
      <c r="V47" s="623">
        <v>108.08</v>
      </c>
      <c r="W47" s="623">
        <v>107.7352703707448</v>
      </c>
      <c r="X47" s="623">
        <v>103.60999999999993</v>
      </c>
      <c r="Y47" s="413">
        <v>115.11999999999998</v>
      </c>
      <c r="Z47" s="413">
        <v>135.78999999999991</v>
      </c>
      <c r="AA47" s="413">
        <v>122.51907786959602</v>
      </c>
    </row>
    <row r="48" spans="1:27" s="701" customFormat="1" ht="12" customHeight="1">
      <c r="A48" s="1430" t="s">
        <v>1015</v>
      </c>
      <c r="B48" s="414">
        <v>124.11</v>
      </c>
      <c r="C48" s="414">
        <v>118.57</v>
      </c>
      <c r="D48" s="414">
        <v>118.05</v>
      </c>
      <c r="E48" s="414">
        <v>86.15</v>
      </c>
      <c r="F48" s="1431">
        <v>125.68</v>
      </c>
      <c r="G48" s="414">
        <v>117.81</v>
      </c>
      <c r="H48" s="414">
        <v>124.59</v>
      </c>
      <c r="I48" s="414">
        <v>123.51</v>
      </c>
      <c r="J48" s="414">
        <v>109.71</v>
      </c>
      <c r="K48" s="414">
        <v>116.33</v>
      </c>
      <c r="L48" s="414">
        <v>110</v>
      </c>
      <c r="M48" s="414">
        <v>120.77</v>
      </c>
      <c r="N48" s="414">
        <v>146.56</v>
      </c>
      <c r="O48" s="1430" t="s">
        <v>1015</v>
      </c>
      <c r="P48" s="414">
        <v>122.46</v>
      </c>
      <c r="Q48" s="414">
        <v>122.53</v>
      </c>
      <c r="R48" s="1431">
        <v>128.66999999999999</v>
      </c>
      <c r="S48" s="1431">
        <v>142.62</v>
      </c>
      <c r="T48" s="414">
        <v>141.41999999999999</v>
      </c>
      <c r="U48" s="414">
        <v>121.3</v>
      </c>
      <c r="V48" s="1431">
        <v>108.08</v>
      </c>
      <c r="W48" s="1431">
        <v>108.26</v>
      </c>
      <c r="X48" s="1431">
        <v>103.61</v>
      </c>
      <c r="Y48" s="414">
        <v>115.12</v>
      </c>
      <c r="Z48" s="414">
        <v>135.79</v>
      </c>
      <c r="AA48" s="414">
        <v>121.97</v>
      </c>
    </row>
    <row r="49" spans="1:27" s="701" customFormat="1" ht="12" customHeight="1">
      <c r="A49" s="1430" t="s">
        <v>1016</v>
      </c>
      <c r="B49" s="414">
        <v>122.9</v>
      </c>
      <c r="C49" s="414">
        <v>115.98</v>
      </c>
      <c r="D49" s="414">
        <v>118.77</v>
      </c>
      <c r="E49" s="414">
        <v>86.29</v>
      </c>
      <c r="F49" s="1431">
        <v>109.62</v>
      </c>
      <c r="G49" s="414">
        <v>115.77</v>
      </c>
      <c r="H49" s="414">
        <v>124.57</v>
      </c>
      <c r="I49" s="414">
        <v>122.81</v>
      </c>
      <c r="J49" s="414">
        <v>106.17</v>
      </c>
      <c r="K49" s="414">
        <v>116.15</v>
      </c>
      <c r="L49" s="414">
        <v>107.01</v>
      </c>
      <c r="M49" s="414">
        <v>120.73</v>
      </c>
      <c r="N49" s="414">
        <v>146.56</v>
      </c>
      <c r="O49" s="1430" t="s">
        <v>1016</v>
      </c>
      <c r="P49" s="414">
        <v>122.46</v>
      </c>
      <c r="Q49" s="414">
        <v>122.54</v>
      </c>
      <c r="R49" s="1431">
        <v>128.66</v>
      </c>
      <c r="S49" s="1431">
        <v>142.62</v>
      </c>
      <c r="T49" s="414">
        <v>141.41</v>
      </c>
      <c r="U49" s="414">
        <v>121.31</v>
      </c>
      <c r="V49" s="1431">
        <v>108.08</v>
      </c>
      <c r="W49" s="1431">
        <v>107.97</v>
      </c>
      <c r="X49" s="1431">
        <v>103.61</v>
      </c>
      <c r="Y49" s="414">
        <v>115.12</v>
      </c>
      <c r="Z49" s="414">
        <v>135.79</v>
      </c>
      <c r="AA49" s="414">
        <v>122.46</v>
      </c>
    </row>
    <row r="50" spans="1:27" s="701" customFormat="1" ht="12" customHeight="1">
      <c r="A50" s="1430" t="s">
        <v>1017</v>
      </c>
      <c r="B50" s="414">
        <v>121.63</v>
      </c>
      <c r="C50" s="414">
        <v>113.39</v>
      </c>
      <c r="D50" s="414">
        <v>118.96</v>
      </c>
      <c r="E50" s="414">
        <v>87.46</v>
      </c>
      <c r="F50" s="1431">
        <v>92.07</v>
      </c>
      <c r="G50" s="414">
        <v>116.72</v>
      </c>
      <c r="H50" s="414">
        <v>124.52</v>
      </c>
      <c r="I50" s="414">
        <v>122.65</v>
      </c>
      <c r="J50" s="414">
        <v>103.06</v>
      </c>
      <c r="K50" s="414">
        <v>116.27</v>
      </c>
      <c r="L50" s="414">
        <v>106.76</v>
      </c>
      <c r="M50" s="414">
        <v>120.76</v>
      </c>
      <c r="N50" s="414">
        <v>146.56</v>
      </c>
      <c r="O50" s="1430" t="s">
        <v>1017</v>
      </c>
      <c r="P50" s="414">
        <v>122.46</v>
      </c>
      <c r="Q50" s="414">
        <v>122.55</v>
      </c>
      <c r="R50" s="1431">
        <v>128.57</v>
      </c>
      <c r="S50" s="1431">
        <v>142.62</v>
      </c>
      <c r="T50" s="414">
        <v>141.36000000000001</v>
      </c>
      <c r="U50" s="414">
        <v>121.32</v>
      </c>
      <c r="V50" s="1431">
        <v>108.08</v>
      </c>
      <c r="W50" s="1431">
        <v>106.98</v>
      </c>
      <c r="X50" s="1431">
        <v>103.61</v>
      </c>
      <c r="Y50" s="414">
        <v>115.12</v>
      </c>
      <c r="Z50" s="414">
        <v>135.79</v>
      </c>
      <c r="AA50" s="414">
        <v>123.13</v>
      </c>
    </row>
    <row r="51" spans="1:27" s="701" customFormat="1" ht="12" customHeight="1">
      <c r="A51" s="1430"/>
      <c r="B51" s="414"/>
      <c r="C51" s="414"/>
      <c r="D51" s="414"/>
      <c r="E51" s="414"/>
      <c r="F51" s="1431"/>
      <c r="G51" s="414"/>
      <c r="H51" s="414"/>
      <c r="I51" s="414"/>
      <c r="J51" s="414"/>
      <c r="K51" s="414"/>
      <c r="L51" s="414"/>
      <c r="M51" s="414"/>
      <c r="N51" s="414"/>
      <c r="O51" s="1430"/>
      <c r="P51" s="414"/>
      <c r="Q51" s="414"/>
      <c r="R51" s="1431"/>
      <c r="S51" s="1431"/>
      <c r="T51" s="414"/>
      <c r="U51" s="414"/>
      <c r="V51" s="1431"/>
      <c r="W51" s="1431"/>
      <c r="X51" s="1431"/>
      <c r="Y51" s="414"/>
      <c r="Z51" s="414"/>
      <c r="AA51" s="414"/>
    </row>
    <row r="52" spans="1:27" s="701" customFormat="1" ht="12" customHeight="1">
      <c r="A52" s="175" t="s">
        <v>1679</v>
      </c>
      <c r="B52" s="413">
        <v>121.91225733660011</v>
      </c>
      <c r="C52" s="413">
        <v>113.27146591006057</v>
      </c>
      <c r="D52" s="413">
        <v>118.84659305115458</v>
      </c>
      <c r="E52" s="413">
        <v>86.77309862831585</v>
      </c>
      <c r="F52" s="623">
        <v>87.418582889530313</v>
      </c>
      <c r="G52" s="413">
        <v>119.4527939641643</v>
      </c>
      <c r="H52" s="413">
        <v>124.10325539272469</v>
      </c>
      <c r="I52" s="413">
        <v>122.65997364571494</v>
      </c>
      <c r="J52" s="413">
        <v>106.51060105042865</v>
      </c>
      <c r="K52" s="413">
        <v>117.16321263278768</v>
      </c>
      <c r="L52" s="413">
        <v>111.20707309161922</v>
      </c>
      <c r="M52" s="413">
        <v>120.96323894316059</v>
      </c>
      <c r="N52" s="413">
        <v>146.83999999999992</v>
      </c>
      <c r="O52" s="175" t="s">
        <v>1679</v>
      </c>
      <c r="P52" s="413">
        <v>125.31999999999988</v>
      </c>
      <c r="Q52" s="413">
        <v>122.71330715769079</v>
      </c>
      <c r="R52" s="623">
        <v>129.20666632269896</v>
      </c>
      <c r="S52" s="623">
        <v>144.69999999999996</v>
      </c>
      <c r="T52" s="413">
        <v>141.42999835008493</v>
      </c>
      <c r="U52" s="413">
        <v>121.91666602869157</v>
      </c>
      <c r="V52" s="623">
        <v>108.36</v>
      </c>
      <c r="W52" s="623">
        <v>108.15973221539787</v>
      </c>
      <c r="X52" s="623">
        <v>104.88999999999999</v>
      </c>
      <c r="Y52" s="413">
        <v>115.28999999999999</v>
      </c>
      <c r="Z52" s="413">
        <v>135.96999999999997</v>
      </c>
      <c r="AA52" s="413">
        <v>123.67218316149089</v>
      </c>
    </row>
    <row r="53" spans="1:27" s="701" customFormat="1" ht="12" customHeight="1">
      <c r="A53" s="1430" t="s">
        <v>56</v>
      </c>
      <c r="B53" s="414">
        <v>121.46</v>
      </c>
      <c r="C53" s="414">
        <v>112.33</v>
      </c>
      <c r="D53" s="414">
        <v>118.93</v>
      </c>
      <c r="E53" s="414">
        <v>87.52</v>
      </c>
      <c r="F53" s="1431">
        <v>83.21</v>
      </c>
      <c r="G53" s="414">
        <v>118.95</v>
      </c>
      <c r="H53" s="414">
        <v>124.3</v>
      </c>
      <c r="I53" s="414">
        <v>122.58</v>
      </c>
      <c r="J53" s="414">
        <v>104.06</v>
      </c>
      <c r="K53" s="414">
        <v>116.97</v>
      </c>
      <c r="L53" s="414">
        <v>109.04</v>
      </c>
      <c r="M53" s="414">
        <v>120.75</v>
      </c>
      <c r="N53" s="414">
        <v>146.84</v>
      </c>
      <c r="O53" s="1430" t="s">
        <v>56</v>
      </c>
      <c r="P53" s="414">
        <v>125.32</v>
      </c>
      <c r="Q53" s="414">
        <v>122.6</v>
      </c>
      <c r="R53" s="1431">
        <v>129.19999999999999</v>
      </c>
      <c r="S53" s="1431">
        <v>144.69999999999999</v>
      </c>
      <c r="T53" s="414">
        <v>141.4</v>
      </c>
      <c r="U53" s="414">
        <v>121.9</v>
      </c>
      <c r="V53" s="1431">
        <v>108.36</v>
      </c>
      <c r="W53" s="1431">
        <v>107.82</v>
      </c>
      <c r="X53" s="1431">
        <v>104.89</v>
      </c>
      <c r="Y53" s="414">
        <v>115.29</v>
      </c>
      <c r="Z53" s="414">
        <v>135.97</v>
      </c>
      <c r="AA53" s="414">
        <v>124.39</v>
      </c>
    </row>
    <row r="54" spans="1:27" s="701" customFormat="1" ht="12" customHeight="1">
      <c r="A54" s="1430" t="s">
        <v>57</v>
      </c>
      <c r="B54" s="414">
        <v>121.65</v>
      </c>
      <c r="C54" s="414">
        <v>112.7</v>
      </c>
      <c r="D54" s="414">
        <v>118.95</v>
      </c>
      <c r="E54" s="414">
        <v>87.12</v>
      </c>
      <c r="F54" s="1431">
        <v>83.5</v>
      </c>
      <c r="G54" s="414">
        <v>119.76</v>
      </c>
      <c r="H54" s="414">
        <v>124</v>
      </c>
      <c r="I54" s="414">
        <v>122.77</v>
      </c>
      <c r="J54" s="414">
        <v>107.02</v>
      </c>
      <c r="K54" s="414">
        <v>117.14</v>
      </c>
      <c r="L54" s="414">
        <v>111.45</v>
      </c>
      <c r="M54" s="414">
        <v>121.06</v>
      </c>
      <c r="N54" s="414">
        <v>146.84</v>
      </c>
      <c r="O54" s="1430" t="s">
        <v>57</v>
      </c>
      <c r="P54" s="414">
        <v>125.32</v>
      </c>
      <c r="Q54" s="414">
        <v>122.77</v>
      </c>
      <c r="R54" s="1431">
        <v>129.22</v>
      </c>
      <c r="S54" s="1431">
        <v>144.69999999999999</v>
      </c>
      <c r="T54" s="414">
        <v>141.44999999999999</v>
      </c>
      <c r="U54" s="414">
        <v>121.93</v>
      </c>
      <c r="V54" s="1431">
        <v>108.36</v>
      </c>
      <c r="W54" s="1431">
        <v>108.32</v>
      </c>
      <c r="X54" s="1431">
        <v>104.89</v>
      </c>
      <c r="Y54" s="414">
        <v>115.29</v>
      </c>
      <c r="Z54" s="414">
        <v>135.97</v>
      </c>
      <c r="AA54" s="414">
        <v>123.52</v>
      </c>
    </row>
    <row r="55" spans="1:27" s="701" customFormat="1" ht="12" customHeight="1">
      <c r="A55" s="1430" t="s">
        <v>58</v>
      </c>
      <c r="B55" s="414">
        <v>122.63</v>
      </c>
      <c r="C55" s="414">
        <v>114.8</v>
      </c>
      <c r="D55" s="414">
        <v>118.66</v>
      </c>
      <c r="E55" s="414">
        <v>85.69</v>
      </c>
      <c r="F55" s="1431">
        <v>96.15</v>
      </c>
      <c r="G55" s="414">
        <v>119.65</v>
      </c>
      <c r="H55" s="414">
        <v>124.01</v>
      </c>
      <c r="I55" s="414">
        <v>122.63</v>
      </c>
      <c r="J55" s="414">
        <v>108.5</v>
      </c>
      <c r="K55" s="414">
        <v>117.38</v>
      </c>
      <c r="L55" s="414">
        <v>113.17</v>
      </c>
      <c r="M55" s="414">
        <v>121.08</v>
      </c>
      <c r="N55" s="414">
        <v>146.84</v>
      </c>
      <c r="O55" s="1430" t="s">
        <v>58</v>
      </c>
      <c r="P55" s="414">
        <v>125.32</v>
      </c>
      <c r="Q55" s="414">
        <v>122.77</v>
      </c>
      <c r="R55" s="1431">
        <v>129.19999999999999</v>
      </c>
      <c r="S55" s="1431">
        <v>144.69999999999999</v>
      </c>
      <c r="T55" s="414">
        <v>141.44</v>
      </c>
      <c r="U55" s="414">
        <v>121.92</v>
      </c>
      <c r="V55" s="1431">
        <v>108.36</v>
      </c>
      <c r="W55" s="1431">
        <v>108.34</v>
      </c>
      <c r="X55" s="1431">
        <v>104.89</v>
      </c>
      <c r="Y55" s="414">
        <v>115.29</v>
      </c>
      <c r="Z55" s="414">
        <v>135.97</v>
      </c>
      <c r="AA55" s="414">
        <v>123.11</v>
      </c>
    </row>
    <row r="56" spans="1:27" s="701" customFormat="1" ht="12" customHeight="1">
      <c r="A56" s="1430"/>
      <c r="B56" s="414"/>
      <c r="C56" s="414"/>
      <c r="D56" s="414"/>
      <c r="E56" s="414"/>
      <c r="F56" s="1431"/>
      <c r="G56" s="414"/>
      <c r="H56" s="414"/>
      <c r="I56" s="414"/>
      <c r="J56" s="414"/>
      <c r="K56" s="414"/>
      <c r="L56" s="414"/>
      <c r="M56" s="414"/>
      <c r="N56" s="414"/>
      <c r="O56" s="1430"/>
      <c r="P56" s="414"/>
      <c r="Q56" s="414"/>
      <c r="R56" s="1431"/>
      <c r="S56" s="1431"/>
      <c r="T56" s="414"/>
      <c r="U56" s="414"/>
      <c r="V56" s="1431"/>
      <c r="W56" s="1431"/>
      <c r="X56" s="1431"/>
      <c r="Y56" s="414"/>
      <c r="Z56" s="414"/>
      <c r="AA56" s="414"/>
    </row>
    <row r="57" spans="1:27" s="717" customFormat="1" ht="12" customHeight="1">
      <c r="A57" s="175" t="s">
        <v>1680</v>
      </c>
      <c r="B57" s="413">
        <v>125.53097003059277</v>
      </c>
      <c r="C57" s="413">
        <v>119.49681685522691</v>
      </c>
      <c r="D57" s="413">
        <v>119.8870380082702</v>
      </c>
      <c r="E57" s="413">
        <v>87.885992824720873</v>
      </c>
      <c r="F57" s="623">
        <v>112.84704897880523</v>
      </c>
      <c r="G57" s="413">
        <v>123.00944380196415</v>
      </c>
      <c r="H57" s="413">
        <v>124.14333082714124</v>
      </c>
      <c r="I57" s="413">
        <v>122.53872290592518</v>
      </c>
      <c r="J57" s="413">
        <v>128.52225110213078</v>
      </c>
      <c r="K57" s="413">
        <v>118.62006628832874</v>
      </c>
      <c r="L57" s="413">
        <v>118.30055033564655</v>
      </c>
      <c r="M57" s="413">
        <v>122.61512370520957</v>
      </c>
      <c r="N57" s="413">
        <v>148.90999999999988</v>
      </c>
      <c r="O57" s="175" t="s">
        <v>1680</v>
      </c>
      <c r="P57" s="413">
        <v>126.46000000000002</v>
      </c>
      <c r="Q57" s="413">
        <v>123.6126831165916</v>
      </c>
      <c r="R57" s="623">
        <v>130.51665585465912</v>
      </c>
      <c r="S57" s="623">
        <v>145.68999999999997</v>
      </c>
      <c r="T57" s="413">
        <v>142.50666144327417</v>
      </c>
      <c r="U57" s="413">
        <v>123.08999972919547</v>
      </c>
      <c r="V57" s="623">
        <v>109.46999999999998</v>
      </c>
      <c r="W57" s="623">
        <v>108.25654025400426</v>
      </c>
      <c r="X57" s="623">
        <v>104.72999999999995</v>
      </c>
      <c r="Y57" s="413">
        <v>116.38999999999999</v>
      </c>
      <c r="Z57" s="413">
        <v>140.05999999999995</v>
      </c>
      <c r="AA57" s="413">
        <v>125.63942092051902</v>
      </c>
    </row>
    <row r="58" spans="1:27" s="701" customFormat="1" ht="12" customHeight="1">
      <c r="A58" s="1430" t="s">
        <v>59</v>
      </c>
      <c r="B58" s="414">
        <v>123.99</v>
      </c>
      <c r="C58" s="414">
        <v>116.27</v>
      </c>
      <c r="D58" s="414">
        <v>118.76</v>
      </c>
      <c r="E58" s="414">
        <v>85.78</v>
      </c>
      <c r="F58" s="1431">
        <v>102.24</v>
      </c>
      <c r="G58" s="414">
        <v>120.23</v>
      </c>
      <c r="H58" s="414">
        <v>124.17</v>
      </c>
      <c r="I58" s="414">
        <v>121.77</v>
      </c>
      <c r="J58" s="414">
        <v>114.6</v>
      </c>
      <c r="K58" s="414">
        <v>117.35</v>
      </c>
      <c r="L58" s="414">
        <v>115.52</v>
      </c>
      <c r="M58" s="414">
        <v>121.77</v>
      </c>
      <c r="N58" s="414">
        <v>148.91</v>
      </c>
      <c r="O58" s="1430" t="s">
        <v>59</v>
      </c>
      <c r="P58" s="414">
        <v>126.46</v>
      </c>
      <c r="Q58" s="414">
        <v>123.43</v>
      </c>
      <c r="R58" s="1431">
        <v>130.44999999999999</v>
      </c>
      <c r="S58" s="1431">
        <v>145.69</v>
      </c>
      <c r="T58" s="414">
        <v>142.56</v>
      </c>
      <c r="U58" s="414">
        <v>123.09</v>
      </c>
      <c r="V58" s="1431">
        <v>109.47</v>
      </c>
      <c r="W58" s="1431">
        <v>108.42</v>
      </c>
      <c r="X58" s="1431">
        <v>104.73</v>
      </c>
      <c r="Y58" s="414">
        <v>116.39</v>
      </c>
      <c r="Z58" s="414">
        <v>140.06</v>
      </c>
      <c r="AA58" s="414">
        <v>123.95</v>
      </c>
    </row>
    <row r="59" spans="1:27" s="701" customFormat="1" ht="12" customHeight="1">
      <c r="A59" s="1430" t="s">
        <v>60</v>
      </c>
      <c r="B59" s="414">
        <v>125.72</v>
      </c>
      <c r="C59" s="414">
        <v>119.91</v>
      </c>
      <c r="D59" s="414">
        <v>120.13</v>
      </c>
      <c r="E59" s="414">
        <v>88.41</v>
      </c>
      <c r="F59" s="1431">
        <v>113.37</v>
      </c>
      <c r="G59" s="414">
        <v>123.75</v>
      </c>
      <c r="H59" s="414">
        <v>124.11</v>
      </c>
      <c r="I59" s="414">
        <v>122.77</v>
      </c>
      <c r="J59" s="414">
        <v>131.82</v>
      </c>
      <c r="K59" s="414">
        <v>118.2</v>
      </c>
      <c r="L59" s="414">
        <v>118.72</v>
      </c>
      <c r="M59" s="414">
        <v>122.87</v>
      </c>
      <c r="N59" s="414">
        <v>148.91</v>
      </c>
      <c r="O59" s="1430" t="s">
        <v>60</v>
      </c>
      <c r="P59" s="414">
        <v>126.46</v>
      </c>
      <c r="Q59" s="414">
        <v>123.24</v>
      </c>
      <c r="R59" s="1431">
        <v>130.52000000000001</v>
      </c>
      <c r="S59" s="1431">
        <v>145.69</v>
      </c>
      <c r="T59" s="414">
        <v>142.47</v>
      </c>
      <c r="U59" s="414">
        <v>123.08</v>
      </c>
      <c r="V59" s="1431">
        <v>109.47</v>
      </c>
      <c r="W59" s="1431">
        <v>108.32</v>
      </c>
      <c r="X59" s="1431">
        <v>104.73</v>
      </c>
      <c r="Y59" s="414">
        <v>116.39</v>
      </c>
      <c r="Z59" s="414">
        <v>140.06</v>
      </c>
      <c r="AA59" s="414">
        <v>125.74</v>
      </c>
    </row>
    <row r="60" spans="1:27" s="701" customFormat="1" ht="12" customHeight="1">
      <c r="A60" s="1430" t="s">
        <v>61</v>
      </c>
      <c r="B60" s="414">
        <v>126.9</v>
      </c>
      <c r="C60" s="414">
        <v>122.39</v>
      </c>
      <c r="D60" s="414">
        <v>120.78</v>
      </c>
      <c r="E60" s="414">
        <v>89.51</v>
      </c>
      <c r="F60" s="1431">
        <v>123.98</v>
      </c>
      <c r="G60" s="414">
        <v>125.1</v>
      </c>
      <c r="H60" s="414">
        <v>124.15</v>
      </c>
      <c r="I60" s="414">
        <v>123.08</v>
      </c>
      <c r="J60" s="414">
        <v>140.53</v>
      </c>
      <c r="K60" s="414">
        <v>120.33</v>
      </c>
      <c r="L60" s="414">
        <v>120.72</v>
      </c>
      <c r="M60" s="414">
        <v>123.21</v>
      </c>
      <c r="N60" s="414">
        <v>148.91</v>
      </c>
      <c r="O60" s="1430" t="s">
        <v>61</v>
      </c>
      <c r="P60" s="414">
        <v>126.46</v>
      </c>
      <c r="Q60" s="414">
        <v>124.17</v>
      </c>
      <c r="R60" s="1431">
        <v>130.58000000000001</v>
      </c>
      <c r="S60" s="1431">
        <v>145.69</v>
      </c>
      <c r="T60" s="414">
        <v>142.49</v>
      </c>
      <c r="U60" s="414">
        <v>123.1</v>
      </c>
      <c r="V60" s="1431">
        <v>109.47</v>
      </c>
      <c r="W60" s="1431">
        <v>108.03</v>
      </c>
      <c r="X60" s="1431">
        <v>104.73</v>
      </c>
      <c r="Y60" s="414">
        <v>116.39</v>
      </c>
      <c r="Z60" s="414">
        <v>140.06</v>
      </c>
      <c r="AA60" s="414">
        <v>127.25</v>
      </c>
    </row>
    <row r="61" spans="1:27" s="701" customFormat="1" ht="12" customHeight="1">
      <c r="A61" s="612"/>
      <c r="B61" s="414"/>
      <c r="C61" s="414"/>
      <c r="D61" s="414"/>
      <c r="E61" s="414"/>
      <c r="F61" s="414"/>
      <c r="G61" s="414"/>
      <c r="H61" s="414"/>
      <c r="I61" s="414"/>
      <c r="J61" s="414"/>
      <c r="K61" s="414"/>
      <c r="L61" s="414"/>
      <c r="M61" s="414"/>
      <c r="N61" s="414"/>
      <c r="O61" s="612"/>
      <c r="P61" s="414"/>
      <c r="Q61" s="414"/>
      <c r="R61" s="414"/>
      <c r="S61" s="414"/>
      <c r="T61" s="414"/>
      <c r="U61" s="414"/>
      <c r="V61" s="414"/>
      <c r="W61" s="414"/>
      <c r="X61" s="414"/>
      <c r="Y61" s="414"/>
      <c r="Z61" s="414"/>
      <c r="AA61" s="414"/>
    </row>
    <row r="62" spans="1:27" s="717" customFormat="1" ht="12" customHeight="1">
      <c r="A62" s="302" t="s">
        <v>2736</v>
      </c>
      <c r="B62" s="413">
        <v>130.61297347057223</v>
      </c>
      <c r="C62" s="413">
        <v>127.13807922021465</v>
      </c>
      <c r="D62" s="413">
        <v>121.99882236160575</v>
      </c>
      <c r="E62" s="413">
        <v>89.473311980182714</v>
      </c>
      <c r="F62" s="623">
        <v>153.60620313953348</v>
      </c>
      <c r="G62" s="413">
        <v>127.53792567851056</v>
      </c>
      <c r="H62" s="413">
        <v>128.4938008193015</v>
      </c>
      <c r="I62" s="413">
        <v>122.99966054291927</v>
      </c>
      <c r="J62" s="413">
        <v>129.78397195693523</v>
      </c>
      <c r="K62" s="413">
        <v>120.53660298367363</v>
      </c>
      <c r="L62" s="413">
        <v>124.48947351358375</v>
      </c>
      <c r="M62" s="413">
        <v>126.58180677189111</v>
      </c>
      <c r="N62" s="413">
        <v>159.43999999999997</v>
      </c>
      <c r="O62" s="302" t="s">
        <v>2736</v>
      </c>
      <c r="P62" s="413">
        <v>130.82999999999998</v>
      </c>
      <c r="Q62" s="413">
        <v>126.14248798530016</v>
      </c>
      <c r="R62" s="623">
        <v>133.42666533417719</v>
      </c>
      <c r="S62" s="623">
        <v>147.28999999999991</v>
      </c>
      <c r="T62" s="413">
        <v>147.80997812103934</v>
      </c>
      <c r="U62" s="413">
        <v>123.99991043463872</v>
      </c>
      <c r="V62" s="623">
        <v>110.60000000000001</v>
      </c>
      <c r="W62" s="623">
        <v>109.27997712996013</v>
      </c>
      <c r="X62" s="623">
        <v>106.33999999999996</v>
      </c>
      <c r="Y62" s="413">
        <v>116.40000000000003</v>
      </c>
      <c r="Z62" s="413">
        <v>142.44999999999993</v>
      </c>
      <c r="AA62" s="413">
        <v>132.91996063087825</v>
      </c>
    </row>
    <row r="63" spans="1:27" s="701" customFormat="1" ht="12" customHeight="1">
      <c r="A63" s="175" t="s">
        <v>1681</v>
      </c>
      <c r="B63" s="413">
        <v>130.61297347057223</v>
      </c>
      <c r="C63" s="413">
        <v>127.13807922021465</v>
      </c>
      <c r="D63" s="413">
        <v>121.99882236160575</v>
      </c>
      <c r="E63" s="413">
        <v>89.473311980182714</v>
      </c>
      <c r="F63" s="623">
        <v>153.60620313953348</v>
      </c>
      <c r="G63" s="413">
        <v>127.53792567851056</v>
      </c>
      <c r="H63" s="413">
        <v>128.4938008193015</v>
      </c>
      <c r="I63" s="413">
        <v>122.99966054291927</v>
      </c>
      <c r="J63" s="413">
        <v>129.78397195693523</v>
      </c>
      <c r="K63" s="413">
        <v>120.53660298367363</v>
      </c>
      <c r="L63" s="413">
        <v>124.48947351358375</v>
      </c>
      <c r="M63" s="413">
        <v>126.58180677189111</v>
      </c>
      <c r="N63" s="413">
        <v>159.43999999999997</v>
      </c>
      <c r="O63" s="175" t="s">
        <v>1681</v>
      </c>
      <c r="P63" s="413">
        <v>130.82999999999998</v>
      </c>
      <c r="Q63" s="413">
        <v>126.14248798530016</v>
      </c>
      <c r="R63" s="623">
        <v>133.42666533417719</v>
      </c>
      <c r="S63" s="623">
        <v>147.28999999999991</v>
      </c>
      <c r="T63" s="413">
        <v>147.80997812103934</v>
      </c>
      <c r="U63" s="413">
        <v>123.99991043463872</v>
      </c>
      <c r="V63" s="623">
        <v>110.60000000000001</v>
      </c>
      <c r="W63" s="623">
        <v>109.27997712996013</v>
      </c>
      <c r="X63" s="623">
        <v>106.33999999999996</v>
      </c>
      <c r="Y63" s="413">
        <v>116.40000000000003</v>
      </c>
      <c r="Z63" s="413">
        <v>142.44999999999993</v>
      </c>
      <c r="AA63" s="413">
        <v>132.91996063087825</v>
      </c>
    </row>
    <row r="64" spans="1:27" s="701" customFormat="1" ht="12" customHeight="1">
      <c r="A64" s="1430" t="s">
        <v>1012</v>
      </c>
      <c r="B64" s="414">
        <v>130.59</v>
      </c>
      <c r="C64" s="414">
        <v>127.09</v>
      </c>
      <c r="D64" s="414">
        <v>121.26</v>
      </c>
      <c r="E64" s="414">
        <v>89.56</v>
      </c>
      <c r="F64" s="1431">
        <v>155</v>
      </c>
      <c r="G64" s="414">
        <v>126.8</v>
      </c>
      <c r="H64" s="414">
        <v>125.38</v>
      </c>
      <c r="I64" s="414">
        <v>122.62</v>
      </c>
      <c r="J64" s="414">
        <v>144.16999999999999</v>
      </c>
      <c r="K64" s="414">
        <v>120.51</v>
      </c>
      <c r="L64" s="414">
        <v>121.46</v>
      </c>
      <c r="M64" s="414">
        <v>125.71</v>
      </c>
      <c r="N64" s="414">
        <v>159.44</v>
      </c>
      <c r="O64" s="1430" t="s">
        <v>1012</v>
      </c>
      <c r="P64" s="414">
        <v>130.83000000000001</v>
      </c>
      <c r="Q64" s="414">
        <v>125.63</v>
      </c>
      <c r="R64" s="1431">
        <v>133.44</v>
      </c>
      <c r="S64" s="1431">
        <v>147.29</v>
      </c>
      <c r="T64" s="414">
        <v>147.88999999999999</v>
      </c>
      <c r="U64" s="414">
        <v>123.79</v>
      </c>
      <c r="V64" s="1431">
        <v>110.6</v>
      </c>
      <c r="W64" s="1431">
        <v>109.38</v>
      </c>
      <c r="X64" s="1431">
        <v>106.34</v>
      </c>
      <c r="Y64" s="414">
        <v>116.4</v>
      </c>
      <c r="Z64" s="414">
        <v>142.44999999999999</v>
      </c>
      <c r="AA64" s="414">
        <v>132.80000000000001</v>
      </c>
    </row>
    <row r="65" spans="1:27" s="701" customFormat="1" ht="12" customHeight="1">
      <c r="A65" s="1430" t="s">
        <v>1013</v>
      </c>
      <c r="B65" s="414">
        <v>130.25</v>
      </c>
      <c r="C65" s="414">
        <v>126.31</v>
      </c>
      <c r="D65" s="414">
        <v>122.23</v>
      </c>
      <c r="E65" s="414">
        <v>89.44</v>
      </c>
      <c r="F65" s="1431">
        <v>145.46</v>
      </c>
      <c r="G65" s="414">
        <v>127.29</v>
      </c>
      <c r="H65" s="414">
        <v>129.75</v>
      </c>
      <c r="I65" s="414">
        <v>123.06</v>
      </c>
      <c r="J65" s="414">
        <v>127.25</v>
      </c>
      <c r="K65" s="414">
        <v>120.7</v>
      </c>
      <c r="L65" s="414">
        <v>125.23</v>
      </c>
      <c r="M65" s="414">
        <v>127.1</v>
      </c>
      <c r="N65" s="414">
        <v>159.44</v>
      </c>
      <c r="O65" s="1430" t="s">
        <v>1013</v>
      </c>
      <c r="P65" s="414">
        <v>130.83000000000001</v>
      </c>
      <c r="Q65" s="414">
        <v>126.05</v>
      </c>
      <c r="R65" s="1431">
        <v>133.44</v>
      </c>
      <c r="S65" s="1431">
        <v>147.29</v>
      </c>
      <c r="T65" s="414">
        <v>147.84</v>
      </c>
      <c r="U65" s="414">
        <v>124.09</v>
      </c>
      <c r="V65" s="1431">
        <v>110.6</v>
      </c>
      <c r="W65" s="1431">
        <v>109.23</v>
      </c>
      <c r="X65" s="1431">
        <v>106.34</v>
      </c>
      <c r="Y65" s="414">
        <v>116.4</v>
      </c>
      <c r="Z65" s="414">
        <v>142.44999999999999</v>
      </c>
      <c r="AA65" s="414">
        <v>133.05000000000001</v>
      </c>
    </row>
    <row r="66" spans="1:27" s="701" customFormat="1" ht="12" customHeight="1">
      <c r="A66" s="1430" t="s">
        <v>1014</v>
      </c>
      <c r="B66" s="414">
        <v>131</v>
      </c>
      <c r="C66" s="1264">
        <v>128.02000000000001</v>
      </c>
      <c r="D66" s="414">
        <v>122.51</v>
      </c>
      <c r="E66" s="414">
        <v>89.42</v>
      </c>
      <c r="F66" s="1431">
        <v>160.75</v>
      </c>
      <c r="G66" s="414">
        <v>128.53</v>
      </c>
      <c r="H66" s="414">
        <v>130.41</v>
      </c>
      <c r="I66" s="414">
        <v>123.32</v>
      </c>
      <c r="J66" s="414">
        <v>119.16</v>
      </c>
      <c r="K66" s="414">
        <v>120.4</v>
      </c>
      <c r="L66" s="414">
        <v>126.84</v>
      </c>
      <c r="M66" s="414">
        <v>126.94</v>
      </c>
      <c r="N66" s="414">
        <v>159.44</v>
      </c>
      <c r="O66" s="1430" t="s">
        <v>1014</v>
      </c>
      <c r="P66" s="414">
        <v>130.83000000000001</v>
      </c>
      <c r="Q66" s="414">
        <v>126.75</v>
      </c>
      <c r="R66" s="1431">
        <v>133.4</v>
      </c>
      <c r="S66" s="1431">
        <v>147.29</v>
      </c>
      <c r="T66" s="414">
        <v>147.69999999999999</v>
      </c>
      <c r="U66" s="414">
        <v>124.12</v>
      </c>
      <c r="V66" s="1431">
        <v>110.6</v>
      </c>
      <c r="W66" s="1431">
        <v>109.23</v>
      </c>
      <c r="X66" s="1431">
        <v>106.34</v>
      </c>
      <c r="Y66" s="414">
        <v>116.4</v>
      </c>
      <c r="Z66" s="414">
        <v>142.44999999999999</v>
      </c>
      <c r="AA66" s="414">
        <v>132.91</v>
      </c>
    </row>
    <row r="67" spans="1:27" s="701" customFormat="1" ht="12" customHeight="1">
      <c r="A67" s="1430"/>
      <c r="B67" s="414"/>
      <c r="C67" s="414"/>
      <c r="D67" s="414"/>
      <c r="E67" s="414"/>
      <c r="F67" s="1431"/>
      <c r="G67" s="414"/>
      <c r="H67" s="414"/>
      <c r="I67" s="414"/>
      <c r="J67" s="414"/>
      <c r="K67" s="414"/>
      <c r="L67" s="414"/>
      <c r="M67" s="414"/>
      <c r="N67" s="414"/>
      <c r="O67" s="1430"/>
      <c r="P67" s="414"/>
      <c r="Q67" s="414"/>
      <c r="R67" s="1431"/>
      <c r="S67" s="1431"/>
      <c r="T67" s="414"/>
      <c r="U67" s="414"/>
      <c r="V67" s="1431"/>
      <c r="W67" s="1431"/>
      <c r="X67" s="1431"/>
      <c r="Y67" s="414"/>
      <c r="Z67" s="414"/>
      <c r="AA67" s="414"/>
    </row>
    <row r="68" spans="1:27" s="701" customFormat="1" ht="12" customHeight="1">
      <c r="A68" s="175" t="s">
        <v>1682</v>
      </c>
      <c r="B68" s="413">
        <v>131.12948234791136</v>
      </c>
      <c r="C68" s="413">
        <v>127.54668878346212</v>
      </c>
      <c r="D68" s="413">
        <v>123.38654980400396</v>
      </c>
      <c r="E68" s="413">
        <v>91.82900834938458</v>
      </c>
      <c r="F68" s="623">
        <v>156.54158809630349</v>
      </c>
      <c r="G68" s="413">
        <v>123.87140089584042</v>
      </c>
      <c r="H68" s="413">
        <v>131.41581949193667</v>
      </c>
      <c r="I68" s="413">
        <v>125.43484978916668</v>
      </c>
      <c r="J68" s="413">
        <v>116.99601075506415</v>
      </c>
      <c r="K68" s="413">
        <v>120.90617257346513</v>
      </c>
      <c r="L68" s="413">
        <v>127.57243756433424</v>
      </c>
      <c r="M68" s="413">
        <v>127.32995496571918</v>
      </c>
      <c r="N68" s="413">
        <v>162.29999999999995</v>
      </c>
      <c r="O68" s="175" t="s">
        <v>1682</v>
      </c>
      <c r="P68" s="413">
        <v>131.29999999999995</v>
      </c>
      <c r="Q68" s="413">
        <v>127.33327042046328</v>
      </c>
      <c r="R68" s="623">
        <v>134.03663127880947</v>
      </c>
      <c r="S68" s="623">
        <v>149.03999999999991</v>
      </c>
      <c r="T68" s="413">
        <v>147.61666207509148</v>
      </c>
      <c r="U68" s="413">
        <v>125.24996886915211</v>
      </c>
      <c r="V68" s="623">
        <v>112.02999999999996</v>
      </c>
      <c r="W68" s="623">
        <v>109.90619055944538</v>
      </c>
      <c r="X68" s="623">
        <v>107.01</v>
      </c>
      <c r="Y68" s="413">
        <v>116.71999999999993</v>
      </c>
      <c r="Z68" s="413">
        <v>142.38999999999999</v>
      </c>
      <c r="AA68" s="413">
        <v>134.5610199923342</v>
      </c>
    </row>
    <row r="69" spans="1:27" s="701" customFormat="1" ht="12" customHeight="1">
      <c r="A69" s="1430" t="s">
        <v>1015</v>
      </c>
      <c r="B69" s="414">
        <v>131.6</v>
      </c>
      <c r="C69" s="414">
        <v>128.69999999999999</v>
      </c>
      <c r="D69" s="414">
        <v>123.47</v>
      </c>
      <c r="E69" s="414">
        <v>89.92</v>
      </c>
      <c r="F69" s="1431">
        <v>164.82</v>
      </c>
      <c r="G69" s="414">
        <v>125.92</v>
      </c>
      <c r="H69" s="414">
        <v>130.75</v>
      </c>
      <c r="I69" s="414">
        <v>124.04</v>
      </c>
      <c r="J69" s="414">
        <v>121.76</v>
      </c>
      <c r="K69" s="414">
        <v>120.6</v>
      </c>
      <c r="L69" s="414">
        <v>128.25</v>
      </c>
      <c r="M69" s="414">
        <v>127.19</v>
      </c>
      <c r="N69" s="414">
        <v>162.30000000000001</v>
      </c>
      <c r="O69" s="1430" t="s">
        <v>1015</v>
      </c>
      <c r="P69" s="414">
        <v>131.30000000000001</v>
      </c>
      <c r="Q69" s="414">
        <v>127.18</v>
      </c>
      <c r="R69" s="1431">
        <v>133.94</v>
      </c>
      <c r="S69" s="1431">
        <v>149.04</v>
      </c>
      <c r="T69" s="414">
        <v>147.57</v>
      </c>
      <c r="U69" s="414">
        <v>125.16</v>
      </c>
      <c r="V69" s="1431">
        <v>112.03</v>
      </c>
      <c r="W69" s="1431">
        <v>109.53</v>
      </c>
      <c r="X69" s="1431">
        <v>107.01</v>
      </c>
      <c r="Y69" s="414">
        <v>116.72</v>
      </c>
      <c r="Z69" s="414">
        <v>142.38999999999999</v>
      </c>
      <c r="AA69" s="414">
        <v>134.04</v>
      </c>
    </row>
    <row r="70" spans="1:27" s="701" customFormat="1" ht="12" customHeight="1">
      <c r="A70" s="1430" t="s">
        <v>1016</v>
      </c>
      <c r="B70" s="414">
        <v>131.09</v>
      </c>
      <c r="C70" s="414">
        <v>127.5</v>
      </c>
      <c r="D70" s="414">
        <v>123.15</v>
      </c>
      <c r="E70" s="414">
        <v>91.72</v>
      </c>
      <c r="F70" s="1431">
        <v>158.05000000000001</v>
      </c>
      <c r="G70" s="414">
        <v>123.16</v>
      </c>
      <c r="H70" s="414">
        <v>131.74</v>
      </c>
      <c r="I70" s="414">
        <v>124.83</v>
      </c>
      <c r="J70" s="414">
        <v>116.88</v>
      </c>
      <c r="K70" s="414">
        <v>120.73</v>
      </c>
      <c r="L70" s="414">
        <v>127.23</v>
      </c>
      <c r="M70" s="414">
        <v>127.35</v>
      </c>
      <c r="N70" s="414">
        <v>162.30000000000001</v>
      </c>
      <c r="O70" s="1430" t="s">
        <v>1016</v>
      </c>
      <c r="P70" s="414">
        <v>131.30000000000001</v>
      </c>
      <c r="Q70" s="414">
        <v>127.33</v>
      </c>
      <c r="R70" s="1431">
        <v>134</v>
      </c>
      <c r="S70" s="1431">
        <v>149.04</v>
      </c>
      <c r="T70" s="414">
        <v>147.62</v>
      </c>
      <c r="U70" s="414">
        <v>125.22</v>
      </c>
      <c r="V70" s="1431">
        <v>112.03</v>
      </c>
      <c r="W70" s="1431">
        <v>109.87</v>
      </c>
      <c r="X70" s="1431">
        <v>107.01</v>
      </c>
      <c r="Y70" s="414">
        <v>116.72</v>
      </c>
      <c r="Z70" s="414">
        <v>142.38999999999999</v>
      </c>
      <c r="AA70" s="414">
        <v>133.97</v>
      </c>
    </row>
    <row r="71" spans="1:27" s="701" customFormat="1" ht="12" customHeight="1">
      <c r="A71" s="1430" t="s">
        <v>1017</v>
      </c>
      <c r="B71" s="414">
        <v>130.69999999999999</v>
      </c>
      <c r="C71" s="414">
        <v>126.45</v>
      </c>
      <c r="D71" s="414">
        <v>123.54</v>
      </c>
      <c r="E71" s="414">
        <v>93.89</v>
      </c>
      <c r="F71" s="1431">
        <v>147.26</v>
      </c>
      <c r="G71" s="414">
        <v>122.56</v>
      </c>
      <c r="H71" s="414">
        <v>131.76</v>
      </c>
      <c r="I71" s="414">
        <v>127.46</v>
      </c>
      <c r="J71" s="414">
        <v>112.53</v>
      </c>
      <c r="K71" s="414">
        <v>121.39</v>
      </c>
      <c r="L71" s="414">
        <v>127.24</v>
      </c>
      <c r="M71" s="414">
        <v>127.45</v>
      </c>
      <c r="N71" s="414">
        <v>162.30000000000001</v>
      </c>
      <c r="O71" s="1430" t="s">
        <v>1017</v>
      </c>
      <c r="P71" s="414">
        <v>131.30000000000001</v>
      </c>
      <c r="Q71" s="414">
        <v>127.49</v>
      </c>
      <c r="R71" s="1431">
        <v>134.16999999999999</v>
      </c>
      <c r="S71" s="1431">
        <v>149.04</v>
      </c>
      <c r="T71" s="414">
        <v>147.66</v>
      </c>
      <c r="U71" s="414">
        <v>125.37</v>
      </c>
      <c r="V71" s="1431">
        <v>112.03</v>
      </c>
      <c r="W71" s="1431">
        <v>110.32</v>
      </c>
      <c r="X71" s="1431">
        <v>107.01</v>
      </c>
      <c r="Y71" s="414">
        <v>116.72</v>
      </c>
      <c r="Z71" s="414">
        <v>142.38999999999999</v>
      </c>
      <c r="AA71" s="414">
        <v>135.68</v>
      </c>
    </row>
    <row r="72" spans="1:27" s="701" customFormat="1" ht="12" customHeight="1">
      <c r="A72" s="1430"/>
      <c r="B72" s="414"/>
      <c r="C72" s="414"/>
      <c r="D72" s="414"/>
      <c r="E72" s="414"/>
      <c r="F72" s="1431"/>
      <c r="G72" s="414"/>
      <c r="H72" s="414"/>
      <c r="I72" s="414"/>
      <c r="J72" s="414"/>
      <c r="K72" s="414"/>
      <c r="L72" s="414"/>
      <c r="M72" s="414"/>
      <c r="N72" s="414"/>
      <c r="O72" s="1430"/>
      <c r="P72" s="414"/>
      <c r="Q72" s="414"/>
      <c r="R72" s="1431"/>
      <c r="S72" s="1431"/>
      <c r="T72" s="414"/>
      <c r="U72" s="414"/>
      <c r="V72" s="1431"/>
      <c r="W72" s="1431"/>
      <c r="X72" s="1431"/>
      <c r="Y72" s="414"/>
      <c r="Z72" s="414"/>
      <c r="AA72" s="414"/>
    </row>
    <row r="73" spans="1:27" s="701" customFormat="1" ht="12" customHeight="1">
      <c r="A73" s="175" t="s">
        <v>1679</v>
      </c>
      <c r="B73" s="413">
        <v>130.51884597020043</v>
      </c>
      <c r="C73" s="413">
        <v>124.84620640549237</v>
      </c>
      <c r="D73" s="413">
        <v>123.24643647564508</v>
      </c>
      <c r="E73" s="413">
        <v>95.17104504604319</v>
      </c>
      <c r="F73" s="623">
        <v>123.13932448721272</v>
      </c>
      <c r="G73" s="413">
        <v>128.2577607850595</v>
      </c>
      <c r="H73" s="413">
        <v>131.89994918706216</v>
      </c>
      <c r="I73" s="413">
        <v>127.44232370492519</v>
      </c>
      <c r="J73" s="413">
        <v>120.07195223090321</v>
      </c>
      <c r="K73" s="413">
        <v>121.18562815649493</v>
      </c>
      <c r="L73" s="413">
        <v>128.91834142772132</v>
      </c>
      <c r="M73" s="413">
        <v>127.61996132980687</v>
      </c>
      <c r="N73" s="413">
        <v>162.29999999999995</v>
      </c>
      <c r="O73" s="175" t="s">
        <v>1679</v>
      </c>
      <c r="P73" s="413">
        <v>132.84999999999988</v>
      </c>
      <c r="Q73" s="413">
        <v>128.72932287185824</v>
      </c>
      <c r="R73" s="623">
        <v>135.17995042038456</v>
      </c>
      <c r="S73" s="623">
        <v>150.19999999999993</v>
      </c>
      <c r="T73" s="413">
        <v>149.67666302935365</v>
      </c>
      <c r="U73" s="413">
        <v>125.84663902381655</v>
      </c>
      <c r="V73" s="623">
        <v>114.25000000000003</v>
      </c>
      <c r="W73" s="623">
        <v>109.50191275850872</v>
      </c>
      <c r="X73" s="623">
        <v>107.12999999999998</v>
      </c>
      <c r="Y73" s="413">
        <v>116.85</v>
      </c>
      <c r="Z73" s="413">
        <v>142.46999999999991</v>
      </c>
      <c r="AA73" s="413">
        <v>137.56584133595055</v>
      </c>
    </row>
    <row r="74" spans="1:27" s="701" customFormat="1" ht="12" customHeight="1">
      <c r="A74" s="1430" t="s">
        <v>56</v>
      </c>
      <c r="B74" s="414">
        <v>130.32</v>
      </c>
      <c r="C74" s="414">
        <v>124.36</v>
      </c>
      <c r="D74" s="414">
        <v>123.42</v>
      </c>
      <c r="E74" s="414">
        <v>94.51</v>
      </c>
      <c r="F74" s="1431">
        <v>124.36</v>
      </c>
      <c r="G74" s="414">
        <v>127.72</v>
      </c>
      <c r="H74" s="414">
        <v>132.01</v>
      </c>
      <c r="I74" s="414">
        <v>126.98</v>
      </c>
      <c r="J74" s="414">
        <v>110.72</v>
      </c>
      <c r="K74" s="414">
        <v>120.75</v>
      </c>
      <c r="L74" s="414">
        <v>128.44999999999999</v>
      </c>
      <c r="M74" s="414">
        <v>127.48</v>
      </c>
      <c r="N74" s="414">
        <v>163.89</v>
      </c>
      <c r="O74" s="1430" t="s">
        <v>56</v>
      </c>
      <c r="P74" s="414">
        <v>132.85</v>
      </c>
      <c r="Q74" s="414">
        <v>128.13999999999999</v>
      </c>
      <c r="R74" s="1431">
        <v>135.22999999999999</v>
      </c>
      <c r="S74" s="1431">
        <v>150.19999999999999</v>
      </c>
      <c r="T74" s="414">
        <v>149.63999999999999</v>
      </c>
      <c r="U74" s="414">
        <v>125.73</v>
      </c>
      <c r="V74" s="1431">
        <v>114.25</v>
      </c>
      <c r="W74" s="1431">
        <v>110.39</v>
      </c>
      <c r="X74" s="1431">
        <v>107.13</v>
      </c>
      <c r="Y74" s="414">
        <v>116.85</v>
      </c>
      <c r="Z74" s="414">
        <v>142.47</v>
      </c>
      <c r="AA74" s="414">
        <v>136.94999999999999</v>
      </c>
    </row>
    <row r="75" spans="1:27" s="701" customFormat="1" ht="12" customHeight="1">
      <c r="A75" s="1430" t="s">
        <v>57</v>
      </c>
      <c r="B75" s="414">
        <v>129.97</v>
      </c>
      <c r="C75" s="414">
        <v>123.52</v>
      </c>
      <c r="D75" s="414">
        <v>122.91</v>
      </c>
      <c r="E75" s="414">
        <v>94.02</v>
      </c>
      <c r="F75" s="1431">
        <v>112.09</v>
      </c>
      <c r="G75" s="414">
        <v>132.07</v>
      </c>
      <c r="H75" s="414">
        <v>131.94999999999999</v>
      </c>
      <c r="I75" s="414">
        <v>127.2</v>
      </c>
      <c r="J75" s="414">
        <v>116.41</v>
      </c>
      <c r="K75" s="414">
        <v>120.92</v>
      </c>
      <c r="L75" s="414">
        <v>130.49</v>
      </c>
      <c r="M75" s="414">
        <v>127.68</v>
      </c>
      <c r="N75" s="414">
        <v>163.89</v>
      </c>
      <c r="O75" s="1430" t="s">
        <v>57</v>
      </c>
      <c r="P75" s="414">
        <v>132.85</v>
      </c>
      <c r="Q75" s="414">
        <v>129.03</v>
      </c>
      <c r="R75" s="1431">
        <v>135.29</v>
      </c>
      <c r="S75" s="1431">
        <v>150.19999999999999</v>
      </c>
      <c r="T75" s="414">
        <v>149.72</v>
      </c>
      <c r="U75" s="414">
        <v>125.89</v>
      </c>
      <c r="V75" s="1431">
        <v>114.25</v>
      </c>
      <c r="W75" s="1431">
        <v>110.05</v>
      </c>
      <c r="X75" s="1431">
        <v>107.13</v>
      </c>
      <c r="Y75" s="414">
        <v>116.85</v>
      </c>
      <c r="Z75" s="414">
        <v>142.47</v>
      </c>
      <c r="AA75" s="414">
        <v>138.11000000000001</v>
      </c>
    </row>
    <row r="76" spans="1:27" s="701" customFormat="1" ht="12" customHeight="1">
      <c r="A76" s="1430" t="s">
        <v>58</v>
      </c>
      <c r="B76" s="414">
        <v>131.27000000000001</v>
      </c>
      <c r="C76" s="414">
        <v>126.68</v>
      </c>
      <c r="D76" s="414">
        <v>123.41</v>
      </c>
      <c r="E76" s="414">
        <v>97.01</v>
      </c>
      <c r="F76" s="1431">
        <v>133.94999999999999</v>
      </c>
      <c r="G76" s="414">
        <v>125.08</v>
      </c>
      <c r="H76" s="414">
        <v>131.74</v>
      </c>
      <c r="I76" s="414">
        <v>128.15</v>
      </c>
      <c r="J76" s="414">
        <v>134.31</v>
      </c>
      <c r="K76" s="414">
        <v>121.89</v>
      </c>
      <c r="L76" s="414">
        <v>127.83</v>
      </c>
      <c r="M76" s="414">
        <v>127.7</v>
      </c>
      <c r="N76" s="414">
        <v>163.89</v>
      </c>
      <c r="O76" s="1430" t="s">
        <v>58</v>
      </c>
      <c r="P76" s="414">
        <v>132.85</v>
      </c>
      <c r="Q76" s="414">
        <v>129.02000000000001</v>
      </c>
      <c r="R76" s="1431">
        <v>135.02000000000001</v>
      </c>
      <c r="S76" s="1431">
        <v>150.19999999999999</v>
      </c>
      <c r="T76" s="414">
        <v>149.66999999999999</v>
      </c>
      <c r="U76" s="414">
        <v>125.92</v>
      </c>
      <c r="V76" s="1431">
        <v>114.25</v>
      </c>
      <c r="W76" s="1431">
        <v>108.08</v>
      </c>
      <c r="X76" s="1431">
        <v>107.13</v>
      </c>
      <c r="Y76" s="414">
        <v>116.85</v>
      </c>
      <c r="Z76" s="414">
        <v>142.47</v>
      </c>
      <c r="AA76" s="414">
        <v>137.63999999999999</v>
      </c>
    </row>
    <row r="77" spans="1:27" s="701" customFormat="1" ht="12" customHeight="1">
      <c r="A77" s="1430"/>
      <c r="B77" s="414"/>
      <c r="C77" s="414"/>
      <c r="D77" s="414"/>
      <c r="E77" s="414"/>
      <c r="F77" s="1431"/>
      <c r="G77" s="414"/>
      <c r="H77" s="414"/>
      <c r="I77" s="414"/>
      <c r="J77" s="414"/>
      <c r="K77" s="414"/>
      <c r="L77" s="414"/>
      <c r="M77" s="414"/>
      <c r="N77" s="414"/>
      <c r="O77" s="1430"/>
      <c r="P77" s="414"/>
      <c r="Q77" s="414"/>
      <c r="R77" s="1431"/>
      <c r="S77" s="1431"/>
      <c r="T77" s="414"/>
      <c r="U77" s="414"/>
      <c r="V77" s="1431"/>
      <c r="W77" s="1431"/>
      <c r="X77" s="1431"/>
      <c r="Y77" s="414"/>
      <c r="Z77" s="414"/>
      <c r="AA77" s="414"/>
    </row>
    <row r="78" spans="1:27" s="717" customFormat="1" ht="12" customHeight="1">
      <c r="A78" s="175" t="s">
        <v>1680</v>
      </c>
      <c r="B78" s="413">
        <v>132.32826207081976</v>
      </c>
      <c r="C78" s="413">
        <v>128.62026481311335</v>
      </c>
      <c r="D78" s="413">
        <v>124.58652630630185</v>
      </c>
      <c r="E78" s="413">
        <v>100.87365920634645</v>
      </c>
      <c r="F78" s="623">
        <v>128.37117126473098</v>
      </c>
      <c r="G78" s="413">
        <v>134.86824633165654</v>
      </c>
      <c r="H78" s="413">
        <v>131.99967194592483</v>
      </c>
      <c r="I78" s="413">
        <v>130.70444780362843</v>
      </c>
      <c r="J78" s="413">
        <v>138.15729667910438</v>
      </c>
      <c r="K78" s="413">
        <v>125.5727856666887</v>
      </c>
      <c r="L78" s="413">
        <v>129.90583738286983</v>
      </c>
      <c r="M78" s="413">
        <v>128.70903389259223</v>
      </c>
      <c r="N78" s="413">
        <v>166.25</v>
      </c>
      <c r="O78" s="175" t="s">
        <v>1680</v>
      </c>
      <c r="P78" s="413">
        <v>137</v>
      </c>
      <c r="Q78" s="413">
        <v>129.95438065290446</v>
      </c>
      <c r="R78" s="623">
        <v>135.33315368549901</v>
      </c>
      <c r="S78" s="623">
        <v>150.28</v>
      </c>
      <c r="T78" s="413">
        <v>149.65999933184855</v>
      </c>
      <c r="U78" s="413">
        <v>126.22990386402704</v>
      </c>
      <c r="V78" s="623">
        <v>114.33</v>
      </c>
      <c r="W78" s="623">
        <v>107.92890132522923</v>
      </c>
      <c r="X78" s="623">
        <v>106.93</v>
      </c>
      <c r="Y78" s="413">
        <v>118.06</v>
      </c>
      <c r="Z78" s="413">
        <v>142.36000000000001</v>
      </c>
      <c r="AA78" s="413">
        <v>142.43465570647336</v>
      </c>
    </row>
    <row r="79" spans="1:27" s="701" customFormat="1" ht="12" customHeight="1">
      <c r="A79" s="1430" t="s">
        <v>59</v>
      </c>
      <c r="B79" s="414">
        <v>131.87</v>
      </c>
      <c r="C79" s="414">
        <v>127.93</v>
      </c>
      <c r="D79" s="414">
        <v>124.33</v>
      </c>
      <c r="E79" s="414">
        <v>99.8</v>
      </c>
      <c r="F79" s="1431">
        <v>134.51</v>
      </c>
      <c r="G79" s="414">
        <v>124.83</v>
      </c>
      <c r="H79" s="414">
        <v>131.9</v>
      </c>
      <c r="I79" s="414">
        <v>129.69999999999999</v>
      </c>
      <c r="J79" s="414">
        <v>145.54</v>
      </c>
      <c r="K79" s="414">
        <v>123.83</v>
      </c>
      <c r="L79" s="414">
        <v>129.69999999999999</v>
      </c>
      <c r="M79" s="414">
        <v>127.8</v>
      </c>
      <c r="N79" s="414">
        <v>166.25</v>
      </c>
      <c r="O79" s="1430" t="s">
        <v>59</v>
      </c>
      <c r="P79" s="414">
        <v>137</v>
      </c>
      <c r="Q79" s="414">
        <v>129.02000000000001</v>
      </c>
      <c r="R79" s="1431">
        <v>135.06</v>
      </c>
      <c r="S79" s="1431">
        <v>150.28</v>
      </c>
      <c r="T79" s="414">
        <v>149.68</v>
      </c>
      <c r="U79" s="414">
        <v>126.03</v>
      </c>
      <c r="V79" s="1431">
        <v>114.33</v>
      </c>
      <c r="W79" s="1431">
        <v>107.88</v>
      </c>
      <c r="X79" s="1431">
        <v>106.93</v>
      </c>
      <c r="Y79" s="414">
        <v>118.06</v>
      </c>
      <c r="Z79" s="414">
        <v>142.36000000000001</v>
      </c>
      <c r="AA79" s="414">
        <v>137.74</v>
      </c>
    </row>
    <row r="80" spans="1:27" s="701" customFormat="1" ht="12" customHeight="1">
      <c r="A80" s="1430" t="s">
        <v>60</v>
      </c>
      <c r="B80" s="414">
        <v>131.83000000000001</v>
      </c>
      <c r="C80" s="414">
        <v>127.52</v>
      </c>
      <c r="D80" s="414">
        <v>124.66</v>
      </c>
      <c r="E80" s="414">
        <v>101.22</v>
      </c>
      <c r="F80" s="1431">
        <v>120.21</v>
      </c>
      <c r="G80" s="414">
        <v>133.57</v>
      </c>
      <c r="H80" s="414">
        <v>131.69999999999999</v>
      </c>
      <c r="I80" s="414">
        <v>130.88</v>
      </c>
      <c r="J80" s="414">
        <v>143.02000000000001</v>
      </c>
      <c r="K80" s="414">
        <v>125.81</v>
      </c>
      <c r="L80" s="414">
        <v>130.55000000000001</v>
      </c>
      <c r="M80" s="414">
        <v>128.15</v>
      </c>
      <c r="N80" s="414">
        <v>166.25</v>
      </c>
      <c r="O80" s="1430" t="s">
        <v>60</v>
      </c>
      <c r="P80" s="414">
        <v>137</v>
      </c>
      <c r="Q80" s="414">
        <v>129.19</v>
      </c>
      <c r="R80" s="1431">
        <v>135.34</v>
      </c>
      <c r="S80" s="1431">
        <v>150.28</v>
      </c>
      <c r="T80" s="414">
        <v>149.65</v>
      </c>
      <c r="U80" s="414">
        <v>126.25</v>
      </c>
      <c r="V80" s="1431">
        <v>114.33</v>
      </c>
      <c r="W80" s="1431">
        <v>107.36</v>
      </c>
      <c r="X80" s="1431">
        <v>106.93</v>
      </c>
      <c r="Y80" s="414">
        <v>118.06</v>
      </c>
      <c r="Z80" s="414">
        <v>142.36000000000001</v>
      </c>
      <c r="AA80" s="414">
        <v>143.86000000000001</v>
      </c>
    </row>
    <row r="81" spans="1:27" s="701" customFormat="1" ht="12" customHeight="1">
      <c r="A81" s="1430" t="s">
        <v>61</v>
      </c>
      <c r="B81" s="414">
        <v>133.29</v>
      </c>
      <c r="C81" s="414">
        <v>130.43</v>
      </c>
      <c r="D81" s="414">
        <v>124.77</v>
      </c>
      <c r="E81" s="414">
        <v>101.61</v>
      </c>
      <c r="F81" s="1431">
        <v>130.83000000000001</v>
      </c>
      <c r="G81" s="414">
        <v>147.13</v>
      </c>
      <c r="H81" s="414">
        <v>132.4</v>
      </c>
      <c r="I81" s="414">
        <v>131.54</v>
      </c>
      <c r="J81" s="414">
        <v>126.69</v>
      </c>
      <c r="K81" s="414">
        <v>127.1</v>
      </c>
      <c r="L81" s="414">
        <v>129.47</v>
      </c>
      <c r="M81" s="414">
        <v>130.19</v>
      </c>
      <c r="N81" s="414">
        <v>166.25</v>
      </c>
      <c r="O81" s="1430" t="s">
        <v>61</v>
      </c>
      <c r="P81" s="414">
        <v>137</v>
      </c>
      <c r="Q81" s="414">
        <v>131.66999999999999</v>
      </c>
      <c r="R81" s="1431">
        <v>135.6</v>
      </c>
      <c r="S81" s="1431">
        <v>150.28</v>
      </c>
      <c r="T81" s="414">
        <v>149.65</v>
      </c>
      <c r="U81" s="414">
        <v>126.41</v>
      </c>
      <c r="V81" s="1431">
        <v>114.33</v>
      </c>
      <c r="W81" s="1431">
        <v>108.55</v>
      </c>
      <c r="X81" s="1431">
        <v>106.93</v>
      </c>
      <c r="Y81" s="414">
        <v>118.06</v>
      </c>
      <c r="Z81" s="414">
        <v>142.36000000000001</v>
      </c>
      <c r="AA81" s="414">
        <v>145.83000000000001</v>
      </c>
    </row>
    <row r="82" spans="1:27" s="701" customFormat="1" ht="12" customHeight="1">
      <c r="A82" s="612"/>
      <c r="B82" s="414"/>
      <c r="C82" s="414"/>
      <c r="D82" s="414"/>
      <c r="E82" s="414"/>
      <c r="F82" s="414"/>
      <c r="G82" s="414"/>
      <c r="H82" s="414"/>
      <c r="I82" s="414"/>
      <c r="J82" s="414"/>
      <c r="K82" s="414"/>
      <c r="L82" s="414"/>
      <c r="M82" s="414"/>
      <c r="N82" s="414"/>
      <c r="O82" s="612"/>
      <c r="P82" s="414"/>
      <c r="Q82" s="414"/>
      <c r="R82" s="414"/>
      <c r="S82" s="414"/>
      <c r="T82" s="414"/>
      <c r="U82" s="414"/>
      <c r="V82" s="414"/>
      <c r="W82" s="414"/>
      <c r="X82" s="414"/>
      <c r="Y82" s="414"/>
      <c r="Z82" s="414"/>
      <c r="AA82" s="414"/>
    </row>
    <row r="83" spans="1:27" s="717" customFormat="1" ht="12" customHeight="1">
      <c r="A83" s="302" t="s">
        <v>2890</v>
      </c>
      <c r="B83" s="413"/>
      <c r="C83" s="413"/>
      <c r="D83" s="413"/>
      <c r="E83" s="413"/>
      <c r="F83" s="623"/>
      <c r="G83" s="413"/>
      <c r="H83" s="413"/>
      <c r="I83" s="413"/>
      <c r="J83" s="413"/>
      <c r="K83" s="413"/>
      <c r="L83" s="413"/>
      <c r="M83" s="413"/>
      <c r="N83" s="413"/>
      <c r="O83" s="302" t="s">
        <v>2890</v>
      </c>
      <c r="P83" s="413"/>
      <c r="Q83" s="413"/>
      <c r="R83" s="623"/>
      <c r="S83" s="623"/>
      <c r="T83" s="413"/>
      <c r="U83" s="413"/>
      <c r="V83" s="623"/>
      <c r="W83" s="623"/>
      <c r="X83" s="623"/>
      <c r="Y83" s="413"/>
      <c r="Z83" s="413"/>
      <c r="AA83" s="413"/>
    </row>
    <row r="84" spans="1:27" s="701" customFormat="1" ht="12" customHeight="1">
      <c r="A84" s="175" t="s">
        <v>1681</v>
      </c>
      <c r="B84" s="413">
        <v>136.35939924968187</v>
      </c>
      <c r="C84" s="413">
        <v>136.16542847441036</v>
      </c>
      <c r="D84" s="413">
        <v>125.77326384174101</v>
      </c>
      <c r="E84" s="413">
        <v>102.14749440969639</v>
      </c>
      <c r="F84" s="623">
        <v>190.40859836529708</v>
      </c>
      <c r="G84" s="413">
        <v>134.60739097465989</v>
      </c>
      <c r="H84" s="413">
        <v>132.24652696197137</v>
      </c>
      <c r="I84" s="413">
        <v>133.50585750236377</v>
      </c>
      <c r="J84" s="413">
        <v>131.81995905053483</v>
      </c>
      <c r="K84" s="413">
        <v>128.32959288054496</v>
      </c>
      <c r="L84" s="413">
        <v>129.56989051617748</v>
      </c>
      <c r="M84" s="413">
        <v>131.7202671506023</v>
      </c>
      <c r="N84" s="413">
        <v>169.07999999999996</v>
      </c>
      <c r="O84" s="175" t="s">
        <v>1681</v>
      </c>
      <c r="P84" s="413">
        <v>140.29999999999998</v>
      </c>
      <c r="Q84" s="413">
        <v>131.21666556590822</v>
      </c>
      <c r="R84" s="623">
        <v>136.51629971759331</v>
      </c>
      <c r="S84" s="623">
        <v>150.92999999999995</v>
      </c>
      <c r="T84" s="413">
        <v>149.69999977733232</v>
      </c>
      <c r="U84" s="413">
        <v>126.67331062130789</v>
      </c>
      <c r="V84" s="623">
        <v>115.1</v>
      </c>
      <c r="W84" s="623">
        <v>112.11983981758598</v>
      </c>
      <c r="X84" s="623">
        <v>108.84999999999997</v>
      </c>
      <c r="Y84" s="413">
        <v>118.27000000000001</v>
      </c>
      <c r="Z84" s="413">
        <v>142.47999999999993</v>
      </c>
      <c r="AA84" s="413">
        <v>148.89577549839157</v>
      </c>
    </row>
    <row r="85" spans="1:27" s="701" customFormat="1" ht="12" customHeight="1">
      <c r="A85" s="1430" t="s">
        <v>1012</v>
      </c>
      <c r="B85" s="414">
        <v>135.85</v>
      </c>
      <c r="C85" s="414">
        <v>135.36000000000001</v>
      </c>
      <c r="D85" s="414">
        <v>125.69</v>
      </c>
      <c r="E85" s="414">
        <v>101.14</v>
      </c>
      <c r="F85" s="1431">
        <v>170.37</v>
      </c>
      <c r="G85" s="414">
        <v>144.99</v>
      </c>
      <c r="H85" s="414">
        <v>132.02000000000001</v>
      </c>
      <c r="I85" s="414">
        <v>131.19</v>
      </c>
      <c r="J85" s="414">
        <v>133.79</v>
      </c>
      <c r="K85" s="414">
        <v>127.92</v>
      </c>
      <c r="L85" s="414">
        <v>128.71</v>
      </c>
      <c r="M85" s="414">
        <v>130.16</v>
      </c>
      <c r="N85" s="414">
        <v>169.08</v>
      </c>
      <c r="O85" s="1430" t="s">
        <v>1012</v>
      </c>
      <c r="P85" s="414">
        <v>140.30000000000001</v>
      </c>
      <c r="Q85" s="414">
        <v>131.19999999999999</v>
      </c>
      <c r="R85" s="1431">
        <v>136.24</v>
      </c>
      <c r="S85" s="1431">
        <v>150.93</v>
      </c>
      <c r="T85" s="414">
        <v>149.71</v>
      </c>
      <c r="U85" s="414">
        <v>126.61</v>
      </c>
      <c r="V85" s="1431">
        <v>115.1</v>
      </c>
      <c r="W85" s="1431">
        <v>109.74</v>
      </c>
      <c r="X85" s="1431">
        <v>108.85</v>
      </c>
      <c r="Y85" s="414">
        <v>118.27</v>
      </c>
      <c r="Z85" s="414">
        <v>142.47999999999999</v>
      </c>
      <c r="AA85" s="414">
        <v>149.03</v>
      </c>
    </row>
    <row r="86" spans="1:27" s="701" customFormat="1" ht="12" customHeight="1">
      <c r="A86" s="1430" t="s">
        <v>1013</v>
      </c>
      <c r="B86" s="414">
        <v>136.38999999999999</v>
      </c>
      <c r="C86" s="414">
        <v>136.44</v>
      </c>
      <c r="D86" s="414">
        <v>125.96</v>
      </c>
      <c r="E86" s="414">
        <v>102.64</v>
      </c>
      <c r="F86" s="1431">
        <v>192.74</v>
      </c>
      <c r="G86" s="414">
        <v>132.82</v>
      </c>
      <c r="H86" s="414">
        <v>132.22999999999999</v>
      </c>
      <c r="I86" s="414">
        <v>134.18</v>
      </c>
      <c r="J86" s="414">
        <v>134.84</v>
      </c>
      <c r="K86" s="414">
        <v>128.36000000000001</v>
      </c>
      <c r="L86" s="414">
        <v>130.88999999999999</v>
      </c>
      <c r="M86" s="414">
        <v>131.68</v>
      </c>
      <c r="N86" s="414">
        <v>169.08</v>
      </c>
      <c r="O86" s="1430" t="s">
        <v>1013</v>
      </c>
      <c r="P86" s="414">
        <v>140.30000000000001</v>
      </c>
      <c r="Q86" s="414">
        <v>131.21</v>
      </c>
      <c r="R86" s="1431">
        <v>136.35</v>
      </c>
      <c r="S86" s="1431">
        <v>150.93</v>
      </c>
      <c r="T86" s="414">
        <v>149.69999999999999</v>
      </c>
      <c r="U86" s="414">
        <v>126.63</v>
      </c>
      <c r="V86" s="1431">
        <v>115.1</v>
      </c>
      <c r="W86" s="1431">
        <v>110.51</v>
      </c>
      <c r="X86" s="1431">
        <v>108.85</v>
      </c>
      <c r="Y86" s="414">
        <v>118.27</v>
      </c>
      <c r="Z86" s="414">
        <v>142.47999999999999</v>
      </c>
      <c r="AA86" s="414">
        <v>149.44999999999999</v>
      </c>
    </row>
    <row r="87" spans="1:27" s="701" customFormat="1" ht="12" customHeight="1">
      <c r="A87" s="1432" t="s">
        <v>1014</v>
      </c>
      <c r="B87" s="743">
        <v>136.84</v>
      </c>
      <c r="C87" s="1538">
        <v>136.69999999999999</v>
      </c>
      <c r="D87" s="743">
        <v>125.67</v>
      </c>
      <c r="E87" s="743">
        <v>102.67</v>
      </c>
      <c r="F87" s="1433">
        <v>210.23</v>
      </c>
      <c r="G87" s="743">
        <v>126.65</v>
      </c>
      <c r="H87" s="743">
        <v>132.49</v>
      </c>
      <c r="I87" s="743">
        <v>135.18</v>
      </c>
      <c r="J87" s="743">
        <v>126.97</v>
      </c>
      <c r="K87" s="743">
        <v>128.71</v>
      </c>
      <c r="L87" s="743">
        <v>129.12</v>
      </c>
      <c r="M87" s="743">
        <v>133.34</v>
      </c>
      <c r="N87" s="743">
        <v>169.08</v>
      </c>
      <c r="O87" s="1432" t="s">
        <v>1014</v>
      </c>
      <c r="P87" s="743">
        <v>140.30000000000001</v>
      </c>
      <c r="Q87" s="743">
        <v>131.24</v>
      </c>
      <c r="R87" s="1433">
        <v>136.96</v>
      </c>
      <c r="S87" s="1433">
        <v>150.93</v>
      </c>
      <c r="T87" s="743">
        <v>149.69</v>
      </c>
      <c r="U87" s="743">
        <v>126.78</v>
      </c>
      <c r="V87" s="1433">
        <v>115.1</v>
      </c>
      <c r="W87" s="1433">
        <v>116.22</v>
      </c>
      <c r="X87" s="1433">
        <v>108.85</v>
      </c>
      <c r="Y87" s="743">
        <v>118.27</v>
      </c>
      <c r="Z87" s="743">
        <v>142.47999999999999</v>
      </c>
      <c r="AA87" s="743">
        <v>148.21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97" orientation="portrait" useFirstPageNumber="1" r:id="rId1"/>
  <headerFooter alignWithMargins="0">
    <oddFooter>&amp;C&amp;"Times New Roman,Bold"&amp;10&amp;P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/>
  <dimension ref="A1:O92"/>
  <sheetViews>
    <sheetView topLeftCell="A61" zoomScale="115" zoomScaleNormal="115" workbookViewId="0">
      <selection activeCell="I74" sqref="I74"/>
    </sheetView>
  </sheetViews>
  <sheetFormatPr defaultRowHeight="9" customHeight="1"/>
  <cols>
    <col min="1" max="1" width="11.1640625" customWidth="1"/>
    <col min="2" max="2" width="9" customWidth="1"/>
    <col min="3" max="3" width="7.33203125" customWidth="1"/>
    <col min="4" max="4" width="6.5" customWidth="1"/>
    <col min="5" max="5" width="9" customWidth="1"/>
    <col min="6" max="6" width="9.5" customWidth="1"/>
    <col min="7" max="7" width="8" customWidth="1"/>
    <col min="8" max="8" width="7" customWidth="1"/>
    <col min="9" max="9" width="8" customWidth="1"/>
    <col min="10" max="10" width="7.5" customWidth="1"/>
    <col min="11" max="11" width="8.5" customWidth="1"/>
    <col min="12" max="12" width="9.5" customWidth="1"/>
    <col min="13" max="13" width="8.6640625" customWidth="1"/>
    <col min="14" max="14" width="8.1640625" customWidth="1"/>
    <col min="15" max="15" width="9.5" customWidth="1"/>
  </cols>
  <sheetData>
    <row r="1" spans="1:15" ht="14.1" customHeight="1">
      <c r="A1" s="21" t="s">
        <v>1706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5" ht="14.1" customHeight="1">
      <c r="A2" s="24" t="s">
        <v>1707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5" ht="14.1" customHeight="1">
      <c r="A3" s="24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6"/>
    </row>
    <row r="4" spans="1:15" ht="14.1" customHeight="1">
      <c r="A4" s="27" t="s">
        <v>280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9"/>
    </row>
    <row r="5" spans="1:15" s="51" customFormat="1" ht="9" customHeight="1">
      <c r="A5" s="2434" t="s">
        <v>1358</v>
      </c>
      <c r="B5" s="2431" t="s">
        <v>701</v>
      </c>
      <c r="C5" s="2432"/>
      <c r="D5" s="2432"/>
      <c r="E5" s="2432"/>
      <c r="F5" s="2433"/>
      <c r="G5" s="334"/>
      <c r="H5" s="335" t="s">
        <v>1334</v>
      </c>
      <c r="I5" s="336"/>
      <c r="J5" s="214"/>
      <c r="K5" s="112" t="s">
        <v>703</v>
      </c>
      <c r="L5" s="2"/>
      <c r="M5" s="2"/>
      <c r="N5" s="2"/>
      <c r="O5" s="2"/>
    </row>
    <row r="6" spans="1:15" s="51" customFormat="1" ht="9" customHeight="1">
      <c r="A6" s="2435"/>
      <c r="B6" s="334"/>
      <c r="C6" s="334"/>
      <c r="D6" s="334"/>
      <c r="E6" s="334"/>
      <c r="F6" s="334"/>
      <c r="G6" s="334"/>
      <c r="H6" s="337"/>
      <c r="I6" s="210" t="s">
        <v>1337</v>
      </c>
      <c r="J6" s="338"/>
      <c r="K6" s="112" t="s">
        <v>1111</v>
      </c>
      <c r="L6" s="2"/>
      <c r="M6" s="2"/>
      <c r="N6" s="2"/>
      <c r="O6" s="2"/>
    </row>
    <row r="7" spans="1:15" s="51" customFormat="1" ht="9" customHeight="1">
      <c r="A7" s="2435"/>
      <c r="B7" s="5"/>
      <c r="C7" s="5"/>
      <c r="D7" s="5"/>
      <c r="E7" s="5" t="s">
        <v>702</v>
      </c>
      <c r="F7" s="5"/>
      <c r="G7" s="5" t="s">
        <v>703</v>
      </c>
      <c r="H7" s="5"/>
      <c r="I7" s="5"/>
      <c r="J7" s="5"/>
      <c r="K7" s="112" t="s">
        <v>1486</v>
      </c>
      <c r="L7" s="5" t="s">
        <v>1333</v>
      </c>
      <c r="M7" s="5" t="s">
        <v>1333</v>
      </c>
      <c r="N7" s="5"/>
      <c r="O7" s="5" t="s">
        <v>704</v>
      </c>
    </row>
    <row r="8" spans="1:15" s="51" customFormat="1" ht="9" customHeight="1">
      <c r="A8" s="2435"/>
      <c r="B8" s="5" t="s">
        <v>1341</v>
      </c>
      <c r="C8" s="5"/>
      <c r="D8" s="5"/>
      <c r="E8" s="5" t="s">
        <v>705</v>
      </c>
      <c r="F8" s="5" t="s">
        <v>1332</v>
      </c>
      <c r="G8" s="5" t="s">
        <v>706</v>
      </c>
      <c r="H8" s="5"/>
      <c r="I8" s="5"/>
      <c r="J8" s="5" t="s">
        <v>1342</v>
      </c>
      <c r="K8" s="112" t="s">
        <v>1353</v>
      </c>
      <c r="L8" s="5" t="s">
        <v>707</v>
      </c>
      <c r="M8" s="5" t="s">
        <v>1343</v>
      </c>
      <c r="N8" s="5" t="s">
        <v>1345</v>
      </c>
      <c r="O8" s="5" t="s">
        <v>1664</v>
      </c>
    </row>
    <row r="9" spans="1:15" s="51" customFormat="1" ht="9" customHeight="1">
      <c r="A9" s="2435"/>
      <c r="B9" s="5" t="s">
        <v>708</v>
      </c>
      <c r="C9" s="5" t="s">
        <v>709</v>
      </c>
      <c r="D9" s="5" t="s">
        <v>1460</v>
      </c>
      <c r="E9" s="5" t="s">
        <v>1461</v>
      </c>
      <c r="F9" s="5" t="s">
        <v>1462</v>
      </c>
      <c r="G9" s="5" t="s">
        <v>208</v>
      </c>
      <c r="H9" s="5" t="s">
        <v>1341</v>
      </c>
      <c r="I9" s="5" t="s">
        <v>1353</v>
      </c>
      <c r="J9" s="5" t="s">
        <v>1354</v>
      </c>
      <c r="K9" s="351" t="s">
        <v>1780</v>
      </c>
      <c r="L9" s="5" t="s">
        <v>1463</v>
      </c>
      <c r="M9" s="5" t="s">
        <v>1355</v>
      </c>
      <c r="N9" s="5" t="s">
        <v>1348</v>
      </c>
      <c r="O9" s="423" t="s">
        <v>1663</v>
      </c>
    </row>
    <row r="10" spans="1:15" s="51" customFormat="1" ht="9" customHeight="1">
      <c r="A10" s="2436"/>
      <c r="B10" s="6">
        <v>1</v>
      </c>
      <c r="C10" s="6">
        <v>2</v>
      </c>
      <c r="D10" s="6">
        <v>3</v>
      </c>
      <c r="E10" s="6">
        <v>4</v>
      </c>
      <c r="F10" s="6">
        <v>5</v>
      </c>
      <c r="G10" s="6">
        <v>6</v>
      </c>
      <c r="H10" s="6">
        <v>7</v>
      </c>
      <c r="I10" s="6">
        <v>8</v>
      </c>
      <c r="J10" s="6">
        <v>9</v>
      </c>
      <c r="K10" s="6">
        <v>10</v>
      </c>
      <c r="L10" s="6">
        <v>11</v>
      </c>
      <c r="M10" s="6">
        <v>12</v>
      </c>
      <c r="N10" s="6">
        <v>13</v>
      </c>
      <c r="O10" s="6">
        <v>14</v>
      </c>
    </row>
    <row r="11" spans="1:15" s="51" customFormat="1" ht="8.4499999999999993" customHeight="1">
      <c r="A11" s="47" t="s">
        <v>1359</v>
      </c>
      <c r="B11" s="31">
        <f t="shared" ref="B11:B46" si="0">SUM(C11:F11)</f>
        <v>137.9</v>
      </c>
      <c r="C11" s="31">
        <v>14</v>
      </c>
      <c r="D11" s="31">
        <v>0</v>
      </c>
      <c r="E11" s="31">
        <v>0</v>
      </c>
      <c r="F11" s="31">
        <v>123.9</v>
      </c>
      <c r="G11" s="31">
        <v>63.2</v>
      </c>
      <c r="H11" s="31">
        <f t="shared" ref="H11:H31" si="1">(I11+J11)</f>
        <v>0</v>
      </c>
      <c r="I11" s="31">
        <v>0</v>
      </c>
      <c r="J11" s="31">
        <v>0</v>
      </c>
      <c r="K11" s="31">
        <v>0</v>
      </c>
      <c r="L11" s="31">
        <v>0</v>
      </c>
      <c r="M11" s="31">
        <v>0.1</v>
      </c>
      <c r="N11" s="31">
        <v>26.4</v>
      </c>
      <c r="O11" s="31">
        <f t="shared" ref="O11:O46" si="2">(B11+G11+H11+L11+M11+N11)</f>
        <v>227.60000000000002</v>
      </c>
    </row>
    <row r="12" spans="1:15" s="51" customFormat="1" ht="8.4499999999999993" customHeight="1">
      <c r="A12" s="47" t="s">
        <v>1361</v>
      </c>
      <c r="B12" s="31">
        <f t="shared" si="0"/>
        <v>185.4</v>
      </c>
      <c r="C12" s="31">
        <v>14</v>
      </c>
      <c r="D12" s="31">
        <v>0</v>
      </c>
      <c r="E12" s="31">
        <v>0</v>
      </c>
      <c r="F12" s="31">
        <v>171.4</v>
      </c>
      <c r="G12" s="31">
        <v>63.9</v>
      </c>
      <c r="H12" s="31">
        <f t="shared" si="1"/>
        <v>0</v>
      </c>
      <c r="I12" s="31">
        <v>0</v>
      </c>
      <c r="J12" s="31">
        <v>0</v>
      </c>
      <c r="K12" s="31">
        <v>0</v>
      </c>
      <c r="L12" s="31">
        <v>0</v>
      </c>
      <c r="M12" s="31">
        <v>0.5</v>
      </c>
      <c r="N12" s="31">
        <v>29.6</v>
      </c>
      <c r="O12" s="31">
        <f t="shared" si="2"/>
        <v>279.40000000000003</v>
      </c>
    </row>
    <row r="13" spans="1:15" s="51" customFormat="1" ht="8.4499999999999993" customHeight="1">
      <c r="A13" s="47" t="s">
        <v>1362</v>
      </c>
      <c r="B13" s="31">
        <f t="shared" si="0"/>
        <v>215.3</v>
      </c>
      <c r="C13" s="31">
        <v>14</v>
      </c>
      <c r="D13" s="31">
        <v>0</v>
      </c>
      <c r="E13" s="31">
        <v>0</v>
      </c>
      <c r="F13" s="31">
        <v>201.3</v>
      </c>
      <c r="G13" s="31">
        <v>77.3</v>
      </c>
      <c r="H13" s="31">
        <f t="shared" si="1"/>
        <v>0</v>
      </c>
      <c r="I13" s="31">
        <v>0</v>
      </c>
      <c r="J13" s="31">
        <v>0</v>
      </c>
      <c r="K13" s="31">
        <v>0</v>
      </c>
      <c r="L13" s="31">
        <v>0</v>
      </c>
      <c r="M13" s="31">
        <v>0.2</v>
      </c>
      <c r="N13" s="31">
        <v>39</v>
      </c>
      <c r="O13" s="31">
        <f t="shared" si="2"/>
        <v>331.8</v>
      </c>
    </row>
    <row r="14" spans="1:15" s="51" customFormat="1" ht="8.4499999999999993" customHeight="1">
      <c r="A14" s="47" t="s">
        <v>1363</v>
      </c>
      <c r="B14" s="31">
        <f t="shared" si="0"/>
        <v>240.2</v>
      </c>
      <c r="C14" s="31">
        <v>23.2</v>
      </c>
      <c r="D14" s="31">
        <v>0</v>
      </c>
      <c r="E14" s="31">
        <v>0</v>
      </c>
      <c r="F14" s="31">
        <v>217</v>
      </c>
      <c r="G14" s="31">
        <v>79.8</v>
      </c>
      <c r="H14" s="31">
        <f t="shared" si="1"/>
        <v>0</v>
      </c>
      <c r="I14" s="31">
        <v>0</v>
      </c>
      <c r="J14" s="31">
        <v>0</v>
      </c>
      <c r="K14" s="31">
        <v>0</v>
      </c>
      <c r="L14" s="31">
        <v>0</v>
      </c>
      <c r="M14" s="31">
        <v>2.9</v>
      </c>
      <c r="N14" s="31">
        <v>32.299999999999997</v>
      </c>
      <c r="O14" s="31">
        <f t="shared" si="2"/>
        <v>355.2</v>
      </c>
    </row>
    <row r="15" spans="1:15" s="51" customFormat="1" ht="8.4499999999999993" customHeight="1">
      <c r="A15" s="47" t="s">
        <v>1364</v>
      </c>
      <c r="B15" s="31">
        <f t="shared" si="0"/>
        <v>363.8</v>
      </c>
      <c r="C15" s="31">
        <v>23.2</v>
      </c>
      <c r="D15" s="31">
        <v>0</v>
      </c>
      <c r="E15" s="31">
        <v>2</v>
      </c>
      <c r="F15" s="31">
        <v>338.6</v>
      </c>
      <c r="G15" s="31">
        <v>64.5</v>
      </c>
      <c r="H15" s="31">
        <f t="shared" si="1"/>
        <v>2</v>
      </c>
      <c r="I15" s="31">
        <v>2</v>
      </c>
      <c r="J15" s="31">
        <v>0</v>
      </c>
      <c r="K15" s="31">
        <v>0</v>
      </c>
      <c r="L15" s="31">
        <v>0</v>
      </c>
      <c r="M15" s="31">
        <v>1.3</v>
      </c>
      <c r="N15" s="31">
        <v>27.9</v>
      </c>
      <c r="O15" s="31">
        <f t="shared" si="2"/>
        <v>459.5</v>
      </c>
    </row>
    <row r="16" spans="1:15" s="51" customFormat="1" ht="8.4499999999999993" customHeight="1">
      <c r="A16" s="47" t="s">
        <v>1365</v>
      </c>
      <c r="B16" s="31">
        <f t="shared" si="0"/>
        <v>431.3</v>
      </c>
      <c r="C16" s="31">
        <v>23.2</v>
      </c>
      <c r="D16" s="31">
        <v>0</v>
      </c>
      <c r="E16" s="31">
        <v>2</v>
      </c>
      <c r="F16" s="31">
        <v>406.1</v>
      </c>
      <c r="G16" s="31">
        <v>69.900000000000006</v>
      </c>
      <c r="H16" s="31">
        <f t="shared" si="1"/>
        <v>14.3</v>
      </c>
      <c r="I16" s="31">
        <v>1.4</v>
      </c>
      <c r="J16" s="31">
        <v>12.9</v>
      </c>
      <c r="K16" s="31">
        <v>0</v>
      </c>
      <c r="L16" s="31">
        <v>3</v>
      </c>
      <c r="M16" s="31">
        <v>3.6</v>
      </c>
      <c r="N16" s="31">
        <v>30.9</v>
      </c>
      <c r="O16" s="31">
        <f t="shared" si="2"/>
        <v>553</v>
      </c>
    </row>
    <row r="17" spans="1:15" s="51" customFormat="1" ht="8.4499999999999993" customHeight="1">
      <c r="A17" s="47" t="s">
        <v>1366</v>
      </c>
      <c r="B17" s="31">
        <f t="shared" si="0"/>
        <v>363.2</v>
      </c>
      <c r="C17" s="31">
        <v>25</v>
      </c>
      <c r="D17" s="31">
        <v>0</v>
      </c>
      <c r="E17" s="31">
        <v>6.8</v>
      </c>
      <c r="F17" s="31">
        <v>331.4</v>
      </c>
      <c r="G17" s="31">
        <v>82.2</v>
      </c>
      <c r="H17" s="31">
        <f t="shared" si="1"/>
        <v>24.700000000000003</v>
      </c>
      <c r="I17" s="31">
        <v>3.1</v>
      </c>
      <c r="J17" s="31">
        <v>21.6</v>
      </c>
      <c r="K17" s="31">
        <v>0</v>
      </c>
      <c r="L17" s="31">
        <v>29.4</v>
      </c>
      <c r="M17" s="31">
        <v>6.2</v>
      </c>
      <c r="N17" s="31">
        <v>118.2</v>
      </c>
      <c r="O17" s="31">
        <f t="shared" si="2"/>
        <v>623.9</v>
      </c>
    </row>
    <row r="18" spans="1:15" s="51" customFormat="1" ht="8.4499999999999993" customHeight="1">
      <c r="A18" s="47" t="s">
        <v>1367</v>
      </c>
      <c r="B18" s="31">
        <f t="shared" si="0"/>
        <v>382.1</v>
      </c>
      <c r="C18" s="31">
        <v>25</v>
      </c>
      <c r="D18" s="31">
        <v>0</v>
      </c>
      <c r="E18" s="31">
        <v>6.8</v>
      </c>
      <c r="F18" s="31">
        <v>350.3</v>
      </c>
      <c r="G18" s="31">
        <v>85.4</v>
      </c>
      <c r="H18" s="31">
        <f t="shared" si="1"/>
        <v>24.200000000000003</v>
      </c>
      <c r="I18" s="31">
        <v>3.1</v>
      </c>
      <c r="J18" s="31">
        <v>21.1</v>
      </c>
      <c r="K18" s="31">
        <v>0</v>
      </c>
      <c r="L18" s="31">
        <v>3.2</v>
      </c>
      <c r="M18" s="31">
        <v>3.3</v>
      </c>
      <c r="N18" s="31">
        <v>129.30000000000001</v>
      </c>
      <c r="O18" s="31">
        <f t="shared" si="2"/>
        <v>627.5</v>
      </c>
    </row>
    <row r="19" spans="1:15" s="51" customFormat="1" ht="8.4499999999999993" customHeight="1">
      <c r="A19" s="47" t="s">
        <v>1368</v>
      </c>
      <c r="B19" s="31">
        <f t="shared" si="0"/>
        <v>624.59999999999991</v>
      </c>
      <c r="C19" s="31">
        <v>93.8</v>
      </c>
      <c r="D19" s="31">
        <v>0</v>
      </c>
      <c r="E19" s="31">
        <v>9</v>
      </c>
      <c r="F19" s="31">
        <v>521.79999999999995</v>
      </c>
      <c r="G19" s="31">
        <v>67.900000000000006</v>
      </c>
      <c r="H19" s="31">
        <f t="shared" si="1"/>
        <v>27.3</v>
      </c>
      <c r="I19" s="31">
        <v>6.2</v>
      </c>
      <c r="J19" s="31">
        <v>21.1</v>
      </c>
      <c r="K19" s="31">
        <v>0</v>
      </c>
      <c r="L19" s="31">
        <v>10</v>
      </c>
      <c r="M19" s="31">
        <v>3.6</v>
      </c>
      <c r="N19" s="31">
        <v>74</v>
      </c>
      <c r="O19" s="31">
        <f t="shared" si="2"/>
        <v>807.39999999999986</v>
      </c>
    </row>
    <row r="20" spans="1:15" s="51" customFormat="1" ht="8.4499999999999993" customHeight="1">
      <c r="A20" s="47" t="s">
        <v>1369</v>
      </c>
      <c r="B20" s="31">
        <f t="shared" si="0"/>
        <v>805.3</v>
      </c>
      <c r="C20" s="31">
        <v>82.6</v>
      </c>
      <c r="D20" s="31">
        <v>0</v>
      </c>
      <c r="E20" s="31">
        <v>24.6</v>
      </c>
      <c r="F20" s="31">
        <v>698.1</v>
      </c>
      <c r="G20" s="31">
        <v>67.599999999999994</v>
      </c>
      <c r="H20" s="31">
        <f t="shared" si="1"/>
        <v>32.900000000000006</v>
      </c>
      <c r="I20" s="31">
        <v>11.8</v>
      </c>
      <c r="J20" s="31">
        <v>21.1</v>
      </c>
      <c r="K20" s="31">
        <v>0</v>
      </c>
      <c r="L20" s="31">
        <v>1.7</v>
      </c>
      <c r="M20" s="31">
        <v>5.6</v>
      </c>
      <c r="N20" s="31">
        <v>76.5</v>
      </c>
      <c r="O20" s="31">
        <f t="shared" si="2"/>
        <v>989.6</v>
      </c>
    </row>
    <row r="21" spans="1:15" s="51" customFormat="1" ht="8.4499999999999993" customHeight="1">
      <c r="A21" s="47" t="s">
        <v>1370</v>
      </c>
      <c r="B21" s="31">
        <f t="shared" si="0"/>
        <v>924.4</v>
      </c>
      <c r="C21" s="31">
        <v>82.4</v>
      </c>
      <c r="D21" s="31">
        <v>0</v>
      </c>
      <c r="E21" s="31">
        <v>24.7</v>
      </c>
      <c r="F21" s="31">
        <v>817.3</v>
      </c>
      <c r="G21" s="31">
        <v>111.6</v>
      </c>
      <c r="H21" s="31">
        <f t="shared" si="1"/>
        <v>11.8</v>
      </c>
      <c r="I21" s="31">
        <v>11.8</v>
      </c>
      <c r="J21" s="31">
        <v>0</v>
      </c>
      <c r="K21" s="31">
        <v>0</v>
      </c>
      <c r="L21" s="31">
        <v>21</v>
      </c>
      <c r="M21" s="31">
        <v>7.2</v>
      </c>
      <c r="N21" s="31">
        <v>54.7</v>
      </c>
      <c r="O21" s="31">
        <f t="shared" si="2"/>
        <v>1130.7</v>
      </c>
    </row>
    <row r="22" spans="1:15" s="51" customFormat="1" ht="8.4499999999999993" customHeight="1">
      <c r="A22" s="47" t="s">
        <v>1371</v>
      </c>
      <c r="B22" s="31">
        <f t="shared" si="0"/>
        <v>1037.8999999999999</v>
      </c>
      <c r="C22" s="31">
        <v>49.6</v>
      </c>
      <c r="D22" s="31">
        <v>10.8</v>
      </c>
      <c r="E22" s="31">
        <v>27.2</v>
      </c>
      <c r="F22" s="31">
        <v>950.3</v>
      </c>
      <c r="G22" s="31">
        <v>158.5</v>
      </c>
      <c r="H22" s="31">
        <f t="shared" si="1"/>
        <v>18.899999999999999</v>
      </c>
      <c r="I22" s="31">
        <v>18.899999999999999</v>
      </c>
      <c r="J22" s="31">
        <v>0</v>
      </c>
      <c r="K22" s="31">
        <v>0</v>
      </c>
      <c r="L22" s="31">
        <v>10.8</v>
      </c>
      <c r="M22" s="31">
        <v>5.3</v>
      </c>
      <c r="N22" s="31">
        <v>62.2</v>
      </c>
      <c r="O22" s="31">
        <f t="shared" si="2"/>
        <v>1293.5999999999999</v>
      </c>
    </row>
    <row r="23" spans="1:15" s="51" customFormat="1" ht="8.4499999999999993" customHeight="1">
      <c r="A23" s="47" t="s">
        <v>1372</v>
      </c>
      <c r="B23" s="31">
        <f t="shared" si="0"/>
        <v>1119.8999999999999</v>
      </c>
      <c r="C23" s="31">
        <v>52.1</v>
      </c>
      <c r="D23" s="31">
        <v>24.3</v>
      </c>
      <c r="E23" s="31">
        <v>31.7</v>
      </c>
      <c r="F23" s="31">
        <v>1011.8</v>
      </c>
      <c r="G23" s="31">
        <v>183.5</v>
      </c>
      <c r="H23" s="31">
        <f t="shared" si="1"/>
        <v>34.4</v>
      </c>
      <c r="I23" s="31">
        <v>34.4</v>
      </c>
      <c r="J23" s="31">
        <v>0</v>
      </c>
      <c r="K23" s="31">
        <v>0</v>
      </c>
      <c r="L23" s="31">
        <v>1.3</v>
      </c>
      <c r="M23" s="31">
        <v>8.5</v>
      </c>
      <c r="N23" s="31">
        <v>57</v>
      </c>
      <c r="O23" s="31">
        <f t="shared" si="2"/>
        <v>1404.6</v>
      </c>
    </row>
    <row r="24" spans="1:15" s="51" customFormat="1" ht="8.4499999999999993" customHeight="1">
      <c r="A24" s="47" t="s">
        <v>372</v>
      </c>
      <c r="B24" s="31">
        <f t="shared" si="0"/>
        <v>1288.7</v>
      </c>
      <c r="C24" s="31">
        <v>57.7</v>
      </c>
      <c r="D24" s="31">
        <v>24.3</v>
      </c>
      <c r="E24" s="31">
        <v>34.299999999999997</v>
      </c>
      <c r="F24" s="31">
        <v>1172.4000000000001</v>
      </c>
      <c r="G24" s="31">
        <v>217.9</v>
      </c>
      <c r="H24" s="31">
        <f t="shared" si="1"/>
        <v>53.8</v>
      </c>
      <c r="I24" s="31">
        <v>53.8</v>
      </c>
      <c r="J24" s="31">
        <v>0</v>
      </c>
      <c r="K24" s="31">
        <v>0</v>
      </c>
      <c r="L24" s="31">
        <v>7.3</v>
      </c>
      <c r="M24" s="31">
        <v>9.4</v>
      </c>
      <c r="N24" s="31">
        <v>84.7</v>
      </c>
      <c r="O24" s="31">
        <f t="shared" si="2"/>
        <v>1661.8000000000002</v>
      </c>
    </row>
    <row r="25" spans="1:15" s="51" customFormat="1" ht="8.4499999999999993" customHeight="1">
      <c r="A25" s="47" t="s">
        <v>373</v>
      </c>
      <c r="B25" s="31">
        <f t="shared" si="0"/>
        <v>1368.1</v>
      </c>
      <c r="C25" s="31">
        <v>57.7</v>
      </c>
      <c r="D25" s="31">
        <v>24.3</v>
      </c>
      <c r="E25" s="31">
        <v>34.299999999999997</v>
      </c>
      <c r="F25" s="31">
        <v>1251.8</v>
      </c>
      <c r="G25" s="31">
        <v>317.60000000000002</v>
      </c>
      <c r="H25" s="31">
        <f t="shared" si="1"/>
        <v>43.7</v>
      </c>
      <c r="I25" s="31">
        <v>43.7</v>
      </c>
      <c r="J25" s="31">
        <v>0</v>
      </c>
      <c r="K25" s="31">
        <v>0</v>
      </c>
      <c r="L25" s="31">
        <v>151</v>
      </c>
      <c r="M25" s="31">
        <v>19.7</v>
      </c>
      <c r="N25" s="31">
        <v>100.6</v>
      </c>
      <c r="O25" s="31">
        <f t="shared" si="2"/>
        <v>2000.6999999999998</v>
      </c>
    </row>
    <row r="26" spans="1:15" s="51" customFormat="1" ht="8.4499999999999993" customHeight="1">
      <c r="A26" s="47" t="s">
        <v>374</v>
      </c>
      <c r="B26" s="31">
        <f t="shared" si="0"/>
        <v>1173.2</v>
      </c>
      <c r="C26" s="31">
        <v>57.7</v>
      </c>
      <c r="D26" s="31">
        <v>24.3</v>
      </c>
      <c r="E26" s="31">
        <v>34.299999999999997</v>
      </c>
      <c r="F26" s="31">
        <v>1056.9000000000001</v>
      </c>
      <c r="G26" s="31">
        <v>431.9</v>
      </c>
      <c r="H26" s="31">
        <f t="shared" si="1"/>
        <v>136.19999999999999</v>
      </c>
      <c r="I26" s="31">
        <v>134.69999999999999</v>
      </c>
      <c r="J26" s="31">
        <v>1.5</v>
      </c>
      <c r="K26" s="31">
        <v>0</v>
      </c>
      <c r="L26" s="31">
        <v>368.9</v>
      </c>
      <c r="M26" s="31">
        <v>21.6</v>
      </c>
      <c r="N26" s="31">
        <v>124.2</v>
      </c>
      <c r="O26" s="31">
        <f t="shared" si="2"/>
        <v>2255.9999999999995</v>
      </c>
    </row>
    <row r="27" spans="1:15" s="51" customFormat="1" ht="8.4499999999999993" customHeight="1">
      <c r="A27" s="47" t="s">
        <v>375</v>
      </c>
      <c r="B27" s="31">
        <f t="shared" si="0"/>
        <v>1498.2</v>
      </c>
      <c r="C27" s="31">
        <v>68.400000000000006</v>
      </c>
      <c r="D27" s="31">
        <v>31.5</v>
      </c>
      <c r="E27" s="31">
        <v>0</v>
      </c>
      <c r="F27" s="31">
        <v>1398.3</v>
      </c>
      <c r="G27" s="31">
        <v>533.5</v>
      </c>
      <c r="H27" s="31">
        <f t="shared" si="1"/>
        <v>116.1</v>
      </c>
      <c r="I27" s="31">
        <v>113.1</v>
      </c>
      <c r="J27" s="31">
        <v>3</v>
      </c>
      <c r="K27" s="31">
        <v>0</v>
      </c>
      <c r="L27" s="31">
        <v>24.1</v>
      </c>
      <c r="M27" s="31">
        <v>22.6</v>
      </c>
      <c r="N27" s="31">
        <f>144.9+13.2</f>
        <v>158.1</v>
      </c>
      <c r="O27" s="31">
        <f t="shared" si="2"/>
        <v>2352.6</v>
      </c>
    </row>
    <row r="28" spans="1:15" s="51" customFormat="1" ht="8.4499999999999993" customHeight="1">
      <c r="A28" s="47" t="s">
        <v>379</v>
      </c>
      <c r="B28" s="31">
        <f t="shared" si="0"/>
        <v>1809.3</v>
      </c>
      <c r="C28" s="31">
        <v>69.8</v>
      </c>
      <c r="D28" s="31">
        <v>29.2</v>
      </c>
      <c r="E28" s="31">
        <v>0</v>
      </c>
      <c r="F28" s="31">
        <v>1710.3</v>
      </c>
      <c r="G28" s="31">
        <v>437.7</v>
      </c>
      <c r="H28" s="31">
        <f t="shared" si="1"/>
        <v>178.2</v>
      </c>
      <c r="I28" s="31">
        <v>175.2</v>
      </c>
      <c r="J28" s="31">
        <v>3</v>
      </c>
      <c r="K28" s="31">
        <v>0</v>
      </c>
      <c r="L28" s="31">
        <v>55.4</v>
      </c>
      <c r="M28" s="31">
        <v>39.5</v>
      </c>
      <c r="N28" s="31">
        <f>114.8+16</f>
        <v>130.80000000000001</v>
      </c>
      <c r="O28" s="31">
        <f t="shared" si="2"/>
        <v>2650.9</v>
      </c>
    </row>
    <row r="29" spans="1:15" s="51" customFormat="1" ht="8.4499999999999993" customHeight="1">
      <c r="A29" s="47" t="s">
        <v>380</v>
      </c>
      <c r="B29" s="31">
        <f t="shared" si="0"/>
        <v>1673</v>
      </c>
      <c r="C29" s="31">
        <v>73.400000000000006</v>
      </c>
      <c r="D29" s="31">
        <v>19.899999999999999</v>
      </c>
      <c r="E29" s="31">
        <v>0</v>
      </c>
      <c r="F29" s="31">
        <v>1579.7</v>
      </c>
      <c r="G29" s="31">
        <v>792.7</v>
      </c>
      <c r="H29" s="31">
        <f t="shared" si="1"/>
        <v>259.39999999999998</v>
      </c>
      <c r="I29" s="31">
        <v>254.4</v>
      </c>
      <c r="J29" s="31">
        <v>5</v>
      </c>
      <c r="K29" s="31">
        <v>0</v>
      </c>
      <c r="L29" s="31">
        <v>174.1</v>
      </c>
      <c r="M29" s="31">
        <v>33.5</v>
      </c>
      <c r="N29" s="31">
        <f>140+51.7</f>
        <v>191.7</v>
      </c>
      <c r="O29" s="31">
        <f t="shared" si="2"/>
        <v>3124.3999999999996</v>
      </c>
    </row>
    <row r="30" spans="1:15" s="51" customFormat="1" ht="8.4499999999999993" customHeight="1">
      <c r="A30" s="47" t="s">
        <v>381</v>
      </c>
      <c r="B30" s="31">
        <f t="shared" si="0"/>
        <v>2139.1</v>
      </c>
      <c r="C30" s="31">
        <v>74.7</v>
      </c>
      <c r="D30" s="31">
        <v>29.3</v>
      </c>
      <c r="E30" s="31">
        <f>38.3</f>
        <v>38.299999999999997</v>
      </c>
      <c r="F30" s="31">
        <v>1996.8</v>
      </c>
      <c r="G30" s="31">
        <v>941.3</v>
      </c>
      <c r="H30" s="31">
        <f t="shared" si="1"/>
        <v>354.1</v>
      </c>
      <c r="I30" s="31">
        <v>349.1</v>
      </c>
      <c r="J30" s="31">
        <v>5</v>
      </c>
      <c r="K30" s="31">
        <v>0</v>
      </c>
      <c r="L30" s="31">
        <v>168.9</v>
      </c>
      <c r="M30" s="31">
        <v>31.7</v>
      </c>
      <c r="N30" s="31">
        <f>171.8+15.3</f>
        <v>187.10000000000002</v>
      </c>
      <c r="O30" s="31">
        <f t="shared" si="2"/>
        <v>3822.1999999999994</v>
      </c>
    </row>
    <row r="31" spans="1:15" s="51" customFormat="1" ht="8.4499999999999993" customHeight="1">
      <c r="A31" s="47" t="s">
        <v>382</v>
      </c>
      <c r="B31" s="31">
        <f t="shared" si="0"/>
        <v>2223.2999999999997</v>
      </c>
      <c r="C31" s="31">
        <v>76</v>
      </c>
      <c r="D31" s="31">
        <v>43.5</v>
      </c>
      <c r="E31" s="31">
        <f>46.7</f>
        <v>46.7</v>
      </c>
      <c r="F31" s="31">
        <v>2057.1</v>
      </c>
      <c r="G31" s="31">
        <v>1050.0999999999999</v>
      </c>
      <c r="H31" s="31">
        <f t="shared" si="1"/>
        <v>372.1</v>
      </c>
      <c r="I31" s="31">
        <v>367.1</v>
      </c>
      <c r="J31" s="31">
        <v>5</v>
      </c>
      <c r="K31" s="31">
        <v>0</v>
      </c>
      <c r="L31" s="31">
        <v>264.39999999999998</v>
      </c>
      <c r="M31" s="31">
        <v>48.9</v>
      </c>
      <c r="N31" s="31">
        <f>185.5+7.8</f>
        <v>193.3</v>
      </c>
      <c r="O31" s="31">
        <f t="shared" si="2"/>
        <v>4152.0999999999995</v>
      </c>
    </row>
    <row r="32" spans="1:15" s="51" customFormat="1" ht="8.4499999999999993" customHeight="1">
      <c r="A32" s="47" t="s">
        <v>383</v>
      </c>
      <c r="B32" s="31">
        <f t="shared" si="0"/>
        <v>2335.9</v>
      </c>
      <c r="C32" s="31">
        <v>76</v>
      </c>
      <c r="D32" s="31">
        <v>10.5</v>
      </c>
      <c r="E32" s="31">
        <v>81.8</v>
      </c>
      <c r="F32" s="31">
        <v>2167.6</v>
      </c>
      <c r="G32" s="31">
        <v>1009.5</v>
      </c>
      <c r="H32" s="31">
        <v>398.7</v>
      </c>
      <c r="I32" s="31">
        <v>393.7</v>
      </c>
      <c r="J32" s="31">
        <v>5</v>
      </c>
      <c r="K32" s="31">
        <v>0</v>
      </c>
      <c r="L32" s="31">
        <v>468.1</v>
      </c>
      <c r="M32" s="31">
        <v>58.8</v>
      </c>
      <c r="N32" s="31">
        <v>336.4</v>
      </c>
      <c r="O32" s="31">
        <f t="shared" si="2"/>
        <v>4607.3999999999996</v>
      </c>
    </row>
    <row r="33" spans="1:15" s="51" customFormat="1" ht="8.4499999999999993" customHeight="1">
      <c r="A33" s="47" t="s">
        <v>384</v>
      </c>
      <c r="B33" s="31">
        <f t="shared" si="0"/>
        <v>3050.9</v>
      </c>
      <c r="C33" s="31">
        <v>83.7</v>
      </c>
      <c r="D33" s="31">
        <v>7</v>
      </c>
      <c r="E33" s="31">
        <v>84.9</v>
      </c>
      <c r="F33" s="31">
        <v>2875.3</v>
      </c>
      <c r="G33" s="31">
        <v>1419.7</v>
      </c>
      <c r="H33" s="31">
        <f t="shared" ref="H33:H46" si="3">(I33+J33)</f>
        <v>449.8</v>
      </c>
      <c r="I33" s="31">
        <v>444.8</v>
      </c>
      <c r="J33" s="31">
        <v>5</v>
      </c>
      <c r="K33" s="31">
        <v>0</v>
      </c>
      <c r="L33" s="31">
        <v>137.80000000000001</v>
      </c>
      <c r="M33" s="31">
        <v>61.9</v>
      </c>
      <c r="N33" s="31">
        <v>306.2</v>
      </c>
      <c r="O33" s="31">
        <f t="shared" si="2"/>
        <v>5426.3</v>
      </c>
    </row>
    <row r="34" spans="1:15" s="51" customFormat="1" ht="8.4499999999999993" customHeight="1">
      <c r="A34" s="47" t="s">
        <v>385</v>
      </c>
      <c r="B34" s="31">
        <f t="shared" si="0"/>
        <v>2349.7000000000003</v>
      </c>
      <c r="C34" s="31">
        <v>92</v>
      </c>
      <c r="D34" s="31">
        <v>10.3</v>
      </c>
      <c r="E34" s="31">
        <v>88.1</v>
      </c>
      <c r="F34" s="31">
        <v>2159.3000000000002</v>
      </c>
      <c r="G34" s="31">
        <v>2928.6</v>
      </c>
      <c r="H34" s="31">
        <f t="shared" si="3"/>
        <v>489.1</v>
      </c>
      <c r="I34" s="31">
        <v>484.1</v>
      </c>
      <c r="J34" s="31">
        <v>5</v>
      </c>
      <c r="K34" s="31">
        <v>0</v>
      </c>
      <c r="L34" s="31">
        <v>74</v>
      </c>
      <c r="M34" s="31">
        <v>64.3</v>
      </c>
      <c r="N34" s="31">
        <v>312.60000000000002</v>
      </c>
      <c r="O34" s="31">
        <f t="shared" si="2"/>
        <v>6218.3000000000011</v>
      </c>
    </row>
    <row r="35" spans="1:15" s="51" customFormat="1" ht="8.4499999999999993" customHeight="1">
      <c r="A35" s="47" t="s">
        <v>386</v>
      </c>
      <c r="B35" s="31">
        <f t="shared" si="0"/>
        <v>2006.1999999999998</v>
      </c>
      <c r="C35" s="31">
        <v>104.1</v>
      </c>
      <c r="D35" s="31">
        <v>2.1</v>
      </c>
      <c r="E35" s="31">
        <v>93.9</v>
      </c>
      <c r="F35" s="31">
        <v>1806.1</v>
      </c>
      <c r="G35" s="31">
        <v>3545.8</v>
      </c>
      <c r="H35" s="31">
        <f t="shared" si="3"/>
        <v>576.4</v>
      </c>
      <c r="I35" s="31">
        <v>571.4</v>
      </c>
      <c r="J35" s="31">
        <v>5</v>
      </c>
      <c r="K35" s="31">
        <v>0</v>
      </c>
      <c r="L35" s="31">
        <v>152.1</v>
      </c>
      <c r="M35" s="31">
        <v>94.8</v>
      </c>
      <c r="N35" s="31">
        <v>558.29999999999995</v>
      </c>
      <c r="O35" s="31">
        <f t="shared" si="2"/>
        <v>6933.6</v>
      </c>
    </row>
    <row r="36" spans="1:15" s="51" customFormat="1" ht="8.4499999999999993" customHeight="1">
      <c r="A36" s="47" t="s">
        <v>387</v>
      </c>
      <c r="B36" s="31">
        <f t="shared" si="0"/>
        <v>1346.3999999999999</v>
      </c>
      <c r="C36" s="31">
        <v>112.4</v>
      </c>
      <c r="D36" s="31">
        <v>0.9</v>
      </c>
      <c r="E36" s="31">
        <v>103.5</v>
      </c>
      <c r="F36" s="31">
        <v>1129.5999999999999</v>
      </c>
      <c r="G36" s="31">
        <v>4473.8</v>
      </c>
      <c r="H36" s="31">
        <f t="shared" si="3"/>
        <v>708</v>
      </c>
      <c r="I36" s="31">
        <v>703</v>
      </c>
      <c r="J36" s="31">
        <v>5</v>
      </c>
      <c r="K36" s="31">
        <v>0</v>
      </c>
      <c r="L36" s="31">
        <v>388</v>
      </c>
      <c r="M36" s="31">
        <v>159.30000000000001</v>
      </c>
      <c r="N36" s="31">
        <v>1724.8</v>
      </c>
      <c r="O36" s="31">
        <f t="shared" si="2"/>
        <v>8800.2999999999993</v>
      </c>
    </row>
    <row r="37" spans="1:15" s="51" customFormat="1" ht="8.4499999999999993" customHeight="1">
      <c r="A37" s="47" t="s">
        <v>388</v>
      </c>
      <c r="B37" s="31">
        <f t="shared" si="0"/>
        <v>2128.6</v>
      </c>
      <c r="C37" s="31">
        <v>134.80000000000001</v>
      </c>
      <c r="D37" s="31">
        <v>2</v>
      </c>
      <c r="E37" s="31">
        <v>143.19999999999999</v>
      </c>
      <c r="F37" s="31">
        <v>1848.6</v>
      </c>
      <c r="G37" s="31">
        <v>5677</v>
      </c>
      <c r="H37" s="31">
        <f t="shared" si="3"/>
        <v>794.3</v>
      </c>
      <c r="I37" s="31">
        <v>789.3</v>
      </c>
      <c r="J37" s="31">
        <v>5</v>
      </c>
      <c r="K37" s="31">
        <v>0</v>
      </c>
      <c r="L37" s="31">
        <v>533.9</v>
      </c>
      <c r="M37" s="31">
        <v>123</v>
      </c>
      <c r="N37" s="31">
        <v>2122</v>
      </c>
      <c r="O37" s="31">
        <f t="shared" si="2"/>
        <v>11378.8</v>
      </c>
    </row>
    <row r="38" spans="1:15" s="51" customFormat="1" ht="8.4499999999999993" customHeight="1">
      <c r="A38" s="47" t="s">
        <v>391</v>
      </c>
      <c r="B38" s="31">
        <f t="shared" si="0"/>
        <v>2795.8</v>
      </c>
      <c r="C38" s="31">
        <v>139.19999999999999</v>
      </c>
      <c r="D38" s="31">
        <v>2.6</v>
      </c>
      <c r="E38" s="31">
        <v>159.19999999999999</v>
      </c>
      <c r="F38" s="31">
        <v>2494.8000000000002</v>
      </c>
      <c r="G38" s="31">
        <v>6385.5</v>
      </c>
      <c r="H38" s="31">
        <f t="shared" si="3"/>
        <v>845.4</v>
      </c>
      <c r="I38" s="31">
        <v>840.4</v>
      </c>
      <c r="J38" s="31">
        <v>5</v>
      </c>
      <c r="K38" s="31">
        <v>0</v>
      </c>
      <c r="L38" s="31">
        <v>520.29999999999995</v>
      </c>
      <c r="M38" s="31">
        <v>161.80000000000001</v>
      </c>
      <c r="N38" s="31">
        <v>2145.6</v>
      </c>
      <c r="O38" s="31">
        <f t="shared" si="2"/>
        <v>12854.399999999998</v>
      </c>
    </row>
    <row r="39" spans="1:15" s="51" customFormat="1" ht="8.4499999999999993" customHeight="1">
      <c r="A39" s="47" t="s">
        <v>392</v>
      </c>
      <c r="B39" s="31">
        <f t="shared" si="0"/>
        <v>5594.1</v>
      </c>
      <c r="C39" s="31">
        <v>150.69999999999999</v>
      </c>
      <c r="D39" s="31">
        <v>4.2</v>
      </c>
      <c r="E39" s="31">
        <v>175.7</v>
      </c>
      <c r="F39" s="31">
        <v>5263.5</v>
      </c>
      <c r="G39" s="31">
        <v>6303.7</v>
      </c>
      <c r="H39" s="31">
        <f t="shared" si="3"/>
        <v>879.1</v>
      </c>
      <c r="I39" s="31">
        <v>871.6</v>
      </c>
      <c r="J39" s="31">
        <v>7.5</v>
      </c>
      <c r="K39" s="31">
        <v>0</v>
      </c>
      <c r="L39" s="31">
        <v>357.4</v>
      </c>
      <c r="M39" s="31">
        <v>367.5</v>
      </c>
      <c r="N39" s="31">
        <v>2422.9</v>
      </c>
      <c r="O39" s="31">
        <f t="shared" si="2"/>
        <v>15924.699999999999</v>
      </c>
    </row>
    <row r="40" spans="1:15" s="51" customFormat="1" ht="8.4499999999999993" customHeight="1">
      <c r="A40" s="47" t="s">
        <v>416</v>
      </c>
      <c r="B40" s="31">
        <f t="shared" si="0"/>
        <v>6837.0999999999995</v>
      </c>
      <c r="C40" s="31">
        <v>176.7</v>
      </c>
      <c r="D40" s="31">
        <v>3.3</v>
      </c>
      <c r="E40" s="31">
        <v>200.2</v>
      </c>
      <c r="F40" s="31">
        <v>6456.9</v>
      </c>
      <c r="G40" s="31">
        <v>8573.7000000000007</v>
      </c>
      <c r="H40" s="31">
        <f t="shared" si="3"/>
        <v>809.5</v>
      </c>
      <c r="I40" s="31">
        <v>802</v>
      </c>
      <c r="J40" s="31">
        <v>7.5</v>
      </c>
      <c r="K40" s="31">
        <v>0</v>
      </c>
      <c r="L40" s="31">
        <v>160.1</v>
      </c>
      <c r="M40" s="31">
        <v>277.2</v>
      </c>
      <c r="N40" s="31">
        <v>2711.4</v>
      </c>
      <c r="O40" s="31">
        <f t="shared" si="2"/>
        <v>19369</v>
      </c>
    </row>
    <row r="41" spans="1:15" s="51" customFormat="1" ht="8.4499999999999993" customHeight="1">
      <c r="A41" s="47" t="s">
        <v>394</v>
      </c>
      <c r="B41" s="31">
        <f t="shared" si="0"/>
        <v>8979.4</v>
      </c>
      <c r="C41" s="31">
        <v>187.7</v>
      </c>
      <c r="D41" s="31">
        <v>11.5</v>
      </c>
      <c r="E41" s="31">
        <v>225.4</v>
      </c>
      <c r="F41" s="31">
        <v>8554.7999999999993</v>
      </c>
      <c r="G41" s="31">
        <v>10357.799999999999</v>
      </c>
      <c r="H41" s="31">
        <f t="shared" si="3"/>
        <v>778.9</v>
      </c>
      <c r="I41" s="31">
        <v>771.4</v>
      </c>
      <c r="J41" s="31">
        <v>7.5</v>
      </c>
      <c r="K41" s="31">
        <v>0</v>
      </c>
      <c r="L41" s="31">
        <v>50.5</v>
      </c>
      <c r="M41" s="31">
        <v>160.4</v>
      </c>
      <c r="N41" s="31">
        <v>3006.7</v>
      </c>
      <c r="O41" s="31">
        <f t="shared" si="2"/>
        <v>23333.7</v>
      </c>
    </row>
    <row r="42" spans="1:15" s="51" customFormat="1" ht="8.4499999999999993" customHeight="1">
      <c r="A42" s="47" t="s">
        <v>395</v>
      </c>
      <c r="B42" s="31">
        <f t="shared" si="0"/>
        <v>15390</v>
      </c>
      <c r="C42" s="31">
        <v>275.5</v>
      </c>
      <c r="D42" s="31">
        <v>16.399999999999999</v>
      </c>
      <c r="E42" s="31">
        <v>321.5</v>
      </c>
      <c r="F42" s="31">
        <v>14776.6</v>
      </c>
      <c r="G42" s="31">
        <v>9579.5</v>
      </c>
      <c r="H42" s="31">
        <f t="shared" si="3"/>
        <v>730.6</v>
      </c>
      <c r="I42" s="31">
        <v>723.1</v>
      </c>
      <c r="J42" s="31">
        <v>7.5</v>
      </c>
      <c r="K42" s="31">
        <v>0</v>
      </c>
      <c r="L42" s="31">
        <v>37.200000000000003</v>
      </c>
      <c r="M42" s="31">
        <v>555.6</v>
      </c>
      <c r="N42" s="31">
        <v>3539.5</v>
      </c>
      <c r="O42" s="31">
        <f t="shared" si="2"/>
        <v>29832.399999999998</v>
      </c>
    </row>
    <row r="43" spans="1:15" s="51" customFormat="1" ht="8.4499999999999993" customHeight="1">
      <c r="A43" s="47" t="s">
        <v>396</v>
      </c>
      <c r="B43" s="31">
        <f t="shared" si="0"/>
        <v>20182.2</v>
      </c>
      <c r="C43" s="31">
        <v>274.8</v>
      </c>
      <c r="D43" s="31">
        <v>3.6</v>
      </c>
      <c r="E43" s="31">
        <v>352.5</v>
      </c>
      <c r="F43" s="31">
        <v>19551.3</v>
      </c>
      <c r="G43" s="31">
        <v>9803</v>
      </c>
      <c r="H43" s="31">
        <f t="shared" si="3"/>
        <v>747.8</v>
      </c>
      <c r="I43" s="31">
        <v>740.3</v>
      </c>
      <c r="J43" s="31">
        <v>7.5</v>
      </c>
      <c r="K43" s="31">
        <v>0</v>
      </c>
      <c r="L43" s="31">
        <v>34</v>
      </c>
      <c r="M43" s="31">
        <v>510.9</v>
      </c>
      <c r="N43" s="31">
        <v>4289.3</v>
      </c>
      <c r="O43" s="31">
        <f t="shared" si="2"/>
        <v>35567.200000000004</v>
      </c>
    </row>
    <row r="44" spans="1:15" s="51" customFormat="1" ht="8.4499999999999993" customHeight="1">
      <c r="A44" s="47" t="s">
        <v>397</v>
      </c>
      <c r="B44" s="31">
        <f t="shared" si="0"/>
        <v>28647.899999999998</v>
      </c>
      <c r="C44" s="31">
        <v>316.10000000000002</v>
      </c>
      <c r="D44" s="31">
        <v>10</v>
      </c>
      <c r="E44" s="31">
        <v>388.5</v>
      </c>
      <c r="F44" s="31">
        <v>27933.3</v>
      </c>
      <c r="G44" s="31">
        <v>13448.2</v>
      </c>
      <c r="H44" s="31">
        <f t="shared" si="3"/>
        <v>559.9</v>
      </c>
      <c r="I44" s="31">
        <v>552.4</v>
      </c>
      <c r="J44" s="31">
        <v>7.5</v>
      </c>
      <c r="K44" s="31">
        <v>0</v>
      </c>
      <c r="L44" s="31">
        <v>47.8</v>
      </c>
      <c r="M44" s="31">
        <v>514.20000000000005</v>
      </c>
      <c r="N44" s="31">
        <v>4384</v>
      </c>
      <c r="O44" s="31">
        <f t="shared" si="2"/>
        <v>47602</v>
      </c>
    </row>
    <row r="45" spans="1:15" s="51" customFormat="1" ht="8.4499999999999993" customHeight="1">
      <c r="A45" s="47" t="s">
        <v>398</v>
      </c>
      <c r="B45" s="31">
        <f t="shared" si="0"/>
        <v>35261.299999999996</v>
      </c>
      <c r="C45" s="31">
        <v>316.8</v>
      </c>
      <c r="D45" s="31">
        <v>1.5</v>
      </c>
      <c r="E45" s="31">
        <v>414.3</v>
      </c>
      <c r="F45" s="31">
        <v>34528.699999999997</v>
      </c>
      <c r="G45" s="31">
        <v>14587.9</v>
      </c>
      <c r="H45" s="31">
        <f t="shared" si="3"/>
        <v>495.3</v>
      </c>
      <c r="I45" s="31">
        <v>487.8</v>
      </c>
      <c r="J45" s="31">
        <v>7.5</v>
      </c>
      <c r="K45" s="31">
        <v>0</v>
      </c>
      <c r="L45" s="31">
        <v>29.2</v>
      </c>
      <c r="M45" s="31">
        <v>539.29999999999995</v>
      </c>
      <c r="N45" s="31">
        <v>3894</v>
      </c>
      <c r="O45" s="31">
        <f t="shared" si="2"/>
        <v>54807</v>
      </c>
    </row>
    <row r="46" spans="1:15" s="51" customFormat="1" ht="8.4499999999999993" customHeight="1">
      <c r="A46" s="47" t="s">
        <v>399</v>
      </c>
      <c r="B46" s="31">
        <f t="shared" si="0"/>
        <v>35423</v>
      </c>
      <c r="C46" s="31">
        <v>324.39999999999998</v>
      </c>
      <c r="D46" s="31">
        <v>3.7</v>
      </c>
      <c r="E46" s="31">
        <v>450.1</v>
      </c>
      <c r="F46" s="31">
        <v>34644.800000000003</v>
      </c>
      <c r="G46" s="31">
        <v>16993.400000000001</v>
      </c>
      <c r="H46" s="31">
        <f t="shared" si="3"/>
        <v>731.7</v>
      </c>
      <c r="I46" s="31">
        <v>724.2</v>
      </c>
      <c r="J46" s="31">
        <v>7.5</v>
      </c>
      <c r="K46" s="31">
        <v>0</v>
      </c>
      <c r="L46" s="31">
        <v>15.4</v>
      </c>
      <c r="M46" s="31">
        <v>633.9</v>
      </c>
      <c r="N46" s="31">
        <v>5023.3</v>
      </c>
      <c r="O46" s="31">
        <f t="shared" si="2"/>
        <v>58820.700000000004</v>
      </c>
    </row>
    <row r="47" spans="1:15" s="51" customFormat="1" ht="8.4499999999999993" customHeight="1">
      <c r="A47" s="31" t="s">
        <v>417</v>
      </c>
      <c r="B47" s="31">
        <v>34231.199999999997</v>
      </c>
      <c r="C47" s="31">
        <v>362.9</v>
      </c>
      <c r="D47" s="31">
        <v>9.6</v>
      </c>
      <c r="E47" s="31">
        <v>459.6</v>
      </c>
      <c r="F47" s="31">
        <v>33399.1</v>
      </c>
      <c r="G47" s="31">
        <v>19983.3</v>
      </c>
      <c r="H47" s="31">
        <v>1149.3</v>
      </c>
      <c r="I47" s="31">
        <v>1141.8</v>
      </c>
      <c r="J47" s="31">
        <v>7.5</v>
      </c>
      <c r="K47" s="31">
        <v>0</v>
      </c>
      <c r="L47" s="31">
        <v>364.6</v>
      </c>
      <c r="M47" s="31">
        <v>939.9</v>
      </c>
      <c r="N47" s="31">
        <v>5657.3</v>
      </c>
      <c r="O47" s="31">
        <v>62325.599999999999</v>
      </c>
    </row>
    <row r="48" spans="1:15" s="51" customFormat="1" ht="8.4499999999999993" customHeight="1">
      <c r="A48" s="30" t="s">
        <v>401</v>
      </c>
      <c r="B48" s="31">
        <v>36909.800000000003</v>
      </c>
      <c r="C48" s="31">
        <v>366.1</v>
      </c>
      <c r="D48" s="31">
        <v>7.6</v>
      </c>
      <c r="E48" s="31">
        <v>451.4</v>
      </c>
      <c r="F48" s="31">
        <v>36084.699999999997</v>
      </c>
      <c r="G48" s="31">
        <v>21483.3</v>
      </c>
      <c r="H48" s="31">
        <v>1495.5</v>
      </c>
      <c r="I48" s="31">
        <v>1488</v>
      </c>
      <c r="J48" s="31">
        <v>7.5</v>
      </c>
      <c r="K48" s="31">
        <v>0</v>
      </c>
      <c r="L48" s="31">
        <v>6.5</v>
      </c>
      <c r="M48" s="31">
        <v>1489</v>
      </c>
      <c r="N48" s="31">
        <v>6753.5</v>
      </c>
      <c r="O48" s="31">
        <v>68137.600000000006</v>
      </c>
    </row>
    <row r="49" spans="1:15" s="51" customFormat="1" ht="8.4499999999999993" customHeight="1">
      <c r="A49" s="339" t="s">
        <v>402</v>
      </c>
      <c r="B49" s="31">
        <v>48393.1</v>
      </c>
      <c r="C49" s="31">
        <v>436.1</v>
      </c>
      <c r="D49" s="31">
        <v>5.7</v>
      </c>
      <c r="E49" s="31">
        <v>514.5</v>
      </c>
      <c r="F49" s="31">
        <v>47436.800000000003</v>
      </c>
      <c r="G49" s="31">
        <v>21472.400000000001</v>
      </c>
      <c r="H49" s="31">
        <v>1621.8</v>
      </c>
      <c r="I49" s="31">
        <v>1614.3</v>
      </c>
      <c r="J49" s="31">
        <v>7.5</v>
      </c>
      <c r="K49" s="31">
        <v>0</v>
      </c>
      <c r="L49" s="31">
        <v>5.5</v>
      </c>
      <c r="M49" s="31">
        <v>1186.2</v>
      </c>
      <c r="N49" s="31">
        <v>7210.9</v>
      </c>
      <c r="O49" s="31">
        <v>79889.899999999994</v>
      </c>
    </row>
    <row r="50" spans="1:15" s="51" customFormat="1" ht="8.4499999999999993" customHeight="1">
      <c r="A50" s="30" t="s">
        <v>403</v>
      </c>
      <c r="B50" s="31">
        <v>54138.5</v>
      </c>
      <c r="C50" s="31">
        <v>439.7</v>
      </c>
      <c r="D50" s="31">
        <v>3.6</v>
      </c>
      <c r="E50" s="31">
        <v>517</v>
      </c>
      <c r="F50" s="31">
        <v>53178.2</v>
      </c>
      <c r="G50" s="31">
        <v>22259.1</v>
      </c>
      <c r="H50" s="31">
        <v>1650.9</v>
      </c>
      <c r="I50" s="31">
        <v>1643.4</v>
      </c>
      <c r="J50" s="31">
        <v>7.5</v>
      </c>
      <c r="K50" s="31">
        <v>0</v>
      </c>
      <c r="L50" s="31">
        <v>5.5</v>
      </c>
      <c r="M50" s="31">
        <v>1367.4</v>
      </c>
      <c r="N50" s="31">
        <v>8349.1</v>
      </c>
      <c r="O50" s="31">
        <v>87770.5</v>
      </c>
    </row>
    <row r="51" spans="1:15" s="48" customFormat="1" ht="8.4499999999999993" customHeight="1">
      <c r="A51" s="174" t="s">
        <v>404</v>
      </c>
      <c r="B51" s="65">
        <v>66647.899999999994</v>
      </c>
      <c r="C51" s="65">
        <v>454.2</v>
      </c>
      <c r="D51" s="65">
        <v>11.1</v>
      </c>
      <c r="E51" s="65">
        <v>532.4</v>
      </c>
      <c r="F51" s="65">
        <v>65650.2</v>
      </c>
      <c r="G51" s="65">
        <v>20065.900000000001</v>
      </c>
      <c r="H51" s="65">
        <v>1626.6</v>
      </c>
      <c r="I51" s="65">
        <v>1619.1</v>
      </c>
      <c r="J51" s="65">
        <v>7.5</v>
      </c>
      <c r="K51" s="31">
        <v>0</v>
      </c>
      <c r="L51" s="65">
        <v>45.1</v>
      </c>
      <c r="M51" s="65">
        <v>2104.5</v>
      </c>
      <c r="N51" s="65">
        <v>8606.5</v>
      </c>
      <c r="O51" s="65">
        <v>99096.5</v>
      </c>
    </row>
    <row r="52" spans="1:15" s="48" customFormat="1" ht="8.4499999999999993" customHeight="1">
      <c r="A52" s="174" t="s">
        <v>166</v>
      </c>
      <c r="B52" s="65">
        <v>76143.600000000006</v>
      </c>
      <c r="C52" s="65">
        <v>481.6</v>
      </c>
      <c r="D52" s="65">
        <v>3.1</v>
      </c>
      <c r="E52" s="9">
        <v>533.5</v>
      </c>
      <c r="F52" s="65">
        <v>75125.399999999994</v>
      </c>
      <c r="G52" s="65">
        <v>23798.1</v>
      </c>
      <c r="H52" s="65">
        <v>1681</v>
      </c>
      <c r="I52" s="65">
        <v>1673.5</v>
      </c>
      <c r="J52" s="65">
        <v>7.5</v>
      </c>
      <c r="K52" s="31">
        <v>0</v>
      </c>
      <c r="L52" s="65">
        <v>5.5</v>
      </c>
      <c r="M52" s="65">
        <v>3340.5</v>
      </c>
      <c r="N52" s="65">
        <v>8845.6</v>
      </c>
      <c r="O52" s="65">
        <v>113814.3</v>
      </c>
    </row>
    <row r="53" spans="1:15" s="48" customFormat="1" ht="8.4499999999999993" customHeight="1">
      <c r="A53" s="174" t="s">
        <v>975</v>
      </c>
      <c r="B53" s="65">
        <v>81794.600000000006</v>
      </c>
      <c r="C53" s="65">
        <v>503.2</v>
      </c>
      <c r="D53" s="65">
        <v>0.8</v>
      </c>
      <c r="E53" s="9">
        <v>591.1</v>
      </c>
      <c r="F53" s="65">
        <v>80699.5</v>
      </c>
      <c r="G53" s="65">
        <v>30432.7</v>
      </c>
      <c r="H53" s="65">
        <v>1670.6</v>
      </c>
      <c r="I53" s="65">
        <v>1663.1</v>
      </c>
      <c r="J53" s="65">
        <v>7.5</v>
      </c>
      <c r="K53" s="31">
        <v>0</v>
      </c>
      <c r="L53" s="65">
        <v>1043.7</v>
      </c>
      <c r="M53" s="65">
        <v>3226.9</v>
      </c>
      <c r="N53" s="65">
        <v>8623.7999999999993</v>
      </c>
      <c r="O53" s="65">
        <v>126792.3</v>
      </c>
    </row>
    <row r="54" spans="1:15" s="365" customFormat="1" ht="8.4499999999999993" customHeight="1">
      <c r="A54" s="174" t="s">
        <v>1471</v>
      </c>
      <c r="B54" s="65">
        <v>88043</v>
      </c>
      <c r="C54" s="65">
        <v>482.2</v>
      </c>
      <c r="D54" s="65">
        <v>2</v>
      </c>
      <c r="E54" s="137">
        <v>592.70000000000005</v>
      </c>
      <c r="F54" s="65">
        <v>86966.1</v>
      </c>
      <c r="G54" s="65">
        <v>23817.4</v>
      </c>
      <c r="H54" s="65">
        <v>1557.5</v>
      </c>
      <c r="I54" s="65">
        <v>1550</v>
      </c>
      <c r="J54" s="65">
        <v>7.5</v>
      </c>
      <c r="K54" s="31">
        <v>0</v>
      </c>
      <c r="L54" s="65">
        <v>947.4</v>
      </c>
      <c r="M54" s="65">
        <v>2883.7</v>
      </c>
      <c r="N54" s="65">
        <v>9059.4</v>
      </c>
      <c r="O54" s="65">
        <v>126308.4</v>
      </c>
    </row>
    <row r="55" spans="1:15" s="365" customFormat="1" ht="8.4499999999999993" customHeight="1">
      <c r="A55" s="174" t="s">
        <v>1114</v>
      </c>
      <c r="B55" s="65">
        <v>109072.85</v>
      </c>
      <c r="C55" s="65">
        <v>478.3</v>
      </c>
      <c r="D55" s="65">
        <v>55</v>
      </c>
      <c r="E55" s="9">
        <v>627.6</v>
      </c>
      <c r="F55" s="65">
        <v>107911.95</v>
      </c>
      <c r="G55" s="65">
        <v>19270.400000000001</v>
      </c>
      <c r="H55" s="65">
        <v>1568.1</v>
      </c>
      <c r="I55" s="65">
        <v>1560.6</v>
      </c>
      <c r="J55" s="65">
        <v>7.5</v>
      </c>
      <c r="K55" s="31">
        <v>0</v>
      </c>
      <c r="L55" s="65">
        <v>477.9</v>
      </c>
      <c r="M55" s="65">
        <v>3824.7</v>
      </c>
      <c r="N55" s="65">
        <v>10438.700000000001</v>
      </c>
      <c r="O55" s="65">
        <v>144652.65</v>
      </c>
    </row>
    <row r="56" spans="1:15" s="365" customFormat="1" ht="8.4499999999999993" customHeight="1">
      <c r="A56" s="408" t="s">
        <v>1032</v>
      </c>
      <c r="B56" s="559">
        <v>105444.15</v>
      </c>
      <c r="C56" s="559">
        <v>383.4</v>
      </c>
      <c r="D56" s="559">
        <v>637.1</v>
      </c>
      <c r="E56" s="436">
        <v>0</v>
      </c>
      <c r="F56" s="559">
        <v>104423.65</v>
      </c>
      <c r="G56" s="559">
        <v>20260.900000000001</v>
      </c>
      <c r="H56" s="559">
        <v>1335.2</v>
      </c>
      <c r="I56" s="559">
        <v>1326.7</v>
      </c>
      <c r="J56" s="559">
        <v>8.5</v>
      </c>
      <c r="K56" s="31">
        <v>0</v>
      </c>
      <c r="L56" s="559">
        <v>1724</v>
      </c>
      <c r="M56" s="559">
        <v>3746.9</v>
      </c>
      <c r="N56" s="559">
        <v>10313.4</v>
      </c>
      <c r="O56" s="559">
        <v>142824.54999999999</v>
      </c>
    </row>
    <row r="57" spans="1:15" s="365" customFormat="1" ht="8.4499999999999993" customHeight="1">
      <c r="A57" s="592" t="s">
        <v>376</v>
      </c>
      <c r="B57" s="262">
        <v>133036.28</v>
      </c>
      <c r="C57" s="262">
        <v>405</v>
      </c>
      <c r="D57" s="262">
        <v>663.7</v>
      </c>
      <c r="E57" s="321">
        <v>0</v>
      </c>
      <c r="F57" s="262">
        <v>131967.57999999999</v>
      </c>
      <c r="G57" s="262">
        <v>17059.2</v>
      </c>
      <c r="H57" s="262">
        <v>1047</v>
      </c>
      <c r="I57" s="262">
        <v>1038.5</v>
      </c>
      <c r="J57" s="262">
        <v>8.5</v>
      </c>
      <c r="K57" s="31">
        <v>0</v>
      </c>
      <c r="L57" s="262">
        <v>329.2</v>
      </c>
      <c r="M57" s="262">
        <v>3208.5</v>
      </c>
      <c r="N57" s="262">
        <v>13294.2</v>
      </c>
      <c r="O57" s="262">
        <v>167974.38</v>
      </c>
    </row>
    <row r="58" spans="1:15" s="280" customFormat="1" ht="8.4499999999999993" customHeight="1">
      <c r="A58" s="592" t="s">
        <v>259</v>
      </c>
      <c r="B58" s="262">
        <v>133036.28</v>
      </c>
      <c r="C58" s="262">
        <v>405</v>
      </c>
      <c r="D58" s="262">
        <v>663.7</v>
      </c>
      <c r="E58" s="321">
        <v>0</v>
      </c>
      <c r="F58" s="262">
        <v>131967.57999999999</v>
      </c>
      <c r="G58" s="262">
        <v>17059.2</v>
      </c>
      <c r="H58" s="262">
        <v>987.7</v>
      </c>
      <c r="I58" s="262">
        <v>979.2</v>
      </c>
      <c r="J58" s="262">
        <v>8.5</v>
      </c>
      <c r="K58" s="262">
        <v>59.3</v>
      </c>
      <c r="L58" s="262">
        <v>329.2</v>
      </c>
      <c r="M58" s="262">
        <v>3208.5</v>
      </c>
      <c r="N58" s="262">
        <v>13294.2</v>
      </c>
      <c r="O58" s="262">
        <v>167974.38</v>
      </c>
    </row>
    <row r="59" spans="1:15" s="280" customFormat="1" ht="8.4499999999999993" customHeight="1">
      <c r="A59" s="592" t="s">
        <v>1325</v>
      </c>
      <c r="B59" s="627">
        <v>130213.81</v>
      </c>
      <c r="C59" s="627">
        <v>0</v>
      </c>
      <c r="D59" s="627">
        <v>587.49</v>
      </c>
      <c r="E59" s="627">
        <v>0</v>
      </c>
      <c r="F59" s="627">
        <v>129626.32</v>
      </c>
      <c r="G59" s="627">
        <v>20283.22</v>
      </c>
      <c r="H59" s="627">
        <v>666.41</v>
      </c>
      <c r="I59" s="627">
        <v>657.91</v>
      </c>
      <c r="J59" s="627">
        <v>8.5</v>
      </c>
      <c r="K59" s="627">
        <v>39</v>
      </c>
      <c r="L59" s="627">
        <v>1870.81</v>
      </c>
      <c r="M59" s="627">
        <v>8116.78</v>
      </c>
      <c r="N59" s="627">
        <v>11618.4</v>
      </c>
      <c r="O59" s="627">
        <v>172808.43</v>
      </c>
    </row>
    <row r="60" spans="1:15" s="280" customFormat="1" ht="8.4499999999999993" customHeight="1">
      <c r="A60" s="305" t="s">
        <v>363</v>
      </c>
      <c r="B60" s="627">
        <v>170314.17</v>
      </c>
      <c r="C60" s="627">
        <v>0</v>
      </c>
      <c r="D60" s="627">
        <v>630.6</v>
      </c>
      <c r="E60" s="627">
        <v>0</v>
      </c>
      <c r="F60" s="627">
        <v>169683.57</v>
      </c>
      <c r="G60" s="627">
        <v>23920.93</v>
      </c>
      <c r="H60" s="627">
        <v>443.1</v>
      </c>
      <c r="I60" s="627">
        <v>432.1</v>
      </c>
      <c r="J60" s="627">
        <v>11</v>
      </c>
      <c r="K60" s="627">
        <v>32</v>
      </c>
      <c r="L60" s="627">
        <v>660.7</v>
      </c>
      <c r="M60" s="627">
        <v>3053.2</v>
      </c>
      <c r="N60" s="627">
        <v>14025.6</v>
      </c>
      <c r="O60" s="627">
        <v>212449.7</v>
      </c>
    </row>
    <row r="61" spans="1:15" s="310" customFormat="1" ht="8.4499999999999993" customHeight="1">
      <c r="A61" s="601" t="s">
        <v>1466</v>
      </c>
      <c r="B61" s="710">
        <v>227849.69912390001</v>
      </c>
      <c r="C61" s="710">
        <v>3104.0977551799997</v>
      </c>
      <c r="D61" s="711">
        <v>555.33498774999998</v>
      </c>
      <c r="E61" s="710">
        <v>0</v>
      </c>
      <c r="F61" s="710">
        <v>224190.26638097002</v>
      </c>
      <c r="G61" s="710">
        <v>37913.7703186</v>
      </c>
      <c r="H61" s="710">
        <v>209.87287371000002</v>
      </c>
      <c r="I61" s="710">
        <v>198.42287871000002</v>
      </c>
      <c r="J61" s="710">
        <v>11.449994999999999</v>
      </c>
      <c r="K61" s="710">
        <v>32</v>
      </c>
      <c r="L61" s="710">
        <v>0</v>
      </c>
      <c r="M61" s="710">
        <v>3441.6908481500004</v>
      </c>
      <c r="N61" s="710">
        <v>12881.413823289999</v>
      </c>
      <c r="O61" s="710">
        <v>282328.44698765001</v>
      </c>
    </row>
    <row r="62" spans="1:15" s="310" customFormat="1" ht="8.4499999999999993" customHeight="1">
      <c r="A62" s="601" t="s">
        <v>1498</v>
      </c>
      <c r="B62" s="710">
        <v>215006.12309296202</v>
      </c>
      <c r="C62" s="710">
        <v>3319.45893204</v>
      </c>
      <c r="D62" s="711">
        <v>6315.3349681319996</v>
      </c>
      <c r="E62" s="710">
        <v>0</v>
      </c>
      <c r="F62" s="710">
        <v>205371.32919279003</v>
      </c>
      <c r="G62" s="710">
        <v>53817.025403200008</v>
      </c>
      <c r="H62" s="710">
        <v>715.3833637099998</v>
      </c>
      <c r="I62" s="710">
        <v>703.93336870999985</v>
      </c>
      <c r="J62" s="710">
        <v>11.449994999999999</v>
      </c>
      <c r="K62" s="710">
        <v>16</v>
      </c>
      <c r="L62" s="710">
        <v>4783.2510000000002</v>
      </c>
      <c r="M62" s="710">
        <v>3510.7378481700002</v>
      </c>
      <c r="N62" s="710">
        <v>18777.038705128001</v>
      </c>
      <c r="O62" s="710">
        <v>296625.55941317003</v>
      </c>
    </row>
    <row r="63" spans="1:15" s="310" customFormat="1" ht="8.4499999999999993" customHeight="1">
      <c r="A63" s="601" t="s">
        <v>1168</v>
      </c>
      <c r="B63" s="710">
        <v>225052.13692243001</v>
      </c>
      <c r="C63" s="710">
        <v>5226.4369224299999</v>
      </c>
      <c r="D63" s="711">
        <v>6730.6</v>
      </c>
      <c r="E63" s="710">
        <v>0</v>
      </c>
      <c r="F63" s="710">
        <v>213095.1</v>
      </c>
      <c r="G63" s="710">
        <v>52436.419602840004</v>
      </c>
      <c r="H63" s="710">
        <v>142.84036871000001</v>
      </c>
      <c r="I63" s="710">
        <v>113.98336871000001</v>
      </c>
      <c r="J63" s="710">
        <v>28.856999999999999</v>
      </c>
      <c r="K63" s="710">
        <v>88.1</v>
      </c>
      <c r="L63" s="710">
        <v>8327.7000000000007</v>
      </c>
      <c r="M63" s="710">
        <v>4422.3</v>
      </c>
      <c r="N63" s="710">
        <v>29223.033449960079</v>
      </c>
      <c r="O63" s="710">
        <v>319692.53034394002</v>
      </c>
    </row>
    <row r="64" spans="1:15" s="310" customFormat="1" ht="8.4499999999999993" customHeight="1">
      <c r="A64" s="601" t="s">
        <v>1627</v>
      </c>
      <c r="B64" s="710">
        <v>392044.69230621</v>
      </c>
      <c r="C64" s="710">
        <v>9151.9822545099996</v>
      </c>
      <c r="D64" s="711">
        <v>7368.1773199999998</v>
      </c>
      <c r="E64" s="710">
        <v>0</v>
      </c>
      <c r="F64" s="710">
        <v>375524.53273169999</v>
      </c>
      <c r="G64" s="710">
        <v>28223.24826484</v>
      </c>
      <c r="H64" s="710">
        <v>142.84036870999998</v>
      </c>
      <c r="I64" s="710">
        <v>113.98336870999998</v>
      </c>
      <c r="J64" s="710">
        <v>28.856999999999999</v>
      </c>
      <c r="K64" s="710">
        <v>16</v>
      </c>
      <c r="L64" s="710">
        <v>473.27786871000001</v>
      </c>
      <c r="M64" s="710">
        <v>4518.3321134899998</v>
      </c>
      <c r="N64" s="710">
        <v>30408.155337730099</v>
      </c>
      <c r="O64" s="710">
        <v>455826.54625969002</v>
      </c>
    </row>
    <row r="65" spans="1:15" s="310" customFormat="1" ht="8.4499999999999993" customHeight="1">
      <c r="A65" s="601" t="s">
        <v>89</v>
      </c>
      <c r="B65" s="710">
        <v>473791.11717520008</v>
      </c>
      <c r="C65" s="710">
        <v>14201.725638799999</v>
      </c>
      <c r="D65" s="711">
        <v>6594.9228000000003</v>
      </c>
      <c r="E65" s="710">
        <v>0</v>
      </c>
      <c r="F65" s="710">
        <v>452994.46873640007</v>
      </c>
      <c r="G65" s="710">
        <v>15716.750488190002</v>
      </c>
      <c r="H65" s="710">
        <v>264.86490468000005</v>
      </c>
      <c r="I65" s="710">
        <v>233.86490468000005</v>
      </c>
      <c r="J65" s="710">
        <v>31</v>
      </c>
      <c r="K65" s="710">
        <v>16</v>
      </c>
      <c r="L65" s="710">
        <v>2757.6242560300002</v>
      </c>
      <c r="M65" s="710">
        <v>4587.0006552900004</v>
      </c>
      <c r="N65" s="710">
        <v>37764.500904660024</v>
      </c>
      <c r="O65" s="710">
        <v>534897.85838405008</v>
      </c>
    </row>
    <row r="66" spans="1:15" s="310" customFormat="1" ht="8.4499999999999993" customHeight="1">
      <c r="A66" s="601" t="s">
        <v>1858</v>
      </c>
      <c r="B66" s="710">
        <v>593752.93291056005</v>
      </c>
      <c r="C66" s="710">
        <v>15882.78523922</v>
      </c>
      <c r="D66" s="711">
        <v>5469.2671200000004</v>
      </c>
      <c r="E66" s="710">
        <v>0</v>
      </c>
      <c r="F66" s="710">
        <v>572400.88055134006</v>
      </c>
      <c r="G66" s="710">
        <v>23332.642714099999</v>
      </c>
      <c r="H66" s="710">
        <v>521.9935698700001</v>
      </c>
      <c r="I66" s="710">
        <v>490.99356987000004</v>
      </c>
      <c r="J66" s="710">
        <v>31</v>
      </c>
      <c r="K66" s="710">
        <v>16</v>
      </c>
      <c r="L66" s="710">
        <v>1932.9886875899999</v>
      </c>
      <c r="M66" s="710">
        <v>4125.4055141899998</v>
      </c>
      <c r="N66" s="710">
        <v>31598.616066789898</v>
      </c>
      <c r="O66" s="710">
        <v>655280.57946309994</v>
      </c>
    </row>
    <row r="67" spans="1:15" s="310" customFormat="1" ht="8.4499999999999993" customHeight="1">
      <c r="A67" s="601" t="s">
        <v>1980</v>
      </c>
      <c r="B67" s="710">
        <v>726683.89065699989</v>
      </c>
      <c r="C67" s="710">
        <v>19527.073390609999</v>
      </c>
      <c r="D67" s="711">
        <v>4095.8827999999994</v>
      </c>
      <c r="E67" s="710">
        <v>0</v>
      </c>
      <c r="F67" s="710">
        <v>703060.93446638994</v>
      </c>
      <c r="G67" s="710">
        <v>18526.624474249998</v>
      </c>
      <c r="H67" s="710">
        <v>2438.7671835200003</v>
      </c>
      <c r="I67" s="710">
        <v>2407.7671835200003</v>
      </c>
      <c r="J67" s="710">
        <v>31</v>
      </c>
      <c r="K67" s="710">
        <v>16</v>
      </c>
      <c r="L67" s="710">
        <v>3261.5032812499999</v>
      </c>
      <c r="M67" s="710">
        <v>4695.79921251</v>
      </c>
      <c r="N67" s="710">
        <v>31359.275666209913</v>
      </c>
      <c r="O67" s="710">
        <v>786981.86047473981</v>
      </c>
    </row>
    <row r="68" spans="1:15" s="310" customFormat="1" ht="8.4499999999999993" customHeight="1">
      <c r="A68" s="601" t="s">
        <v>2159</v>
      </c>
      <c r="B68" s="710">
        <v>920014.98863060994</v>
      </c>
      <c r="C68" s="710">
        <v>28206.181776740003</v>
      </c>
      <c r="D68" s="711">
        <v>29.838400000000004</v>
      </c>
      <c r="E68" s="710">
        <v>2384.0881600000002</v>
      </c>
      <c r="F68" s="710">
        <v>889394.88029386988</v>
      </c>
      <c r="G68" s="710">
        <v>16408.711874249999</v>
      </c>
      <c r="H68" s="710">
        <v>2438.7671835200003</v>
      </c>
      <c r="I68" s="710">
        <v>2407.7671835200003</v>
      </c>
      <c r="J68" s="710">
        <v>31</v>
      </c>
      <c r="K68" s="710">
        <v>16</v>
      </c>
      <c r="L68" s="710">
        <v>6710.1528778900001</v>
      </c>
      <c r="M68" s="710">
        <v>4449.7970038699996</v>
      </c>
      <c r="N68" s="710">
        <v>31491.289339019997</v>
      </c>
      <c r="O68" s="710">
        <v>981529.70690916001</v>
      </c>
    </row>
    <row r="69" spans="1:15" s="310" customFormat="1" ht="8.4499999999999993" customHeight="1">
      <c r="A69" s="601" t="s">
        <v>2262</v>
      </c>
      <c r="B69" s="710">
        <v>957949.04799067986</v>
      </c>
      <c r="C69" s="710">
        <v>25929.438226990002</v>
      </c>
      <c r="D69" s="711">
        <v>170.62933999999998</v>
      </c>
      <c r="E69" s="710">
        <v>2291.3082800000002</v>
      </c>
      <c r="F69" s="710">
        <v>929557.67214368982</v>
      </c>
      <c r="G69" s="710">
        <v>41866.499995250007</v>
      </c>
      <c r="H69" s="710">
        <v>3463.5718692200003</v>
      </c>
      <c r="I69" s="710">
        <v>3432.5718692200003</v>
      </c>
      <c r="J69" s="710">
        <v>31</v>
      </c>
      <c r="K69" s="710">
        <v>16</v>
      </c>
      <c r="L69" s="710">
        <v>6937.2709147099995</v>
      </c>
      <c r="M69" s="710">
        <v>4137.1226891200004</v>
      </c>
      <c r="N69" s="710">
        <v>34309.91397999999</v>
      </c>
      <c r="O69" s="710">
        <v>1048679.42743898</v>
      </c>
    </row>
    <row r="70" spans="1:15" s="310" customFormat="1" ht="8.4499999999999993" customHeight="1">
      <c r="A70" s="601" t="s">
        <v>2574</v>
      </c>
      <c r="B70" s="710">
        <v>1022572.6566469199</v>
      </c>
      <c r="C70" s="710">
        <v>28078.52314474</v>
      </c>
      <c r="D70" s="711">
        <v>165.14273</v>
      </c>
      <c r="E70" s="710">
        <v>2466.3372199999999</v>
      </c>
      <c r="F70" s="710">
        <v>991862.65355217992</v>
      </c>
      <c r="G70" s="710">
        <v>74587.505888879998</v>
      </c>
      <c r="H70" s="710">
        <v>2810.6894597300002</v>
      </c>
      <c r="I70" s="710">
        <v>2779.6894597300002</v>
      </c>
      <c r="J70" s="710">
        <v>31</v>
      </c>
      <c r="K70" s="710">
        <v>16</v>
      </c>
      <c r="L70" s="710">
        <v>12230.303400999999</v>
      </c>
      <c r="M70" s="710">
        <v>4796.1389131599999</v>
      </c>
      <c r="N70" s="710">
        <v>36344.064729780061</v>
      </c>
      <c r="O70" s="710">
        <v>1153357.3590394699</v>
      </c>
    </row>
    <row r="71" spans="1:15" s="310" customFormat="1" ht="8.4499999999999993" customHeight="1">
      <c r="A71" s="601" t="s">
        <v>2693</v>
      </c>
      <c r="B71" s="710">
        <v>939472.36903977406</v>
      </c>
      <c r="C71" s="710">
        <v>31837.00129041</v>
      </c>
      <c r="D71" s="711">
        <v>349.93385473200004</v>
      </c>
      <c r="E71" s="710">
        <v>2420.7545448560004</v>
      </c>
      <c r="F71" s="710">
        <v>904864.67934977601</v>
      </c>
      <c r="G71" s="710">
        <v>65313.205413880001</v>
      </c>
      <c r="H71" s="710">
        <v>608.71908449999989</v>
      </c>
      <c r="I71" s="710">
        <v>577.71908449999989</v>
      </c>
      <c r="J71" s="710">
        <v>31</v>
      </c>
      <c r="K71" s="710">
        <v>0</v>
      </c>
      <c r="L71" s="710">
        <v>22904.790410080001</v>
      </c>
      <c r="M71" s="710">
        <v>3638.1308600699999</v>
      </c>
      <c r="N71" s="710">
        <v>40930.051930315974</v>
      </c>
      <c r="O71" s="710">
        <v>1072867.2667386199</v>
      </c>
    </row>
    <row r="72" spans="1:15" s="231" customFormat="1" ht="8.4499999999999993" customHeight="1">
      <c r="A72" s="894"/>
      <c r="B72" s="895"/>
      <c r="C72" s="896"/>
      <c r="D72" s="897"/>
      <c r="E72" s="895"/>
      <c r="F72" s="895"/>
      <c r="G72" s="895"/>
      <c r="H72" s="896"/>
      <c r="I72" s="896"/>
      <c r="J72" s="894"/>
      <c r="K72" s="895"/>
      <c r="L72" s="896"/>
      <c r="M72" s="896"/>
      <c r="N72" s="896"/>
      <c r="O72" s="896"/>
    </row>
    <row r="73" spans="1:15" s="278" customFormat="1" ht="8.4499999999999993" customHeight="1">
      <c r="A73" s="621" t="s">
        <v>2734</v>
      </c>
      <c r="B73" s="713">
        <v>962479.97065957496</v>
      </c>
      <c r="C73" s="713">
        <v>35596.099917410007</v>
      </c>
      <c r="D73" s="712">
        <v>360.73503427499998</v>
      </c>
      <c r="E73" s="713">
        <v>2495.47439295</v>
      </c>
      <c r="F73" s="712">
        <v>924027.66131493996</v>
      </c>
      <c r="G73" s="712">
        <v>65314.405413879998</v>
      </c>
      <c r="H73" s="713">
        <v>608.71908449999989</v>
      </c>
      <c r="I73" s="713">
        <v>577.71908449999989</v>
      </c>
      <c r="J73" s="713">
        <v>31</v>
      </c>
      <c r="K73" s="713">
        <v>0</v>
      </c>
      <c r="L73" s="712">
        <v>22390.444914109998</v>
      </c>
      <c r="M73" s="712">
        <v>3624.16381624</v>
      </c>
      <c r="N73" s="712">
        <v>40938.250075845048</v>
      </c>
      <c r="O73" s="712">
        <v>1095355.9539641498</v>
      </c>
    </row>
    <row r="74" spans="1:15" s="278" customFormat="1" ht="8.4499999999999993" customHeight="1">
      <c r="A74" s="621" t="s">
        <v>2886</v>
      </c>
      <c r="B74" s="713">
        <v>971754.79622832988</v>
      </c>
      <c r="C74" s="713">
        <v>33800.364396700003</v>
      </c>
      <c r="D74" s="712">
        <v>340.30196928000004</v>
      </c>
      <c r="E74" s="713">
        <v>2506.0025203200003</v>
      </c>
      <c r="F74" s="712">
        <v>935108.12734202994</v>
      </c>
      <c r="G74" s="712">
        <v>64133.999535879993</v>
      </c>
      <c r="H74" s="713">
        <v>608.71908449999989</v>
      </c>
      <c r="I74" s="713">
        <v>577.71908449999989</v>
      </c>
      <c r="J74" s="713">
        <v>31</v>
      </c>
      <c r="K74" s="713">
        <v>0</v>
      </c>
      <c r="L74" s="712">
        <v>24846.661029079998</v>
      </c>
      <c r="M74" s="712">
        <v>3593.3454159600001</v>
      </c>
      <c r="N74" s="712">
        <v>42228.727775300082</v>
      </c>
      <c r="O74" s="712">
        <v>1107166.2490690502</v>
      </c>
    </row>
    <row r="75" spans="1:15" s="278" customFormat="1" ht="8.4499999999999993" customHeight="1">
      <c r="A75" s="621" t="s">
        <v>2732</v>
      </c>
      <c r="B75" s="713">
        <v>984272.13663141988</v>
      </c>
      <c r="C75" s="713">
        <v>35078.6728812</v>
      </c>
      <c r="D75" s="712">
        <v>341.32041971999996</v>
      </c>
      <c r="E75" s="713">
        <v>2513.5024456800002</v>
      </c>
      <c r="F75" s="712">
        <v>946338.64088481991</v>
      </c>
      <c r="G75" s="712">
        <v>64138.799535879996</v>
      </c>
      <c r="H75" s="713">
        <v>608.71908449999989</v>
      </c>
      <c r="I75" s="713">
        <v>577.71908449999989</v>
      </c>
      <c r="J75" s="713">
        <v>31</v>
      </c>
      <c r="K75" s="713">
        <v>0</v>
      </c>
      <c r="L75" s="713">
        <v>28218.17034638</v>
      </c>
      <c r="M75" s="713">
        <v>3603.0466363699993</v>
      </c>
      <c r="N75" s="713">
        <v>45100.67967220983</v>
      </c>
      <c r="O75" s="713">
        <v>1125941.5519067596</v>
      </c>
    </row>
    <row r="76" spans="1:15" s="278" customFormat="1" ht="8.4499999999999993" customHeight="1">
      <c r="A76" s="621" t="s">
        <v>2799</v>
      </c>
      <c r="B76" s="713">
        <v>998299.3560497876</v>
      </c>
      <c r="C76" s="713">
        <v>34750.572397459997</v>
      </c>
      <c r="D76" s="712">
        <v>341.98896699728994</v>
      </c>
      <c r="E76" s="713">
        <v>2518.4256648003197</v>
      </c>
      <c r="F76" s="712">
        <v>960688.36902053002</v>
      </c>
      <c r="G76" s="712">
        <v>63520.799495879997</v>
      </c>
      <c r="H76" s="713">
        <v>608.71908449999989</v>
      </c>
      <c r="I76" s="713">
        <v>577.71908449999989</v>
      </c>
      <c r="J76" s="713">
        <v>31</v>
      </c>
      <c r="K76" s="713">
        <v>0</v>
      </c>
      <c r="L76" s="712">
        <v>13904.79967142</v>
      </c>
      <c r="M76" s="712">
        <v>3601.9654155600001</v>
      </c>
      <c r="N76" s="712">
        <v>47386.18403378209</v>
      </c>
      <c r="O76" s="712">
        <v>1127321.8237509294</v>
      </c>
    </row>
    <row r="77" spans="1:15" s="278" customFormat="1" ht="8.4499999999999993" customHeight="1">
      <c r="A77" s="621" t="s">
        <v>2800</v>
      </c>
      <c r="B77" s="713">
        <v>986211.0907700602</v>
      </c>
      <c r="C77" s="713">
        <v>34275.516488779998</v>
      </c>
      <c r="D77" s="712">
        <v>657.682411</v>
      </c>
      <c r="E77" s="713">
        <v>2496.381218</v>
      </c>
      <c r="F77" s="712">
        <v>948781.51065228018</v>
      </c>
      <c r="G77" s="712">
        <v>63521.199495879991</v>
      </c>
      <c r="H77" s="713">
        <v>608.71908449999989</v>
      </c>
      <c r="I77" s="713">
        <v>577.71908449999989</v>
      </c>
      <c r="J77" s="713">
        <v>31</v>
      </c>
      <c r="K77" s="713">
        <v>0</v>
      </c>
      <c r="L77" s="712">
        <v>17507.4770847</v>
      </c>
      <c r="M77" s="712">
        <v>3613.0595469599998</v>
      </c>
      <c r="N77" s="712">
        <v>46780.015532099831</v>
      </c>
      <c r="O77" s="712">
        <v>1118241.5615142002</v>
      </c>
    </row>
    <row r="78" spans="1:15" s="278" customFormat="1" ht="8.4499999999999993" customHeight="1">
      <c r="A78" s="618" t="s">
        <v>2796</v>
      </c>
      <c r="B78" s="713">
        <v>988917.42469436198</v>
      </c>
      <c r="C78" s="713">
        <v>36334.474642559995</v>
      </c>
      <c r="D78" s="712">
        <v>212.323893056</v>
      </c>
      <c r="E78" s="713">
        <v>2494.8057434080001</v>
      </c>
      <c r="F78" s="712">
        <v>949875.82041533804</v>
      </c>
      <c r="G78" s="712">
        <v>63187.230795879994</v>
      </c>
      <c r="H78" s="713">
        <v>608.71908449999989</v>
      </c>
      <c r="I78" s="713">
        <v>577.71908449999989</v>
      </c>
      <c r="J78" s="713">
        <v>31</v>
      </c>
      <c r="K78" s="713">
        <v>0</v>
      </c>
      <c r="L78" s="713">
        <v>21748.320935380001</v>
      </c>
      <c r="M78" s="713">
        <v>3555.0866288899997</v>
      </c>
      <c r="N78" s="713">
        <v>47214.16518838804</v>
      </c>
      <c r="O78" s="713">
        <v>1125230.9473273999</v>
      </c>
    </row>
    <row r="79" spans="1:15" s="278" customFormat="1" ht="8.4499999999999993" customHeight="1">
      <c r="A79" s="618" t="s">
        <v>2804</v>
      </c>
      <c r="B79" s="713">
        <v>989448.73417300417</v>
      </c>
      <c r="C79" s="713">
        <v>37011.506344190006</v>
      </c>
      <c r="D79" s="712">
        <v>211.99940467200003</v>
      </c>
      <c r="E79" s="713">
        <v>2490.993004896</v>
      </c>
      <c r="F79" s="712">
        <v>949734.23541924614</v>
      </c>
      <c r="G79" s="712">
        <v>63188.200005879997</v>
      </c>
      <c r="H79" s="713">
        <v>608.71908449999989</v>
      </c>
      <c r="I79" s="713">
        <v>577.71908449999989</v>
      </c>
      <c r="J79" s="713">
        <v>31</v>
      </c>
      <c r="K79" s="713">
        <v>0</v>
      </c>
      <c r="L79" s="712">
        <v>31189.100054999999</v>
      </c>
      <c r="M79" s="712">
        <v>3768.2298429099997</v>
      </c>
      <c r="N79" s="712">
        <v>43138.181997986336</v>
      </c>
      <c r="O79" s="712">
        <v>1131341.1651592806</v>
      </c>
    </row>
    <row r="80" spans="1:15" s="278" customFormat="1" ht="8.4499999999999993" customHeight="1">
      <c r="A80" s="618" t="s">
        <v>2805</v>
      </c>
      <c r="B80" s="713">
        <v>1029485.335027718</v>
      </c>
      <c r="C80" s="713">
        <v>40509.924472260005</v>
      </c>
      <c r="D80" s="712">
        <v>205.668880704</v>
      </c>
      <c r="E80" s="713">
        <v>2608.4037409919997</v>
      </c>
      <c r="F80" s="712">
        <v>986161.337933762</v>
      </c>
      <c r="G80" s="712">
        <v>63198.900005879994</v>
      </c>
      <c r="H80" s="713">
        <v>608.71908449999989</v>
      </c>
      <c r="I80" s="713">
        <v>577.71908449999989</v>
      </c>
      <c r="J80" s="713">
        <v>31</v>
      </c>
      <c r="K80" s="713">
        <v>0</v>
      </c>
      <c r="L80" s="712">
        <v>18376.847606849999</v>
      </c>
      <c r="M80" s="712">
        <v>3574.4776364099998</v>
      </c>
      <c r="N80" s="712">
        <v>62208.188724292224</v>
      </c>
      <c r="O80" s="712">
        <v>1177452.4680856504</v>
      </c>
    </row>
    <row r="81" spans="1:15" s="278" customFormat="1" ht="8.4499999999999993" customHeight="1">
      <c r="A81" s="618" t="s">
        <v>2806</v>
      </c>
      <c r="B81" s="713">
        <v>1043192.815609914</v>
      </c>
      <c r="C81" s="713">
        <v>41578.489612509999</v>
      </c>
      <c r="D81" s="712">
        <v>216.23565392</v>
      </c>
      <c r="E81" s="713">
        <v>2658.0351920319999</v>
      </c>
      <c r="F81" s="712">
        <v>998740.05515145196</v>
      </c>
      <c r="G81" s="712">
        <v>62886.400005879994</v>
      </c>
      <c r="H81" s="713">
        <v>608.71908449999989</v>
      </c>
      <c r="I81" s="713">
        <v>577.71908449999989</v>
      </c>
      <c r="J81" s="713">
        <v>31</v>
      </c>
      <c r="K81" s="713">
        <v>0</v>
      </c>
      <c r="L81" s="713">
        <v>19869.749278570001</v>
      </c>
      <c r="M81" s="713">
        <v>3569.4310116799998</v>
      </c>
      <c r="N81" s="713">
        <v>65302.942731166164</v>
      </c>
      <c r="O81" s="713">
        <v>1195430.0577217105</v>
      </c>
    </row>
    <row r="82" spans="1:15" s="278" customFormat="1" ht="8.4499999999999993" customHeight="1">
      <c r="A82" s="618" t="s">
        <v>2850</v>
      </c>
      <c r="B82" s="713">
        <v>1123085.018673592</v>
      </c>
      <c r="C82" s="713">
        <v>42437.058987349999</v>
      </c>
      <c r="D82" s="712">
        <v>211.845606</v>
      </c>
      <c r="E82" s="713">
        <v>2624.2577674560002</v>
      </c>
      <c r="F82" s="713">
        <v>1077811.856312786</v>
      </c>
      <c r="G82" s="713">
        <v>76186.400005879987</v>
      </c>
      <c r="H82" s="713">
        <v>608.71908449999989</v>
      </c>
      <c r="I82" s="713">
        <v>577.71908449999989</v>
      </c>
      <c r="J82" s="713">
        <v>31</v>
      </c>
      <c r="K82" s="713">
        <v>0</v>
      </c>
      <c r="L82" s="713">
        <v>20222.09174127</v>
      </c>
      <c r="M82" s="713">
        <v>3543.8830908899995</v>
      </c>
      <c r="N82" s="713">
        <v>67812.904520618016</v>
      </c>
      <c r="O82" s="713">
        <v>1291459.0171167501</v>
      </c>
    </row>
    <row r="83" spans="1:15" s="278" customFormat="1" ht="8.4499999999999993" customHeight="1">
      <c r="A83" s="618" t="s">
        <v>2851</v>
      </c>
      <c r="B83" s="713">
        <v>1192055.8206785652</v>
      </c>
      <c r="C83" s="713">
        <v>43517.377742309996</v>
      </c>
      <c r="D83" s="712">
        <v>419.09549692499996</v>
      </c>
      <c r="E83" s="713">
        <v>2668.1856736499999</v>
      </c>
      <c r="F83" s="713">
        <v>1145451.1617656802</v>
      </c>
      <c r="G83" s="713">
        <v>75728.600005879998</v>
      </c>
      <c r="H83" s="713">
        <v>608.71908449999989</v>
      </c>
      <c r="I83" s="713">
        <v>577.71908449999989</v>
      </c>
      <c r="J83" s="713">
        <v>31</v>
      </c>
      <c r="K83" s="713">
        <v>0</v>
      </c>
      <c r="L83" s="713">
        <v>11816.078858550001</v>
      </c>
      <c r="M83" s="713">
        <v>3509.0983624899995</v>
      </c>
      <c r="N83" s="713">
        <v>63586.650492435096</v>
      </c>
      <c r="O83" s="713">
        <v>1347304.9674824204</v>
      </c>
    </row>
    <row r="84" spans="1:15" s="310" customFormat="1" ht="8.4499999999999993" customHeight="1">
      <c r="A84" s="601" t="s">
        <v>2852</v>
      </c>
      <c r="B84" s="710">
        <v>1276888.0910450062</v>
      </c>
      <c r="C84" s="710">
        <v>44996.868751379996</v>
      </c>
      <c r="D84" s="711">
        <v>420.0736</v>
      </c>
      <c r="E84" s="710">
        <v>2674.4134487880001</v>
      </c>
      <c r="F84" s="710">
        <v>1228796.7352448383</v>
      </c>
      <c r="G84" s="710">
        <v>66822.500005879992</v>
      </c>
      <c r="H84" s="710">
        <v>608.71908449999989</v>
      </c>
      <c r="I84" s="710">
        <v>577.71908449999989</v>
      </c>
      <c r="J84" s="710">
        <v>31</v>
      </c>
      <c r="K84" s="710">
        <v>0</v>
      </c>
      <c r="L84" s="710">
        <v>7487.4737027199999</v>
      </c>
      <c r="M84" s="710">
        <v>3515.6849332799998</v>
      </c>
      <c r="N84" s="710">
        <v>57783.591474214125</v>
      </c>
      <c r="O84" s="710">
        <v>1413106.0602456003</v>
      </c>
    </row>
    <row r="85" spans="1:15" s="231" customFormat="1" ht="8.4499999999999993" customHeight="1">
      <c r="A85" s="894"/>
      <c r="B85" s="895"/>
      <c r="C85" s="896"/>
      <c r="D85" s="897"/>
      <c r="E85" s="895"/>
      <c r="F85" s="895"/>
      <c r="G85" s="895"/>
      <c r="H85" s="896"/>
      <c r="I85" s="896"/>
      <c r="J85" s="894"/>
      <c r="K85" s="895"/>
      <c r="L85" s="896"/>
      <c r="M85" s="896"/>
      <c r="N85" s="896"/>
      <c r="O85" s="896"/>
    </row>
    <row r="86" spans="1:15" s="278" customFormat="1" ht="8.4499999999999993" customHeight="1">
      <c r="A86" s="621" t="s">
        <v>2883</v>
      </c>
      <c r="B86" s="713">
        <v>1316599.2942122978</v>
      </c>
      <c r="C86" s="713">
        <v>50427.992151629995</v>
      </c>
      <c r="D86" s="712">
        <v>423.6365199</v>
      </c>
      <c r="E86" s="713">
        <v>2674.4134487880001</v>
      </c>
      <c r="F86" s="712">
        <v>1263073.2520919798</v>
      </c>
      <c r="G86" s="712">
        <v>66838.200005880004</v>
      </c>
      <c r="H86" s="713">
        <v>608.71908449999989</v>
      </c>
      <c r="I86" s="713">
        <v>577.71908449999989</v>
      </c>
      <c r="J86" s="713">
        <v>31</v>
      </c>
      <c r="K86" s="713">
        <v>0</v>
      </c>
      <c r="L86" s="712">
        <v>3221.4042380999999</v>
      </c>
      <c r="M86" s="712">
        <v>3642.3849152799999</v>
      </c>
      <c r="N86" s="712">
        <v>59185.728733882112</v>
      </c>
      <c r="O86" s="712">
        <v>1450095.7311899399</v>
      </c>
    </row>
    <row r="87" spans="1:15" s="278" customFormat="1" ht="8.4499999999999993" customHeight="1">
      <c r="A87" s="621" t="s">
        <v>2884</v>
      </c>
      <c r="B87" s="713">
        <v>1310712.0964755761</v>
      </c>
      <c r="C87" s="713">
        <v>49955.70523182</v>
      </c>
      <c r="D87" s="712">
        <v>416.33843400000001</v>
      </c>
      <c r="E87" s="713">
        <v>2674.4134487880001</v>
      </c>
      <c r="F87" s="712">
        <v>1257665.639360968</v>
      </c>
      <c r="G87" s="712">
        <v>66838.200005880004</v>
      </c>
      <c r="H87" s="713">
        <v>608.71908449999989</v>
      </c>
      <c r="I87" s="713">
        <v>577.71908449999989</v>
      </c>
      <c r="J87" s="713">
        <v>31</v>
      </c>
      <c r="K87" s="713">
        <v>0</v>
      </c>
      <c r="L87" s="712">
        <v>1766.98415325</v>
      </c>
      <c r="M87" s="712">
        <v>3625.6194352799998</v>
      </c>
      <c r="N87" s="712">
        <v>61001.446110024626</v>
      </c>
      <c r="O87" s="712">
        <v>1444553.0652645109</v>
      </c>
    </row>
    <row r="88" spans="1:15" s="575" customFormat="1" ht="8.4499999999999993" customHeight="1">
      <c r="A88" s="2195" t="s">
        <v>2885</v>
      </c>
      <c r="B88" s="2196">
        <v>1342873.9576360402</v>
      </c>
      <c r="C88" s="2196">
        <v>48598.801779559995</v>
      </c>
      <c r="D88" s="2197">
        <v>413.24913600000002</v>
      </c>
      <c r="E88" s="2196">
        <v>2674.4134487880001</v>
      </c>
      <c r="F88" s="2197">
        <v>1291187.4932716922</v>
      </c>
      <c r="G88" s="2197">
        <v>71300.100005879998</v>
      </c>
      <c r="H88" s="2196">
        <v>608.71908449999989</v>
      </c>
      <c r="I88" s="2196">
        <v>577.71908449999989</v>
      </c>
      <c r="J88" s="2196">
        <v>31</v>
      </c>
      <c r="K88" s="2196">
        <v>0</v>
      </c>
      <c r="L88" s="2196">
        <v>3837.9871088600003</v>
      </c>
      <c r="M88" s="2196">
        <v>3631.3730150599995</v>
      </c>
      <c r="N88" s="2196">
        <v>60491.926007490249</v>
      </c>
      <c r="O88" s="2196">
        <v>1482744.0628578304</v>
      </c>
    </row>
    <row r="89" spans="1:15" s="49" customFormat="1" ht="3.75" customHeight="1">
      <c r="A89" s="410"/>
      <c r="B89" s="395"/>
      <c r="C89" s="395"/>
      <c r="D89" s="395"/>
      <c r="E89" s="394"/>
      <c r="F89" s="395"/>
      <c r="G89" s="395"/>
      <c r="H89" s="395"/>
      <c r="I89" s="395"/>
      <c r="J89" s="395"/>
      <c r="K89" s="395"/>
      <c r="L89" s="395"/>
      <c r="M89" s="395"/>
      <c r="N89" s="395"/>
      <c r="O89" s="395"/>
    </row>
    <row r="90" spans="1:15" s="4" customFormat="1" ht="9.75" customHeight="1">
      <c r="A90" s="4" t="s">
        <v>994</v>
      </c>
    </row>
    <row r="91" spans="1:15" s="278" customFormat="1" ht="12" customHeight="1">
      <c r="A91" s="278" t="s">
        <v>211</v>
      </c>
    </row>
    <row r="92" spans="1:15" s="406" customFormat="1" ht="9" customHeight="1">
      <c r="A92" s="278"/>
    </row>
  </sheetData>
  <mergeCells count="2">
    <mergeCell ref="B5:F5"/>
    <mergeCell ref="A5:A10"/>
  </mergeCells>
  <phoneticPr fontId="0" type="noConversion"/>
  <pageMargins left="0.51181102362204722" right="0.51181102362204722" top="0.98425196850393704" bottom="0" header="0.51181102362204722" footer="0.19685039370078741"/>
  <pageSetup paperSize="9" firstPageNumber="5" orientation="portrait" useFirstPageNumber="1" r:id="rId1"/>
  <headerFooter alignWithMargins="0">
    <oddFooter>&amp;C&amp;"Times New Roman,Bold"&amp;10&amp;P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dimension ref="A1:AA79"/>
  <sheetViews>
    <sheetView workbookViewId="0">
      <selection activeCell="I8" sqref="I8"/>
    </sheetView>
  </sheetViews>
  <sheetFormatPr defaultRowHeight="9.9499999999999993" customHeight="1"/>
  <cols>
    <col min="1" max="1" width="10.6640625" customWidth="1"/>
    <col min="2" max="2" width="8.83203125" customWidth="1"/>
    <col min="3" max="4" width="9.6640625" customWidth="1"/>
    <col min="5" max="5" width="9" customWidth="1"/>
    <col min="6" max="6" width="9.83203125" customWidth="1"/>
    <col min="7" max="7" width="8.6640625" customWidth="1"/>
    <col min="8" max="8" width="9.5" customWidth="1"/>
    <col min="9" max="11" width="8.6640625" customWidth="1"/>
    <col min="12" max="12" width="8.1640625" customWidth="1"/>
    <col min="13" max="14" width="8.6640625" customWidth="1"/>
    <col min="15" max="15" width="10.6640625" customWidth="1"/>
    <col min="16" max="21" width="9.83203125" customWidth="1"/>
    <col min="22" max="26" width="9.33203125" customWidth="1"/>
    <col min="27" max="27" width="10.83203125" customWidth="1"/>
  </cols>
  <sheetData>
    <row r="1" spans="1:27" s="461" customFormat="1" ht="14.1" customHeight="1">
      <c r="A1" s="1340" t="s">
        <v>2471</v>
      </c>
      <c r="B1" s="451"/>
      <c r="C1" s="522"/>
      <c r="D1" s="522"/>
      <c r="E1" s="522"/>
      <c r="F1" s="530"/>
      <c r="G1" s="530"/>
      <c r="H1" s="530"/>
      <c r="I1" s="530"/>
      <c r="J1" s="530"/>
      <c r="K1" s="530"/>
      <c r="L1" s="530"/>
      <c r="M1" s="530"/>
      <c r="N1" s="530"/>
      <c r="O1" s="1340" t="s">
        <v>2154</v>
      </c>
      <c r="P1" s="530"/>
      <c r="Q1" s="530"/>
      <c r="R1" s="530"/>
      <c r="S1" s="530"/>
      <c r="T1" s="530"/>
      <c r="U1" s="530"/>
      <c r="V1" s="530"/>
      <c r="W1" s="530"/>
      <c r="X1" s="530"/>
      <c r="Y1" s="530"/>
      <c r="Z1" s="530"/>
      <c r="AA1" s="483"/>
    </row>
    <row r="2" spans="1:27" s="461" customFormat="1" ht="14.1" customHeight="1">
      <c r="A2" s="496" t="s">
        <v>2027</v>
      </c>
      <c r="B2" s="496"/>
      <c r="C2" s="497"/>
      <c r="D2" s="497"/>
      <c r="E2" s="497"/>
      <c r="F2" s="498"/>
      <c r="G2" s="498"/>
      <c r="H2" s="498"/>
      <c r="I2" s="498"/>
      <c r="J2" s="498"/>
      <c r="K2" s="498"/>
      <c r="L2" s="498"/>
      <c r="M2" s="498"/>
      <c r="N2" s="498"/>
      <c r="O2" s="496"/>
      <c r="P2" s="498"/>
      <c r="Q2" s="498"/>
      <c r="R2" s="498"/>
      <c r="S2" s="498"/>
      <c r="T2" s="498"/>
      <c r="U2" s="498"/>
      <c r="V2" s="498"/>
      <c r="W2" s="498"/>
      <c r="X2" s="498"/>
      <c r="Y2" s="498"/>
      <c r="Z2" s="498"/>
      <c r="AA2" s="489"/>
    </row>
    <row r="3" spans="1:27" s="461" customFormat="1" ht="14.1" customHeight="1">
      <c r="A3" s="496"/>
      <c r="B3" s="497"/>
      <c r="C3" s="497"/>
      <c r="D3" s="497"/>
      <c r="E3" s="497"/>
      <c r="F3" s="498"/>
      <c r="G3" s="498"/>
      <c r="H3" s="498"/>
      <c r="I3" s="498"/>
      <c r="J3" s="498"/>
      <c r="K3" s="498"/>
      <c r="L3" s="498"/>
      <c r="M3" s="498"/>
      <c r="N3" s="498"/>
      <c r="O3" s="496"/>
      <c r="P3" s="498"/>
      <c r="Q3" s="498"/>
      <c r="R3" s="498"/>
      <c r="S3" s="498"/>
      <c r="T3" s="498"/>
      <c r="U3" s="498"/>
      <c r="V3" s="498"/>
      <c r="W3" s="498"/>
      <c r="X3" s="498"/>
      <c r="Y3" s="498"/>
      <c r="Z3" s="498"/>
      <c r="AA3" s="489"/>
    </row>
    <row r="4" spans="1:27" s="461" customFormat="1" ht="14.1" customHeight="1">
      <c r="A4" s="973"/>
      <c r="B4" s="490"/>
      <c r="C4" s="490"/>
      <c r="D4" s="490"/>
      <c r="E4" s="490"/>
      <c r="F4" s="490"/>
      <c r="G4" s="498"/>
      <c r="H4" s="498"/>
      <c r="I4" s="498"/>
      <c r="J4" s="498"/>
      <c r="K4" s="498"/>
      <c r="L4" s="498"/>
      <c r="M4" s="498"/>
      <c r="N4" s="498"/>
      <c r="O4" s="973"/>
      <c r="P4" s="498"/>
      <c r="Q4" s="498"/>
      <c r="R4" s="498"/>
      <c r="S4" s="498"/>
      <c r="T4" s="498"/>
      <c r="U4" s="498"/>
      <c r="V4" s="498"/>
      <c r="W4" s="498"/>
      <c r="X4" s="498"/>
      <c r="Y4" s="498"/>
      <c r="Z4" s="498"/>
      <c r="AA4" s="489"/>
    </row>
    <row r="5" spans="1:27" s="51" customFormat="1" ht="9.9499999999999993" customHeight="1">
      <c r="A5" s="1906"/>
      <c r="B5" s="93"/>
      <c r="C5" s="95"/>
      <c r="D5" s="974" t="s">
        <v>2148</v>
      </c>
      <c r="E5" s="965"/>
      <c r="F5" s="93"/>
      <c r="G5" s="95"/>
      <c r="H5" s="95"/>
      <c r="I5" s="95"/>
      <c r="J5" s="95"/>
      <c r="K5" s="95"/>
      <c r="L5" s="95"/>
      <c r="M5" s="95"/>
      <c r="N5" s="93"/>
      <c r="O5" s="1905"/>
      <c r="P5" s="95"/>
      <c r="Q5" s="93"/>
      <c r="R5" s="93"/>
      <c r="S5" s="95"/>
      <c r="T5" s="95"/>
      <c r="U5" s="95" t="s">
        <v>957</v>
      </c>
      <c r="V5" s="95"/>
      <c r="W5" s="95"/>
      <c r="X5" s="95"/>
      <c r="Y5" s="95"/>
      <c r="Z5" s="95"/>
      <c r="AA5" s="95"/>
    </row>
    <row r="6" spans="1:27" s="51" customFormat="1" ht="9.9499999999999993" customHeight="1">
      <c r="A6" s="1901" t="s">
        <v>976</v>
      </c>
      <c r="B6" s="354"/>
      <c r="C6" s="355"/>
      <c r="D6" s="354" t="s">
        <v>19</v>
      </c>
      <c r="E6" s="58"/>
      <c r="F6" s="354"/>
      <c r="G6" s="355"/>
      <c r="H6" s="355" t="s">
        <v>1004</v>
      </c>
      <c r="I6" s="355"/>
      <c r="J6" s="355"/>
      <c r="K6" s="355" t="s">
        <v>22</v>
      </c>
      <c r="L6" s="355"/>
      <c r="M6" s="355" t="s">
        <v>1342</v>
      </c>
      <c r="N6" s="354"/>
      <c r="O6" s="1903" t="s">
        <v>1687</v>
      </c>
      <c r="P6" s="355"/>
      <c r="Q6" s="354"/>
      <c r="R6" s="354"/>
      <c r="S6" s="355"/>
      <c r="T6" s="355"/>
      <c r="U6" s="355" t="s">
        <v>1003</v>
      </c>
      <c r="V6" s="355"/>
      <c r="W6" s="355"/>
      <c r="X6" s="355"/>
      <c r="Y6" s="355"/>
      <c r="Z6" s="355"/>
      <c r="AA6" s="355" t="s">
        <v>1793</v>
      </c>
    </row>
    <row r="7" spans="1:27" s="51" customFormat="1" ht="9.9499999999999993" customHeight="1">
      <c r="A7" s="1901" t="s">
        <v>1001</v>
      </c>
      <c r="B7" s="354" t="s">
        <v>1002</v>
      </c>
      <c r="C7" s="355" t="s">
        <v>178</v>
      </c>
      <c r="D7" s="362" t="s">
        <v>1711</v>
      </c>
      <c r="E7" s="362" t="s">
        <v>2072</v>
      </c>
      <c r="F7" s="354"/>
      <c r="G7" s="355" t="s">
        <v>20</v>
      </c>
      <c r="H7" s="355" t="s">
        <v>1790</v>
      </c>
      <c r="I7" s="355" t="s">
        <v>21</v>
      </c>
      <c r="J7" s="355"/>
      <c r="K7" s="355" t="s">
        <v>2076</v>
      </c>
      <c r="L7" s="355"/>
      <c r="M7" s="355" t="s">
        <v>2077</v>
      </c>
      <c r="N7" s="354" t="s">
        <v>2078</v>
      </c>
      <c r="O7" s="1903" t="s">
        <v>1001</v>
      </c>
      <c r="P7" s="355" t="s">
        <v>767</v>
      </c>
      <c r="Q7" s="354" t="s">
        <v>24</v>
      </c>
      <c r="R7" s="354" t="s">
        <v>2149</v>
      </c>
      <c r="S7" s="355" t="s">
        <v>2079</v>
      </c>
      <c r="T7" s="355" t="s">
        <v>27</v>
      </c>
      <c r="U7" s="355" t="s">
        <v>29</v>
      </c>
      <c r="V7" s="355"/>
      <c r="W7" s="355" t="s">
        <v>2080</v>
      </c>
      <c r="X7" s="355" t="s">
        <v>1005</v>
      </c>
      <c r="Y7" s="355" t="s">
        <v>31</v>
      </c>
      <c r="Z7" s="355"/>
      <c r="AA7" s="355" t="s">
        <v>33</v>
      </c>
    </row>
    <row r="8" spans="1:27" s="51" customFormat="1" ht="9.9499999999999993" customHeight="1">
      <c r="A8" s="1902" t="s">
        <v>1006</v>
      </c>
      <c r="B8" s="121" t="s">
        <v>1007</v>
      </c>
      <c r="C8" s="94" t="s">
        <v>980</v>
      </c>
      <c r="D8" s="964" t="s">
        <v>1790</v>
      </c>
      <c r="E8" s="964" t="s">
        <v>2073</v>
      </c>
      <c r="F8" s="121" t="s">
        <v>497</v>
      </c>
      <c r="G8" s="94" t="s">
        <v>999</v>
      </c>
      <c r="H8" s="94" t="s">
        <v>2074</v>
      </c>
      <c r="I8" s="94" t="s">
        <v>929</v>
      </c>
      <c r="J8" s="94" t="s">
        <v>2075</v>
      </c>
      <c r="K8" s="94" t="s">
        <v>1790</v>
      </c>
      <c r="L8" s="94" t="s">
        <v>1009</v>
      </c>
      <c r="M8" s="94" t="s">
        <v>23</v>
      </c>
      <c r="N8" s="121" t="s">
        <v>23</v>
      </c>
      <c r="O8" s="1904" t="s">
        <v>1006</v>
      </c>
      <c r="P8" s="94" t="s">
        <v>1790</v>
      </c>
      <c r="Q8" s="121" t="s">
        <v>25</v>
      </c>
      <c r="R8" s="121" t="s">
        <v>26</v>
      </c>
      <c r="S8" s="94" t="s">
        <v>930</v>
      </c>
      <c r="T8" s="94" t="s">
        <v>28</v>
      </c>
      <c r="U8" s="94" t="s">
        <v>854</v>
      </c>
      <c r="V8" s="94" t="s">
        <v>30</v>
      </c>
      <c r="W8" s="94" t="s">
        <v>2081</v>
      </c>
      <c r="X8" s="94" t="s">
        <v>1011</v>
      </c>
      <c r="Y8" s="94" t="s">
        <v>32</v>
      </c>
      <c r="Z8" s="94" t="s">
        <v>1284</v>
      </c>
      <c r="AA8" s="94" t="s">
        <v>1789</v>
      </c>
    </row>
    <row r="9" spans="1:27" s="717" customFormat="1" ht="9.6" customHeight="1">
      <c r="A9" s="302" t="s">
        <v>2019</v>
      </c>
      <c r="B9" s="413">
        <v>108.76789617396449</v>
      </c>
      <c r="C9" s="413">
        <v>108.53171934974358</v>
      </c>
      <c r="D9" s="413">
        <v>107.78990295483611</v>
      </c>
      <c r="E9" s="413">
        <v>128.47891406442693</v>
      </c>
      <c r="F9" s="623">
        <v>102.28796179116303</v>
      </c>
      <c r="G9" s="413">
        <v>108.46258052553642</v>
      </c>
      <c r="H9" s="413">
        <v>102.42788475474755</v>
      </c>
      <c r="I9" s="413">
        <v>118.13261531850652</v>
      </c>
      <c r="J9" s="413">
        <v>104.06683075846003</v>
      </c>
      <c r="K9" s="413">
        <v>107.07040698651662</v>
      </c>
      <c r="L9" s="413">
        <v>117.62363513808999</v>
      </c>
      <c r="M9" s="413">
        <v>103.28384345521846</v>
      </c>
      <c r="N9" s="413">
        <v>120.51020213495148</v>
      </c>
      <c r="O9" s="302" t="s">
        <v>2019</v>
      </c>
      <c r="P9" s="413">
        <v>106.56803484473507</v>
      </c>
      <c r="Q9" s="413">
        <v>108.40099861606276</v>
      </c>
      <c r="R9" s="623">
        <v>109.11975841594059</v>
      </c>
      <c r="S9" s="623">
        <v>115.53024964714666</v>
      </c>
      <c r="T9" s="413">
        <v>112.23732510317399</v>
      </c>
      <c r="U9" s="413">
        <v>105.42914240032431</v>
      </c>
      <c r="V9" s="623">
        <v>100.12961906937315</v>
      </c>
      <c r="W9" s="623">
        <v>97.898401184005508</v>
      </c>
      <c r="X9" s="623">
        <v>107.22277821582489</v>
      </c>
      <c r="Y9" s="413">
        <v>102.74515226294022</v>
      </c>
      <c r="Z9" s="413">
        <v>107.34680042745218</v>
      </c>
      <c r="AA9" s="413">
        <v>104.26505815899388</v>
      </c>
    </row>
    <row r="10" spans="1:27" s="717" customFormat="1" ht="9.6" customHeight="1">
      <c r="A10" s="302" t="s">
        <v>2172</v>
      </c>
      <c r="B10" s="413">
        <v>113.19787003967998</v>
      </c>
      <c r="C10" s="413">
        <v>111.42342021319473</v>
      </c>
      <c r="D10" s="413">
        <v>108.83617518324756</v>
      </c>
      <c r="E10" s="413">
        <v>129.26723631129101</v>
      </c>
      <c r="F10" s="623">
        <v>100.1230587220255</v>
      </c>
      <c r="G10" s="413">
        <v>110.60182140842713</v>
      </c>
      <c r="H10" s="413">
        <v>108.13285233903555</v>
      </c>
      <c r="I10" s="413">
        <v>116.74054697751217</v>
      </c>
      <c r="J10" s="413">
        <v>102.33615452414614</v>
      </c>
      <c r="K10" s="413">
        <v>122.92085810472626</v>
      </c>
      <c r="L10" s="413">
        <v>129.61296414392896</v>
      </c>
      <c r="M10" s="413">
        <v>108.83380411702144</v>
      </c>
      <c r="N10" s="413">
        <v>145.89548285768174</v>
      </c>
      <c r="O10" s="302" t="s">
        <v>2172</v>
      </c>
      <c r="P10" s="413">
        <v>119.22632341200099</v>
      </c>
      <c r="Q10" s="413">
        <v>114.55126812819401</v>
      </c>
      <c r="R10" s="623">
        <v>115.86972706314657</v>
      </c>
      <c r="S10" s="623">
        <v>126.91637718649513</v>
      </c>
      <c r="T10" s="413">
        <v>120.07827919712021</v>
      </c>
      <c r="U10" s="413">
        <v>117.8491920866413</v>
      </c>
      <c r="V10" s="623">
        <v>101.63658810584514</v>
      </c>
      <c r="W10" s="623">
        <v>92.875827623472389</v>
      </c>
      <c r="X10" s="623">
        <v>105.08471790256587</v>
      </c>
      <c r="Y10" s="413">
        <v>110.65708210012686</v>
      </c>
      <c r="Z10" s="413">
        <v>115.13785428968843</v>
      </c>
      <c r="AA10" s="413">
        <v>110.3135899662305</v>
      </c>
    </row>
    <row r="11" spans="1:27" s="701" customFormat="1" ht="9.6" customHeight="1">
      <c r="A11" s="1430"/>
      <c r="B11" s="414"/>
      <c r="C11" s="414"/>
      <c r="D11" s="414"/>
      <c r="E11" s="414"/>
      <c r="F11" s="1431"/>
      <c r="G11" s="414"/>
      <c r="H11" s="414"/>
      <c r="I11" s="414"/>
      <c r="J11" s="414"/>
      <c r="K11" s="414"/>
      <c r="L11" s="414"/>
      <c r="M11" s="414"/>
      <c r="N11" s="414"/>
      <c r="O11" s="1430"/>
      <c r="P11" s="414"/>
      <c r="Q11" s="414"/>
      <c r="R11" s="1431"/>
      <c r="S11" s="1431"/>
      <c r="T11" s="414"/>
      <c r="U11" s="414"/>
      <c r="V11" s="1431"/>
      <c r="W11" s="1431"/>
      <c r="X11" s="1431"/>
      <c r="Y11" s="414"/>
      <c r="Z11" s="414"/>
      <c r="AA11" s="414"/>
    </row>
    <row r="12" spans="1:27" s="717" customFormat="1" ht="9.6" customHeight="1">
      <c r="A12" s="302" t="s">
        <v>2295</v>
      </c>
      <c r="B12" s="413">
        <v>119.82547670704386</v>
      </c>
      <c r="C12" s="413">
        <v>116.95934719589296</v>
      </c>
      <c r="D12" s="413">
        <v>118.56966570272556</v>
      </c>
      <c r="E12" s="413">
        <v>107.49610367025647</v>
      </c>
      <c r="F12" s="623">
        <v>110.16010512763563</v>
      </c>
      <c r="G12" s="413">
        <v>112.90879617139835</v>
      </c>
      <c r="H12" s="413">
        <v>111.27741907018027</v>
      </c>
      <c r="I12" s="413">
        <v>118.23684760929062</v>
      </c>
      <c r="J12" s="413">
        <v>111.63349835300212</v>
      </c>
      <c r="K12" s="413">
        <v>123.1827562878134</v>
      </c>
      <c r="L12" s="413">
        <v>132.20434530813191</v>
      </c>
      <c r="M12" s="413">
        <v>115.04199024476556</v>
      </c>
      <c r="N12" s="413">
        <v>171.02586752349302</v>
      </c>
      <c r="O12" s="302" t="s">
        <v>2295</v>
      </c>
      <c r="P12" s="413">
        <v>135.20178282059169</v>
      </c>
      <c r="Q12" s="413">
        <v>120.78119027927966</v>
      </c>
      <c r="R12" s="623">
        <v>124.16855099906887</v>
      </c>
      <c r="S12" s="623">
        <v>148.29012161766659</v>
      </c>
      <c r="T12" s="413">
        <v>123.76772320010141</v>
      </c>
      <c r="U12" s="413">
        <v>131.33042645739062</v>
      </c>
      <c r="V12" s="623">
        <v>105.13543678717761</v>
      </c>
      <c r="W12" s="623">
        <v>91.708088185184167</v>
      </c>
      <c r="X12" s="623">
        <v>113.5218942806935</v>
      </c>
      <c r="Y12" s="413">
        <v>125.78417128955991</v>
      </c>
      <c r="Z12" s="413">
        <v>120.96372949080099</v>
      </c>
      <c r="AA12" s="413">
        <v>120.20222600401181</v>
      </c>
    </row>
    <row r="13" spans="1:27" s="701" customFormat="1" ht="9.6" customHeight="1">
      <c r="A13" s="175" t="s">
        <v>1681</v>
      </c>
      <c r="B13" s="413">
        <v>119.07324782729152</v>
      </c>
      <c r="C13" s="413">
        <v>116.7295436604641</v>
      </c>
      <c r="D13" s="413">
        <v>117.91970093236884</v>
      </c>
      <c r="E13" s="413">
        <v>114.97984096420338</v>
      </c>
      <c r="F13" s="623">
        <v>110.4737449005855</v>
      </c>
      <c r="G13" s="413">
        <v>111.65268760995203</v>
      </c>
      <c r="H13" s="413">
        <v>110.93293928155117</v>
      </c>
      <c r="I13" s="413">
        <v>117.91892225865466</v>
      </c>
      <c r="J13" s="413">
        <v>111.38261568044659</v>
      </c>
      <c r="K13" s="413">
        <v>125.50662409738233</v>
      </c>
      <c r="L13" s="413">
        <v>136.02681769196519</v>
      </c>
      <c r="M13" s="413">
        <v>112.25847800477061</v>
      </c>
      <c r="N13" s="413">
        <v>164.57000000000005</v>
      </c>
      <c r="O13" s="175" t="s">
        <v>1681</v>
      </c>
      <c r="P13" s="413">
        <v>131.75</v>
      </c>
      <c r="Q13" s="413">
        <v>118.40999211892348</v>
      </c>
      <c r="R13" s="623">
        <v>122.60655186140964</v>
      </c>
      <c r="S13" s="623">
        <v>143.71999999999989</v>
      </c>
      <c r="T13" s="413">
        <v>124.30596012495882</v>
      </c>
      <c r="U13" s="413">
        <v>126.50325412374958</v>
      </c>
      <c r="V13" s="623">
        <v>104.11999999999996</v>
      </c>
      <c r="W13" s="623">
        <v>91.473092963723744</v>
      </c>
      <c r="X13" s="623">
        <v>111.72999999999999</v>
      </c>
      <c r="Y13" s="413">
        <v>121.4099999999999</v>
      </c>
      <c r="Z13" s="413">
        <v>120.52999999999996</v>
      </c>
      <c r="AA13" s="413">
        <v>116.68707829692957</v>
      </c>
    </row>
    <row r="14" spans="1:27" s="701" customFormat="1" ht="9.6" customHeight="1">
      <c r="A14" s="1430" t="s">
        <v>1012</v>
      </c>
      <c r="B14" s="414">
        <v>118.88</v>
      </c>
      <c r="C14" s="414">
        <v>116.27</v>
      </c>
      <c r="D14" s="414">
        <v>118.16</v>
      </c>
      <c r="E14" s="414">
        <v>114.83</v>
      </c>
      <c r="F14" s="1431">
        <v>104.36</v>
      </c>
      <c r="G14" s="414">
        <v>112.19</v>
      </c>
      <c r="H14" s="414">
        <v>110.85</v>
      </c>
      <c r="I14" s="414">
        <v>118.62</v>
      </c>
      <c r="J14" s="414">
        <v>111.92</v>
      </c>
      <c r="K14" s="414">
        <v>125.65</v>
      </c>
      <c r="L14" s="414">
        <v>138.30000000000001</v>
      </c>
      <c r="M14" s="414">
        <v>110.79</v>
      </c>
      <c r="N14" s="414">
        <v>164.57</v>
      </c>
      <c r="O14" s="1430" t="s">
        <v>1012</v>
      </c>
      <c r="P14" s="414">
        <v>131.75</v>
      </c>
      <c r="Q14" s="414">
        <v>118.39</v>
      </c>
      <c r="R14" s="1431">
        <v>122.82</v>
      </c>
      <c r="S14" s="1431">
        <v>143.72</v>
      </c>
      <c r="T14" s="414">
        <v>125.73</v>
      </c>
      <c r="U14" s="414">
        <v>123.89</v>
      </c>
      <c r="V14" s="1431">
        <v>104.12</v>
      </c>
      <c r="W14" s="1431">
        <v>91.77</v>
      </c>
      <c r="X14" s="1431">
        <v>111.73</v>
      </c>
      <c r="Y14" s="414">
        <v>121.41</v>
      </c>
      <c r="Z14" s="414">
        <v>120.53</v>
      </c>
      <c r="AA14" s="414">
        <v>114.59</v>
      </c>
    </row>
    <row r="15" spans="1:27" s="701" customFormat="1" ht="9.6" customHeight="1">
      <c r="A15" s="1430" t="s">
        <v>1013</v>
      </c>
      <c r="B15" s="414">
        <v>119.22</v>
      </c>
      <c r="C15" s="414">
        <v>116.99</v>
      </c>
      <c r="D15" s="414">
        <v>117.55</v>
      </c>
      <c r="E15" s="414">
        <v>114.86</v>
      </c>
      <c r="F15" s="1431">
        <v>114.22</v>
      </c>
      <c r="G15" s="414">
        <v>111.41</v>
      </c>
      <c r="H15" s="414">
        <v>110.62</v>
      </c>
      <c r="I15" s="414">
        <v>117.69</v>
      </c>
      <c r="J15" s="414">
        <v>110.96</v>
      </c>
      <c r="K15" s="414">
        <v>125.41</v>
      </c>
      <c r="L15" s="414">
        <v>138.26</v>
      </c>
      <c r="M15" s="414">
        <v>113</v>
      </c>
      <c r="N15" s="414">
        <v>164.57</v>
      </c>
      <c r="O15" s="1430" t="s">
        <v>1013</v>
      </c>
      <c r="P15" s="414">
        <v>131.75</v>
      </c>
      <c r="Q15" s="414">
        <v>118.37</v>
      </c>
      <c r="R15" s="1431">
        <v>122.59</v>
      </c>
      <c r="S15" s="1431">
        <v>143.72</v>
      </c>
      <c r="T15" s="414">
        <v>123.6</v>
      </c>
      <c r="U15" s="414">
        <v>128.91</v>
      </c>
      <c r="V15" s="1431">
        <v>104.12</v>
      </c>
      <c r="W15" s="1431">
        <v>91.32</v>
      </c>
      <c r="X15" s="1431">
        <v>111.73</v>
      </c>
      <c r="Y15" s="414">
        <v>121.41</v>
      </c>
      <c r="Z15" s="414">
        <v>120.53</v>
      </c>
      <c r="AA15" s="414">
        <v>117.66</v>
      </c>
    </row>
    <row r="16" spans="1:27" s="701" customFormat="1" ht="9.6" customHeight="1">
      <c r="A16" s="1430" t="s">
        <v>1014</v>
      </c>
      <c r="B16" s="414">
        <v>119.12</v>
      </c>
      <c r="C16" s="1264">
        <v>116.93</v>
      </c>
      <c r="D16" s="414">
        <v>118.05</v>
      </c>
      <c r="E16" s="414">
        <v>115.25</v>
      </c>
      <c r="F16" s="1431">
        <v>113.11</v>
      </c>
      <c r="G16" s="414">
        <v>111.36</v>
      </c>
      <c r="H16" s="414">
        <v>111.33</v>
      </c>
      <c r="I16" s="414">
        <v>117.45</v>
      </c>
      <c r="J16" s="414">
        <v>111.27</v>
      </c>
      <c r="K16" s="414">
        <v>125.46</v>
      </c>
      <c r="L16" s="414">
        <v>131.63</v>
      </c>
      <c r="M16" s="414">
        <v>113</v>
      </c>
      <c r="N16" s="414">
        <v>164.57</v>
      </c>
      <c r="O16" s="1430" t="s">
        <v>1014</v>
      </c>
      <c r="P16" s="414">
        <v>131.75</v>
      </c>
      <c r="Q16" s="414">
        <v>118.47</v>
      </c>
      <c r="R16" s="1431">
        <v>122.41</v>
      </c>
      <c r="S16" s="1431">
        <v>143.72</v>
      </c>
      <c r="T16" s="414">
        <v>123.6</v>
      </c>
      <c r="U16" s="414">
        <v>126.76</v>
      </c>
      <c r="V16" s="1431">
        <v>104.12</v>
      </c>
      <c r="W16" s="1431">
        <v>91.33</v>
      </c>
      <c r="X16" s="1431">
        <v>111.73</v>
      </c>
      <c r="Y16" s="414">
        <v>121.41</v>
      </c>
      <c r="Z16" s="414">
        <v>120.53</v>
      </c>
      <c r="AA16" s="414">
        <v>117.84</v>
      </c>
    </row>
    <row r="17" spans="1:27" s="717" customFormat="1" ht="9.6" customHeight="1">
      <c r="A17" s="302"/>
      <c r="B17" s="413"/>
      <c r="C17" s="413"/>
      <c r="D17" s="413"/>
      <c r="E17" s="413"/>
      <c r="F17" s="623"/>
      <c r="G17" s="413"/>
      <c r="H17" s="413"/>
      <c r="I17" s="413"/>
      <c r="J17" s="413"/>
      <c r="K17" s="413"/>
      <c r="L17" s="413"/>
      <c r="M17" s="413"/>
      <c r="N17" s="413"/>
      <c r="O17" s="302"/>
      <c r="P17" s="413"/>
      <c r="Q17" s="413"/>
      <c r="R17" s="623"/>
      <c r="S17" s="623"/>
      <c r="T17" s="413"/>
      <c r="U17" s="413"/>
      <c r="V17" s="623"/>
      <c r="W17" s="623"/>
      <c r="X17" s="623"/>
      <c r="Y17" s="413"/>
      <c r="Z17" s="413"/>
      <c r="AA17" s="413"/>
    </row>
    <row r="18" spans="1:27" s="701" customFormat="1" ht="9.6" customHeight="1">
      <c r="A18" s="175" t="s">
        <v>1682</v>
      </c>
      <c r="B18" s="413">
        <v>120.21662718686456</v>
      </c>
      <c r="C18" s="413">
        <v>117.80318320354974</v>
      </c>
      <c r="D18" s="413">
        <v>118.52642998880846</v>
      </c>
      <c r="E18" s="413">
        <v>110.16106143258591</v>
      </c>
      <c r="F18" s="623">
        <v>119.42941935849261</v>
      </c>
      <c r="G18" s="413">
        <v>112.36979994645468</v>
      </c>
      <c r="H18" s="413">
        <v>111.75948386964204</v>
      </c>
      <c r="I18" s="413">
        <v>118.38146443135051</v>
      </c>
      <c r="J18" s="413">
        <v>106.3740337961593</v>
      </c>
      <c r="K18" s="413">
        <v>125.62647512843036</v>
      </c>
      <c r="L18" s="413">
        <v>131.92637291195439</v>
      </c>
      <c r="M18" s="413">
        <v>115.47992989438514</v>
      </c>
      <c r="N18" s="413">
        <v>169.70999999999987</v>
      </c>
      <c r="O18" s="175" t="s">
        <v>1682</v>
      </c>
      <c r="P18" s="413">
        <v>131.75</v>
      </c>
      <c r="Q18" s="413">
        <v>119.07216518171441</v>
      </c>
      <c r="R18" s="623">
        <v>123.86331547790141</v>
      </c>
      <c r="S18" s="623">
        <v>147.86999999999998</v>
      </c>
      <c r="T18" s="413">
        <v>123.50666009835636</v>
      </c>
      <c r="U18" s="413">
        <v>131.52101232401731</v>
      </c>
      <c r="V18" s="623">
        <v>105.59999999999998</v>
      </c>
      <c r="W18" s="623">
        <v>90.71967957407341</v>
      </c>
      <c r="X18" s="623">
        <v>113.42999999999995</v>
      </c>
      <c r="Y18" s="413">
        <v>125.19999999999996</v>
      </c>
      <c r="Z18" s="413">
        <v>120.52999999999996</v>
      </c>
      <c r="AA18" s="413">
        <v>119.55215214885672</v>
      </c>
    </row>
    <row r="19" spans="1:27" s="701" customFormat="1" ht="9.6" customHeight="1">
      <c r="A19" s="1430" t="s">
        <v>1015</v>
      </c>
      <c r="B19" s="414">
        <v>120.3</v>
      </c>
      <c r="C19" s="414">
        <v>118</v>
      </c>
      <c r="D19" s="414">
        <v>118.39</v>
      </c>
      <c r="E19" s="414">
        <v>114.22</v>
      </c>
      <c r="F19" s="1431">
        <v>117.83</v>
      </c>
      <c r="G19" s="414">
        <v>112.22</v>
      </c>
      <c r="H19" s="414">
        <v>112</v>
      </c>
      <c r="I19" s="414">
        <v>119.29</v>
      </c>
      <c r="J19" s="414">
        <v>110.63</v>
      </c>
      <c r="K19" s="414">
        <v>125.82</v>
      </c>
      <c r="L19" s="414">
        <v>133.41</v>
      </c>
      <c r="M19" s="414">
        <v>115.66</v>
      </c>
      <c r="N19" s="414">
        <v>169.71</v>
      </c>
      <c r="O19" s="1430" t="s">
        <v>1015</v>
      </c>
      <c r="P19" s="414">
        <v>131.75</v>
      </c>
      <c r="Q19" s="414">
        <v>118.33</v>
      </c>
      <c r="R19" s="1431">
        <v>123.77</v>
      </c>
      <c r="S19" s="1431">
        <v>147.87</v>
      </c>
      <c r="T19" s="414">
        <v>123.45</v>
      </c>
      <c r="U19" s="414">
        <v>130.41999999999999</v>
      </c>
      <c r="V19" s="1431">
        <v>105.6</v>
      </c>
      <c r="W19" s="1431">
        <v>90.87</v>
      </c>
      <c r="X19" s="1431">
        <v>113.43</v>
      </c>
      <c r="Y19" s="414">
        <v>125.2</v>
      </c>
      <c r="Z19" s="414">
        <v>120.53</v>
      </c>
      <c r="AA19" s="414">
        <v>119.74</v>
      </c>
    </row>
    <row r="20" spans="1:27" s="701" customFormat="1" ht="9.6" customHeight="1">
      <c r="A20" s="1430" t="s">
        <v>1016</v>
      </c>
      <c r="B20" s="414">
        <v>120.27</v>
      </c>
      <c r="C20" s="414">
        <v>117.86</v>
      </c>
      <c r="D20" s="414">
        <v>118.33</v>
      </c>
      <c r="E20" s="414">
        <v>109.59</v>
      </c>
      <c r="F20" s="1431">
        <v>121.61</v>
      </c>
      <c r="G20" s="414">
        <v>112.22</v>
      </c>
      <c r="H20" s="414">
        <v>112</v>
      </c>
      <c r="I20" s="414">
        <v>118.15</v>
      </c>
      <c r="J20" s="414">
        <v>103.64</v>
      </c>
      <c r="K20" s="414">
        <v>125.74</v>
      </c>
      <c r="L20" s="414">
        <v>132.25</v>
      </c>
      <c r="M20" s="414">
        <v>115.39</v>
      </c>
      <c r="N20" s="414">
        <v>169.71</v>
      </c>
      <c r="O20" s="1430" t="s">
        <v>1016</v>
      </c>
      <c r="P20" s="414">
        <v>131.75</v>
      </c>
      <c r="Q20" s="414">
        <v>119.4</v>
      </c>
      <c r="R20" s="1431">
        <v>123.9</v>
      </c>
      <c r="S20" s="1431">
        <v>147.87</v>
      </c>
      <c r="T20" s="414">
        <v>123.54</v>
      </c>
      <c r="U20" s="414">
        <v>132.06</v>
      </c>
      <c r="V20" s="1431">
        <v>105.6</v>
      </c>
      <c r="W20" s="1431">
        <v>90.91</v>
      </c>
      <c r="X20" s="1431">
        <v>113.43</v>
      </c>
      <c r="Y20" s="414">
        <v>125.2</v>
      </c>
      <c r="Z20" s="414">
        <v>120.53</v>
      </c>
      <c r="AA20" s="414">
        <v>118.83</v>
      </c>
    </row>
    <row r="21" spans="1:27" s="701" customFormat="1" ht="9.6" customHeight="1">
      <c r="A21" s="1430" t="s">
        <v>1017</v>
      </c>
      <c r="B21" s="414">
        <v>120.08</v>
      </c>
      <c r="C21" s="1264">
        <v>117.55</v>
      </c>
      <c r="D21" s="414">
        <v>118.86</v>
      </c>
      <c r="E21" s="414">
        <v>106.8</v>
      </c>
      <c r="F21" s="1431">
        <v>118.88</v>
      </c>
      <c r="G21" s="414">
        <v>112.67</v>
      </c>
      <c r="H21" s="414">
        <v>111.28</v>
      </c>
      <c r="I21" s="414">
        <v>117.71</v>
      </c>
      <c r="J21" s="414">
        <v>104.98</v>
      </c>
      <c r="K21" s="414">
        <v>125.32</v>
      </c>
      <c r="L21" s="414">
        <v>130.13999999999999</v>
      </c>
      <c r="M21" s="414">
        <v>115.39</v>
      </c>
      <c r="N21" s="414">
        <v>169.71</v>
      </c>
      <c r="O21" s="1430" t="s">
        <v>1017</v>
      </c>
      <c r="P21" s="414">
        <v>131.75</v>
      </c>
      <c r="Q21" s="414">
        <v>119.49</v>
      </c>
      <c r="R21" s="1431">
        <v>123.92</v>
      </c>
      <c r="S21" s="1431">
        <v>147.87</v>
      </c>
      <c r="T21" s="414">
        <v>123.53</v>
      </c>
      <c r="U21" s="414">
        <v>132.09</v>
      </c>
      <c r="V21" s="1431">
        <v>105.6</v>
      </c>
      <c r="W21" s="1431">
        <v>90.38</v>
      </c>
      <c r="X21" s="1431">
        <v>113.43</v>
      </c>
      <c r="Y21" s="414">
        <v>125.2</v>
      </c>
      <c r="Z21" s="414">
        <v>120.53</v>
      </c>
      <c r="AA21" s="414">
        <v>120.09</v>
      </c>
    </row>
    <row r="22" spans="1:27" s="717" customFormat="1" ht="9.6" customHeight="1">
      <c r="A22" s="302"/>
      <c r="B22" s="413"/>
      <c r="C22" s="413"/>
      <c r="D22" s="413"/>
      <c r="E22" s="413"/>
      <c r="F22" s="623"/>
      <c r="G22" s="413"/>
      <c r="H22" s="413"/>
      <c r="I22" s="413"/>
      <c r="J22" s="413"/>
      <c r="K22" s="413"/>
      <c r="L22" s="413"/>
      <c r="M22" s="413"/>
      <c r="N22" s="413"/>
      <c r="O22" s="302"/>
      <c r="P22" s="413"/>
      <c r="Q22" s="413"/>
      <c r="R22" s="623"/>
      <c r="S22" s="623"/>
      <c r="T22" s="413"/>
      <c r="U22" s="413"/>
      <c r="V22" s="623"/>
      <c r="W22" s="623"/>
      <c r="X22" s="623"/>
      <c r="Y22" s="413"/>
      <c r="Z22" s="413"/>
      <c r="AA22" s="413"/>
    </row>
    <row r="23" spans="1:27" s="701" customFormat="1" ht="9.6" customHeight="1">
      <c r="A23" s="175" t="s">
        <v>1679</v>
      </c>
      <c r="B23" s="413">
        <v>119.29998211790728</v>
      </c>
      <c r="C23" s="413">
        <v>115.98995316830909</v>
      </c>
      <c r="D23" s="413">
        <v>119.04948367272885</v>
      </c>
      <c r="E23" s="413">
        <v>104.1635526142221</v>
      </c>
      <c r="F23" s="623">
        <v>104.93797630575742</v>
      </c>
      <c r="G23" s="413">
        <v>112.9648626559849</v>
      </c>
      <c r="H23" s="413">
        <v>110.95332692320507</v>
      </c>
      <c r="I23" s="413">
        <v>117.2599860737472</v>
      </c>
      <c r="J23" s="413">
        <v>109.08485040066826</v>
      </c>
      <c r="K23" s="413">
        <v>122.55820219904081</v>
      </c>
      <c r="L23" s="413">
        <v>128.75934989197393</v>
      </c>
      <c r="M23" s="413">
        <v>115.33981580316862</v>
      </c>
      <c r="N23" s="413">
        <v>169.89999999999989</v>
      </c>
      <c r="O23" s="175" t="s">
        <v>1679</v>
      </c>
      <c r="P23" s="413">
        <v>134.52999999999997</v>
      </c>
      <c r="Q23" s="413">
        <v>119.92316588816018</v>
      </c>
      <c r="R23" s="623">
        <v>124.33999490708592</v>
      </c>
      <c r="S23" s="623">
        <v>148.96999999999994</v>
      </c>
      <c r="T23" s="413">
        <v>123.53999999999996</v>
      </c>
      <c r="U23" s="413">
        <v>132.52333324949205</v>
      </c>
      <c r="V23" s="623">
        <v>105.81999999999996</v>
      </c>
      <c r="W23" s="623">
        <v>91.229947385698011</v>
      </c>
      <c r="X23" s="623">
        <v>114.60000000000002</v>
      </c>
      <c r="Y23" s="413">
        <v>125.09999999999991</v>
      </c>
      <c r="Z23" s="413">
        <v>120.19999999999999</v>
      </c>
      <c r="AA23" s="413">
        <v>121.23223304444839</v>
      </c>
    </row>
    <row r="24" spans="1:27" s="701" customFormat="1" ht="9.6" customHeight="1">
      <c r="A24" s="1430" t="s">
        <v>56</v>
      </c>
      <c r="B24" s="414">
        <v>119.38</v>
      </c>
      <c r="C24" s="414">
        <v>116.13</v>
      </c>
      <c r="D24" s="414">
        <v>119.44</v>
      </c>
      <c r="E24" s="414">
        <v>106.06</v>
      </c>
      <c r="F24" s="1431">
        <v>106.3</v>
      </c>
      <c r="G24" s="414">
        <v>112.11</v>
      </c>
      <c r="H24" s="414">
        <v>110.98</v>
      </c>
      <c r="I24" s="414">
        <v>117.34</v>
      </c>
      <c r="J24" s="414">
        <v>105.29</v>
      </c>
      <c r="K24" s="414">
        <v>123.5</v>
      </c>
      <c r="L24" s="414">
        <v>129.28</v>
      </c>
      <c r="M24" s="414">
        <v>115.41</v>
      </c>
      <c r="N24" s="414">
        <v>169.9</v>
      </c>
      <c r="O24" s="1430" t="s">
        <v>56</v>
      </c>
      <c r="P24" s="414">
        <v>134.53</v>
      </c>
      <c r="Q24" s="414">
        <v>119.67</v>
      </c>
      <c r="R24" s="1431">
        <v>124.32</v>
      </c>
      <c r="S24" s="1431">
        <v>148.97</v>
      </c>
      <c r="T24" s="414">
        <v>123.54</v>
      </c>
      <c r="U24" s="414">
        <v>132.52000000000001</v>
      </c>
      <c r="V24" s="1431">
        <v>105.82</v>
      </c>
      <c r="W24" s="1431">
        <v>91.23</v>
      </c>
      <c r="X24" s="1431">
        <v>114.6</v>
      </c>
      <c r="Y24" s="414">
        <v>125.1</v>
      </c>
      <c r="Z24" s="414">
        <v>120.2</v>
      </c>
      <c r="AA24" s="414">
        <v>120.8</v>
      </c>
    </row>
    <row r="25" spans="1:27" s="701" customFormat="1" ht="9.6" customHeight="1">
      <c r="A25" s="1430" t="s">
        <v>57</v>
      </c>
      <c r="B25" s="414">
        <v>119.22</v>
      </c>
      <c r="C25" s="414">
        <v>115.88</v>
      </c>
      <c r="D25" s="414">
        <v>119.12</v>
      </c>
      <c r="E25" s="414">
        <v>104.43</v>
      </c>
      <c r="F25" s="1431">
        <v>103.71</v>
      </c>
      <c r="G25" s="414">
        <v>113.15</v>
      </c>
      <c r="H25" s="414">
        <v>110.98</v>
      </c>
      <c r="I25" s="414">
        <v>117.21</v>
      </c>
      <c r="J25" s="414">
        <v>108.41</v>
      </c>
      <c r="K25" s="414">
        <v>122.09</v>
      </c>
      <c r="L25" s="414">
        <v>128.72</v>
      </c>
      <c r="M25" s="414">
        <v>115.55</v>
      </c>
      <c r="N25" s="414">
        <v>169.9</v>
      </c>
      <c r="O25" s="1430" t="s">
        <v>57</v>
      </c>
      <c r="P25" s="414">
        <v>134.53</v>
      </c>
      <c r="Q25" s="414">
        <v>119.94</v>
      </c>
      <c r="R25" s="1431">
        <v>124.31</v>
      </c>
      <c r="S25" s="1431">
        <v>148.97</v>
      </c>
      <c r="T25" s="414">
        <v>123.54</v>
      </c>
      <c r="U25" s="414">
        <v>132.52000000000001</v>
      </c>
      <c r="V25" s="1431">
        <v>105.82</v>
      </c>
      <c r="W25" s="1431">
        <v>91.11</v>
      </c>
      <c r="X25" s="1431">
        <v>114.6</v>
      </c>
      <c r="Y25" s="414">
        <v>125.1</v>
      </c>
      <c r="Z25" s="414">
        <v>120.2</v>
      </c>
      <c r="AA25" s="414">
        <v>120.94</v>
      </c>
    </row>
    <row r="26" spans="1:27" s="701" customFormat="1" ht="9.6" customHeight="1">
      <c r="A26" s="1430" t="s">
        <v>58</v>
      </c>
      <c r="B26" s="414">
        <v>119.3</v>
      </c>
      <c r="C26" s="1264">
        <v>115.96</v>
      </c>
      <c r="D26" s="414">
        <v>118.59</v>
      </c>
      <c r="E26" s="414">
        <v>102.04</v>
      </c>
      <c r="F26" s="1431">
        <v>104.82</v>
      </c>
      <c r="G26" s="414">
        <v>113.64</v>
      </c>
      <c r="H26" s="414">
        <v>110.9</v>
      </c>
      <c r="I26" s="414">
        <v>117.23</v>
      </c>
      <c r="J26" s="414">
        <v>113.72</v>
      </c>
      <c r="K26" s="414">
        <v>122.09</v>
      </c>
      <c r="L26" s="414">
        <v>128.28</v>
      </c>
      <c r="M26" s="414">
        <v>115.06</v>
      </c>
      <c r="N26" s="414">
        <v>169.9</v>
      </c>
      <c r="O26" s="1430" t="s">
        <v>58</v>
      </c>
      <c r="P26" s="414">
        <v>134.53</v>
      </c>
      <c r="Q26" s="414">
        <v>120.16</v>
      </c>
      <c r="R26" s="1431">
        <v>124.39</v>
      </c>
      <c r="S26" s="1431">
        <v>148.97</v>
      </c>
      <c r="T26" s="414">
        <v>123.54</v>
      </c>
      <c r="U26" s="414">
        <v>132.53</v>
      </c>
      <c r="V26" s="1431">
        <v>105.82</v>
      </c>
      <c r="W26" s="1431">
        <v>91.35</v>
      </c>
      <c r="X26" s="1431">
        <v>114.6</v>
      </c>
      <c r="Y26" s="414">
        <v>125.1</v>
      </c>
      <c r="Z26" s="414">
        <v>120.2</v>
      </c>
      <c r="AA26" s="414">
        <v>121.96</v>
      </c>
    </row>
    <row r="27" spans="1:27" s="701" customFormat="1" ht="9.6" customHeight="1">
      <c r="A27" s="1430"/>
      <c r="B27" s="414"/>
      <c r="C27" s="414"/>
      <c r="D27" s="414"/>
      <c r="E27" s="414"/>
      <c r="F27" s="1431"/>
      <c r="G27" s="414"/>
      <c r="H27" s="414"/>
      <c r="I27" s="414"/>
      <c r="J27" s="414"/>
      <c r="K27" s="414"/>
      <c r="L27" s="414"/>
      <c r="M27" s="414"/>
      <c r="N27" s="414"/>
      <c r="O27" s="1430"/>
      <c r="P27" s="414"/>
      <c r="Q27" s="414"/>
      <c r="R27" s="1431"/>
      <c r="S27" s="1431"/>
      <c r="T27" s="414"/>
      <c r="U27" s="414"/>
      <c r="V27" s="1431"/>
      <c r="W27" s="1431"/>
      <c r="X27" s="1431"/>
      <c r="Y27" s="414"/>
      <c r="Z27" s="414"/>
      <c r="AA27" s="414"/>
    </row>
    <row r="28" spans="1:27" s="717" customFormat="1" ht="9.6" customHeight="1">
      <c r="A28" s="175" t="s">
        <v>1680</v>
      </c>
      <c r="B28" s="413">
        <v>120.71953237181729</v>
      </c>
      <c r="C28" s="413">
        <v>117.32256676956031</v>
      </c>
      <c r="D28" s="413">
        <v>118.78600946357382</v>
      </c>
      <c r="E28" s="413">
        <v>101.20577454980727</v>
      </c>
      <c r="F28" s="623">
        <v>106.3639078327538</v>
      </c>
      <c r="G28" s="413">
        <v>114.66976967037033</v>
      </c>
      <c r="H28" s="413">
        <v>111.46613439314969</v>
      </c>
      <c r="I28" s="413">
        <v>119.3972492064259</v>
      </c>
      <c r="J28" s="413">
        <v>120.16020426629154</v>
      </c>
      <c r="K28" s="413">
        <v>119.15423035866253</v>
      </c>
      <c r="L28" s="413">
        <v>132.20503139697942</v>
      </c>
      <c r="M28" s="413">
        <v>117.1441568923872</v>
      </c>
      <c r="N28" s="413">
        <v>180.3</v>
      </c>
      <c r="O28" s="175" t="s">
        <v>1680</v>
      </c>
      <c r="P28" s="413">
        <v>143.08999999999995</v>
      </c>
      <c r="Q28" s="413">
        <v>125.86226201847734</v>
      </c>
      <c r="R28" s="623">
        <v>125.88651990477584</v>
      </c>
      <c r="S28" s="623">
        <v>152.73999999999992</v>
      </c>
      <c r="T28" s="413">
        <v>123.71993422876345</v>
      </c>
      <c r="U28" s="413">
        <v>134.91872455471764</v>
      </c>
      <c r="V28" s="623">
        <v>105.01</v>
      </c>
      <c r="W28" s="623">
        <v>93.432563262815222</v>
      </c>
      <c r="X28" s="623">
        <v>114.35000000000002</v>
      </c>
      <c r="Y28" s="413">
        <v>131.63999999999999</v>
      </c>
      <c r="Z28" s="413">
        <v>122.60999999999996</v>
      </c>
      <c r="AA28" s="413">
        <v>123.4388230892343</v>
      </c>
    </row>
    <row r="29" spans="1:27" s="701" customFormat="1" ht="9.6" customHeight="1">
      <c r="A29" s="1430" t="s">
        <v>59</v>
      </c>
      <c r="B29" s="414">
        <v>120.29</v>
      </c>
      <c r="C29" s="414">
        <v>116.77</v>
      </c>
      <c r="D29" s="414">
        <v>118.44</v>
      </c>
      <c r="E29" s="414">
        <v>100.7</v>
      </c>
      <c r="F29" s="1431">
        <v>104.14</v>
      </c>
      <c r="G29" s="414">
        <v>114.99</v>
      </c>
      <c r="H29" s="414">
        <v>110.98</v>
      </c>
      <c r="I29" s="414">
        <v>117.3</v>
      </c>
      <c r="J29" s="414">
        <v>121.71</v>
      </c>
      <c r="K29" s="414">
        <v>121.91</v>
      </c>
      <c r="L29" s="414">
        <v>128.86000000000001</v>
      </c>
      <c r="M29" s="414">
        <v>115.5</v>
      </c>
      <c r="N29" s="414">
        <v>180.3</v>
      </c>
      <c r="O29" s="1430" t="s">
        <v>59</v>
      </c>
      <c r="P29" s="414">
        <v>143.09</v>
      </c>
      <c r="Q29" s="414">
        <v>125.13</v>
      </c>
      <c r="R29" s="1431">
        <v>125.66</v>
      </c>
      <c r="S29" s="1431">
        <v>152.74</v>
      </c>
      <c r="T29" s="414">
        <v>123.54</v>
      </c>
      <c r="U29" s="414">
        <v>134.47999999999999</v>
      </c>
      <c r="V29" s="1431">
        <v>105.01</v>
      </c>
      <c r="W29" s="1431">
        <v>92.06</v>
      </c>
      <c r="X29" s="1431">
        <v>114.35</v>
      </c>
      <c r="Y29" s="414">
        <v>131.63999999999999</v>
      </c>
      <c r="Z29" s="414">
        <v>122.61</v>
      </c>
      <c r="AA29" s="414">
        <v>123.42</v>
      </c>
    </row>
    <row r="30" spans="1:27" s="701" customFormat="1" ht="9.6" customHeight="1">
      <c r="A30" s="1430" t="s">
        <v>60</v>
      </c>
      <c r="B30" s="414">
        <v>120.76</v>
      </c>
      <c r="C30" s="414">
        <v>117.4</v>
      </c>
      <c r="D30" s="414">
        <v>118.58</v>
      </c>
      <c r="E30" s="414">
        <v>101.18</v>
      </c>
      <c r="F30" s="1431">
        <v>105.94</v>
      </c>
      <c r="G30" s="414">
        <v>114.46</v>
      </c>
      <c r="H30" s="414">
        <v>111.7</v>
      </c>
      <c r="I30" s="414">
        <v>120.3</v>
      </c>
      <c r="J30" s="414">
        <v>123.62</v>
      </c>
      <c r="K30" s="414">
        <v>118.02</v>
      </c>
      <c r="L30" s="414">
        <v>133.82</v>
      </c>
      <c r="M30" s="414">
        <v>117.93</v>
      </c>
      <c r="N30" s="414">
        <v>180.3</v>
      </c>
      <c r="O30" s="1430" t="s">
        <v>60</v>
      </c>
      <c r="P30" s="414">
        <v>143.09</v>
      </c>
      <c r="Q30" s="414">
        <v>126.21</v>
      </c>
      <c r="R30" s="1431">
        <v>125.87</v>
      </c>
      <c r="S30" s="1431">
        <v>152.74</v>
      </c>
      <c r="T30" s="414">
        <v>123.8</v>
      </c>
      <c r="U30" s="414">
        <v>134.53</v>
      </c>
      <c r="V30" s="1431">
        <v>105.01</v>
      </c>
      <c r="W30" s="1431">
        <v>92.87</v>
      </c>
      <c r="X30" s="1431">
        <v>114.35</v>
      </c>
      <c r="Y30" s="414">
        <v>131.63999999999999</v>
      </c>
      <c r="Z30" s="414">
        <v>122.61</v>
      </c>
      <c r="AA30" s="414">
        <v>124.11</v>
      </c>
    </row>
    <row r="31" spans="1:27" s="701" customFormat="1" ht="9.6" customHeight="1">
      <c r="A31" s="1430" t="s">
        <v>61</v>
      </c>
      <c r="B31" s="414">
        <v>121.11</v>
      </c>
      <c r="C31" s="414">
        <v>117.8</v>
      </c>
      <c r="D31" s="414">
        <v>119.34</v>
      </c>
      <c r="E31" s="414">
        <v>101.74</v>
      </c>
      <c r="F31" s="1431">
        <v>109.07</v>
      </c>
      <c r="G31" s="414">
        <v>114.56</v>
      </c>
      <c r="H31" s="414">
        <v>111.72</v>
      </c>
      <c r="I31" s="414">
        <v>120.62</v>
      </c>
      <c r="J31" s="414">
        <v>115.31</v>
      </c>
      <c r="K31" s="414">
        <v>117.58</v>
      </c>
      <c r="L31" s="414">
        <v>134</v>
      </c>
      <c r="M31" s="414">
        <v>118.02</v>
      </c>
      <c r="N31" s="414">
        <v>180.3</v>
      </c>
      <c r="O31" s="1430" t="s">
        <v>61</v>
      </c>
      <c r="P31" s="414">
        <v>143.09</v>
      </c>
      <c r="Q31" s="414">
        <v>126.25</v>
      </c>
      <c r="R31" s="1431">
        <v>126.13</v>
      </c>
      <c r="S31" s="1431">
        <v>152.74</v>
      </c>
      <c r="T31" s="414">
        <v>123.82</v>
      </c>
      <c r="U31" s="414">
        <v>135.75</v>
      </c>
      <c r="V31" s="1431">
        <v>105.01</v>
      </c>
      <c r="W31" s="1431">
        <v>95.4</v>
      </c>
      <c r="X31" s="1431">
        <v>114.35</v>
      </c>
      <c r="Y31" s="414">
        <v>131.63999999999999</v>
      </c>
      <c r="Z31" s="414">
        <v>122.61</v>
      </c>
      <c r="AA31" s="414">
        <v>122.79</v>
      </c>
    </row>
    <row r="32" spans="1:27" s="701" customFormat="1" ht="9.6" customHeight="1">
      <c r="A32" s="1430"/>
      <c r="B32" s="414"/>
      <c r="C32" s="414"/>
      <c r="D32" s="414"/>
      <c r="E32" s="414"/>
      <c r="F32" s="1431"/>
      <c r="G32" s="414"/>
      <c r="H32" s="414"/>
      <c r="I32" s="414"/>
      <c r="J32" s="414"/>
      <c r="K32" s="414"/>
      <c r="L32" s="414"/>
      <c r="M32" s="414"/>
      <c r="N32" s="414"/>
      <c r="O32" s="1430"/>
      <c r="P32" s="414"/>
      <c r="Q32" s="414"/>
      <c r="R32" s="1431"/>
      <c r="S32" s="1431"/>
      <c r="T32" s="414"/>
      <c r="U32" s="414"/>
      <c r="V32" s="1431"/>
      <c r="W32" s="1431"/>
      <c r="X32" s="1431"/>
      <c r="Y32" s="414"/>
      <c r="Z32" s="414"/>
      <c r="AA32" s="414"/>
    </row>
    <row r="33" spans="1:27" s="717" customFormat="1" ht="9.6" customHeight="1">
      <c r="A33" s="302" t="s">
        <v>2635</v>
      </c>
      <c r="B33" s="413">
        <v>125.71351254277863</v>
      </c>
      <c r="C33" s="413">
        <v>120.67644534865089</v>
      </c>
      <c r="D33" s="413">
        <v>121.29270016977617</v>
      </c>
      <c r="E33" s="413">
        <v>101.7128151780678</v>
      </c>
      <c r="F33" s="623">
        <v>113.61884418479085</v>
      </c>
      <c r="G33" s="413">
        <v>116.74090082662876</v>
      </c>
      <c r="H33" s="413">
        <v>112.23455297903894</v>
      </c>
      <c r="I33" s="413">
        <v>121.71175295095543</v>
      </c>
      <c r="J33" s="413">
        <v>122.44977574199262</v>
      </c>
      <c r="K33" s="413">
        <v>121.14941026925581</v>
      </c>
      <c r="L33" s="413">
        <v>141.84341627416248</v>
      </c>
      <c r="M33" s="413">
        <v>120.05301017814936</v>
      </c>
      <c r="N33" s="413">
        <v>199.71651600693173</v>
      </c>
      <c r="O33" s="302" t="s">
        <v>2635</v>
      </c>
      <c r="P33" s="413">
        <v>153.46936036338252</v>
      </c>
      <c r="Q33" s="413">
        <v>131.90828718329027</v>
      </c>
      <c r="R33" s="623">
        <v>133.50642201901294</v>
      </c>
      <c r="S33" s="623">
        <v>158.07182222059851</v>
      </c>
      <c r="T33" s="413">
        <v>138.45569736444182</v>
      </c>
      <c r="U33" s="413">
        <v>139.29454958378599</v>
      </c>
      <c r="V33" s="623">
        <v>104.94210026102998</v>
      </c>
      <c r="W33" s="623">
        <v>98.934101414204633</v>
      </c>
      <c r="X33" s="623">
        <v>113.25038386047682</v>
      </c>
      <c r="Y33" s="413">
        <v>133.10360735759033</v>
      </c>
      <c r="Z33" s="413">
        <v>126.14310209160341</v>
      </c>
      <c r="AA33" s="413">
        <v>126.07363810024539</v>
      </c>
    </row>
    <row r="34" spans="1:27" s="701" customFormat="1" ht="9.6" customHeight="1">
      <c r="A34" s="175" t="s">
        <v>1681</v>
      </c>
      <c r="B34" s="413">
        <v>123.17051223791536</v>
      </c>
      <c r="C34" s="413">
        <v>119.03019355410794</v>
      </c>
      <c r="D34" s="413">
        <v>119.5295304594347</v>
      </c>
      <c r="E34" s="413">
        <v>100.8799580180489</v>
      </c>
      <c r="F34" s="623">
        <v>112.56004153554646</v>
      </c>
      <c r="G34" s="413">
        <v>115.19549835382324</v>
      </c>
      <c r="H34" s="413">
        <v>111.80331384926158</v>
      </c>
      <c r="I34" s="413">
        <v>120.04956866609371</v>
      </c>
      <c r="J34" s="413">
        <v>122.38745139066596</v>
      </c>
      <c r="K34" s="413">
        <v>119.73103486559893</v>
      </c>
      <c r="L34" s="413">
        <v>135.68143354669178</v>
      </c>
      <c r="M34" s="413">
        <v>118.43561219013034</v>
      </c>
      <c r="N34" s="413">
        <v>193.37000000000006</v>
      </c>
      <c r="O34" s="175" t="s">
        <v>1681</v>
      </c>
      <c r="P34" s="413">
        <v>148.74</v>
      </c>
      <c r="Q34" s="413">
        <v>129.09656711357923</v>
      </c>
      <c r="R34" s="623">
        <v>129.52387509877082</v>
      </c>
      <c r="S34" s="623">
        <v>154.43</v>
      </c>
      <c r="T34" s="413">
        <v>130.8307921422427</v>
      </c>
      <c r="U34" s="413">
        <v>137.0297889225215</v>
      </c>
      <c r="V34" s="623">
        <v>104.53999999999996</v>
      </c>
      <c r="W34" s="623">
        <v>97.314479253390203</v>
      </c>
      <c r="X34" s="623">
        <v>114.41999999999994</v>
      </c>
      <c r="Y34" s="413">
        <v>132.13999999999987</v>
      </c>
      <c r="Z34" s="413">
        <v>123.8099999999999</v>
      </c>
      <c r="AA34" s="413">
        <v>124.34279748574799</v>
      </c>
    </row>
    <row r="35" spans="1:27" s="701" customFormat="1" ht="9.6" customHeight="1">
      <c r="A35" s="1430" t="s">
        <v>1012</v>
      </c>
      <c r="B35" s="414">
        <v>122.13</v>
      </c>
      <c r="C35" s="414">
        <v>118.09</v>
      </c>
      <c r="D35" s="414">
        <v>119.13</v>
      </c>
      <c r="E35" s="414">
        <v>100.95</v>
      </c>
      <c r="F35" s="1431">
        <v>107.08</v>
      </c>
      <c r="G35" s="414">
        <v>114.52</v>
      </c>
      <c r="H35" s="414">
        <v>111.71</v>
      </c>
      <c r="I35" s="414">
        <v>120.91</v>
      </c>
      <c r="J35" s="414">
        <v>121.8</v>
      </c>
      <c r="K35" s="414">
        <v>117.68</v>
      </c>
      <c r="L35" s="414">
        <v>135.18</v>
      </c>
      <c r="M35" s="414">
        <v>117.62</v>
      </c>
      <c r="N35" s="414">
        <v>193.37</v>
      </c>
      <c r="O35" s="1430" t="s">
        <v>1012</v>
      </c>
      <c r="P35" s="414">
        <v>148.74</v>
      </c>
      <c r="Q35" s="414">
        <v>128.87</v>
      </c>
      <c r="R35" s="1431">
        <v>128.34</v>
      </c>
      <c r="S35" s="1431">
        <v>154.43</v>
      </c>
      <c r="T35" s="414">
        <v>128.29</v>
      </c>
      <c r="U35" s="414">
        <v>136.69</v>
      </c>
      <c r="V35" s="1431">
        <v>104.54</v>
      </c>
      <c r="W35" s="1431">
        <v>96.27</v>
      </c>
      <c r="X35" s="1431">
        <v>114.42</v>
      </c>
      <c r="Y35" s="414">
        <v>132.13999999999999</v>
      </c>
      <c r="Z35" s="414">
        <v>123.81</v>
      </c>
      <c r="AA35" s="414">
        <v>122.58</v>
      </c>
    </row>
    <row r="36" spans="1:27" s="701" customFormat="1" ht="9.6" customHeight="1">
      <c r="A36" s="1430" t="s">
        <v>1013</v>
      </c>
      <c r="B36" s="414">
        <v>123.22</v>
      </c>
      <c r="C36" s="414">
        <v>118.83</v>
      </c>
      <c r="D36" s="414">
        <v>119.51</v>
      </c>
      <c r="E36" s="414">
        <v>100.75</v>
      </c>
      <c r="F36" s="1431">
        <v>110.92</v>
      </c>
      <c r="G36" s="414">
        <v>115.29</v>
      </c>
      <c r="H36" s="414">
        <v>111.85</v>
      </c>
      <c r="I36" s="414">
        <v>118.73</v>
      </c>
      <c r="J36" s="414">
        <v>124.07</v>
      </c>
      <c r="K36" s="414">
        <v>120.63</v>
      </c>
      <c r="L36" s="414">
        <v>135.16999999999999</v>
      </c>
      <c r="M36" s="414">
        <v>117.82</v>
      </c>
      <c r="N36" s="414">
        <v>193.37</v>
      </c>
      <c r="O36" s="1430" t="s">
        <v>1013</v>
      </c>
      <c r="P36" s="414">
        <v>148.74</v>
      </c>
      <c r="Q36" s="414">
        <v>129.21</v>
      </c>
      <c r="R36" s="1431">
        <v>129.96</v>
      </c>
      <c r="S36" s="1431">
        <v>154.43</v>
      </c>
      <c r="T36" s="414">
        <v>132.09</v>
      </c>
      <c r="U36" s="414">
        <v>137.19999999999999</v>
      </c>
      <c r="V36" s="1431">
        <v>104.54</v>
      </c>
      <c r="W36" s="1431">
        <v>96.52</v>
      </c>
      <c r="X36" s="1431">
        <v>114.42</v>
      </c>
      <c r="Y36" s="414">
        <v>132.13999999999999</v>
      </c>
      <c r="Z36" s="414">
        <v>123.81</v>
      </c>
      <c r="AA36" s="414">
        <v>124.66</v>
      </c>
    </row>
    <row r="37" spans="1:27" s="701" customFormat="1" ht="9.6" customHeight="1">
      <c r="A37" s="1430" t="s">
        <v>1014</v>
      </c>
      <c r="B37" s="414">
        <v>124.17</v>
      </c>
      <c r="C37" s="1264">
        <v>120.18</v>
      </c>
      <c r="D37" s="414">
        <v>119.95</v>
      </c>
      <c r="E37" s="414">
        <v>100.94</v>
      </c>
      <c r="F37" s="1431">
        <v>120.07</v>
      </c>
      <c r="G37" s="414">
        <v>115.78</v>
      </c>
      <c r="H37" s="414">
        <v>111.85</v>
      </c>
      <c r="I37" s="414">
        <v>120.52</v>
      </c>
      <c r="J37" s="414">
        <v>121.31</v>
      </c>
      <c r="K37" s="414">
        <v>120.91</v>
      </c>
      <c r="L37" s="414">
        <v>136.69999999999999</v>
      </c>
      <c r="M37" s="414">
        <v>119.88</v>
      </c>
      <c r="N37" s="414">
        <v>193.37</v>
      </c>
      <c r="O37" s="1430" t="s">
        <v>1014</v>
      </c>
      <c r="P37" s="414">
        <v>148.74</v>
      </c>
      <c r="Q37" s="414">
        <v>129.21</v>
      </c>
      <c r="R37" s="1431">
        <v>130.28</v>
      </c>
      <c r="S37" s="1431">
        <v>154.43</v>
      </c>
      <c r="T37" s="414">
        <v>132.15</v>
      </c>
      <c r="U37" s="414">
        <v>137.19999999999999</v>
      </c>
      <c r="V37" s="1431">
        <v>104.54</v>
      </c>
      <c r="W37" s="1431">
        <v>99.18</v>
      </c>
      <c r="X37" s="1431">
        <v>114.42</v>
      </c>
      <c r="Y37" s="414">
        <v>132.13999999999999</v>
      </c>
      <c r="Z37" s="414">
        <v>123.81</v>
      </c>
      <c r="AA37" s="414">
        <v>125.81</v>
      </c>
    </row>
    <row r="38" spans="1:27" s="717" customFormat="1" ht="9.6" customHeight="1">
      <c r="A38" s="302"/>
      <c r="B38" s="413"/>
      <c r="C38" s="413"/>
      <c r="D38" s="413"/>
      <c r="E38" s="413"/>
      <c r="F38" s="623"/>
      <c r="G38" s="413"/>
      <c r="H38" s="413"/>
      <c r="I38" s="413"/>
      <c r="J38" s="413"/>
      <c r="K38" s="413"/>
      <c r="L38" s="413"/>
      <c r="M38" s="413"/>
      <c r="N38" s="413"/>
      <c r="O38" s="302"/>
      <c r="P38" s="413"/>
      <c r="Q38" s="413"/>
      <c r="R38" s="623"/>
      <c r="S38" s="623"/>
      <c r="T38" s="413"/>
      <c r="U38" s="413"/>
      <c r="V38" s="623"/>
      <c r="W38" s="623"/>
      <c r="X38" s="623"/>
      <c r="Y38" s="413"/>
      <c r="Z38" s="413"/>
      <c r="AA38" s="413"/>
    </row>
    <row r="39" spans="1:27" s="701" customFormat="1" ht="9.6" customHeight="1">
      <c r="A39" s="175" t="s">
        <v>1682</v>
      </c>
      <c r="B39" s="413">
        <v>125.48297841511398</v>
      </c>
      <c r="C39" s="413">
        <v>120.0820142843731</v>
      </c>
      <c r="D39" s="413">
        <v>120.91778296464518</v>
      </c>
      <c r="E39" s="413">
        <v>100.67301373427216</v>
      </c>
      <c r="F39" s="623">
        <v>116.05101209987377</v>
      </c>
      <c r="G39" s="413">
        <v>115.66655931347137</v>
      </c>
      <c r="H39" s="413">
        <v>111.82548073672174</v>
      </c>
      <c r="I39" s="413">
        <v>121.05875402348134</v>
      </c>
      <c r="J39" s="413">
        <v>114.51042413870167</v>
      </c>
      <c r="K39" s="413">
        <v>120.5566552402924</v>
      </c>
      <c r="L39" s="413">
        <v>140.50839950479977</v>
      </c>
      <c r="M39" s="413">
        <v>119.9033293481953</v>
      </c>
      <c r="N39" s="413">
        <v>198.42</v>
      </c>
      <c r="O39" s="175" t="s">
        <v>1682</v>
      </c>
      <c r="P39" s="413">
        <v>152.99999999999997</v>
      </c>
      <c r="Q39" s="413">
        <v>129.94450757406787</v>
      </c>
      <c r="R39" s="623">
        <v>133.87273052124306</v>
      </c>
      <c r="S39" s="623">
        <v>158.56999999999991</v>
      </c>
      <c r="T39" s="413">
        <v>139.26974286691228</v>
      </c>
      <c r="U39" s="413">
        <v>139.29997823012101</v>
      </c>
      <c r="V39" s="623">
        <v>104.80999999999995</v>
      </c>
      <c r="W39" s="623">
        <v>100.09278263586708</v>
      </c>
      <c r="X39" s="623">
        <v>112.74999999999991</v>
      </c>
      <c r="Y39" s="413">
        <v>133.08999999999995</v>
      </c>
      <c r="Z39" s="413">
        <v>125.16999999999996</v>
      </c>
      <c r="AA39" s="413">
        <v>126.04492983363772</v>
      </c>
    </row>
    <row r="40" spans="1:27" s="701" customFormat="1" ht="9.6" customHeight="1">
      <c r="A40" s="1430" t="s">
        <v>1015</v>
      </c>
      <c r="B40" s="414">
        <v>125.86</v>
      </c>
      <c r="C40" s="414">
        <v>120.88</v>
      </c>
      <c r="D40" s="414">
        <v>120.06</v>
      </c>
      <c r="E40" s="414">
        <v>100.46</v>
      </c>
      <c r="F40" s="1431">
        <v>124.89</v>
      </c>
      <c r="G40" s="414">
        <v>115.45</v>
      </c>
      <c r="H40" s="414">
        <v>111.86</v>
      </c>
      <c r="I40" s="414">
        <v>120.21</v>
      </c>
      <c r="J40" s="414">
        <v>122.3</v>
      </c>
      <c r="K40" s="414">
        <v>120.63</v>
      </c>
      <c r="L40" s="414">
        <v>141.44</v>
      </c>
      <c r="M40" s="414">
        <v>119.92</v>
      </c>
      <c r="N40" s="414">
        <v>198.42</v>
      </c>
      <c r="O40" s="1430" t="s">
        <v>1015</v>
      </c>
      <c r="P40" s="414">
        <v>153</v>
      </c>
      <c r="Q40" s="414">
        <v>128.88999999999999</v>
      </c>
      <c r="R40" s="1431">
        <v>133.55000000000001</v>
      </c>
      <c r="S40" s="1431">
        <v>158.57</v>
      </c>
      <c r="T40" s="414">
        <v>138.56</v>
      </c>
      <c r="U40" s="414">
        <v>139.41</v>
      </c>
      <c r="V40" s="1431">
        <v>104.81</v>
      </c>
      <c r="W40" s="1431">
        <v>99.71</v>
      </c>
      <c r="X40" s="1431">
        <v>112.75</v>
      </c>
      <c r="Y40" s="414">
        <v>133.09</v>
      </c>
      <c r="Z40" s="414">
        <v>125.17</v>
      </c>
      <c r="AA40" s="414">
        <v>125.41</v>
      </c>
    </row>
    <row r="41" spans="1:27" s="701" customFormat="1" ht="9.6" customHeight="1">
      <c r="A41" s="1430" t="s">
        <v>1016</v>
      </c>
      <c r="B41" s="414">
        <v>125.13</v>
      </c>
      <c r="C41" s="414">
        <v>119.67</v>
      </c>
      <c r="D41" s="414">
        <v>120.85</v>
      </c>
      <c r="E41" s="414">
        <v>101.03</v>
      </c>
      <c r="F41" s="1431">
        <v>113.78</v>
      </c>
      <c r="G41" s="414">
        <v>115.73</v>
      </c>
      <c r="H41" s="414">
        <v>111.18</v>
      </c>
      <c r="I41" s="414">
        <v>120.43</v>
      </c>
      <c r="J41" s="414">
        <v>112.72</v>
      </c>
      <c r="K41" s="414">
        <v>120.53</v>
      </c>
      <c r="L41" s="414">
        <v>139.88</v>
      </c>
      <c r="M41" s="414">
        <v>119.93</v>
      </c>
      <c r="N41" s="414">
        <v>198.42</v>
      </c>
      <c r="O41" s="1430" t="s">
        <v>1016</v>
      </c>
      <c r="P41" s="414">
        <v>153</v>
      </c>
      <c r="Q41" s="414">
        <v>130.43</v>
      </c>
      <c r="R41" s="1431">
        <v>133.63</v>
      </c>
      <c r="S41" s="1431">
        <v>158.57</v>
      </c>
      <c r="T41" s="414">
        <v>138.57</v>
      </c>
      <c r="U41" s="414">
        <v>139.24</v>
      </c>
      <c r="V41" s="1431">
        <v>104.81</v>
      </c>
      <c r="W41" s="1431">
        <v>100.52</v>
      </c>
      <c r="X41" s="1431">
        <v>112.75</v>
      </c>
      <c r="Y41" s="414">
        <v>133.09</v>
      </c>
      <c r="Z41" s="414">
        <v>125.17</v>
      </c>
      <c r="AA41" s="414">
        <v>125.77</v>
      </c>
    </row>
    <row r="42" spans="1:27" s="701" customFormat="1" ht="9.6" customHeight="1">
      <c r="A42" s="1430" t="s">
        <v>1017</v>
      </c>
      <c r="B42" s="414">
        <v>125.46</v>
      </c>
      <c r="C42" s="1264">
        <v>119.7</v>
      </c>
      <c r="D42" s="414">
        <v>121.85</v>
      </c>
      <c r="E42" s="414">
        <v>100.53</v>
      </c>
      <c r="F42" s="1431">
        <v>109.99</v>
      </c>
      <c r="G42" s="414">
        <v>115.82</v>
      </c>
      <c r="H42" s="414">
        <v>112.44</v>
      </c>
      <c r="I42" s="414">
        <v>122.55</v>
      </c>
      <c r="J42" s="414">
        <v>108.92</v>
      </c>
      <c r="K42" s="414">
        <v>120.51</v>
      </c>
      <c r="L42" s="414">
        <v>140.21</v>
      </c>
      <c r="M42" s="414">
        <v>119.86</v>
      </c>
      <c r="N42" s="414">
        <v>198.42</v>
      </c>
      <c r="O42" s="1430" t="s">
        <v>1017</v>
      </c>
      <c r="P42" s="414">
        <v>153</v>
      </c>
      <c r="Q42" s="414">
        <v>130.52000000000001</v>
      </c>
      <c r="R42" s="1431">
        <v>134.44</v>
      </c>
      <c r="S42" s="1431">
        <v>158.57</v>
      </c>
      <c r="T42" s="414">
        <v>140.69</v>
      </c>
      <c r="U42" s="414">
        <v>139.25</v>
      </c>
      <c r="V42" s="1431">
        <v>104.81</v>
      </c>
      <c r="W42" s="1431">
        <v>100.05</v>
      </c>
      <c r="X42" s="1431">
        <v>112.75</v>
      </c>
      <c r="Y42" s="414">
        <v>133.09</v>
      </c>
      <c r="Z42" s="414">
        <v>125.17</v>
      </c>
      <c r="AA42" s="414">
        <v>126.96</v>
      </c>
    </row>
    <row r="43" spans="1:27" s="717" customFormat="1" ht="9.6" customHeight="1">
      <c r="A43" s="302"/>
      <c r="B43" s="413"/>
      <c r="C43" s="413"/>
      <c r="D43" s="413"/>
      <c r="E43" s="413"/>
      <c r="F43" s="623"/>
      <c r="G43" s="413"/>
      <c r="H43" s="413"/>
      <c r="I43" s="413"/>
      <c r="J43" s="413"/>
      <c r="K43" s="413"/>
      <c r="L43" s="413"/>
      <c r="M43" s="413"/>
      <c r="N43" s="413"/>
      <c r="O43" s="302"/>
      <c r="P43" s="413"/>
      <c r="Q43" s="413"/>
      <c r="R43" s="623"/>
      <c r="S43" s="623"/>
      <c r="T43" s="413"/>
      <c r="U43" s="413"/>
      <c r="V43" s="623"/>
      <c r="W43" s="623"/>
      <c r="X43" s="623"/>
      <c r="Y43" s="413"/>
      <c r="Z43" s="413"/>
      <c r="AA43" s="413"/>
    </row>
    <row r="44" spans="1:27" s="701" customFormat="1" ht="9.6" customHeight="1">
      <c r="A44" s="175" t="s">
        <v>1679</v>
      </c>
      <c r="B44" s="413">
        <v>126.035792150975</v>
      </c>
      <c r="C44" s="413">
        <v>120.28770682994914</v>
      </c>
      <c r="D44" s="413">
        <v>122.34991713468654</v>
      </c>
      <c r="E44" s="413">
        <v>102.22308485422272</v>
      </c>
      <c r="F44" s="623">
        <v>106.01598103704671</v>
      </c>
      <c r="G44" s="413">
        <v>117.15212781870656</v>
      </c>
      <c r="H44" s="413">
        <v>112.44999999999996</v>
      </c>
      <c r="I44" s="413">
        <v>122.33664478415363</v>
      </c>
      <c r="J44" s="413">
        <v>118.40836835471409</v>
      </c>
      <c r="K44" s="413">
        <v>122.24895566282643</v>
      </c>
      <c r="L44" s="413">
        <v>142.288692525062</v>
      </c>
      <c r="M44" s="413">
        <v>119.85498886125917</v>
      </c>
      <c r="N44" s="413">
        <v>199.36999999999992</v>
      </c>
      <c r="O44" s="175" t="s">
        <v>1679</v>
      </c>
      <c r="P44" s="413">
        <v>155.58999999999992</v>
      </c>
      <c r="Q44" s="413">
        <v>133.40990900278962</v>
      </c>
      <c r="R44" s="623">
        <v>134.9866643620206</v>
      </c>
      <c r="S44" s="623">
        <v>158.96</v>
      </c>
      <c r="T44" s="413">
        <v>141.91999999999996</v>
      </c>
      <c r="U44" s="413">
        <v>139.80591040284654</v>
      </c>
      <c r="V44" s="623">
        <v>105.12999999999997</v>
      </c>
      <c r="W44" s="623">
        <v>99.16999966387678</v>
      </c>
      <c r="X44" s="623">
        <v>112.70999999999995</v>
      </c>
      <c r="Y44" s="413">
        <v>133.41</v>
      </c>
      <c r="Z44" s="413">
        <v>125.31999999999988</v>
      </c>
      <c r="AA44" s="413">
        <v>127.48265332509524</v>
      </c>
    </row>
    <row r="45" spans="1:27" s="701" customFormat="1" ht="9.6" customHeight="1">
      <c r="A45" s="1430" t="s">
        <v>56</v>
      </c>
      <c r="B45" s="414">
        <v>125.67</v>
      </c>
      <c r="C45" s="414">
        <v>119.71</v>
      </c>
      <c r="D45" s="414">
        <v>122.15</v>
      </c>
      <c r="E45" s="414">
        <v>101.91</v>
      </c>
      <c r="F45" s="1431">
        <v>104.68</v>
      </c>
      <c r="G45" s="414">
        <v>116.7</v>
      </c>
      <c r="H45" s="414">
        <v>112.45</v>
      </c>
      <c r="I45" s="414">
        <v>122.44</v>
      </c>
      <c r="J45" s="414">
        <v>112.11</v>
      </c>
      <c r="K45" s="414">
        <v>122.67</v>
      </c>
      <c r="L45" s="414">
        <v>140.22</v>
      </c>
      <c r="M45" s="414">
        <v>119.24</v>
      </c>
      <c r="N45" s="414">
        <v>199.37</v>
      </c>
      <c r="O45" s="1430" t="s">
        <v>56</v>
      </c>
      <c r="P45" s="414">
        <v>155.59</v>
      </c>
      <c r="Q45" s="414">
        <v>133.19</v>
      </c>
      <c r="R45" s="1431">
        <v>134.97999999999999</v>
      </c>
      <c r="S45" s="1431">
        <v>158.96</v>
      </c>
      <c r="T45" s="414">
        <v>141.91999999999999</v>
      </c>
      <c r="U45" s="414">
        <v>139.4</v>
      </c>
      <c r="V45" s="1431">
        <v>105.13</v>
      </c>
      <c r="W45" s="1431">
        <v>99.16</v>
      </c>
      <c r="X45" s="1431">
        <v>112.71</v>
      </c>
      <c r="Y45" s="414">
        <v>133.41</v>
      </c>
      <c r="Z45" s="414">
        <v>125.32</v>
      </c>
      <c r="AA45" s="414">
        <v>128.03</v>
      </c>
    </row>
    <row r="46" spans="1:27" s="701" customFormat="1" ht="9.6" customHeight="1">
      <c r="A46" s="1430" t="s">
        <v>57</v>
      </c>
      <c r="B46" s="414">
        <v>125.74</v>
      </c>
      <c r="C46" s="414">
        <v>119.82</v>
      </c>
      <c r="D46" s="414">
        <v>122.47</v>
      </c>
      <c r="E46" s="414">
        <v>102.43</v>
      </c>
      <c r="F46" s="1431">
        <v>102.29</v>
      </c>
      <c r="G46" s="414">
        <v>116.86</v>
      </c>
      <c r="H46" s="414">
        <v>112.45</v>
      </c>
      <c r="I46" s="414">
        <v>122.28</v>
      </c>
      <c r="J46" s="414">
        <v>117.33</v>
      </c>
      <c r="K46" s="414">
        <v>122.54</v>
      </c>
      <c r="L46" s="414">
        <v>142.94</v>
      </c>
      <c r="M46" s="414">
        <v>119.6</v>
      </c>
      <c r="N46" s="414">
        <v>199.37</v>
      </c>
      <c r="O46" s="1430" t="s">
        <v>57</v>
      </c>
      <c r="P46" s="414">
        <v>155.59</v>
      </c>
      <c r="Q46" s="414">
        <v>133.51</v>
      </c>
      <c r="R46" s="1431">
        <v>134.96</v>
      </c>
      <c r="S46" s="1431">
        <v>158.96</v>
      </c>
      <c r="T46" s="414">
        <v>141.91999999999999</v>
      </c>
      <c r="U46" s="414">
        <v>139.57</v>
      </c>
      <c r="V46" s="1431">
        <v>105.13</v>
      </c>
      <c r="W46" s="1431">
        <v>99.17</v>
      </c>
      <c r="X46" s="1431">
        <v>112.71</v>
      </c>
      <c r="Y46" s="414">
        <v>133.41</v>
      </c>
      <c r="Z46" s="414">
        <v>125.32</v>
      </c>
      <c r="AA46" s="414">
        <v>127.4</v>
      </c>
    </row>
    <row r="47" spans="1:27" s="701" customFormat="1" ht="9.6" customHeight="1">
      <c r="A47" s="1430" t="s">
        <v>58</v>
      </c>
      <c r="B47" s="414">
        <v>126.7</v>
      </c>
      <c r="C47" s="1264">
        <v>121.34</v>
      </c>
      <c r="D47" s="414">
        <v>122.43</v>
      </c>
      <c r="E47" s="414">
        <v>102.33</v>
      </c>
      <c r="F47" s="1431">
        <v>111.28</v>
      </c>
      <c r="G47" s="414">
        <v>117.9</v>
      </c>
      <c r="H47" s="414">
        <v>112.45</v>
      </c>
      <c r="I47" s="414">
        <v>122.29</v>
      </c>
      <c r="J47" s="414">
        <v>126.21</v>
      </c>
      <c r="K47" s="414">
        <v>121.54</v>
      </c>
      <c r="L47" s="414">
        <v>143.72999999999999</v>
      </c>
      <c r="M47" s="414">
        <v>120.73</v>
      </c>
      <c r="N47" s="414">
        <v>199.37</v>
      </c>
      <c r="O47" s="1430" t="s">
        <v>58</v>
      </c>
      <c r="P47" s="414">
        <v>155.59</v>
      </c>
      <c r="Q47" s="414">
        <v>133.53</v>
      </c>
      <c r="R47" s="1431">
        <v>135.02000000000001</v>
      </c>
      <c r="S47" s="1431">
        <v>158.96</v>
      </c>
      <c r="T47" s="414">
        <v>141.91999999999999</v>
      </c>
      <c r="U47" s="414">
        <v>140.44999999999999</v>
      </c>
      <c r="V47" s="1431">
        <v>105.13</v>
      </c>
      <c r="W47" s="1431">
        <v>99.18</v>
      </c>
      <c r="X47" s="1431">
        <v>112.71</v>
      </c>
      <c r="Y47" s="414">
        <v>133.41</v>
      </c>
      <c r="Z47" s="414">
        <v>125.32</v>
      </c>
      <c r="AA47" s="414">
        <v>127.02</v>
      </c>
    </row>
    <row r="48" spans="1:27" s="701" customFormat="1" ht="9.6" customHeight="1">
      <c r="A48" s="1430"/>
      <c r="B48" s="414"/>
      <c r="C48" s="414"/>
      <c r="D48" s="414"/>
      <c r="E48" s="414"/>
      <c r="F48" s="1431"/>
      <c r="G48" s="414"/>
      <c r="H48" s="414"/>
      <c r="I48" s="414"/>
      <c r="J48" s="414"/>
      <c r="K48" s="414"/>
      <c r="L48" s="414"/>
      <c r="M48" s="414"/>
      <c r="N48" s="414"/>
      <c r="O48" s="1430"/>
      <c r="P48" s="414"/>
      <c r="Q48" s="414"/>
      <c r="R48" s="1431"/>
      <c r="S48" s="1431"/>
      <c r="T48" s="414"/>
      <c r="U48" s="414"/>
      <c r="V48" s="1431"/>
      <c r="W48" s="1431"/>
      <c r="X48" s="1431"/>
      <c r="Y48" s="414"/>
      <c r="Z48" s="414"/>
      <c r="AA48" s="414"/>
    </row>
    <row r="49" spans="1:27" s="717" customFormat="1" ht="9.6" customHeight="1">
      <c r="A49" s="175" t="s">
        <v>1680</v>
      </c>
      <c r="B49" s="413">
        <v>128.21604702177976</v>
      </c>
      <c r="C49" s="413">
        <v>123.3484472309618</v>
      </c>
      <c r="D49" s="413">
        <v>122.39666603119353</v>
      </c>
      <c r="E49" s="413">
        <v>103.09456098835193</v>
      </c>
      <c r="F49" s="623">
        <v>120.33638323288031</v>
      </c>
      <c r="G49" s="413">
        <v>118.98676437875054</v>
      </c>
      <c r="H49" s="413">
        <v>112.86295443796534</v>
      </c>
      <c r="I49" s="413">
        <v>123.42885508393063</v>
      </c>
      <c r="J49" s="413">
        <v>135.47765329599079</v>
      </c>
      <c r="K49" s="413">
        <v>122.07932896049535</v>
      </c>
      <c r="L49" s="413">
        <v>149.22570228356949</v>
      </c>
      <c r="M49" s="413">
        <v>122.0457184328888</v>
      </c>
      <c r="N49" s="413">
        <v>207.9799999999999</v>
      </c>
      <c r="O49" s="175" t="s">
        <v>1680</v>
      </c>
      <c r="P49" s="413">
        <v>156.67000000000002</v>
      </c>
      <c r="Q49" s="413">
        <v>135.27813739189074</v>
      </c>
      <c r="R49" s="623">
        <v>135.72998821420617</v>
      </c>
      <c r="S49" s="623">
        <v>160.3899999999999</v>
      </c>
      <c r="T49" s="413">
        <v>142.11272870035307</v>
      </c>
      <c r="U49" s="413">
        <v>141.07333207323276</v>
      </c>
      <c r="V49" s="623">
        <v>105.29</v>
      </c>
      <c r="W49" s="623">
        <v>99.179865836833372</v>
      </c>
      <c r="X49" s="623">
        <v>113.13000000000002</v>
      </c>
      <c r="Y49" s="413">
        <v>133.77999999999992</v>
      </c>
      <c r="Z49" s="413">
        <v>130.37</v>
      </c>
      <c r="AA49" s="413">
        <v>126.44452605754897</v>
      </c>
    </row>
    <row r="50" spans="1:27" s="701" customFormat="1" ht="9.6" customHeight="1">
      <c r="A50" s="1430" t="s">
        <v>59</v>
      </c>
      <c r="B50" s="414">
        <v>127.66</v>
      </c>
      <c r="C50" s="414">
        <v>122.48</v>
      </c>
      <c r="D50" s="414">
        <v>122.41</v>
      </c>
      <c r="E50" s="414">
        <v>102.36</v>
      </c>
      <c r="F50" s="1431">
        <v>115.67</v>
      </c>
      <c r="G50" s="414">
        <v>118.63</v>
      </c>
      <c r="H50" s="414">
        <v>112.45</v>
      </c>
      <c r="I50" s="414">
        <v>123.77</v>
      </c>
      <c r="J50" s="414">
        <v>134.72</v>
      </c>
      <c r="K50" s="414">
        <v>121.57</v>
      </c>
      <c r="L50" s="414">
        <v>146.05000000000001</v>
      </c>
      <c r="M50" s="414">
        <v>120.61</v>
      </c>
      <c r="N50" s="414">
        <v>207.98</v>
      </c>
      <c r="O50" s="1430" t="s">
        <v>59</v>
      </c>
      <c r="P50" s="414">
        <v>156.66999999999999</v>
      </c>
      <c r="Q50" s="414">
        <v>133.61000000000001</v>
      </c>
      <c r="R50" s="1431">
        <v>135.69</v>
      </c>
      <c r="S50" s="1431">
        <v>160.38999999999999</v>
      </c>
      <c r="T50" s="414">
        <v>141.82</v>
      </c>
      <c r="U50" s="414">
        <v>141.06</v>
      </c>
      <c r="V50" s="1431">
        <v>105.29</v>
      </c>
      <c r="W50" s="1431">
        <v>99.35</v>
      </c>
      <c r="X50" s="1431">
        <v>113.13</v>
      </c>
      <c r="Y50" s="414">
        <v>133.78</v>
      </c>
      <c r="Z50" s="414">
        <v>130.37</v>
      </c>
      <c r="AA50" s="414">
        <v>127.35</v>
      </c>
    </row>
    <row r="51" spans="1:27" s="701" customFormat="1" ht="9.6" customHeight="1">
      <c r="A51" s="1430" t="s">
        <v>60</v>
      </c>
      <c r="B51" s="414">
        <v>128.57</v>
      </c>
      <c r="C51" s="414">
        <v>123.86</v>
      </c>
      <c r="D51" s="414">
        <v>122.4</v>
      </c>
      <c r="E51" s="414">
        <v>103.96</v>
      </c>
      <c r="F51" s="1431">
        <v>124.34</v>
      </c>
      <c r="G51" s="414">
        <v>118.14</v>
      </c>
      <c r="H51" s="414">
        <v>113.07</v>
      </c>
      <c r="I51" s="414">
        <v>123.84</v>
      </c>
      <c r="J51" s="414">
        <v>137.66999999999999</v>
      </c>
      <c r="K51" s="414">
        <v>122.11</v>
      </c>
      <c r="L51" s="414">
        <v>149.54</v>
      </c>
      <c r="M51" s="414">
        <v>122.69</v>
      </c>
      <c r="N51" s="414">
        <v>207.98</v>
      </c>
      <c r="O51" s="1430" t="s">
        <v>60</v>
      </c>
      <c r="P51" s="414">
        <v>156.66999999999999</v>
      </c>
      <c r="Q51" s="414">
        <v>136.12</v>
      </c>
      <c r="R51" s="1431">
        <v>135.81</v>
      </c>
      <c r="S51" s="1431">
        <v>160.38999999999999</v>
      </c>
      <c r="T51" s="414">
        <v>141.82</v>
      </c>
      <c r="U51" s="414">
        <v>141.06</v>
      </c>
      <c r="V51" s="1431">
        <v>105.29</v>
      </c>
      <c r="W51" s="1431">
        <v>99.23</v>
      </c>
      <c r="X51" s="1431">
        <v>113.13</v>
      </c>
      <c r="Y51" s="414">
        <v>133.78</v>
      </c>
      <c r="Z51" s="414">
        <v>130.37</v>
      </c>
      <c r="AA51" s="414">
        <v>129.80000000000001</v>
      </c>
    </row>
    <row r="52" spans="1:27" s="701" customFormat="1" ht="9.6" customHeight="1">
      <c r="A52" s="1430" t="s">
        <v>61</v>
      </c>
      <c r="B52" s="414">
        <v>128.41999999999999</v>
      </c>
      <c r="C52" s="414">
        <v>123.71</v>
      </c>
      <c r="D52" s="414">
        <v>122.38</v>
      </c>
      <c r="E52" s="414">
        <v>102.97</v>
      </c>
      <c r="F52" s="1431">
        <v>121.16</v>
      </c>
      <c r="G52" s="414">
        <v>120.2</v>
      </c>
      <c r="H52" s="414">
        <v>113.07</v>
      </c>
      <c r="I52" s="414">
        <v>122.68</v>
      </c>
      <c r="J52" s="414">
        <v>134.07</v>
      </c>
      <c r="K52" s="414">
        <v>122.56</v>
      </c>
      <c r="L52" s="414">
        <v>152.15</v>
      </c>
      <c r="M52" s="414">
        <v>122.85</v>
      </c>
      <c r="N52" s="414">
        <v>207.98</v>
      </c>
      <c r="O52" s="1430" t="s">
        <v>61</v>
      </c>
      <c r="P52" s="414">
        <v>156.66999999999999</v>
      </c>
      <c r="Q52" s="414">
        <v>136.12</v>
      </c>
      <c r="R52" s="1431">
        <v>135.69</v>
      </c>
      <c r="S52" s="1431">
        <v>160.38999999999999</v>
      </c>
      <c r="T52" s="414">
        <v>142.69999999999999</v>
      </c>
      <c r="U52" s="414">
        <v>141.1</v>
      </c>
      <c r="V52" s="1431">
        <v>105.29</v>
      </c>
      <c r="W52" s="1431">
        <v>98.96</v>
      </c>
      <c r="X52" s="1431">
        <v>113.13</v>
      </c>
      <c r="Y52" s="414">
        <v>133.78</v>
      </c>
      <c r="Z52" s="414">
        <v>130.37</v>
      </c>
      <c r="AA52" s="414">
        <v>122.3</v>
      </c>
    </row>
    <row r="53" spans="1:27" s="701" customFormat="1" ht="9.6" customHeight="1">
      <c r="A53" s="1430"/>
      <c r="B53" s="414"/>
      <c r="C53" s="414"/>
      <c r="D53" s="414"/>
      <c r="E53" s="414"/>
      <c r="F53" s="1431"/>
      <c r="G53" s="414"/>
      <c r="H53" s="414"/>
      <c r="I53" s="414"/>
      <c r="J53" s="414"/>
      <c r="K53" s="414"/>
      <c r="L53" s="414"/>
      <c r="M53" s="414"/>
      <c r="N53" s="414"/>
      <c r="O53" s="1430"/>
      <c r="P53" s="414"/>
      <c r="Q53" s="414"/>
      <c r="R53" s="1431"/>
      <c r="S53" s="1431"/>
      <c r="T53" s="414"/>
      <c r="U53" s="414"/>
      <c r="V53" s="1431"/>
      <c r="W53" s="1431"/>
      <c r="X53" s="1431"/>
      <c r="Y53" s="414"/>
      <c r="Z53" s="414"/>
      <c r="AA53" s="414"/>
    </row>
    <row r="54" spans="1:27" s="717" customFormat="1" ht="9.6" customHeight="1">
      <c r="A54" s="302" t="s">
        <v>2736</v>
      </c>
      <c r="B54" s="413">
        <v>129.61495339608177</v>
      </c>
      <c r="C54" s="413">
        <v>124.40192081995836</v>
      </c>
      <c r="D54" s="413">
        <v>123.18015611732859</v>
      </c>
      <c r="E54" s="413">
        <v>103.20998159268014</v>
      </c>
      <c r="F54" s="623">
        <v>121.94200209235692</v>
      </c>
      <c r="G54" s="413">
        <v>121.20568275754133</v>
      </c>
      <c r="H54" s="413">
        <v>113.51982748489135</v>
      </c>
      <c r="I54" s="413">
        <v>125.20588236574835</v>
      </c>
      <c r="J54" s="413">
        <v>126.34697179860778</v>
      </c>
      <c r="K54" s="413">
        <v>123.07940615603003</v>
      </c>
      <c r="L54" s="413">
        <v>152.43460356437902</v>
      </c>
      <c r="M54" s="413">
        <v>123.64999973042191</v>
      </c>
      <c r="N54" s="413">
        <v>213.12999999999997</v>
      </c>
      <c r="O54" s="302" t="s">
        <v>2736</v>
      </c>
      <c r="P54" s="413">
        <v>163.52999999999989</v>
      </c>
      <c r="Q54" s="413">
        <v>136.44987524464005</v>
      </c>
      <c r="R54" s="623">
        <v>137.67999249520071</v>
      </c>
      <c r="S54" s="623">
        <v>163.86000000000004</v>
      </c>
      <c r="T54" s="413">
        <v>142.61999719508194</v>
      </c>
      <c r="U54" s="413">
        <v>142.92999976678553</v>
      </c>
      <c r="V54" s="623">
        <v>107.69999999999997</v>
      </c>
      <c r="W54" s="623">
        <v>98.706628072118846</v>
      </c>
      <c r="X54" s="623">
        <v>111.84999999999991</v>
      </c>
      <c r="Y54" s="413">
        <v>135.57999999999998</v>
      </c>
      <c r="Z54" s="413">
        <v>136.05999999999997</v>
      </c>
      <c r="AA54" s="413">
        <v>137.85099609505076</v>
      </c>
    </row>
    <row r="55" spans="1:27" s="701" customFormat="1" ht="9.6" customHeight="1">
      <c r="A55" s="175" t="s">
        <v>1681</v>
      </c>
      <c r="B55" s="413">
        <v>129.61495339608177</v>
      </c>
      <c r="C55" s="413">
        <v>124.40192081995836</v>
      </c>
      <c r="D55" s="413">
        <v>123.18015611732859</v>
      </c>
      <c r="E55" s="413">
        <v>103.20998159268014</v>
      </c>
      <c r="F55" s="623">
        <v>121.94200209235692</v>
      </c>
      <c r="G55" s="413">
        <v>121.20568275754133</v>
      </c>
      <c r="H55" s="413">
        <v>113.51982748489135</v>
      </c>
      <c r="I55" s="413">
        <v>125.20588236574835</v>
      </c>
      <c r="J55" s="413">
        <v>126.34697179860778</v>
      </c>
      <c r="K55" s="413">
        <v>123.07940615603003</v>
      </c>
      <c r="L55" s="413">
        <v>152.43460356437902</v>
      </c>
      <c r="M55" s="413">
        <v>123.64999973042191</v>
      </c>
      <c r="N55" s="413">
        <v>213.12999999999997</v>
      </c>
      <c r="O55" s="175" t="s">
        <v>1681</v>
      </c>
      <c r="P55" s="413">
        <v>163.52999999999989</v>
      </c>
      <c r="Q55" s="413">
        <v>136.44987524464005</v>
      </c>
      <c r="R55" s="623">
        <v>137.67999249520071</v>
      </c>
      <c r="S55" s="623">
        <v>163.86000000000004</v>
      </c>
      <c r="T55" s="413">
        <v>142.61999719508194</v>
      </c>
      <c r="U55" s="413">
        <v>142.92999976678553</v>
      </c>
      <c r="V55" s="623">
        <v>107.69999999999997</v>
      </c>
      <c r="W55" s="623">
        <v>98.706628072118846</v>
      </c>
      <c r="X55" s="623">
        <v>111.84999999999991</v>
      </c>
      <c r="Y55" s="413">
        <v>135.57999999999998</v>
      </c>
      <c r="Z55" s="413">
        <v>136.05999999999997</v>
      </c>
      <c r="AA55" s="413">
        <v>137.85099609505076</v>
      </c>
    </row>
    <row r="56" spans="1:27" s="701" customFormat="1" ht="9.6" customHeight="1">
      <c r="A56" s="1430" t="s">
        <v>1012</v>
      </c>
      <c r="B56" s="414">
        <v>128.93</v>
      </c>
      <c r="C56" s="414">
        <v>123.31</v>
      </c>
      <c r="D56" s="414">
        <v>122.19</v>
      </c>
      <c r="E56" s="414">
        <v>103.2</v>
      </c>
      <c r="F56" s="1431">
        <v>117.82</v>
      </c>
      <c r="G56" s="414">
        <v>119.8</v>
      </c>
      <c r="H56" s="414">
        <v>113.38</v>
      </c>
      <c r="I56" s="414">
        <v>123.78</v>
      </c>
      <c r="J56" s="414">
        <v>129.74</v>
      </c>
      <c r="K56" s="414">
        <v>122.57</v>
      </c>
      <c r="L56" s="414">
        <v>149.58000000000001</v>
      </c>
      <c r="M56" s="414">
        <v>123.65</v>
      </c>
      <c r="N56" s="414">
        <v>213.13</v>
      </c>
      <c r="O56" s="1430" t="s">
        <v>1012</v>
      </c>
      <c r="P56" s="414">
        <v>163.53</v>
      </c>
      <c r="Q56" s="414">
        <v>136.34</v>
      </c>
      <c r="R56" s="1431">
        <v>137.66999999999999</v>
      </c>
      <c r="S56" s="1431">
        <v>163.86</v>
      </c>
      <c r="T56" s="414">
        <v>142.63999999999999</v>
      </c>
      <c r="U56" s="414">
        <v>142.93</v>
      </c>
      <c r="V56" s="1431">
        <v>107.7</v>
      </c>
      <c r="W56" s="1431">
        <v>98.83</v>
      </c>
      <c r="X56" s="1431">
        <v>111.85</v>
      </c>
      <c r="Y56" s="414">
        <v>135.58000000000001</v>
      </c>
      <c r="Z56" s="414">
        <v>136.06</v>
      </c>
      <c r="AA56" s="414">
        <v>137.27000000000001</v>
      </c>
    </row>
    <row r="57" spans="1:27" s="701" customFormat="1" ht="9.6" customHeight="1">
      <c r="A57" s="1430" t="s">
        <v>1013</v>
      </c>
      <c r="B57" s="414">
        <v>129.4</v>
      </c>
      <c r="C57" s="414">
        <v>124.02</v>
      </c>
      <c r="D57" s="414">
        <v>123.02</v>
      </c>
      <c r="E57" s="414">
        <v>103.14</v>
      </c>
      <c r="F57" s="1431">
        <v>120.01</v>
      </c>
      <c r="G57" s="414">
        <v>120.34</v>
      </c>
      <c r="H57" s="414">
        <v>113.38</v>
      </c>
      <c r="I57" s="414">
        <v>125.84</v>
      </c>
      <c r="J57" s="414">
        <v>127</v>
      </c>
      <c r="K57" s="414">
        <v>123.49</v>
      </c>
      <c r="L57" s="414">
        <v>151.26</v>
      </c>
      <c r="M57" s="414">
        <v>123.64</v>
      </c>
      <c r="N57" s="414">
        <v>213.13</v>
      </c>
      <c r="O57" s="1430" t="s">
        <v>1013</v>
      </c>
      <c r="P57" s="414">
        <v>163.53</v>
      </c>
      <c r="Q57" s="414">
        <v>136.30000000000001</v>
      </c>
      <c r="R57" s="1431">
        <v>137.74</v>
      </c>
      <c r="S57" s="1431">
        <v>163.86</v>
      </c>
      <c r="T57" s="414">
        <v>142.63999999999999</v>
      </c>
      <c r="U57" s="414">
        <v>142.94</v>
      </c>
      <c r="V57" s="1431">
        <v>107.7</v>
      </c>
      <c r="W57" s="1431">
        <v>98.64</v>
      </c>
      <c r="X57" s="1431">
        <v>111.85</v>
      </c>
      <c r="Y57" s="414">
        <v>135.58000000000001</v>
      </c>
      <c r="Z57" s="414">
        <v>136.06</v>
      </c>
      <c r="AA57" s="414">
        <v>138.99</v>
      </c>
    </row>
    <row r="58" spans="1:27" s="701" customFormat="1" ht="9.6" customHeight="1">
      <c r="A58" s="1430" t="s">
        <v>1014</v>
      </c>
      <c r="B58" s="414">
        <v>130.52000000000001</v>
      </c>
      <c r="C58" s="1264">
        <v>125.89</v>
      </c>
      <c r="D58" s="414">
        <v>124.34</v>
      </c>
      <c r="E58" s="414">
        <v>103.29</v>
      </c>
      <c r="F58" s="1431">
        <v>128.24</v>
      </c>
      <c r="G58" s="414">
        <v>123.51</v>
      </c>
      <c r="H58" s="414">
        <v>113.8</v>
      </c>
      <c r="I58" s="414">
        <v>126.01</v>
      </c>
      <c r="J58" s="414">
        <v>122.41</v>
      </c>
      <c r="K58" s="414">
        <v>123.18</v>
      </c>
      <c r="L58" s="414">
        <v>156.55000000000001</v>
      </c>
      <c r="M58" s="414">
        <v>123.66</v>
      </c>
      <c r="N58" s="414">
        <v>213.13</v>
      </c>
      <c r="O58" s="1430" t="s">
        <v>1014</v>
      </c>
      <c r="P58" s="414">
        <v>163.53</v>
      </c>
      <c r="Q58" s="414">
        <v>136.71</v>
      </c>
      <c r="R58" s="1431">
        <v>137.63</v>
      </c>
      <c r="S58" s="1431">
        <v>163.86</v>
      </c>
      <c r="T58" s="414">
        <v>142.58000000000001</v>
      </c>
      <c r="U58" s="414">
        <v>142.91999999999999</v>
      </c>
      <c r="V58" s="1431">
        <v>107.7</v>
      </c>
      <c r="W58" s="1431">
        <v>98.65</v>
      </c>
      <c r="X58" s="1431">
        <v>111.85</v>
      </c>
      <c r="Y58" s="414">
        <v>135.58000000000001</v>
      </c>
      <c r="Z58" s="414">
        <v>136.06</v>
      </c>
      <c r="AA58" s="414">
        <v>137.30000000000001</v>
      </c>
    </row>
    <row r="59" spans="1:27" s="717" customFormat="1" ht="9.6" customHeight="1">
      <c r="A59" s="302"/>
      <c r="B59" s="413"/>
      <c r="C59" s="413"/>
      <c r="D59" s="413"/>
      <c r="E59" s="413"/>
      <c r="F59" s="623"/>
      <c r="G59" s="413"/>
      <c r="H59" s="413"/>
      <c r="I59" s="413"/>
      <c r="J59" s="413"/>
      <c r="K59" s="413"/>
      <c r="L59" s="413"/>
      <c r="M59" s="413"/>
      <c r="N59" s="413"/>
      <c r="O59" s="302"/>
      <c r="P59" s="413"/>
      <c r="Q59" s="413"/>
      <c r="R59" s="623"/>
      <c r="S59" s="623"/>
      <c r="T59" s="413"/>
      <c r="U59" s="413"/>
      <c r="V59" s="623"/>
      <c r="W59" s="623"/>
      <c r="X59" s="623"/>
      <c r="Y59" s="413"/>
      <c r="Z59" s="413"/>
      <c r="AA59" s="413"/>
    </row>
    <row r="60" spans="1:27" s="701" customFormat="1" ht="9.6" customHeight="1">
      <c r="A60" s="175" t="s">
        <v>1682</v>
      </c>
      <c r="B60" s="413">
        <v>131.99429098594689</v>
      </c>
      <c r="C60" s="413">
        <v>129.32836418343189</v>
      </c>
      <c r="D60" s="413">
        <v>125.18307910547176</v>
      </c>
      <c r="E60" s="413">
        <v>103.25578558797235</v>
      </c>
      <c r="F60" s="623">
        <v>150.58446353737344</v>
      </c>
      <c r="G60" s="413">
        <v>123.8884723968977</v>
      </c>
      <c r="H60" s="413">
        <v>119.19901728653966</v>
      </c>
      <c r="I60" s="413">
        <v>126.64296243489231</v>
      </c>
      <c r="J60" s="413">
        <v>129.74368316371925</v>
      </c>
      <c r="K60" s="413">
        <v>123.97701482240078</v>
      </c>
      <c r="L60" s="413">
        <v>153.8668806588847</v>
      </c>
      <c r="M60" s="413">
        <v>120.11193658337788</v>
      </c>
      <c r="N60" s="413">
        <v>193.09517369151419</v>
      </c>
      <c r="O60" s="175" t="s">
        <v>1682</v>
      </c>
      <c r="P60" s="413">
        <v>159.48902904642813</v>
      </c>
      <c r="Q60" s="413">
        <v>136.23694243722016</v>
      </c>
      <c r="R60" s="623">
        <v>136.22503847130181</v>
      </c>
      <c r="S60" s="623">
        <v>155.42025580515602</v>
      </c>
      <c r="T60" s="413">
        <v>142.84273178611636</v>
      </c>
      <c r="U60" s="413">
        <v>137.95037277563537</v>
      </c>
      <c r="V60" s="623">
        <v>110.44100379845946</v>
      </c>
      <c r="W60" s="623">
        <v>103.10532315056852</v>
      </c>
      <c r="X60" s="623">
        <v>106.40593508559616</v>
      </c>
      <c r="Y60" s="413">
        <v>129.81684902492299</v>
      </c>
      <c r="Z60" s="413">
        <v>138.20150463162184</v>
      </c>
      <c r="AA60" s="413">
        <v>137.19342157228985</v>
      </c>
    </row>
    <row r="61" spans="1:27" s="701" customFormat="1" ht="9.6" customHeight="1">
      <c r="A61" s="1430" t="s">
        <v>1015</v>
      </c>
      <c r="B61" s="414">
        <v>133.07</v>
      </c>
      <c r="C61" s="414">
        <v>133.82</v>
      </c>
      <c r="D61" s="414">
        <v>125.24</v>
      </c>
      <c r="E61" s="414">
        <v>93.7</v>
      </c>
      <c r="F61" s="1431">
        <v>184.46</v>
      </c>
      <c r="G61" s="414">
        <v>127.44</v>
      </c>
      <c r="H61" s="414">
        <v>131.32</v>
      </c>
      <c r="I61" s="414">
        <v>123.64</v>
      </c>
      <c r="J61" s="414">
        <v>155.13999999999999</v>
      </c>
      <c r="K61" s="414">
        <v>125.19</v>
      </c>
      <c r="L61" s="414">
        <v>141.65</v>
      </c>
      <c r="M61" s="414">
        <v>112.98</v>
      </c>
      <c r="N61" s="414">
        <v>157.91999999999999</v>
      </c>
      <c r="O61" s="1430" t="s">
        <v>1015</v>
      </c>
      <c r="P61" s="414">
        <v>151.63</v>
      </c>
      <c r="Q61" s="414">
        <v>133.37</v>
      </c>
      <c r="R61" s="1431">
        <v>132.58000000000001</v>
      </c>
      <c r="S61" s="1431">
        <v>137.63</v>
      </c>
      <c r="T61" s="414">
        <v>143.43</v>
      </c>
      <c r="U61" s="414">
        <v>125.65</v>
      </c>
      <c r="V61" s="1431">
        <v>114.47</v>
      </c>
      <c r="W61" s="1431">
        <v>111.62</v>
      </c>
      <c r="X61" s="1431">
        <v>101.29</v>
      </c>
      <c r="Y61" s="414">
        <v>118.09</v>
      </c>
      <c r="Z61" s="414">
        <v>139.21</v>
      </c>
      <c r="AA61" s="414">
        <v>131.66999999999999</v>
      </c>
    </row>
    <row r="62" spans="1:27" s="701" customFormat="1" ht="9.6" customHeight="1">
      <c r="A62" s="1430" t="s">
        <v>1016</v>
      </c>
      <c r="B62" s="414">
        <v>131.18</v>
      </c>
      <c r="C62" s="414">
        <v>126.75</v>
      </c>
      <c r="D62" s="414">
        <v>124.85</v>
      </c>
      <c r="E62" s="414">
        <v>109.03</v>
      </c>
      <c r="F62" s="1431">
        <v>134.54</v>
      </c>
      <c r="G62" s="414">
        <v>122.13</v>
      </c>
      <c r="H62" s="414">
        <v>113.8</v>
      </c>
      <c r="I62" s="414">
        <v>126.72</v>
      </c>
      <c r="J62" s="414">
        <v>118.79</v>
      </c>
      <c r="K62" s="414">
        <v>123.25</v>
      </c>
      <c r="L62" s="414">
        <v>157.29</v>
      </c>
      <c r="M62" s="414">
        <v>123.82</v>
      </c>
      <c r="N62" s="414">
        <v>213.52</v>
      </c>
      <c r="O62" s="1430" t="s">
        <v>1016</v>
      </c>
      <c r="P62" s="414">
        <v>163.57</v>
      </c>
      <c r="Q62" s="414">
        <v>137.04</v>
      </c>
      <c r="R62" s="1431">
        <v>137.99</v>
      </c>
      <c r="S62" s="1431">
        <v>165.16</v>
      </c>
      <c r="T62" s="414">
        <v>142.55000000000001</v>
      </c>
      <c r="U62" s="414">
        <v>144.56</v>
      </c>
      <c r="V62" s="1431">
        <v>108.48</v>
      </c>
      <c r="W62" s="1431">
        <v>98.87</v>
      </c>
      <c r="X62" s="1431">
        <v>109.06</v>
      </c>
      <c r="Y62" s="414">
        <v>136.11000000000001</v>
      </c>
      <c r="Z62" s="414">
        <v>137.69999999999999</v>
      </c>
      <c r="AA62" s="414">
        <v>138.5</v>
      </c>
    </row>
    <row r="63" spans="1:27" s="701" customFormat="1" ht="9.6" customHeight="1">
      <c r="A63" s="1430" t="s">
        <v>1017</v>
      </c>
      <c r="B63" s="414">
        <v>131.74</v>
      </c>
      <c r="C63" s="1264">
        <v>127.53</v>
      </c>
      <c r="D63" s="414">
        <v>125.46</v>
      </c>
      <c r="E63" s="414">
        <v>107.76</v>
      </c>
      <c r="F63" s="1431">
        <v>137.59</v>
      </c>
      <c r="G63" s="414">
        <v>122.17</v>
      </c>
      <c r="H63" s="414">
        <v>113.33</v>
      </c>
      <c r="I63" s="414">
        <v>129.63999999999999</v>
      </c>
      <c r="J63" s="414">
        <v>118.51</v>
      </c>
      <c r="K63" s="414">
        <v>123.5</v>
      </c>
      <c r="L63" s="414">
        <v>163.5</v>
      </c>
      <c r="M63" s="414">
        <v>123.87</v>
      </c>
      <c r="N63" s="414">
        <v>213.52</v>
      </c>
      <c r="O63" s="1430" t="s">
        <v>1017</v>
      </c>
      <c r="P63" s="414">
        <v>163.57</v>
      </c>
      <c r="Q63" s="414">
        <v>138.35</v>
      </c>
      <c r="R63" s="1431">
        <v>138.18</v>
      </c>
      <c r="S63" s="1431">
        <v>165.16</v>
      </c>
      <c r="T63" s="414">
        <v>142.55000000000001</v>
      </c>
      <c r="U63" s="414">
        <v>144.53</v>
      </c>
      <c r="V63" s="1431">
        <v>108.48</v>
      </c>
      <c r="W63" s="1431">
        <v>99.32</v>
      </c>
      <c r="X63" s="1431">
        <v>109.06</v>
      </c>
      <c r="Y63" s="414">
        <v>136.11000000000001</v>
      </c>
      <c r="Z63" s="414">
        <v>137.69999999999999</v>
      </c>
      <c r="AA63" s="414">
        <v>141.6</v>
      </c>
    </row>
    <row r="64" spans="1:27" s="717" customFormat="1" ht="9.6" customHeight="1">
      <c r="A64" s="302"/>
      <c r="B64" s="413"/>
      <c r="C64" s="413"/>
      <c r="D64" s="413"/>
      <c r="E64" s="413"/>
      <c r="F64" s="623"/>
      <c r="G64" s="413"/>
      <c r="H64" s="413"/>
      <c r="I64" s="413"/>
      <c r="J64" s="413"/>
      <c r="K64" s="413"/>
      <c r="L64" s="413"/>
      <c r="M64" s="413"/>
      <c r="N64" s="413"/>
      <c r="O64" s="302"/>
      <c r="P64" s="413"/>
      <c r="Q64" s="413"/>
      <c r="R64" s="623"/>
      <c r="S64" s="623"/>
      <c r="T64" s="413"/>
      <c r="U64" s="413"/>
      <c r="V64" s="623"/>
      <c r="W64" s="623"/>
      <c r="X64" s="623"/>
      <c r="Y64" s="413"/>
      <c r="Z64" s="413"/>
      <c r="AA64" s="413"/>
    </row>
    <row r="65" spans="1:27" s="701" customFormat="1" ht="9.6" customHeight="1">
      <c r="A65" s="175" t="s">
        <v>1679</v>
      </c>
      <c r="B65" s="413">
        <v>132.55983631267108</v>
      </c>
      <c r="C65" s="413">
        <v>129.32836418343189</v>
      </c>
      <c r="D65" s="413">
        <v>125.18307910547176</v>
      </c>
      <c r="E65" s="413">
        <v>103.25578558797235</v>
      </c>
      <c r="F65" s="623">
        <v>150.58446353737344</v>
      </c>
      <c r="G65" s="413">
        <v>123.8884723968977</v>
      </c>
      <c r="H65" s="413">
        <v>119.19901728653966</v>
      </c>
      <c r="I65" s="413">
        <v>126.64296243489231</v>
      </c>
      <c r="J65" s="413">
        <v>129.74368316371925</v>
      </c>
      <c r="K65" s="413">
        <v>123.97701482240078</v>
      </c>
      <c r="L65" s="413">
        <v>153.8668806588847</v>
      </c>
      <c r="M65" s="413">
        <v>120.11193658337788</v>
      </c>
      <c r="N65" s="413">
        <v>193.09517369151419</v>
      </c>
      <c r="O65" s="175" t="s">
        <v>1679</v>
      </c>
      <c r="P65" s="413">
        <v>164.51000000000005</v>
      </c>
      <c r="Q65" s="413">
        <v>139.65519168418118</v>
      </c>
      <c r="R65" s="623">
        <v>139.34325912200725</v>
      </c>
      <c r="S65" s="623">
        <v>165.93000000000006</v>
      </c>
      <c r="T65" s="413">
        <v>144.0857603156818</v>
      </c>
      <c r="U65" s="413">
        <v>144.82666658994538</v>
      </c>
      <c r="V65" s="623">
        <v>110.33</v>
      </c>
      <c r="W65" s="623">
        <v>98.503610497561695</v>
      </c>
      <c r="X65" s="623">
        <v>110.43999999999994</v>
      </c>
      <c r="Y65" s="413">
        <v>138.84999999999994</v>
      </c>
      <c r="Z65" s="413">
        <v>137.6999999999999</v>
      </c>
      <c r="AA65" s="413">
        <v>144.71690466343773</v>
      </c>
    </row>
    <row r="66" spans="1:27" s="701" customFormat="1" ht="9.6" customHeight="1">
      <c r="A66" s="1430" t="s">
        <v>56</v>
      </c>
      <c r="B66" s="414">
        <v>132.31</v>
      </c>
      <c r="C66" s="414">
        <v>127.81</v>
      </c>
      <c r="D66" s="414">
        <v>125.91</v>
      </c>
      <c r="E66" s="414">
        <v>107.86</v>
      </c>
      <c r="F66" s="1431">
        <v>132.25</v>
      </c>
      <c r="G66" s="414">
        <v>123.24</v>
      </c>
      <c r="H66" s="414">
        <v>113.86</v>
      </c>
      <c r="I66" s="414">
        <v>130.63</v>
      </c>
      <c r="J66" s="414">
        <v>120.87</v>
      </c>
      <c r="K66" s="414">
        <v>123.15</v>
      </c>
      <c r="L66" s="414">
        <v>168.1</v>
      </c>
      <c r="M66" s="414">
        <v>123.83</v>
      </c>
      <c r="N66" s="414">
        <v>220.38</v>
      </c>
      <c r="O66" s="1430" t="s">
        <v>56</v>
      </c>
      <c r="P66" s="414">
        <v>164.51</v>
      </c>
      <c r="Q66" s="414">
        <v>140.1</v>
      </c>
      <c r="R66" s="1431">
        <v>139.19999999999999</v>
      </c>
      <c r="S66" s="1431">
        <v>165.93</v>
      </c>
      <c r="T66" s="414">
        <v>143.72</v>
      </c>
      <c r="U66" s="414">
        <v>144.83000000000001</v>
      </c>
      <c r="V66" s="1431">
        <v>110.33</v>
      </c>
      <c r="W66" s="1431">
        <v>99.17</v>
      </c>
      <c r="X66" s="1431">
        <v>110.44</v>
      </c>
      <c r="Y66" s="414">
        <v>138.85</v>
      </c>
      <c r="Z66" s="414">
        <v>137.69999999999999</v>
      </c>
      <c r="AA66" s="414">
        <v>143.38999999999999</v>
      </c>
    </row>
    <row r="67" spans="1:27" s="701" customFormat="1" ht="9.6" customHeight="1">
      <c r="A67" s="1430" t="s">
        <v>57</v>
      </c>
      <c r="B67" s="414">
        <v>132.55000000000001</v>
      </c>
      <c r="C67" s="414">
        <v>128.15</v>
      </c>
      <c r="D67" s="414">
        <v>126.88</v>
      </c>
      <c r="E67" s="414">
        <v>108.96</v>
      </c>
      <c r="F67" s="1431">
        <v>124.76</v>
      </c>
      <c r="G67" s="414">
        <v>125.44</v>
      </c>
      <c r="H67" s="414">
        <v>114.05</v>
      </c>
      <c r="I67" s="414">
        <v>130.25</v>
      </c>
      <c r="J67" s="414">
        <v>124.91</v>
      </c>
      <c r="K67" s="414">
        <v>124.15</v>
      </c>
      <c r="L67" s="414">
        <v>178.5</v>
      </c>
      <c r="M67" s="414">
        <v>123.87</v>
      </c>
      <c r="N67" s="414">
        <v>220.38</v>
      </c>
      <c r="O67" s="1430" t="s">
        <v>57</v>
      </c>
      <c r="P67" s="414">
        <v>164.51</v>
      </c>
      <c r="Q67" s="414">
        <v>140.12</v>
      </c>
      <c r="R67" s="1431">
        <v>139.29</v>
      </c>
      <c r="S67" s="1431">
        <v>165.93</v>
      </c>
      <c r="T67" s="414">
        <v>143.72999999999999</v>
      </c>
      <c r="U67" s="414">
        <v>144.82</v>
      </c>
      <c r="V67" s="1431">
        <v>110.33</v>
      </c>
      <c r="W67" s="1431">
        <v>98.93</v>
      </c>
      <c r="X67" s="1431">
        <v>110.44</v>
      </c>
      <c r="Y67" s="414">
        <v>138.85</v>
      </c>
      <c r="Z67" s="414">
        <v>137.69999999999999</v>
      </c>
      <c r="AA67" s="414">
        <v>145.5</v>
      </c>
    </row>
    <row r="68" spans="1:27" s="701" customFormat="1" ht="9.6" customHeight="1">
      <c r="A68" s="1430" t="s">
        <v>58</v>
      </c>
      <c r="B68" s="414">
        <v>132.82</v>
      </c>
      <c r="C68" s="1264">
        <v>128.44</v>
      </c>
      <c r="D68" s="414">
        <v>126.76</v>
      </c>
      <c r="E68" s="414">
        <v>109.99</v>
      </c>
      <c r="F68" s="1431">
        <v>127.44</v>
      </c>
      <c r="G68" s="414">
        <v>123.5</v>
      </c>
      <c r="H68" s="414">
        <v>114.05</v>
      </c>
      <c r="I68" s="414">
        <v>130.93</v>
      </c>
      <c r="J68" s="414">
        <v>138.83000000000001</v>
      </c>
      <c r="K68" s="414">
        <v>124.5</v>
      </c>
      <c r="L68" s="414">
        <v>172.85</v>
      </c>
      <c r="M68" s="414">
        <v>124.08</v>
      </c>
      <c r="N68" s="414">
        <v>220.38</v>
      </c>
      <c r="O68" s="1430" t="s">
        <v>58</v>
      </c>
      <c r="P68" s="414">
        <v>164.51</v>
      </c>
      <c r="Q68" s="414">
        <v>138.75</v>
      </c>
      <c r="R68" s="1431">
        <v>139.54</v>
      </c>
      <c r="S68" s="1431">
        <v>165.93</v>
      </c>
      <c r="T68" s="414">
        <v>144.81</v>
      </c>
      <c r="U68" s="414">
        <v>144.83000000000001</v>
      </c>
      <c r="V68" s="1431">
        <v>110.33</v>
      </c>
      <c r="W68" s="1431">
        <v>97.42</v>
      </c>
      <c r="X68" s="1431">
        <v>110.44</v>
      </c>
      <c r="Y68" s="414">
        <v>138.85</v>
      </c>
      <c r="Z68" s="414">
        <v>137.69999999999999</v>
      </c>
      <c r="AA68" s="414">
        <v>145.27000000000001</v>
      </c>
    </row>
    <row r="69" spans="1:27" s="701" customFormat="1" ht="9.6" customHeight="1">
      <c r="A69" s="1430"/>
      <c r="B69" s="414"/>
      <c r="C69" s="414"/>
      <c r="D69" s="414"/>
      <c r="E69" s="414"/>
      <c r="F69" s="1431"/>
      <c r="G69" s="414"/>
      <c r="H69" s="414"/>
      <c r="I69" s="414"/>
      <c r="J69" s="414"/>
      <c r="K69" s="414"/>
      <c r="L69" s="414"/>
      <c r="M69" s="414"/>
      <c r="N69" s="414"/>
      <c r="O69" s="1430"/>
      <c r="P69" s="414"/>
      <c r="Q69" s="414"/>
      <c r="R69" s="1431"/>
      <c r="S69" s="1431"/>
      <c r="T69" s="414"/>
      <c r="U69" s="414"/>
      <c r="V69" s="1431"/>
      <c r="W69" s="1431"/>
      <c r="X69" s="1431"/>
      <c r="Y69" s="414"/>
      <c r="Z69" s="414"/>
      <c r="AA69" s="414"/>
    </row>
    <row r="70" spans="1:27" s="717" customFormat="1" ht="9.6" customHeight="1">
      <c r="A70" s="175" t="s">
        <v>1680</v>
      </c>
      <c r="B70" s="413">
        <v>134.12326514554167</v>
      </c>
      <c r="C70" s="413">
        <v>130.34614875601406</v>
      </c>
      <c r="D70" s="413">
        <v>129.31197160502569</v>
      </c>
      <c r="E70" s="413">
        <v>115.42007857885633</v>
      </c>
      <c r="F70" s="623">
        <v>128.02617461616259</v>
      </c>
      <c r="G70" s="413">
        <v>124.80578407627529</v>
      </c>
      <c r="H70" s="413">
        <v>114.07999211218198</v>
      </c>
      <c r="I70" s="413">
        <v>131.26665033093872</v>
      </c>
      <c r="J70" s="413">
        <v>143.67225899844286</v>
      </c>
      <c r="K70" s="413">
        <v>134.16987371095487</v>
      </c>
      <c r="L70" s="413">
        <v>172.84711527205951</v>
      </c>
      <c r="M70" s="413">
        <v>124.14999892603032</v>
      </c>
      <c r="N70" s="413">
        <v>220.38</v>
      </c>
      <c r="O70" s="175" t="s">
        <v>1680</v>
      </c>
      <c r="P70" s="413">
        <v>164.82999999999998</v>
      </c>
      <c r="Q70" s="413">
        <v>139.78442147571022</v>
      </c>
      <c r="R70" s="623">
        <v>139.8764746807129</v>
      </c>
      <c r="S70" s="623">
        <v>165.99</v>
      </c>
      <c r="T70" s="413">
        <v>144.63999792588493</v>
      </c>
      <c r="U70" s="413">
        <v>144.92999562959807</v>
      </c>
      <c r="V70" s="623">
        <v>111.13</v>
      </c>
      <c r="W70" s="623">
        <v>97.619017644783113</v>
      </c>
      <c r="X70" s="623">
        <v>110.44</v>
      </c>
      <c r="Y70" s="413">
        <v>139.04</v>
      </c>
      <c r="Z70" s="413">
        <v>137.69999999999999</v>
      </c>
      <c r="AA70" s="413">
        <v>151.44353636698713</v>
      </c>
    </row>
    <row r="71" spans="1:27" s="701" customFormat="1" ht="9.6" customHeight="1">
      <c r="A71" s="1430" t="s">
        <v>59</v>
      </c>
      <c r="B71" s="414">
        <v>134.28</v>
      </c>
      <c r="C71" s="414">
        <v>130.80000000000001</v>
      </c>
      <c r="D71" s="414">
        <v>128.56</v>
      </c>
      <c r="E71" s="414">
        <v>114.2</v>
      </c>
      <c r="F71" s="1431">
        <v>135.13999999999999</v>
      </c>
      <c r="G71" s="414">
        <v>123.14</v>
      </c>
      <c r="H71" s="414">
        <v>114.05</v>
      </c>
      <c r="I71" s="414">
        <v>131.19</v>
      </c>
      <c r="J71" s="414">
        <v>153.38</v>
      </c>
      <c r="K71" s="414">
        <v>134.29</v>
      </c>
      <c r="L71" s="414">
        <v>175.74</v>
      </c>
      <c r="M71" s="414">
        <v>124.13</v>
      </c>
      <c r="N71" s="414">
        <v>220.38</v>
      </c>
      <c r="O71" s="1430" t="s">
        <v>59</v>
      </c>
      <c r="P71" s="414">
        <v>164.83</v>
      </c>
      <c r="Q71" s="414">
        <v>138.75</v>
      </c>
      <c r="R71" s="1431">
        <v>139.57</v>
      </c>
      <c r="S71" s="1431">
        <v>165.99</v>
      </c>
      <c r="T71" s="414">
        <v>144.66999999999999</v>
      </c>
      <c r="U71" s="414">
        <v>144.88</v>
      </c>
      <c r="V71" s="1431">
        <v>111.13</v>
      </c>
      <c r="W71" s="1431">
        <v>97.31</v>
      </c>
      <c r="X71" s="1431">
        <v>110.44</v>
      </c>
      <c r="Y71" s="414">
        <v>139.04</v>
      </c>
      <c r="Z71" s="414">
        <v>137.69999999999999</v>
      </c>
      <c r="AA71" s="414">
        <v>145.63</v>
      </c>
    </row>
    <row r="72" spans="1:27" s="701" customFormat="1" ht="9.6" customHeight="1">
      <c r="A72" s="1430" t="s">
        <v>60</v>
      </c>
      <c r="B72" s="414">
        <v>134.13999999999999</v>
      </c>
      <c r="C72" s="414">
        <v>130.34</v>
      </c>
      <c r="D72" s="414">
        <v>129.37</v>
      </c>
      <c r="E72" s="414">
        <v>116.06</v>
      </c>
      <c r="F72" s="1431">
        <v>127.77</v>
      </c>
      <c r="G72" s="414">
        <v>123.86</v>
      </c>
      <c r="H72" s="414">
        <v>114.05</v>
      </c>
      <c r="I72" s="414">
        <v>131.26</v>
      </c>
      <c r="J72" s="414">
        <v>148.79</v>
      </c>
      <c r="K72" s="414">
        <v>133.91</v>
      </c>
      <c r="L72" s="414">
        <v>174.15</v>
      </c>
      <c r="M72" s="414">
        <v>124.15</v>
      </c>
      <c r="N72" s="414">
        <v>220.38</v>
      </c>
      <c r="O72" s="1430" t="s">
        <v>60</v>
      </c>
      <c r="P72" s="414">
        <v>164.83</v>
      </c>
      <c r="Q72" s="414">
        <v>139.07</v>
      </c>
      <c r="R72" s="1431">
        <v>139.93</v>
      </c>
      <c r="S72" s="1431">
        <v>165.99</v>
      </c>
      <c r="T72" s="414">
        <v>144.61000000000001</v>
      </c>
      <c r="U72" s="414">
        <v>144.94999999999999</v>
      </c>
      <c r="V72" s="1431">
        <v>111.13</v>
      </c>
      <c r="W72" s="1431">
        <v>97.31</v>
      </c>
      <c r="X72" s="1431">
        <v>110.44</v>
      </c>
      <c r="Y72" s="414">
        <v>139.04</v>
      </c>
      <c r="Z72" s="414">
        <v>137.69999999999999</v>
      </c>
      <c r="AA72" s="414">
        <v>153.44</v>
      </c>
    </row>
    <row r="73" spans="1:27" s="701" customFormat="1" ht="9.6" customHeight="1">
      <c r="A73" s="1430" t="s">
        <v>61</v>
      </c>
      <c r="B73" s="414">
        <v>133.94999999999999</v>
      </c>
      <c r="C73" s="414">
        <v>129.9</v>
      </c>
      <c r="D73" s="414">
        <v>130.01</v>
      </c>
      <c r="E73" s="414">
        <v>116.01</v>
      </c>
      <c r="F73" s="1431">
        <v>121.53</v>
      </c>
      <c r="G73" s="414">
        <v>127.46</v>
      </c>
      <c r="H73" s="414">
        <v>114.14</v>
      </c>
      <c r="I73" s="414">
        <v>131.35</v>
      </c>
      <c r="J73" s="414">
        <v>129.94999999999999</v>
      </c>
      <c r="K73" s="414">
        <v>134.31</v>
      </c>
      <c r="L73" s="414">
        <v>168.73</v>
      </c>
      <c r="M73" s="414">
        <v>124.17</v>
      </c>
      <c r="N73" s="414">
        <v>220.38</v>
      </c>
      <c r="O73" s="1430" t="s">
        <v>61</v>
      </c>
      <c r="P73" s="414">
        <v>164.83</v>
      </c>
      <c r="Q73" s="414">
        <v>141.55000000000001</v>
      </c>
      <c r="R73" s="1431">
        <v>140.13</v>
      </c>
      <c r="S73" s="1431">
        <v>165.99</v>
      </c>
      <c r="T73" s="414">
        <v>144.63999999999999</v>
      </c>
      <c r="U73" s="414">
        <v>144.96</v>
      </c>
      <c r="V73" s="1431">
        <v>111.13</v>
      </c>
      <c r="W73" s="1431">
        <v>98.24</v>
      </c>
      <c r="X73" s="1431">
        <v>110.44</v>
      </c>
      <c r="Y73" s="414">
        <v>139.04</v>
      </c>
      <c r="Z73" s="414">
        <v>137.69999999999999</v>
      </c>
      <c r="AA73" s="414">
        <v>155.44</v>
      </c>
    </row>
    <row r="74" spans="1:27" s="701" customFormat="1" ht="9.6" customHeight="1">
      <c r="A74" s="1430"/>
      <c r="B74" s="414"/>
      <c r="C74" s="414"/>
      <c r="D74" s="414"/>
      <c r="E74" s="414"/>
      <c r="F74" s="1431"/>
      <c r="G74" s="414"/>
      <c r="H74" s="414"/>
      <c r="I74" s="414"/>
      <c r="J74" s="414"/>
      <c r="K74" s="414"/>
      <c r="L74" s="414"/>
      <c r="M74" s="414"/>
      <c r="N74" s="414"/>
      <c r="O74" s="1430"/>
      <c r="P74" s="414"/>
      <c r="Q74" s="414"/>
      <c r="R74" s="1431"/>
      <c r="S74" s="1431"/>
      <c r="T74" s="414"/>
      <c r="U74" s="414"/>
      <c r="V74" s="1431"/>
      <c r="W74" s="1431"/>
      <c r="X74" s="1431"/>
      <c r="Y74" s="414"/>
      <c r="Z74" s="414"/>
      <c r="AA74" s="414"/>
    </row>
    <row r="75" spans="1:27" s="717" customFormat="1" ht="9.6" customHeight="1">
      <c r="A75" s="302" t="s">
        <v>2890</v>
      </c>
      <c r="B75" s="413"/>
      <c r="C75" s="413"/>
      <c r="D75" s="413"/>
      <c r="E75" s="413"/>
      <c r="F75" s="623"/>
      <c r="G75" s="413"/>
      <c r="H75" s="413"/>
      <c r="I75" s="413"/>
      <c r="J75" s="413"/>
      <c r="K75" s="413"/>
      <c r="L75" s="413"/>
      <c r="M75" s="413"/>
      <c r="N75" s="413"/>
      <c r="O75" s="302" t="s">
        <v>2890</v>
      </c>
      <c r="P75" s="413"/>
      <c r="Q75" s="413"/>
      <c r="R75" s="623"/>
      <c r="S75" s="623"/>
      <c r="T75" s="413"/>
      <c r="U75" s="413"/>
      <c r="V75" s="623"/>
      <c r="W75" s="623"/>
      <c r="X75" s="623"/>
      <c r="Y75" s="413"/>
      <c r="Z75" s="413"/>
      <c r="AA75" s="413"/>
    </row>
    <row r="76" spans="1:27" s="701" customFormat="1" ht="9.6" customHeight="1">
      <c r="A76" s="175" t="s">
        <v>1681</v>
      </c>
      <c r="B76" s="413">
        <v>135.22069181118692</v>
      </c>
      <c r="C76" s="413">
        <v>131.11144096238326</v>
      </c>
      <c r="D76" s="413">
        <v>130.41328673054696</v>
      </c>
      <c r="E76" s="413">
        <v>110.0332917149164</v>
      </c>
      <c r="F76" s="623">
        <v>133.69265312370004</v>
      </c>
      <c r="G76" s="413">
        <v>124.65612298681307</v>
      </c>
      <c r="H76" s="413">
        <v>114.10665605342757</v>
      </c>
      <c r="I76" s="413">
        <v>132.56613912601017</v>
      </c>
      <c r="J76" s="413">
        <v>141.84509529882138</v>
      </c>
      <c r="K76" s="413">
        <v>134.80583575149532</v>
      </c>
      <c r="L76" s="413">
        <v>152.82544166928002</v>
      </c>
      <c r="M76" s="413">
        <v>126.20984605590311</v>
      </c>
      <c r="N76" s="413">
        <v>222.83999999999992</v>
      </c>
      <c r="O76" s="175" t="s">
        <v>1681</v>
      </c>
      <c r="P76" s="413">
        <v>197.38999999999993</v>
      </c>
      <c r="Q76" s="413">
        <v>142.69314717681073</v>
      </c>
      <c r="R76" s="623">
        <v>141.49913577483284</v>
      </c>
      <c r="S76" s="623">
        <v>166.68999999999994</v>
      </c>
      <c r="T76" s="413">
        <v>144.41999723055613</v>
      </c>
      <c r="U76" s="413">
        <v>147.34639940719768</v>
      </c>
      <c r="V76" s="623">
        <v>111.72999999999999</v>
      </c>
      <c r="W76" s="623">
        <v>105.80708870341803</v>
      </c>
      <c r="X76" s="623">
        <v>110.60999999999997</v>
      </c>
      <c r="Y76" s="413">
        <v>140.03</v>
      </c>
      <c r="Z76" s="413">
        <v>140.00999999999988</v>
      </c>
      <c r="AA76" s="413">
        <v>160.01467654693155</v>
      </c>
    </row>
    <row r="77" spans="1:27" s="701" customFormat="1" ht="9.6" customHeight="1">
      <c r="A77" s="1430" t="s">
        <v>1012</v>
      </c>
      <c r="B77" s="414">
        <v>134.18</v>
      </c>
      <c r="C77" s="414">
        <v>129.84</v>
      </c>
      <c r="D77" s="414">
        <v>130.28</v>
      </c>
      <c r="E77" s="414">
        <v>110.08</v>
      </c>
      <c r="F77" s="1431">
        <v>120.4</v>
      </c>
      <c r="G77" s="414">
        <v>126.63</v>
      </c>
      <c r="H77" s="414">
        <v>114.05</v>
      </c>
      <c r="I77" s="414">
        <v>131.77000000000001</v>
      </c>
      <c r="J77" s="414">
        <v>140.22</v>
      </c>
      <c r="K77" s="414">
        <v>134.88999999999999</v>
      </c>
      <c r="L77" s="414">
        <v>154.4</v>
      </c>
      <c r="M77" s="414">
        <v>124.9</v>
      </c>
      <c r="N77" s="414">
        <v>222.84</v>
      </c>
      <c r="O77" s="1430" t="s">
        <v>1012</v>
      </c>
      <c r="P77" s="414">
        <v>197.39</v>
      </c>
      <c r="Q77" s="414">
        <v>142.37</v>
      </c>
      <c r="R77" s="1431">
        <v>140.82</v>
      </c>
      <c r="S77" s="1431">
        <v>166.69</v>
      </c>
      <c r="T77" s="414">
        <v>144.46</v>
      </c>
      <c r="U77" s="414">
        <v>146.94999999999999</v>
      </c>
      <c r="V77" s="1431">
        <v>111.73</v>
      </c>
      <c r="W77" s="1431">
        <v>99.34</v>
      </c>
      <c r="X77" s="1431">
        <v>110.61</v>
      </c>
      <c r="Y77" s="414">
        <v>140.03</v>
      </c>
      <c r="Z77" s="414">
        <v>140.01</v>
      </c>
      <c r="AA77" s="414">
        <v>158.32</v>
      </c>
    </row>
    <row r="78" spans="1:27" s="701" customFormat="1" ht="9.6" customHeight="1">
      <c r="A78" s="1430" t="s">
        <v>1013</v>
      </c>
      <c r="B78" s="414">
        <v>135.24</v>
      </c>
      <c r="C78" s="414">
        <v>130.84</v>
      </c>
      <c r="D78" s="414">
        <v>130.55000000000001</v>
      </c>
      <c r="E78" s="414">
        <v>110.12</v>
      </c>
      <c r="F78" s="1431">
        <v>130.9</v>
      </c>
      <c r="G78" s="414">
        <v>124.71</v>
      </c>
      <c r="H78" s="414">
        <v>114.1</v>
      </c>
      <c r="I78" s="414">
        <v>131.94</v>
      </c>
      <c r="J78" s="414">
        <v>140.96</v>
      </c>
      <c r="K78" s="414">
        <v>135.34</v>
      </c>
      <c r="L78" s="414">
        <v>152.54</v>
      </c>
      <c r="M78" s="414">
        <v>126.72</v>
      </c>
      <c r="N78" s="414">
        <v>222.84</v>
      </c>
      <c r="O78" s="1430" t="s">
        <v>1013</v>
      </c>
      <c r="P78" s="414">
        <v>197.39</v>
      </c>
      <c r="Q78" s="414">
        <v>142.88999999999999</v>
      </c>
      <c r="R78" s="1431">
        <v>141.97999999999999</v>
      </c>
      <c r="S78" s="1431">
        <v>166.69</v>
      </c>
      <c r="T78" s="414">
        <v>144.4</v>
      </c>
      <c r="U78" s="414">
        <v>147.55000000000001</v>
      </c>
      <c r="V78" s="1431">
        <v>111.73</v>
      </c>
      <c r="W78" s="1431">
        <v>110.54</v>
      </c>
      <c r="X78" s="1431">
        <v>110.61</v>
      </c>
      <c r="Y78" s="414">
        <v>140.03</v>
      </c>
      <c r="Z78" s="414">
        <v>140.01</v>
      </c>
      <c r="AA78" s="414">
        <v>161.49</v>
      </c>
    </row>
    <row r="79" spans="1:27" s="1102" customFormat="1" ht="9.6" customHeight="1">
      <c r="A79" s="1432" t="s">
        <v>1014</v>
      </c>
      <c r="B79" s="743">
        <v>136.25</v>
      </c>
      <c r="C79" s="1538">
        <v>132.66999999999999</v>
      </c>
      <c r="D79" s="743">
        <v>130.41</v>
      </c>
      <c r="E79" s="743">
        <v>109.9</v>
      </c>
      <c r="F79" s="1433">
        <v>151.62</v>
      </c>
      <c r="G79" s="743">
        <v>122.66</v>
      </c>
      <c r="H79" s="743">
        <v>114.17</v>
      </c>
      <c r="I79" s="743">
        <v>134</v>
      </c>
      <c r="J79" s="743">
        <v>144.38999999999999</v>
      </c>
      <c r="K79" s="743">
        <v>134.19</v>
      </c>
      <c r="L79" s="743">
        <v>151.55000000000001</v>
      </c>
      <c r="M79" s="743">
        <v>127.02</v>
      </c>
      <c r="N79" s="743">
        <v>222.84</v>
      </c>
      <c r="O79" s="1432" t="s">
        <v>1014</v>
      </c>
      <c r="P79" s="743">
        <v>197.39</v>
      </c>
      <c r="Q79" s="743">
        <v>142.82</v>
      </c>
      <c r="R79" s="1433">
        <v>141.69999999999999</v>
      </c>
      <c r="S79" s="1433">
        <v>166.69</v>
      </c>
      <c r="T79" s="743">
        <v>144.4</v>
      </c>
      <c r="U79" s="743">
        <v>147.54</v>
      </c>
      <c r="V79" s="1433">
        <v>111.73</v>
      </c>
      <c r="W79" s="1433">
        <v>107.87</v>
      </c>
      <c r="X79" s="1433">
        <v>110.61</v>
      </c>
      <c r="Y79" s="743">
        <v>140.03</v>
      </c>
      <c r="Z79" s="743">
        <v>140.01</v>
      </c>
      <c r="AA79" s="743">
        <v>160.25</v>
      </c>
    </row>
  </sheetData>
  <pageMargins left="0.51181102362204722" right="0.51181102362204722" top="0.98425196850393704" bottom="0" header="0.51181102362204722" footer="0.19685039370078741"/>
  <pageSetup paperSize="9" firstPageNumber="99" orientation="portrait" useFirstPageNumber="1" r:id="rId1"/>
  <headerFooter alignWithMargins="0">
    <oddFooter>&amp;C&amp;"Times New Roman,Bold"&amp;10&amp;P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dimension ref="A1:AG75"/>
  <sheetViews>
    <sheetView topLeftCell="N1" zoomScale="85" zoomScaleNormal="85" workbookViewId="0">
      <selection activeCell="V17" sqref="V17"/>
    </sheetView>
  </sheetViews>
  <sheetFormatPr defaultRowHeight="9.9499999999999993" customHeight="1"/>
  <cols>
    <col min="1" max="1" width="11.83203125" style="97" customWidth="1"/>
    <col min="2" max="2" width="9" style="97" customWidth="1"/>
    <col min="3" max="7" width="9.33203125" style="97" customWidth="1"/>
    <col min="8" max="8" width="7" style="97" bestFit="1" customWidth="1"/>
    <col min="9" max="9" width="10.83203125" style="97" bestFit="1" customWidth="1"/>
    <col min="10" max="10" width="12.33203125" style="97" bestFit="1" customWidth="1"/>
    <col min="11" max="13" width="9.33203125" style="97" customWidth="1"/>
    <col min="14" max="14" width="11.83203125" style="97" customWidth="1"/>
    <col min="15" max="15" width="11.33203125" style="97" customWidth="1"/>
    <col min="16" max="16" width="13.33203125" style="97" bestFit="1" customWidth="1"/>
    <col min="17" max="17" width="11.33203125" style="97" customWidth="1"/>
    <col min="18" max="18" width="11.1640625" style="97" customWidth="1"/>
    <col min="19" max="19" width="10.5" style="97" bestFit="1" customWidth="1"/>
    <col min="20" max="20" width="11" style="97" customWidth="1"/>
    <col min="21" max="21" width="10.6640625" style="97" customWidth="1"/>
    <col min="22" max="22" width="12" style="97" bestFit="1" customWidth="1"/>
    <col min="23" max="23" width="10.5" style="97" customWidth="1"/>
    <col min="24" max="24" width="11" style="97" customWidth="1"/>
    <col min="25" max="16384" width="9.33203125" style="3"/>
  </cols>
  <sheetData>
    <row r="1" spans="1:24" s="517" customFormat="1" ht="14.1" customHeight="1">
      <c r="A1" s="531" t="s">
        <v>2630</v>
      </c>
      <c r="B1" s="516"/>
      <c r="C1" s="516"/>
      <c r="D1" s="516"/>
      <c r="E1" s="516"/>
      <c r="F1" s="516"/>
      <c r="G1" s="516"/>
      <c r="H1" s="516"/>
      <c r="I1" s="516"/>
      <c r="J1" s="516"/>
      <c r="K1" s="516"/>
      <c r="L1" s="516"/>
      <c r="M1" s="516"/>
      <c r="N1" s="531" t="s">
        <v>2628</v>
      </c>
      <c r="O1" s="516"/>
      <c r="P1" s="516"/>
      <c r="Q1" s="516"/>
      <c r="R1" s="516"/>
      <c r="S1" s="516"/>
      <c r="T1" s="516"/>
      <c r="U1" s="516"/>
      <c r="V1" s="516"/>
      <c r="W1" s="516"/>
      <c r="X1" s="516"/>
    </row>
    <row r="2" spans="1:24" s="517" customFormat="1" ht="14.1" customHeight="1">
      <c r="A2" s="532" t="s">
        <v>2629</v>
      </c>
      <c r="N2" s="532"/>
    </row>
    <row r="3" spans="1:24" s="517" customFormat="1" ht="14.1" customHeight="1">
      <c r="A3" s="533"/>
      <c r="N3" s="533"/>
    </row>
    <row r="4" spans="1:24" s="517" customFormat="1" ht="14.1" customHeight="1">
      <c r="A4" s="534"/>
      <c r="N4" s="534"/>
      <c r="S4" s="535"/>
      <c r="V4" s="535"/>
    </row>
    <row r="5" spans="1:24" ht="9.9499999999999993" customHeight="1">
      <c r="A5" s="1906"/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 t="s">
        <v>2621</v>
      </c>
      <c r="M5" s="165" t="s">
        <v>2769</v>
      </c>
      <c r="N5" s="1906"/>
      <c r="O5" s="165" t="s">
        <v>1068</v>
      </c>
      <c r="P5" s="165" t="s">
        <v>1130</v>
      </c>
      <c r="Q5" s="165" t="s">
        <v>2773</v>
      </c>
      <c r="R5" s="166" t="s">
        <v>2759</v>
      </c>
      <c r="S5" s="73"/>
      <c r="T5" s="73" t="s">
        <v>2622</v>
      </c>
      <c r="U5" s="73" t="s">
        <v>2624</v>
      </c>
      <c r="V5" s="73" t="s">
        <v>2777</v>
      </c>
      <c r="W5" s="73"/>
      <c r="X5" s="73"/>
    </row>
    <row r="6" spans="1:24" ht="9.9499999999999993" customHeight="1">
      <c r="A6" s="1901" t="s">
        <v>976</v>
      </c>
      <c r="B6" s="110" t="s">
        <v>978</v>
      </c>
      <c r="C6" s="110"/>
      <c r="D6" s="110"/>
      <c r="E6" s="110"/>
      <c r="F6" s="110" t="s">
        <v>2619</v>
      </c>
      <c r="G6" s="110" t="s">
        <v>2619</v>
      </c>
      <c r="H6" s="110"/>
      <c r="I6" s="110"/>
      <c r="J6" s="110" t="s">
        <v>2766</v>
      </c>
      <c r="K6" s="110"/>
      <c r="L6" s="110" t="s">
        <v>2768</v>
      </c>
      <c r="M6" s="110" t="s">
        <v>2770</v>
      </c>
      <c r="N6" s="1901" t="s">
        <v>976</v>
      </c>
      <c r="O6" s="110" t="s">
        <v>2771</v>
      </c>
      <c r="P6" s="110" t="s">
        <v>2772</v>
      </c>
      <c r="Q6" s="110" t="s">
        <v>2774</v>
      </c>
      <c r="R6" s="110" t="s">
        <v>848</v>
      </c>
      <c r="S6" s="167" t="s">
        <v>2776</v>
      </c>
      <c r="T6" s="167" t="s">
        <v>2623</v>
      </c>
      <c r="U6" s="167" t="s">
        <v>2625</v>
      </c>
      <c r="V6" s="167" t="s">
        <v>2778</v>
      </c>
      <c r="W6" s="167"/>
      <c r="X6" s="167" t="s">
        <v>2626</v>
      </c>
    </row>
    <row r="7" spans="1:24" ht="9.9499999999999993" customHeight="1">
      <c r="A7" s="1901" t="s">
        <v>1001</v>
      </c>
      <c r="B7" s="168" t="s">
        <v>1007</v>
      </c>
      <c r="C7" s="168" t="s">
        <v>2615</v>
      </c>
      <c r="D7" s="168" t="s">
        <v>2616</v>
      </c>
      <c r="E7" s="168" t="s">
        <v>2149</v>
      </c>
      <c r="F7" s="168" t="s">
        <v>2618</v>
      </c>
      <c r="G7" s="168" t="s">
        <v>2618</v>
      </c>
      <c r="H7" s="168" t="s">
        <v>2617</v>
      </c>
      <c r="I7" s="113" t="s">
        <v>979</v>
      </c>
      <c r="J7" s="168" t="s">
        <v>2767</v>
      </c>
      <c r="K7" s="168" t="s">
        <v>496</v>
      </c>
      <c r="L7" s="168" t="s">
        <v>1790</v>
      </c>
      <c r="M7" s="168" t="s">
        <v>1790</v>
      </c>
      <c r="N7" s="1901" t="s">
        <v>1001</v>
      </c>
      <c r="O7" s="168" t="s">
        <v>1790</v>
      </c>
      <c r="P7" s="168" t="s">
        <v>1790</v>
      </c>
      <c r="Q7" s="168" t="s">
        <v>1790</v>
      </c>
      <c r="R7" s="110" t="s">
        <v>1790</v>
      </c>
      <c r="S7" s="169" t="s">
        <v>2775</v>
      </c>
      <c r="T7" s="169" t="s">
        <v>2620</v>
      </c>
      <c r="U7" s="169" t="s">
        <v>854</v>
      </c>
      <c r="V7" s="169" t="s">
        <v>2779</v>
      </c>
      <c r="W7" s="169" t="s">
        <v>92</v>
      </c>
      <c r="X7" s="2288" t="s">
        <v>2627</v>
      </c>
    </row>
    <row r="8" spans="1:24" ht="9.9499999999999993" customHeight="1">
      <c r="A8" s="1902" t="s">
        <v>1006</v>
      </c>
      <c r="B8" s="170">
        <v>1</v>
      </c>
      <c r="C8" s="168">
        <v>1.1000000000000001</v>
      </c>
      <c r="D8" s="171" t="s">
        <v>73</v>
      </c>
      <c r="E8" s="171" t="s">
        <v>74</v>
      </c>
      <c r="F8" s="171">
        <v>1.2</v>
      </c>
      <c r="G8" s="168" t="s">
        <v>2753</v>
      </c>
      <c r="H8" s="168" t="s">
        <v>2754</v>
      </c>
      <c r="I8" s="168" t="s">
        <v>2755</v>
      </c>
      <c r="J8" s="168" t="s">
        <v>75</v>
      </c>
      <c r="K8" s="168" t="s">
        <v>76</v>
      </c>
      <c r="L8" s="168" t="s">
        <v>2756</v>
      </c>
      <c r="M8" s="168" t="s">
        <v>2757</v>
      </c>
      <c r="N8" s="1902" t="s">
        <v>1006</v>
      </c>
      <c r="O8" s="168" t="s">
        <v>77</v>
      </c>
      <c r="P8" s="168" t="s">
        <v>1018</v>
      </c>
      <c r="Q8" s="168" t="s">
        <v>2758</v>
      </c>
      <c r="R8" s="2122" t="s">
        <v>2760</v>
      </c>
      <c r="S8" s="284" t="s">
        <v>2761</v>
      </c>
      <c r="T8" s="284" t="s">
        <v>2762</v>
      </c>
      <c r="U8" s="284" t="s">
        <v>2763</v>
      </c>
      <c r="V8" s="284" t="s">
        <v>2764</v>
      </c>
      <c r="W8" s="284" t="s">
        <v>2765</v>
      </c>
      <c r="X8" s="2281"/>
    </row>
    <row r="9" spans="1:24" s="1917" customFormat="1" ht="8.65" customHeight="1">
      <c r="A9" s="173" t="s">
        <v>745</v>
      </c>
      <c r="B9" s="134">
        <v>30.40408683893525</v>
      </c>
      <c r="C9" s="134">
        <v>24.806193076520888</v>
      </c>
      <c r="D9" s="134">
        <v>24.333124723686492</v>
      </c>
      <c r="E9" s="134">
        <v>42.066249316607021</v>
      </c>
      <c r="F9" s="134">
        <v>22.604754312612329</v>
      </c>
      <c r="G9" s="134">
        <v>22.588624276476892</v>
      </c>
      <c r="H9" s="134"/>
      <c r="I9" s="134">
        <v>37.642871245090511</v>
      </c>
      <c r="J9" s="134">
        <v>32.80899423474267</v>
      </c>
      <c r="K9" s="134">
        <v>47.863507693529094</v>
      </c>
      <c r="L9" s="134">
        <v>38.385303612730901</v>
      </c>
      <c r="M9" s="134"/>
      <c r="N9" s="173" t="s">
        <v>745</v>
      </c>
      <c r="O9" s="134">
        <v>62.400969878599007</v>
      </c>
      <c r="P9" s="134">
        <v>49.736355727288029</v>
      </c>
      <c r="Q9" s="134">
        <v>43.636621037073951</v>
      </c>
      <c r="R9" s="134">
        <v>28.836278862243514</v>
      </c>
      <c r="S9" s="134">
        <v>34.090323538379586</v>
      </c>
      <c r="T9" s="134">
        <v>64.232096532576691</v>
      </c>
      <c r="U9" s="134">
        <v>39.099665500593851</v>
      </c>
      <c r="V9" s="134">
        <v>46.402770558300475</v>
      </c>
      <c r="W9" s="134">
        <v>39.941240107384196</v>
      </c>
      <c r="X9" s="134">
        <v>30.841349563647256</v>
      </c>
    </row>
    <row r="10" spans="1:24" s="1917" customFormat="1" ht="8.65" customHeight="1">
      <c r="A10" s="2030" t="s">
        <v>746</v>
      </c>
      <c r="B10" s="65">
        <v>30.80609708889444</v>
      </c>
      <c r="C10" s="65">
        <v>25.138538463132623</v>
      </c>
      <c r="D10" s="65">
        <v>24.671633978782506</v>
      </c>
      <c r="E10" s="65">
        <v>42.131349287797931</v>
      </c>
      <c r="F10" s="65">
        <v>29.246622447006462</v>
      </c>
      <c r="G10" s="65">
        <v>29.18117658159581</v>
      </c>
      <c r="H10" s="65"/>
      <c r="I10" s="65">
        <v>37.167822024512283</v>
      </c>
      <c r="J10" s="65">
        <v>30.619973721243245</v>
      </c>
      <c r="K10" s="65">
        <v>48.253863997960664</v>
      </c>
      <c r="L10" s="65">
        <v>36.920124063695127</v>
      </c>
      <c r="M10" s="65"/>
      <c r="N10" s="2030" t="s">
        <v>746</v>
      </c>
      <c r="O10" s="65">
        <v>67.137831791633019</v>
      </c>
      <c r="P10" s="65">
        <v>51.078698421047655</v>
      </c>
      <c r="Q10" s="65">
        <v>45.697882041395651</v>
      </c>
      <c r="R10" s="65">
        <v>30.455773181398044</v>
      </c>
      <c r="S10" s="65">
        <v>34.774527767573154</v>
      </c>
      <c r="T10" s="65">
        <v>63.498806990441487</v>
      </c>
      <c r="U10" s="65">
        <v>39.965321060867609</v>
      </c>
      <c r="V10" s="65">
        <v>47.105592705517012</v>
      </c>
      <c r="W10" s="65">
        <v>42.500566311919556</v>
      </c>
      <c r="X10" s="65">
        <v>31.921480570156653</v>
      </c>
    </row>
    <row r="11" spans="1:24" s="1917" customFormat="1" ht="8.65" customHeight="1">
      <c r="A11" s="175" t="s">
        <v>748</v>
      </c>
      <c r="B11" s="65">
        <v>32.299114651615426</v>
      </c>
      <c r="C11" s="65">
        <v>27.271144757248514</v>
      </c>
      <c r="D11" s="65">
        <v>26.839730457377566</v>
      </c>
      <c r="E11" s="65">
        <v>43.030387919482258</v>
      </c>
      <c r="F11" s="65">
        <v>28.519915743010419</v>
      </c>
      <c r="G11" s="65">
        <v>28.464239578238175</v>
      </c>
      <c r="H11" s="65"/>
      <c r="I11" s="65">
        <v>38.283343408495085</v>
      </c>
      <c r="J11" s="65">
        <v>32.051766022476961</v>
      </c>
      <c r="K11" s="65">
        <v>48.511396021093063</v>
      </c>
      <c r="L11" s="65">
        <v>37.154702938440508</v>
      </c>
      <c r="M11" s="65"/>
      <c r="N11" s="175" t="s">
        <v>748</v>
      </c>
      <c r="O11" s="65">
        <v>68.837531549394356</v>
      </c>
      <c r="P11" s="65">
        <v>53.232287630480471</v>
      </c>
      <c r="Q11" s="65">
        <v>46.468891077545749</v>
      </c>
      <c r="R11" s="65">
        <v>32.529259619186497</v>
      </c>
      <c r="S11" s="65">
        <v>36.071739565249715</v>
      </c>
      <c r="T11" s="65">
        <v>63.372315378571948</v>
      </c>
      <c r="U11" s="65">
        <v>39.831939183633033</v>
      </c>
      <c r="V11" s="65">
        <v>46.472813479620768</v>
      </c>
      <c r="W11" s="65">
        <v>42.683206865214743</v>
      </c>
      <c r="X11" s="65">
        <v>33.512249220642325</v>
      </c>
    </row>
    <row r="12" spans="1:24" s="1917" customFormat="1" ht="8.65" customHeight="1">
      <c r="A12" s="175" t="s">
        <v>895</v>
      </c>
      <c r="B12" s="65">
        <v>33.536310248435754</v>
      </c>
      <c r="C12" s="65">
        <v>28.286432736781816</v>
      </c>
      <c r="D12" s="65">
        <v>27.802117768665845</v>
      </c>
      <c r="E12" s="65">
        <v>45.945250927848654</v>
      </c>
      <c r="F12" s="65">
        <v>31.914265108029575</v>
      </c>
      <c r="G12" s="65">
        <v>31.922558902407346</v>
      </c>
      <c r="H12" s="65"/>
      <c r="I12" s="65">
        <v>39.401233554601149</v>
      </c>
      <c r="J12" s="65">
        <v>33.509411955615484</v>
      </c>
      <c r="K12" s="65">
        <v>48.43131041498691</v>
      </c>
      <c r="L12" s="65">
        <v>39.754778415397055</v>
      </c>
      <c r="M12" s="65"/>
      <c r="N12" s="175" t="s">
        <v>895</v>
      </c>
      <c r="O12" s="65">
        <v>67.059052358946019</v>
      </c>
      <c r="P12" s="65">
        <v>54.8171446512725</v>
      </c>
      <c r="Q12" s="65">
        <v>46.144103389991216</v>
      </c>
      <c r="R12" s="65">
        <v>33.324567508766826</v>
      </c>
      <c r="S12" s="65">
        <v>35.637545008779064</v>
      </c>
      <c r="T12" s="65">
        <v>62.511183273242573</v>
      </c>
      <c r="U12" s="65">
        <v>39.780583241722724</v>
      </c>
      <c r="V12" s="65">
        <v>48.377979922783211</v>
      </c>
      <c r="W12" s="65">
        <v>44.019395474570565</v>
      </c>
      <c r="X12" s="65">
        <v>33.67314220581212</v>
      </c>
    </row>
    <row r="13" spans="1:24" s="233" customFormat="1" ht="8.65" customHeight="1">
      <c r="A13" s="175" t="s">
        <v>873</v>
      </c>
      <c r="B13" s="65">
        <v>34.904150720044171</v>
      </c>
      <c r="C13" s="65">
        <v>29.151161109967692</v>
      </c>
      <c r="D13" s="65">
        <v>28.665646825940222</v>
      </c>
      <c r="E13" s="65">
        <v>46.839399858372133</v>
      </c>
      <c r="F13" s="65">
        <v>35.964587162633485</v>
      </c>
      <c r="G13" s="65">
        <v>35.894377618577472</v>
      </c>
      <c r="H13" s="65"/>
      <c r="I13" s="65">
        <v>40.9210579394353</v>
      </c>
      <c r="J13" s="65">
        <v>33.795153009943533</v>
      </c>
      <c r="K13" s="65">
        <v>51.560926985677142</v>
      </c>
      <c r="L13" s="65">
        <v>40.064335774094879</v>
      </c>
      <c r="M13" s="65"/>
      <c r="N13" s="175" t="s">
        <v>873</v>
      </c>
      <c r="O13" s="65">
        <v>67.07029766646923</v>
      </c>
      <c r="P13" s="65">
        <v>57.743457313824123</v>
      </c>
      <c r="Q13" s="65">
        <v>49.115731312450691</v>
      </c>
      <c r="R13" s="65">
        <v>35.682965653959201</v>
      </c>
      <c r="S13" s="65">
        <v>44.101402742974088</v>
      </c>
      <c r="T13" s="65">
        <v>62.915976204506535</v>
      </c>
      <c r="U13" s="65">
        <v>42.006579796618965</v>
      </c>
      <c r="V13" s="65">
        <v>50.769251862070526</v>
      </c>
      <c r="W13" s="65">
        <v>46.137610146335788</v>
      </c>
      <c r="X13" s="65">
        <v>38.876873222993972</v>
      </c>
    </row>
    <row r="14" spans="1:24" s="233" customFormat="1" ht="8.65" customHeight="1">
      <c r="A14" s="320" t="s">
        <v>1601</v>
      </c>
      <c r="B14" s="65">
        <v>37.456720726569259</v>
      </c>
      <c r="C14" s="65">
        <v>30.63875141410881</v>
      </c>
      <c r="D14" s="65">
        <v>30.128972093103833</v>
      </c>
      <c r="E14" s="65">
        <v>49.219229434529048</v>
      </c>
      <c r="F14" s="65">
        <v>44.476796103016461</v>
      </c>
      <c r="G14" s="65">
        <v>44.476256330743219</v>
      </c>
      <c r="H14" s="65"/>
      <c r="I14" s="65">
        <v>43.630384510788467</v>
      </c>
      <c r="J14" s="65">
        <v>35.884662300550211</v>
      </c>
      <c r="K14" s="65">
        <v>52.614891728243869</v>
      </c>
      <c r="L14" s="65">
        <v>39.797236964741288</v>
      </c>
      <c r="M14" s="65"/>
      <c r="N14" s="320" t="s">
        <v>1601</v>
      </c>
      <c r="O14" s="65">
        <v>69.353169807116572</v>
      </c>
      <c r="P14" s="65">
        <v>61.583029914652009</v>
      </c>
      <c r="Q14" s="65">
        <v>54.964732825152417</v>
      </c>
      <c r="R14" s="65">
        <v>37.242770423086768</v>
      </c>
      <c r="S14" s="65">
        <v>54.751825807415983</v>
      </c>
      <c r="T14" s="65">
        <v>65.273995350643503</v>
      </c>
      <c r="U14" s="65">
        <v>46.190970876443558</v>
      </c>
      <c r="V14" s="65">
        <v>54.077547715257722</v>
      </c>
      <c r="W14" s="65">
        <v>47.693964412727631</v>
      </c>
      <c r="X14" s="65">
        <v>44.859909730465532</v>
      </c>
    </row>
    <row r="15" spans="1:24" s="233" customFormat="1" ht="8.65" customHeight="1">
      <c r="A15" s="320" t="s">
        <v>1683</v>
      </c>
      <c r="B15" s="65">
        <v>40.781894356022164</v>
      </c>
      <c r="C15" s="65">
        <v>33.276148477391054</v>
      </c>
      <c r="D15" s="65">
        <v>32.794952104021306</v>
      </c>
      <c r="E15" s="65">
        <v>50.808206218058778</v>
      </c>
      <c r="F15" s="65">
        <v>55.594775655683883</v>
      </c>
      <c r="G15" s="65">
        <v>55.563084754290529</v>
      </c>
      <c r="H15" s="65"/>
      <c r="I15" s="65">
        <v>46.47521557042397</v>
      </c>
      <c r="J15" s="65">
        <v>38.98343969919793</v>
      </c>
      <c r="K15" s="65">
        <v>51.927101792440581</v>
      </c>
      <c r="L15" s="65">
        <v>41.128578793888259</v>
      </c>
      <c r="M15" s="65"/>
      <c r="N15" s="320" t="s">
        <v>1683</v>
      </c>
      <c r="O15" s="65">
        <v>72.626215727360446</v>
      </c>
      <c r="P15" s="65">
        <v>65.174964771526845</v>
      </c>
      <c r="Q15" s="65">
        <v>59.447431923142716</v>
      </c>
      <c r="R15" s="65">
        <v>40.085155064830381</v>
      </c>
      <c r="S15" s="65">
        <v>53.858540506817633</v>
      </c>
      <c r="T15" s="65">
        <v>65.41211219092871</v>
      </c>
      <c r="U15" s="65">
        <v>49.273082306497464</v>
      </c>
      <c r="V15" s="65">
        <v>57.909122495833827</v>
      </c>
      <c r="W15" s="65">
        <v>51.276854083354067</v>
      </c>
      <c r="X15" s="65">
        <v>45.835958586452236</v>
      </c>
    </row>
    <row r="16" spans="1:24" s="233" customFormat="1" ht="8.65" customHeight="1">
      <c r="A16" s="320" t="s">
        <v>1408</v>
      </c>
      <c r="B16" s="65">
        <v>44.456753912476529</v>
      </c>
      <c r="C16" s="65">
        <v>37.398889887761008</v>
      </c>
      <c r="D16" s="65">
        <v>37.038528664206247</v>
      </c>
      <c r="E16" s="65">
        <v>50.500059475218698</v>
      </c>
      <c r="F16" s="65">
        <v>60.954368560456295</v>
      </c>
      <c r="G16" s="65">
        <v>60.843327688766308</v>
      </c>
      <c r="H16" s="65"/>
      <c r="I16" s="65">
        <v>49.429139503901197</v>
      </c>
      <c r="J16" s="65">
        <v>41.592335023976617</v>
      </c>
      <c r="K16" s="65">
        <v>52.807505824167244</v>
      </c>
      <c r="L16" s="65">
        <v>42.636183608240032</v>
      </c>
      <c r="M16" s="65"/>
      <c r="N16" s="320" t="s">
        <v>1408</v>
      </c>
      <c r="O16" s="65">
        <v>74.422385168919703</v>
      </c>
      <c r="P16" s="65">
        <v>68.336755434050076</v>
      </c>
      <c r="Q16" s="65">
        <v>69.850191123548797</v>
      </c>
      <c r="R16" s="65">
        <v>45.182637824119212</v>
      </c>
      <c r="S16" s="65">
        <v>61.997382209693036</v>
      </c>
      <c r="T16" s="65">
        <v>68.101762226532628</v>
      </c>
      <c r="U16" s="65">
        <v>50.807787590152742</v>
      </c>
      <c r="V16" s="65">
        <v>58.442536519722118</v>
      </c>
      <c r="W16" s="65">
        <v>54.794332718297177</v>
      </c>
      <c r="X16" s="65">
        <v>52.971850233492916</v>
      </c>
    </row>
    <row r="17" spans="1:33" s="233" customFormat="1" ht="8.65" customHeight="1">
      <c r="A17" s="1434" t="s">
        <v>1441</v>
      </c>
      <c r="B17" s="65">
        <v>48.439113275770872</v>
      </c>
      <c r="C17" s="65">
        <v>39.853738361389929</v>
      </c>
      <c r="D17" s="65">
        <v>39.671884269032653</v>
      </c>
      <c r="E17" s="65">
        <v>46.548790860359446</v>
      </c>
      <c r="F17" s="65">
        <v>68.027193833463826</v>
      </c>
      <c r="G17" s="65">
        <v>68.041390293996898</v>
      </c>
      <c r="H17" s="65"/>
      <c r="I17" s="65">
        <v>54.458507959170568</v>
      </c>
      <c r="J17" s="65">
        <v>46.666399577156973</v>
      </c>
      <c r="K17" s="65">
        <v>53.210904693927034</v>
      </c>
      <c r="L17" s="65">
        <v>43.863776502981871</v>
      </c>
      <c r="M17" s="65"/>
      <c r="N17" s="1434" t="s">
        <v>1441</v>
      </c>
      <c r="O17" s="65">
        <v>74.016096966916109</v>
      </c>
      <c r="P17" s="65">
        <v>74.828143076453742</v>
      </c>
      <c r="Q17" s="65">
        <v>72.518366537851463</v>
      </c>
      <c r="R17" s="65">
        <v>50.142681677812298</v>
      </c>
      <c r="S17" s="65">
        <v>72.105073395992804</v>
      </c>
      <c r="T17" s="65">
        <v>69.864400928715057</v>
      </c>
      <c r="U17" s="65">
        <v>55.410951365243797</v>
      </c>
      <c r="V17" s="65">
        <v>61.977237930480378</v>
      </c>
      <c r="W17" s="65">
        <v>60.185410464893629</v>
      </c>
      <c r="X17" s="65">
        <v>60.391698240809419</v>
      </c>
    </row>
    <row r="18" spans="1:33" s="1436" customFormat="1" ht="8.65" customHeight="1">
      <c r="A18" s="1429" t="s">
        <v>1442</v>
      </c>
      <c r="B18" s="65">
        <v>54.942143645253957</v>
      </c>
      <c r="C18" s="65">
        <v>46.079053377009316</v>
      </c>
      <c r="D18" s="65">
        <v>45.696047974002717</v>
      </c>
      <c r="E18" s="65">
        <v>59.854623002418251</v>
      </c>
      <c r="F18" s="65">
        <v>75.510445605703481</v>
      </c>
      <c r="G18" s="65">
        <v>75.209622134274952</v>
      </c>
      <c r="H18" s="65"/>
      <c r="I18" s="65">
        <v>61.42048359451298</v>
      </c>
      <c r="J18" s="65">
        <v>53.358441727408639</v>
      </c>
      <c r="K18" s="65">
        <v>57.134263669608004</v>
      </c>
      <c r="L18" s="65">
        <v>49.610365639118633</v>
      </c>
      <c r="M18" s="65"/>
      <c r="N18" s="1429" t="s">
        <v>1442</v>
      </c>
      <c r="O18" s="65">
        <v>73.222393317185521</v>
      </c>
      <c r="P18" s="65">
        <v>78.33088136652421</v>
      </c>
      <c r="Q18" s="65">
        <v>76.622859872303479</v>
      </c>
      <c r="R18" s="65">
        <v>56.064452663483337</v>
      </c>
      <c r="S18" s="65">
        <v>79.412411612541121</v>
      </c>
      <c r="T18" s="65">
        <v>73.341081680806113</v>
      </c>
      <c r="U18" s="65">
        <v>66.589520260778457</v>
      </c>
      <c r="V18" s="65">
        <v>73.857675726250847</v>
      </c>
      <c r="W18" s="65">
        <v>70.220571759482041</v>
      </c>
      <c r="X18" s="65">
        <v>67.010154034209393</v>
      </c>
      <c r="Y18" s="2374"/>
      <c r="Z18" s="1435"/>
      <c r="AA18" s="1435"/>
      <c r="AB18" s="1435"/>
      <c r="AC18" s="1435"/>
      <c r="AD18" s="1435"/>
      <c r="AE18" s="2374"/>
      <c r="AF18" s="2374"/>
      <c r="AG18" s="1435"/>
    </row>
    <row r="19" spans="1:33" s="1436" customFormat="1" ht="8.65" customHeight="1">
      <c r="A19" s="302" t="s">
        <v>721</v>
      </c>
      <c r="B19" s="65">
        <v>61.600653521973008</v>
      </c>
      <c r="C19" s="65">
        <v>56.489568034380689</v>
      </c>
      <c r="D19" s="65">
        <v>56.230108494036372</v>
      </c>
      <c r="E19" s="65">
        <v>65.951632808645442</v>
      </c>
      <c r="F19" s="65">
        <v>71.294384761484338</v>
      </c>
      <c r="G19" s="65">
        <v>71.238965812097149</v>
      </c>
      <c r="H19" s="65"/>
      <c r="I19" s="65">
        <v>65.531772645182684</v>
      </c>
      <c r="J19" s="65">
        <v>60.942250638624365</v>
      </c>
      <c r="K19" s="65">
        <v>57.847903717099946</v>
      </c>
      <c r="L19" s="65">
        <v>51.74081316588191</v>
      </c>
      <c r="M19" s="65"/>
      <c r="N19" s="302" t="s">
        <v>721</v>
      </c>
      <c r="O19" s="65">
        <v>75.615997556988788</v>
      </c>
      <c r="P19" s="65">
        <v>76.736464490201485</v>
      </c>
      <c r="Q19" s="65">
        <v>86.189724442784978</v>
      </c>
      <c r="R19" s="65">
        <v>64.512071575151055</v>
      </c>
      <c r="S19" s="65">
        <v>74.452482471777955</v>
      </c>
      <c r="T19" s="65">
        <v>71.227172020519177</v>
      </c>
      <c r="U19" s="65">
        <v>65.101268346744902</v>
      </c>
      <c r="V19" s="65">
        <v>73.457081672563135</v>
      </c>
      <c r="W19" s="65">
        <v>71.978614793251865</v>
      </c>
      <c r="X19" s="65">
        <v>69.681073262126972</v>
      </c>
    </row>
    <row r="20" spans="1:33" s="1436" customFormat="1" ht="8.65" customHeight="1">
      <c r="A20" s="302" t="s">
        <v>292</v>
      </c>
      <c r="B20" s="65">
        <v>67.652474049928202</v>
      </c>
      <c r="C20" s="65">
        <v>61.803151551189885</v>
      </c>
      <c r="D20" s="65">
        <v>61.586869539371008</v>
      </c>
      <c r="E20" s="65">
        <v>69.54613247081079</v>
      </c>
      <c r="F20" s="65">
        <v>82.740498452931789</v>
      </c>
      <c r="G20" s="65">
        <v>82.659534123511861</v>
      </c>
      <c r="H20" s="65"/>
      <c r="I20" s="65">
        <v>71.544989795229554</v>
      </c>
      <c r="J20" s="65">
        <v>68.623469087377728</v>
      </c>
      <c r="K20" s="65">
        <v>64.240090867901742</v>
      </c>
      <c r="L20" s="65">
        <v>57.501697610773761</v>
      </c>
      <c r="M20" s="65"/>
      <c r="N20" s="302" t="s">
        <v>292</v>
      </c>
      <c r="O20" s="65">
        <v>84.306378263983831</v>
      </c>
      <c r="P20" s="65">
        <v>80.807763578002493</v>
      </c>
      <c r="Q20" s="65">
        <v>100.29964625565991</v>
      </c>
      <c r="R20" s="65">
        <v>69.225879981814785</v>
      </c>
      <c r="S20" s="65">
        <v>76.59454251369705</v>
      </c>
      <c r="T20" s="65">
        <v>74.068799865376363</v>
      </c>
      <c r="U20" s="65">
        <v>68.011512316122122</v>
      </c>
      <c r="V20" s="65">
        <v>77.61593500626563</v>
      </c>
      <c r="W20" s="65">
        <v>76.462228497451065</v>
      </c>
      <c r="X20" s="65">
        <v>73.258236261590312</v>
      </c>
    </row>
    <row r="21" spans="1:33" s="717" customFormat="1" ht="8.65" customHeight="1">
      <c r="A21" s="302" t="s">
        <v>1195</v>
      </c>
      <c r="B21" s="65">
        <v>72.049973761253923</v>
      </c>
      <c r="C21" s="65">
        <v>64.978519377348661</v>
      </c>
      <c r="D21" s="65">
        <v>64.650996902266456</v>
      </c>
      <c r="E21" s="65">
        <v>76.804689290964077</v>
      </c>
      <c r="F21" s="65">
        <v>100.23090157985709</v>
      </c>
      <c r="G21" s="65">
        <v>100.19787450624337</v>
      </c>
      <c r="H21" s="65"/>
      <c r="I21" s="65">
        <v>75.199641344116245</v>
      </c>
      <c r="J21" s="65">
        <v>70.300666591460413</v>
      </c>
      <c r="K21" s="65">
        <v>82.217118244971985</v>
      </c>
      <c r="L21" s="65">
        <v>72.024744671278214</v>
      </c>
      <c r="M21" s="65"/>
      <c r="N21" s="302" t="s">
        <v>1195</v>
      </c>
      <c r="O21" s="65">
        <v>89.935874500777672</v>
      </c>
      <c r="P21" s="65">
        <v>84.949704784043007</v>
      </c>
      <c r="Q21" s="65">
        <v>97.657432308859967</v>
      </c>
      <c r="R21" s="65">
        <v>67.781436437018357</v>
      </c>
      <c r="S21" s="65">
        <v>87.458019755374693</v>
      </c>
      <c r="T21" s="65">
        <v>81.612732986306298</v>
      </c>
      <c r="U21" s="65">
        <v>75.613236660085477</v>
      </c>
      <c r="V21" s="65">
        <v>79.880344240817919</v>
      </c>
      <c r="W21" s="65">
        <v>80.884022285808641</v>
      </c>
      <c r="X21" s="65">
        <v>77.368197719487739</v>
      </c>
    </row>
    <row r="22" spans="1:33" s="717" customFormat="1" ht="8.65" customHeight="1">
      <c r="A22" s="302" t="s">
        <v>428</v>
      </c>
      <c r="B22" s="65">
        <v>78.484789553478151</v>
      </c>
      <c r="C22" s="65">
        <v>72.671045550084415</v>
      </c>
      <c r="D22" s="65">
        <v>72.44073745450082</v>
      </c>
      <c r="E22" s="65">
        <v>80.952862926167072</v>
      </c>
      <c r="F22" s="65">
        <v>119.15360355884391</v>
      </c>
      <c r="G22" s="65">
        <v>118.95449488335859</v>
      </c>
      <c r="H22" s="65"/>
      <c r="I22" s="65">
        <v>78.40332982631395</v>
      </c>
      <c r="J22" s="65">
        <v>74.072598562709999</v>
      </c>
      <c r="K22" s="65">
        <v>84.201730806547786</v>
      </c>
      <c r="L22" s="65">
        <v>76.336373242277133</v>
      </c>
      <c r="M22" s="65"/>
      <c r="N22" s="302" t="s">
        <v>428</v>
      </c>
      <c r="O22" s="65">
        <v>99.919678344473439</v>
      </c>
      <c r="P22" s="65">
        <v>89.378833669224335</v>
      </c>
      <c r="Q22" s="65">
        <v>89.706923843879821</v>
      </c>
      <c r="R22" s="65">
        <v>71.893170093675067</v>
      </c>
      <c r="S22" s="65">
        <v>90.787898381303307</v>
      </c>
      <c r="T22" s="65">
        <v>80.524720416062308</v>
      </c>
      <c r="U22" s="65">
        <v>77.04380154968311</v>
      </c>
      <c r="V22" s="65">
        <v>80.200477595303965</v>
      </c>
      <c r="W22" s="65">
        <v>83.456509279190414</v>
      </c>
      <c r="X22" s="65">
        <v>80.722843388246872</v>
      </c>
    </row>
    <row r="23" spans="1:33" s="717" customFormat="1" ht="8.65" customHeight="1">
      <c r="A23" s="302" t="s">
        <v>1828</v>
      </c>
      <c r="B23" s="413">
        <v>85.011963843581356</v>
      </c>
      <c r="C23" s="413">
        <v>80.762901425129741</v>
      </c>
      <c r="D23" s="413">
        <v>80.665466625653622</v>
      </c>
      <c r="E23" s="413">
        <v>84.154634030452698</v>
      </c>
      <c r="F23" s="623">
        <v>127.07549185651295</v>
      </c>
      <c r="G23" s="413">
        <v>126.89226695531912</v>
      </c>
      <c r="H23" s="413"/>
      <c r="I23" s="413">
        <v>83.020393915866379</v>
      </c>
      <c r="J23" s="413">
        <v>80.602793082416085</v>
      </c>
      <c r="K23" s="413">
        <v>87.765242927110236</v>
      </c>
      <c r="L23" s="413">
        <v>80.43593106134108</v>
      </c>
      <c r="M23" s="413"/>
      <c r="N23" s="302" t="s">
        <v>1828</v>
      </c>
      <c r="O23" s="413">
        <v>98.827097356646362</v>
      </c>
      <c r="P23" s="413">
        <v>91.411003978821086</v>
      </c>
      <c r="Q23" s="623">
        <v>90.73001681546819</v>
      </c>
      <c r="R23" s="623">
        <v>77.878177045233187</v>
      </c>
      <c r="S23" s="413">
        <v>92.487418788287528</v>
      </c>
      <c r="T23" s="413">
        <v>87.822631210096262</v>
      </c>
      <c r="U23" s="623">
        <v>75.918467423874347</v>
      </c>
      <c r="V23" s="413">
        <v>82.582792281915303</v>
      </c>
      <c r="W23" s="413">
        <v>86.852841575325101</v>
      </c>
      <c r="X23" s="623">
        <v>85.214818976378737</v>
      </c>
    </row>
    <row r="24" spans="1:33" s="717" customFormat="1" ht="8.65" customHeight="1">
      <c r="A24" s="302" t="s">
        <v>1915</v>
      </c>
      <c r="B24" s="413">
        <v>90.139635351887236</v>
      </c>
      <c r="C24" s="413">
        <v>87.292361481393471</v>
      </c>
      <c r="D24" s="413">
        <v>87.293006225515967</v>
      </c>
      <c r="E24" s="413">
        <v>87.087742542475596</v>
      </c>
      <c r="F24" s="623">
        <v>119.09394325024674</v>
      </c>
      <c r="G24" s="413">
        <v>118.69786108372323</v>
      </c>
      <c r="H24" s="413"/>
      <c r="I24" s="413">
        <v>88.85318840561213</v>
      </c>
      <c r="J24" s="413">
        <v>87.820101350713585</v>
      </c>
      <c r="K24" s="413">
        <v>95.211441058662501</v>
      </c>
      <c r="L24" s="413">
        <v>85.018990932330397</v>
      </c>
      <c r="M24" s="413"/>
      <c r="N24" s="302" t="s">
        <v>1915</v>
      </c>
      <c r="O24" s="413">
        <v>99.153116657170983</v>
      </c>
      <c r="P24" s="413">
        <v>99.085579889859332</v>
      </c>
      <c r="Q24" s="623">
        <v>93.588256488879708</v>
      </c>
      <c r="R24" s="623">
        <v>83.36990291287168</v>
      </c>
      <c r="S24" s="413">
        <v>93.678187208373942</v>
      </c>
      <c r="T24" s="413">
        <v>91.814642411419825</v>
      </c>
      <c r="U24" s="623">
        <v>76.375805535588327</v>
      </c>
      <c r="V24" s="413">
        <v>85.09164325604128</v>
      </c>
      <c r="W24" s="413">
        <v>92.052249407220586</v>
      </c>
      <c r="X24" s="623">
        <v>89.004308289542124</v>
      </c>
    </row>
    <row r="25" spans="1:33" s="717" customFormat="1" ht="8.65" customHeight="1">
      <c r="A25" s="302" t="s">
        <v>2019</v>
      </c>
      <c r="B25" s="413">
        <v>95.792244445884805</v>
      </c>
      <c r="C25" s="413">
        <v>98.164013237734935</v>
      </c>
      <c r="D25" s="413">
        <v>98.216152013845488</v>
      </c>
      <c r="E25" s="413">
        <v>96.056050559957981</v>
      </c>
      <c r="F25" s="623">
        <v>101.5898934396396</v>
      </c>
      <c r="G25" s="413">
        <v>101.29462210315873</v>
      </c>
      <c r="H25" s="413"/>
      <c r="I25" s="413">
        <v>92.593194503389029</v>
      </c>
      <c r="J25" s="413">
        <v>91.907982289540982</v>
      </c>
      <c r="K25" s="413">
        <v>99.900113806830362</v>
      </c>
      <c r="L25" s="413">
        <v>93.633948552300524</v>
      </c>
      <c r="M25" s="413"/>
      <c r="N25" s="302" t="s">
        <v>2019</v>
      </c>
      <c r="O25" s="413">
        <v>99.576215387910921</v>
      </c>
      <c r="P25" s="413">
        <v>100.06288837999945</v>
      </c>
      <c r="Q25" s="623">
        <v>94.905400660773822</v>
      </c>
      <c r="R25" s="623">
        <v>90.825340168255039</v>
      </c>
      <c r="S25" s="413">
        <v>91.678612288215973</v>
      </c>
      <c r="T25" s="413">
        <v>92.339468219519773</v>
      </c>
      <c r="U25" s="623">
        <v>82.000521876730218</v>
      </c>
      <c r="V25" s="413">
        <v>88.896476491540255</v>
      </c>
      <c r="W25" s="413">
        <v>96.289449924309807</v>
      </c>
      <c r="X25" s="623">
        <v>91.34718601820056</v>
      </c>
    </row>
    <row r="26" spans="1:33" s="717" customFormat="1" ht="8.85" customHeight="1">
      <c r="A26" s="302" t="s">
        <v>2172</v>
      </c>
      <c r="B26" s="413">
        <v>98.296530571895929</v>
      </c>
      <c r="C26" s="413">
        <v>101.26146578257101</v>
      </c>
      <c r="D26" s="413">
        <v>101.25140259612532</v>
      </c>
      <c r="E26" s="413">
        <v>101.58289195989897</v>
      </c>
      <c r="F26" s="623">
        <v>94.503525821972602</v>
      </c>
      <c r="G26" s="413">
        <v>94.324564913572772</v>
      </c>
      <c r="H26" s="413"/>
      <c r="I26" s="413">
        <v>95.847534662783261</v>
      </c>
      <c r="J26" s="413">
        <v>95.900227875926561</v>
      </c>
      <c r="K26" s="413">
        <v>100.90255267943219</v>
      </c>
      <c r="L26" s="413">
        <v>102.99263632513102</v>
      </c>
      <c r="M26" s="413"/>
      <c r="N26" s="302" t="s">
        <v>2172</v>
      </c>
      <c r="O26" s="413">
        <v>100.71531050211225</v>
      </c>
      <c r="P26" s="413">
        <v>97.288940703105027</v>
      </c>
      <c r="Q26" s="623">
        <v>98.042309558134249</v>
      </c>
      <c r="R26" s="623">
        <v>91.733459929416313</v>
      </c>
      <c r="S26" s="413">
        <v>87.916584689047184</v>
      </c>
      <c r="T26" s="413">
        <v>96.152237162397199</v>
      </c>
      <c r="U26" s="623">
        <v>96.99941552790014</v>
      </c>
      <c r="V26" s="413">
        <v>88.81751819933362</v>
      </c>
      <c r="W26" s="413">
        <v>98.684803726928038</v>
      </c>
      <c r="X26" s="623">
        <v>90.341101255383421</v>
      </c>
    </row>
    <row r="27" spans="1:33" s="717" customFormat="1" ht="8.4499999999999993" customHeight="1">
      <c r="A27" s="302" t="s">
        <v>2295</v>
      </c>
      <c r="B27" s="413">
        <v>100</v>
      </c>
      <c r="C27" s="413">
        <v>99.999999999999986</v>
      </c>
      <c r="D27" s="413">
        <v>100</v>
      </c>
      <c r="E27" s="413">
        <v>100.00000000000001</v>
      </c>
      <c r="F27" s="623">
        <v>100</v>
      </c>
      <c r="G27" s="413">
        <v>100.00000000000001</v>
      </c>
      <c r="H27" s="413"/>
      <c r="I27" s="413">
        <v>99.999999999999986</v>
      </c>
      <c r="J27" s="413">
        <v>100.00000000000001</v>
      </c>
      <c r="K27" s="413">
        <v>100</v>
      </c>
      <c r="L27" s="413">
        <v>100</v>
      </c>
      <c r="M27" s="413"/>
      <c r="N27" s="302" t="s">
        <v>2295</v>
      </c>
      <c r="O27" s="413">
        <v>99.999999999999986</v>
      </c>
      <c r="P27" s="413">
        <v>100</v>
      </c>
      <c r="Q27" s="623">
        <v>99.999999999999986</v>
      </c>
      <c r="R27" s="623">
        <v>100.00000000000001</v>
      </c>
      <c r="S27" s="413">
        <v>100.00000000000003</v>
      </c>
      <c r="T27" s="413">
        <v>100</v>
      </c>
      <c r="U27" s="623">
        <v>100.00000000000001</v>
      </c>
      <c r="V27" s="413">
        <v>100</v>
      </c>
      <c r="W27" s="413">
        <v>99.999999999999986</v>
      </c>
      <c r="X27" s="623">
        <v>100.00000000000003</v>
      </c>
    </row>
    <row r="28" spans="1:33" s="701" customFormat="1" ht="11.1" customHeight="1">
      <c r="A28" s="612"/>
      <c r="B28" s="414"/>
      <c r="C28" s="414"/>
      <c r="D28" s="414"/>
      <c r="E28" s="414"/>
      <c r="F28" s="414"/>
      <c r="G28" s="414"/>
      <c r="H28" s="414"/>
      <c r="I28" s="414"/>
      <c r="J28" s="414"/>
      <c r="K28" s="414"/>
      <c r="L28" s="414"/>
      <c r="M28" s="414"/>
      <c r="N28" s="612"/>
      <c r="O28" s="414"/>
      <c r="P28" s="414"/>
      <c r="Q28" s="414"/>
      <c r="R28" s="414"/>
      <c r="S28" s="414"/>
      <c r="T28" s="414"/>
      <c r="U28" s="414"/>
      <c r="V28" s="414"/>
      <c r="W28" s="414"/>
      <c r="X28" s="414"/>
    </row>
    <row r="29" spans="1:33" s="717" customFormat="1" ht="11.1" customHeight="1">
      <c r="A29" s="302" t="s">
        <v>2635</v>
      </c>
      <c r="B29" s="413">
        <v>106.36433626723829</v>
      </c>
      <c r="C29" s="413">
        <v>106.43396785260445</v>
      </c>
      <c r="D29" s="413">
        <v>106.43834298191398</v>
      </c>
      <c r="E29" s="413">
        <v>106.25720087142157</v>
      </c>
      <c r="F29" s="623">
        <v>112.60544947966267</v>
      </c>
      <c r="G29" s="413">
        <v>119.50585655650868</v>
      </c>
      <c r="H29" s="413">
        <v>100.00000000000004</v>
      </c>
      <c r="I29" s="413">
        <v>105.33610307221798</v>
      </c>
      <c r="J29" s="413">
        <v>105.35196568661877</v>
      </c>
      <c r="K29" s="413">
        <v>115.05899964957258</v>
      </c>
      <c r="L29" s="413">
        <v>103.96867918135803</v>
      </c>
      <c r="M29" s="413">
        <v>109.35955114046403</v>
      </c>
      <c r="N29" s="302" t="s">
        <v>2635</v>
      </c>
      <c r="O29" s="413">
        <v>101.10839796113821</v>
      </c>
      <c r="P29" s="413">
        <v>100.21613492538218</v>
      </c>
      <c r="Q29" s="623">
        <v>105.23103798610333</v>
      </c>
      <c r="R29" s="623">
        <v>101.17391496528194</v>
      </c>
      <c r="S29" s="413">
        <v>108.74087967472208</v>
      </c>
      <c r="T29" s="413">
        <v>99.902532241503749</v>
      </c>
      <c r="U29" s="623">
        <v>103.84599759390447</v>
      </c>
      <c r="V29" s="413">
        <v>112.2775606842481</v>
      </c>
      <c r="W29" s="413">
        <v>103.98715706949005</v>
      </c>
      <c r="X29" s="623">
        <v>107.98669126690032</v>
      </c>
    </row>
    <row r="30" spans="1:33" s="701" customFormat="1" ht="11.1" customHeight="1">
      <c r="A30" s="175" t="s">
        <v>1681</v>
      </c>
      <c r="B30" s="413">
        <v>106.86756333333334</v>
      </c>
      <c r="C30" s="413">
        <v>110.19242333333334</v>
      </c>
      <c r="D30" s="413">
        <v>110.47239533333334</v>
      </c>
      <c r="E30" s="413">
        <v>106.40708166666666</v>
      </c>
      <c r="F30" s="623">
        <v>110.15305033333333</v>
      </c>
      <c r="G30" s="413">
        <v>115.71624333333334</v>
      </c>
      <c r="H30" s="413">
        <v>100</v>
      </c>
      <c r="I30" s="413">
        <v>104.43099833333333</v>
      </c>
      <c r="J30" s="413">
        <v>104.69306333333333</v>
      </c>
      <c r="K30" s="413">
        <v>108.79980999999999</v>
      </c>
      <c r="L30" s="413">
        <v>102.04126000000001</v>
      </c>
      <c r="M30" s="413">
        <v>107.54528000000001</v>
      </c>
      <c r="N30" s="175" t="s">
        <v>1681</v>
      </c>
      <c r="O30" s="413">
        <v>100.56401</v>
      </c>
      <c r="P30" s="413">
        <v>98.966250000000002</v>
      </c>
      <c r="Q30" s="623">
        <v>104.12291999999998</v>
      </c>
      <c r="R30" s="623">
        <v>101.22478</v>
      </c>
      <c r="S30" s="413">
        <v>108.49775999999999</v>
      </c>
      <c r="T30" s="413">
        <v>100.56704999999999</v>
      </c>
      <c r="U30" s="623">
        <v>102.38489499999999</v>
      </c>
      <c r="V30" s="413">
        <v>108.75660999999998</v>
      </c>
      <c r="W30" s="413">
        <v>101.684235</v>
      </c>
      <c r="X30" s="623">
        <v>108.26874500000001</v>
      </c>
    </row>
    <row r="31" spans="1:33" s="701" customFormat="1" ht="11.1" customHeight="1">
      <c r="A31" s="1430" t="s">
        <v>1012</v>
      </c>
      <c r="B31" s="414">
        <v>105.48023000000001</v>
      </c>
      <c r="C31" s="414">
        <v>106.95245</v>
      </c>
      <c r="D31" s="414">
        <v>107.11226000000001</v>
      </c>
      <c r="E31" s="414">
        <v>104.79181</v>
      </c>
      <c r="F31" s="1431">
        <v>107.51990499999999</v>
      </c>
      <c r="G31" s="414">
        <v>111.64031</v>
      </c>
      <c r="H31" s="414">
        <v>100</v>
      </c>
      <c r="I31" s="414">
        <v>104.31243000000001</v>
      </c>
      <c r="J31" s="414">
        <v>104.47341</v>
      </c>
      <c r="K31" s="414">
        <v>108.79980999999999</v>
      </c>
      <c r="L31" s="414">
        <v>102.04125999999999</v>
      </c>
      <c r="M31" s="414">
        <v>107.54528000000001</v>
      </c>
      <c r="N31" s="1430" t="s">
        <v>1012</v>
      </c>
      <c r="O31" s="414">
        <v>100.56401</v>
      </c>
      <c r="P31" s="414">
        <v>98.966250000000002</v>
      </c>
      <c r="Q31" s="1431">
        <v>104.12291999999999</v>
      </c>
      <c r="R31" s="1431">
        <v>101.22478</v>
      </c>
      <c r="S31" s="414">
        <v>108.21845999999999</v>
      </c>
      <c r="T31" s="414">
        <v>100.56704999999999</v>
      </c>
      <c r="U31" s="1431">
        <v>102.384895</v>
      </c>
      <c r="V31" s="414">
        <v>108.75660999999999</v>
      </c>
      <c r="W31" s="414">
        <v>101.684235</v>
      </c>
      <c r="X31" s="1431">
        <v>107.93351</v>
      </c>
    </row>
    <row r="32" spans="1:33" s="701" customFormat="1" ht="11.1" customHeight="1">
      <c r="A32" s="1430" t="s">
        <v>1013</v>
      </c>
      <c r="B32" s="414">
        <v>107.36151</v>
      </c>
      <c r="C32" s="414">
        <v>111.77235</v>
      </c>
      <c r="D32" s="414">
        <v>112.148026</v>
      </c>
      <c r="E32" s="414">
        <v>106.693</v>
      </c>
      <c r="F32" s="1431">
        <v>109.701126</v>
      </c>
      <c r="G32" s="414">
        <v>115.01669</v>
      </c>
      <c r="H32" s="414">
        <v>100</v>
      </c>
      <c r="I32" s="414">
        <v>104.436035</v>
      </c>
      <c r="J32" s="414">
        <v>104.71460999999999</v>
      </c>
      <c r="K32" s="414">
        <v>108.79980999999999</v>
      </c>
      <c r="L32" s="414">
        <v>102.04125999999999</v>
      </c>
      <c r="M32" s="414">
        <v>107.54528000000001</v>
      </c>
      <c r="N32" s="1430" t="s">
        <v>1013</v>
      </c>
      <c r="O32" s="414">
        <v>100.56401</v>
      </c>
      <c r="P32" s="414">
        <v>98.966250000000002</v>
      </c>
      <c r="Q32" s="1431">
        <v>104.12291999999999</v>
      </c>
      <c r="R32" s="1431">
        <v>101.22478</v>
      </c>
      <c r="S32" s="414">
        <v>108.49487000000001</v>
      </c>
      <c r="T32" s="414">
        <v>100.56704999999999</v>
      </c>
      <c r="U32" s="1431">
        <v>102.384895</v>
      </c>
      <c r="V32" s="414">
        <v>108.75660999999999</v>
      </c>
      <c r="W32" s="414">
        <v>101.684235</v>
      </c>
      <c r="X32" s="1431">
        <v>108.40721000000001</v>
      </c>
    </row>
    <row r="33" spans="1:24" s="701" customFormat="1" ht="11.1" customHeight="1">
      <c r="A33" s="1430" t="s">
        <v>1014</v>
      </c>
      <c r="B33" s="414">
        <v>107.76094999999999</v>
      </c>
      <c r="C33" s="414">
        <v>111.85247</v>
      </c>
      <c r="D33" s="414">
        <v>112.15689999999999</v>
      </c>
      <c r="E33" s="414">
        <v>107.736435</v>
      </c>
      <c r="F33" s="1431">
        <v>113.23812</v>
      </c>
      <c r="G33" s="414">
        <v>120.49173</v>
      </c>
      <c r="H33" s="414">
        <v>100</v>
      </c>
      <c r="I33" s="414">
        <v>104.54452999999999</v>
      </c>
      <c r="J33" s="414">
        <v>104.89117</v>
      </c>
      <c r="K33" s="414">
        <v>108.79980999999999</v>
      </c>
      <c r="L33" s="414">
        <v>102.04125999999999</v>
      </c>
      <c r="M33" s="414">
        <v>107.54528000000001</v>
      </c>
      <c r="N33" s="1430" t="s">
        <v>1014</v>
      </c>
      <c r="O33" s="414">
        <v>100.56401</v>
      </c>
      <c r="P33" s="414">
        <v>98.966250000000002</v>
      </c>
      <c r="Q33" s="1431">
        <v>104.12291999999999</v>
      </c>
      <c r="R33" s="1431">
        <v>101.22478</v>
      </c>
      <c r="S33" s="414">
        <v>108.77995</v>
      </c>
      <c r="T33" s="414">
        <v>100.56704999999999</v>
      </c>
      <c r="U33" s="1431">
        <v>102.384895</v>
      </c>
      <c r="V33" s="414">
        <v>108.75660999999999</v>
      </c>
      <c r="W33" s="414">
        <v>101.684235</v>
      </c>
      <c r="X33" s="1431">
        <v>108.465515</v>
      </c>
    </row>
    <row r="34" spans="1:24" s="701" customFormat="1" ht="11.1" customHeight="1">
      <c r="A34" s="1430"/>
      <c r="B34" s="414"/>
      <c r="C34" s="414"/>
      <c r="D34" s="414"/>
      <c r="E34" s="414"/>
      <c r="F34" s="1431"/>
      <c r="G34" s="414"/>
      <c r="H34" s="414"/>
      <c r="I34" s="414"/>
      <c r="J34" s="414"/>
      <c r="K34" s="414"/>
      <c r="L34" s="414"/>
      <c r="M34" s="414"/>
      <c r="N34" s="1430"/>
      <c r="O34" s="414"/>
      <c r="P34" s="414"/>
      <c r="Q34" s="1431"/>
      <c r="R34" s="1431"/>
      <c r="S34" s="414"/>
      <c r="T34" s="414"/>
      <c r="U34" s="1431"/>
      <c r="V34" s="414"/>
      <c r="W34" s="414"/>
      <c r="X34" s="1431"/>
    </row>
    <row r="35" spans="1:24" s="701" customFormat="1" ht="11.1" customHeight="1">
      <c r="A35" s="175" t="s">
        <v>1682</v>
      </c>
      <c r="B35" s="413">
        <v>105.33086333333331</v>
      </c>
      <c r="C35" s="413">
        <v>103.18956666666668</v>
      </c>
      <c r="D35" s="413">
        <v>102.850465</v>
      </c>
      <c r="E35" s="413">
        <v>107.77428333333334</v>
      </c>
      <c r="F35" s="623">
        <v>113.331462</v>
      </c>
      <c r="G35" s="413">
        <v>120.63621499999999</v>
      </c>
      <c r="H35" s="413">
        <v>100</v>
      </c>
      <c r="I35" s="413">
        <v>105.36216999999999</v>
      </c>
      <c r="J35" s="413">
        <v>104.905378</v>
      </c>
      <c r="K35" s="413">
        <v>116.76967</v>
      </c>
      <c r="L35" s="413">
        <v>104.174324</v>
      </c>
      <c r="M35" s="413">
        <v>107.5838</v>
      </c>
      <c r="N35" s="175" t="s">
        <v>1682</v>
      </c>
      <c r="O35" s="413">
        <v>101.05634999999999</v>
      </c>
      <c r="P35" s="413">
        <v>100.19119000000001</v>
      </c>
      <c r="Q35" s="623">
        <v>104.36655</v>
      </c>
      <c r="R35" s="623">
        <v>100.63016</v>
      </c>
      <c r="S35" s="413">
        <v>109.35554833333333</v>
      </c>
      <c r="T35" s="413">
        <v>100.47656000000001</v>
      </c>
      <c r="U35" s="623">
        <v>104.11818999999998</v>
      </c>
      <c r="V35" s="413">
        <v>113.04262</v>
      </c>
      <c r="W35" s="413">
        <v>104.63080600000001</v>
      </c>
      <c r="X35" s="623">
        <v>107.92490333333335</v>
      </c>
    </row>
    <row r="36" spans="1:24" s="701" customFormat="1" ht="11.1" customHeight="1">
      <c r="A36" s="1430" t="s">
        <v>1015</v>
      </c>
      <c r="B36" s="414">
        <v>106.43895999999999</v>
      </c>
      <c r="C36" s="414">
        <v>106.45856000000001</v>
      </c>
      <c r="D36" s="414">
        <v>106.379265</v>
      </c>
      <c r="E36" s="414">
        <v>107.53061</v>
      </c>
      <c r="F36" s="1431">
        <v>113.29425000000001</v>
      </c>
      <c r="G36" s="414">
        <v>120.57862</v>
      </c>
      <c r="H36" s="414">
        <v>100</v>
      </c>
      <c r="I36" s="414">
        <v>105.38540999999999</v>
      </c>
      <c r="J36" s="414">
        <v>105.090164</v>
      </c>
      <c r="K36" s="414">
        <v>116.76967</v>
      </c>
      <c r="L36" s="414">
        <v>104.174324</v>
      </c>
      <c r="M36" s="414">
        <v>107.5838</v>
      </c>
      <c r="N36" s="1430" t="s">
        <v>1015</v>
      </c>
      <c r="O36" s="414">
        <v>101.05634999999999</v>
      </c>
      <c r="P36" s="414">
        <v>100.19119000000001</v>
      </c>
      <c r="Q36" s="1431">
        <v>104.36655</v>
      </c>
      <c r="R36" s="1431">
        <v>100.63016</v>
      </c>
      <c r="S36" s="414">
        <v>109.23916</v>
      </c>
      <c r="T36" s="414">
        <v>100.47656000000001</v>
      </c>
      <c r="U36" s="1431">
        <v>104.11819</v>
      </c>
      <c r="V36" s="414">
        <v>113.04262</v>
      </c>
      <c r="W36" s="414">
        <v>104.63080600000001</v>
      </c>
      <c r="X36" s="1431">
        <v>107.98721</v>
      </c>
    </row>
    <row r="37" spans="1:24" s="701" customFormat="1" ht="11.1" customHeight="1">
      <c r="A37" s="1430" t="s">
        <v>1016</v>
      </c>
      <c r="B37" s="414">
        <v>104.95336</v>
      </c>
      <c r="C37" s="414">
        <v>102.05498</v>
      </c>
      <c r="D37" s="414">
        <v>101.66226</v>
      </c>
      <c r="E37" s="414">
        <v>107.36462</v>
      </c>
      <c r="F37" s="1431">
        <v>113.288956</v>
      </c>
      <c r="G37" s="414">
        <v>120.57042</v>
      </c>
      <c r="H37" s="414">
        <v>100</v>
      </c>
      <c r="I37" s="414">
        <v>105.37483</v>
      </c>
      <c r="J37" s="414">
        <v>104.79158</v>
      </c>
      <c r="K37" s="414">
        <v>116.76967</v>
      </c>
      <c r="L37" s="414">
        <v>104.174324</v>
      </c>
      <c r="M37" s="414">
        <v>107.5838</v>
      </c>
      <c r="N37" s="1430" t="s">
        <v>1016</v>
      </c>
      <c r="O37" s="414">
        <v>101.05634999999999</v>
      </c>
      <c r="P37" s="414">
        <v>100.19119000000001</v>
      </c>
      <c r="Q37" s="1431">
        <v>104.36655</v>
      </c>
      <c r="R37" s="1431">
        <v>100.63016</v>
      </c>
      <c r="S37" s="414">
        <v>109.55108</v>
      </c>
      <c r="T37" s="414">
        <v>100.47656000000001</v>
      </c>
      <c r="U37" s="1431">
        <v>104.11819</v>
      </c>
      <c r="V37" s="414">
        <v>113.04262</v>
      </c>
      <c r="W37" s="414">
        <v>104.63080600000001</v>
      </c>
      <c r="X37" s="1431">
        <v>107.89727000000001</v>
      </c>
    </row>
    <row r="38" spans="1:24" s="701" customFormat="1" ht="11.1" customHeight="1">
      <c r="A38" s="1430" t="s">
        <v>1017</v>
      </c>
      <c r="B38" s="414">
        <v>104.60026999999999</v>
      </c>
      <c r="C38" s="414">
        <v>101.05516</v>
      </c>
      <c r="D38" s="414">
        <v>100.50987000000001</v>
      </c>
      <c r="E38" s="414">
        <v>108.42762</v>
      </c>
      <c r="F38" s="1431">
        <v>113.41118</v>
      </c>
      <c r="G38" s="414">
        <v>120.75960499999999</v>
      </c>
      <c r="H38" s="414">
        <v>100</v>
      </c>
      <c r="I38" s="414">
        <v>105.32626999999999</v>
      </c>
      <c r="J38" s="414">
        <v>104.83439</v>
      </c>
      <c r="K38" s="414">
        <v>116.76967</v>
      </c>
      <c r="L38" s="414">
        <v>104.174324</v>
      </c>
      <c r="M38" s="414">
        <v>107.5838</v>
      </c>
      <c r="N38" s="1430" t="s">
        <v>1017</v>
      </c>
      <c r="O38" s="414">
        <v>101.05634999999999</v>
      </c>
      <c r="P38" s="414">
        <v>100.19119000000001</v>
      </c>
      <c r="Q38" s="1431">
        <v>104.36655</v>
      </c>
      <c r="R38" s="1431">
        <v>100.63016</v>
      </c>
      <c r="S38" s="414">
        <v>109.276405</v>
      </c>
      <c r="T38" s="414">
        <v>100.47656000000001</v>
      </c>
      <c r="U38" s="1431">
        <v>104.11819</v>
      </c>
      <c r="V38" s="414">
        <v>113.04262</v>
      </c>
      <c r="W38" s="414">
        <v>104.63080600000001</v>
      </c>
      <c r="X38" s="1431">
        <v>107.89023</v>
      </c>
    </row>
    <row r="39" spans="1:24" s="701" customFormat="1" ht="11.1" customHeight="1">
      <c r="A39" s="1430"/>
      <c r="B39" s="414"/>
      <c r="C39" s="414"/>
      <c r="D39" s="414"/>
      <c r="E39" s="414"/>
      <c r="F39" s="1431"/>
      <c r="G39" s="414"/>
      <c r="H39" s="414"/>
      <c r="I39" s="414"/>
      <c r="J39" s="414"/>
      <c r="K39" s="414"/>
      <c r="L39" s="414"/>
      <c r="M39" s="414"/>
      <c r="N39" s="1430"/>
      <c r="O39" s="414"/>
      <c r="P39" s="414"/>
      <c r="Q39" s="1431"/>
      <c r="R39" s="1431"/>
      <c r="S39" s="414"/>
      <c r="T39" s="414"/>
      <c r="U39" s="1431"/>
      <c r="V39" s="414"/>
      <c r="W39" s="414"/>
      <c r="X39" s="1431"/>
    </row>
    <row r="40" spans="1:24" s="701" customFormat="1" ht="11.1" customHeight="1">
      <c r="A40" s="175" t="s">
        <v>1679</v>
      </c>
      <c r="B40" s="413">
        <v>104.64829833333333</v>
      </c>
      <c r="C40" s="413">
        <v>101.08940666666666</v>
      </c>
      <c r="D40" s="413">
        <v>100.763823</v>
      </c>
      <c r="E40" s="413">
        <v>105.49147166666667</v>
      </c>
      <c r="F40" s="623">
        <v>113.54983499999999</v>
      </c>
      <c r="G40" s="413">
        <v>120.97423999999999</v>
      </c>
      <c r="H40" s="413">
        <v>100</v>
      </c>
      <c r="I40" s="413">
        <v>105.368556</v>
      </c>
      <c r="J40" s="413">
        <v>105.167165</v>
      </c>
      <c r="K40" s="413">
        <v>117.36627</v>
      </c>
      <c r="L40" s="413">
        <v>104.8617</v>
      </c>
      <c r="M40" s="413">
        <v>107.404045</v>
      </c>
      <c r="N40" s="175" t="s">
        <v>1679</v>
      </c>
      <c r="O40" s="413">
        <v>101.07299</v>
      </c>
      <c r="P40" s="413">
        <v>100.36665999999998</v>
      </c>
      <c r="Q40" s="623">
        <v>105.58641</v>
      </c>
      <c r="R40" s="623">
        <v>100.98147999999999</v>
      </c>
      <c r="S40" s="413">
        <v>108.51879000000001</v>
      </c>
      <c r="T40" s="413">
        <v>100.0356</v>
      </c>
      <c r="U40" s="623">
        <v>104.40072000000002</v>
      </c>
      <c r="V40" s="413">
        <v>113.66679000000001</v>
      </c>
      <c r="W40" s="413">
        <v>104.70322</v>
      </c>
      <c r="X40" s="623">
        <v>107.165372</v>
      </c>
    </row>
    <row r="41" spans="1:24" s="701" customFormat="1" ht="11.1" customHeight="1">
      <c r="A41" s="1430" t="s">
        <v>56</v>
      </c>
      <c r="B41" s="414">
        <v>104.259315</v>
      </c>
      <c r="C41" s="414">
        <v>99.840860000000006</v>
      </c>
      <c r="D41" s="414">
        <v>99.442279999999997</v>
      </c>
      <c r="E41" s="414">
        <v>105.22983000000001</v>
      </c>
      <c r="F41" s="1431">
        <v>113.549835</v>
      </c>
      <c r="G41" s="414">
        <v>120.97423999999999</v>
      </c>
      <c r="H41" s="414">
        <v>100</v>
      </c>
      <c r="I41" s="414">
        <v>105.421234</v>
      </c>
      <c r="J41" s="414">
        <v>104.99071499999999</v>
      </c>
      <c r="K41" s="414">
        <v>117.36627</v>
      </c>
      <c r="L41" s="414">
        <v>104.8617</v>
      </c>
      <c r="M41" s="414">
        <v>107.404045</v>
      </c>
      <c r="N41" s="1430" t="s">
        <v>56</v>
      </c>
      <c r="O41" s="414">
        <v>101.07299</v>
      </c>
      <c r="P41" s="414">
        <v>100.36666</v>
      </c>
      <c r="Q41" s="1431">
        <v>105.58641</v>
      </c>
      <c r="R41" s="1431">
        <v>100.98148</v>
      </c>
      <c r="S41" s="414">
        <v>108.97372</v>
      </c>
      <c r="T41" s="414">
        <v>100.0356</v>
      </c>
      <c r="U41" s="1431">
        <v>104.40072000000001</v>
      </c>
      <c r="V41" s="414">
        <v>113.66679000000001</v>
      </c>
      <c r="W41" s="414">
        <v>104.70322</v>
      </c>
      <c r="X41" s="1431">
        <v>107.10903</v>
      </c>
    </row>
    <row r="42" spans="1:24" s="701" customFormat="1" ht="11.1" customHeight="1">
      <c r="A42" s="1430" t="s">
        <v>57</v>
      </c>
      <c r="B42" s="414">
        <v>104.83313</v>
      </c>
      <c r="C42" s="414">
        <v>101.56753</v>
      </c>
      <c r="D42" s="414">
        <v>101.286514</v>
      </c>
      <c r="E42" s="414">
        <v>105.36696000000001</v>
      </c>
      <c r="F42" s="1431">
        <v>113.549835</v>
      </c>
      <c r="G42" s="414">
        <v>120.97423999999999</v>
      </c>
      <c r="H42" s="414">
        <v>100</v>
      </c>
      <c r="I42" s="414">
        <v>105.410614</v>
      </c>
      <c r="J42" s="414">
        <v>105.22148</v>
      </c>
      <c r="K42" s="414">
        <v>117.36627</v>
      </c>
      <c r="L42" s="414">
        <v>104.8617</v>
      </c>
      <c r="M42" s="414">
        <v>107.404045</v>
      </c>
      <c r="N42" s="1430" t="s">
        <v>57</v>
      </c>
      <c r="O42" s="414">
        <v>101.07299</v>
      </c>
      <c r="P42" s="414">
        <v>100.36666</v>
      </c>
      <c r="Q42" s="1431">
        <v>105.58641</v>
      </c>
      <c r="R42" s="1431">
        <v>100.98148</v>
      </c>
      <c r="S42" s="414">
        <v>108.64635</v>
      </c>
      <c r="T42" s="414">
        <v>100.0356</v>
      </c>
      <c r="U42" s="1431">
        <v>104.40072000000001</v>
      </c>
      <c r="V42" s="414">
        <v>113.66679000000001</v>
      </c>
      <c r="W42" s="414">
        <v>104.70322</v>
      </c>
      <c r="X42" s="1431">
        <v>107.217766</v>
      </c>
    </row>
    <row r="43" spans="1:24" s="701" customFormat="1" ht="11.1" customHeight="1">
      <c r="A43" s="1430" t="s">
        <v>58</v>
      </c>
      <c r="B43" s="414">
        <v>104.85245</v>
      </c>
      <c r="C43" s="414">
        <v>101.85983</v>
      </c>
      <c r="D43" s="414">
        <v>101.562675</v>
      </c>
      <c r="E43" s="414">
        <v>105.87762499999999</v>
      </c>
      <c r="F43" s="1431">
        <v>113.549835</v>
      </c>
      <c r="G43" s="414">
        <v>120.97423999999999</v>
      </c>
      <c r="H43" s="414">
        <v>100</v>
      </c>
      <c r="I43" s="414">
        <v>105.27382</v>
      </c>
      <c r="J43" s="414">
        <v>105.2893</v>
      </c>
      <c r="K43" s="414">
        <v>117.36627</v>
      </c>
      <c r="L43" s="414">
        <v>104.8617</v>
      </c>
      <c r="M43" s="414">
        <v>107.404045</v>
      </c>
      <c r="N43" s="1430" t="s">
        <v>58</v>
      </c>
      <c r="O43" s="414">
        <v>101.07299</v>
      </c>
      <c r="P43" s="414">
        <v>100.36666</v>
      </c>
      <c r="Q43" s="1431">
        <v>105.58641</v>
      </c>
      <c r="R43" s="1431">
        <v>100.98148</v>
      </c>
      <c r="S43" s="414">
        <v>107.9363</v>
      </c>
      <c r="T43" s="414">
        <v>100.0356</v>
      </c>
      <c r="U43" s="1431">
        <v>104.40072000000001</v>
      </c>
      <c r="V43" s="414">
        <v>113.66679000000001</v>
      </c>
      <c r="W43" s="414">
        <v>104.70322</v>
      </c>
      <c r="X43" s="1431">
        <v>107.16932</v>
      </c>
    </row>
    <row r="44" spans="1:24" s="701" customFormat="1" ht="11.1" customHeight="1">
      <c r="A44" s="1430"/>
      <c r="B44" s="414"/>
      <c r="C44" s="414"/>
      <c r="D44" s="414"/>
      <c r="E44" s="414"/>
      <c r="F44" s="1431"/>
      <c r="G44" s="414"/>
      <c r="H44" s="414"/>
      <c r="I44" s="414"/>
      <c r="J44" s="414"/>
      <c r="K44" s="414"/>
      <c r="L44" s="414"/>
      <c r="M44" s="414"/>
      <c r="N44" s="1430"/>
      <c r="O44" s="414"/>
      <c r="P44" s="414"/>
      <c r="Q44" s="1431"/>
      <c r="R44" s="1431"/>
      <c r="S44" s="414"/>
      <c r="T44" s="414"/>
      <c r="U44" s="1431"/>
      <c r="V44" s="414"/>
      <c r="W44" s="414"/>
      <c r="X44" s="1431"/>
    </row>
    <row r="45" spans="1:24" s="717" customFormat="1" ht="11.1" customHeight="1">
      <c r="A45" s="175" t="s">
        <v>1680</v>
      </c>
      <c r="B45" s="413">
        <v>108.05581424272448</v>
      </c>
      <c r="C45" s="413">
        <v>109.97314602454416</v>
      </c>
      <c r="D45" s="413">
        <v>110.30686175439969</v>
      </c>
      <c r="E45" s="413">
        <v>105.42512963030026</v>
      </c>
      <c r="F45" s="623">
        <v>113.57286478115064</v>
      </c>
      <c r="G45" s="413">
        <v>121.00969228807114</v>
      </c>
      <c r="H45" s="413">
        <v>99.999999999999957</v>
      </c>
      <c r="I45" s="413">
        <v>106.08786439525704</v>
      </c>
      <c r="J45" s="413">
        <v>106.3857086394877</v>
      </c>
      <c r="K45" s="413">
        <v>117.53869999999998</v>
      </c>
      <c r="L45" s="413">
        <v>104.82302999999996</v>
      </c>
      <c r="M45" s="413">
        <v>115.09805999999996</v>
      </c>
      <c r="N45" s="175" t="s">
        <v>1680</v>
      </c>
      <c r="O45" s="413">
        <v>101.74371999999997</v>
      </c>
      <c r="P45" s="413">
        <v>101.35483599999996</v>
      </c>
      <c r="Q45" s="623">
        <v>106.87096399999994</v>
      </c>
      <c r="R45" s="623">
        <v>101.86323999999995</v>
      </c>
      <c r="S45" s="413">
        <v>108.44657279254803</v>
      </c>
      <c r="T45" s="413">
        <v>98.544170000000022</v>
      </c>
      <c r="U45" s="623">
        <v>104.49440999999993</v>
      </c>
      <c r="V45" s="413">
        <v>113.72093</v>
      </c>
      <c r="W45" s="413">
        <v>104.96526</v>
      </c>
      <c r="X45" s="623">
        <v>108.52858667347087</v>
      </c>
    </row>
    <row r="46" spans="1:24" s="701" customFormat="1" ht="11.1" customHeight="1">
      <c r="A46" s="1430" t="s">
        <v>59</v>
      </c>
      <c r="B46" s="414">
        <v>106.871635</v>
      </c>
      <c r="C46" s="414">
        <v>106.74016</v>
      </c>
      <c r="D46" s="414">
        <v>106.829735</v>
      </c>
      <c r="E46" s="414">
        <v>105.529076</v>
      </c>
      <c r="F46" s="1431">
        <v>113.87187</v>
      </c>
      <c r="G46" s="414">
        <v>121.472725</v>
      </c>
      <c r="H46" s="414">
        <v>100</v>
      </c>
      <c r="I46" s="414">
        <v>105.88406000000001</v>
      </c>
      <c r="J46" s="414">
        <v>105.85281000000001</v>
      </c>
      <c r="K46" s="414">
        <v>117.53870000000001</v>
      </c>
      <c r="L46" s="414">
        <v>104.82303</v>
      </c>
      <c r="M46" s="414">
        <v>115.09806</v>
      </c>
      <c r="N46" s="1430" t="s">
        <v>59</v>
      </c>
      <c r="O46" s="414">
        <v>101.74372</v>
      </c>
      <c r="P46" s="414">
        <v>101.35483600000001</v>
      </c>
      <c r="Q46" s="1431">
        <v>106.870964</v>
      </c>
      <c r="R46" s="1431">
        <v>101.86324</v>
      </c>
      <c r="S46" s="414">
        <v>108.15515000000001</v>
      </c>
      <c r="T46" s="414">
        <v>98.544169999999994</v>
      </c>
      <c r="U46" s="1431">
        <v>104.49441</v>
      </c>
      <c r="V46" s="414">
        <v>113.72093</v>
      </c>
      <c r="W46" s="414">
        <v>104.96526</v>
      </c>
      <c r="X46" s="1431">
        <v>108.4</v>
      </c>
    </row>
    <row r="47" spans="1:24" s="701" customFormat="1" ht="11.1" customHeight="1">
      <c r="A47" s="1430" t="s">
        <v>60</v>
      </c>
      <c r="B47" s="414">
        <v>107.93908</v>
      </c>
      <c r="C47" s="414">
        <v>109.7589</v>
      </c>
      <c r="D47" s="414">
        <v>110.09258</v>
      </c>
      <c r="E47" s="414">
        <v>105.24742000000001</v>
      </c>
      <c r="F47" s="1431">
        <v>113.58929999999999</v>
      </c>
      <c r="G47" s="414">
        <v>121.03533</v>
      </c>
      <c r="H47" s="414">
        <v>100</v>
      </c>
      <c r="I47" s="414">
        <v>106.01988</v>
      </c>
      <c r="J47" s="414">
        <v>106.42395</v>
      </c>
      <c r="K47" s="414">
        <v>117.53870000000001</v>
      </c>
      <c r="L47" s="414">
        <v>104.82303</v>
      </c>
      <c r="M47" s="414">
        <v>115.09806</v>
      </c>
      <c r="N47" s="1430" t="s">
        <v>60</v>
      </c>
      <c r="O47" s="414">
        <v>101.74372</v>
      </c>
      <c r="P47" s="414">
        <v>101.35483600000001</v>
      </c>
      <c r="Q47" s="1431">
        <v>106.870964</v>
      </c>
      <c r="R47" s="1431">
        <v>101.86324</v>
      </c>
      <c r="S47" s="414">
        <v>108.08934000000001</v>
      </c>
      <c r="T47" s="414">
        <v>98.544169999999994</v>
      </c>
      <c r="U47" s="1431">
        <v>104.49441</v>
      </c>
      <c r="V47" s="414">
        <v>113.72093</v>
      </c>
      <c r="W47" s="414">
        <v>104.96526</v>
      </c>
      <c r="X47" s="1431">
        <v>108.51526</v>
      </c>
    </row>
    <row r="48" spans="1:24" s="701" customFormat="1" ht="11.1" customHeight="1">
      <c r="A48" s="1430" t="s">
        <v>61</v>
      </c>
      <c r="B48" s="414">
        <v>109.37127</v>
      </c>
      <c r="C48" s="414">
        <v>113.52522</v>
      </c>
      <c r="D48" s="414">
        <v>114.11884999999999</v>
      </c>
      <c r="E48" s="414">
        <v>105.49912</v>
      </c>
      <c r="F48" s="1431">
        <v>113.25825500000001</v>
      </c>
      <c r="G48" s="414">
        <v>120.52289</v>
      </c>
      <c r="H48" s="414">
        <v>100</v>
      </c>
      <c r="I48" s="414">
        <v>106.36022</v>
      </c>
      <c r="J48" s="414">
        <v>106.88287</v>
      </c>
      <c r="K48" s="414">
        <v>117.53870000000001</v>
      </c>
      <c r="L48" s="414">
        <v>104.82303</v>
      </c>
      <c r="M48" s="414">
        <v>115.09806</v>
      </c>
      <c r="N48" s="1430" t="s">
        <v>61</v>
      </c>
      <c r="O48" s="414">
        <v>101.74372</v>
      </c>
      <c r="P48" s="414">
        <v>101.35483600000001</v>
      </c>
      <c r="Q48" s="1431">
        <v>106.870964</v>
      </c>
      <c r="R48" s="1431">
        <v>101.86324</v>
      </c>
      <c r="S48" s="414">
        <v>109.09815999999999</v>
      </c>
      <c r="T48" s="414">
        <v>98.544169999999994</v>
      </c>
      <c r="U48" s="1431">
        <v>104.49441</v>
      </c>
      <c r="V48" s="414">
        <v>113.72093</v>
      </c>
      <c r="W48" s="414">
        <v>104.96526</v>
      </c>
      <c r="X48" s="1431">
        <v>108.67067</v>
      </c>
    </row>
    <row r="49" spans="1:24" s="701" customFormat="1" ht="11.1" customHeight="1">
      <c r="A49" s="612"/>
      <c r="B49" s="414"/>
      <c r="C49" s="414"/>
      <c r="D49" s="414"/>
      <c r="E49" s="414"/>
      <c r="F49" s="414"/>
      <c r="G49" s="414"/>
      <c r="H49" s="414"/>
      <c r="I49" s="414"/>
      <c r="J49" s="414"/>
      <c r="K49" s="414"/>
      <c r="L49" s="414"/>
      <c r="M49" s="414"/>
      <c r="N49" s="612"/>
      <c r="O49" s="414"/>
      <c r="P49" s="414"/>
      <c r="Q49" s="414"/>
      <c r="R49" s="414"/>
      <c r="S49" s="414"/>
      <c r="T49" s="414"/>
      <c r="U49" s="414"/>
      <c r="V49" s="414"/>
      <c r="W49" s="414"/>
      <c r="X49" s="414"/>
    </row>
    <row r="50" spans="1:24" s="717" customFormat="1" ht="11.1" customHeight="1">
      <c r="A50" s="302" t="s">
        <v>2736</v>
      </c>
      <c r="B50" s="413">
        <v>112.82876463564361</v>
      </c>
      <c r="C50" s="413">
        <v>122.64123471421922</v>
      </c>
      <c r="D50" s="413">
        <v>123.72262715963868</v>
      </c>
      <c r="E50" s="413">
        <v>107.99956311885174</v>
      </c>
      <c r="F50" s="623">
        <v>107.23802559177203</v>
      </c>
      <c r="G50" s="413">
        <v>111.06930304525041</v>
      </c>
      <c r="H50" s="413">
        <v>99.999999999999957</v>
      </c>
      <c r="I50" s="413">
        <v>107.92253985741263</v>
      </c>
      <c r="J50" s="413">
        <v>109.23185375768747</v>
      </c>
      <c r="K50" s="413">
        <v>119.12782000000003</v>
      </c>
      <c r="L50" s="413">
        <v>107.11924999999994</v>
      </c>
      <c r="M50" s="413">
        <v>112.39985</v>
      </c>
      <c r="N50" s="302" t="s">
        <v>2736</v>
      </c>
      <c r="O50" s="413">
        <v>102.47044999999997</v>
      </c>
      <c r="P50" s="413">
        <v>104.34559999999993</v>
      </c>
      <c r="Q50" s="623">
        <v>108.89710999999994</v>
      </c>
      <c r="R50" s="623">
        <v>100.65140499999991</v>
      </c>
      <c r="S50" s="413">
        <v>110.01457587257208</v>
      </c>
      <c r="T50" s="413">
        <v>98.234054999999984</v>
      </c>
      <c r="U50" s="623">
        <v>107.11339000000001</v>
      </c>
      <c r="V50" s="413">
        <v>118.47855999999996</v>
      </c>
      <c r="W50" s="413">
        <v>107.22837</v>
      </c>
      <c r="X50" s="623">
        <v>106.13954400236041</v>
      </c>
    </row>
    <row r="51" spans="1:24" s="701" customFormat="1" ht="11.1" customHeight="1">
      <c r="A51" s="175" t="s">
        <v>1681</v>
      </c>
      <c r="B51" s="413">
        <v>112.82876463564361</v>
      </c>
      <c r="C51" s="413">
        <v>122.64123471421922</v>
      </c>
      <c r="D51" s="413">
        <v>123.72262715963868</v>
      </c>
      <c r="E51" s="413">
        <v>107.99956311885174</v>
      </c>
      <c r="F51" s="623">
        <v>107.23802559177203</v>
      </c>
      <c r="G51" s="413">
        <v>111.06930304525041</v>
      </c>
      <c r="H51" s="413">
        <v>99.999999999999957</v>
      </c>
      <c r="I51" s="413">
        <v>107.92253985741263</v>
      </c>
      <c r="J51" s="413">
        <v>109.23185375768747</v>
      </c>
      <c r="K51" s="413">
        <v>119.12782000000003</v>
      </c>
      <c r="L51" s="413">
        <v>107.11924999999994</v>
      </c>
      <c r="M51" s="413">
        <v>112.39985</v>
      </c>
      <c r="N51" s="175" t="s">
        <v>1681</v>
      </c>
      <c r="O51" s="413">
        <v>102.47044999999997</v>
      </c>
      <c r="P51" s="413">
        <v>104.34559999999993</v>
      </c>
      <c r="Q51" s="623">
        <v>108.89710999999994</v>
      </c>
      <c r="R51" s="623">
        <v>100.65140499999991</v>
      </c>
      <c r="S51" s="413">
        <v>110.01457587257208</v>
      </c>
      <c r="T51" s="413">
        <v>98.234054999999984</v>
      </c>
      <c r="U51" s="623">
        <v>107.11339000000001</v>
      </c>
      <c r="V51" s="413">
        <v>118.47855999999996</v>
      </c>
      <c r="W51" s="413">
        <v>107.22837</v>
      </c>
      <c r="X51" s="623">
        <v>106.13954400236041</v>
      </c>
    </row>
    <row r="52" spans="1:24" s="701" customFormat="1" ht="11.1" customHeight="1">
      <c r="A52" s="1430" t="s">
        <v>1012</v>
      </c>
      <c r="B52" s="414">
        <v>114.19800600000001</v>
      </c>
      <c r="C52" s="414">
        <v>121.63492599999999</v>
      </c>
      <c r="D52" s="414">
        <v>122.65582999999999</v>
      </c>
      <c r="E52" s="414">
        <v>107.83182499999999</v>
      </c>
      <c r="F52" s="1431">
        <v>114.60472</v>
      </c>
      <c r="G52" s="414">
        <v>122.60714</v>
      </c>
      <c r="H52" s="414">
        <v>100</v>
      </c>
      <c r="I52" s="414">
        <v>109.80334000000001</v>
      </c>
      <c r="J52" s="414">
        <v>116.45432</v>
      </c>
      <c r="K52" s="414">
        <v>119.12782</v>
      </c>
      <c r="L52" s="414">
        <v>107.11924999999999</v>
      </c>
      <c r="M52" s="414">
        <v>112.39985</v>
      </c>
      <c r="N52" s="1430" t="s">
        <v>1012</v>
      </c>
      <c r="O52" s="414">
        <v>102.47045</v>
      </c>
      <c r="P52" s="414">
        <v>104.3456</v>
      </c>
      <c r="Q52" s="1431">
        <v>108.89711</v>
      </c>
      <c r="R52" s="1431">
        <v>100.651405</v>
      </c>
      <c r="S52" s="414">
        <v>109.93210999999999</v>
      </c>
      <c r="T52" s="414">
        <v>98.234054999999998</v>
      </c>
      <c r="U52" s="1431">
        <v>107.11339</v>
      </c>
      <c r="V52" s="414">
        <v>118.47856</v>
      </c>
      <c r="W52" s="414">
        <v>107.22837</v>
      </c>
      <c r="X52" s="1431">
        <v>106.58741999999999</v>
      </c>
    </row>
    <row r="53" spans="1:24" s="701" customFormat="1" ht="11.1" customHeight="1">
      <c r="A53" s="1430" t="s">
        <v>1013</v>
      </c>
      <c r="B53" s="414">
        <v>114.2362</v>
      </c>
      <c r="C53" s="414">
        <v>121.318</v>
      </c>
      <c r="D53" s="414">
        <v>122.29685000000001</v>
      </c>
      <c r="E53" s="414">
        <v>108.08353</v>
      </c>
      <c r="F53" s="1431">
        <v>115.62343</v>
      </c>
      <c r="G53" s="414">
        <v>124.18403000000001</v>
      </c>
      <c r="H53" s="414">
        <v>100</v>
      </c>
      <c r="I53" s="414">
        <v>109.89937</v>
      </c>
      <c r="J53" s="414">
        <v>116.41409</v>
      </c>
      <c r="K53" s="414">
        <v>119.12782</v>
      </c>
      <c r="L53" s="414">
        <v>107.11924999999999</v>
      </c>
      <c r="M53" s="414">
        <v>112.39985</v>
      </c>
      <c r="N53" s="1430" t="s">
        <v>1013</v>
      </c>
      <c r="O53" s="414">
        <v>102.47045</v>
      </c>
      <c r="P53" s="414">
        <v>104.3456</v>
      </c>
      <c r="Q53" s="1431">
        <v>108.89711</v>
      </c>
      <c r="R53" s="1431">
        <v>100.651405</v>
      </c>
      <c r="S53" s="414">
        <v>110.42166</v>
      </c>
      <c r="T53" s="414">
        <v>98.234054999999998</v>
      </c>
      <c r="U53" s="1431">
        <v>107.11339</v>
      </c>
      <c r="V53" s="414">
        <v>118.47856</v>
      </c>
      <c r="W53" s="414">
        <v>107.22837</v>
      </c>
      <c r="X53" s="1431">
        <v>105.98266</v>
      </c>
    </row>
    <row r="54" spans="1:24" s="701" customFormat="1" ht="11.1" customHeight="1">
      <c r="A54" s="1430" t="s">
        <v>1014</v>
      </c>
      <c r="B54" s="414">
        <v>115.61494</v>
      </c>
      <c r="C54" s="414">
        <v>125.843155</v>
      </c>
      <c r="D54" s="414">
        <v>127.15669</v>
      </c>
      <c r="E54" s="414">
        <v>108.08353</v>
      </c>
      <c r="F54" s="1431">
        <v>115.019806</v>
      </c>
      <c r="G54" s="414">
        <v>123.249664</v>
      </c>
      <c r="H54" s="414">
        <v>100</v>
      </c>
      <c r="I54" s="414">
        <v>109.74632</v>
      </c>
      <c r="J54" s="414">
        <v>116.437</v>
      </c>
      <c r="K54" s="414">
        <v>119.12782</v>
      </c>
      <c r="L54" s="414">
        <v>107.11924999999999</v>
      </c>
      <c r="M54" s="414">
        <v>112.39985</v>
      </c>
      <c r="N54" s="1430" t="s">
        <v>1014</v>
      </c>
      <c r="O54" s="414">
        <v>102.47045</v>
      </c>
      <c r="P54" s="414">
        <v>104.3456</v>
      </c>
      <c r="Q54" s="1431">
        <v>108.89711</v>
      </c>
      <c r="R54" s="1431">
        <v>100.651405</v>
      </c>
      <c r="S54" s="414">
        <v>109.691216</v>
      </c>
      <c r="T54" s="414">
        <v>98.234054999999998</v>
      </c>
      <c r="U54" s="1431">
        <v>107.11339</v>
      </c>
      <c r="V54" s="414">
        <v>118.47856</v>
      </c>
      <c r="W54" s="414">
        <v>107.22837</v>
      </c>
      <c r="X54" s="1431">
        <v>105.85000599999999</v>
      </c>
    </row>
    <row r="55" spans="1:24" s="701" customFormat="1" ht="11.1" customHeight="1">
      <c r="A55" s="1430"/>
      <c r="B55" s="414"/>
      <c r="C55" s="414"/>
      <c r="D55" s="414"/>
      <c r="E55" s="414"/>
      <c r="F55" s="1431"/>
      <c r="G55" s="414"/>
      <c r="H55" s="414"/>
      <c r="I55" s="414"/>
      <c r="J55" s="414"/>
      <c r="K55" s="414"/>
      <c r="L55" s="414"/>
      <c r="M55" s="414"/>
      <c r="N55" s="1430"/>
      <c r="O55" s="414"/>
      <c r="P55" s="414"/>
      <c r="Q55" s="1431"/>
      <c r="R55" s="1431"/>
      <c r="S55" s="414"/>
      <c r="T55" s="414"/>
      <c r="U55" s="1431"/>
      <c r="V55" s="414"/>
      <c r="W55" s="414"/>
      <c r="X55" s="1431"/>
    </row>
    <row r="56" spans="1:24" s="701" customFormat="1" ht="11.1" customHeight="1">
      <c r="A56" s="175" t="s">
        <v>1682</v>
      </c>
      <c r="B56" s="413">
        <v>113.90192967035063</v>
      </c>
      <c r="C56" s="413">
        <v>118.93809777285912</v>
      </c>
      <c r="D56" s="413">
        <v>119.6717460838918</v>
      </c>
      <c r="E56" s="413">
        <v>109.00055691016146</v>
      </c>
      <c r="F56" s="623">
        <v>115.64746584131896</v>
      </c>
      <c r="G56" s="413">
        <v>124.21898796086626</v>
      </c>
      <c r="H56" s="413">
        <v>99.999999999999957</v>
      </c>
      <c r="I56" s="413">
        <v>110.68493713221608</v>
      </c>
      <c r="J56" s="413">
        <v>121.27416452206934</v>
      </c>
      <c r="K56" s="413">
        <v>119.55309999999993</v>
      </c>
      <c r="L56" s="413">
        <v>124.26788999999995</v>
      </c>
      <c r="M56" s="413">
        <v>113.12462599999995</v>
      </c>
      <c r="N56" s="175" t="s">
        <v>1682</v>
      </c>
      <c r="O56" s="413">
        <v>103.16169999999998</v>
      </c>
      <c r="P56" s="413">
        <v>105.04546999999997</v>
      </c>
      <c r="Q56" s="623">
        <v>109.15814999999992</v>
      </c>
      <c r="R56" s="623">
        <v>99.606009999999998</v>
      </c>
      <c r="S56" s="413">
        <v>107.35847099419026</v>
      </c>
      <c r="T56" s="413">
        <v>98.268058754632278</v>
      </c>
      <c r="U56" s="623">
        <v>107.38750499999999</v>
      </c>
      <c r="V56" s="413">
        <v>118.14049999999993</v>
      </c>
      <c r="W56" s="413">
        <v>107.80016000000001</v>
      </c>
      <c r="X56" s="623">
        <v>103.15964682639706</v>
      </c>
    </row>
    <row r="57" spans="1:24" s="701" customFormat="1" ht="11.1" customHeight="1">
      <c r="A57" s="1430" t="s">
        <v>1015</v>
      </c>
      <c r="B57" s="414">
        <v>114.49728</v>
      </c>
      <c r="C57" s="414">
        <v>122.23108999999999</v>
      </c>
      <c r="D57" s="414">
        <v>123.18665</v>
      </c>
      <c r="E57" s="414">
        <v>109.31134</v>
      </c>
      <c r="F57" s="1431">
        <v>115.03027</v>
      </c>
      <c r="G57" s="414">
        <v>123.26587000000001</v>
      </c>
      <c r="H57" s="414">
        <v>100</v>
      </c>
      <c r="I57" s="414">
        <v>109.91043999999999</v>
      </c>
      <c r="J57" s="414">
        <v>117.08205</v>
      </c>
      <c r="K57" s="414">
        <v>119.5531</v>
      </c>
      <c r="L57" s="414">
        <v>124.26788999999999</v>
      </c>
      <c r="M57" s="414">
        <v>113.12462600000001</v>
      </c>
      <c r="N57" s="1430" t="s">
        <v>1015</v>
      </c>
      <c r="O57" s="414">
        <v>103.1617</v>
      </c>
      <c r="P57" s="414">
        <v>105.04546999999999</v>
      </c>
      <c r="Q57" s="1431">
        <v>109.15815000000001</v>
      </c>
      <c r="R57" s="1431">
        <v>99.606009999999998</v>
      </c>
      <c r="S57" s="414">
        <v>108.97588</v>
      </c>
      <c r="T57" s="414">
        <v>98.341329999999999</v>
      </c>
      <c r="U57" s="1431">
        <v>107.387505</v>
      </c>
      <c r="V57" s="414">
        <v>118.1405</v>
      </c>
      <c r="W57" s="414">
        <v>107.80016000000001</v>
      </c>
      <c r="X57" s="1431">
        <v>104.74215</v>
      </c>
    </row>
    <row r="58" spans="1:24" s="701" customFormat="1" ht="11.1" customHeight="1">
      <c r="A58" s="1430" t="s">
        <v>1016</v>
      </c>
      <c r="B58" s="414">
        <v>114.376045</v>
      </c>
      <c r="C58" s="414">
        <v>117.23560000000001</v>
      </c>
      <c r="D58" s="414">
        <v>117.90152</v>
      </c>
      <c r="E58" s="414">
        <v>108.23211000000001</v>
      </c>
      <c r="F58" s="1431">
        <v>115.03027</v>
      </c>
      <c r="G58" s="414">
        <v>123.26587000000001</v>
      </c>
      <c r="H58" s="414">
        <v>100</v>
      </c>
      <c r="I58" s="414">
        <v>112.61057</v>
      </c>
      <c r="J58" s="414">
        <v>129.78986</v>
      </c>
      <c r="K58" s="414">
        <v>119.5531</v>
      </c>
      <c r="L58" s="414">
        <v>124.26788999999999</v>
      </c>
      <c r="M58" s="414">
        <v>113.12462600000001</v>
      </c>
      <c r="N58" s="1430" t="s">
        <v>1016</v>
      </c>
      <c r="O58" s="414">
        <v>103.1617</v>
      </c>
      <c r="P58" s="414">
        <v>105.04546999999999</v>
      </c>
      <c r="Q58" s="1431">
        <v>109.15815000000001</v>
      </c>
      <c r="R58" s="1431">
        <v>99.606009999999998</v>
      </c>
      <c r="S58" s="414">
        <v>106.11118</v>
      </c>
      <c r="T58" s="414">
        <v>98.121679999999998</v>
      </c>
      <c r="U58" s="1431">
        <v>107.387505</v>
      </c>
      <c r="V58" s="414">
        <v>118.1405</v>
      </c>
      <c r="W58" s="414">
        <v>107.80016000000001</v>
      </c>
      <c r="X58" s="1431">
        <v>102.328766</v>
      </c>
    </row>
    <row r="59" spans="1:24" s="701" customFormat="1" ht="11.1" customHeight="1">
      <c r="A59" s="1430" t="s">
        <v>1017</v>
      </c>
      <c r="B59" s="414">
        <v>112.83998</v>
      </c>
      <c r="C59" s="414">
        <v>117.41451000000001</v>
      </c>
      <c r="D59" s="414">
        <v>118.00266999999999</v>
      </c>
      <c r="E59" s="414">
        <v>109.46236</v>
      </c>
      <c r="F59" s="1431">
        <v>116.89181000000001</v>
      </c>
      <c r="G59" s="414">
        <v>126.14739</v>
      </c>
      <c r="H59" s="414">
        <v>100</v>
      </c>
      <c r="I59" s="414">
        <v>109.55885000000001</v>
      </c>
      <c r="J59" s="414">
        <v>117.37451</v>
      </c>
      <c r="K59" s="414">
        <v>119.5531</v>
      </c>
      <c r="L59" s="414">
        <v>124.26788999999999</v>
      </c>
      <c r="M59" s="414">
        <v>113.12462600000001</v>
      </c>
      <c r="N59" s="1430" t="s">
        <v>1017</v>
      </c>
      <c r="O59" s="414">
        <v>103.1617</v>
      </c>
      <c r="P59" s="414">
        <v>105.04546999999999</v>
      </c>
      <c r="Q59" s="1431">
        <v>109.15815000000001</v>
      </c>
      <c r="R59" s="1431">
        <v>99.606009999999998</v>
      </c>
      <c r="S59" s="414">
        <v>107.00829</v>
      </c>
      <c r="T59" s="414">
        <v>98.341329999999999</v>
      </c>
      <c r="U59" s="1431">
        <v>107.387505</v>
      </c>
      <c r="V59" s="414">
        <v>118.1405</v>
      </c>
      <c r="W59" s="414">
        <v>107.80016000000001</v>
      </c>
      <c r="X59" s="1431">
        <v>102.426025</v>
      </c>
    </row>
    <row r="60" spans="1:24" s="701" customFormat="1" ht="11.1" customHeight="1">
      <c r="A60" s="1430"/>
      <c r="B60" s="414"/>
      <c r="C60" s="414"/>
      <c r="D60" s="414"/>
      <c r="E60" s="414"/>
      <c r="F60" s="1431"/>
      <c r="G60" s="414"/>
      <c r="H60" s="414"/>
      <c r="I60" s="414"/>
      <c r="J60" s="414"/>
      <c r="K60" s="414"/>
      <c r="L60" s="414"/>
      <c r="M60" s="414"/>
      <c r="N60" s="1430"/>
      <c r="O60" s="414"/>
      <c r="P60" s="414"/>
      <c r="Q60" s="1431"/>
      <c r="R60" s="1431"/>
      <c r="S60" s="414"/>
      <c r="T60" s="414"/>
      <c r="U60" s="1431"/>
      <c r="V60" s="414"/>
      <c r="W60" s="414"/>
      <c r="X60" s="1431"/>
    </row>
    <row r="61" spans="1:24" s="701" customFormat="1" ht="11.1" customHeight="1">
      <c r="A61" s="175" t="s">
        <v>1679</v>
      </c>
      <c r="B61" s="413">
        <v>112.13598378220715</v>
      </c>
      <c r="C61" s="413">
        <v>114.72661240411566</v>
      </c>
      <c r="D61" s="413">
        <v>115.12964275721912</v>
      </c>
      <c r="E61" s="413">
        <v>109.25914110438954</v>
      </c>
      <c r="F61" s="623">
        <v>115.2832003971902</v>
      </c>
      <c r="G61" s="413">
        <v>123.64965810681041</v>
      </c>
      <c r="H61" s="413">
        <v>99.999999999999957</v>
      </c>
      <c r="I61" s="413">
        <v>110.13457394703953</v>
      </c>
      <c r="J61" s="413">
        <v>117.98394672238966</v>
      </c>
      <c r="K61" s="413">
        <v>120.96072999999997</v>
      </c>
      <c r="L61" s="413">
        <v>110.24393999999994</v>
      </c>
      <c r="M61" s="413">
        <v>114.48626000000003</v>
      </c>
      <c r="N61" s="175" t="s">
        <v>1679</v>
      </c>
      <c r="O61" s="413">
        <v>103.47251999999992</v>
      </c>
      <c r="P61" s="413">
        <v>106.98141499999994</v>
      </c>
      <c r="Q61" s="623">
        <v>107.88167000000001</v>
      </c>
      <c r="R61" s="623">
        <v>99.983909999999938</v>
      </c>
      <c r="S61" s="413">
        <v>107.45938956129764</v>
      </c>
      <c r="T61" s="413">
        <v>98.407210000000021</v>
      </c>
      <c r="U61" s="623">
        <v>107.67621599999995</v>
      </c>
      <c r="V61" s="413">
        <v>118.26882999999998</v>
      </c>
      <c r="W61" s="413">
        <v>111.55630999999994</v>
      </c>
      <c r="X61" s="623">
        <v>103.06978106974678</v>
      </c>
    </row>
    <row r="62" spans="1:24" s="701" customFormat="1" ht="11.1" customHeight="1">
      <c r="A62" s="1430" t="s">
        <v>56</v>
      </c>
      <c r="B62" s="414">
        <v>111.69307000000001</v>
      </c>
      <c r="C62" s="414">
        <v>113.14824</v>
      </c>
      <c r="D62" s="414">
        <v>113.47835000000001</v>
      </c>
      <c r="E62" s="414">
        <v>108.68492000000001</v>
      </c>
      <c r="F62" s="1431">
        <v>116.58150000000001</v>
      </c>
      <c r="G62" s="414">
        <v>125.667046</v>
      </c>
      <c r="H62" s="414">
        <v>100</v>
      </c>
      <c r="I62" s="414">
        <v>110.102135</v>
      </c>
      <c r="J62" s="414">
        <v>117.48039</v>
      </c>
      <c r="K62" s="414">
        <v>120.96073</v>
      </c>
      <c r="L62" s="414">
        <v>110.24393999999999</v>
      </c>
      <c r="M62" s="414">
        <v>114.48626</v>
      </c>
      <c r="N62" s="1430" t="s">
        <v>56</v>
      </c>
      <c r="O62" s="414">
        <v>103.47252</v>
      </c>
      <c r="P62" s="414">
        <v>106.981415</v>
      </c>
      <c r="Q62" s="1431">
        <v>107.88167</v>
      </c>
      <c r="R62" s="1431">
        <v>99.983909999999995</v>
      </c>
      <c r="S62" s="414">
        <v>107.922386</v>
      </c>
      <c r="T62" s="414">
        <v>98.407210000000006</v>
      </c>
      <c r="U62" s="1431">
        <v>107.676216</v>
      </c>
      <c r="V62" s="414">
        <v>118.26882999999999</v>
      </c>
      <c r="W62" s="414">
        <v>111.55631</v>
      </c>
      <c r="X62" s="1431">
        <v>102.93785</v>
      </c>
    </row>
    <row r="63" spans="1:24" s="701" customFormat="1" ht="11.1" customHeight="1">
      <c r="A63" s="1430" t="s">
        <v>57</v>
      </c>
      <c r="B63" s="414">
        <v>111.71585</v>
      </c>
      <c r="C63" s="414">
        <v>112.931465</v>
      </c>
      <c r="D63" s="414">
        <v>113.200356</v>
      </c>
      <c r="E63" s="414">
        <v>109.295975</v>
      </c>
      <c r="F63" s="1431">
        <v>116.259705</v>
      </c>
      <c r="G63" s="414">
        <v>125.16894499999999</v>
      </c>
      <c r="H63" s="414">
        <v>100</v>
      </c>
      <c r="I63" s="414">
        <v>110.316864</v>
      </c>
      <c r="J63" s="414">
        <v>118.03556</v>
      </c>
      <c r="K63" s="414">
        <v>120.96073</v>
      </c>
      <c r="L63" s="414">
        <v>110.24393999999999</v>
      </c>
      <c r="M63" s="414">
        <v>114.48626</v>
      </c>
      <c r="N63" s="1430" t="s">
        <v>57</v>
      </c>
      <c r="O63" s="414">
        <v>103.47252</v>
      </c>
      <c r="P63" s="414">
        <v>106.981415</v>
      </c>
      <c r="Q63" s="1431">
        <v>107.88167</v>
      </c>
      <c r="R63" s="1431">
        <v>99.983909999999995</v>
      </c>
      <c r="S63" s="414">
        <v>108.23820499999999</v>
      </c>
      <c r="T63" s="414">
        <v>98.407210000000006</v>
      </c>
      <c r="U63" s="1431">
        <v>107.676216</v>
      </c>
      <c r="V63" s="414">
        <v>118.26882999999999</v>
      </c>
      <c r="W63" s="414">
        <v>111.55631</v>
      </c>
      <c r="X63" s="1431">
        <v>103.13581000000001</v>
      </c>
    </row>
    <row r="64" spans="1:24" s="701" customFormat="1" ht="11.1" customHeight="1">
      <c r="A64" s="1430" t="s">
        <v>58</v>
      </c>
      <c r="B64" s="414">
        <v>113.00404</v>
      </c>
      <c r="C64" s="414">
        <v>118.176125</v>
      </c>
      <c r="D64" s="414">
        <v>118.79568500000001</v>
      </c>
      <c r="E64" s="414">
        <v>109.79938</v>
      </c>
      <c r="F64" s="1431">
        <v>113.04183999999999</v>
      </c>
      <c r="G64" s="414">
        <v>120.187904</v>
      </c>
      <c r="H64" s="414">
        <v>100</v>
      </c>
      <c r="I64" s="414">
        <v>109.98497999999999</v>
      </c>
      <c r="J64" s="414">
        <v>118.43785</v>
      </c>
      <c r="K64" s="414">
        <v>120.96073</v>
      </c>
      <c r="L64" s="414">
        <v>110.24393999999999</v>
      </c>
      <c r="M64" s="414">
        <v>114.48626</v>
      </c>
      <c r="N64" s="1430" t="s">
        <v>58</v>
      </c>
      <c r="O64" s="414">
        <v>103.47252</v>
      </c>
      <c r="P64" s="414">
        <v>106.981415</v>
      </c>
      <c r="Q64" s="1431">
        <v>107.88167</v>
      </c>
      <c r="R64" s="1431">
        <v>99.983909999999995</v>
      </c>
      <c r="S64" s="414">
        <v>106.22848500000001</v>
      </c>
      <c r="T64" s="414">
        <v>98.407210000000006</v>
      </c>
      <c r="U64" s="1431">
        <v>107.676216</v>
      </c>
      <c r="V64" s="414">
        <v>118.26882999999999</v>
      </c>
      <c r="W64" s="414">
        <v>111.55631</v>
      </c>
      <c r="X64" s="1431">
        <v>103.13581000000001</v>
      </c>
    </row>
    <row r="65" spans="1:24" s="701" customFormat="1" ht="11.1" customHeight="1">
      <c r="A65" s="1430"/>
      <c r="B65" s="414"/>
      <c r="C65" s="414"/>
      <c r="D65" s="414"/>
      <c r="E65" s="414"/>
      <c r="F65" s="1431"/>
      <c r="G65" s="414"/>
      <c r="H65" s="414"/>
      <c r="I65" s="414"/>
      <c r="J65" s="414"/>
      <c r="K65" s="414"/>
      <c r="L65" s="414"/>
      <c r="M65" s="414"/>
      <c r="N65" s="1430"/>
      <c r="O65" s="414"/>
      <c r="P65" s="414"/>
      <c r="Q65" s="1431"/>
      <c r="R65" s="1431"/>
      <c r="S65" s="414"/>
      <c r="T65" s="414"/>
      <c r="U65" s="1431"/>
      <c r="V65" s="414"/>
      <c r="W65" s="414"/>
      <c r="X65" s="1431"/>
    </row>
    <row r="66" spans="1:24" s="717" customFormat="1" ht="11.1" customHeight="1">
      <c r="A66" s="175" t="s">
        <v>1680</v>
      </c>
      <c r="B66" s="413">
        <v>113.35534336702261</v>
      </c>
      <c r="C66" s="413">
        <v>118.85612389680105</v>
      </c>
      <c r="D66" s="413">
        <v>119.49591189048827</v>
      </c>
      <c r="E66" s="413">
        <v>110.15641515717475</v>
      </c>
      <c r="F66" s="623">
        <v>109.10684927731977</v>
      </c>
      <c r="G66" s="413">
        <v>114.09614155291069</v>
      </c>
      <c r="H66" s="413">
        <v>99.999999999999957</v>
      </c>
      <c r="I66" s="413">
        <v>110.7821872836502</v>
      </c>
      <c r="J66" s="413">
        <v>119.2348119815903</v>
      </c>
      <c r="K66" s="413">
        <v>120.96072999999997</v>
      </c>
      <c r="L66" s="413">
        <v>110.27362999999997</v>
      </c>
      <c r="M66" s="413">
        <v>114.48626000000003</v>
      </c>
      <c r="N66" s="175" t="s">
        <v>1680</v>
      </c>
      <c r="O66" s="413">
        <v>103.94041399999995</v>
      </c>
      <c r="P66" s="413">
        <v>107.16537999999998</v>
      </c>
      <c r="Q66" s="623">
        <v>107.88167000000001</v>
      </c>
      <c r="R66" s="623">
        <v>99.262969999999967</v>
      </c>
      <c r="S66" s="413">
        <v>108.97100788186621</v>
      </c>
      <c r="T66" s="413">
        <v>98.397019999999955</v>
      </c>
      <c r="U66" s="623">
        <v>107.73997499999992</v>
      </c>
      <c r="V66" s="413">
        <v>118.31408999999996</v>
      </c>
      <c r="W66" s="413">
        <v>111.96802999999991</v>
      </c>
      <c r="X66" s="623">
        <v>102.89856111084701</v>
      </c>
    </row>
    <row r="67" spans="1:24" s="701" customFormat="1" ht="11.1" customHeight="1">
      <c r="A67" s="1430" t="s">
        <v>59</v>
      </c>
      <c r="B67" s="414">
        <v>112.38232000000001</v>
      </c>
      <c r="C67" s="414">
        <v>117.11745000000001</v>
      </c>
      <c r="D67" s="414">
        <v>117.64337999999999</v>
      </c>
      <c r="E67" s="414">
        <v>110.006615</v>
      </c>
      <c r="F67" s="1431">
        <v>109.18040499999999</v>
      </c>
      <c r="G67" s="414">
        <v>114.210655</v>
      </c>
      <c r="H67" s="414">
        <v>100</v>
      </c>
      <c r="I67" s="414">
        <v>110.11032</v>
      </c>
      <c r="J67" s="414">
        <v>118.87685399999999</v>
      </c>
      <c r="K67" s="414">
        <v>120.96073</v>
      </c>
      <c r="L67" s="414">
        <v>110.27363</v>
      </c>
      <c r="M67" s="414">
        <v>114.48626</v>
      </c>
      <c r="N67" s="1430" t="s">
        <v>59</v>
      </c>
      <c r="O67" s="414">
        <v>103.940414</v>
      </c>
      <c r="P67" s="414">
        <v>107.16538</v>
      </c>
      <c r="Q67" s="1431">
        <v>107.88167</v>
      </c>
      <c r="R67" s="1431">
        <v>99.262969999999996</v>
      </c>
      <c r="S67" s="414">
        <v>106.33392000000001</v>
      </c>
      <c r="T67" s="414">
        <v>98.397019999999998</v>
      </c>
      <c r="U67" s="1431">
        <v>107.739975</v>
      </c>
      <c r="V67" s="414">
        <v>118.31408999999999</v>
      </c>
      <c r="W67" s="414">
        <v>111.96803</v>
      </c>
      <c r="X67" s="1431">
        <v>102.75022</v>
      </c>
    </row>
    <row r="68" spans="1:24" s="701" customFormat="1" ht="11.1" customHeight="1">
      <c r="A68" s="1430" t="s">
        <v>60</v>
      </c>
      <c r="B68" s="414">
        <v>112.21762</v>
      </c>
      <c r="C68" s="414">
        <v>115.79647</v>
      </c>
      <c r="D68" s="414">
        <v>116.206085</v>
      </c>
      <c r="E68" s="414">
        <v>110.25830999999999</v>
      </c>
      <c r="F68" s="1431">
        <v>108.53682999999999</v>
      </c>
      <c r="G68" s="414">
        <v>113.21445</v>
      </c>
      <c r="H68" s="414">
        <v>100</v>
      </c>
      <c r="I68" s="414">
        <v>110.69208500000001</v>
      </c>
      <c r="J68" s="414">
        <v>118.93931000000001</v>
      </c>
      <c r="K68" s="414">
        <v>120.96073</v>
      </c>
      <c r="L68" s="414">
        <v>110.27363</v>
      </c>
      <c r="M68" s="414">
        <v>114.48626</v>
      </c>
      <c r="N68" s="1430" t="s">
        <v>60</v>
      </c>
      <c r="O68" s="414">
        <v>103.940414</v>
      </c>
      <c r="P68" s="414">
        <v>107.16538</v>
      </c>
      <c r="Q68" s="1431">
        <v>107.88167</v>
      </c>
      <c r="R68" s="1431">
        <v>99.262969999999996</v>
      </c>
      <c r="S68" s="414">
        <v>108.93001599999999</v>
      </c>
      <c r="T68" s="414">
        <v>98.397019999999998</v>
      </c>
      <c r="U68" s="1431">
        <v>107.739975</v>
      </c>
      <c r="V68" s="414">
        <v>118.31408999999999</v>
      </c>
      <c r="W68" s="414">
        <v>111.96803</v>
      </c>
      <c r="X68" s="1431">
        <v>103.44945</v>
      </c>
    </row>
    <row r="69" spans="1:24" s="701" customFormat="1" ht="11.1" customHeight="1">
      <c r="A69" s="1430" t="s">
        <v>61</v>
      </c>
      <c r="B69" s="414">
        <v>115.496</v>
      </c>
      <c r="C69" s="414">
        <v>123.80773000000001</v>
      </c>
      <c r="D69" s="414">
        <v>124.81385</v>
      </c>
      <c r="E69" s="414">
        <v>110.20448</v>
      </c>
      <c r="F69" s="1431">
        <v>109.60597</v>
      </c>
      <c r="G69" s="414">
        <v>114.86941</v>
      </c>
      <c r="H69" s="414">
        <v>100</v>
      </c>
      <c r="I69" s="414">
        <v>111.54888</v>
      </c>
      <c r="J69" s="414">
        <v>119.89097599999999</v>
      </c>
      <c r="K69" s="414">
        <v>120.96073</v>
      </c>
      <c r="L69" s="414">
        <v>110.27363</v>
      </c>
      <c r="M69" s="414">
        <v>114.48626</v>
      </c>
      <c r="N69" s="1430" t="s">
        <v>61</v>
      </c>
      <c r="O69" s="414">
        <v>103.940414</v>
      </c>
      <c r="P69" s="414">
        <v>107.16538</v>
      </c>
      <c r="Q69" s="1431">
        <v>107.88167</v>
      </c>
      <c r="R69" s="1431">
        <v>99.262969999999996</v>
      </c>
      <c r="S69" s="414">
        <v>111.71552</v>
      </c>
      <c r="T69" s="414">
        <v>98.397019999999998</v>
      </c>
      <c r="U69" s="1431">
        <v>107.739975</v>
      </c>
      <c r="V69" s="414">
        <v>118.31408999999999</v>
      </c>
      <c r="W69" s="414">
        <v>111.96803</v>
      </c>
      <c r="X69" s="1431">
        <v>102.49836999999999</v>
      </c>
    </row>
    <row r="70" spans="1:24" s="701" customFormat="1" ht="11.1" customHeight="1">
      <c r="A70" s="302"/>
      <c r="B70" s="414"/>
      <c r="C70" s="414"/>
      <c r="D70" s="414"/>
      <c r="E70" s="414"/>
      <c r="F70" s="414"/>
      <c r="G70" s="414"/>
      <c r="H70" s="414"/>
      <c r="I70" s="414"/>
      <c r="J70" s="414"/>
      <c r="K70" s="414"/>
      <c r="L70" s="414"/>
      <c r="M70" s="414"/>
      <c r="N70" s="612"/>
      <c r="O70" s="414"/>
      <c r="P70" s="414"/>
      <c r="Q70" s="414"/>
      <c r="R70" s="414"/>
      <c r="S70" s="414"/>
      <c r="T70" s="414"/>
      <c r="U70" s="414"/>
      <c r="V70" s="414"/>
      <c r="W70" s="414"/>
      <c r="X70" s="414"/>
    </row>
    <row r="71" spans="1:24" s="717" customFormat="1" ht="11.1" customHeight="1">
      <c r="A71" s="302" t="s">
        <v>2890</v>
      </c>
      <c r="B71" s="413"/>
      <c r="C71" s="413"/>
      <c r="D71" s="413"/>
      <c r="E71" s="413"/>
      <c r="F71" s="623"/>
      <c r="G71" s="413"/>
      <c r="H71" s="413"/>
      <c r="I71" s="413"/>
      <c r="J71" s="413"/>
      <c r="K71" s="413"/>
      <c r="L71" s="413"/>
      <c r="M71" s="413"/>
      <c r="N71" s="302" t="s">
        <v>2890</v>
      </c>
      <c r="O71" s="413"/>
      <c r="P71" s="413"/>
      <c r="Q71" s="623"/>
      <c r="R71" s="623"/>
      <c r="S71" s="413"/>
      <c r="T71" s="413"/>
      <c r="U71" s="623"/>
      <c r="V71" s="413"/>
      <c r="W71" s="413"/>
      <c r="X71" s="623"/>
    </row>
    <row r="72" spans="1:24" s="701" customFormat="1" ht="11.1" customHeight="1">
      <c r="A72" s="175" t="s">
        <v>1681</v>
      </c>
      <c r="B72" s="413">
        <v>124.00294157517109</v>
      </c>
      <c r="C72" s="413">
        <v>143.81485123220392</v>
      </c>
      <c r="D72" s="413">
        <v>145.87179183151562</v>
      </c>
      <c r="E72" s="413">
        <v>115.9823212916624</v>
      </c>
      <c r="F72" s="623">
        <v>111.15952248192242</v>
      </c>
      <c r="G72" s="413">
        <v>117.27389045056623</v>
      </c>
      <c r="H72" s="413">
        <v>99.999999999999957</v>
      </c>
      <c r="I72" s="413">
        <v>114.39807335914831</v>
      </c>
      <c r="J72" s="413">
        <v>122.51849965232124</v>
      </c>
      <c r="K72" s="413">
        <v>121.86693599999994</v>
      </c>
      <c r="L72" s="413">
        <v>113.13866399999995</v>
      </c>
      <c r="M72" s="413">
        <v>116.92515000000002</v>
      </c>
      <c r="N72" s="175" t="s">
        <v>1681</v>
      </c>
      <c r="O72" s="413">
        <v>110.61117999999995</v>
      </c>
      <c r="P72" s="413">
        <v>113.31068399999992</v>
      </c>
      <c r="Q72" s="623">
        <v>108.28616999999997</v>
      </c>
      <c r="R72" s="623">
        <v>99.044549999999958</v>
      </c>
      <c r="S72" s="413">
        <v>116.22663475443107</v>
      </c>
      <c r="T72" s="413">
        <v>94.779914999999946</v>
      </c>
      <c r="U72" s="623">
        <v>112.19695000000003</v>
      </c>
      <c r="V72" s="413">
        <v>121.68255999999994</v>
      </c>
      <c r="W72" s="413">
        <v>114.58881999999994</v>
      </c>
      <c r="X72" s="623">
        <v>103.80737161799628</v>
      </c>
    </row>
    <row r="73" spans="1:24" s="701" customFormat="1" ht="11.1" customHeight="1">
      <c r="A73" s="1430" t="s">
        <v>1012</v>
      </c>
      <c r="B73" s="414">
        <v>122.57004499999999</v>
      </c>
      <c r="C73" s="414">
        <v>139.54545999999999</v>
      </c>
      <c r="D73" s="414">
        <v>141.34229999999999</v>
      </c>
      <c r="E73" s="414">
        <v>115.25129</v>
      </c>
      <c r="F73" s="1431">
        <v>110.79434999999999</v>
      </c>
      <c r="G73" s="414">
        <v>116.70893</v>
      </c>
      <c r="H73" s="414">
        <v>100</v>
      </c>
      <c r="I73" s="414">
        <v>114.470085</v>
      </c>
      <c r="J73" s="414">
        <v>122.50524</v>
      </c>
      <c r="K73" s="414">
        <v>121.866936</v>
      </c>
      <c r="L73" s="414">
        <v>113.13866400000001</v>
      </c>
      <c r="M73" s="414">
        <v>116.92515</v>
      </c>
      <c r="N73" s="1430" t="s">
        <v>1012</v>
      </c>
      <c r="O73" s="414">
        <v>110.61118</v>
      </c>
      <c r="P73" s="414">
        <v>113.31068399999999</v>
      </c>
      <c r="Q73" s="1431">
        <v>108.28617</v>
      </c>
      <c r="R73" s="1431">
        <v>99.044550000000001</v>
      </c>
      <c r="S73" s="414">
        <v>116.57769</v>
      </c>
      <c r="T73" s="414">
        <v>94.779915000000003</v>
      </c>
      <c r="U73" s="1431">
        <v>112.19695</v>
      </c>
      <c r="V73" s="414">
        <v>121.68256</v>
      </c>
      <c r="W73" s="414">
        <v>114.58882</v>
      </c>
      <c r="X73" s="1431">
        <v>104.10543</v>
      </c>
    </row>
    <row r="74" spans="1:24" s="701" customFormat="1" ht="11.1" customHeight="1">
      <c r="A74" s="1430" t="s">
        <v>1013</v>
      </c>
      <c r="B74" s="414">
        <v>124.29369</v>
      </c>
      <c r="C74" s="414">
        <v>144.36431999999999</v>
      </c>
      <c r="D74" s="414">
        <v>146.44562999999999</v>
      </c>
      <c r="E74" s="414">
        <v>116.22378999999999</v>
      </c>
      <c r="F74" s="1431">
        <v>111.144104</v>
      </c>
      <c r="G74" s="414">
        <v>117.25033000000001</v>
      </c>
      <c r="H74" s="414">
        <v>100</v>
      </c>
      <c r="I74" s="414">
        <v>114.59927999999999</v>
      </c>
      <c r="J74" s="414">
        <v>122.35378</v>
      </c>
      <c r="K74" s="414">
        <v>121.866936</v>
      </c>
      <c r="L74" s="414">
        <v>113.13866400000001</v>
      </c>
      <c r="M74" s="414">
        <v>116.92515</v>
      </c>
      <c r="N74" s="1430" t="s">
        <v>1013</v>
      </c>
      <c r="O74" s="414">
        <v>110.61118</v>
      </c>
      <c r="P74" s="414">
        <v>113.31068399999999</v>
      </c>
      <c r="Q74" s="1431">
        <v>108.28617</v>
      </c>
      <c r="R74" s="1431">
        <v>99.044550000000001</v>
      </c>
      <c r="S74" s="414">
        <v>117.35383</v>
      </c>
      <c r="T74" s="414">
        <v>94.779915000000003</v>
      </c>
      <c r="U74" s="1431">
        <v>112.19695</v>
      </c>
      <c r="V74" s="414">
        <v>121.68256</v>
      </c>
      <c r="W74" s="414">
        <v>114.58882</v>
      </c>
      <c r="X74" s="1431">
        <v>103.72685</v>
      </c>
    </row>
    <row r="75" spans="1:24" s="701" customFormat="1" ht="11.1" customHeight="1">
      <c r="A75" s="1432" t="s">
        <v>1014</v>
      </c>
      <c r="B75" s="743">
        <v>125.15913</v>
      </c>
      <c r="C75" s="743">
        <v>147.65074000000001</v>
      </c>
      <c r="D75" s="743">
        <v>149.95652999999999</v>
      </c>
      <c r="E75" s="743">
        <v>116.475494</v>
      </c>
      <c r="F75" s="1433">
        <v>111.54137</v>
      </c>
      <c r="G75" s="743">
        <v>117.86526499999999</v>
      </c>
      <c r="H75" s="743">
        <v>100</v>
      </c>
      <c r="I75" s="743">
        <v>114.12538000000001</v>
      </c>
      <c r="J75" s="743">
        <v>122.69672</v>
      </c>
      <c r="K75" s="743">
        <v>121.866936</v>
      </c>
      <c r="L75" s="743">
        <v>113.13866400000001</v>
      </c>
      <c r="M75" s="743">
        <v>116.92515</v>
      </c>
      <c r="N75" s="1432" t="s">
        <v>1014</v>
      </c>
      <c r="O75" s="743">
        <v>110.61118</v>
      </c>
      <c r="P75" s="743">
        <v>113.31068399999999</v>
      </c>
      <c r="Q75" s="1433">
        <v>108.28617</v>
      </c>
      <c r="R75" s="1433">
        <v>99.044550000000001</v>
      </c>
      <c r="S75" s="743">
        <v>114.76363000000001</v>
      </c>
      <c r="T75" s="743">
        <v>94.779915000000003</v>
      </c>
      <c r="U75" s="1433">
        <v>112.19695</v>
      </c>
      <c r="V75" s="743">
        <v>121.68256</v>
      </c>
      <c r="W75" s="743">
        <v>114.58882</v>
      </c>
      <c r="X75" s="1433">
        <v>103.59052</v>
      </c>
    </row>
  </sheetData>
  <pageMargins left="0.51181102362204722" right="0.51181102362204722" top="0.98425196850393704" bottom="0" header="0.51181102362204722" footer="0.19685039370078741"/>
  <pageSetup paperSize="9" firstPageNumber="101" orientation="portrait" useFirstPageNumber="1" r:id="rId1"/>
  <headerFooter alignWithMargins="0">
    <oddFooter>&amp;C&amp;"Times New Roman,Bold"&amp;10&amp;P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sheetPr codeName="Sheet72"/>
  <dimension ref="A1:AS70"/>
  <sheetViews>
    <sheetView topLeftCell="AI1" zoomScale="85" zoomScaleNormal="85" workbookViewId="0">
      <selection activeCell="AS20" sqref="AS20"/>
    </sheetView>
  </sheetViews>
  <sheetFormatPr defaultRowHeight="9"/>
  <cols>
    <col min="1" max="1" width="10.83203125" style="41" customWidth="1"/>
    <col min="2" max="2" width="11.1640625" style="41" customWidth="1"/>
    <col min="3" max="3" width="10.6640625" style="41" customWidth="1"/>
    <col min="4" max="4" width="11" style="41" customWidth="1"/>
    <col min="5" max="5" width="11.33203125" style="41" customWidth="1"/>
    <col min="6" max="6" width="11.6640625" style="41" customWidth="1"/>
    <col min="7" max="7" width="11.5" style="41" customWidth="1"/>
    <col min="8" max="8" width="12" style="41" customWidth="1"/>
    <col min="9" max="10" width="12.33203125" style="41" customWidth="1"/>
    <col min="11" max="11" width="12.5" style="41" customWidth="1"/>
    <col min="12" max="12" width="10.83203125" style="41" customWidth="1"/>
    <col min="13" max="13" width="13.33203125" style="41" customWidth="1"/>
    <col min="14" max="14" width="12.33203125" style="41" customWidth="1"/>
    <col min="15" max="15" width="12.5" style="41" customWidth="1"/>
    <col min="16" max="16" width="12.83203125" style="41" customWidth="1"/>
    <col min="17" max="17" width="12.1640625" style="41" customWidth="1"/>
    <col min="18" max="18" width="12.6640625" style="41" customWidth="1"/>
    <col min="19" max="19" width="13.83203125" style="41" customWidth="1"/>
    <col min="20" max="20" width="13.1640625" style="41" customWidth="1"/>
    <col min="21" max="21" width="13.83203125" style="41" customWidth="1"/>
    <col min="22" max="22" width="10.83203125" style="41" customWidth="1"/>
    <col min="23" max="23" width="10.33203125" style="41" customWidth="1"/>
    <col min="24" max="24" width="9.5" style="41" customWidth="1"/>
    <col min="25" max="25" width="10.33203125" style="41" customWidth="1"/>
    <col min="26" max="26" width="9.6640625" style="41" customWidth="1"/>
    <col min="27" max="27" width="9.83203125" style="41" customWidth="1"/>
    <col min="28" max="28" width="9.5" style="41" customWidth="1"/>
    <col min="29" max="29" width="9.1640625" style="41" customWidth="1"/>
    <col min="30" max="30" width="9.5" style="41" customWidth="1"/>
    <col min="31" max="31" width="8.6640625" style="41" customWidth="1"/>
    <col min="32" max="32" width="9.33203125" style="41" customWidth="1"/>
    <col min="33" max="33" width="10.1640625" style="41" customWidth="1"/>
    <col min="34" max="34" width="10.33203125" style="41" customWidth="1"/>
    <col min="35" max="35" width="10.83203125" style="41" customWidth="1"/>
    <col min="36" max="45" width="11.33203125" style="41" customWidth="1"/>
    <col min="46" max="16384" width="9.33203125" style="4"/>
  </cols>
  <sheetData>
    <row r="1" spans="1:45" s="471" customFormat="1" ht="14.1" customHeight="1">
      <c r="A1" s="458" t="s">
        <v>2470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58" t="s">
        <v>2281</v>
      </c>
      <c r="M1" s="469"/>
      <c r="N1" s="469"/>
      <c r="O1" s="469"/>
      <c r="P1" s="469"/>
      <c r="Q1" s="469"/>
      <c r="R1" s="469"/>
      <c r="S1" s="469"/>
      <c r="T1" s="469"/>
      <c r="U1" s="469"/>
      <c r="V1" s="458" t="s">
        <v>2281</v>
      </c>
      <c r="W1" s="458"/>
      <c r="X1" s="469"/>
      <c r="Y1" s="469"/>
      <c r="Z1" s="469"/>
      <c r="AA1" s="469"/>
      <c r="AB1" s="469"/>
      <c r="AC1" s="469"/>
      <c r="AD1" s="469"/>
      <c r="AE1" s="469"/>
      <c r="AF1" s="469"/>
      <c r="AG1" s="469"/>
      <c r="AH1" s="469"/>
      <c r="AI1" s="458" t="s">
        <v>2281</v>
      </c>
      <c r="AJ1" s="469"/>
      <c r="AK1" s="469"/>
      <c r="AL1" s="469"/>
      <c r="AM1" s="469"/>
      <c r="AN1" s="469"/>
      <c r="AO1" s="469"/>
      <c r="AP1" s="469"/>
      <c r="AQ1" s="469"/>
      <c r="AR1" s="469"/>
      <c r="AS1" s="469"/>
    </row>
    <row r="2" spans="1:45" s="471" customFormat="1" ht="14.1" customHeight="1">
      <c r="A2" s="462" t="s">
        <v>2205</v>
      </c>
      <c r="L2" s="462"/>
      <c r="V2" s="462"/>
      <c r="W2" s="463"/>
      <c r="AI2" s="462"/>
    </row>
    <row r="3" spans="1:45" s="471" customFormat="1" ht="14.1" customHeight="1">
      <c r="A3" s="462"/>
      <c r="L3" s="462"/>
      <c r="V3" s="462"/>
      <c r="AI3" s="462"/>
    </row>
    <row r="4" spans="1:45" ht="14.1" customHeight="1">
      <c r="A4" s="108"/>
      <c r="B4" s="4"/>
      <c r="C4" s="4"/>
      <c r="D4" s="4"/>
      <c r="E4" s="4"/>
      <c r="F4" s="4"/>
      <c r="G4" s="4"/>
      <c r="H4" s="4"/>
      <c r="I4" s="4"/>
      <c r="J4" s="4"/>
      <c r="K4" s="4"/>
      <c r="L4" s="70"/>
      <c r="M4" s="4"/>
      <c r="N4" s="4"/>
      <c r="O4" s="4"/>
      <c r="P4" s="4"/>
      <c r="Q4" s="4"/>
      <c r="R4" s="4"/>
      <c r="S4" s="4"/>
      <c r="T4" s="4"/>
      <c r="U4" s="4"/>
      <c r="V4" s="70"/>
      <c r="W4" s="60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70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45">
      <c r="A5" s="1906"/>
      <c r="B5" s="2456" t="s">
        <v>1277</v>
      </c>
      <c r="C5" s="2456" t="s">
        <v>1278</v>
      </c>
      <c r="D5" s="55"/>
      <c r="E5" s="2456" t="s">
        <v>370</v>
      </c>
      <c r="F5" s="2456" t="s">
        <v>1279</v>
      </c>
      <c r="G5" s="2456" t="s">
        <v>1280</v>
      </c>
      <c r="H5" s="2456" t="s">
        <v>370</v>
      </c>
      <c r="I5" s="2456" t="s">
        <v>1281</v>
      </c>
      <c r="J5" s="2456" t="s">
        <v>1280</v>
      </c>
      <c r="K5" s="2456" t="s">
        <v>370</v>
      </c>
      <c r="L5" s="1906"/>
      <c r="M5" s="2456" t="s">
        <v>1282</v>
      </c>
      <c r="N5" s="2456" t="s">
        <v>1280</v>
      </c>
      <c r="O5" s="2456" t="s">
        <v>370</v>
      </c>
      <c r="P5" s="2456" t="s">
        <v>1283</v>
      </c>
      <c r="Q5" s="2456" t="s">
        <v>1280</v>
      </c>
      <c r="R5" s="2456" t="s">
        <v>370</v>
      </c>
      <c r="S5" s="2456" t="s">
        <v>1284</v>
      </c>
      <c r="T5" s="2456" t="s">
        <v>1280</v>
      </c>
      <c r="U5" s="2456" t="s">
        <v>370</v>
      </c>
      <c r="V5" s="1906"/>
      <c r="W5" s="2456" t="s">
        <v>1285</v>
      </c>
      <c r="X5" s="2456" t="s">
        <v>1280</v>
      </c>
      <c r="Y5" s="2456" t="s">
        <v>370</v>
      </c>
      <c r="Z5" s="2456" t="s">
        <v>1286</v>
      </c>
      <c r="AA5" s="2456" t="s">
        <v>1287</v>
      </c>
      <c r="AB5" s="2456" t="s">
        <v>1288</v>
      </c>
      <c r="AC5" s="2456" t="s">
        <v>1289</v>
      </c>
      <c r="AD5" s="2456" t="s">
        <v>1290</v>
      </c>
      <c r="AE5" s="2456" t="s">
        <v>1291</v>
      </c>
      <c r="AF5" s="2456" t="s">
        <v>1292</v>
      </c>
      <c r="AG5" s="2456" t="s">
        <v>371</v>
      </c>
      <c r="AH5" s="2456" t="s">
        <v>1293</v>
      </c>
      <c r="AI5" s="1906"/>
      <c r="AJ5" s="2456" t="s">
        <v>1294</v>
      </c>
      <c r="AK5" s="2456" t="s">
        <v>1295</v>
      </c>
      <c r="AL5" s="2456" t="s">
        <v>1292</v>
      </c>
      <c r="AM5" s="2456" t="s">
        <v>1293</v>
      </c>
      <c r="AN5" s="2456" t="s">
        <v>1296</v>
      </c>
      <c r="AO5" s="2456" t="s">
        <v>1292</v>
      </c>
      <c r="AP5" s="2456" t="s">
        <v>1293</v>
      </c>
      <c r="AQ5" s="2456" t="s">
        <v>1297</v>
      </c>
      <c r="AR5" s="2456" t="s">
        <v>1288</v>
      </c>
      <c r="AS5" s="2456" t="s">
        <v>1289</v>
      </c>
    </row>
    <row r="6" spans="1:45">
      <c r="A6" s="1901" t="s">
        <v>976</v>
      </c>
      <c r="B6" s="2457"/>
      <c r="C6" s="2457"/>
      <c r="D6" s="167" t="s">
        <v>1280</v>
      </c>
      <c r="E6" s="2457"/>
      <c r="F6" s="2457"/>
      <c r="G6" s="2457"/>
      <c r="H6" s="2457"/>
      <c r="I6" s="2457"/>
      <c r="J6" s="2457"/>
      <c r="K6" s="2457"/>
      <c r="L6" s="1901" t="s">
        <v>976</v>
      </c>
      <c r="M6" s="2457"/>
      <c r="N6" s="2457"/>
      <c r="O6" s="2457"/>
      <c r="P6" s="2457"/>
      <c r="Q6" s="2457"/>
      <c r="R6" s="2457"/>
      <c r="S6" s="2457"/>
      <c r="T6" s="2457"/>
      <c r="U6" s="2457"/>
      <c r="V6" s="1901" t="s">
        <v>976</v>
      </c>
      <c r="W6" s="2457"/>
      <c r="X6" s="2457"/>
      <c r="Y6" s="2457"/>
      <c r="Z6" s="2457"/>
      <c r="AA6" s="2457"/>
      <c r="AB6" s="2457"/>
      <c r="AC6" s="2457"/>
      <c r="AD6" s="2457"/>
      <c r="AE6" s="2457"/>
      <c r="AF6" s="2457"/>
      <c r="AG6" s="2457"/>
      <c r="AH6" s="2457"/>
      <c r="AI6" s="1901" t="s">
        <v>976</v>
      </c>
      <c r="AJ6" s="2457"/>
      <c r="AK6" s="2457"/>
      <c r="AL6" s="2457"/>
      <c r="AM6" s="2457"/>
      <c r="AN6" s="2457"/>
      <c r="AO6" s="2457"/>
      <c r="AP6" s="2457"/>
      <c r="AQ6" s="2457"/>
      <c r="AR6" s="2457"/>
      <c r="AS6" s="2457"/>
    </row>
    <row r="7" spans="1:45">
      <c r="A7" s="1901" t="s">
        <v>1001</v>
      </c>
      <c r="B7" s="2458"/>
      <c r="C7" s="2458"/>
      <c r="D7" s="169"/>
      <c r="E7" s="2458"/>
      <c r="F7" s="2458"/>
      <c r="G7" s="2458"/>
      <c r="H7" s="2458"/>
      <c r="I7" s="2458"/>
      <c r="J7" s="2458"/>
      <c r="K7" s="2458"/>
      <c r="L7" s="1901" t="s">
        <v>1001</v>
      </c>
      <c r="M7" s="2458"/>
      <c r="N7" s="2458"/>
      <c r="O7" s="2458"/>
      <c r="P7" s="2458"/>
      <c r="Q7" s="2458"/>
      <c r="R7" s="2458"/>
      <c r="S7" s="2458"/>
      <c r="T7" s="2458"/>
      <c r="U7" s="2458"/>
      <c r="V7" s="1901" t="s">
        <v>1001</v>
      </c>
      <c r="W7" s="2458"/>
      <c r="X7" s="2458"/>
      <c r="Y7" s="2458"/>
      <c r="Z7" s="2458"/>
      <c r="AA7" s="2458"/>
      <c r="AB7" s="2458"/>
      <c r="AC7" s="2458"/>
      <c r="AD7" s="2458"/>
      <c r="AE7" s="2458"/>
      <c r="AF7" s="2458"/>
      <c r="AG7" s="2458"/>
      <c r="AH7" s="2458"/>
      <c r="AI7" s="1901" t="s">
        <v>1001</v>
      </c>
      <c r="AJ7" s="2458"/>
      <c r="AK7" s="2458"/>
      <c r="AL7" s="2458"/>
      <c r="AM7" s="2458"/>
      <c r="AN7" s="2458"/>
      <c r="AO7" s="2458"/>
      <c r="AP7" s="2458"/>
      <c r="AQ7" s="2458"/>
      <c r="AR7" s="2458"/>
      <c r="AS7" s="2458"/>
    </row>
    <row r="8" spans="1:45">
      <c r="A8" s="1902" t="s">
        <v>1006</v>
      </c>
      <c r="B8" s="45"/>
      <c r="C8" s="6">
        <v>1</v>
      </c>
      <c r="D8" s="45"/>
      <c r="E8" s="45"/>
      <c r="F8" s="6">
        <v>1.1000000000000001</v>
      </c>
      <c r="G8" s="6"/>
      <c r="H8" s="6"/>
      <c r="I8" s="6">
        <v>1.2</v>
      </c>
      <c r="J8" s="6"/>
      <c r="K8" s="6"/>
      <c r="L8" s="1902" t="s">
        <v>1006</v>
      </c>
      <c r="M8" s="6">
        <v>1.3</v>
      </c>
      <c r="N8" s="6"/>
      <c r="O8" s="6"/>
      <c r="P8" s="6">
        <v>1.4</v>
      </c>
      <c r="Q8" s="6"/>
      <c r="R8" s="6"/>
      <c r="S8" s="6">
        <v>1.5</v>
      </c>
      <c r="T8" s="6"/>
      <c r="U8" s="6"/>
      <c r="V8" s="1902" t="s">
        <v>1006</v>
      </c>
      <c r="W8" s="6">
        <v>1.6</v>
      </c>
      <c r="X8" s="6"/>
      <c r="Y8" s="6"/>
      <c r="Z8" s="6">
        <v>2</v>
      </c>
      <c r="AA8" s="6">
        <v>2.1</v>
      </c>
      <c r="AB8" s="6"/>
      <c r="AC8" s="6"/>
      <c r="AD8" s="6">
        <v>2.2000000000000002</v>
      </c>
      <c r="AE8" s="6"/>
      <c r="AF8" s="6"/>
      <c r="AG8" s="6"/>
      <c r="AH8" s="6"/>
      <c r="AI8" s="1902" t="s">
        <v>1006</v>
      </c>
      <c r="AJ8" s="6">
        <v>2.2999999999999998</v>
      </c>
      <c r="AK8" s="6"/>
      <c r="AL8" s="6"/>
      <c r="AM8" s="6"/>
      <c r="AN8" s="6"/>
      <c r="AO8" s="6"/>
      <c r="AP8" s="6"/>
      <c r="AQ8" s="6"/>
      <c r="AR8" s="6"/>
      <c r="AS8" s="45"/>
    </row>
    <row r="9" spans="1:45" s="701" customFormat="1" ht="9.9499999999999993" customHeight="1">
      <c r="A9" s="175" t="s">
        <v>1601</v>
      </c>
      <c r="B9" s="977">
        <v>100</v>
      </c>
      <c r="C9" s="977">
        <v>100</v>
      </c>
      <c r="D9" s="977">
        <v>100</v>
      </c>
      <c r="E9" s="977">
        <v>100</v>
      </c>
      <c r="F9" s="977">
        <v>100</v>
      </c>
      <c r="G9" s="977">
        <v>100</v>
      </c>
      <c r="H9" s="977">
        <v>100</v>
      </c>
      <c r="I9" s="977">
        <v>100</v>
      </c>
      <c r="J9" s="977">
        <v>100</v>
      </c>
      <c r="K9" s="977">
        <v>100</v>
      </c>
      <c r="L9" s="175" t="s">
        <v>1601</v>
      </c>
      <c r="M9" s="977">
        <v>100</v>
      </c>
      <c r="N9" s="977">
        <v>100</v>
      </c>
      <c r="O9" s="977">
        <v>100</v>
      </c>
      <c r="P9" s="977">
        <v>100</v>
      </c>
      <c r="Q9" s="977">
        <v>100</v>
      </c>
      <c r="R9" s="977">
        <v>100</v>
      </c>
      <c r="S9" s="977">
        <v>100</v>
      </c>
      <c r="T9" s="977">
        <v>100</v>
      </c>
      <c r="U9" s="977">
        <v>100</v>
      </c>
      <c r="V9" s="175" t="s">
        <v>1601</v>
      </c>
      <c r="W9" s="977">
        <v>100</v>
      </c>
      <c r="X9" s="977">
        <v>100</v>
      </c>
      <c r="Y9" s="977">
        <v>100</v>
      </c>
      <c r="Z9" s="977">
        <v>100</v>
      </c>
      <c r="AA9" s="977">
        <v>100</v>
      </c>
      <c r="AB9" s="977">
        <v>100</v>
      </c>
      <c r="AC9" s="977">
        <v>100</v>
      </c>
      <c r="AD9" s="977">
        <v>100</v>
      </c>
      <c r="AE9" s="977">
        <v>100</v>
      </c>
      <c r="AF9" s="977">
        <v>100</v>
      </c>
      <c r="AG9" s="977">
        <v>100</v>
      </c>
      <c r="AH9" s="977">
        <v>100</v>
      </c>
      <c r="AI9" s="175" t="s">
        <v>1601</v>
      </c>
      <c r="AJ9" s="977">
        <v>100</v>
      </c>
      <c r="AK9" s="977">
        <v>100</v>
      </c>
      <c r="AL9" s="977">
        <v>100</v>
      </c>
      <c r="AM9" s="977">
        <v>100</v>
      </c>
      <c r="AN9" s="977">
        <v>100</v>
      </c>
      <c r="AO9" s="977">
        <v>100</v>
      </c>
      <c r="AP9" s="977">
        <v>100</v>
      </c>
      <c r="AQ9" s="977">
        <v>100</v>
      </c>
      <c r="AR9" s="977">
        <v>100</v>
      </c>
      <c r="AS9" s="977">
        <v>100</v>
      </c>
    </row>
    <row r="10" spans="1:45" s="701" customFormat="1" ht="9.9499999999999993" customHeight="1">
      <c r="A10" s="175" t="s">
        <v>1683</v>
      </c>
      <c r="B10" s="413">
        <v>103.94166666666666</v>
      </c>
      <c r="C10" s="413">
        <v>100.26666666666667</v>
      </c>
      <c r="D10" s="413">
        <v>100.23333333333331</v>
      </c>
      <c r="E10" s="413">
        <v>100.26666666666667</v>
      </c>
      <c r="F10" s="413">
        <v>100</v>
      </c>
      <c r="G10" s="413">
        <v>100</v>
      </c>
      <c r="H10" s="413">
        <v>100</v>
      </c>
      <c r="I10" s="413">
        <v>102.93333333333334</v>
      </c>
      <c r="J10" s="413">
        <v>104.26666666666667</v>
      </c>
      <c r="K10" s="413">
        <v>102.66666666666667</v>
      </c>
      <c r="L10" s="175" t="s">
        <v>1683</v>
      </c>
      <c r="M10" s="413">
        <v>107.31666666666666</v>
      </c>
      <c r="N10" s="413">
        <v>109.40833333333332</v>
      </c>
      <c r="O10" s="413">
        <v>106.85</v>
      </c>
      <c r="P10" s="413">
        <v>100</v>
      </c>
      <c r="Q10" s="413">
        <v>100</v>
      </c>
      <c r="R10" s="413">
        <v>100</v>
      </c>
      <c r="S10" s="413">
        <v>100</v>
      </c>
      <c r="T10" s="413">
        <v>100</v>
      </c>
      <c r="U10" s="413">
        <v>100</v>
      </c>
      <c r="V10" s="175" t="s">
        <v>1683</v>
      </c>
      <c r="W10" s="413">
        <v>100</v>
      </c>
      <c r="X10" s="413">
        <v>100</v>
      </c>
      <c r="Y10" s="413">
        <v>100</v>
      </c>
      <c r="Z10" s="413">
        <v>105.29166666666669</v>
      </c>
      <c r="AA10" s="413">
        <v>106.625</v>
      </c>
      <c r="AB10" s="413">
        <v>105.76666666666667</v>
      </c>
      <c r="AC10" s="413">
        <v>107.55833333333334</v>
      </c>
      <c r="AD10" s="413">
        <v>104.55</v>
      </c>
      <c r="AE10" s="413">
        <v>102.99166666666666</v>
      </c>
      <c r="AF10" s="413">
        <v>104.44166666666668</v>
      </c>
      <c r="AG10" s="413">
        <v>105.28333333333335</v>
      </c>
      <c r="AH10" s="413">
        <v>105.52500000000001</v>
      </c>
      <c r="AI10" s="175" t="s">
        <v>1683</v>
      </c>
      <c r="AJ10" s="413">
        <v>101.28333333333332</v>
      </c>
      <c r="AK10" s="413">
        <v>102.29166666666667</v>
      </c>
      <c r="AL10" s="413">
        <v>102.33333333333333</v>
      </c>
      <c r="AM10" s="413">
        <v>102.24166666666663</v>
      </c>
      <c r="AN10" s="413">
        <v>101.14166666666667</v>
      </c>
      <c r="AO10" s="413">
        <v>101.21666666666665</v>
      </c>
      <c r="AP10" s="413">
        <v>101.06666666666666</v>
      </c>
      <c r="AQ10" s="413">
        <v>100.425</v>
      </c>
      <c r="AR10" s="413">
        <v>100.15833333333335</v>
      </c>
      <c r="AS10" s="413">
        <v>100.68333333333334</v>
      </c>
    </row>
    <row r="11" spans="1:45" s="701" customFormat="1" ht="9.9499999999999993" customHeight="1">
      <c r="A11" s="320" t="s">
        <v>1408</v>
      </c>
      <c r="B11" s="413">
        <v>114.1</v>
      </c>
      <c r="C11" s="413">
        <v>106.6</v>
      </c>
      <c r="D11" s="413">
        <v>105.8</v>
      </c>
      <c r="E11" s="413">
        <v>107.1</v>
      </c>
      <c r="F11" s="413">
        <v>110</v>
      </c>
      <c r="G11" s="413">
        <v>110</v>
      </c>
      <c r="H11" s="413">
        <v>110</v>
      </c>
      <c r="I11" s="413">
        <v>111</v>
      </c>
      <c r="J11" s="413">
        <v>113.8</v>
      </c>
      <c r="K11" s="413">
        <v>110.5</v>
      </c>
      <c r="L11" s="320" t="s">
        <v>1408</v>
      </c>
      <c r="M11" s="413">
        <v>113.1</v>
      </c>
      <c r="N11" s="413">
        <v>117.3</v>
      </c>
      <c r="O11" s="413">
        <v>112.1</v>
      </c>
      <c r="P11" s="413">
        <v>111.4</v>
      </c>
      <c r="Q11" s="413">
        <v>109.9</v>
      </c>
      <c r="R11" s="413">
        <v>111.5</v>
      </c>
      <c r="S11" s="413">
        <v>107</v>
      </c>
      <c r="T11" s="413">
        <v>106.5</v>
      </c>
      <c r="U11" s="413">
        <v>108</v>
      </c>
      <c r="V11" s="320" t="s">
        <v>1408</v>
      </c>
      <c r="W11" s="413">
        <v>101.3</v>
      </c>
      <c r="X11" s="413">
        <v>101.5</v>
      </c>
      <c r="Y11" s="413">
        <v>101.3</v>
      </c>
      <c r="Z11" s="413">
        <v>116.8</v>
      </c>
      <c r="AA11" s="413">
        <v>117.6</v>
      </c>
      <c r="AB11" s="413">
        <v>116.3</v>
      </c>
      <c r="AC11" s="413">
        <v>119</v>
      </c>
      <c r="AD11" s="413">
        <v>118.1</v>
      </c>
      <c r="AE11" s="413">
        <v>112.4</v>
      </c>
      <c r="AF11" s="413">
        <v>116.6</v>
      </c>
      <c r="AG11" s="413">
        <v>119.9</v>
      </c>
      <c r="AH11" s="413">
        <v>123.7</v>
      </c>
      <c r="AI11" s="320" t="s">
        <v>1408</v>
      </c>
      <c r="AJ11" s="413">
        <v>109.1</v>
      </c>
      <c r="AK11" s="413">
        <v>109.6</v>
      </c>
      <c r="AL11" s="413">
        <v>109.3</v>
      </c>
      <c r="AM11" s="413">
        <v>109.8</v>
      </c>
      <c r="AN11" s="413">
        <v>107</v>
      </c>
      <c r="AO11" s="413">
        <v>107.8</v>
      </c>
      <c r="AP11" s="413">
        <v>106.2</v>
      </c>
      <c r="AQ11" s="413">
        <v>110.7</v>
      </c>
      <c r="AR11" s="413">
        <v>110.3</v>
      </c>
      <c r="AS11" s="413">
        <v>111.2</v>
      </c>
    </row>
    <row r="12" spans="1:45" s="701" customFormat="1" ht="9.9499999999999993" customHeight="1">
      <c r="A12" s="1434" t="s">
        <v>1441</v>
      </c>
      <c r="B12" s="413">
        <v>125.2</v>
      </c>
      <c r="C12" s="413">
        <v>118.2</v>
      </c>
      <c r="D12" s="413">
        <v>121</v>
      </c>
      <c r="E12" s="413">
        <v>116.6</v>
      </c>
      <c r="F12" s="413">
        <v>135.80000000000001</v>
      </c>
      <c r="G12" s="413">
        <v>137.30000000000001</v>
      </c>
      <c r="H12" s="413">
        <v>135.6</v>
      </c>
      <c r="I12" s="413">
        <v>121.2</v>
      </c>
      <c r="J12" s="413">
        <v>132.1</v>
      </c>
      <c r="K12" s="413">
        <v>119</v>
      </c>
      <c r="L12" s="1434" t="s">
        <v>1441</v>
      </c>
      <c r="M12" s="413">
        <v>170.5</v>
      </c>
      <c r="N12" s="413">
        <v>167.7</v>
      </c>
      <c r="O12" s="413">
        <v>171.2</v>
      </c>
      <c r="P12" s="413">
        <v>121.8</v>
      </c>
      <c r="Q12" s="413">
        <v>127.5</v>
      </c>
      <c r="R12" s="413">
        <v>121.5</v>
      </c>
      <c r="S12" s="413">
        <v>122.8</v>
      </c>
      <c r="T12" s="413">
        <v>125.7</v>
      </c>
      <c r="U12" s="413">
        <v>117.6</v>
      </c>
      <c r="V12" s="1434" t="s">
        <v>1441</v>
      </c>
      <c r="W12" s="413">
        <v>99.8</v>
      </c>
      <c r="X12" s="413">
        <v>100.5</v>
      </c>
      <c r="Y12" s="413">
        <v>99.5</v>
      </c>
      <c r="Z12" s="413">
        <v>127.8</v>
      </c>
      <c r="AA12" s="413">
        <v>126.7</v>
      </c>
      <c r="AB12" s="413">
        <v>125.1</v>
      </c>
      <c r="AC12" s="413">
        <v>128.6</v>
      </c>
      <c r="AD12" s="413">
        <v>131.80000000000001</v>
      </c>
      <c r="AE12" s="413">
        <v>122.4</v>
      </c>
      <c r="AF12" s="413">
        <v>129.30000000000001</v>
      </c>
      <c r="AG12" s="413">
        <v>133.5</v>
      </c>
      <c r="AH12" s="413">
        <v>142.19999999999999</v>
      </c>
      <c r="AI12" s="1434" t="s">
        <v>1441</v>
      </c>
      <c r="AJ12" s="413">
        <v>120.2</v>
      </c>
      <c r="AK12" s="413">
        <v>119.3</v>
      </c>
      <c r="AL12" s="413">
        <v>118.2</v>
      </c>
      <c r="AM12" s="413">
        <v>120.4</v>
      </c>
      <c r="AN12" s="413">
        <v>114.9</v>
      </c>
      <c r="AO12" s="413">
        <v>114.7</v>
      </c>
      <c r="AP12" s="413">
        <v>115.1</v>
      </c>
      <c r="AQ12" s="413">
        <v>126.5</v>
      </c>
      <c r="AR12" s="413">
        <v>124.2</v>
      </c>
      <c r="AS12" s="413">
        <v>128.80000000000001</v>
      </c>
    </row>
    <row r="13" spans="1:45" s="1436" customFormat="1" ht="9.9499999999999993" customHeight="1">
      <c r="A13" s="1429" t="s">
        <v>1442</v>
      </c>
      <c r="B13" s="413">
        <v>144.4</v>
      </c>
      <c r="C13" s="413">
        <v>130.6</v>
      </c>
      <c r="D13" s="413">
        <v>129.19999999999999</v>
      </c>
      <c r="E13" s="413">
        <v>131.4</v>
      </c>
      <c r="F13" s="623">
        <v>161.19999999999999</v>
      </c>
      <c r="G13" s="413">
        <v>148.1</v>
      </c>
      <c r="H13" s="413">
        <v>162.69999999999999</v>
      </c>
      <c r="I13" s="413">
        <v>138.4</v>
      </c>
      <c r="J13" s="413">
        <v>140.19999999999999</v>
      </c>
      <c r="K13" s="413">
        <v>138.1</v>
      </c>
      <c r="L13" s="1429" t="s">
        <v>1442</v>
      </c>
      <c r="M13" s="413">
        <v>186</v>
      </c>
      <c r="N13" s="413">
        <v>173.8</v>
      </c>
      <c r="O13" s="413">
        <v>188.8</v>
      </c>
      <c r="P13" s="413">
        <v>146.9</v>
      </c>
      <c r="Q13" s="413">
        <v>137.5</v>
      </c>
      <c r="R13" s="623">
        <v>147.30000000000001</v>
      </c>
      <c r="S13" s="623">
        <v>134.5</v>
      </c>
      <c r="T13" s="413">
        <v>136.4</v>
      </c>
      <c r="U13" s="413">
        <v>131.30000000000001</v>
      </c>
      <c r="V13" s="1429" t="s">
        <v>1442</v>
      </c>
      <c r="W13" s="623">
        <v>101.2</v>
      </c>
      <c r="X13" s="623">
        <v>101</v>
      </c>
      <c r="Y13" s="623">
        <v>101.2</v>
      </c>
      <c r="Z13" s="413">
        <v>149.4</v>
      </c>
      <c r="AA13" s="413">
        <v>155.9</v>
      </c>
      <c r="AB13" s="413">
        <v>155.6</v>
      </c>
      <c r="AC13" s="413">
        <v>156.30000000000001</v>
      </c>
      <c r="AD13" s="413">
        <v>142.80000000000001</v>
      </c>
      <c r="AE13" s="623">
        <v>131.4</v>
      </c>
      <c r="AF13" s="623">
        <v>140.1</v>
      </c>
      <c r="AG13" s="413">
        <v>145.6</v>
      </c>
      <c r="AH13" s="413">
        <v>154.30000000000001</v>
      </c>
      <c r="AI13" s="1429" t="s">
        <v>1442</v>
      </c>
      <c r="AJ13" s="413">
        <v>138.6</v>
      </c>
      <c r="AK13" s="413">
        <v>134.4</v>
      </c>
      <c r="AL13" s="413">
        <v>132.19999999999999</v>
      </c>
      <c r="AM13" s="413">
        <v>136.6</v>
      </c>
      <c r="AN13" s="413">
        <v>130.1</v>
      </c>
      <c r="AO13" s="413">
        <v>126.7</v>
      </c>
      <c r="AP13" s="413">
        <v>133.4</v>
      </c>
      <c r="AQ13" s="413">
        <v>151.30000000000001</v>
      </c>
      <c r="AR13" s="413">
        <v>149.80000000000001</v>
      </c>
      <c r="AS13" s="413">
        <v>152.9</v>
      </c>
    </row>
    <row r="14" spans="1:45" s="1436" customFormat="1" ht="9.9499999999999993" customHeight="1">
      <c r="A14" s="302" t="s">
        <v>721</v>
      </c>
      <c r="B14" s="413">
        <v>169.2</v>
      </c>
      <c r="C14" s="413">
        <v>157</v>
      </c>
      <c r="D14" s="413">
        <v>150.19999999999999</v>
      </c>
      <c r="E14" s="413">
        <v>160.9</v>
      </c>
      <c r="F14" s="623">
        <v>199.3</v>
      </c>
      <c r="G14" s="413">
        <v>171.5</v>
      </c>
      <c r="H14" s="413">
        <v>202.7</v>
      </c>
      <c r="I14" s="413">
        <v>164.1</v>
      </c>
      <c r="J14" s="413">
        <v>161</v>
      </c>
      <c r="K14" s="413">
        <v>164.7</v>
      </c>
      <c r="L14" s="302" t="s">
        <v>721</v>
      </c>
      <c r="M14" s="413">
        <v>204.1</v>
      </c>
      <c r="N14" s="413">
        <v>182.3</v>
      </c>
      <c r="O14" s="413">
        <v>209</v>
      </c>
      <c r="P14" s="413">
        <v>180.2</v>
      </c>
      <c r="Q14" s="413">
        <v>152.19999999999999</v>
      </c>
      <c r="R14" s="623">
        <v>181.5</v>
      </c>
      <c r="S14" s="623">
        <v>174.5</v>
      </c>
      <c r="T14" s="413">
        <v>164.5</v>
      </c>
      <c r="U14" s="413">
        <v>192.8</v>
      </c>
      <c r="V14" s="302" t="s">
        <v>721</v>
      </c>
      <c r="W14" s="623">
        <v>102.5</v>
      </c>
      <c r="X14" s="623">
        <v>101.4</v>
      </c>
      <c r="Y14" s="623">
        <v>102.9</v>
      </c>
      <c r="Z14" s="413">
        <v>173.8</v>
      </c>
      <c r="AA14" s="413">
        <v>187.3</v>
      </c>
      <c r="AB14" s="413">
        <v>190.3</v>
      </c>
      <c r="AC14" s="413">
        <v>184</v>
      </c>
      <c r="AD14" s="413">
        <v>158.30000000000001</v>
      </c>
      <c r="AE14" s="623">
        <v>144.80000000000001</v>
      </c>
      <c r="AF14" s="623">
        <v>155.1</v>
      </c>
      <c r="AG14" s="413">
        <v>161.5</v>
      </c>
      <c r="AH14" s="413">
        <v>171.7</v>
      </c>
      <c r="AI14" s="302" t="s">
        <v>721</v>
      </c>
      <c r="AJ14" s="413">
        <v>156.6</v>
      </c>
      <c r="AK14" s="413">
        <v>151.30000000000001</v>
      </c>
      <c r="AL14" s="413">
        <v>149.9</v>
      </c>
      <c r="AM14" s="413">
        <v>152.80000000000001</v>
      </c>
      <c r="AN14" s="413">
        <v>144.6</v>
      </c>
      <c r="AO14" s="413">
        <v>141.4</v>
      </c>
      <c r="AP14" s="413">
        <v>147.69999999999999</v>
      </c>
      <c r="AQ14" s="413">
        <v>173.8</v>
      </c>
      <c r="AR14" s="413">
        <v>171.6</v>
      </c>
      <c r="AS14" s="413">
        <v>176.1</v>
      </c>
    </row>
    <row r="15" spans="1:45" s="1436" customFormat="1" ht="9.9499999999999993" customHeight="1">
      <c r="A15" s="302" t="s">
        <v>292</v>
      </c>
      <c r="B15" s="413">
        <v>199.7</v>
      </c>
      <c r="C15" s="413">
        <v>157</v>
      </c>
      <c r="D15" s="413">
        <v>150.19999999999999</v>
      </c>
      <c r="E15" s="413">
        <v>160.9</v>
      </c>
      <c r="F15" s="623">
        <v>199.3</v>
      </c>
      <c r="G15" s="413">
        <v>171.5</v>
      </c>
      <c r="H15" s="413">
        <v>202.7</v>
      </c>
      <c r="I15" s="413">
        <v>164.1</v>
      </c>
      <c r="J15" s="413">
        <v>161</v>
      </c>
      <c r="K15" s="413">
        <v>164.7</v>
      </c>
      <c r="L15" s="302" t="s">
        <v>292</v>
      </c>
      <c r="M15" s="413">
        <v>204.1</v>
      </c>
      <c r="N15" s="413">
        <v>182.3</v>
      </c>
      <c r="O15" s="413">
        <v>209</v>
      </c>
      <c r="P15" s="413">
        <v>180.2</v>
      </c>
      <c r="Q15" s="413">
        <v>152.19999999999999</v>
      </c>
      <c r="R15" s="623">
        <v>181.5</v>
      </c>
      <c r="S15" s="623">
        <v>174.5</v>
      </c>
      <c r="T15" s="413">
        <v>164.5</v>
      </c>
      <c r="U15" s="413">
        <v>192.8</v>
      </c>
      <c r="V15" s="302" t="s">
        <v>292</v>
      </c>
      <c r="W15" s="623">
        <v>102.5</v>
      </c>
      <c r="X15" s="623">
        <v>101.4</v>
      </c>
      <c r="Y15" s="623">
        <v>102.9</v>
      </c>
      <c r="Z15" s="413">
        <v>215.5</v>
      </c>
      <c r="AA15" s="413">
        <v>247.8</v>
      </c>
      <c r="AB15" s="413">
        <v>251.8</v>
      </c>
      <c r="AC15" s="413">
        <v>243.4</v>
      </c>
      <c r="AD15" s="413">
        <v>173.3</v>
      </c>
      <c r="AE15" s="623">
        <v>169.5</v>
      </c>
      <c r="AF15" s="623">
        <v>168.6</v>
      </c>
      <c r="AG15" s="413">
        <v>169.5</v>
      </c>
      <c r="AH15" s="413">
        <v>185.6</v>
      </c>
      <c r="AI15" s="302" t="s">
        <v>292</v>
      </c>
      <c r="AJ15" s="413">
        <v>189.9</v>
      </c>
      <c r="AK15" s="413">
        <v>179.2</v>
      </c>
      <c r="AL15" s="413">
        <v>177</v>
      </c>
      <c r="AM15" s="413">
        <v>181.3</v>
      </c>
      <c r="AN15" s="413">
        <v>169.8</v>
      </c>
      <c r="AO15" s="413">
        <v>167</v>
      </c>
      <c r="AP15" s="413">
        <v>172.7</v>
      </c>
      <c r="AQ15" s="413">
        <v>220.6</v>
      </c>
      <c r="AR15" s="413">
        <v>221.7</v>
      </c>
      <c r="AS15" s="413">
        <v>219.5</v>
      </c>
    </row>
    <row r="16" spans="1:45" s="717" customFormat="1" ht="9.9499999999999993" customHeight="1">
      <c r="A16" s="302" t="s">
        <v>1195</v>
      </c>
      <c r="B16" s="413">
        <v>254.4</v>
      </c>
      <c r="C16" s="413">
        <v>187.3</v>
      </c>
      <c r="D16" s="413">
        <v>177.7</v>
      </c>
      <c r="E16" s="413">
        <v>192.7</v>
      </c>
      <c r="F16" s="623">
        <v>236.5</v>
      </c>
      <c r="G16" s="413">
        <v>215.4</v>
      </c>
      <c r="H16" s="413">
        <v>239.1</v>
      </c>
      <c r="I16" s="413">
        <v>208.6</v>
      </c>
      <c r="J16" s="413">
        <v>186.5</v>
      </c>
      <c r="K16" s="413">
        <v>213</v>
      </c>
      <c r="L16" s="623" t="s">
        <v>1195</v>
      </c>
      <c r="M16" s="413">
        <v>290.60000000000002</v>
      </c>
      <c r="N16" s="413">
        <v>250</v>
      </c>
      <c r="O16" s="413">
        <v>299.89999999999998</v>
      </c>
      <c r="P16" s="413">
        <v>227.9</v>
      </c>
      <c r="Q16" s="413">
        <v>194.8</v>
      </c>
      <c r="R16" s="623">
        <v>229.4</v>
      </c>
      <c r="S16" s="623">
        <v>207.8</v>
      </c>
      <c r="T16" s="413">
        <v>194.7</v>
      </c>
      <c r="U16" s="413">
        <v>231.6</v>
      </c>
      <c r="V16" s="623" t="s">
        <v>1195</v>
      </c>
      <c r="W16" s="623">
        <v>111.3</v>
      </c>
      <c r="X16" s="623">
        <v>115.3</v>
      </c>
      <c r="Y16" s="413">
        <v>109.7</v>
      </c>
      <c r="Z16" s="413">
        <v>279.2</v>
      </c>
      <c r="AA16" s="413">
        <v>320</v>
      </c>
      <c r="AB16" s="413">
        <v>322.39999999999998</v>
      </c>
      <c r="AC16" s="413">
        <v>317.39999999999998</v>
      </c>
      <c r="AD16" s="413">
        <v>225</v>
      </c>
      <c r="AE16" s="413">
        <v>214</v>
      </c>
      <c r="AF16" s="413">
        <v>220.4</v>
      </c>
      <c r="AG16" s="413">
        <v>221.8</v>
      </c>
      <c r="AH16" s="413">
        <v>243.7</v>
      </c>
      <c r="AI16" s="623" t="s">
        <v>1195</v>
      </c>
      <c r="AJ16" s="413">
        <v>250.3</v>
      </c>
      <c r="AK16" s="413">
        <v>235.3</v>
      </c>
      <c r="AL16" s="413">
        <v>226.1</v>
      </c>
      <c r="AM16" s="413">
        <v>244.5</v>
      </c>
      <c r="AN16" s="413">
        <v>227.5</v>
      </c>
      <c r="AO16" s="413">
        <v>217.7</v>
      </c>
      <c r="AP16" s="413">
        <v>237.2</v>
      </c>
      <c r="AQ16" s="413">
        <v>288.10000000000002</v>
      </c>
      <c r="AR16" s="413">
        <v>292.2</v>
      </c>
      <c r="AS16" s="413">
        <v>283.89999999999998</v>
      </c>
    </row>
    <row r="17" spans="1:45" s="717" customFormat="1" ht="9.9499999999999993" customHeight="1">
      <c r="A17" s="302" t="s">
        <v>428</v>
      </c>
      <c r="B17" s="413">
        <v>282.5</v>
      </c>
      <c r="C17" s="413">
        <v>204.9</v>
      </c>
      <c r="D17" s="413">
        <v>198</v>
      </c>
      <c r="E17" s="413">
        <v>208.8</v>
      </c>
      <c r="F17" s="623">
        <v>236.5</v>
      </c>
      <c r="G17" s="413">
        <v>215.4</v>
      </c>
      <c r="H17" s="413">
        <v>239.1</v>
      </c>
      <c r="I17" s="413">
        <v>210</v>
      </c>
      <c r="J17" s="413">
        <v>187.3</v>
      </c>
      <c r="K17" s="413">
        <v>214.5</v>
      </c>
      <c r="L17" s="302" t="s">
        <v>428</v>
      </c>
      <c r="M17" s="413">
        <v>290.60000000000002</v>
      </c>
      <c r="N17" s="413">
        <v>250</v>
      </c>
      <c r="O17" s="413">
        <v>299.89999999999998</v>
      </c>
      <c r="P17" s="413">
        <v>227.9</v>
      </c>
      <c r="Q17" s="413">
        <v>194.8</v>
      </c>
      <c r="R17" s="623">
        <v>229.4</v>
      </c>
      <c r="S17" s="623">
        <v>207.8</v>
      </c>
      <c r="T17" s="413">
        <v>194.7</v>
      </c>
      <c r="U17" s="413">
        <v>231.6</v>
      </c>
      <c r="V17" s="302" t="s">
        <v>428</v>
      </c>
      <c r="W17" s="623">
        <v>171.2</v>
      </c>
      <c r="X17" s="623">
        <v>204.3</v>
      </c>
      <c r="Y17" s="413">
        <v>158.19999999999999</v>
      </c>
      <c r="Z17" s="413">
        <v>311.2</v>
      </c>
      <c r="AA17" s="413">
        <v>360.6</v>
      </c>
      <c r="AB17" s="413">
        <v>354.4</v>
      </c>
      <c r="AC17" s="413">
        <v>367.2</v>
      </c>
      <c r="AD17" s="413">
        <v>248.2</v>
      </c>
      <c r="AE17" s="413">
        <v>233.8</v>
      </c>
      <c r="AF17" s="413">
        <v>242.2</v>
      </c>
      <c r="AG17" s="413">
        <v>246.9</v>
      </c>
      <c r="AH17" s="413">
        <v>269.8</v>
      </c>
      <c r="AI17" s="302" t="s">
        <v>428</v>
      </c>
      <c r="AJ17" s="413">
        <v>268.10000000000002</v>
      </c>
      <c r="AK17" s="413">
        <v>248.8</v>
      </c>
      <c r="AL17" s="413">
        <v>240.5</v>
      </c>
      <c r="AM17" s="413">
        <v>257.10000000000002</v>
      </c>
      <c r="AN17" s="413">
        <v>243.5</v>
      </c>
      <c r="AO17" s="413">
        <v>234.9</v>
      </c>
      <c r="AP17" s="413">
        <v>252.2</v>
      </c>
      <c r="AQ17" s="413">
        <v>311.8</v>
      </c>
      <c r="AR17" s="413">
        <v>315.2</v>
      </c>
      <c r="AS17" s="413">
        <v>308.39999999999998</v>
      </c>
    </row>
    <row r="18" spans="1:45" s="717" customFormat="1" ht="9.9499999999999993" customHeight="1">
      <c r="A18" s="302" t="s">
        <v>1828</v>
      </c>
      <c r="B18" s="413">
        <v>321.8</v>
      </c>
      <c r="C18" s="413">
        <v>256.3</v>
      </c>
      <c r="D18" s="413">
        <v>237.9</v>
      </c>
      <c r="E18" s="413">
        <v>266.7</v>
      </c>
      <c r="F18" s="623">
        <v>309.60000000000002</v>
      </c>
      <c r="G18" s="413">
        <v>262.2</v>
      </c>
      <c r="H18" s="413">
        <v>315.3</v>
      </c>
      <c r="I18" s="413">
        <v>263.39999999999998</v>
      </c>
      <c r="J18" s="413">
        <v>214.3</v>
      </c>
      <c r="K18" s="413">
        <v>273.2</v>
      </c>
      <c r="L18" s="302" t="s">
        <v>1828</v>
      </c>
      <c r="M18" s="413">
        <v>417.6</v>
      </c>
      <c r="N18" s="413">
        <v>324.3</v>
      </c>
      <c r="O18" s="413">
        <v>439</v>
      </c>
      <c r="P18" s="413">
        <v>304.89999999999998</v>
      </c>
      <c r="Q18" s="413">
        <v>237.4</v>
      </c>
      <c r="R18" s="623">
        <v>308</v>
      </c>
      <c r="S18" s="623">
        <v>268.10000000000002</v>
      </c>
      <c r="T18" s="413">
        <v>243.9</v>
      </c>
      <c r="U18" s="413">
        <v>312</v>
      </c>
      <c r="V18" s="302" t="s">
        <v>1828</v>
      </c>
      <c r="W18" s="623">
        <v>184.4</v>
      </c>
      <c r="X18" s="623">
        <v>214.2</v>
      </c>
      <c r="Y18" s="413">
        <v>172.7</v>
      </c>
      <c r="Z18" s="413">
        <v>345.9</v>
      </c>
      <c r="AA18" s="413">
        <v>392.4</v>
      </c>
      <c r="AB18" s="413">
        <v>377.8</v>
      </c>
      <c r="AC18" s="413">
        <v>408.1</v>
      </c>
      <c r="AD18" s="413">
        <v>293.10000000000002</v>
      </c>
      <c r="AE18" s="413">
        <v>272.60000000000002</v>
      </c>
      <c r="AF18" s="413">
        <v>290</v>
      </c>
      <c r="AG18" s="413">
        <v>290.10000000000002</v>
      </c>
      <c r="AH18" s="413">
        <v>319.7</v>
      </c>
      <c r="AI18" s="302" t="s">
        <v>1828</v>
      </c>
      <c r="AJ18" s="413">
        <v>285.89999999999998</v>
      </c>
      <c r="AK18" s="413">
        <v>264.10000000000002</v>
      </c>
      <c r="AL18" s="413">
        <v>255.7</v>
      </c>
      <c r="AM18" s="413">
        <v>272.60000000000002</v>
      </c>
      <c r="AN18" s="413">
        <v>252.6</v>
      </c>
      <c r="AO18" s="413">
        <v>244.2</v>
      </c>
      <c r="AP18" s="413">
        <v>261</v>
      </c>
      <c r="AQ18" s="413">
        <v>340.7</v>
      </c>
      <c r="AR18" s="413">
        <v>345.6</v>
      </c>
      <c r="AS18" s="413">
        <v>335.8</v>
      </c>
    </row>
    <row r="19" spans="1:45" s="717" customFormat="1" ht="9.9499999999999993" customHeight="1">
      <c r="A19" s="302" t="s">
        <v>1915</v>
      </c>
      <c r="B19" s="413">
        <v>349</v>
      </c>
      <c r="C19" s="413">
        <v>278.60000000000002</v>
      </c>
      <c r="D19" s="413">
        <v>260.39999999999998</v>
      </c>
      <c r="E19" s="413">
        <v>289</v>
      </c>
      <c r="F19" s="623">
        <v>340.7</v>
      </c>
      <c r="G19" s="413">
        <v>281.39999999999998</v>
      </c>
      <c r="H19" s="413">
        <v>347.9</v>
      </c>
      <c r="I19" s="413">
        <v>287.3</v>
      </c>
      <c r="J19" s="413">
        <v>230.8</v>
      </c>
      <c r="K19" s="413">
        <v>298.5</v>
      </c>
      <c r="L19" s="302" t="s">
        <v>1915</v>
      </c>
      <c r="M19" s="413">
        <v>446.2</v>
      </c>
      <c r="N19" s="413">
        <v>341.2</v>
      </c>
      <c r="O19" s="413">
        <v>470.2</v>
      </c>
      <c r="P19" s="413">
        <v>332.4</v>
      </c>
      <c r="Q19" s="413">
        <v>259.2</v>
      </c>
      <c r="R19" s="623">
        <v>335.7</v>
      </c>
      <c r="S19" s="623">
        <v>295.8</v>
      </c>
      <c r="T19" s="413">
        <v>268.89999999999998</v>
      </c>
      <c r="U19" s="413">
        <v>344.6</v>
      </c>
      <c r="V19" s="302" t="s">
        <v>1915</v>
      </c>
      <c r="W19" s="623">
        <v>193.3</v>
      </c>
      <c r="X19" s="623">
        <v>230.1</v>
      </c>
      <c r="Y19" s="413">
        <v>178.8</v>
      </c>
      <c r="Z19" s="413">
        <v>374.9</v>
      </c>
      <c r="AA19" s="413">
        <v>422.7</v>
      </c>
      <c r="AB19" s="413">
        <v>416.1</v>
      </c>
      <c r="AC19" s="413">
        <v>429.8</v>
      </c>
      <c r="AD19" s="413">
        <v>317.39999999999998</v>
      </c>
      <c r="AE19" s="413">
        <v>300.39999999999998</v>
      </c>
      <c r="AF19" s="413">
        <v>314.3</v>
      </c>
      <c r="AG19" s="413">
        <v>315.8</v>
      </c>
      <c r="AH19" s="413">
        <v>339.3</v>
      </c>
      <c r="AI19" s="302" t="s">
        <v>1915</v>
      </c>
      <c r="AJ19" s="413">
        <v>322.89999999999998</v>
      </c>
      <c r="AK19" s="413">
        <v>300.89999999999998</v>
      </c>
      <c r="AL19" s="413">
        <v>291.10000000000002</v>
      </c>
      <c r="AM19" s="413">
        <v>310.8</v>
      </c>
      <c r="AN19" s="413">
        <v>284.3</v>
      </c>
      <c r="AO19" s="413">
        <v>276.7</v>
      </c>
      <c r="AP19" s="413">
        <v>291.89999999999998</v>
      </c>
      <c r="AQ19" s="413">
        <v>383.3</v>
      </c>
      <c r="AR19" s="413">
        <v>392.5</v>
      </c>
      <c r="AS19" s="413">
        <v>374.1</v>
      </c>
    </row>
    <row r="20" spans="1:45" s="717" customFormat="1" ht="9.9499999999999993" customHeight="1">
      <c r="A20" s="302" t="s">
        <v>2019</v>
      </c>
      <c r="B20" s="413">
        <v>369.8</v>
      </c>
      <c r="C20" s="413">
        <v>284.39999999999998</v>
      </c>
      <c r="D20" s="413">
        <v>265.8</v>
      </c>
      <c r="E20" s="413">
        <v>295</v>
      </c>
      <c r="F20" s="623">
        <v>340.7</v>
      </c>
      <c r="G20" s="413">
        <v>281.39999999999998</v>
      </c>
      <c r="H20" s="413">
        <v>347.9</v>
      </c>
      <c r="I20" s="413">
        <v>290.10000000000002</v>
      </c>
      <c r="J20" s="413">
        <v>233</v>
      </c>
      <c r="K20" s="413">
        <v>301.60000000000002</v>
      </c>
      <c r="L20" s="302" t="s">
        <v>2019</v>
      </c>
      <c r="M20" s="413">
        <v>457.7</v>
      </c>
      <c r="N20" s="413">
        <v>352.3</v>
      </c>
      <c r="O20" s="413">
        <v>481.8</v>
      </c>
      <c r="P20" s="413">
        <v>332.4</v>
      </c>
      <c r="Q20" s="413">
        <v>259.3</v>
      </c>
      <c r="R20" s="623">
        <v>335.7</v>
      </c>
      <c r="S20" s="623">
        <v>300.2</v>
      </c>
      <c r="T20" s="413">
        <v>272.10000000000002</v>
      </c>
      <c r="U20" s="413">
        <v>351.2</v>
      </c>
      <c r="V20" s="302" t="s">
        <v>2019</v>
      </c>
      <c r="W20" s="623">
        <v>206</v>
      </c>
      <c r="X20" s="623">
        <v>243.6</v>
      </c>
      <c r="Y20" s="413">
        <v>191.1</v>
      </c>
      <c r="Z20" s="413">
        <v>401.3</v>
      </c>
      <c r="AA20" s="413">
        <v>457.5</v>
      </c>
      <c r="AB20" s="413">
        <v>451</v>
      </c>
      <c r="AC20" s="413">
        <v>464.6</v>
      </c>
      <c r="AD20" s="413">
        <v>329</v>
      </c>
      <c r="AE20" s="413">
        <v>319.8</v>
      </c>
      <c r="AF20" s="413">
        <v>326.89999999999998</v>
      </c>
      <c r="AG20" s="413">
        <v>323.3</v>
      </c>
      <c r="AH20" s="413">
        <v>345.8</v>
      </c>
      <c r="AI20" s="302" t="s">
        <v>2019</v>
      </c>
      <c r="AJ20" s="413">
        <v>354.1</v>
      </c>
      <c r="AK20" s="413">
        <v>329.6</v>
      </c>
      <c r="AL20" s="413">
        <v>318.39999999999998</v>
      </c>
      <c r="AM20" s="413">
        <v>340.9</v>
      </c>
      <c r="AN20" s="413">
        <v>316.8</v>
      </c>
      <c r="AO20" s="413">
        <v>310.89999999999998</v>
      </c>
      <c r="AP20" s="413">
        <v>322.8</v>
      </c>
      <c r="AQ20" s="413">
        <v>415.7</v>
      </c>
      <c r="AR20" s="413">
        <v>422</v>
      </c>
      <c r="AS20" s="413">
        <v>409.5</v>
      </c>
    </row>
    <row r="21" spans="1:45" s="717" customFormat="1" ht="9.9499999999999993" customHeight="1">
      <c r="A21" s="302" t="s">
        <v>2172</v>
      </c>
      <c r="B21" s="413">
        <v>423.2</v>
      </c>
      <c r="C21" s="413">
        <v>336.4</v>
      </c>
      <c r="D21" s="413">
        <v>310.89999999999998</v>
      </c>
      <c r="E21" s="413">
        <v>350.8</v>
      </c>
      <c r="F21" s="623">
        <v>423.2</v>
      </c>
      <c r="G21" s="413">
        <v>350.7</v>
      </c>
      <c r="H21" s="413">
        <v>432</v>
      </c>
      <c r="I21" s="413">
        <v>350.6</v>
      </c>
      <c r="J21" s="413">
        <v>295.2</v>
      </c>
      <c r="K21" s="413">
        <v>361.6</v>
      </c>
      <c r="L21" s="302" t="s">
        <v>2172</v>
      </c>
      <c r="M21" s="413">
        <v>494.9</v>
      </c>
      <c r="N21" s="413">
        <v>375.6</v>
      </c>
      <c r="O21" s="413">
        <v>522.20000000000005</v>
      </c>
      <c r="P21" s="413">
        <v>410.8</v>
      </c>
      <c r="Q21" s="413">
        <v>322.60000000000002</v>
      </c>
      <c r="R21" s="623">
        <v>414.8</v>
      </c>
      <c r="S21" s="623">
        <v>362.4</v>
      </c>
      <c r="T21" s="413">
        <v>326.8</v>
      </c>
      <c r="U21" s="413">
        <v>426.9</v>
      </c>
      <c r="V21" s="302" t="s">
        <v>2172</v>
      </c>
      <c r="W21" s="623">
        <v>219.7</v>
      </c>
      <c r="X21" s="623">
        <v>254.4</v>
      </c>
      <c r="Y21" s="413">
        <v>206</v>
      </c>
      <c r="Z21" s="413">
        <v>455.3</v>
      </c>
      <c r="AA21" s="413">
        <v>517.29999999999995</v>
      </c>
      <c r="AB21" s="413">
        <v>498</v>
      </c>
      <c r="AC21" s="413">
        <v>538.20000000000005</v>
      </c>
      <c r="AD21" s="413">
        <v>374.6</v>
      </c>
      <c r="AE21" s="413">
        <v>356.9</v>
      </c>
      <c r="AF21" s="413">
        <v>370.1</v>
      </c>
      <c r="AG21" s="413">
        <v>363.8</v>
      </c>
      <c r="AH21" s="413">
        <v>407.6</v>
      </c>
      <c r="AI21" s="302" t="s">
        <v>2172</v>
      </c>
      <c r="AJ21" s="413">
        <v>405.7</v>
      </c>
      <c r="AK21" s="413">
        <v>379.2</v>
      </c>
      <c r="AL21" s="413">
        <v>368.9</v>
      </c>
      <c r="AM21" s="413">
        <v>389.4</v>
      </c>
      <c r="AN21" s="413">
        <v>371.9</v>
      </c>
      <c r="AO21" s="413">
        <v>359.4</v>
      </c>
      <c r="AP21" s="413">
        <v>384.4</v>
      </c>
      <c r="AQ21" s="413">
        <v>466</v>
      </c>
      <c r="AR21" s="413">
        <v>457.1</v>
      </c>
      <c r="AS21" s="413">
        <v>474.9</v>
      </c>
    </row>
    <row r="22" spans="1:45" s="717" customFormat="1" ht="9" customHeight="1">
      <c r="A22" s="302" t="s">
        <v>2295</v>
      </c>
      <c r="B22" s="413">
        <v>449.4</v>
      </c>
      <c r="C22" s="413">
        <v>368.6</v>
      </c>
      <c r="D22" s="413">
        <v>339.6</v>
      </c>
      <c r="E22" s="413">
        <v>385.1</v>
      </c>
      <c r="F22" s="623">
        <v>423.2</v>
      </c>
      <c r="G22" s="413">
        <v>350.7</v>
      </c>
      <c r="H22" s="413">
        <v>432</v>
      </c>
      <c r="I22" s="413">
        <v>353.1</v>
      </c>
      <c r="J22" s="413">
        <v>297.2</v>
      </c>
      <c r="K22" s="413">
        <v>364.2</v>
      </c>
      <c r="L22" s="302" t="s">
        <v>2295</v>
      </c>
      <c r="M22" s="413">
        <v>523.20000000000005</v>
      </c>
      <c r="N22" s="413">
        <v>407.5</v>
      </c>
      <c r="O22" s="413">
        <v>549.70000000000005</v>
      </c>
      <c r="P22" s="413">
        <v>410.8</v>
      </c>
      <c r="Q22" s="413">
        <v>322.60000000000002</v>
      </c>
      <c r="R22" s="623">
        <v>414.8</v>
      </c>
      <c r="S22" s="623">
        <v>383.4</v>
      </c>
      <c r="T22" s="413">
        <v>354.6</v>
      </c>
      <c r="U22" s="413">
        <v>435.5</v>
      </c>
      <c r="V22" s="302" t="s">
        <v>2295</v>
      </c>
      <c r="W22" s="623">
        <v>299.39999999999998</v>
      </c>
      <c r="X22" s="623">
        <v>293.89999999999998</v>
      </c>
      <c r="Y22" s="413">
        <v>301.5</v>
      </c>
      <c r="Z22" s="413">
        <v>479.3</v>
      </c>
      <c r="AA22" s="413">
        <v>546.29999999999995</v>
      </c>
      <c r="AB22" s="413">
        <v>523</v>
      </c>
      <c r="AC22" s="413">
        <v>571.4</v>
      </c>
      <c r="AD22" s="413">
        <v>391.8</v>
      </c>
      <c r="AE22" s="413">
        <v>360.1</v>
      </c>
      <c r="AF22" s="413">
        <v>372.9</v>
      </c>
      <c r="AG22" s="413">
        <v>366.6</v>
      </c>
      <c r="AH22" s="413">
        <v>467.4</v>
      </c>
      <c r="AI22" s="302" t="s">
        <v>2295</v>
      </c>
      <c r="AJ22" s="413">
        <v>426.7</v>
      </c>
      <c r="AK22" s="413">
        <v>398.9</v>
      </c>
      <c r="AL22" s="413">
        <v>389.8</v>
      </c>
      <c r="AM22" s="413">
        <v>408.1</v>
      </c>
      <c r="AN22" s="413">
        <v>386.5</v>
      </c>
      <c r="AO22" s="413">
        <v>374.1</v>
      </c>
      <c r="AP22" s="413">
        <v>398.9</v>
      </c>
      <c r="AQ22" s="413">
        <v>494.6</v>
      </c>
      <c r="AR22" s="413">
        <v>480.4</v>
      </c>
      <c r="AS22" s="413">
        <v>508.7</v>
      </c>
    </row>
    <row r="23" spans="1:45" s="701" customFormat="1" ht="11.45" customHeight="1">
      <c r="A23" s="612"/>
      <c r="B23" s="414"/>
      <c r="C23" s="414"/>
      <c r="D23" s="414"/>
      <c r="E23" s="414"/>
      <c r="F23" s="414"/>
      <c r="G23" s="414"/>
      <c r="H23" s="414"/>
      <c r="I23" s="414"/>
      <c r="J23" s="414"/>
      <c r="K23" s="414"/>
      <c r="L23" s="414"/>
      <c r="M23" s="414"/>
      <c r="N23" s="414"/>
      <c r="O23" s="414"/>
      <c r="P23" s="414"/>
      <c r="Q23" s="414"/>
      <c r="R23" s="414"/>
      <c r="S23" s="414"/>
      <c r="T23" s="414"/>
      <c r="U23" s="414"/>
      <c r="V23" s="414"/>
      <c r="W23" s="414"/>
      <c r="X23" s="414"/>
      <c r="Y23" s="414"/>
      <c r="Z23" s="414"/>
      <c r="AA23" s="414"/>
      <c r="AB23" s="414"/>
      <c r="AC23" s="414"/>
      <c r="AD23" s="414"/>
      <c r="AE23" s="414"/>
      <c r="AF23" s="414"/>
      <c r="AG23" s="414"/>
      <c r="AH23" s="414"/>
      <c r="AI23" s="414"/>
      <c r="AJ23" s="414"/>
      <c r="AK23" s="414"/>
      <c r="AL23" s="414"/>
      <c r="AM23" s="414"/>
      <c r="AN23" s="414"/>
      <c r="AO23" s="414"/>
      <c r="AP23" s="414"/>
      <c r="AQ23" s="414"/>
      <c r="AR23" s="414"/>
      <c r="AS23" s="414"/>
    </row>
    <row r="24" spans="1:45" s="717" customFormat="1" ht="11.45" customHeight="1">
      <c r="A24" s="302" t="s">
        <v>2635</v>
      </c>
      <c r="B24" s="413">
        <v>491.8</v>
      </c>
      <c r="C24" s="413">
        <v>393.1</v>
      </c>
      <c r="D24" s="413">
        <v>367</v>
      </c>
      <c r="E24" s="413">
        <v>408</v>
      </c>
      <c r="F24" s="623">
        <v>454.4</v>
      </c>
      <c r="G24" s="413">
        <v>358.8</v>
      </c>
      <c r="H24" s="413">
        <v>466</v>
      </c>
      <c r="I24" s="413">
        <v>373.5</v>
      </c>
      <c r="J24" s="413">
        <v>310.5</v>
      </c>
      <c r="K24" s="413">
        <v>386</v>
      </c>
      <c r="L24" s="302" t="s">
        <v>2635</v>
      </c>
      <c r="M24" s="413">
        <v>529.20000000000005</v>
      </c>
      <c r="N24" s="413">
        <v>414.6</v>
      </c>
      <c r="O24" s="413">
        <v>555.5</v>
      </c>
      <c r="P24" s="413">
        <v>443.9</v>
      </c>
      <c r="Q24" s="413">
        <v>337</v>
      </c>
      <c r="R24" s="623">
        <v>448.8</v>
      </c>
      <c r="S24" s="623">
        <v>422.7</v>
      </c>
      <c r="T24" s="413">
        <v>392.9</v>
      </c>
      <c r="U24" s="413">
        <v>476.7</v>
      </c>
      <c r="V24" s="302" t="s">
        <v>2635</v>
      </c>
      <c r="W24" s="623">
        <v>299.39999999999998</v>
      </c>
      <c r="X24" s="623">
        <v>293.89999999999998</v>
      </c>
      <c r="Y24" s="413">
        <v>301.5</v>
      </c>
      <c r="Z24" s="413">
        <v>528.20000000000005</v>
      </c>
      <c r="AA24" s="413">
        <v>610.1</v>
      </c>
      <c r="AB24" s="413">
        <v>581.1</v>
      </c>
      <c r="AC24" s="413">
        <v>641.29999999999995</v>
      </c>
      <c r="AD24" s="413">
        <v>420</v>
      </c>
      <c r="AE24" s="413">
        <v>393.6</v>
      </c>
      <c r="AF24" s="413">
        <v>400.8</v>
      </c>
      <c r="AG24" s="413">
        <v>399.9</v>
      </c>
      <c r="AH24" s="413">
        <v>485.3</v>
      </c>
      <c r="AI24" s="302" t="s">
        <v>2635</v>
      </c>
      <c r="AJ24" s="413">
        <v>467.8</v>
      </c>
      <c r="AK24" s="413">
        <v>432.5</v>
      </c>
      <c r="AL24" s="413">
        <v>424.1</v>
      </c>
      <c r="AM24" s="413">
        <v>440.8</v>
      </c>
      <c r="AN24" s="413">
        <v>419.6</v>
      </c>
      <c r="AO24" s="413">
        <v>409.7</v>
      </c>
      <c r="AP24" s="413">
        <v>429.4</v>
      </c>
      <c r="AQ24" s="413">
        <v>551.1</v>
      </c>
      <c r="AR24" s="413">
        <v>542</v>
      </c>
      <c r="AS24" s="413">
        <v>560.1</v>
      </c>
    </row>
    <row r="25" spans="1:45" s="717" customFormat="1" ht="11.45" customHeight="1">
      <c r="A25" s="175" t="s">
        <v>1681</v>
      </c>
      <c r="B25" s="413">
        <v>475.08668448917859</v>
      </c>
      <c r="C25" s="413">
        <v>393.09999999999957</v>
      </c>
      <c r="D25" s="413">
        <v>366.99999999999983</v>
      </c>
      <c r="E25" s="413">
        <v>407.99999999999989</v>
      </c>
      <c r="F25" s="623">
        <v>454.39999999999975</v>
      </c>
      <c r="G25" s="413">
        <v>358.79999999999995</v>
      </c>
      <c r="H25" s="413">
        <v>465.99999999999983</v>
      </c>
      <c r="I25" s="413">
        <v>373.5</v>
      </c>
      <c r="J25" s="413">
        <v>310.5</v>
      </c>
      <c r="K25" s="413">
        <v>386.00000000000006</v>
      </c>
      <c r="L25" s="175" t="s">
        <v>1681</v>
      </c>
      <c r="M25" s="413">
        <v>529.20000000000016</v>
      </c>
      <c r="N25" s="413">
        <v>414.60000000000019</v>
      </c>
      <c r="O25" s="413">
        <v>555.50000000000011</v>
      </c>
      <c r="P25" s="413">
        <v>443.89999999999952</v>
      </c>
      <c r="Q25" s="413">
        <v>336.99999999999994</v>
      </c>
      <c r="R25" s="623">
        <v>448.79999999999984</v>
      </c>
      <c r="S25" s="623">
        <v>422.69999999999987</v>
      </c>
      <c r="T25" s="413">
        <v>392.90000000000003</v>
      </c>
      <c r="U25" s="413">
        <v>476.69999999999982</v>
      </c>
      <c r="V25" s="175" t="s">
        <v>1681</v>
      </c>
      <c r="W25" s="623">
        <v>299.39999999999981</v>
      </c>
      <c r="X25" s="623">
        <v>293.89999999999998</v>
      </c>
      <c r="Y25" s="413">
        <v>301.50000000000006</v>
      </c>
      <c r="Z25" s="413">
        <v>505.37697924347373</v>
      </c>
      <c r="AA25" s="413">
        <v>583.27329473911789</v>
      </c>
      <c r="AB25" s="413">
        <v>558.24402730127235</v>
      </c>
      <c r="AC25" s="413">
        <v>610.30163921685732</v>
      </c>
      <c r="AD25" s="413">
        <v>400.60485946820313</v>
      </c>
      <c r="AE25" s="413">
        <v>370.2970201036062</v>
      </c>
      <c r="AF25" s="413">
        <v>379.48253267310292</v>
      </c>
      <c r="AG25" s="413">
        <v>379.64177403164115</v>
      </c>
      <c r="AH25" s="413">
        <v>472.85273413967951</v>
      </c>
      <c r="AI25" s="175" t="s">
        <v>1681</v>
      </c>
      <c r="AJ25" s="413">
        <v>453.12593573141356</v>
      </c>
      <c r="AK25" s="413">
        <v>420.19712542463037</v>
      </c>
      <c r="AL25" s="413">
        <v>411.62902377616433</v>
      </c>
      <c r="AM25" s="413">
        <v>428.86491763295402</v>
      </c>
      <c r="AN25" s="413">
        <v>406.42678693793778</v>
      </c>
      <c r="AO25" s="413">
        <v>395.45134456963069</v>
      </c>
      <c r="AP25" s="413">
        <v>417.43167193515558</v>
      </c>
      <c r="AQ25" s="413">
        <v>532.58635833934159</v>
      </c>
      <c r="AR25" s="413">
        <v>520.75305784516695</v>
      </c>
      <c r="AS25" s="413">
        <v>544.31965368645024</v>
      </c>
    </row>
    <row r="26" spans="1:45" s="701" customFormat="1" ht="11.45" customHeight="1">
      <c r="A26" s="1430" t="s">
        <v>1012</v>
      </c>
      <c r="B26" s="414">
        <v>470.9</v>
      </c>
      <c r="C26" s="414">
        <v>393.1</v>
      </c>
      <c r="D26" s="414">
        <v>367</v>
      </c>
      <c r="E26" s="414">
        <v>408</v>
      </c>
      <c r="F26" s="1431">
        <v>454.4</v>
      </c>
      <c r="G26" s="414">
        <v>358.8</v>
      </c>
      <c r="H26" s="414">
        <v>466</v>
      </c>
      <c r="I26" s="414">
        <v>373.5</v>
      </c>
      <c r="J26" s="414">
        <v>310.5</v>
      </c>
      <c r="K26" s="414">
        <v>386</v>
      </c>
      <c r="L26" s="1430" t="s">
        <v>1012</v>
      </c>
      <c r="M26" s="414">
        <v>529.20000000000005</v>
      </c>
      <c r="N26" s="414">
        <v>414.6</v>
      </c>
      <c r="O26" s="414">
        <v>555.5</v>
      </c>
      <c r="P26" s="414">
        <v>443.9</v>
      </c>
      <c r="Q26" s="414">
        <v>337</v>
      </c>
      <c r="R26" s="1431">
        <v>448.8</v>
      </c>
      <c r="S26" s="1431">
        <v>422.7</v>
      </c>
      <c r="T26" s="414">
        <v>392.9</v>
      </c>
      <c r="U26" s="414">
        <v>476.7</v>
      </c>
      <c r="V26" s="1430" t="s">
        <v>1012</v>
      </c>
      <c r="W26" s="1431">
        <v>299.39999999999998</v>
      </c>
      <c r="X26" s="1431">
        <v>293.89999999999998</v>
      </c>
      <c r="Y26" s="414">
        <v>301.5</v>
      </c>
      <c r="Z26" s="414">
        <v>499.7</v>
      </c>
      <c r="AA26" s="414">
        <v>577.20000000000005</v>
      </c>
      <c r="AB26" s="414">
        <v>552.9</v>
      </c>
      <c r="AC26" s="414">
        <v>603.4</v>
      </c>
      <c r="AD26" s="414">
        <v>394.2</v>
      </c>
      <c r="AE26" s="414">
        <v>363.3</v>
      </c>
      <c r="AF26" s="414">
        <v>374.9</v>
      </c>
      <c r="AG26" s="414">
        <v>370.6</v>
      </c>
      <c r="AH26" s="414">
        <v>468</v>
      </c>
      <c r="AI26" s="1430" t="s">
        <v>1012</v>
      </c>
      <c r="AJ26" s="414">
        <v>451.3</v>
      </c>
      <c r="AK26" s="414">
        <v>419.1</v>
      </c>
      <c r="AL26" s="414">
        <v>410.3</v>
      </c>
      <c r="AM26" s="414">
        <v>428</v>
      </c>
      <c r="AN26" s="414">
        <v>404.8</v>
      </c>
      <c r="AO26" s="414">
        <v>393</v>
      </c>
      <c r="AP26" s="414">
        <v>416.6</v>
      </c>
      <c r="AQ26" s="414">
        <v>529.9</v>
      </c>
      <c r="AR26" s="414">
        <v>518.1</v>
      </c>
      <c r="AS26" s="414">
        <v>541.6</v>
      </c>
    </row>
    <row r="27" spans="1:45" s="701" customFormat="1" ht="11.45" customHeight="1">
      <c r="A27" s="1430" t="s">
        <v>1013</v>
      </c>
      <c r="B27" s="414">
        <v>474.8</v>
      </c>
      <c r="C27" s="414">
        <v>393.1</v>
      </c>
      <c r="D27" s="414">
        <v>367</v>
      </c>
      <c r="E27" s="414">
        <v>408</v>
      </c>
      <c r="F27" s="1431">
        <v>454.4</v>
      </c>
      <c r="G27" s="414">
        <v>358.8</v>
      </c>
      <c r="H27" s="414">
        <v>466</v>
      </c>
      <c r="I27" s="414">
        <v>373.5</v>
      </c>
      <c r="J27" s="414">
        <v>310.5</v>
      </c>
      <c r="K27" s="414">
        <v>386</v>
      </c>
      <c r="L27" s="1430" t="s">
        <v>1013</v>
      </c>
      <c r="M27" s="414">
        <v>529.20000000000005</v>
      </c>
      <c r="N27" s="414">
        <v>414.6</v>
      </c>
      <c r="O27" s="414">
        <v>555.5</v>
      </c>
      <c r="P27" s="414">
        <v>443.9</v>
      </c>
      <c r="Q27" s="414">
        <v>337</v>
      </c>
      <c r="R27" s="1431">
        <v>448.8</v>
      </c>
      <c r="S27" s="1431">
        <v>422.7</v>
      </c>
      <c r="T27" s="414">
        <v>392.9</v>
      </c>
      <c r="U27" s="414">
        <v>476.7</v>
      </c>
      <c r="V27" s="1430" t="s">
        <v>1013</v>
      </c>
      <c r="W27" s="1431">
        <v>299.39999999999998</v>
      </c>
      <c r="X27" s="1431">
        <v>293.89999999999998</v>
      </c>
      <c r="Y27" s="414">
        <v>301.5</v>
      </c>
      <c r="Z27" s="414">
        <v>505</v>
      </c>
      <c r="AA27" s="414">
        <v>582</v>
      </c>
      <c r="AB27" s="414">
        <v>556.9</v>
      </c>
      <c r="AC27" s="414">
        <v>609.1</v>
      </c>
      <c r="AD27" s="414">
        <v>402.1</v>
      </c>
      <c r="AE27" s="414">
        <v>372.1</v>
      </c>
      <c r="AF27" s="414">
        <v>379.8</v>
      </c>
      <c r="AG27" s="414">
        <v>382.3</v>
      </c>
      <c r="AH27" s="414">
        <v>473.9</v>
      </c>
      <c r="AI27" s="1430" t="s">
        <v>1013</v>
      </c>
      <c r="AJ27" s="414">
        <v>451.3</v>
      </c>
      <c r="AK27" s="414">
        <v>419.1</v>
      </c>
      <c r="AL27" s="414">
        <v>410.3</v>
      </c>
      <c r="AM27" s="414">
        <v>428</v>
      </c>
      <c r="AN27" s="414">
        <v>404.8</v>
      </c>
      <c r="AO27" s="414">
        <v>393</v>
      </c>
      <c r="AP27" s="414">
        <v>416.6</v>
      </c>
      <c r="AQ27" s="414">
        <v>529.9</v>
      </c>
      <c r="AR27" s="414">
        <v>518.1</v>
      </c>
      <c r="AS27" s="414">
        <v>541.6</v>
      </c>
    </row>
    <row r="28" spans="1:45" s="701" customFormat="1" ht="11.45" customHeight="1">
      <c r="A28" s="1430" t="s">
        <v>1014</v>
      </c>
      <c r="B28" s="414">
        <v>479.6</v>
      </c>
      <c r="C28" s="414">
        <v>393.1</v>
      </c>
      <c r="D28" s="414">
        <v>367</v>
      </c>
      <c r="E28" s="414">
        <v>408</v>
      </c>
      <c r="F28" s="1431">
        <v>454.4</v>
      </c>
      <c r="G28" s="414">
        <v>358.8</v>
      </c>
      <c r="H28" s="414">
        <v>466</v>
      </c>
      <c r="I28" s="414">
        <v>373.5</v>
      </c>
      <c r="J28" s="414">
        <v>310.5</v>
      </c>
      <c r="K28" s="414">
        <v>386</v>
      </c>
      <c r="L28" s="1430" t="s">
        <v>1014</v>
      </c>
      <c r="M28" s="414">
        <v>529.20000000000005</v>
      </c>
      <c r="N28" s="414">
        <v>414.6</v>
      </c>
      <c r="O28" s="414">
        <v>555.5</v>
      </c>
      <c r="P28" s="414">
        <v>443.9</v>
      </c>
      <c r="Q28" s="414">
        <v>337</v>
      </c>
      <c r="R28" s="1431">
        <v>448.8</v>
      </c>
      <c r="S28" s="1431">
        <v>422.7</v>
      </c>
      <c r="T28" s="414">
        <v>392.9</v>
      </c>
      <c r="U28" s="414">
        <v>476.7</v>
      </c>
      <c r="V28" s="1430" t="s">
        <v>1014</v>
      </c>
      <c r="W28" s="1431">
        <v>299.39999999999998</v>
      </c>
      <c r="X28" s="1431">
        <v>293.89999999999998</v>
      </c>
      <c r="Y28" s="414">
        <v>301.5</v>
      </c>
      <c r="Z28" s="414">
        <v>511.5</v>
      </c>
      <c r="AA28" s="414">
        <v>590.70000000000005</v>
      </c>
      <c r="AB28" s="414">
        <v>565</v>
      </c>
      <c r="AC28" s="414">
        <v>618.5</v>
      </c>
      <c r="AD28" s="414">
        <v>405.6</v>
      </c>
      <c r="AE28" s="414">
        <v>375.6</v>
      </c>
      <c r="AF28" s="414">
        <v>383.8</v>
      </c>
      <c r="AG28" s="414">
        <v>386.2</v>
      </c>
      <c r="AH28" s="414">
        <v>476.7</v>
      </c>
      <c r="AI28" s="1430" t="s">
        <v>1014</v>
      </c>
      <c r="AJ28" s="414">
        <v>456.8</v>
      </c>
      <c r="AK28" s="414">
        <v>422.4</v>
      </c>
      <c r="AL28" s="414">
        <v>414.3</v>
      </c>
      <c r="AM28" s="414">
        <v>430.6</v>
      </c>
      <c r="AN28" s="414">
        <v>409.7</v>
      </c>
      <c r="AO28" s="414">
        <v>400.4</v>
      </c>
      <c r="AP28" s="414">
        <v>419.1</v>
      </c>
      <c r="AQ28" s="414">
        <v>538</v>
      </c>
      <c r="AR28" s="414">
        <v>526.1</v>
      </c>
      <c r="AS28" s="414">
        <v>549.79999999999995</v>
      </c>
    </row>
    <row r="29" spans="1:45" s="701" customFormat="1" ht="11.45" customHeight="1">
      <c r="A29" s="1430"/>
      <c r="B29" s="414"/>
      <c r="C29" s="414"/>
      <c r="D29" s="414"/>
      <c r="E29" s="414"/>
      <c r="F29" s="1431"/>
      <c r="G29" s="414"/>
      <c r="H29" s="414"/>
      <c r="I29" s="414"/>
      <c r="J29" s="414"/>
      <c r="K29" s="414"/>
      <c r="L29" s="1430"/>
      <c r="M29" s="414"/>
      <c r="N29" s="414"/>
      <c r="O29" s="414"/>
      <c r="P29" s="414"/>
      <c r="Q29" s="414"/>
      <c r="R29" s="1431"/>
      <c r="S29" s="1431"/>
      <c r="T29" s="414"/>
      <c r="U29" s="414"/>
      <c r="V29" s="1430"/>
      <c r="W29" s="1431"/>
      <c r="X29" s="1431"/>
      <c r="Y29" s="1431"/>
      <c r="Z29" s="414"/>
      <c r="AA29" s="414"/>
      <c r="AB29" s="414"/>
      <c r="AC29" s="414"/>
      <c r="AD29" s="414"/>
      <c r="AE29" s="1431"/>
      <c r="AF29" s="1431"/>
      <c r="AG29" s="414"/>
      <c r="AH29" s="414"/>
      <c r="AI29" s="1430"/>
      <c r="AJ29" s="414"/>
      <c r="AK29" s="414"/>
      <c r="AL29" s="414"/>
      <c r="AM29" s="414"/>
      <c r="AN29" s="414"/>
      <c r="AO29" s="414"/>
      <c r="AP29" s="414"/>
      <c r="AQ29" s="414"/>
      <c r="AR29" s="414"/>
      <c r="AS29" s="414"/>
    </row>
    <row r="30" spans="1:45" s="717" customFormat="1" ht="11.45" customHeight="1">
      <c r="A30" s="175" t="s">
        <v>1682</v>
      </c>
      <c r="B30" s="413">
        <v>488.26584445480921</v>
      </c>
      <c r="C30" s="413">
        <v>393.09999999999957</v>
      </c>
      <c r="D30" s="413">
        <v>366.99999999999983</v>
      </c>
      <c r="E30" s="413">
        <v>407.99999999999989</v>
      </c>
      <c r="F30" s="623">
        <v>454.39999999999975</v>
      </c>
      <c r="G30" s="413">
        <v>358.79999999999995</v>
      </c>
      <c r="H30" s="413">
        <v>465.99999999999983</v>
      </c>
      <c r="I30" s="413">
        <v>373.5</v>
      </c>
      <c r="J30" s="413">
        <v>310.5</v>
      </c>
      <c r="K30" s="413">
        <v>386.00000000000006</v>
      </c>
      <c r="L30" s="175" t="s">
        <v>1682</v>
      </c>
      <c r="M30" s="413">
        <v>529.20000000000016</v>
      </c>
      <c r="N30" s="413">
        <v>414.60000000000019</v>
      </c>
      <c r="O30" s="413">
        <v>555.50000000000011</v>
      </c>
      <c r="P30" s="413">
        <v>443.89999999999952</v>
      </c>
      <c r="Q30" s="413">
        <v>336.99999999999994</v>
      </c>
      <c r="R30" s="623">
        <v>448.79999999999984</v>
      </c>
      <c r="S30" s="623">
        <v>422.69999999999987</v>
      </c>
      <c r="T30" s="413">
        <v>392.90000000000003</v>
      </c>
      <c r="U30" s="413">
        <v>476.69999999999982</v>
      </c>
      <c r="V30" s="175" t="s">
        <v>1682</v>
      </c>
      <c r="W30" s="623">
        <v>299.39999999999981</v>
      </c>
      <c r="X30" s="623">
        <v>293.89999999999998</v>
      </c>
      <c r="Y30" s="623">
        <v>301.50000000000006</v>
      </c>
      <c r="Z30" s="413">
        <v>523.39845064779411</v>
      </c>
      <c r="AA30" s="413">
        <v>602.03022617297415</v>
      </c>
      <c r="AB30" s="413">
        <v>573.73007266429795</v>
      </c>
      <c r="AC30" s="413">
        <v>632.53037621344617</v>
      </c>
      <c r="AD30" s="413">
        <v>419.59961844177849</v>
      </c>
      <c r="AE30" s="623">
        <v>392.29999999999995</v>
      </c>
      <c r="AF30" s="623">
        <v>400.49999999999977</v>
      </c>
      <c r="AG30" s="413">
        <v>400.09999999999968</v>
      </c>
      <c r="AH30" s="413">
        <v>485.36181242662394</v>
      </c>
      <c r="AI30" s="175" t="s">
        <v>1682</v>
      </c>
      <c r="AJ30" s="413">
        <v>464.79997848228339</v>
      </c>
      <c r="AK30" s="413">
        <v>430.29999999999973</v>
      </c>
      <c r="AL30" s="413">
        <v>420.19999999999965</v>
      </c>
      <c r="AM30" s="413">
        <v>440.39999999999992</v>
      </c>
      <c r="AN30" s="413">
        <v>416.8</v>
      </c>
      <c r="AO30" s="413">
        <v>405.00000000000023</v>
      </c>
      <c r="AP30" s="413">
        <v>428.49999999999966</v>
      </c>
      <c r="AQ30" s="413">
        <v>547.16646351781833</v>
      </c>
      <c r="AR30" s="413">
        <v>537.46645984994461</v>
      </c>
      <c r="AS30" s="413">
        <v>556.83309178255956</v>
      </c>
    </row>
    <row r="31" spans="1:45" s="701" customFormat="1" ht="11.45" customHeight="1">
      <c r="A31" s="1430" t="s">
        <v>1015</v>
      </c>
      <c r="B31" s="414">
        <v>487</v>
      </c>
      <c r="C31" s="414">
        <v>393.1</v>
      </c>
      <c r="D31" s="414">
        <v>367</v>
      </c>
      <c r="E31" s="414">
        <v>408</v>
      </c>
      <c r="F31" s="1431">
        <v>454.4</v>
      </c>
      <c r="G31" s="414">
        <v>358.8</v>
      </c>
      <c r="H31" s="414">
        <v>466</v>
      </c>
      <c r="I31" s="414">
        <v>373.5</v>
      </c>
      <c r="J31" s="414">
        <v>310.5</v>
      </c>
      <c r="K31" s="414">
        <v>386</v>
      </c>
      <c r="L31" s="1430" t="s">
        <v>1015</v>
      </c>
      <c r="M31" s="414">
        <v>529.20000000000005</v>
      </c>
      <c r="N31" s="414">
        <v>414.6</v>
      </c>
      <c r="O31" s="414">
        <v>555.5</v>
      </c>
      <c r="P31" s="414">
        <v>443.9</v>
      </c>
      <c r="Q31" s="414">
        <v>337</v>
      </c>
      <c r="R31" s="1431">
        <v>448.8</v>
      </c>
      <c r="S31" s="1431">
        <v>422.7</v>
      </c>
      <c r="T31" s="414">
        <v>392.9</v>
      </c>
      <c r="U31" s="414">
        <v>476.7</v>
      </c>
      <c r="V31" s="1430" t="s">
        <v>1015</v>
      </c>
      <c r="W31" s="1431">
        <v>299.39999999999998</v>
      </c>
      <c r="X31" s="1431">
        <v>293.89999999999998</v>
      </c>
      <c r="Y31" s="1431">
        <v>301.5</v>
      </c>
      <c r="Z31" s="414">
        <v>521.6</v>
      </c>
      <c r="AA31" s="414">
        <v>599.29999999999995</v>
      </c>
      <c r="AB31" s="414">
        <v>571</v>
      </c>
      <c r="AC31" s="414">
        <v>629.79999999999995</v>
      </c>
      <c r="AD31" s="414">
        <v>418.8</v>
      </c>
      <c r="AE31" s="1431">
        <v>392.3</v>
      </c>
      <c r="AF31" s="1431">
        <v>400.5</v>
      </c>
      <c r="AG31" s="414">
        <v>400.1</v>
      </c>
      <c r="AH31" s="414">
        <v>482.3</v>
      </c>
      <c r="AI31" s="1430" t="s">
        <v>1015</v>
      </c>
      <c r="AJ31" s="414">
        <v>464.6</v>
      </c>
      <c r="AK31" s="414">
        <v>430.3</v>
      </c>
      <c r="AL31" s="414">
        <v>420.2</v>
      </c>
      <c r="AM31" s="414">
        <v>440.4</v>
      </c>
      <c r="AN31" s="414">
        <v>416.8</v>
      </c>
      <c r="AO31" s="414">
        <v>405</v>
      </c>
      <c r="AP31" s="414">
        <v>428.5</v>
      </c>
      <c r="AQ31" s="414">
        <v>546.5</v>
      </c>
      <c r="AR31" s="414">
        <v>536.79999999999995</v>
      </c>
      <c r="AS31" s="414">
        <v>556.1</v>
      </c>
    </row>
    <row r="32" spans="1:45" s="701" customFormat="1" ht="11.45" customHeight="1">
      <c r="A32" s="1430" t="s">
        <v>1016</v>
      </c>
      <c r="B32" s="414">
        <v>488.9</v>
      </c>
      <c r="C32" s="414">
        <v>393.1</v>
      </c>
      <c r="D32" s="414">
        <v>367</v>
      </c>
      <c r="E32" s="414">
        <v>408</v>
      </c>
      <c r="F32" s="1431">
        <v>454.4</v>
      </c>
      <c r="G32" s="414">
        <v>358.8</v>
      </c>
      <c r="H32" s="414">
        <v>466</v>
      </c>
      <c r="I32" s="414">
        <v>373.5</v>
      </c>
      <c r="J32" s="414">
        <v>310.5</v>
      </c>
      <c r="K32" s="414">
        <v>386</v>
      </c>
      <c r="L32" s="1430" t="s">
        <v>1016</v>
      </c>
      <c r="M32" s="414">
        <v>529.20000000000005</v>
      </c>
      <c r="N32" s="414">
        <v>414.6</v>
      </c>
      <c r="O32" s="414">
        <v>555.5</v>
      </c>
      <c r="P32" s="414">
        <v>443.9</v>
      </c>
      <c r="Q32" s="414">
        <v>337</v>
      </c>
      <c r="R32" s="1431">
        <v>448.8</v>
      </c>
      <c r="S32" s="1431">
        <v>422.7</v>
      </c>
      <c r="T32" s="414">
        <v>392.9</v>
      </c>
      <c r="U32" s="414">
        <v>476.7</v>
      </c>
      <c r="V32" s="1430" t="s">
        <v>1016</v>
      </c>
      <c r="W32" s="1431">
        <v>299.39999999999998</v>
      </c>
      <c r="X32" s="1431">
        <v>293.89999999999998</v>
      </c>
      <c r="Y32" s="1431">
        <v>301.5</v>
      </c>
      <c r="Z32" s="414">
        <v>524.29999999999995</v>
      </c>
      <c r="AA32" s="414">
        <v>603.4</v>
      </c>
      <c r="AB32" s="414">
        <v>575.1</v>
      </c>
      <c r="AC32" s="414">
        <v>633.9</v>
      </c>
      <c r="AD32" s="414">
        <v>420</v>
      </c>
      <c r="AE32" s="1431">
        <v>392.3</v>
      </c>
      <c r="AF32" s="1431">
        <v>400.5</v>
      </c>
      <c r="AG32" s="414">
        <v>400.1</v>
      </c>
      <c r="AH32" s="414">
        <v>486.9</v>
      </c>
      <c r="AI32" s="1430" t="s">
        <v>1016</v>
      </c>
      <c r="AJ32" s="414">
        <v>464.9</v>
      </c>
      <c r="AK32" s="414">
        <v>430.3</v>
      </c>
      <c r="AL32" s="414">
        <v>420.2</v>
      </c>
      <c r="AM32" s="414">
        <v>440.4</v>
      </c>
      <c r="AN32" s="414">
        <v>416.8</v>
      </c>
      <c r="AO32" s="414">
        <v>405</v>
      </c>
      <c r="AP32" s="414">
        <v>428.5</v>
      </c>
      <c r="AQ32" s="414">
        <v>547.5</v>
      </c>
      <c r="AR32" s="414">
        <v>537.79999999999995</v>
      </c>
      <c r="AS32" s="414">
        <v>557.20000000000005</v>
      </c>
    </row>
    <row r="33" spans="1:45" s="701" customFormat="1" ht="11.45" customHeight="1">
      <c r="A33" s="1430" t="s">
        <v>1017</v>
      </c>
      <c r="B33" s="414">
        <v>488.9</v>
      </c>
      <c r="C33" s="414">
        <v>393.1</v>
      </c>
      <c r="D33" s="414">
        <v>367</v>
      </c>
      <c r="E33" s="414">
        <v>408</v>
      </c>
      <c r="F33" s="1431">
        <v>454.4</v>
      </c>
      <c r="G33" s="414">
        <v>358.8</v>
      </c>
      <c r="H33" s="414">
        <v>466</v>
      </c>
      <c r="I33" s="414">
        <v>373.5</v>
      </c>
      <c r="J33" s="414">
        <v>310.5</v>
      </c>
      <c r="K33" s="414">
        <v>386</v>
      </c>
      <c r="L33" s="1430" t="s">
        <v>1017</v>
      </c>
      <c r="M33" s="414">
        <v>529.20000000000005</v>
      </c>
      <c r="N33" s="414">
        <v>414.6</v>
      </c>
      <c r="O33" s="414">
        <v>555.5</v>
      </c>
      <c r="P33" s="414">
        <v>443.9</v>
      </c>
      <c r="Q33" s="414">
        <v>337</v>
      </c>
      <c r="R33" s="1431">
        <v>448.8</v>
      </c>
      <c r="S33" s="1431">
        <v>422.7</v>
      </c>
      <c r="T33" s="414">
        <v>392.9</v>
      </c>
      <c r="U33" s="414">
        <v>476.7</v>
      </c>
      <c r="V33" s="1430" t="s">
        <v>1017</v>
      </c>
      <c r="W33" s="1431">
        <v>299.39999999999998</v>
      </c>
      <c r="X33" s="1431">
        <v>293.89999999999998</v>
      </c>
      <c r="Y33" s="1431">
        <v>301.5</v>
      </c>
      <c r="Z33" s="414">
        <v>524.29999999999995</v>
      </c>
      <c r="AA33" s="414">
        <v>603.4</v>
      </c>
      <c r="AB33" s="414">
        <v>575.1</v>
      </c>
      <c r="AC33" s="414">
        <v>633.9</v>
      </c>
      <c r="AD33" s="414">
        <v>420</v>
      </c>
      <c r="AE33" s="1431">
        <v>392.3</v>
      </c>
      <c r="AF33" s="1431">
        <v>400.5</v>
      </c>
      <c r="AG33" s="414">
        <v>400.1</v>
      </c>
      <c r="AH33" s="414">
        <v>486.9</v>
      </c>
      <c r="AI33" s="1430" t="s">
        <v>1017</v>
      </c>
      <c r="AJ33" s="414">
        <v>464.9</v>
      </c>
      <c r="AK33" s="414">
        <v>430.3</v>
      </c>
      <c r="AL33" s="414">
        <v>420.2</v>
      </c>
      <c r="AM33" s="414">
        <v>440.4</v>
      </c>
      <c r="AN33" s="414">
        <v>416.8</v>
      </c>
      <c r="AO33" s="414">
        <v>405</v>
      </c>
      <c r="AP33" s="414">
        <v>428.5</v>
      </c>
      <c r="AQ33" s="414">
        <v>547.5</v>
      </c>
      <c r="AR33" s="414">
        <v>537.79999999999995</v>
      </c>
      <c r="AS33" s="414">
        <v>557.20000000000005</v>
      </c>
    </row>
    <row r="34" spans="1:45" s="701" customFormat="1" ht="11.45" customHeight="1">
      <c r="A34" s="1430"/>
      <c r="B34" s="414"/>
      <c r="C34" s="414"/>
      <c r="D34" s="414"/>
      <c r="E34" s="414"/>
      <c r="F34" s="1431"/>
      <c r="G34" s="414"/>
      <c r="H34" s="414"/>
      <c r="I34" s="414"/>
      <c r="J34" s="414"/>
      <c r="K34" s="414"/>
      <c r="L34" s="1430"/>
      <c r="M34" s="414"/>
      <c r="N34" s="414"/>
      <c r="O34" s="414"/>
      <c r="P34" s="414"/>
      <c r="Q34" s="414"/>
      <c r="R34" s="1431"/>
      <c r="S34" s="1431"/>
      <c r="T34" s="414"/>
      <c r="U34" s="414"/>
      <c r="V34" s="1430"/>
      <c r="W34" s="1431"/>
      <c r="X34" s="1431"/>
      <c r="Y34" s="1431"/>
      <c r="Z34" s="414"/>
      <c r="AA34" s="414"/>
      <c r="AB34" s="414"/>
      <c r="AC34" s="414"/>
      <c r="AD34" s="414"/>
      <c r="AE34" s="1431"/>
      <c r="AF34" s="1431"/>
      <c r="AG34" s="414"/>
      <c r="AH34" s="414"/>
      <c r="AI34" s="1430"/>
      <c r="AJ34" s="414"/>
      <c r="AK34" s="414"/>
      <c r="AL34" s="414"/>
      <c r="AM34" s="414"/>
      <c r="AN34" s="414"/>
      <c r="AO34" s="414"/>
      <c r="AP34" s="414"/>
      <c r="AQ34" s="414"/>
      <c r="AR34" s="414"/>
      <c r="AS34" s="414"/>
    </row>
    <row r="35" spans="1:45" s="701" customFormat="1" ht="11.45" customHeight="1">
      <c r="A35" s="175" t="s">
        <v>1679</v>
      </c>
      <c r="B35" s="413">
        <v>500.43333111313387</v>
      </c>
      <c r="C35" s="413">
        <v>393.09999999999957</v>
      </c>
      <c r="D35" s="413">
        <v>366.99999999999983</v>
      </c>
      <c r="E35" s="413">
        <v>407.99999999999989</v>
      </c>
      <c r="F35" s="623">
        <v>454.39999999999975</v>
      </c>
      <c r="G35" s="413">
        <v>358.79999999999995</v>
      </c>
      <c r="H35" s="413">
        <v>465.99999999999983</v>
      </c>
      <c r="I35" s="413">
        <v>373.5</v>
      </c>
      <c r="J35" s="413">
        <v>310.5</v>
      </c>
      <c r="K35" s="413">
        <v>386.00000000000006</v>
      </c>
      <c r="L35" s="623" t="s">
        <v>1679</v>
      </c>
      <c r="M35" s="413">
        <v>529.20000000000016</v>
      </c>
      <c r="N35" s="413">
        <v>414.60000000000019</v>
      </c>
      <c r="O35" s="413">
        <v>555.50000000000011</v>
      </c>
      <c r="P35" s="413">
        <v>443.89999999999952</v>
      </c>
      <c r="Q35" s="413">
        <v>336.99999999999994</v>
      </c>
      <c r="R35" s="623">
        <v>448.79999999999984</v>
      </c>
      <c r="S35" s="623">
        <v>422.69999999999987</v>
      </c>
      <c r="T35" s="413">
        <v>392.90000000000003</v>
      </c>
      <c r="U35" s="413">
        <v>476.69999999999982</v>
      </c>
      <c r="V35" s="623" t="s">
        <v>1679</v>
      </c>
      <c r="W35" s="623">
        <v>299.39999999999981</v>
      </c>
      <c r="X35" s="623">
        <v>293.89999999999998</v>
      </c>
      <c r="Y35" s="413">
        <v>301.50000000000006</v>
      </c>
      <c r="Z35" s="413">
        <v>540.06665843790654</v>
      </c>
      <c r="AA35" s="413">
        <v>625.30000000000007</v>
      </c>
      <c r="AB35" s="413">
        <v>594.19999999999982</v>
      </c>
      <c r="AC35" s="413">
        <v>658.7999999999995</v>
      </c>
      <c r="AD35" s="413">
        <v>427.99999999999955</v>
      </c>
      <c r="AE35" s="413">
        <v>404.1999999999997</v>
      </c>
      <c r="AF35" s="413">
        <v>410.4</v>
      </c>
      <c r="AG35" s="413">
        <v>407.69999999999993</v>
      </c>
      <c r="AH35" s="413">
        <v>489.49999999999994</v>
      </c>
      <c r="AI35" s="623" t="s">
        <v>1679</v>
      </c>
      <c r="AJ35" s="413">
        <v>475.23273524399616</v>
      </c>
      <c r="AK35" s="413">
        <v>439.39999999999975</v>
      </c>
      <c r="AL35" s="413">
        <v>432.00000000000017</v>
      </c>
      <c r="AM35" s="413">
        <v>446.70000000000016</v>
      </c>
      <c r="AN35" s="413">
        <v>426.69999999999976</v>
      </c>
      <c r="AO35" s="413">
        <v>418.4999999999996</v>
      </c>
      <c r="AP35" s="413">
        <v>434.80000000000007</v>
      </c>
      <c r="AQ35" s="413">
        <v>559.52913906415768</v>
      </c>
      <c r="AR35" s="413">
        <v>550.31667510423358</v>
      </c>
      <c r="AS35" s="413">
        <v>568.69999999999993</v>
      </c>
    </row>
    <row r="36" spans="1:45" s="701" customFormat="1" ht="11.45" customHeight="1">
      <c r="A36" s="1430" t="s">
        <v>56</v>
      </c>
      <c r="B36" s="414">
        <v>500.4</v>
      </c>
      <c r="C36" s="414">
        <v>393.1</v>
      </c>
      <c r="D36" s="414">
        <v>367</v>
      </c>
      <c r="E36" s="414">
        <v>408</v>
      </c>
      <c r="F36" s="1431">
        <v>454.4</v>
      </c>
      <c r="G36" s="414">
        <v>358.8</v>
      </c>
      <c r="H36" s="414">
        <v>466</v>
      </c>
      <c r="I36" s="414">
        <v>373.5</v>
      </c>
      <c r="J36" s="414">
        <v>310.5</v>
      </c>
      <c r="K36" s="414">
        <v>386</v>
      </c>
      <c r="L36" s="1431" t="s">
        <v>56</v>
      </c>
      <c r="M36" s="414">
        <v>529.20000000000005</v>
      </c>
      <c r="N36" s="414">
        <v>414.6</v>
      </c>
      <c r="O36" s="414">
        <v>555.5</v>
      </c>
      <c r="P36" s="414">
        <v>443.9</v>
      </c>
      <c r="Q36" s="414">
        <v>337</v>
      </c>
      <c r="R36" s="1431">
        <v>448.8</v>
      </c>
      <c r="S36" s="1431">
        <v>422.7</v>
      </c>
      <c r="T36" s="414">
        <v>392.9</v>
      </c>
      <c r="U36" s="414">
        <v>476.7</v>
      </c>
      <c r="V36" s="1431" t="s">
        <v>56</v>
      </c>
      <c r="W36" s="1431">
        <v>299.39999999999998</v>
      </c>
      <c r="X36" s="1431">
        <v>293.89999999999998</v>
      </c>
      <c r="Y36" s="414">
        <v>301.5</v>
      </c>
      <c r="Z36" s="414">
        <v>540</v>
      </c>
      <c r="AA36" s="414">
        <v>625.29999999999995</v>
      </c>
      <c r="AB36" s="414">
        <v>594.20000000000005</v>
      </c>
      <c r="AC36" s="414">
        <v>658.8</v>
      </c>
      <c r="AD36" s="414">
        <v>428</v>
      </c>
      <c r="AE36" s="414">
        <v>404.2</v>
      </c>
      <c r="AF36" s="414">
        <v>410.4</v>
      </c>
      <c r="AG36" s="414">
        <v>407.7</v>
      </c>
      <c r="AH36" s="414">
        <v>489.5</v>
      </c>
      <c r="AI36" s="1431" t="s">
        <v>56</v>
      </c>
      <c r="AJ36" s="414">
        <v>474.7</v>
      </c>
      <c r="AK36" s="414">
        <v>439.4</v>
      </c>
      <c r="AL36" s="414">
        <v>432</v>
      </c>
      <c r="AM36" s="414">
        <v>446.7</v>
      </c>
      <c r="AN36" s="414">
        <v>426.7</v>
      </c>
      <c r="AO36" s="414">
        <v>418.5</v>
      </c>
      <c r="AP36" s="414">
        <v>434.8</v>
      </c>
      <c r="AQ36" s="414">
        <v>558</v>
      </c>
      <c r="AR36" s="414">
        <v>547.29999999999995</v>
      </c>
      <c r="AS36" s="414">
        <v>568.70000000000005</v>
      </c>
    </row>
    <row r="37" spans="1:45" s="701" customFormat="1" ht="11.45" customHeight="1">
      <c r="A37" s="1430" t="s">
        <v>57</v>
      </c>
      <c r="B37" s="414">
        <v>500.4</v>
      </c>
      <c r="C37" s="414">
        <v>393.1</v>
      </c>
      <c r="D37" s="414">
        <v>367</v>
      </c>
      <c r="E37" s="414">
        <v>408</v>
      </c>
      <c r="F37" s="1431">
        <v>454.4</v>
      </c>
      <c r="G37" s="414">
        <v>358.8</v>
      </c>
      <c r="H37" s="414">
        <v>466</v>
      </c>
      <c r="I37" s="414">
        <v>373.5</v>
      </c>
      <c r="J37" s="414">
        <v>310.5</v>
      </c>
      <c r="K37" s="414">
        <v>386</v>
      </c>
      <c r="L37" s="1431" t="s">
        <v>57</v>
      </c>
      <c r="M37" s="414">
        <v>529.20000000000005</v>
      </c>
      <c r="N37" s="414">
        <v>414.6</v>
      </c>
      <c r="O37" s="414">
        <v>555.5</v>
      </c>
      <c r="P37" s="414">
        <v>443.9</v>
      </c>
      <c r="Q37" s="414">
        <v>337</v>
      </c>
      <c r="R37" s="1431">
        <v>448.8</v>
      </c>
      <c r="S37" s="1431">
        <v>422.7</v>
      </c>
      <c r="T37" s="414">
        <v>392.9</v>
      </c>
      <c r="U37" s="414">
        <v>476.7</v>
      </c>
      <c r="V37" s="1431" t="s">
        <v>57</v>
      </c>
      <c r="W37" s="1431">
        <v>299.39999999999998</v>
      </c>
      <c r="X37" s="1431">
        <v>293.89999999999998</v>
      </c>
      <c r="Y37" s="414">
        <v>301.5</v>
      </c>
      <c r="Z37" s="414">
        <v>540</v>
      </c>
      <c r="AA37" s="414">
        <v>625.29999999999995</v>
      </c>
      <c r="AB37" s="414">
        <v>594.20000000000005</v>
      </c>
      <c r="AC37" s="414">
        <v>658.8</v>
      </c>
      <c r="AD37" s="414">
        <v>428</v>
      </c>
      <c r="AE37" s="414">
        <v>404.2</v>
      </c>
      <c r="AF37" s="414">
        <v>410.4</v>
      </c>
      <c r="AG37" s="414">
        <v>407.7</v>
      </c>
      <c r="AH37" s="414">
        <v>489.5</v>
      </c>
      <c r="AI37" s="1431" t="s">
        <v>57</v>
      </c>
      <c r="AJ37" s="414">
        <v>474.7</v>
      </c>
      <c r="AK37" s="414">
        <v>439.4</v>
      </c>
      <c r="AL37" s="414">
        <v>432</v>
      </c>
      <c r="AM37" s="414">
        <v>446.7</v>
      </c>
      <c r="AN37" s="414">
        <v>426.7</v>
      </c>
      <c r="AO37" s="414">
        <v>418.5</v>
      </c>
      <c r="AP37" s="414">
        <v>434.8</v>
      </c>
      <c r="AQ37" s="414">
        <v>558</v>
      </c>
      <c r="AR37" s="414">
        <v>547.29999999999995</v>
      </c>
      <c r="AS37" s="414">
        <v>568.70000000000005</v>
      </c>
    </row>
    <row r="38" spans="1:45" s="701" customFormat="1" ht="11.45" customHeight="1">
      <c r="A38" s="1430" t="s">
        <v>58</v>
      </c>
      <c r="B38" s="414">
        <v>500.5</v>
      </c>
      <c r="C38" s="414">
        <v>393.1</v>
      </c>
      <c r="D38" s="414">
        <v>367</v>
      </c>
      <c r="E38" s="414">
        <v>408</v>
      </c>
      <c r="F38" s="1431">
        <v>454.4</v>
      </c>
      <c r="G38" s="414">
        <v>358.8</v>
      </c>
      <c r="H38" s="414">
        <v>466</v>
      </c>
      <c r="I38" s="414">
        <v>373.5</v>
      </c>
      <c r="J38" s="414">
        <v>310.5</v>
      </c>
      <c r="K38" s="414">
        <v>386</v>
      </c>
      <c r="L38" s="1431" t="s">
        <v>58</v>
      </c>
      <c r="M38" s="414">
        <v>529.20000000000005</v>
      </c>
      <c r="N38" s="414">
        <v>414.6</v>
      </c>
      <c r="O38" s="414">
        <v>555.5</v>
      </c>
      <c r="P38" s="414">
        <v>443.9</v>
      </c>
      <c r="Q38" s="414">
        <v>337</v>
      </c>
      <c r="R38" s="1431">
        <v>448.8</v>
      </c>
      <c r="S38" s="1431">
        <v>422.7</v>
      </c>
      <c r="T38" s="414">
        <v>392.9</v>
      </c>
      <c r="U38" s="414">
        <v>476.7</v>
      </c>
      <c r="V38" s="1431" t="s">
        <v>58</v>
      </c>
      <c r="W38" s="1431">
        <v>299.39999999999998</v>
      </c>
      <c r="X38" s="1431">
        <v>293.89999999999998</v>
      </c>
      <c r="Y38" s="414">
        <v>301.5</v>
      </c>
      <c r="Z38" s="414">
        <v>540.20000000000005</v>
      </c>
      <c r="AA38" s="414">
        <v>625.29999999999995</v>
      </c>
      <c r="AB38" s="414">
        <v>594.20000000000005</v>
      </c>
      <c r="AC38" s="414">
        <v>658.8</v>
      </c>
      <c r="AD38" s="414">
        <v>428</v>
      </c>
      <c r="AE38" s="414">
        <v>404.2</v>
      </c>
      <c r="AF38" s="414">
        <v>410.4</v>
      </c>
      <c r="AG38" s="414">
        <v>407.7</v>
      </c>
      <c r="AH38" s="414">
        <v>489.5</v>
      </c>
      <c r="AI38" s="1431" t="s">
        <v>58</v>
      </c>
      <c r="AJ38" s="414">
        <v>476.3</v>
      </c>
      <c r="AK38" s="414">
        <v>439.4</v>
      </c>
      <c r="AL38" s="414">
        <v>432</v>
      </c>
      <c r="AM38" s="414">
        <v>446.7</v>
      </c>
      <c r="AN38" s="414">
        <v>426.7</v>
      </c>
      <c r="AO38" s="414">
        <v>418.5</v>
      </c>
      <c r="AP38" s="414">
        <v>434.8</v>
      </c>
      <c r="AQ38" s="414">
        <v>562.6</v>
      </c>
      <c r="AR38" s="414">
        <v>556.4</v>
      </c>
      <c r="AS38" s="414">
        <v>568.70000000000005</v>
      </c>
    </row>
    <row r="39" spans="1:45" s="701" customFormat="1" ht="11.45" customHeight="1">
      <c r="A39" s="1430"/>
      <c r="B39" s="414"/>
      <c r="C39" s="414"/>
      <c r="D39" s="414"/>
      <c r="E39" s="414"/>
      <c r="F39" s="1431"/>
      <c r="G39" s="414"/>
      <c r="H39" s="414"/>
      <c r="I39" s="414"/>
      <c r="J39" s="414"/>
      <c r="K39" s="414"/>
      <c r="L39" s="1431"/>
      <c r="M39" s="414"/>
      <c r="N39" s="414"/>
      <c r="O39" s="414"/>
      <c r="P39" s="414"/>
      <c r="Q39" s="414"/>
      <c r="R39" s="1431"/>
      <c r="S39" s="1431"/>
      <c r="T39" s="414"/>
      <c r="U39" s="414"/>
      <c r="V39" s="1431"/>
      <c r="W39" s="1431"/>
      <c r="X39" s="1431"/>
      <c r="Y39" s="414"/>
      <c r="Z39" s="414"/>
      <c r="AA39" s="414"/>
      <c r="AB39" s="414"/>
      <c r="AC39" s="414"/>
      <c r="AD39" s="414"/>
      <c r="AE39" s="414"/>
      <c r="AF39" s="414"/>
      <c r="AG39" s="414"/>
      <c r="AH39" s="414"/>
      <c r="AI39" s="1431"/>
      <c r="AJ39" s="414"/>
      <c r="AK39" s="414"/>
      <c r="AL39" s="414"/>
      <c r="AM39" s="414"/>
      <c r="AN39" s="414"/>
      <c r="AO39" s="414"/>
      <c r="AP39" s="414"/>
      <c r="AQ39" s="414"/>
      <c r="AR39" s="414"/>
      <c r="AS39" s="414"/>
    </row>
    <row r="40" spans="1:45" s="717" customFormat="1" ht="11.45" customHeight="1">
      <c r="A40" s="175" t="s">
        <v>1680</v>
      </c>
      <c r="B40" s="413">
        <v>500.49999999999989</v>
      </c>
      <c r="C40" s="413">
        <v>393.09999999999957</v>
      </c>
      <c r="D40" s="413">
        <v>366.99999999999983</v>
      </c>
      <c r="E40" s="413">
        <v>407.99999999999989</v>
      </c>
      <c r="F40" s="623">
        <v>454.39999999999975</v>
      </c>
      <c r="G40" s="413">
        <v>358.79999999999995</v>
      </c>
      <c r="H40" s="413">
        <v>465.99999999999983</v>
      </c>
      <c r="I40" s="413">
        <v>373.5</v>
      </c>
      <c r="J40" s="413">
        <v>310.5</v>
      </c>
      <c r="K40" s="413">
        <v>386.00000000000006</v>
      </c>
      <c r="L40" s="623" t="s">
        <v>1680</v>
      </c>
      <c r="M40" s="413">
        <v>529.20000000000016</v>
      </c>
      <c r="N40" s="413">
        <v>414.60000000000019</v>
      </c>
      <c r="O40" s="413">
        <v>555.50000000000011</v>
      </c>
      <c r="P40" s="413">
        <v>443.89999999999952</v>
      </c>
      <c r="Q40" s="413">
        <v>336.99999999999994</v>
      </c>
      <c r="R40" s="623">
        <v>448.79999999999984</v>
      </c>
      <c r="S40" s="623">
        <v>422.69999999999987</v>
      </c>
      <c r="T40" s="413">
        <v>392.90000000000003</v>
      </c>
      <c r="U40" s="413">
        <v>476.69999999999982</v>
      </c>
      <c r="V40" s="623" t="s">
        <v>1680</v>
      </c>
      <c r="W40" s="623">
        <v>299.39999999999981</v>
      </c>
      <c r="X40" s="623">
        <v>293.89999999999998</v>
      </c>
      <c r="Y40" s="413">
        <v>301.50000000000006</v>
      </c>
      <c r="Z40" s="413">
        <v>540.20000000000005</v>
      </c>
      <c r="AA40" s="413">
        <v>625.30000000000007</v>
      </c>
      <c r="AB40" s="413">
        <v>594.19999999999982</v>
      </c>
      <c r="AC40" s="413">
        <v>658.7999999999995</v>
      </c>
      <c r="AD40" s="413">
        <v>427.99999999999955</v>
      </c>
      <c r="AE40" s="413">
        <v>404.1999999999997</v>
      </c>
      <c r="AF40" s="413">
        <v>410.4</v>
      </c>
      <c r="AG40" s="413">
        <v>407.69999999999993</v>
      </c>
      <c r="AH40" s="413">
        <v>489.49999999999994</v>
      </c>
      <c r="AI40" s="623" t="s">
        <v>1680</v>
      </c>
      <c r="AJ40" s="413">
        <v>476.49997901070384</v>
      </c>
      <c r="AK40" s="413">
        <v>439.39999999999975</v>
      </c>
      <c r="AL40" s="413">
        <v>432.00000000000017</v>
      </c>
      <c r="AM40" s="413">
        <v>446.70000000000016</v>
      </c>
      <c r="AN40" s="413">
        <v>427.23316681840151</v>
      </c>
      <c r="AO40" s="413">
        <v>418.4999999999996</v>
      </c>
      <c r="AP40" s="413">
        <v>435.99917355284782</v>
      </c>
      <c r="AQ40" s="413">
        <v>562.5999999999998</v>
      </c>
      <c r="AR40" s="413">
        <v>556.4</v>
      </c>
      <c r="AS40" s="413">
        <v>568.69999999999993</v>
      </c>
    </row>
    <row r="41" spans="1:45" s="701" customFormat="1" ht="11.45" customHeight="1">
      <c r="A41" s="1430" t="s">
        <v>59</v>
      </c>
      <c r="B41" s="414">
        <v>500.5</v>
      </c>
      <c r="C41" s="414">
        <v>393.1</v>
      </c>
      <c r="D41" s="414">
        <v>367</v>
      </c>
      <c r="E41" s="414">
        <v>408</v>
      </c>
      <c r="F41" s="1431">
        <v>454.4</v>
      </c>
      <c r="G41" s="414">
        <v>358.8</v>
      </c>
      <c r="H41" s="414">
        <v>466</v>
      </c>
      <c r="I41" s="414">
        <v>373.5</v>
      </c>
      <c r="J41" s="414">
        <v>310.5</v>
      </c>
      <c r="K41" s="414">
        <v>386</v>
      </c>
      <c r="L41" s="1431" t="s">
        <v>59</v>
      </c>
      <c r="M41" s="414">
        <v>529.20000000000005</v>
      </c>
      <c r="N41" s="414">
        <v>414.6</v>
      </c>
      <c r="O41" s="414">
        <v>555.5</v>
      </c>
      <c r="P41" s="414">
        <v>443.9</v>
      </c>
      <c r="Q41" s="414">
        <v>337</v>
      </c>
      <c r="R41" s="1431">
        <v>448.8</v>
      </c>
      <c r="S41" s="1431">
        <v>422.7</v>
      </c>
      <c r="T41" s="414">
        <v>392.9</v>
      </c>
      <c r="U41" s="414">
        <v>476.7</v>
      </c>
      <c r="V41" s="1431" t="s">
        <v>59</v>
      </c>
      <c r="W41" s="1431">
        <v>299.39999999999998</v>
      </c>
      <c r="X41" s="1431">
        <v>293.89999999999998</v>
      </c>
      <c r="Y41" s="414">
        <v>301.5</v>
      </c>
      <c r="Z41" s="414">
        <v>540.20000000000005</v>
      </c>
      <c r="AA41" s="414">
        <v>625.29999999999995</v>
      </c>
      <c r="AB41" s="414">
        <v>594.20000000000005</v>
      </c>
      <c r="AC41" s="414">
        <v>658.8</v>
      </c>
      <c r="AD41" s="414">
        <v>428</v>
      </c>
      <c r="AE41" s="414">
        <v>404.2</v>
      </c>
      <c r="AF41" s="414">
        <v>410.4</v>
      </c>
      <c r="AG41" s="414">
        <v>407.7</v>
      </c>
      <c r="AH41" s="414">
        <v>489.5</v>
      </c>
      <c r="AI41" s="1431" t="s">
        <v>59</v>
      </c>
      <c r="AJ41" s="414">
        <v>476.3</v>
      </c>
      <c r="AK41" s="414">
        <v>439.4</v>
      </c>
      <c r="AL41" s="414">
        <v>432</v>
      </c>
      <c r="AM41" s="414">
        <v>446.7</v>
      </c>
      <c r="AN41" s="414">
        <v>426.7</v>
      </c>
      <c r="AO41" s="414">
        <v>418.5</v>
      </c>
      <c r="AP41" s="414">
        <v>434.8</v>
      </c>
      <c r="AQ41" s="414">
        <v>562.6</v>
      </c>
      <c r="AR41" s="414">
        <v>556.4</v>
      </c>
      <c r="AS41" s="414">
        <v>568.70000000000005</v>
      </c>
    </row>
    <row r="42" spans="1:45" s="701" customFormat="1" ht="11.45" customHeight="1">
      <c r="A42" s="1430" t="s">
        <v>60</v>
      </c>
      <c r="B42" s="414">
        <v>500.5</v>
      </c>
      <c r="C42" s="414">
        <v>393.1</v>
      </c>
      <c r="D42" s="414">
        <v>367</v>
      </c>
      <c r="E42" s="414">
        <v>408</v>
      </c>
      <c r="F42" s="1431">
        <v>454.4</v>
      </c>
      <c r="G42" s="414">
        <v>358.8</v>
      </c>
      <c r="H42" s="414">
        <v>466</v>
      </c>
      <c r="I42" s="414">
        <v>373.5</v>
      </c>
      <c r="J42" s="414">
        <v>310.5</v>
      </c>
      <c r="K42" s="414">
        <v>386</v>
      </c>
      <c r="L42" s="1431" t="s">
        <v>60</v>
      </c>
      <c r="M42" s="414">
        <v>529.20000000000005</v>
      </c>
      <c r="N42" s="414">
        <v>414.6</v>
      </c>
      <c r="O42" s="414">
        <v>555.5</v>
      </c>
      <c r="P42" s="414">
        <v>443.9</v>
      </c>
      <c r="Q42" s="414">
        <v>337</v>
      </c>
      <c r="R42" s="1431">
        <v>448.8</v>
      </c>
      <c r="S42" s="1431">
        <v>422.7</v>
      </c>
      <c r="T42" s="414">
        <v>392.9</v>
      </c>
      <c r="U42" s="414">
        <v>476.7</v>
      </c>
      <c r="V42" s="1431" t="s">
        <v>60</v>
      </c>
      <c r="W42" s="1431">
        <v>299.39999999999998</v>
      </c>
      <c r="X42" s="1431">
        <v>293.89999999999998</v>
      </c>
      <c r="Y42" s="414">
        <v>301.5</v>
      </c>
      <c r="Z42" s="414">
        <v>540.20000000000005</v>
      </c>
      <c r="AA42" s="414">
        <v>625.29999999999995</v>
      </c>
      <c r="AB42" s="414">
        <v>594.20000000000005</v>
      </c>
      <c r="AC42" s="414">
        <v>658.8</v>
      </c>
      <c r="AD42" s="414">
        <v>428</v>
      </c>
      <c r="AE42" s="414">
        <v>404.2</v>
      </c>
      <c r="AF42" s="414">
        <v>410.4</v>
      </c>
      <c r="AG42" s="414">
        <v>407.7</v>
      </c>
      <c r="AH42" s="414">
        <v>489.5</v>
      </c>
      <c r="AI42" s="1431" t="s">
        <v>60</v>
      </c>
      <c r="AJ42" s="414">
        <v>476.6</v>
      </c>
      <c r="AK42" s="414">
        <v>439.4</v>
      </c>
      <c r="AL42" s="414">
        <v>432</v>
      </c>
      <c r="AM42" s="414">
        <v>446.7</v>
      </c>
      <c r="AN42" s="414">
        <v>427.5</v>
      </c>
      <c r="AO42" s="414">
        <v>418.5</v>
      </c>
      <c r="AP42" s="414">
        <v>436.6</v>
      </c>
      <c r="AQ42" s="414">
        <v>562.6</v>
      </c>
      <c r="AR42" s="414">
        <v>556.4</v>
      </c>
      <c r="AS42" s="414">
        <v>568.70000000000005</v>
      </c>
    </row>
    <row r="43" spans="1:45" s="701" customFormat="1" ht="11.45" customHeight="1">
      <c r="A43" s="1430" t="s">
        <v>61</v>
      </c>
      <c r="B43" s="414">
        <v>500.5</v>
      </c>
      <c r="C43" s="414">
        <v>393.1</v>
      </c>
      <c r="D43" s="414">
        <v>367</v>
      </c>
      <c r="E43" s="414">
        <v>408</v>
      </c>
      <c r="F43" s="1431">
        <v>454.4</v>
      </c>
      <c r="G43" s="414">
        <v>358.8</v>
      </c>
      <c r="H43" s="414">
        <v>466</v>
      </c>
      <c r="I43" s="414">
        <v>373.5</v>
      </c>
      <c r="J43" s="414">
        <v>310.5</v>
      </c>
      <c r="K43" s="414">
        <v>386</v>
      </c>
      <c r="L43" s="1431" t="s">
        <v>61</v>
      </c>
      <c r="M43" s="414">
        <v>529.20000000000005</v>
      </c>
      <c r="N43" s="414">
        <v>414.6</v>
      </c>
      <c r="O43" s="414">
        <v>555.5</v>
      </c>
      <c r="P43" s="414">
        <v>443.9</v>
      </c>
      <c r="Q43" s="414">
        <v>337</v>
      </c>
      <c r="R43" s="1431">
        <v>448.8</v>
      </c>
      <c r="S43" s="1431">
        <v>422.7</v>
      </c>
      <c r="T43" s="414">
        <v>392.9</v>
      </c>
      <c r="U43" s="414">
        <v>476.7</v>
      </c>
      <c r="V43" s="1431" t="s">
        <v>61</v>
      </c>
      <c r="W43" s="1431">
        <v>299.39999999999998</v>
      </c>
      <c r="X43" s="1431">
        <v>293.89999999999998</v>
      </c>
      <c r="Y43" s="414">
        <v>301.5</v>
      </c>
      <c r="Z43" s="414">
        <v>540.20000000000005</v>
      </c>
      <c r="AA43" s="414">
        <v>625.29999999999995</v>
      </c>
      <c r="AB43" s="414">
        <v>594.20000000000005</v>
      </c>
      <c r="AC43" s="414">
        <v>658.8</v>
      </c>
      <c r="AD43" s="414">
        <v>428</v>
      </c>
      <c r="AE43" s="414">
        <v>404.2</v>
      </c>
      <c r="AF43" s="414">
        <v>410.4</v>
      </c>
      <c r="AG43" s="414">
        <v>407.7</v>
      </c>
      <c r="AH43" s="414">
        <v>489.5</v>
      </c>
      <c r="AI43" s="1431" t="s">
        <v>61</v>
      </c>
      <c r="AJ43" s="414">
        <v>476.6</v>
      </c>
      <c r="AK43" s="414">
        <v>439.4</v>
      </c>
      <c r="AL43" s="414">
        <v>432</v>
      </c>
      <c r="AM43" s="414">
        <v>446.7</v>
      </c>
      <c r="AN43" s="414">
        <v>427.5</v>
      </c>
      <c r="AO43" s="414">
        <v>418.5</v>
      </c>
      <c r="AP43" s="414">
        <v>436.6</v>
      </c>
      <c r="AQ43" s="414">
        <v>562.6</v>
      </c>
      <c r="AR43" s="414">
        <v>556.4</v>
      </c>
      <c r="AS43" s="414">
        <v>568.70000000000005</v>
      </c>
    </row>
    <row r="44" spans="1:45" s="701" customFormat="1" ht="11.45" customHeight="1">
      <c r="A44" s="612"/>
      <c r="B44" s="414"/>
      <c r="C44" s="414"/>
      <c r="D44" s="414"/>
      <c r="E44" s="414"/>
      <c r="F44" s="414"/>
      <c r="G44" s="414"/>
      <c r="H44" s="414"/>
      <c r="I44" s="414"/>
      <c r="J44" s="414"/>
      <c r="K44" s="414"/>
      <c r="L44" s="414"/>
      <c r="M44" s="414"/>
      <c r="N44" s="414"/>
      <c r="O44" s="414"/>
      <c r="P44" s="414"/>
      <c r="Q44" s="414"/>
      <c r="R44" s="414"/>
      <c r="S44" s="414"/>
      <c r="T44" s="414"/>
      <c r="U44" s="414"/>
      <c r="V44" s="414"/>
      <c r="W44" s="414"/>
      <c r="X44" s="414"/>
      <c r="Y44" s="414"/>
      <c r="Z44" s="414"/>
      <c r="AA44" s="414"/>
      <c r="AB44" s="414"/>
      <c r="AC44" s="414"/>
      <c r="AD44" s="414"/>
      <c r="AE44" s="414"/>
      <c r="AF44" s="414"/>
      <c r="AG44" s="414"/>
      <c r="AH44" s="414"/>
      <c r="AI44" s="414"/>
      <c r="AJ44" s="414"/>
      <c r="AK44" s="414"/>
      <c r="AL44" s="414"/>
      <c r="AM44" s="414"/>
      <c r="AN44" s="414"/>
      <c r="AO44" s="414"/>
      <c r="AP44" s="414"/>
      <c r="AQ44" s="414"/>
      <c r="AR44" s="414"/>
      <c r="AS44" s="414"/>
    </row>
    <row r="45" spans="1:45" s="717" customFormat="1" ht="11.45" customHeight="1">
      <c r="A45" s="302" t="s">
        <v>2736</v>
      </c>
      <c r="B45" s="413">
        <v>535.88095943776034</v>
      </c>
      <c r="C45" s="413">
        <v>444.887525032474</v>
      </c>
      <c r="D45" s="413">
        <v>424.57872283935995</v>
      </c>
      <c r="E45" s="413">
        <v>456.46028456513494</v>
      </c>
      <c r="F45" s="623">
        <v>541.80006287402171</v>
      </c>
      <c r="G45" s="413">
        <v>421.46755934017295</v>
      </c>
      <c r="H45" s="413">
        <v>556.40578376231201</v>
      </c>
      <c r="I45" s="413">
        <v>441.65436449826262</v>
      </c>
      <c r="J45" s="413">
        <v>392.63361409111786</v>
      </c>
      <c r="K45" s="413">
        <v>451.45979996363133</v>
      </c>
      <c r="L45" s="302" t="s">
        <v>2736</v>
      </c>
      <c r="M45" s="413">
        <v>619.54525734153299</v>
      </c>
      <c r="N45" s="413">
        <v>462.51294730300521</v>
      </c>
      <c r="O45" s="413">
        <v>655.41029683887393</v>
      </c>
      <c r="P45" s="413">
        <v>483.77241116111509</v>
      </c>
      <c r="Q45" s="413">
        <v>382.60795279538939</v>
      </c>
      <c r="R45" s="623">
        <v>488.29993812262836</v>
      </c>
      <c r="S45" s="623">
        <v>465.63332183609526</v>
      </c>
      <c r="T45" s="413">
        <v>451.65665439349476</v>
      </c>
      <c r="U45" s="413">
        <v>490.98559252129769</v>
      </c>
      <c r="V45" s="302" t="s">
        <v>2736</v>
      </c>
      <c r="W45" s="623">
        <v>350.97853364942904</v>
      </c>
      <c r="X45" s="623">
        <v>346.36718341271006</v>
      </c>
      <c r="Y45" s="413">
        <v>352.7927939767618</v>
      </c>
      <c r="Z45" s="413">
        <v>569.49682161353712</v>
      </c>
      <c r="AA45" s="413">
        <v>653.98387400011563</v>
      </c>
      <c r="AB45" s="413">
        <v>632.93480534163041</v>
      </c>
      <c r="AC45" s="413">
        <v>676.66964624698164</v>
      </c>
      <c r="AD45" s="413">
        <v>461.71277944070624</v>
      </c>
      <c r="AE45" s="413">
        <v>441.98913191136518</v>
      </c>
      <c r="AF45" s="413">
        <v>438.90467121706081</v>
      </c>
      <c r="AG45" s="413">
        <v>443.11952899361086</v>
      </c>
      <c r="AH45" s="413">
        <v>522.75922882384873</v>
      </c>
      <c r="AI45" s="302" t="s">
        <v>2736</v>
      </c>
      <c r="AJ45" s="413">
        <v>495.14331072090181</v>
      </c>
      <c r="AK45" s="413">
        <v>459.86700310463294</v>
      </c>
      <c r="AL45" s="413">
        <v>451.99938239357039</v>
      </c>
      <c r="AM45" s="413">
        <v>467.77099394984793</v>
      </c>
      <c r="AN45" s="413">
        <v>447.58539712763957</v>
      </c>
      <c r="AO45" s="413">
        <v>433.11435549077311</v>
      </c>
      <c r="AP45" s="413">
        <v>462.05289820706423</v>
      </c>
      <c r="AQ45" s="413">
        <v>577.76764778223128</v>
      </c>
      <c r="AR45" s="413">
        <v>581.62532203029355</v>
      </c>
      <c r="AS45" s="413">
        <v>573.89345313211686</v>
      </c>
    </row>
    <row r="46" spans="1:45" s="717" customFormat="1" ht="11.45" customHeight="1">
      <c r="A46" s="175" t="s">
        <v>1681</v>
      </c>
      <c r="B46" s="413">
        <v>535.88095943776034</v>
      </c>
      <c r="C46" s="413">
        <v>444.887525032474</v>
      </c>
      <c r="D46" s="413">
        <v>424.57872283935995</v>
      </c>
      <c r="E46" s="413">
        <v>456.46028456513494</v>
      </c>
      <c r="F46" s="623">
        <v>541.80006287402171</v>
      </c>
      <c r="G46" s="413">
        <v>421.46755934017295</v>
      </c>
      <c r="H46" s="413">
        <v>556.40578376231201</v>
      </c>
      <c r="I46" s="413">
        <v>441.65436449826262</v>
      </c>
      <c r="J46" s="413">
        <v>392.63361409111786</v>
      </c>
      <c r="K46" s="413">
        <v>451.45979996363133</v>
      </c>
      <c r="L46" s="175" t="s">
        <v>1681</v>
      </c>
      <c r="M46" s="413">
        <v>619.54525734153299</v>
      </c>
      <c r="N46" s="413">
        <v>462.51294730300521</v>
      </c>
      <c r="O46" s="413">
        <v>655.41029683887393</v>
      </c>
      <c r="P46" s="413">
        <v>483.77241116111509</v>
      </c>
      <c r="Q46" s="413">
        <v>382.60795279538939</v>
      </c>
      <c r="R46" s="623">
        <v>488.29993812262836</v>
      </c>
      <c r="S46" s="623">
        <v>465.63332183609526</v>
      </c>
      <c r="T46" s="413">
        <v>451.65665439349476</v>
      </c>
      <c r="U46" s="413">
        <v>490.98559252129769</v>
      </c>
      <c r="V46" s="175" t="s">
        <v>1681</v>
      </c>
      <c r="W46" s="623">
        <v>350.97853364942904</v>
      </c>
      <c r="X46" s="623">
        <v>346.36718341271006</v>
      </c>
      <c r="Y46" s="413">
        <v>352.7927939767618</v>
      </c>
      <c r="Z46" s="413">
        <v>569.49682161353712</v>
      </c>
      <c r="AA46" s="413">
        <v>653.98387400011563</v>
      </c>
      <c r="AB46" s="413">
        <v>632.93480534163041</v>
      </c>
      <c r="AC46" s="413">
        <v>676.66964624698164</v>
      </c>
      <c r="AD46" s="413">
        <v>461.71277944070624</v>
      </c>
      <c r="AE46" s="413">
        <v>441.98913191136518</v>
      </c>
      <c r="AF46" s="413">
        <v>438.90467121706081</v>
      </c>
      <c r="AG46" s="413">
        <v>443.11952899361086</v>
      </c>
      <c r="AH46" s="413">
        <v>522.75922882384873</v>
      </c>
      <c r="AI46" s="175" t="s">
        <v>1681</v>
      </c>
      <c r="AJ46" s="413">
        <v>495.14331072090181</v>
      </c>
      <c r="AK46" s="413">
        <v>459.86700310463294</v>
      </c>
      <c r="AL46" s="413">
        <v>451.99938239357039</v>
      </c>
      <c r="AM46" s="413">
        <v>467.77099394984793</v>
      </c>
      <c r="AN46" s="413">
        <v>447.58539712763957</v>
      </c>
      <c r="AO46" s="413">
        <v>433.11435549077311</v>
      </c>
      <c r="AP46" s="413">
        <v>462.05289820706423</v>
      </c>
      <c r="AQ46" s="413">
        <v>577.76764778223128</v>
      </c>
      <c r="AR46" s="413">
        <v>581.62532203029355</v>
      </c>
      <c r="AS46" s="413">
        <v>573.89345313211686</v>
      </c>
    </row>
    <row r="47" spans="1:45" s="701" customFormat="1" ht="11.45" customHeight="1">
      <c r="A47" s="1430" t="s">
        <v>1012</v>
      </c>
      <c r="B47" s="414">
        <v>534.17806664452041</v>
      </c>
      <c r="C47" s="414">
        <v>441.87793125981364</v>
      </c>
      <c r="D47" s="414">
        <v>422.98069464437862</v>
      </c>
      <c r="E47" s="414">
        <v>452.63506534221432</v>
      </c>
      <c r="F47" s="1431">
        <v>541.80018862208669</v>
      </c>
      <c r="G47" s="414">
        <v>421.45267989739443</v>
      </c>
      <c r="H47" s="414">
        <v>556.40735133518035</v>
      </c>
      <c r="I47" s="414">
        <v>441.43343045753068</v>
      </c>
      <c r="J47" s="414">
        <v>392.1526225449594</v>
      </c>
      <c r="K47" s="414">
        <v>451.28959204004502</v>
      </c>
      <c r="L47" s="1430" t="s">
        <v>1012</v>
      </c>
      <c r="M47" s="414">
        <v>539.64965364458715</v>
      </c>
      <c r="N47" s="414">
        <v>426.71116379100249</v>
      </c>
      <c r="O47" s="414">
        <v>565.5030428881787</v>
      </c>
      <c r="P47" s="414">
        <v>483.75723466725458</v>
      </c>
      <c r="Q47" s="414">
        <v>382.61385851987751</v>
      </c>
      <c r="R47" s="1431">
        <v>488.2998143679086</v>
      </c>
      <c r="S47" s="1431">
        <v>462.27820734996726</v>
      </c>
      <c r="T47" s="414">
        <v>449.93490234907193</v>
      </c>
      <c r="U47" s="414">
        <v>484.64878384691701</v>
      </c>
      <c r="V47" s="1430" t="s">
        <v>1012</v>
      </c>
      <c r="W47" s="1431">
        <v>350.96560194670059</v>
      </c>
      <c r="X47" s="1431">
        <v>346.35155257159397</v>
      </c>
      <c r="Y47" s="414">
        <v>352.78838204253037</v>
      </c>
      <c r="Z47" s="414">
        <v>568.26453318327901</v>
      </c>
      <c r="AA47" s="414">
        <v>653.19234184464301</v>
      </c>
      <c r="AB47" s="414">
        <v>632.60454532627443</v>
      </c>
      <c r="AC47" s="414">
        <v>675.41069817953746</v>
      </c>
      <c r="AD47" s="414">
        <v>459.51663447139543</v>
      </c>
      <c r="AE47" s="414">
        <v>440.39478472970518</v>
      </c>
      <c r="AF47" s="414">
        <v>436.32968630414928</v>
      </c>
      <c r="AG47" s="414">
        <v>440.47130945747648</v>
      </c>
      <c r="AH47" s="414">
        <v>520.79982777237456</v>
      </c>
      <c r="AI47" s="1430" t="s">
        <v>1012</v>
      </c>
      <c r="AJ47" s="414">
        <v>494.830080854051</v>
      </c>
      <c r="AK47" s="414">
        <v>459.37141073282237</v>
      </c>
      <c r="AL47" s="414">
        <v>451.99814718324268</v>
      </c>
      <c r="AM47" s="414">
        <v>466.744674282402</v>
      </c>
      <c r="AN47" s="414">
        <v>447.14651446457009</v>
      </c>
      <c r="AO47" s="414">
        <v>433.12306683461532</v>
      </c>
      <c r="AP47" s="414">
        <v>461.16996209452469</v>
      </c>
      <c r="AQ47" s="414">
        <v>577.75294470905988</v>
      </c>
      <c r="AR47" s="414">
        <v>581.63596692472993</v>
      </c>
      <c r="AS47" s="414">
        <v>573.8903594524196</v>
      </c>
    </row>
    <row r="48" spans="1:45" s="701" customFormat="1" ht="11.45" customHeight="1">
      <c r="A48" s="1430" t="s">
        <v>1013</v>
      </c>
      <c r="B48" s="414">
        <v>535.96</v>
      </c>
      <c r="C48" s="414">
        <v>446.4</v>
      </c>
      <c r="D48" s="414">
        <v>425.36</v>
      </c>
      <c r="E48" s="414">
        <v>458.37</v>
      </c>
      <c r="F48" s="1431">
        <v>541.79999999999995</v>
      </c>
      <c r="G48" s="414">
        <v>421.45</v>
      </c>
      <c r="H48" s="414">
        <v>556.41</v>
      </c>
      <c r="I48" s="414">
        <v>441.43</v>
      </c>
      <c r="J48" s="414">
        <v>392.15</v>
      </c>
      <c r="K48" s="414">
        <v>451.29</v>
      </c>
      <c r="L48" s="1430" t="s">
        <v>1013</v>
      </c>
      <c r="M48" s="414">
        <v>663.85</v>
      </c>
      <c r="N48" s="414">
        <v>481.55</v>
      </c>
      <c r="O48" s="414">
        <v>705.58</v>
      </c>
      <c r="P48" s="414">
        <v>483.76</v>
      </c>
      <c r="Q48" s="414">
        <v>382.61</v>
      </c>
      <c r="R48" s="1431">
        <v>488.3</v>
      </c>
      <c r="S48" s="1431">
        <v>467.34</v>
      </c>
      <c r="T48" s="414">
        <v>452.54</v>
      </c>
      <c r="U48" s="414">
        <v>494.17</v>
      </c>
      <c r="V48" s="1430" t="s">
        <v>1013</v>
      </c>
      <c r="W48" s="1431">
        <v>350.97</v>
      </c>
      <c r="X48" s="1431">
        <v>346.35</v>
      </c>
      <c r="Y48" s="414">
        <v>352.79</v>
      </c>
      <c r="Z48" s="414">
        <v>569.03</v>
      </c>
      <c r="AA48" s="414">
        <v>654.36</v>
      </c>
      <c r="AB48" s="414">
        <v>633.1</v>
      </c>
      <c r="AC48" s="414">
        <v>677.3</v>
      </c>
      <c r="AD48" s="414">
        <v>459.75</v>
      </c>
      <c r="AE48" s="414">
        <v>440.39</v>
      </c>
      <c r="AF48" s="414">
        <v>436.33</v>
      </c>
      <c r="AG48" s="414">
        <v>441.42</v>
      </c>
      <c r="AH48" s="414">
        <v>520.79999999999995</v>
      </c>
      <c r="AI48" s="1430" t="s">
        <v>1013</v>
      </c>
      <c r="AJ48" s="414">
        <v>495.3</v>
      </c>
      <c r="AK48" s="414">
        <v>460.13</v>
      </c>
      <c r="AL48" s="414">
        <v>452</v>
      </c>
      <c r="AM48" s="414">
        <v>468.27</v>
      </c>
      <c r="AN48" s="414">
        <v>447.81</v>
      </c>
      <c r="AO48" s="414">
        <v>433.12</v>
      </c>
      <c r="AP48" s="414">
        <v>462.49</v>
      </c>
      <c r="AQ48" s="414">
        <v>577.75</v>
      </c>
      <c r="AR48" s="414">
        <v>581.64</v>
      </c>
      <c r="AS48" s="414">
        <v>573.89</v>
      </c>
    </row>
    <row r="49" spans="1:45" s="701" customFormat="1" ht="11.45" customHeight="1">
      <c r="A49" s="1430" t="s">
        <v>1014</v>
      </c>
      <c r="B49" s="414">
        <v>537.51</v>
      </c>
      <c r="C49" s="414">
        <v>446.4</v>
      </c>
      <c r="D49" s="414">
        <v>425.4</v>
      </c>
      <c r="E49" s="414">
        <v>458.4</v>
      </c>
      <c r="F49" s="1431">
        <v>541.79999999999995</v>
      </c>
      <c r="G49" s="414">
        <v>421.5</v>
      </c>
      <c r="H49" s="414">
        <v>556.4</v>
      </c>
      <c r="I49" s="414">
        <v>442.1</v>
      </c>
      <c r="J49" s="414">
        <v>393.6</v>
      </c>
      <c r="K49" s="414">
        <v>451.8</v>
      </c>
      <c r="L49" s="1430" t="s">
        <v>1014</v>
      </c>
      <c r="M49" s="414">
        <v>663.8</v>
      </c>
      <c r="N49" s="414">
        <v>481.5</v>
      </c>
      <c r="O49" s="414">
        <v>705.6</v>
      </c>
      <c r="P49" s="414">
        <v>483.8</v>
      </c>
      <c r="Q49" s="414">
        <v>382.6</v>
      </c>
      <c r="R49" s="1431">
        <v>488.3</v>
      </c>
      <c r="S49" s="1431">
        <v>467.3</v>
      </c>
      <c r="T49" s="414">
        <v>452.5</v>
      </c>
      <c r="U49" s="414">
        <v>494.2</v>
      </c>
      <c r="V49" s="1430" t="s">
        <v>1014</v>
      </c>
      <c r="W49" s="1431">
        <v>351</v>
      </c>
      <c r="X49" s="1431">
        <v>346.4</v>
      </c>
      <c r="Y49" s="414">
        <v>352.8</v>
      </c>
      <c r="Z49" s="414">
        <v>571.20000000000005</v>
      </c>
      <c r="AA49" s="414">
        <v>654.4</v>
      </c>
      <c r="AB49" s="414">
        <v>633.1</v>
      </c>
      <c r="AC49" s="414">
        <v>677.3</v>
      </c>
      <c r="AD49" s="414">
        <v>465.9</v>
      </c>
      <c r="AE49" s="414">
        <v>445.2</v>
      </c>
      <c r="AF49" s="414">
        <v>444.1</v>
      </c>
      <c r="AG49" s="414">
        <v>447.5</v>
      </c>
      <c r="AH49" s="414">
        <v>526.70000000000005</v>
      </c>
      <c r="AI49" s="1430" t="s">
        <v>1014</v>
      </c>
      <c r="AJ49" s="414">
        <v>495.3</v>
      </c>
      <c r="AK49" s="414">
        <v>460.1</v>
      </c>
      <c r="AL49" s="414">
        <v>452</v>
      </c>
      <c r="AM49" s="414">
        <v>468.3</v>
      </c>
      <c r="AN49" s="414">
        <v>447.8</v>
      </c>
      <c r="AO49" s="414">
        <v>433.1</v>
      </c>
      <c r="AP49" s="414">
        <v>462.5</v>
      </c>
      <c r="AQ49" s="414">
        <v>577.79999999999995</v>
      </c>
      <c r="AR49" s="414">
        <v>581.6</v>
      </c>
      <c r="AS49" s="414">
        <v>573.9</v>
      </c>
    </row>
    <row r="50" spans="1:45" s="701" customFormat="1" ht="11.45" customHeight="1">
      <c r="A50" s="1430"/>
      <c r="B50" s="414"/>
      <c r="C50" s="414"/>
      <c r="D50" s="414"/>
      <c r="E50" s="414"/>
      <c r="F50" s="1431"/>
      <c r="G50" s="414"/>
      <c r="H50" s="414"/>
      <c r="I50" s="414"/>
      <c r="J50" s="414"/>
      <c r="K50" s="414"/>
      <c r="L50" s="1430"/>
      <c r="M50" s="414"/>
      <c r="N50" s="414"/>
      <c r="O50" s="414"/>
      <c r="P50" s="414"/>
      <c r="Q50" s="414"/>
      <c r="R50" s="1431"/>
      <c r="S50" s="1431"/>
      <c r="T50" s="414"/>
      <c r="U50" s="414"/>
      <c r="V50" s="1430"/>
      <c r="W50" s="1431"/>
      <c r="X50" s="1431"/>
      <c r="Y50" s="1431"/>
      <c r="Z50" s="414"/>
      <c r="AA50" s="414"/>
      <c r="AB50" s="414"/>
      <c r="AC50" s="414"/>
      <c r="AD50" s="414"/>
      <c r="AE50" s="1431"/>
      <c r="AF50" s="1431"/>
      <c r="AG50" s="414"/>
      <c r="AH50" s="414"/>
      <c r="AI50" s="1430"/>
      <c r="AJ50" s="414"/>
      <c r="AK50" s="414"/>
      <c r="AL50" s="414"/>
      <c r="AM50" s="414"/>
      <c r="AN50" s="414"/>
      <c r="AO50" s="414"/>
      <c r="AP50" s="414"/>
      <c r="AQ50" s="414"/>
      <c r="AR50" s="414"/>
      <c r="AS50" s="414"/>
    </row>
    <row r="51" spans="1:45" s="717" customFormat="1" ht="11.45" customHeight="1">
      <c r="A51" s="175" t="s">
        <v>1682</v>
      </c>
      <c r="B51" s="413">
        <v>537.94865584283286</v>
      </c>
      <c r="C51" s="413">
        <v>446.41226006866725</v>
      </c>
      <c r="D51" s="413">
        <v>425.39171809098235</v>
      </c>
      <c r="E51" s="413">
        <v>458.39684723774064</v>
      </c>
      <c r="F51" s="623">
        <v>541.80012574805016</v>
      </c>
      <c r="G51" s="413">
        <v>421.4684526746293</v>
      </c>
      <c r="H51" s="413">
        <v>556.40490087932778</v>
      </c>
      <c r="I51" s="413">
        <v>442.09323068941677</v>
      </c>
      <c r="J51" s="413">
        <v>393.63033717041384</v>
      </c>
      <c r="K51" s="413">
        <v>451.78580919596817</v>
      </c>
      <c r="L51" s="175" t="s">
        <v>1682</v>
      </c>
      <c r="M51" s="413">
        <v>663.83065254571625</v>
      </c>
      <c r="N51" s="413">
        <v>481.53099436901937</v>
      </c>
      <c r="O51" s="413">
        <v>705.58479140321333</v>
      </c>
      <c r="P51" s="413">
        <v>483.77148935812812</v>
      </c>
      <c r="Q51" s="413">
        <v>382.60923895747675</v>
      </c>
      <c r="R51" s="623">
        <v>488.29987624526422</v>
      </c>
      <c r="S51" s="623">
        <v>467.32653820199846</v>
      </c>
      <c r="T51" s="413">
        <v>452.52490049865116</v>
      </c>
      <c r="U51" s="413">
        <v>494.17817653799153</v>
      </c>
      <c r="V51" s="175" t="s">
        <v>1682</v>
      </c>
      <c r="W51" s="623">
        <v>350.97706758989347</v>
      </c>
      <c r="X51" s="623">
        <v>346.36770096147734</v>
      </c>
      <c r="Y51" s="623">
        <v>352.79225465250948</v>
      </c>
      <c r="Z51" s="413">
        <v>571.75608112032126</v>
      </c>
      <c r="AA51" s="413">
        <v>654.37411995211244</v>
      </c>
      <c r="AB51" s="413">
        <v>633.10324675882441</v>
      </c>
      <c r="AC51" s="413">
        <v>677.30066452159622</v>
      </c>
      <c r="AD51" s="413">
        <v>465.89775705929065</v>
      </c>
      <c r="AE51" s="623">
        <v>445.18353249986603</v>
      </c>
      <c r="AF51" s="623">
        <v>444.12100124195462</v>
      </c>
      <c r="AG51" s="413">
        <v>447.49316336479848</v>
      </c>
      <c r="AH51" s="413">
        <v>526.71306600128253</v>
      </c>
      <c r="AI51" s="175" t="s">
        <v>1682</v>
      </c>
      <c r="AJ51" s="413">
        <v>500.55861349773369</v>
      </c>
      <c r="AK51" s="413">
        <v>467.19280678383814</v>
      </c>
      <c r="AL51" s="413">
        <v>451.9987647879845</v>
      </c>
      <c r="AM51" s="413">
        <v>482.3868487445896</v>
      </c>
      <c r="AN51" s="413">
        <v>456.54440116385865</v>
      </c>
      <c r="AO51" s="413">
        <v>436.45059347058981</v>
      </c>
      <c r="AP51" s="413">
        <v>476.60137390564779</v>
      </c>
      <c r="AQ51" s="413">
        <v>577.76862938023282</v>
      </c>
      <c r="AR51" s="413">
        <v>581.62397770268797</v>
      </c>
      <c r="AS51" s="413">
        <v>573.89357295028526</v>
      </c>
    </row>
    <row r="52" spans="1:45" s="701" customFormat="1" ht="11.45" customHeight="1">
      <c r="A52" s="1430" t="s">
        <v>1015</v>
      </c>
      <c r="B52" s="414">
        <v>537.9</v>
      </c>
      <c r="C52" s="414">
        <v>446.4</v>
      </c>
      <c r="D52" s="414">
        <v>425.4</v>
      </c>
      <c r="E52" s="414">
        <v>458.4</v>
      </c>
      <c r="F52" s="1431">
        <v>541.79999999999995</v>
      </c>
      <c r="G52" s="414">
        <v>421.5</v>
      </c>
      <c r="H52" s="414">
        <v>556.4</v>
      </c>
      <c r="I52" s="414">
        <v>442.1</v>
      </c>
      <c r="J52" s="414">
        <v>393.6</v>
      </c>
      <c r="K52" s="414">
        <v>451.8</v>
      </c>
      <c r="L52" s="1430" t="s">
        <v>1015</v>
      </c>
      <c r="M52" s="414">
        <v>663.8</v>
      </c>
      <c r="N52" s="414">
        <v>481.5</v>
      </c>
      <c r="O52" s="414">
        <v>705.6</v>
      </c>
      <c r="P52" s="414">
        <v>483.8</v>
      </c>
      <c r="Q52" s="414">
        <v>382.6</v>
      </c>
      <c r="R52" s="1431">
        <v>488.3</v>
      </c>
      <c r="S52" s="1431">
        <v>467.3</v>
      </c>
      <c r="T52" s="414">
        <v>452.5</v>
      </c>
      <c r="U52" s="414">
        <v>494.2</v>
      </c>
      <c r="V52" s="1430" t="s">
        <v>1015</v>
      </c>
      <c r="W52" s="1431">
        <v>351</v>
      </c>
      <c r="X52" s="1431">
        <v>346.4</v>
      </c>
      <c r="Y52" s="1431">
        <v>352.8</v>
      </c>
      <c r="Z52" s="414">
        <v>571.70000000000005</v>
      </c>
      <c r="AA52" s="414">
        <v>654.4</v>
      </c>
      <c r="AB52" s="414">
        <v>633.1</v>
      </c>
      <c r="AC52" s="414">
        <v>677.3</v>
      </c>
      <c r="AD52" s="414">
        <v>465.9</v>
      </c>
      <c r="AE52" s="1431">
        <v>445.2</v>
      </c>
      <c r="AF52" s="1431">
        <v>444.1</v>
      </c>
      <c r="AG52" s="414">
        <v>447.5</v>
      </c>
      <c r="AH52" s="414">
        <v>526.70000000000005</v>
      </c>
      <c r="AI52" s="1430" t="s">
        <v>1015</v>
      </c>
      <c r="AJ52" s="414">
        <v>500</v>
      </c>
      <c r="AK52" s="414">
        <v>467.2</v>
      </c>
      <c r="AL52" s="414">
        <v>452</v>
      </c>
      <c r="AM52" s="414">
        <v>482.4</v>
      </c>
      <c r="AN52" s="414">
        <v>454.9</v>
      </c>
      <c r="AO52" s="414">
        <v>433.1</v>
      </c>
      <c r="AP52" s="414">
        <v>476.6</v>
      </c>
      <c r="AQ52" s="414">
        <v>577.79999999999995</v>
      </c>
      <c r="AR52" s="414">
        <v>581.6</v>
      </c>
      <c r="AS52" s="414">
        <v>573.9</v>
      </c>
    </row>
    <row r="53" spans="1:45" s="701" customFormat="1" ht="11.45" customHeight="1">
      <c r="A53" s="1430" t="s">
        <v>1016</v>
      </c>
      <c r="B53" s="414">
        <v>537.97298541466432</v>
      </c>
      <c r="C53" s="414">
        <v>446.41839022926877</v>
      </c>
      <c r="D53" s="414">
        <v>425.3875771969374</v>
      </c>
      <c r="E53" s="414">
        <v>458.39527086474277</v>
      </c>
      <c r="F53" s="1431">
        <v>541.80018862208669</v>
      </c>
      <c r="G53" s="414">
        <v>421.45267989739443</v>
      </c>
      <c r="H53" s="414">
        <v>556.40735133518035</v>
      </c>
      <c r="I53" s="414">
        <v>442.08984607299396</v>
      </c>
      <c r="J53" s="414">
        <v>393.64550663246212</v>
      </c>
      <c r="K53" s="414">
        <v>451.77871396110038</v>
      </c>
      <c r="L53" s="1430" t="s">
        <v>1016</v>
      </c>
      <c r="M53" s="414">
        <v>663.84597934936596</v>
      </c>
      <c r="N53" s="414">
        <v>481.54649230169167</v>
      </c>
      <c r="O53" s="414">
        <v>705.57718722774916</v>
      </c>
      <c r="P53" s="414">
        <v>483.75723466725458</v>
      </c>
      <c r="Q53" s="414">
        <v>382.61385851987751</v>
      </c>
      <c r="R53" s="1431">
        <v>488.2998143679086</v>
      </c>
      <c r="S53" s="1431">
        <v>467.33980786816142</v>
      </c>
      <c r="T53" s="414">
        <v>452.53735126181283</v>
      </c>
      <c r="U53" s="414">
        <v>494.16726516838042</v>
      </c>
      <c r="V53" s="1430" t="s">
        <v>1016</v>
      </c>
      <c r="W53" s="1431">
        <v>350.96560194670059</v>
      </c>
      <c r="X53" s="1431">
        <v>346.35155257159397</v>
      </c>
      <c r="Y53" s="1431">
        <v>352.78838204253037</v>
      </c>
      <c r="Z53" s="414">
        <v>571.78412374343486</v>
      </c>
      <c r="AA53" s="414">
        <v>654.36118031198259</v>
      </c>
      <c r="AB53" s="414">
        <v>633.10487014448097</v>
      </c>
      <c r="AC53" s="414">
        <v>677.30099678263889</v>
      </c>
      <c r="AD53" s="414">
        <v>465.89663559298594</v>
      </c>
      <c r="AE53" s="1431">
        <v>445.17529897821879</v>
      </c>
      <c r="AF53" s="1431">
        <v>444.13150223535587</v>
      </c>
      <c r="AG53" s="414">
        <v>447.48974508636496</v>
      </c>
      <c r="AH53" s="414">
        <v>526.71959912347336</v>
      </c>
      <c r="AI53" s="1430" t="s">
        <v>1016</v>
      </c>
      <c r="AJ53" s="414">
        <v>500.8381542398198</v>
      </c>
      <c r="AK53" s="414">
        <v>467.18921021728852</v>
      </c>
      <c r="AL53" s="414">
        <v>451.99814718324268</v>
      </c>
      <c r="AM53" s="414">
        <v>482.38027325133442</v>
      </c>
      <c r="AN53" s="414">
        <v>457.36882951144656</v>
      </c>
      <c r="AO53" s="414">
        <v>438.13559816293616</v>
      </c>
      <c r="AP53" s="414">
        <v>476.60206085995691</v>
      </c>
      <c r="AQ53" s="414">
        <v>577.75294470905988</v>
      </c>
      <c r="AR53" s="414">
        <v>581.63596692472993</v>
      </c>
      <c r="AS53" s="414">
        <v>573.8903594524196</v>
      </c>
    </row>
    <row r="54" spans="1:45" s="701" customFormat="1" ht="11.45" customHeight="1">
      <c r="A54" s="1430" t="s">
        <v>1017</v>
      </c>
      <c r="B54" s="414">
        <v>537.97298541466432</v>
      </c>
      <c r="C54" s="414">
        <v>446.41839022926877</v>
      </c>
      <c r="D54" s="414">
        <v>425.3875771969374</v>
      </c>
      <c r="E54" s="414">
        <v>458.39527086474277</v>
      </c>
      <c r="F54" s="1431">
        <v>541.80018862208669</v>
      </c>
      <c r="G54" s="414">
        <v>421.45267989739443</v>
      </c>
      <c r="H54" s="414">
        <v>556.40735133518035</v>
      </c>
      <c r="I54" s="414">
        <v>442.08984607299396</v>
      </c>
      <c r="J54" s="414">
        <v>393.64550663246212</v>
      </c>
      <c r="K54" s="414">
        <v>451.77871396110038</v>
      </c>
      <c r="L54" s="1430" t="s">
        <v>1017</v>
      </c>
      <c r="M54" s="414">
        <v>663.84597934936596</v>
      </c>
      <c r="N54" s="414">
        <v>481.54649230169167</v>
      </c>
      <c r="O54" s="414">
        <v>705.57718722774916</v>
      </c>
      <c r="P54" s="414">
        <v>483.75723466725458</v>
      </c>
      <c r="Q54" s="414">
        <v>382.61385851987751</v>
      </c>
      <c r="R54" s="1431">
        <v>488.2998143679086</v>
      </c>
      <c r="S54" s="1431">
        <v>467.33980786816142</v>
      </c>
      <c r="T54" s="414">
        <v>452.53735126181283</v>
      </c>
      <c r="U54" s="414">
        <v>494.16726516838042</v>
      </c>
      <c r="V54" s="1430" t="s">
        <v>1017</v>
      </c>
      <c r="W54" s="1431">
        <v>350.96560194670059</v>
      </c>
      <c r="X54" s="1431">
        <v>346.35155257159397</v>
      </c>
      <c r="Y54" s="1431">
        <v>352.78838204253037</v>
      </c>
      <c r="Z54" s="414">
        <v>571.78412374343486</v>
      </c>
      <c r="AA54" s="414">
        <v>654.36118031198259</v>
      </c>
      <c r="AB54" s="414">
        <v>633.10487014448097</v>
      </c>
      <c r="AC54" s="414">
        <v>677.30099678263889</v>
      </c>
      <c r="AD54" s="414">
        <v>465.89663559298594</v>
      </c>
      <c r="AE54" s="1431">
        <v>445.17529897821879</v>
      </c>
      <c r="AF54" s="1431">
        <v>444.13150223535587</v>
      </c>
      <c r="AG54" s="414">
        <v>447.48974508636496</v>
      </c>
      <c r="AH54" s="414">
        <v>526.71959912347336</v>
      </c>
      <c r="AI54" s="1430" t="s">
        <v>1017</v>
      </c>
      <c r="AJ54" s="414">
        <v>500.8381542398198</v>
      </c>
      <c r="AK54" s="414">
        <v>467.18921021728852</v>
      </c>
      <c r="AL54" s="414">
        <v>451.99814718324268</v>
      </c>
      <c r="AM54" s="414">
        <v>482.38027325133442</v>
      </c>
      <c r="AN54" s="414">
        <v>457.36882951144656</v>
      </c>
      <c r="AO54" s="414">
        <v>438.13559816293616</v>
      </c>
      <c r="AP54" s="414">
        <v>476.60206085995691</v>
      </c>
      <c r="AQ54" s="414">
        <v>577.75294470905988</v>
      </c>
      <c r="AR54" s="414">
        <v>581.63596692472993</v>
      </c>
      <c r="AS54" s="414">
        <v>573.8903594524196</v>
      </c>
    </row>
    <row r="55" spans="1:45" s="701" customFormat="1" ht="11.45" customHeight="1">
      <c r="A55" s="1430"/>
      <c r="B55" s="414"/>
      <c r="C55" s="414"/>
      <c r="D55" s="414"/>
      <c r="E55" s="414"/>
      <c r="F55" s="1431"/>
      <c r="G55" s="414"/>
      <c r="H55" s="414"/>
      <c r="I55" s="414"/>
      <c r="J55" s="414"/>
      <c r="K55" s="414"/>
      <c r="L55" s="1430"/>
      <c r="M55" s="414"/>
      <c r="N55" s="414"/>
      <c r="O55" s="414"/>
      <c r="P55" s="414"/>
      <c r="Q55" s="414"/>
      <c r="R55" s="1431"/>
      <c r="S55" s="1431"/>
      <c r="T55" s="414"/>
      <c r="U55" s="414"/>
      <c r="V55" s="1430"/>
      <c r="W55" s="1431"/>
      <c r="X55" s="1431"/>
      <c r="Y55" s="1431"/>
      <c r="Z55" s="414"/>
      <c r="AA55" s="414"/>
      <c r="AB55" s="414"/>
      <c r="AC55" s="414"/>
      <c r="AD55" s="414"/>
      <c r="AE55" s="1431"/>
      <c r="AF55" s="1431"/>
      <c r="AG55" s="414"/>
      <c r="AH55" s="414"/>
      <c r="AI55" s="1430"/>
      <c r="AJ55" s="414"/>
      <c r="AK55" s="414"/>
      <c r="AL55" s="414"/>
      <c r="AM55" s="414"/>
      <c r="AN55" s="414"/>
      <c r="AO55" s="414"/>
      <c r="AP55" s="414"/>
      <c r="AQ55" s="414"/>
      <c r="AR55" s="414"/>
      <c r="AS55" s="414"/>
    </row>
    <row r="56" spans="1:45" s="701" customFormat="1" ht="11.45" customHeight="1">
      <c r="A56" s="175" t="s">
        <v>1679</v>
      </c>
      <c r="B56" s="413">
        <v>537.97298541466432</v>
      </c>
      <c r="C56" s="413">
        <v>446.41839022926837</v>
      </c>
      <c r="D56" s="413">
        <v>425.3875771969374</v>
      </c>
      <c r="E56" s="413">
        <v>458.39527086474277</v>
      </c>
      <c r="F56" s="623">
        <v>541.80018862208635</v>
      </c>
      <c r="G56" s="413">
        <v>421.45267989739449</v>
      </c>
      <c r="H56" s="413">
        <v>556.40735133518035</v>
      </c>
      <c r="I56" s="413">
        <v>442.08984607299413</v>
      </c>
      <c r="J56" s="413">
        <v>393.64550663246189</v>
      </c>
      <c r="K56" s="413">
        <v>451.78580919596817</v>
      </c>
      <c r="L56" s="623" t="s">
        <v>1679</v>
      </c>
      <c r="M56" s="413">
        <v>663.84597934936573</v>
      </c>
      <c r="N56" s="413">
        <v>481.54649230169122</v>
      </c>
      <c r="O56" s="413">
        <v>705.57718722774939</v>
      </c>
      <c r="P56" s="413">
        <v>483.75723466725441</v>
      </c>
      <c r="Q56" s="413">
        <v>382.61385851987728</v>
      </c>
      <c r="R56" s="623">
        <v>488.29981436790837</v>
      </c>
      <c r="S56" s="623">
        <v>467.3398078681613</v>
      </c>
      <c r="T56" s="413">
        <v>452.53735126181272</v>
      </c>
      <c r="U56" s="413">
        <v>494.16726516838042</v>
      </c>
      <c r="V56" s="623" t="s">
        <v>1679</v>
      </c>
      <c r="W56" s="623">
        <v>350.96560194670047</v>
      </c>
      <c r="X56" s="623">
        <v>346.35155257159386</v>
      </c>
      <c r="Y56" s="413">
        <v>352.78838204253043</v>
      </c>
      <c r="Z56" s="413">
        <v>571.78412374343452</v>
      </c>
      <c r="AA56" s="413">
        <v>654.36118031198293</v>
      </c>
      <c r="AB56" s="413">
        <v>633.10487014448131</v>
      </c>
      <c r="AC56" s="413">
        <v>677.300996782639</v>
      </c>
      <c r="AD56" s="413">
        <v>465.89663559298589</v>
      </c>
      <c r="AE56" s="413">
        <v>445.17529897821885</v>
      </c>
      <c r="AF56" s="413">
        <v>444.13150223535604</v>
      </c>
      <c r="AG56" s="413">
        <v>447.48974508636491</v>
      </c>
      <c r="AH56" s="413">
        <v>526.71959912347324</v>
      </c>
      <c r="AI56" s="623" t="s">
        <v>1679</v>
      </c>
      <c r="AJ56" s="413">
        <v>500.83815423981963</v>
      </c>
      <c r="AK56" s="413">
        <v>467.18921021728846</v>
      </c>
      <c r="AL56" s="413">
        <v>451.99814718324251</v>
      </c>
      <c r="AM56" s="413">
        <v>482.38027325133419</v>
      </c>
      <c r="AN56" s="413">
        <v>457.36882951144622</v>
      </c>
      <c r="AO56" s="413">
        <v>438.13559816293582</v>
      </c>
      <c r="AP56" s="413">
        <v>476.6020608599564</v>
      </c>
      <c r="AQ56" s="413">
        <v>577.75294470905976</v>
      </c>
      <c r="AR56" s="413">
        <v>581.63596692472981</v>
      </c>
      <c r="AS56" s="413">
        <v>573.89035945241915</v>
      </c>
    </row>
    <row r="57" spans="1:45" s="701" customFormat="1" ht="11.45" customHeight="1">
      <c r="A57" s="1430" t="s">
        <v>56</v>
      </c>
      <c r="B57" s="414">
        <v>537.97298541466432</v>
      </c>
      <c r="C57" s="414">
        <v>446.41839022926877</v>
      </c>
      <c r="D57" s="414">
        <v>425.3875771969374</v>
      </c>
      <c r="E57" s="414">
        <v>458.39527086474277</v>
      </c>
      <c r="F57" s="1431">
        <v>541.80018862208669</v>
      </c>
      <c r="G57" s="414">
        <v>421.45267989739443</v>
      </c>
      <c r="H57" s="414">
        <v>556.40735133518035</v>
      </c>
      <c r="I57" s="414">
        <v>442.08984607299396</v>
      </c>
      <c r="J57" s="414">
        <v>393.64550663246212</v>
      </c>
      <c r="K57" s="414">
        <v>451.77871396110038</v>
      </c>
      <c r="L57" s="1431" t="s">
        <v>56</v>
      </c>
      <c r="M57" s="414">
        <v>663.84597934936596</v>
      </c>
      <c r="N57" s="414">
        <v>481.54649230169167</v>
      </c>
      <c r="O57" s="414">
        <v>705.57718722774916</v>
      </c>
      <c r="P57" s="414">
        <v>483.75723466725458</v>
      </c>
      <c r="Q57" s="414">
        <v>382.61385851987751</v>
      </c>
      <c r="R57" s="1431">
        <v>488.2998143679086</v>
      </c>
      <c r="S57" s="1431">
        <v>467.33980786816142</v>
      </c>
      <c r="T57" s="414">
        <v>452.53735126181283</v>
      </c>
      <c r="U57" s="414">
        <v>494.16726516838042</v>
      </c>
      <c r="V57" s="1431" t="s">
        <v>56</v>
      </c>
      <c r="W57" s="1431">
        <v>350.96560194670059</v>
      </c>
      <c r="X57" s="1431">
        <v>346.35155257159397</v>
      </c>
      <c r="Y57" s="414">
        <v>352.78838204253037</v>
      </c>
      <c r="Z57" s="414">
        <v>571.78412374343486</v>
      </c>
      <c r="AA57" s="414">
        <v>654.36118031198259</v>
      </c>
      <c r="AB57" s="414">
        <v>633.10487014448097</v>
      </c>
      <c r="AC57" s="414">
        <v>677.30099678263889</v>
      </c>
      <c r="AD57" s="414">
        <v>465.89663559298594</v>
      </c>
      <c r="AE57" s="414">
        <v>445.17529897821879</v>
      </c>
      <c r="AF57" s="414">
        <v>444.13150223535587</v>
      </c>
      <c r="AG57" s="414">
        <v>447.48974508636496</v>
      </c>
      <c r="AH57" s="414">
        <v>526.71959912347336</v>
      </c>
      <c r="AI57" s="1431" t="s">
        <v>56</v>
      </c>
      <c r="AJ57" s="414">
        <v>500.8381542398198</v>
      </c>
      <c r="AK57" s="414">
        <v>467.18921021728852</v>
      </c>
      <c r="AL57" s="414">
        <v>451.99814718324268</v>
      </c>
      <c r="AM57" s="414">
        <v>482.38027325133442</v>
      </c>
      <c r="AN57" s="414">
        <v>457.36882951144656</v>
      </c>
      <c r="AO57" s="414">
        <v>438.13559816293616</v>
      </c>
      <c r="AP57" s="414">
        <v>476.60206085995691</v>
      </c>
      <c r="AQ57" s="414">
        <v>577.75294470905988</v>
      </c>
      <c r="AR57" s="414">
        <v>581.63596692472993</v>
      </c>
      <c r="AS57" s="414">
        <v>573.8903594524196</v>
      </c>
    </row>
    <row r="58" spans="1:45" s="701" customFormat="1" ht="11.45" customHeight="1">
      <c r="A58" s="1430" t="s">
        <v>57</v>
      </c>
      <c r="B58" s="414">
        <v>537.97298541466432</v>
      </c>
      <c r="C58" s="414">
        <v>446.41839022926877</v>
      </c>
      <c r="D58" s="414">
        <v>425.3875771969374</v>
      </c>
      <c r="E58" s="414">
        <v>458.39527086474277</v>
      </c>
      <c r="F58" s="1431">
        <v>541.80018862208669</v>
      </c>
      <c r="G58" s="414">
        <v>421.45267989739443</v>
      </c>
      <c r="H58" s="414">
        <v>556.40735133518035</v>
      </c>
      <c r="I58" s="414">
        <v>442.08984607299396</v>
      </c>
      <c r="J58" s="414">
        <v>393.64550663246212</v>
      </c>
      <c r="K58" s="414">
        <v>451.77871396110038</v>
      </c>
      <c r="L58" s="1431" t="s">
        <v>57</v>
      </c>
      <c r="M58" s="414">
        <v>663.84597934936596</v>
      </c>
      <c r="N58" s="414">
        <v>481.54649230169167</v>
      </c>
      <c r="O58" s="414">
        <v>705.57718722774916</v>
      </c>
      <c r="P58" s="414">
        <v>483.75723466725458</v>
      </c>
      <c r="Q58" s="414">
        <v>382.61385851987751</v>
      </c>
      <c r="R58" s="1431">
        <v>488.2998143679086</v>
      </c>
      <c r="S58" s="1431">
        <v>467.33980786816142</v>
      </c>
      <c r="T58" s="414">
        <v>452.53735126181283</v>
      </c>
      <c r="U58" s="414">
        <v>494.16726516838042</v>
      </c>
      <c r="V58" s="1431" t="s">
        <v>57</v>
      </c>
      <c r="W58" s="1431">
        <v>350.96560194670059</v>
      </c>
      <c r="X58" s="1431">
        <v>346.35155257159397</v>
      </c>
      <c r="Y58" s="414">
        <v>352.78838204253037</v>
      </c>
      <c r="Z58" s="414">
        <v>571.78412374343486</v>
      </c>
      <c r="AA58" s="414">
        <v>654.36118031198259</v>
      </c>
      <c r="AB58" s="414">
        <v>633.10487014448097</v>
      </c>
      <c r="AC58" s="414">
        <v>677.30099678263889</v>
      </c>
      <c r="AD58" s="414">
        <v>465.89663559298594</v>
      </c>
      <c r="AE58" s="414">
        <v>445.17529897821879</v>
      </c>
      <c r="AF58" s="414">
        <v>444.13150223535587</v>
      </c>
      <c r="AG58" s="414">
        <v>447.48974508636496</v>
      </c>
      <c r="AH58" s="414">
        <v>526.71959912347336</v>
      </c>
      <c r="AI58" s="1431" t="s">
        <v>57</v>
      </c>
      <c r="AJ58" s="414">
        <v>500.8381542398198</v>
      </c>
      <c r="AK58" s="414">
        <v>467.18921021728852</v>
      </c>
      <c r="AL58" s="414">
        <v>451.99814718324268</v>
      </c>
      <c r="AM58" s="414">
        <v>482.38027325133442</v>
      </c>
      <c r="AN58" s="414">
        <v>457.36882951144656</v>
      </c>
      <c r="AO58" s="414">
        <v>438.13559816293616</v>
      </c>
      <c r="AP58" s="414">
        <v>476.60206085995691</v>
      </c>
      <c r="AQ58" s="414">
        <v>577.75294470905988</v>
      </c>
      <c r="AR58" s="414">
        <v>581.63596692472993</v>
      </c>
      <c r="AS58" s="414">
        <v>573.8903594524196</v>
      </c>
    </row>
    <row r="59" spans="1:45" s="701" customFormat="1" ht="11.45" customHeight="1">
      <c r="A59" s="1430" t="s">
        <v>58</v>
      </c>
      <c r="B59" s="414">
        <v>537.97298541466432</v>
      </c>
      <c r="C59" s="414">
        <v>446.41839022926877</v>
      </c>
      <c r="D59" s="414">
        <v>425.3875771969374</v>
      </c>
      <c r="E59" s="414">
        <v>458.39527086474277</v>
      </c>
      <c r="F59" s="1431">
        <v>541.80018862208669</v>
      </c>
      <c r="G59" s="414">
        <v>421.45267989739443</v>
      </c>
      <c r="H59" s="414">
        <v>556.40735133518035</v>
      </c>
      <c r="I59" s="414">
        <v>442.08984607299396</v>
      </c>
      <c r="J59" s="414">
        <v>393.64550663246212</v>
      </c>
      <c r="K59" s="414">
        <v>451.77871396110038</v>
      </c>
      <c r="L59" s="1431" t="s">
        <v>58</v>
      </c>
      <c r="M59" s="414">
        <v>663.84597934936596</v>
      </c>
      <c r="N59" s="414">
        <v>481.54649230169167</v>
      </c>
      <c r="O59" s="414">
        <v>705.57718722774916</v>
      </c>
      <c r="P59" s="414">
        <v>483.75723466725458</v>
      </c>
      <c r="Q59" s="414">
        <v>382.61385851987751</v>
      </c>
      <c r="R59" s="1431">
        <v>488.2998143679086</v>
      </c>
      <c r="S59" s="1431">
        <v>467.33980786816142</v>
      </c>
      <c r="T59" s="414">
        <v>452.53735126181283</v>
      </c>
      <c r="U59" s="414">
        <v>494.16726516838042</v>
      </c>
      <c r="V59" s="1431" t="s">
        <v>58</v>
      </c>
      <c r="W59" s="1431">
        <v>350.96560194670059</v>
      </c>
      <c r="X59" s="1431">
        <v>346.35155257159397</v>
      </c>
      <c r="Y59" s="414">
        <v>352.78838204253037</v>
      </c>
      <c r="Z59" s="414">
        <v>571.78412374343486</v>
      </c>
      <c r="AA59" s="414">
        <v>654.36118031198259</v>
      </c>
      <c r="AB59" s="414">
        <v>633.10487014448097</v>
      </c>
      <c r="AC59" s="414">
        <v>677.30099678263889</v>
      </c>
      <c r="AD59" s="414">
        <v>465.89663559298594</v>
      </c>
      <c r="AE59" s="414">
        <v>445.17529897821879</v>
      </c>
      <c r="AF59" s="414">
        <v>444.13150223535587</v>
      </c>
      <c r="AG59" s="414">
        <v>447.48974508636496</v>
      </c>
      <c r="AH59" s="414">
        <v>526.71959912347336</v>
      </c>
      <c r="AI59" s="1431" t="s">
        <v>58</v>
      </c>
      <c r="AJ59" s="414">
        <v>500.8381542398198</v>
      </c>
      <c r="AK59" s="414">
        <v>467.18921021728852</v>
      </c>
      <c r="AL59" s="414">
        <v>451.99814718324268</v>
      </c>
      <c r="AM59" s="414">
        <v>482.38027325133442</v>
      </c>
      <c r="AN59" s="414">
        <v>457.36882951144656</v>
      </c>
      <c r="AO59" s="414">
        <v>438.13559816293616</v>
      </c>
      <c r="AP59" s="414">
        <v>476.60206085995691</v>
      </c>
      <c r="AQ59" s="414">
        <v>577.75294470905988</v>
      </c>
      <c r="AR59" s="414">
        <v>581.63596692472993</v>
      </c>
      <c r="AS59" s="414">
        <v>573.8903594524196</v>
      </c>
    </row>
    <row r="60" spans="1:45" s="701" customFormat="1" ht="11.45" customHeight="1">
      <c r="A60" s="1430"/>
      <c r="B60" s="414"/>
      <c r="C60" s="414"/>
      <c r="D60" s="414"/>
      <c r="E60" s="414"/>
      <c r="F60" s="1431"/>
      <c r="G60" s="414"/>
      <c r="H60" s="414"/>
      <c r="I60" s="414"/>
      <c r="J60" s="414"/>
      <c r="K60" s="414"/>
      <c r="L60" s="1431"/>
      <c r="M60" s="414"/>
      <c r="N60" s="414"/>
      <c r="O60" s="414"/>
      <c r="P60" s="414"/>
      <c r="Q60" s="414"/>
      <c r="R60" s="1431"/>
      <c r="S60" s="1431"/>
      <c r="T60" s="414"/>
      <c r="U60" s="414"/>
      <c r="V60" s="1431"/>
      <c r="W60" s="1431"/>
      <c r="X60" s="1431"/>
      <c r="Y60" s="414"/>
      <c r="Z60" s="414"/>
      <c r="AA60" s="414"/>
      <c r="AB60" s="414"/>
      <c r="AC60" s="414"/>
      <c r="AD60" s="414"/>
      <c r="AE60" s="414"/>
      <c r="AF60" s="414"/>
      <c r="AG60" s="414"/>
      <c r="AH60" s="414"/>
      <c r="AI60" s="1431"/>
      <c r="AJ60" s="414"/>
      <c r="AK60" s="414"/>
      <c r="AL60" s="414"/>
      <c r="AM60" s="414"/>
      <c r="AN60" s="414"/>
      <c r="AO60" s="414"/>
      <c r="AP60" s="414"/>
      <c r="AQ60" s="414"/>
      <c r="AR60" s="414"/>
      <c r="AS60" s="414"/>
    </row>
    <row r="61" spans="1:45" s="717" customFormat="1" ht="11.45" customHeight="1">
      <c r="A61" s="175" t="s">
        <v>1680</v>
      </c>
      <c r="B61" s="413">
        <v>537.97298541466432</v>
      </c>
      <c r="C61" s="413">
        <v>446.41839022926877</v>
      </c>
      <c r="D61" s="413">
        <v>425.3875771969374</v>
      </c>
      <c r="E61" s="413">
        <v>458.39527086474271</v>
      </c>
      <c r="F61" s="623">
        <v>541.80018862208669</v>
      </c>
      <c r="G61" s="413">
        <v>421.45267989739443</v>
      </c>
      <c r="H61" s="413">
        <v>556.40735133518035</v>
      </c>
      <c r="I61" s="413">
        <v>442.08984607299391</v>
      </c>
      <c r="J61" s="413">
        <v>393.64550663246212</v>
      </c>
      <c r="K61" s="413">
        <v>451.77871396110038</v>
      </c>
      <c r="L61" s="623" t="s">
        <v>1680</v>
      </c>
      <c r="M61" s="413">
        <v>663.84597934936596</v>
      </c>
      <c r="N61" s="413">
        <v>481.54649230169167</v>
      </c>
      <c r="O61" s="413">
        <v>705.57718722774916</v>
      </c>
      <c r="P61" s="413">
        <v>483.75723466725452</v>
      </c>
      <c r="Q61" s="413">
        <v>382.61385851987751</v>
      </c>
      <c r="R61" s="623">
        <v>488.29981436790854</v>
      </c>
      <c r="S61" s="623">
        <v>467.33980786816142</v>
      </c>
      <c r="T61" s="413">
        <v>452.53735126181283</v>
      </c>
      <c r="U61" s="413">
        <v>494.16726516838037</v>
      </c>
      <c r="V61" s="623" t="s">
        <v>1680</v>
      </c>
      <c r="W61" s="623">
        <v>350.96560194670059</v>
      </c>
      <c r="X61" s="623">
        <v>346.35155257159397</v>
      </c>
      <c r="Y61" s="413">
        <v>352.78838204253037</v>
      </c>
      <c r="Z61" s="413">
        <v>571.78412374343486</v>
      </c>
      <c r="AA61" s="413">
        <v>654.36118031198259</v>
      </c>
      <c r="AB61" s="413">
        <v>633.10487014448097</v>
      </c>
      <c r="AC61" s="413">
        <v>677.30099678263889</v>
      </c>
      <c r="AD61" s="413">
        <v>465.89663559298594</v>
      </c>
      <c r="AE61" s="413">
        <v>445.17529897821879</v>
      </c>
      <c r="AF61" s="413">
        <v>444.13150223535587</v>
      </c>
      <c r="AG61" s="413">
        <v>438.59733925389185</v>
      </c>
      <c r="AH61" s="413">
        <v>513.19872469818961</v>
      </c>
      <c r="AI61" s="623" t="s">
        <v>1680</v>
      </c>
      <c r="AJ61" s="413">
        <v>497.58653798254153</v>
      </c>
      <c r="AK61" s="413">
        <v>462.47417788920387</v>
      </c>
      <c r="AL61" s="413">
        <v>451.99814718324268</v>
      </c>
      <c r="AM61" s="413">
        <v>472.92758066925506</v>
      </c>
      <c r="AN61" s="413">
        <v>452.65353954455856</v>
      </c>
      <c r="AO61" s="413">
        <v>438.13559816293616</v>
      </c>
      <c r="AP61" s="413">
        <v>467.14879742281886</v>
      </c>
      <c r="AQ61" s="413">
        <v>577.41244002737403</v>
      </c>
      <c r="AR61" s="413">
        <v>580.95305607040643</v>
      </c>
      <c r="AS61" s="413">
        <v>573.8903594524196</v>
      </c>
    </row>
    <row r="62" spans="1:45" s="701" customFormat="1" ht="11.45" customHeight="1">
      <c r="A62" s="1430" t="s">
        <v>59</v>
      </c>
      <c r="B62" s="414">
        <v>537.97298541466432</v>
      </c>
      <c r="C62" s="414">
        <v>446.41839022926877</v>
      </c>
      <c r="D62" s="414">
        <v>425.3875771969374</v>
      </c>
      <c r="E62" s="414">
        <v>458.39527086474277</v>
      </c>
      <c r="F62" s="1431">
        <v>541.80018862208669</v>
      </c>
      <c r="G62" s="414">
        <v>421.45267989739443</v>
      </c>
      <c r="H62" s="414">
        <v>556.40735133518035</v>
      </c>
      <c r="I62" s="414">
        <v>442.08984607299396</v>
      </c>
      <c r="J62" s="414">
        <v>393.64550663246212</v>
      </c>
      <c r="K62" s="414">
        <v>451.77871396110038</v>
      </c>
      <c r="L62" s="1431" t="s">
        <v>59</v>
      </c>
      <c r="M62" s="414">
        <v>663.84597934936596</v>
      </c>
      <c r="N62" s="414">
        <v>481.54649230169167</v>
      </c>
      <c r="O62" s="414">
        <v>705.57718722774916</v>
      </c>
      <c r="P62" s="414">
        <v>483.75723466725458</v>
      </c>
      <c r="Q62" s="414">
        <v>382.61385851987751</v>
      </c>
      <c r="R62" s="1431">
        <v>488.2998143679086</v>
      </c>
      <c r="S62" s="1431">
        <v>467.33980786816142</v>
      </c>
      <c r="T62" s="414">
        <v>452.53735126181283</v>
      </c>
      <c r="U62" s="414">
        <v>494.16726516838042</v>
      </c>
      <c r="V62" s="1431" t="s">
        <v>59</v>
      </c>
      <c r="W62" s="1431">
        <v>350.96560194670059</v>
      </c>
      <c r="X62" s="1431">
        <v>346.35155257159397</v>
      </c>
      <c r="Y62" s="414">
        <v>352.78838204253037</v>
      </c>
      <c r="Z62" s="414">
        <v>571.78412374343486</v>
      </c>
      <c r="AA62" s="414">
        <v>654.36118031198259</v>
      </c>
      <c r="AB62" s="414">
        <v>633.10487014448097</v>
      </c>
      <c r="AC62" s="414">
        <v>677.30099678263889</v>
      </c>
      <c r="AD62" s="414">
        <v>465.89663559298594</v>
      </c>
      <c r="AE62" s="414">
        <v>445.17529897821879</v>
      </c>
      <c r="AF62" s="414">
        <v>444.13150223535587</v>
      </c>
      <c r="AG62" s="414">
        <v>447.48974508636496</v>
      </c>
      <c r="AH62" s="414">
        <v>526.71959912347336</v>
      </c>
      <c r="AI62" s="1431" t="s">
        <v>59</v>
      </c>
      <c r="AJ62" s="414">
        <v>500.8381542398198</v>
      </c>
      <c r="AK62" s="414">
        <v>467.18921021728852</v>
      </c>
      <c r="AL62" s="414">
        <v>451.99814718324268</v>
      </c>
      <c r="AM62" s="414">
        <v>482.38027325133442</v>
      </c>
      <c r="AN62" s="414">
        <v>457.36882951144656</v>
      </c>
      <c r="AO62" s="414">
        <v>438.13559816293616</v>
      </c>
      <c r="AP62" s="414">
        <v>476.60206085995691</v>
      </c>
      <c r="AQ62" s="414">
        <v>577.75294470905988</v>
      </c>
      <c r="AR62" s="414">
        <v>581.63596692472993</v>
      </c>
      <c r="AS62" s="414">
        <v>573.8903594524196</v>
      </c>
    </row>
    <row r="63" spans="1:45" s="701" customFormat="1" ht="11.45" customHeight="1">
      <c r="A63" s="1430" t="s">
        <v>60</v>
      </c>
      <c r="B63" s="414">
        <v>537.97298541466432</v>
      </c>
      <c r="C63" s="414">
        <v>446.41839022926877</v>
      </c>
      <c r="D63" s="414">
        <v>425.3875771969374</v>
      </c>
      <c r="E63" s="414">
        <v>458.39527086474277</v>
      </c>
      <c r="F63" s="1431">
        <v>541.80018862208669</v>
      </c>
      <c r="G63" s="414">
        <v>421.45267989739443</v>
      </c>
      <c r="H63" s="414">
        <v>556.40735133518035</v>
      </c>
      <c r="I63" s="414">
        <v>442.08984607299396</v>
      </c>
      <c r="J63" s="414">
        <v>393.64550663246212</v>
      </c>
      <c r="K63" s="414">
        <v>451.77871396110038</v>
      </c>
      <c r="L63" s="1431" t="s">
        <v>60</v>
      </c>
      <c r="M63" s="414">
        <v>663.84597934936596</v>
      </c>
      <c r="N63" s="414">
        <v>481.54649230169167</v>
      </c>
      <c r="O63" s="414">
        <v>705.57718722774916</v>
      </c>
      <c r="P63" s="414">
        <v>483.75723466725458</v>
      </c>
      <c r="Q63" s="414">
        <v>382.61385851987751</v>
      </c>
      <c r="R63" s="1431">
        <v>488.2998143679086</v>
      </c>
      <c r="S63" s="1431">
        <v>467.33980786816142</v>
      </c>
      <c r="T63" s="414">
        <v>452.53735126181283</v>
      </c>
      <c r="U63" s="414">
        <v>494.16726516838042</v>
      </c>
      <c r="V63" s="1431" t="s">
        <v>60</v>
      </c>
      <c r="W63" s="1431">
        <v>350.96560194670059</v>
      </c>
      <c r="X63" s="1431">
        <v>346.35155257159397</v>
      </c>
      <c r="Y63" s="414">
        <v>352.78838204253037</v>
      </c>
      <c r="Z63" s="414">
        <v>571.78412374343486</v>
      </c>
      <c r="AA63" s="414">
        <v>654.36118031198259</v>
      </c>
      <c r="AB63" s="414">
        <v>633.10487014448097</v>
      </c>
      <c r="AC63" s="414">
        <v>677.30099678263889</v>
      </c>
      <c r="AD63" s="414">
        <v>465.89663559298594</v>
      </c>
      <c r="AE63" s="414">
        <v>445.17529897821879</v>
      </c>
      <c r="AF63" s="414">
        <v>444.13150223535587</v>
      </c>
      <c r="AG63" s="414">
        <v>434.21762284349398</v>
      </c>
      <c r="AH63" s="414">
        <v>506.56900490931082</v>
      </c>
      <c r="AI63" s="1431" t="s">
        <v>60</v>
      </c>
      <c r="AJ63" s="414">
        <v>495.96865492666547</v>
      </c>
      <c r="AK63" s="414">
        <v>460.13453649594817</v>
      </c>
      <c r="AL63" s="414">
        <v>451.99814718324268</v>
      </c>
      <c r="AM63" s="414">
        <v>468.27092580865354</v>
      </c>
      <c r="AN63" s="414">
        <v>450.31415579010616</v>
      </c>
      <c r="AO63" s="414">
        <v>438.13559816293616</v>
      </c>
      <c r="AP63" s="414">
        <v>462.49271341727604</v>
      </c>
      <c r="AQ63" s="414">
        <v>577.24226294891002</v>
      </c>
      <c r="AR63" s="414">
        <v>580.61190138453537</v>
      </c>
      <c r="AS63" s="414">
        <v>573.8903594524196</v>
      </c>
    </row>
    <row r="64" spans="1:45" s="701" customFormat="1" ht="11.45" customHeight="1">
      <c r="A64" s="1430" t="s">
        <v>61</v>
      </c>
      <c r="B64" s="414">
        <v>537.97298541466432</v>
      </c>
      <c r="C64" s="414">
        <v>446.41839022926877</v>
      </c>
      <c r="D64" s="414">
        <v>425.3875771969374</v>
      </c>
      <c r="E64" s="414">
        <v>458.39527086474277</v>
      </c>
      <c r="F64" s="1431">
        <v>541.80018862208669</v>
      </c>
      <c r="G64" s="414">
        <v>421.45267989739443</v>
      </c>
      <c r="H64" s="414">
        <v>556.40735133518035</v>
      </c>
      <c r="I64" s="414">
        <v>442.08984607299396</v>
      </c>
      <c r="J64" s="414">
        <v>393.64550663246212</v>
      </c>
      <c r="K64" s="414">
        <v>451.77871396110038</v>
      </c>
      <c r="L64" s="1431" t="s">
        <v>61</v>
      </c>
      <c r="M64" s="414">
        <v>663.84597934936596</v>
      </c>
      <c r="N64" s="414">
        <v>481.54649230169167</v>
      </c>
      <c r="O64" s="414">
        <v>705.57718722774916</v>
      </c>
      <c r="P64" s="414">
        <v>483.75723466725458</v>
      </c>
      <c r="Q64" s="414">
        <v>382.61385851987751</v>
      </c>
      <c r="R64" s="1431">
        <v>488.2998143679086</v>
      </c>
      <c r="S64" s="1431">
        <v>467.33980786816142</v>
      </c>
      <c r="T64" s="414">
        <v>452.53735126181283</v>
      </c>
      <c r="U64" s="414">
        <v>494.16726516838042</v>
      </c>
      <c r="V64" s="1431" t="s">
        <v>61</v>
      </c>
      <c r="W64" s="1431">
        <v>350.96560194670059</v>
      </c>
      <c r="X64" s="1431">
        <v>346.35155257159397</v>
      </c>
      <c r="Y64" s="414">
        <v>352.78838204253037</v>
      </c>
      <c r="Z64" s="414">
        <v>571.78412374343486</v>
      </c>
      <c r="AA64" s="414">
        <v>654.36118031198259</v>
      </c>
      <c r="AB64" s="414">
        <v>633.10487014448097</v>
      </c>
      <c r="AC64" s="414">
        <v>677.30099678263889</v>
      </c>
      <c r="AD64" s="414">
        <v>465.89663559298594</v>
      </c>
      <c r="AE64" s="414">
        <v>445.17529897821879</v>
      </c>
      <c r="AF64" s="414">
        <v>444.13150223535587</v>
      </c>
      <c r="AG64" s="414">
        <v>434.21762284349398</v>
      </c>
      <c r="AH64" s="414">
        <v>506.56900490931082</v>
      </c>
      <c r="AI64" s="1431" t="s">
        <v>61</v>
      </c>
      <c r="AJ64" s="414">
        <v>495.96865492666547</v>
      </c>
      <c r="AK64" s="414">
        <v>460.13453649594817</v>
      </c>
      <c r="AL64" s="414">
        <v>451.99814718324268</v>
      </c>
      <c r="AM64" s="414">
        <v>468.27092580865354</v>
      </c>
      <c r="AN64" s="414">
        <v>450.31415579010616</v>
      </c>
      <c r="AO64" s="414">
        <v>438.13559816293616</v>
      </c>
      <c r="AP64" s="414">
        <v>462.49271341727604</v>
      </c>
      <c r="AQ64" s="414">
        <v>577.24226294891002</v>
      </c>
      <c r="AR64" s="414">
        <v>580.61190138453537</v>
      </c>
      <c r="AS64" s="414">
        <v>573.8903594524196</v>
      </c>
    </row>
    <row r="65" spans="1:45" s="701" customFormat="1" ht="11.45" customHeight="1">
      <c r="A65" s="612"/>
      <c r="B65" s="414"/>
      <c r="C65" s="414"/>
      <c r="D65" s="414"/>
      <c r="E65" s="414"/>
      <c r="F65" s="414"/>
      <c r="G65" s="414"/>
      <c r="H65" s="414"/>
      <c r="I65" s="414"/>
      <c r="J65" s="414"/>
      <c r="K65" s="414"/>
      <c r="L65" s="414"/>
      <c r="M65" s="414"/>
      <c r="N65" s="414"/>
      <c r="O65" s="414"/>
      <c r="P65" s="414"/>
      <c r="Q65" s="414"/>
      <c r="R65" s="414"/>
      <c r="S65" s="414"/>
      <c r="T65" s="414"/>
      <c r="U65" s="414"/>
      <c r="V65" s="414"/>
      <c r="W65" s="414"/>
      <c r="X65" s="414"/>
      <c r="Y65" s="414"/>
      <c r="Z65" s="414"/>
      <c r="AA65" s="414"/>
      <c r="AB65" s="414"/>
      <c r="AC65" s="414"/>
      <c r="AD65" s="414"/>
      <c r="AE65" s="414"/>
      <c r="AF65" s="414"/>
      <c r="AG65" s="414"/>
      <c r="AH65" s="414"/>
      <c r="AI65" s="414"/>
      <c r="AJ65" s="414"/>
      <c r="AK65" s="414"/>
      <c r="AL65" s="414"/>
      <c r="AM65" s="414"/>
      <c r="AN65" s="414"/>
      <c r="AO65" s="414"/>
      <c r="AP65" s="414"/>
      <c r="AQ65" s="414"/>
      <c r="AR65" s="414"/>
      <c r="AS65" s="414"/>
    </row>
    <row r="66" spans="1:45" s="717" customFormat="1" ht="11.45" customHeight="1">
      <c r="A66" s="302" t="s">
        <v>2890</v>
      </c>
      <c r="B66" s="413"/>
      <c r="C66" s="413"/>
      <c r="D66" s="413"/>
      <c r="E66" s="413"/>
      <c r="F66" s="623"/>
      <c r="G66" s="413"/>
      <c r="H66" s="413"/>
      <c r="I66" s="413"/>
      <c r="J66" s="413"/>
      <c r="K66" s="413"/>
      <c r="L66" s="302" t="s">
        <v>2890</v>
      </c>
      <c r="M66" s="413"/>
      <c r="N66" s="413"/>
      <c r="O66" s="413"/>
      <c r="P66" s="413"/>
      <c r="Q66" s="413"/>
      <c r="R66" s="623"/>
      <c r="S66" s="623"/>
      <c r="T66" s="413"/>
      <c r="U66" s="413"/>
      <c r="V66" s="302" t="s">
        <v>2890</v>
      </c>
      <c r="W66" s="623"/>
      <c r="X66" s="623"/>
      <c r="Y66" s="413"/>
      <c r="Z66" s="413"/>
      <c r="AA66" s="413"/>
      <c r="AB66" s="413"/>
      <c r="AC66" s="413"/>
      <c r="AD66" s="413"/>
      <c r="AE66" s="413"/>
      <c r="AF66" s="413"/>
      <c r="AG66" s="413"/>
      <c r="AH66" s="413"/>
      <c r="AI66" s="302" t="s">
        <v>2890</v>
      </c>
      <c r="AJ66" s="413"/>
      <c r="AK66" s="413"/>
      <c r="AL66" s="413"/>
      <c r="AM66" s="413"/>
      <c r="AN66" s="413"/>
      <c r="AO66" s="413"/>
      <c r="AP66" s="413"/>
      <c r="AQ66" s="413"/>
      <c r="AR66" s="413"/>
      <c r="AS66" s="413"/>
    </row>
    <row r="67" spans="1:45" s="717" customFormat="1" ht="11.45" customHeight="1">
      <c r="A67" s="175" t="s">
        <v>1681</v>
      </c>
      <c r="B67" s="413">
        <v>542.10393333301113</v>
      </c>
      <c r="C67" s="413">
        <v>446.41839022926837</v>
      </c>
      <c r="D67" s="413">
        <v>425.3875771969374</v>
      </c>
      <c r="E67" s="413">
        <v>458.39527086474277</v>
      </c>
      <c r="F67" s="623">
        <v>541.80018862208635</v>
      </c>
      <c r="G67" s="413">
        <v>421.45267989739449</v>
      </c>
      <c r="H67" s="413">
        <v>556.40735133518035</v>
      </c>
      <c r="I67" s="413">
        <v>442.08984607299413</v>
      </c>
      <c r="J67" s="413">
        <v>393.64550663246189</v>
      </c>
      <c r="K67" s="413">
        <v>451.7787139611001</v>
      </c>
      <c r="L67" s="175" t="s">
        <v>1681</v>
      </c>
      <c r="M67" s="413">
        <v>663.84597934936573</v>
      </c>
      <c r="N67" s="413">
        <v>481.54649230169122</v>
      </c>
      <c r="O67" s="413">
        <v>705.57718722774939</v>
      </c>
      <c r="P67" s="413">
        <v>483.75723466725441</v>
      </c>
      <c r="Q67" s="413">
        <v>382.61385851987728</v>
      </c>
      <c r="R67" s="623">
        <v>488.29981436790837</v>
      </c>
      <c r="S67" s="623">
        <v>467.3398078681613</v>
      </c>
      <c r="T67" s="413">
        <v>452.53735126181272</v>
      </c>
      <c r="U67" s="413">
        <v>494.16726516838042</v>
      </c>
      <c r="V67" s="175" t="s">
        <v>1681</v>
      </c>
      <c r="W67" s="623">
        <v>350.96560194670047</v>
      </c>
      <c r="X67" s="623">
        <v>346.35155257159386</v>
      </c>
      <c r="Y67" s="413">
        <v>352.78838204253043</v>
      </c>
      <c r="Z67" s="413">
        <v>577.44052851476511</v>
      </c>
      <c r="AA67" s="413">
        <v>662.70503523626246</v>
      </c>
      <c r="AB67" s="413">
        <v>644.0186526161807</v>
      </c>
      <c r="AC67" s="413">
        <v>682.87138510730063</v>
      </c>
      <c r="AD67" s="413">
        <v>469.83965844966781</v>
      </c>
      <c r="AE67" s="413">
        <v>448.15495589270557</v>
      </c>
      <c r="AF67" s="413">
        <v>448.44197049497819</v>
      </c>
      <c r="AG67" s="413">
        <v>452.31967817445542</v>
      </c>
      <c r="AH67" s="413">
        <v>530.37075166377224</v>
      </c>
      <c r="AI67" s="175" t="s">
        <v>1681</v>
      </c>
      <c r="AJ67" s="413">
        <v>498.89708734700673</v>
      </c>
      <c r="AK67" s="413">
        <v>462.55197856856239</v>
      </c>
      <c r="AL67" s="413">
        <v>454.18752868296895</v>
      </c>
      <c r="AM67" s="413">
        <v>470.91642845415635</v>
      </c>
      <c r="AN67" s="413">
        <v>451.87965100053873</v>
      </c>
      <c r="AO67" s="413">
        <v>439.50261074876011</v>
      </c>
      <c r="AP67" s="413">
        <v>464.25638184761118</v>
      </c>
      <c r="AQ67" s="413">
        <v>582.03957645334765</v>
      </c>
      <c r="AR67" s="413">
        <v>585.42190619454027</v>
      </c>
      <c r="AS67" s="413">
        <v>578.67504844763459</v>
      </c>
    </row>
    <row r="68" spans="1:45" s="701" customFormat="1" ht="11.45" customHeight="1">
      <c r="A68" s="1430" t="s">
        <v>1012</v>
      </c>
      <c r="B68" s="414">
        <v>541.34728401056225</v>
      </c>
      <c r="C68" s="414">
        <v>446.41839022926877</v>
      </c>
      <c r="D68" s="414">
        <v>425.3875771969374</v>
      </c>
      <c r="E68" s="414">
        <v>458.39527086474277</v>
      </c>
      <c r="F68" s="1431">
        <v>541.80018862208669</v>
      </c>
      <c r="G68" s="414">
        <v>421.45267989739443</v>
      </c>
      <c r="H68" s="414">
        <v>556.40735133518035</v>
      </c>
      <c r="I68" s="414">
        <v>442.08984607299396</v>
      </c>
      <c r="J68" s="414">
        <v>393.64550663246212</v>
      </c>
      <c r="K68" s="414">
        <v>451.77871396110038</v>
      </c>
      <c r="L68" s="1430" t="s">
        <v>1012</v>
      </c>
      <c r="M68" s="414">
        <v>663.84597934936596</v>
      </c>
      <c r="N68" s="414">
        <v>481.54649230169167</v>
      </c>
      <c r="O68" s="414">
        <v>705.57718722774916</v>
      </c>
      <c r="P68" s="414">
        <v>483.75723466725458</v>
      </c>
      <c r="Q68" s="414">
        <v>382.61385851987751</v>
      </c>
      <c r="R68" s="1431">
        <v>488.2998143679086</v>
      </c>
      <c r="S68" s="1431">
        <v>467.33980786816142</v>
      </c>
      <c r="T68" s="414">
        <v>452.53735126181283</v>
      </c>
      <c r="U68" s="414">
        <v>494.16726516838042</v>
      </c>
      <c r="V68" s="1430" t="s">
        <v>1012</v>
      </c>
      <c r="W68" s="1431">
        <v>350.96560194670059</v>
      </c>
      <c r="X68" s="1431">
        <v>346.35155257159397</v>
      </c>
      <c r="Y68" s="414">
        <v>352.78838204253037</v>
      </c>
      <c r="Z68" s="414">
        <v>576.40455178108789</v>
      </c>
      <c r="AA68" s="414">
        <v>662.70503523626303</v>
      </c>
      <c r="AB68" s="414">
        <v>644.01865261618104</v>
      </c>
      <c r="AC68" s="414">
        <v>682.87138510730119</v>
      </c>
      <c r="AD68" s="414">
        <v>466.79024579089588</v>
      </c>
      <c r="AE68" s="414">
        <v>445.9153414224993</v>
      </c>
      <c r="AF68" s="414">
        <v>444.99614908697714</v>
      </c>
      <c r="AG68" s="414">
        <v>448.44531828327183</v>
      </c>
      <c r="AH68" s="414">
        <v>527.73363803721668</v>
      </c>
      <c r="AI68" s="1430" t="s">
        <v>1012</v>
      </c>
      <c r="AJ68" s="414">
        <v>499.06855291105023</v>
      </c>
      <c r="AK68" s="414">
        <v>462.55197856856267</v>
      </c>
      <c r="AL68" s="414">
        <v>454.187528682969</v>
      </c>
      <c r="AM68" s="414">
        <v>470.91642845415623</v>
      </c>
      <c r="AN68" s="414">
        <v>452.3946036489595</v>
      </c>
      <c r="AO68" s="414">
        <v>440.53282545030783</v>
      </c>
      <c r="AP68" s="414">
        <v>464.25638184761118</v>
      </c>
      <c r="AQ68" s="414">
        <v>582.03957645334765</v>
      </c>
      <c r="AR68" s="414">
        <v>585.42190619454027</v>
      </c>
      <c r="AS68" s="414">
        <v>578.67504844763482</v>
      </c>
    </row>
    <row r="69" spans="1:45" s="701" customFormat="1" ht="11.45" customHeight="1">
      <c r="A69" s="1430" t="s">
        <v>1013</v>
      </c>
      <c r="B69" s="414">
        <v>542.48265449449218</v>
      </c>
      <c r="C69" s="414">
        <v>446.41839022926877</v>
      </c>
      <c r="D69" s="414">
        <v>425.3875771969374</v>
      </c>
      <c r="E69" s="414">
        <v>458.39527086474277</v>
      </c>
      <c r="F69" s="1431">
        <v>541.80018862208669</v>
      </c>
      <c r="G69" s="414">
        <v>421.45267989739443</v>
      </c>
      <c r="H69" s="414">
        <v>556.40735133518035</v>
      </c>
      <c r="I69" s="414">
        <v>442.08984607299396</v>
      </c>
      <c r="J69" s="414">
        <v>393.64550663246212</v>
      </c>
      <c r="K69" s="414">
        <v>451.77871396110038</v>
      </c>
      <c r="L69" s="1430" t="s">
        <v>1013</v>
      </c>
      <c r="M69" s="414">
        <v>663.84597934936596</v>
      </c>
      <c r="N69" s="414">
        <v>481.54649230169167</v>
      </c>
      <c r="O69" s="414">
        <v>705.57718722774916</v>
      </c>
      <c r="P69" s="414">
        <v>483.75723466725458</v>
      </c>
      <c r="Q69" s="414">
        <v>382.61385851987751</v>
      </c>
      <c r="R69" s="1431">
        <v>488.2998143679086</v>
      </c>
      <c r="S69" s="1431">
        <v>467.33980786816142</v>
      </c>
      <c r="T69" s="414">
        <v>452.53735126181283</v>
      </c>
      <c r="U69" s="414">
        <v>494.16726516838042</v>
      </c>
      <c r="V69" s="1430" t="s">
        <v>1013</v>
      </c>
      <c r="W69" s="1431">
        <v>350.96560194670059</v>
      </c>
      <c r="X69" s="1431">
        <v>346.35155257159397</v>
      </c>
      <c r="Y69" s="414">
        <v>352.78838204253037</v>
      </c>
      <c r="Z69" s="414">
        <v>577.95921491121237</v>
      </c>
      <c r="AA69" s="414">
        <v>662.70503523626303</v>
      </c>
      <c r="AB69" s="414">
        <v>644.01865261618104</v>
      </c>
      <c r="AC69" s="414">
        <v>682.87138510730119</v>
      </c>
      <c r="AD69" s="414">
        <v>471.37182703149728</v>
      </c>
      <c r="AE69" s="414">
        <v>449.27897778613561</v>
      </c>
      <c r="AF69" s="414">
        <v>450.17487432384195</v>
      </c>
      <c r="AG69" s="414">
        <v>454.26939235734596</v>
      </c>
      <c r="AH69" s="414">
        <v>531.69424604406743</v>
      </c>
      <c r="AI69" s="1430" t="s">
        <v>1013</v>
      </c>
      <c r="AJ69" s="414">
        <v>498.81137665773389</v>
      </c>
      <c r="AK69" s="414">
        <v>462.55197856856267</v>
      </c>
      <c r="AL69" s="414">
        <v>454.187528682969</v>
      </c>
      <c r="AM69" s="414">
        <v>470.91642845415623</v>
      </c>
      <c r="AN69" s="414">
        <v>451.62239452855204</v>
      </c>
      <c r="AO69" s="414">
        <v>438.98840720949283</v>
      </c>
      <c r="AP69" s="414">
        <v>464.25638184761118</v>
      </c>
      <c r="AQ69" s="414">
        <v>582.03957645334765</v>
      </c>
      <c r="AR69" s="414">
        <v>585.42190619454027</v>
      </c>
      <c r="AS69" s="414">
        <v>578.67504844763482</v>
      </c>
    </row>
    <row r="70" spans="1:45" s="701" customFormat="1" ht="11.45" customHeight="1">
      <c r="A70" s="1432" t="s">
        <v>1014</v>
      </c>
      <c r="B70" s="743">
        <v>542.48265449449218</v>
      </c>
      <c r="C70" s="743">
        <v>446.41839022926877</v>
      </c>
      <c r="D70" s="743">
        <v>425.3875771969374</v>
      </c>
      <c r="E70" s="743">
        <v>458.39527086474277</v>
      </c>
      <c r="F70" s="1433">
        <v>541.80018862208669</v>
      </c>
      <c r="G70" s="743">
        <v>421.45267989739443</v>
      </c>
      <c r="H70" s="743">
        <v>556.40735133518035</v>
      </c>
      <c r="I70" s="743">
        <v>442.08984607299396</v>
      </c>
      <c r="J70" s="743">
        <v>393.64550663246212</v>
      </c>
      <c r="K70" s="743">
        <v>451.77871396110038</v>
      </c>
      <c r="L70" s="1432" t="s">
        <v>1014</v>
      </c>
      <c r="M70" s="743">
        <v>663.84597934936596</v>
      </c>
      <c r="N70" s="743">
        <v>481.54649230169167</v>
      </c>
      <c r="O70" s="743">
        <v>705.57718722774916</v>
      </c>
      <c r="P70" s="743">
        <v>483.75723466725458</v>
      </c>
      <c r="Q70" s="743">
        <v>382.61385851987751</v>
      </c>
      <c r="R70" s="1433">
        <v>488.2998143679086</v>
      </c>
      <c r="S70" s="1433">
        <v>467.33980786816142</v>
      </c>
      <c r="T70" s="743">
        <v>452.53735126181283</v>
      </c>
      <c r="U70" s="743">
        <v>494.16726516838042</v>
      </c>
      <c r="V70" s="1432" t="s">
        <v>1014</v>
      </c>
      <c r="W70" s="1433">
        <v>350.96560194670059</v>
      </c>
      <c r="X70" s="1433">
        <v>346.35155257159397</v>
      </c>
      <c r="Y70" s="743">
        <v>352.78838204253037</v>
      </c>
      <c r="Z70" s="743">
        <v>577.95921491121237</v>
      </c>
      <c r="AA70" s="743">
        <v>662.70503523626303</v>
      </c>
      <c r="AB70" s="743">
        <v>644.01865261618104</v>
      </c>
      <c r="AC70" s="743">
        <v>682.87138510730119</v>
      </c>
      <c r="AD70" s="743">
        <v>471.37182703149728</v>
      </c>
      <c r="AE70" s="743">
        <v>449.27897778613561</v>
      </c>
      <c r="AF70" s="743">
        <v>450.17487432384195</v>
      </c>
      <c r="AG70" s="743">
        <v>454.26939235734596</v>
      </c>
      <c r="AH70" s="743">
        <v>531.69424604406743</v>
      </c>
      <c r="AI70" s="1432" t="s">
        <v>1014</v>
      </c>
      <c r="AJ70" s="743">
        <v>498.81137665773389</v>
      </c>
      <c r="AK70" s="743">
        <v>462.55197856856267</v>
      </c>
      <c r="AL70" s="743">
        <v>454.187528682969</v>
      </c>
      <c r="AM70" s="743">
        <v>470.91642845415623</v>
      </c>
      <c r="AN70" s="743">
        <v>451.62239452855204</v>
      </c>
      <c r="AO70" s="743">
        <v>438.98840720949283</v>
      </c>
      <c r="AP70" s="743">
        <v>464.25638184761118</v>
      </c>
      <c r="AQ70" s="743">
        <v>582.03957645334765</v>
      </c>
      <c r="AR70" s="743">
        <v>585.42190619454027</v>
      </c>
      <c r="AS70" s="743">
        <v>578.67504844763482</v>
      </c>
    </row>
  </sheetData>
  <mergeCells count="40">
    <mergeCell ref="AR5:AR7"/>
    <mergeCell ref="AS5:AS7"/>
    <mergeCell ref="AC5:AC7"/>
    <mergeCell ref="AD5:AD7"/>
    <mergeCell ref="AE5:AE7"/>
    <mergeCell ref="AF5:AF7"/>
    <mergeCell ref="AG5:AG7"/>
    <mergeCell ref="AH5:AH7"/>
    <mergeCell ref="AJ5:AJ7"/>
    <mergeCell ref="AK5:AK7"/>
    <mergeCell ref="AL5:AL7"/>
    <mergeCell ref="AM5:AM7"/>
    <mergeCell ref="AN5:AN7"/>
    <mergeCell ref="AO5:AO7"/>
    <mergeCell ref="AP5:AP7"/>
    <mergeCell ref="AQ5:AQ7"/>
    <mergeCell ref="AA5:AA7"/>
    <mergeCell ref="AB5:AB7"/>
    <mergeCell ref="K5:K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W5:W7"/>
    <mergeCell ref="X5:X7"/>
    <mergeCell ref="Y5:Y7"/>
    <mergeCell ref="Z5:Z7"/>
    <mergeCell ref="I5:I7"/>
    <mergeCell ref="J5:J7"/>
    <mergeCell ref="B5:B7"/>
    <mergeCell ref="C5:C7"/>
    <mergeCell ref="E5:E7"/>
    <mergeCell ref="F5:F7"/>
    <mergeCell ref="G5:G7"/>
    <mergeCell ref="H5:H7"/>
  </mergeCells>
  <phoneticPr fontId="0" type="noConversion"/>
  <pageMargins left="0.51181102362204722" right="0.51181102362204722" top="0.98425196850393704" bottom="0" header="0.51181102362204722" footer="0.19685039370078741"/>
  <pageSetup paperSize="9" firstPageNumber="103" orientation="portrait" useFirstPageNumber="1" r:id="rId1"/>
  <headerFooter alignWithMargins="0">
    <oddFooter>&amp;C&amp;"Times New Roman,Bold"&amp;10&amp;P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sheetPr codeName="Sheet73"/>
  <dimension ref="A1:P83"/>
  <sheetViews>
    <sheetView topLeftCell="D16" zoomScale="115" zoomScaleNormal="115" workbookViewId="0">
      <selection activeCell="M16" sqref="M16"/>
    </sheetView>
  </sheetViews>
  <sheetFormatPr defaultColWidth="8.5" defaultRowHeight="9.9499999999999993" customHeight="1"/>
  <cols>
    <col min="1" max="1" width="14" style="19" customWidth="1"/>
    <col min="2" max="9" width="9.1640625" style="19" customWidth="1"/>
    <col min="10" max="10" width="9.5" style="19" customWidth="1"/>
    <col min="11" max="12" width="9.1640625" style="19" customWidth="1"/>
    <col min="13" max="13" width="12.1640625" style="1" bestFit="1" customWidth="1"/>
    <col min="14" max="16384" width="8.5" style="1"/>
  </cols>
  <sheetData>
    <row r="1" spans="1:13" s="463" customFormat="1" ht="14.1" customHeight="1">
      <c r="A1" s="458" t="s">
        <v>2469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</row>
    <row r="2" spans="1:13" s="463" customFormat="1" ht="14.1" customHeight="1">
      <c r="A2" s="462"/>
    </row>
    <row r="3" spans="1:13" s="463" customFormat="1" ht="14.1" customHeight="1">
      <c r="A3" s="462"/>
    </row>
    <row r="4" spans="1:13" s="463" customFormat="1" ht="14.1" customHeight="1">
      <c r="A4" s="462" t="s">
        <v>280</v>
      </c>
    </row>
    <row r="5" spans="1:13" ht="9.9499999999999993" customHeight="1">
      <c r="A5" s="1900"/>
      <c r="B5" s="426" t="s">
        <v>88</v>
      </c>
      <c r="C5" s="426"/>
      <c r="D5" s="426"/>
      <c r="E5" s="426"/>
      <c r="F5" s="426" t="s">
        <v>90</v>
      </c>
      <c r="G5" s="426"/>
      <c r="H5" s="426"/>
      <c r="I5" s="426"/>
      <c r="J5" s="426" t="s">
        <v>91</v>
      </c>
      <c r="K5" s="426"/>
      <c r="L5" s="426"/>
      <c r="M5" s="426"/>
    </row>
    <row r="6" spans="1:13" ht="9.9499999999999993" customHeight="1">
      <c r="A6" s="1907" t="s">
        <v>976</v>
      </c>
      <c r="B6" s="325"/>
      <c r="C6" s="5"/>
      <c r="D6" s="5"/>
      <c r="E6" s="5" t="s">
        <v>1345</v>
      </c>
      <c r="F6" s="5"/>
      <c r="G6" s="5"/>
      <c r="H6" s="5"/>
      <c r="I6" s="5" t="s">
        <v>92</v>
      </c>
      <c r="J6" s="5"/>
      <c r="K6" s="5"/>
      <c r="L6" s="5"/>
      <c r="M6" s="5" t="s">
        <v>93</v>
      </c>
    </row>
    <row r="7" spans="1:13" ht="9.9499999999999993" customHeight="1">
      <c r="A7" s="1907" t="s">
        <v>94</v>
      </c>
      <c r="B7" s="325" t="s">
        <v>1923</v>
      </c>
      <c r="C7" s="5" t="s">
        <v>95</v>
      </c>
      <c r="D7" s="5" t="s">
        <v>1917</v>
      </c>
      <c r="E7" s="5" t="s">
        <v>96</v>
      </c>
      <c r="F7" s="5" t="s">
        <v>1924</v>
      </c>
      <c r="G7" s="5" t="s">
        <v>95</v>
      </c>
      <c r="H7" s="5" t="s">
        <v>1917</v>
      </c>
      <c r="I7" s="5" t="s">
        <v>96</v>
      </c>
      <c r="J7" s="5" t="s">
        <v>1925</v>
      </c>
      <c r="K7" s="5" t="s">
        <v>1926</v>
      </c>
      <c r="L7" s="5" t="s">
        <v>1927</v>
      </c>
      <c r="M7" s="5" t="s">
        <v>1928</v>
      </c>
    </row>
    <row r="8" spans="1:13" s="2375" customFormat="1" ht="9.9499999999999993" customHeight="1">
      <c r="A8" s="1908"/>
      <c r="B8" s="228">
        <v>1</v>
      </c>
      <c r="C8" s="76">
        <v>2</v>
      </c>
      <c r="D8" s="76">
        <v>3</v>
      </c>
      <c r="E8" s="76">
        <v>4</v>
      </c>
      <c r="F8" s="76">
        <v>5</v>
      </c>
      <c r="G8" s="76">
        <v>6</v>
      </c>
      <c r="H8" s="76">
        <v>7</v>
      </c>
      <c r="I8" s="76">
        <v>8</v>
      </c>
      <c r="J8" s="76">
        <v>9</v>
      </c>
      <c r="K8" s="76">
        <v>10</v>
      </c>
      <c r="L8" s="76">
        <v>11</v>
      </c>
      <c r="M8" s="76">
        <v>12</v>
      </c>
    </row>
    <row r="9" spans="1:13" s="717" customFormat="1" ht="9.1999999999999993" customHeight="1">
      <c r="A9" s="719" t="s">
        <v>1665</v>
      </c>
      <c r="B9" s="1445">
        <v>889.6</v>
      </c>
      <c r="C9" s="65">
        <v>746.7</v>
      </c>
      <c r="D9" s="65"/>
      <c r="E9" s="65">
        <v>142.9</v>
      </c>
      <c r="F9" s="65">
        <v>1814.6</v>
      </c>
      <c r="G9" s="65">
        <v>1475.7</v>
      </c>
      <c r="H9" s="65"/>
      <c r="I9" s="65">
        <v>338.9</v>
      </c>
      <c r="J9" s="65">
        <v>-925</v>
      </c>
      <c r="K9" s="65">
        <v>-729</v>
      </c>
      <c r="L9" s="65"/>
      <c r="M9" s="65">
        <v>-196</v>
      </c>
    </row>
    <row r="10" spans="1:13" s="717" customFormat="1" ht="9.1999999999999993" customHeight="1">
      <c r="A10" s="719" t="s">
        <v>1666</v>
      </c>
      <c r="B10" s="1447">
        <v>1185.8</v>
      </c>
      <c r="C10" s="65">
        <v>893.7</v>
      </c>
      <c r="D10" s="65"/>
      <c r="E10" s="65">
        <v>292.10000000000002</v>
      </c>
      <c r="F10" s="65">
        <v>1981.7</v>
      </c>
      <c r="G10" s="65">
        <v>1227.0999999999999</v>
      </c>
      <c r="H10" s="65"/>
      <c r="I10" s="65">
        <v>754.6</v>
      </c>
      <c r="J10" s="65">
        <v>-795.9</v>
      </c>
      <c r="K10" s="65">
        <v>-333.4</v>
      </c>
      <c r="L10" s="65"/>
      <c r="M10" s="65">
        <v>-462.5</v>
      </c>
    </row>
    <row r="11" spans="1:13" s="717" customFormat="1" ht="9.1999999999999993" customHeight="1">
      <c r="A11" s="719" t="s">
        <v>1667</v>
      </c>
      <c r="B11" s="1447">
        <v>1164.7</v>
      </c>
      <c r="C11" s="65">
        <v>779.6</v>
      </c>
      <c r="D11" s="65"/>
      <c r="E11" s="65">
        <v>385.1</v>
      </c>
      <c r="F11" s="65">
        <v>2008</v>
      </c>
      <c r="G11" s="65">
        <v>1343.5</v>
      </c>
      <c r="H11" s="65"/>
      <c r="I11" s="65">
        <v>664.5</v>
      </c>
      <c r="J11" s="65">
        <v>-843.3</v>
      </c>
      <c r="K11" s="65">
        <v>-563.9</v>
      </c>
      <c r="L11" s="65"/>
      <c r="M11" s="65">
        <v>-279.39999999999998</v>
      </c>
    </row>
    <row r="12" spans="1:13" s="717" customFormat="1" ht="9.1999999999999993" customHeight="1">
      <c r="A12" s="719" t="s">
        <v>1668</v>
      </c>
      <c r="B12" s="1447">
        <v>1046.2</v>
      </c>
      <c r="C12" s="65">
        <v>498.1</v>
      </c>
      <c r="D12" s="65"/>
      <c r="E12" s="65">
        <v>548.1</v>
      </c>
      <c r="F12" s="65">
        <v>2469.6</v>
      </c>
      <c r="G12" s="65">
        <v>1534.1</v>
      </c>
      <c r="H12" s="65"/>
      <c r="I12" s="65">
        <v>935.5</v>
      </c>
      <c r="J12" s="65">
        <v>-1423.4</v>
      </c>
      <c r="K12" s="65">
        <v>-1036</v>
      </c>
      <c r="L12" s="65"/>
      <c r="M12" s="65">
        <v>-387.4</v>
      </c>
    </row>
    <row r="13" spans="1:13" s="717" customFormat="1" ht="9.1999999999999993" customHeight="1">
      <c r="A13" s="719" t="s">
        <v>1669</v>
      </c>
      <c r="B13" s="1447">
        <v>1296.8</v>
      </c>
      <c r="C13" s="65">
        <v>650.1</v>
      </c>
      <c r="D13" s="65"/>
      <c r="E13" s="65">
        <v>646.70000000000005</v>
      </c>
      <c r="F13" s="65">
        <v>2884.7</v>
      </c>
      <c r="G13" s="65">
        <v>1581.7</v>
      </c>
      <c r="H13" s="65"/>
      <c r="I13" s="65">
        <v>1303</v>
      </c>
      <c r="J13" s="65">
        <v>-1587.9</v>
      </c>
      <c r="K13" s="65">
        <v>-931.6</v>
      </c>
      <c r="L13" s="65"/>
      <c r="M13" s="65">
        <v>-656.3</v>
      </c>
    </row>
    <row r="14" spans="1:13" s="717" customFormat="1" ht="9.1999999999999993" customHeight="1">
      <c r="A14" s="719" t="s">
        <v>1670</v>
      </c>
      <c r="B14" s="1447">
        <v>1150.5</v>
      </c>
      <c r="C14" s="65">
        <v>520.9</v>
      </c>
      <c r="D14" s="65"/>
      <c r="E14" s="65">
        <v>629.6</v>
      </c>
      <c r="F14" s="65">
        <v>3480.1</v>
      </c>
      <c r="G14" s="65">
        <v>1786.4</v>
      </c>
      <c r="H14" s="65"/>
      <c r="I14" s="65">
        <v>1693.7</v>
      </c>
      <c r="J14" s="65">
        <v>-2329.6</v>
      </c>
      <c r="K14" s="65">
        <v>-1265.5</v>
      </c>
      <c r="L14" s="65"/>
      <c r="M14" s="65">
        <v>-1064.0999999999999</v>
      </c>
    </row>
    <row r="15" spans="1:13" s="717" customFormat="1" ht="9.1999999999999993" customHeight="1">
      <c r="A15" s="719" t="s">
        <v>1671</v>
      </c>
      <c r="B15" s="1447">
        <v>1608.7</v>
      </c>
      <c r="C15" s="65">
        <v>992.4</v>
      </c>
      <c r="D15" s="65"/>
      <c r="E15" s="65">
        <v>616.29999999999995</v>
      </c>
      <c r="F15" s="65">
        <v>4428.2</v>
      </c>
      <c r="G15" s="65">
        <v>2179</v>
      </c>
      <c r="H15" s="65"/>
      <c r="I15" s="65">
        <v>2249.1999999999998</v>
      </c>
      <c r="J15" s="65">
        <v>-2819.5</v>
      </c>
      <c r="K15" s="65">
        <v>-1186.5999999999999</v>
      </c>
      <c r="L15" s="65"/>
      <c r="M15" s="65">
        <v>-1632.9</v>
      </c>
    </row>
    <row r="16" spans="1:13" s="717" customFormat="1" ht="9.1999999999999993" customHeight="1">
      <c r="A16" s="719" t="s">
        <v>1672</v>
      </c>
      <c r="B16" s="1447">
        <v>1491.5</v>
      </c>
      <c r="C16" s="65">
        <v>994.4</v>
      </c>
      <c r="D16" s="65"/>
      <c r="E16" s="65">
        <v>497.1</v>
      </c>
      <c r="F16" s="65">
        <v>4930.3</v>
      </c>
      <c r="G16" s="65">
        <v>2280.9</v>
      </c>
      <c r="H16" s="65"/>
      <c r="I16" s="65">
        <v>2649.4</v>
      </c>
      <c r="J16" s="65">
        <v>-3438.8</v>
      </c>
      <c r="K16" s="65">
        <v>-1286.5</v>
      </c>
      <c r="L16" s="65"/>
      <c r="M16" s="65">
        <v>-2152.6999999999998</v>
      </c>
    </row>
    <row r="17" spans="1:16" s="717" customFormat="1" ht="9.1999999999999993" customHeight="1">
      <c r="A17" s="719" t="s">
        <v>1673</v>
      </c>
      <c r="B17" s="1447">
        <v>1132</v>
      </c>
      <c r="C17" s="65">
        <v>843.3</v>
      </c>
      <c r="D17" s="65"/>
      <c r="E17" s="65">
        <v>288.7</v>
      </c>
      <c r="F17" s="65">
        <v>6314</v>
      </c>
      <c r="G17" s="65">
        <v>2499.6</v>
      </c>
      <c r="H17" s="65"/>
      <c r="I17" s="65">
        <v>3814.4</v>
      </c>
      <c r="J17" s="65">
        <v>-5182</v>
      </c>
      <c r="K17" s="65">
        <v>-1656.3</v>
      </c>
      <c r="L17" s="65"/>
      <c r="M17" s="65">
        <v>-3525.7</v>
      </c>
    </row>
    <row r="18" spans="1:16" s="717" customFormat="1" ht="9.1999999999999993" customHeight="1">
      <c r="A18" s="719" t="s">
        <v>1674</v>
      </c>
      <c r="B18" s="1447">
        <v>1703.9</v>
      </c>
      <c r="C18" s="65">
        <v>1160.7</v>
      </c>
      <c r="D18" s="65"/>
      <c r="E18" s="65">
        <v>543.20000000000005</v>
      </c>
      <c r="F18" s="65">
        <v>6514.3</v>
      </c>
      <c r="G18" s="65">
        <v>3058</v>
      </c>
      <c r="H18" s="65"/>
      <c r="I18" s="65">
        <v>3456.3</v>
      </c>
      <c r="J18" s="65">
        <v>-4810.3999999999996</v>
      </c>
      <c r="K18" s="65">
        <v>-1897.3</v>
      </c>
      <c r="L18" s="65"/>
      <c r="M18" s="65">
        <v>-2913.1</v>
      </c>
    </row>
    <row r="19" spans="1:16" s="717" customFormat="1" ht="9.1999999999999993" customHeight="1">
      <c r="A19" s="719" t="s">
        <v>1675</v>
      </c>
      <c r="B19" s="1447">
        <v>2740.6</v>
      </c>
      <c r="C19" s="65">
        <v>1601.7</v>
      </c>
      <c r="D19" s="65"/>
      <c r="E19" s="65">
        <v>1138.9000000000001</v>
      </c>
      <c r="F19" s="65">
        <v>7742.1</v>
      </c>
      <c r="G19" s="65">
        <v>3895.8</v>
      </c>
      <c r="H19" s="65"/>
      <c r="I19" s="65">
        <v>3846.3</v>
      </c>
      <c r="J19" s="65">
        <v>-5001.5</v>
      </c>
      <c r="K19" s="65">
        <v>-2294.1</v>
      </c>
      <c r="L19" s="65"/>
      <c r="M19" s="65">
        <v>-2707.4</v>
      </c>
    </row>
    <row r="20" spans="1:16" s="717" customFormat="1" ht="9.1999999999999993" customHeight="1">
      <c r="A20" s="719" t="s">
        <v>1676</v>
      </c>
      <c r="B20" s="1447">
        <v>3078</v>
      </c>
      <c r="C20" s="65">
        <v>1241.0999999999999</v>
      </c>
      <c r="D20" s="65"/>
      <c r="E20" s="65">
        <v>1836.9</v>
      </c>
      <c r="F20" s="65">
        <v>9341.2000000000007</v>
      </c>
      <c r="G20" s="65">
        <v>3970.9</v>
      </c>
      <c r="H20" s="65"/>
      <c r="I20" s="65">
        <v>5370.3</v>
      </c>
      <c r="J20" s="65">
        <v>-6263.2</v>
      </c>
      <c r="K20" s="65">
        <v>-2729.8</v>
      </c>
      <c r="L20" s="65"/>
      <c r="M20" s="65">
        <v>-3533.4</v>
      </c>
    </row>
    <row r="21" spans="1:16" s="717" customFormat="1" ht="9.1999999999999993" customHeight="1">
      <c r="A21" s="719" t="s">
        <v>1677</v>
      </c>
      <c r="B21" s="1447">
        <v>2991.4</v>
      </c>
      <c r="C21" s="65">
        <v>1302.5999999999999</v>
      </c>
      <c r="D21" s="65"/>
      <c r="E21" s="65">
        <v>1688.8</v>
      </c>
      <c r="F21" s="65">
        <v>10905.2</v>
      </c>
      <c r="G21" s="65">
        <v>4262</v>
      </c>
      <c r="H21" s="65"/>
      <c r="I21" s="65">
        <v>6643.2</v>
      </c>
      <c r="J21" s="65">
        <v>-7913.8</v>
      </c>
      <c r="K21" s="65">
        <v>-2959.4</v>
      </c>
      <c r="L21" s="65"/>
      <c r="M21" s="65">
        <v>-4954.3999999999996</v>
      </c>
    </row>
    <row r="22" spans="1:16" s="717" customFormat="1" ht="9.1999999999999993" customHeight="1">
      <c r="A22" s="719" t="s">
        <v>1678</v>
      </c>
      <c r="B22" s="1447">
        <v>4114.5</v>
      </c>
      <c r="C22" s="65">
        <v>1567.6</v>
      </c>
      <c r="D22" s="65"/>
      <c r="E22" s="65">
        <v>2546.9</v>
      </c>
      <c r="F22" s="65">
        <v>13869.6</v>
      </c>
      <c r="G22" s="65">
        <v>4595.7</v>
      </c>
      <c r="H22" s="65"/>
      <c r="I22" s="65">
        <v>9273.9</v>
      </c>
      <c r="J22" s="65">
        <v>-9755.1</v>
      </c>
      <c r="K22" s="65">
        <v>-3028.1</v>
      </c>
      <c r="L22" s="65"/>
      <c r="M22" s="65">
        <v>-6727</v>
      </c>
    </row>
    <row r="23" spans="1:16" s="717" customFormat="1" ht="9.1999999999999993" customHeight="1">
      <c r="A23" s="719" t="s">
        <v>727</v>
      </c>
      <c r="B23" s="1447">
        <v>4195.3</v>
      </c>
      <c r="C23" s="65">
        <v>1034.9000000000001</v>
      </c>
      <c r="D23" s="65"/>
      <c r="E23" s="65">
        <v>3160.4</v>
      </c>
      <c r="F23" s="65">
        <v>16263.7</v>
      </c>
      <c r="G23" s="65">
        <v>4238.7</v>
      </c>
      <c r="H23" s="65"/>
      <c r="I23" s="65">
        <v>12025</v>
      </c>
      <c r="J23" s="65">
        <v>-12068.4</v>
      </c>
      <c r="K23" s="65">
        <v>-3203.8</v>
      </c>
      <c r="L23" s="65"/>
      <c r="M23" s="65">
        <v>-8864.6</v>
      </c>
    </row>
    <row r="24" spans="1:16" s="717" customFormat="1" ht="9.1999999999999993" customHeight="1">
      <c r="A24" s="719" t="s">
        <v>728</v>
      </c>
      <c r="B24" s="1447">
        <v>5156.2</v>
      </c>
      <c r="C24" s="65">
        <v>602.5</v>
      </c>
      <c r="D24" s="65"/>
      <c r="E24" s="65">
        <v>4553.7</v>
      </c>
      <c r="F24" s="65">
        <v>18324.900000000001</v>
      </c>
      <c r="G24" s="65">
        <v>4674.5</v>
      </c>
      <c r="H24" s="65"/>
      <c r="I24" s="65">
        <v>13650.4</v>
      </c>
      <c r="J24" s="65">
        <v>-13168.7</v>
      </c>
      <c r="K24" s="65">
        <v>-4072</v>
      </c>
      <c r="L24" s="65"/>
      <c r="M24" s="65">
        <v>-9096.7000000000007</v>
      </c>
    </row>
    <row r="25" spans="1:16" s="717" customFormat="1" ht="9.1999999999999993" customHeight="1">
      <c r="A25" s="719" t="s">
        <v>729</v>
      </c>
      <c r="B25" s="1447">
        <v>7387.5</v>
      </c>
      <c r="C25" s="65">
        <v>1552.2</v>
      </c>
      <c r="D25" s="65"/>
      <c r="E25" s="65">
        <v>5835.3</v>
      </c>
      <c r="F25" s="65">
        <v>23226.5</v>
      </c>
      <c r="G25" s="65">
        <v>7323.1</v>
      </c>
      <c r="H25" s="65"/>
      <c r="I25" s="65">
        <v>15903.4</v>
      </c>
      <c r="J25" s="65">
        <v>-15839</v>
      </c>
      <c r="K25" s="65">
        <v>-5770.9</v>
      </c>
      <c r="L25" s="65"/>
      <c r="M25" s="65">
        <v>-10068.1</v>
      </c>
    </row>
    <row r="26" spans="1:16" s="717" customFormat="1" ht="9.1999999999999993" customHeight="1">
      <c r="A26" s="719" t="s">
        <v>732</v>
      </c>
      <c r="B26" s="1447">
        <v>13706.5</v>
      </c>
      <c r="C26" s="65">
        <v>1450</v>
      </c>
      <c r="D26" s="65"/>
      <c r="E26" s="65">
        <v>12256.5</v>
      </c>
      <c r="F26" s="65">
        <v>31940</v>
      </c>
      <c r="G26" s="65">
        <v>11245.5</v>
      </c>
      <c r="H26" s="65"/>
      <c r="I26" s="65">
        <v>20694.5</v>
      </c>
      <c r="J26" s="65">
        <v>-18233.5</v>
      </c>
      <c r="K26" s="65">
        <v>-9795.5</v>
      </c>
      <c r="L26" s="65"/>
      <c r="M26" s="65">
        <v>-8438</v>
      </c>
    </row>
    <row r="27" spans="1:16" s="717" customFormat="1" ht="9.1999999999999993" customHeight="1">
      <c r="A27" s="719" t="s">
        <v>737</v>
      </c>
      <c r="B27" s="1447">
        <v>17266.5</v>
      </c>
      <c r="C27" s="65">
        <v>1621.7</v>
      </c>
      <c r="D27" s="65"/>
      <c r="E27" s="65">
        <v>15644.8</v>
      </c>
      <c r="F27" s="65">
        <v>39205.599999999999</v>
      </c>
      <c r="G27" s="65">
        <v>12542.1</v>
      </c>
      <c r="H27" s="65"/>
      <c r="I27" s="65">
        <v>26663.5</v>
      </c>
      <c r="J27" s="65">
        <v>-21939.1</v>
      </c>
      <c r="K27" s="65">
        <v>-10920.4</v>
      </c>
      <c r="L27" s="65"/>
      <c r="M27" s="65">
        <v>-11018.7</v>
      </c>
    </row>
    <row r="28" spans="1:16" s="717" customFormat="1" ht="9.1999999999999993" customHeight="1">
      <c r="A28" s="719" t="s">
        <v>738</v>
      </c>
      <c r="B28" s="1447">
        <v>19293.400000000001</v>
      </c>
      <c r="C28" s="65">
        <v>2408.9</v>
      </c>
      <c r="D28" s="65"/>
      <c r="E28" s="65">
        <v>16884.5</v>
      </c>
      <c r="F28" s="65">
        <v>51570.8</v>
      </c>
      <c r="G28" s="65">
        <v>17035.400000000001</v>
      </c>
      <c r="H28" s="65"/>
      <c r="I28" s="65">
        <v>34535.4</v>
      </c>
      <c r="J28" s="65">
        <v>-32277.4</v>
      </c>
      <c r="K28" s="65">
        <v>-14626.5</v>
      </c>
      <c r="L28" s="65"/>
      <c r="M28" s="65">
        <v>-17650.900000000001</v>
      </c>
    </row>
    <row r="29" spans="1:16" s="717" customFormat="1" ht="9.1999999999999993" customHeight="1">
      <c r="A29" s="719" t="s">
        <v>740</v>
      </c>
      <c r="B29" s="1447">
        <v>17639.2</v>
      </c>
      <c r="C29" s="65">
        <v>3124.3</v>
      </c>
      <c r="D29" s="65"/>
      <c r="E29" s="65">
        <v>14514.9</v>
      </c>
      <c r="F29" s="65">
        <v>63679.5</v>
      </c>
      <c r="G29" s="65">
        <v>19615.900000000001</v>
      </c>
      <c r="H29" s="65"/>
      <c r="I29" s="65">
        <v>44063.6</v>
      </c>
      <c r="J29" s="65">
        <v>-46040.3</v>
      </c>
      <c r="K29" s="65">
        <v>-16491.599999999999</v>
      </c>
      <c r="L29" s="65"/>
      <c r="M29" s="65">
        <v>-29548.7</v>
      </c>
    </row>
    <row r="30" spans="1:16" s="717" customFormat="1" ht="9.1999999999999993" customHeight="1">
      <c r="A30" s="719" t="s">
        <v>741</v>
      </c>
      <c r="B30" s="1447">
        <v>19881.099999999999</v>
      </c>
      <c r="C30" s="65">
        <v>3682.6</v>
      </c>
      <c r="D30" s="65"/>
      <c r="E30" s="65">
        <v>16198.5</v>
      </c>
      <c r="F30" s="65">
        <v>74454.5</v>
      </c>
      <c r="G30" s="65">
        <v>24398.6</v>
      </c>
      <c r="H30" s="65"/>
      <c r="I30" s="65">
        <v>50055.9</v>
      </c>
      <c r="J30" s="65">
        <v>-54573.4</v>
      </c>
      <c r="K30" s="65">
        <v>-20716</v>
      </c>
      <c r="L30" s="65"/>
      <c r="M30" s="65">
        <v>-33857.4</v>
      </c>
      <c r="N30" s="1917"/>
      <c r="O30" s="1917"/>
      <c r="P30" s="1917"/>
    </row>
    <row r="31" spans="1:16" s="717" customFormat="1" ht="9.1999999999999993" customHeight="1">
      <c r="A31" s="1528" t="s">
        <v>742</v>
      </c>
      <c r="B31" s="1455">
        <v>22636.5</v>
      </c>
      <c r="C31" s="311">
        <v>5226.2</v>
      </c>
      <c r="D31" s="311"/>
      <c r="E31" s="311">
        <v>17410.3</v>
      </c>
      <c r="F31" s="311">
        <v>93553.4</v>
      </c>
      <c r="G31" s="311">
        <v>24853.3</v>
      </c>
      <c r="H31" s="311"/>
      <c r="I31" s="311">
        <v>68700.100000000006</v>
      </c>
      <c r="J31" s="311">
        <v>-70916.899999999994</v>
      </c>
      <c r="K31" s="311">
        <v>-19627.099999999999</v>
      </c>
      <c r="L31" s="311"/>
      <c r="M31" s="311">
        <v>-51289.8</v>
      </c>
      <c r="N31" s="1917"/>
      <c r="O31" s="1917"/>
      <c r="P31" s="1917"/>
    </row>
    <row r="32" spans="1:16" s="717" customFormat="1" ht="9.1999999999999993" customHeight="1">
      <c r="A32" s="1528" t="s">
        <v>97</v>
      </c>
      <c r="B32" s="1455">
        <v>27513.5</v>
      </c>
      <c r="C32" s="311">
        <v>8794.4</v>
      </c>
      <c r="D32" s="311"/>
      <c r="E32" s="311">
        <v>18719.099999999999</v>
      </c>
      <c r="F32" s="311">
        <v>89002</v>
      </c>
      <c r="G32" s="311">
        <v>27331</v>
      </c>
      <c r="H32" s="311"/>
      <c r="I32" s="311">
        <v>61671</v>
      </c>
      <c r="J32" s="311">
        <v>-61488.5</v>
      </c>
      <c r="K32" s="311">
        <v>-18536.599999999999</v>
      </c>
      <c r="L32" s="311"/>
      <c r="M32" s="311">
        <v>-42951.9</v>
      </c>
      <c r="N32" s="1917"/>
      <c r="O32" s="1917"/>
      <c r="P32" s="1917"/>
    </row>
    <row r="33" spans="1:16" s="717" customFormat="1" ht="9.1999999999999993" customHeight="1">
      <c r="A33" s="1444" t="s">
        <v>744</v>
      </c>
      <c r="B33" s="1455">
        <v>35676.300000000003</v>
      </c>
      <c r="C33" s="311">
        <v>12530.7</v>
      </c>
      <c r="D33" s="311"/>
      <c r="E33" s="311">
        <v>23145.599999999999</v>
      </c>
      <c r="F33" s="311">
        <v>87525.3</v>
      </c>
      <c r="G33" s="311">
        <v>32119.7</v>
      </c>
      <c r="H33" s="311"/>
      <c r="I33" s="311">
        <v>55405.599999999999</v>
      </c>
      <c r="J33" s="311">
        <v>-51849</v>
      </c>
      <c r="K33" s="311">
        <v>-19589</v>
      </c>
      <c r="L33" s="311"/>
      <c r="M33" s="311">
        <v>-32260</v>
      </c>
      <c r="N33" s="1917"/>
      <c r="O33" s="1917"/>
      <c r="P33" s="1917"/>
    </row>
    <row r="34" spans="1:16" s="717" customFormat="1" ht="9.1999999999999993" customHeight="1">
      <c r="A34" s="1688" t="s">
        <v>745</v>
      </c>
      <c r="B34" s="1447">
        <v>49822.7</v>
      </c>
      <c r="C34" s="65">
        <v>21220.7</v>
      </c>
      <c r="D34" s="65"/>
      <c r="E34" s="65">
        <v>28602</v>
      </c>
      <c r="F34" s="65">
        <v>108504.9</v>
      </c>
      <c r="G34" s="65">
        <v>39660.1</v>
      </c>
      <c r="H34" s="65"/>
      <c r="I34" s="65">
        <v>68844.800000000003</v>
      </c>
      <c r="J34" s="65">
        <v>-58682.2</v>
      </c>
      <c r="K34" s="65">
        <v>-18439.400000000001</v>
      </c>
      <c r="L34" s="65"/>
      <c r="M34" s="65">
        <v>-40242.800000000003</v>
      </c>
    </row>
    <row r="35" spans="1:16" s="233" customFormat="1" ht="9.1999999999999993" customHeight="1">
      <c r="A35" s="1528" t="s">
        <v>939</v>
      </c>
      <c r="B35" s="1445">
        <v>55654.1</v>
      </c>
      <c r="C35" s="12">
        <v>26030.2</v>
      </c>
      <c r="D35" s="12"/>
      <c r="E35" s="12">
        <v>29623.9</v>
      </c>
      <c r="F35" s="12">
        <v>115687.2</v>
      </c>
      <c r="G35" s="12">
        <v>54700.9</v>
      </c>
      <c r="H35" s="12"/>
      <c r="I35" s="12">
        <v>60981.3</v>
      </c>
      <c r="J35" s="12">
        <v>-60033.1</v>
      </c>
      <c r="K35" s="12">
        <v>-28670.7</v>
      </c>
      <c r="L35" s="12"/>
      <c r="M35" s="12">
        <v>-31357.4</v>
      </c>
    </row>
    <row r="36" spans="1:16" s="701" customFormat="1" ht="9.1999999999999993" customHeight="1">
      <c r="A36" s="1444" t="s">
        <v>748</v>
      </c>
      <c r="B36" s="1445">
        <v>46944.800000000003</v>
      </c>
      <c r="C36" s="12">
        <v>27956.2</v>
      </c>
      <c r="D36" s="12"/>
      <c r="E36" s="12">
        <v>18988.599999999999</v>
      </c>
      <c r="F36" s="12">
        <v>107389</v>
      </c>
      <c r="G36" s="12">
        <v>56622.1</v>
      </c>
      <c r="H36" s="12"/>
      <c r="I36" s="12">
        <v>50766.9</v>
      </c>
      <c r="J36" s="12">
        <v>-60444.2</v>
      </c>
      <c r="K36" s="12">
        <v>-28665.9</v>
      </c>
      <c r="L36" s="12"/>
      <c r="M36" s="12">
        <v>-31778.3</v>
      </c>
    </row>
    <row r="37" spans="1:16" s="1418" customFormat="1" ht="9.1999999999999993" customHeight="1">
      <c r="A37" s="1446" t="s">
        <v>895</v>
      </c>
      <c r="B37" s="1447">
        <v>49930.6</v>
      </c>
      <c r="C37" s="65">
        <v>26430</v>
      </c>
      <c r="D37" s="65"/>
      <c r="E37" s="65">
        <v>23500.6</v>
      </c>
      <c r="F37" s="65">
        <v>124352.1</v>
      </c>
      <c r="G37" s="65">
        <v>70924.2</v>
      </c>
      <c r="H37" s="65"/>
      <c r="I37" s="65">
        <v>53427.9</v>
      </c>
      <c r="J37" s="65">
        <v>-74421.5</v>
      </c>
      <c r="K37" s="65">
        <v>-44494.2</v>
      </c>
      <c r="L37" s="65"/>
      <c r="M37" s="65">
        <v>-29927.3</v>
      </c>
    </row>
    <row r="38" spans="1:16" s="1418" customFormat="1" ht="9.1999999999999993" customHeight="1">
      <c r="A38" s="1449" t="s">
        <v>873</v>
      </c>
      <c r="B38" s="1447">
        <v>53910.7</v>
      </c>
      <c r="C38" s="65">
        <v>30777.1</v>
      </c>
      <c r="D38" s="65"/>
      <c r="E38" s="65">
        <v>23133.599999999999</v>
      </c>
      <c r="F38" s="65">
        <v>136277.1</v>
      </c>
      <c r="G38" s="65">
        <v>78739.5</v>
      </c>
      <c r="H38" s="65"/>
      <c r="I38" s="65">
        <v>57537.599999999999</v>
      </c>
      <c r="J38" s="65">
        <v>-82366.399999999994</v>
      </c>
      <c r="K38" s="65">
        <v>-47962.400000000001</v>
      </c>
      <c r="L38" s="65"/>
      <c r="M38" s="65">
        <v>-34404</v>
      </c>
      <c r="N38" s="717"/>
      <c r="O38" s="717"/>
    </row>
    <row r="39" spans="1:16" s="1418" customFormat="1" ht="9.1999999999999993" customHeight="1">
      <c r="A39" s="1444" t="s">
        <v>1601</v>
      </c>
      <c r="B39" s="1450">
        <v>58705.7</v>
      </c>
      <c r="C39" s="138">
        <v>38916.9</v>
      </c>
      <c r="D39" s="138"/>
      <c r="E39" s="138">
        <v>19788.8</v>
      </c>
      <c r="F39" s="138">
        <v>149473.60000000001</v>
      </c>
      <c r="G39" s="138">
        <v>88675.5</v>
      </c>
      <c r="H39" s="138"/>
      <c r="I39" s="138">
        <v>60798.1</v>
      </c>
      <c r="J39" s="138">
        <v>-90767.9</v>
      </c>
      <c r="K39" s="138">
        <v>-49758.6</v>
      </c>
      <c r="L39" s="138"/>
      <c r="M39" s="138">
        <v>-41009.300000000003</v>
      </c>
    </row>
    <row r="40" spans="1:16" s="1418" customFormat="1" ht="9.1999999999999993" customHeight="1">
      <c r="A40" s="1451" t="s">
        <v>1683</v>
      </c>
      <c r="B40" s="1450">
        <v>60234.1</v>
      </c>
      <c r="C40" s="138">
        <v>40714.699999999997</v>
      </c>
      <c r="D40" s="138"/>
      <c r="E40" s="138">
        <v>19519.400000000001</v>
      </c>
      <c r="F40" s="138">
        <v>173780.3</v>
      </c>
      <c r="G40" s="138">
        <v>107143.1</v>
      </c>
      <c r="H40" s="138"/>
      <c r="I40" s="138">
        <v>66637.2</v>
      </c>
      <c r="J40" s="138">
        <v>-113546.2</v>
      </c>
      <c r="K40" s="138">
        <v>-66428.399999999994</v>
      </c>
      <c r="L40" s="138"/>
      <c r="M40" s="138">
        <v>-47117.8</v>
      </c>
    </row>
    <row r="41" spans="1:16" s="1418" customFormat="1" ht="9.1999999999999993" customHeight="1">
      <c r="A41" s="1451" t="s">
        <v>1408</v>
      </c>
      <c r="B41" s="1450">
        <v>59383.1</v>
      </c>
      <c r="C41" s="138">
        <v>41728.800000000003</v>
      </c>
      <c r="D41" s="138"/>
      <c r="E41" s="138">
        <v>17654.3</v>
      </c>
      <c r="F41" s="138">
        <v>194694.6</v>
      </c>
      <c r="G41" s="138">
        <v>115872.3</v>
      </c>
      <c r="H41" s="138"/>
      <c r="I41" s="138">
        <v>78822.3</v>
      </c>
      <c r="J41" s="138">
        <v>-135311.5</v>
      </c>
      <c r="K41" s="138">
        <v>-74143.5</v>
      </c>
      <c r="L41" s="138"/>
      <c r="M41" s="138">
        <v>-61168</v>
      </c>
    </row>
    <row r="42" spans="1:16" s="1418" customFormat="1" ht="9.1999999999999993" customHeight="1">
      <c r="A42" s="1451" t="s">
        <v>1441</v>
      </c>
      <c r="B42" s="1450">
        <v>59266.5</v>
      </c>
      <c r="C42" s="138">
        <v>38555.699999999997</v>
      </c>
      <c r="D42" s="138"/>
      <c r="E42" s="138">
        <v>20710.8</v>
      </c>
      <c r="F42" s="138">
        <v>221937.7</v>
      </c>
      <c r="G42" s="138">
        <v>142376.5</v>
      </c>
      <c r="H42" s="138"/>
      <c r="I42" s="138">
        <v>79561.2</v>
      </c>
      <c r="J42" s="138">
        <v>-162671.20000000001</v>
      </c>
      <c r="K42" s="138">
        <v>-103820.8</v>
      </c>
      <c r="L42" s="138"/>
      <c r="M42" s="138">
        <v>-58850.400000000001</v>
      </c>
    </row>
    <row r="43" spans="1:16" s="1418" customFormat="1" ht="9.1999999999999993" customHeight="1">
      <c r="A43" s="1451" t="s">
        <v>1442</v>
      </c>
      <c r="B43" s="1450">
        <v>67697.5</v>
      </c>
      <c r="C43" s="138">
        <v>41005.9</v>
      </c>
      <c r="D43" s="138"/>
      <c r="E43" s="138">
        <v>26691.599999999999</v>
      </c>
      <c r="F43" s="138">
        <v>284469.59999999998</v>
      </c>
      <c r="G43" s="138">
        <v>162437.6</v>
      </c>
      <c r="H43" s="138"/>
      <c r="I43" s="138">
        <v>122032</v>
      </c>
      <c r="J43" s="138">
        <v>-216772.1</v>
      </c>
      <c r="K43" s="138">
        <v>-121431.7</v>
      </c>
      <c r="L43" s="138"/>
      <c r="M43" s="138">
        <v>-95340.4</v>
      </c>
    </row>
    <row r="44" spans="1:16" s="1418" customFormat="1" ht="9.1999999999999993" customHeight="1">
      <c r="A44" s="1451" t="s">
        <v>721</v>
      </c>
      <c r="B44" s="1450">
        <v>60824</v>
      </c>
      <c r="C44" s="138">
        <v>39993.699999999997</v>
      </c>
      <c r="D44" s="138"/>
      <c r="E44" s="138">
        <v>20830.3</v>
      </c>
      <c r="F44" s="138">
        <v>374335.2</v>
      </c>
      <c r="G44" s="138">
        <v>217114.3</v>
      </c>
      <c r="H44" s="138"/>
      <c r="I44" s="138">
        <v>157220.9</v>
      </c>
      <c r="J44" s="138">
        <v>-313511.2</v>
      </c>
      <c r="K44" s="138">
        <v>-177120.6</v>
      </c>
      <c r="L44" s="138"/>
      <c r="M44" s="138">
        <v>-136390.6</v>
      </c>
    </row>
    <row r="45" spans="1:16" s="1418" customFormat="1" ht="9.1999999999999993" customHeight="1">
      <c r="A45" s="302" t="s">
        <v>292</v>
      </c>
      <c r="B45" s="1450">
        <v>64338.5</v>
      </c>
      <c r="C45" s="138">
        <v>43360.4</v>
      </c>
      <c r="D45" s="138"/>
      <c r="E45" s="138">
        <v>20978.1</v>
      </c>
      <c r="F45" s="138">
        <v>396175.5</v>
      </c>
      <c r="G45" s="138">
        <v>261925.2</v>
      </c>
      <c r="H45" s="138"/>
      <c r="I45" s="138">
        <v>134250.30000000002</v>
      </c>
      <c r="J45" s="138">
        <v>-331837</v>
      </c>
      <c r="K45" s="138">
        <v>-218564.8</v>
      </c>
      <c r="L45" s="138"/>
      <c r="M45" s="138">
        <v>-113272.2</v>
      </c>
    </row>
    <row r="46" spans="1:16" s="1418" customFormat="1" ht="9.1999999999999993" customHeight="1">
      <c r="A46" s="302" t="s">
        <v>1195</v>
      </c>
      <c r="B46" s="1450">
        <v>74261</v>
      </c>
      <c r="C46" s="138">
        <v>49616.299999999996</v>
      </c>
      <c r="D46" s="138"/>
      <c r="E46" s="138">
        <v>24644.700000000004</v>
      </c>
      <c r="F46" s="138">
        <v>461667.7</v>
      </c>
      <c r="G46" s="138">
        <v>299389.59999999998</v>
      </c>
      <c r="H46" s="138"/>
      <c r="I46" s="138">
        <v>162278.09999999998</v>
      </c>
      <c r="J46" s="138">
        <v>-387406.69999999995</v>
      </c>
      <c r="K46" s="138">
        <v>-249773.30000000002</v>
      </c>
      <c r="L46" s="138"/>
      <c r="M46" s="138">
        <v>-137633.4</v>
      </c>
    </row>
    <row r="47" spans="1:16" s="1418" customFormat="1" ht="9.1999999999999993" customHeight="1">
      <c r="A47" s="1451" t="s">
        <v>428</v>
      </c>
      <c r="B47" s="1450">
        <v>76917.060129999998</v>
      </c>
      <c r="C47" s="138">
        <v>51000.003349000006</v>
      </c>
      <c r="D47" s="138">
        <v>2085.773087</v>
      </c>
      <c r="E47" s="138">
        <v>23831.589296999999</v>
      </c>
      <c r="F47" s="138">
        <v>556740.28343000007</v>
      </c>
      <c r="G47" s="138">
        <v>367031.18921499996</v>
      </c>
      <c r="H47" s="138">
        <v>62451.210333999996</v>
      </c>
      <c r="I47" s="138">
        <v>127257.728971</v>
      </c>
      <c r="J47" s="138">
        <v>-479822.76278699993</v>
      </c>
      <c r="K47" s="138">
        <v>-316031.18586599996</v>
      </c>
      <c r="L47" s="138">
        <v>-60365.437246999994</v>
      </c>
      <c r="M47" s="138">
        <v>-103426.13967400001</v>
      </c>
    </row>
    <row r="48" spans="1:16" s="1418" customFormat="1" ht="9.1999999999999993" customHeight="1">
      <c r="A48" s="1451" t="s">
        <v>1828</v>
      </c>
      <c r="B48" s="1450">
        <v>91991.399911999993</v>
      </c>
      <c r="C48" s="138">
        <v>59613.711651999998</v>
      </c>
      <c r="D48" s="138">
        <v>2840.660261</v>
      </c>
      <c r="E48" s="138">
        <v>29537.027998999998</v>
      </c>
      <c r="F48" s="138">
        <v>714365.80780700012</v>
      </c>
      <c r="G48" s="138">
        <v>477947.03572099999</v>
      </c>
      <c r="H48" s="138">
        <v>73318.606937999968</v>
      </c>
      <c r="I48" s="138">
        <v>163100.16514800009</v>
      </c>
      <c r="J48" s="138">
        <v>-622374.30789500009</v>
      </c>
      <c r="K48" s="138">
        <v>-418333.424069</v>
      </c>
      <c r="L48" s="138">
        <v>-70477.946676999971</v>
      </c>
      <c r="M48" s="138">
        <v>-133563.13714900007</v>
      </c>
    </row>
    <row r="49" spans="1:15" s="1418" customFormat="1" ht="9.1999999999999993" customHeight="1">
      <c r="A49" s="1451" t="s">
        <v>1915</v>
      </c>
      <c r="B49" s="1450">
        <v>85319.115036000003</v>
      </c>
      <c r="C49" s="138">
        <v>55864.615083999997</v>
      </c>
      <c r="D49" s="138">
        <v>2229.9411859999996</v>
      </c>
      <c r="E49" s="138">
        <v>27224.558765999998</v>
      </c>
      <c r="F49" s="138">
        <v>774684.19497900002</v>
      </c>
      <c r="G49" s="138">
        <v>491655.88765700004</v>
      </c>
      <c r="H49" s="138">
        <v>100166.42663099999</v>
      </c>
      <c r="I49" s="138">
        <v>182861.880691</v>
      </c>
      <c r="J49" s="138">
        <v>-689364.97994300001</v>
      </c>
      <c r="K49" s="138">
        <v>-435791.37257299997</v>
      </c>
      <c r="L49" s="138">
        <v>-97936.485445000013</v>
      </c>
      <c r="M49" s="138">
        <v>-155637.321925</v>
      </c>
    </row>
    <row r="50" spans="1:15" s="1418" customFormat="1" ht="9.1999999999999993" customHeight="1">
      <c r="A50" s="1451" t="s">
        <v>2019</v>
      </c>
      <c r="B50" s="1450">
        <v>70117.170803999994</v>
      </c>
      <c r="C50" s="138">
        <v>39493.738893000002</v>
      </c>
      <c r="D50" s="138">
        <v>1681.5272220000002</v>
      </c>
      <c r="E50" s="138">
        <v>28941.904688999999</v>
      </c>
      <c r="F50" s="138">
        <v>773599.14336941182</v>
      </c>
      <c r="G50" s="138">
        <v>477212.53763499996</v>
      </c>
      <c r="H50" s="138">
        <v>115694.31764241177</v>
      </c>
      <c r="I50" s="138">
        <v>180692.18809200003</v>
      </c>
      <c r="J50" s="138">
        <v>-703481.87256541173</v>
      </c>
      <c r="K50" s="138">
        <v>-437718.99874199997</v>
      </c>
      <c r="L50" s="138">
        <v>-114012.79042041177</v>
      </c>
      <c r="M50" s="138">
        <v>-151750.28340300001</v>
      </c>
    </row>
    <row r="51" spans="1:15" s="1418" customFormat="1" ht="9.1999999999999993" customHeight="1">
      <c r="A51" s="1451" t="s">
        <v>2172</v>
      </c>
      <c r="B51" s="1450">
        <v>73049.073812999995</v>
      </c>
      <c r="C51" s="138">
        <v>41449.212801000001</v>
      </c>
      <c r="D51" s="138">
        <v>1701.4950960000001</v>
      </c>
      <c r="E51" s="138">
        <v>29898.365916000002</v>
      </c>
      <c r="F51" s="138">
        <v>990113.20393235993</v>
      </c>
      <c r="G51" s="138">
        <v>633669.56580900005</v>
      </c>
      <c r="H51" s="138">
        <v>127245.02276235999</v>
      </c>
      <c r="I51" s="138">
        <v>229198.615361</v>
      </c>
      <c r="J51" s="138">
        <v>-917064.13011935994</v>
      </c>
      <c r="K51" s="138">
        <v>-592220.35300799995</v>
      </c>
      <c r="L51" s="138">
        <v>-125543.52766635999</v>
      </c>
      <c r="M51" s="138">
        <v>-199300.24944500002</v>
      </c>
    </row>
    <row r="52" spans="1:15" s="1418" customFormat="1" ht="9.1999999999999993" customHeight="1">
      <c r="A52" s="1451" t="s">
        <v>2295</v>
      </c>
      <c r="B52" s="1450">
        <v>81359.796000000002</v>
      </c>
      <c r="C52" s="138">
        <v>46719.756559999951</v>
      </c>
      <c r="D52" s="138">
        <v>2437.7441500000018</v>
      </c>
      <c r="E52" s="138">
        <v>32202.295290000045</v>
      </c>
      <c r="F52" s="138">
        <v>1245103.223</v>
      </c>
      <c r="G52" s="138">
        <v>814101.62151999562</v>
      </c>
      <c r="H52" s="138">
        <v>159987.08218999999</v>
      </c>
      <c r="I52" s="138">
        <v>271014.51929000427</v>
      </c>
      <c r="J52" s="138">
        <v>-1163743.4269999999</v>
      </c>
      <c r="K52" s="138">
        <v>-767381.86495999573</v>
      </c>
      <c r="L52" s="138">
        <v>-157549.33804</v>
      </c>
      <c r="M52" s="138">
        <v>-238812.22400000421</v>
      </c>
    </row>
    <row r="53" spans="1:15" s="1418" customFormat="1" ht="9.1999999999999993" customHeight="1">
      <c r="A53" s="1451" t="s">
        <v>2635</v>
      </c>
      <c r="B53" s="1450">
        <v>97109.52102</v>
      </c>
      <c r="C53" s="138">
        <v>62731.839699999982</v>
      </c>
      <c r="D53" s="138">
        <v>2109.7991100000013</v>
      </c>
      <c r="E53" s="138">
        <v>32267.882210000018</v>
      </c>
      <c r="F53" s="138">
        <v>1418535.3429599998</v>
      </c>
      <c r="G53" s="138">
        <v>917922.21115999809</v>
      </c>
      <c r="H53" s="138">
        <v>205518.63969999942</v>
      </c>
      <c r="I53" s="138">
        <v>295094.49210000224</v>
      </c>
      <c r="J53" s="138">
        <v>-1321425.8219399999</v>
      </c>
      <c r="K53" s="138">
        <v>-855190.37145999819</v>
      </c>
      <c r="L53" s="138">
        <v>-203408.8405899994</v>
      </c>
      <c r="M53" s="138">
        <v>-262826.60989000229</v>
      </c>
    </row>
    <row r="54" spans="1:15" s="1418" customFormat="1" ht="9.1999999999999993" customHeight="1">
      <c r="A54" s="1452"/>
      <c r="B54" s="1453"/>
      <c r="C54" s="32"/>
      <c r="D54" s="32"/>
      <c r="E54" s="32"/>
      <c r="F54" s="136"/>
      <c r="G54" s="32"/>
      <c r="H54" s="32"/>
      <c r="I54" s="32"/>
      <c r="J54" s="136"/>
      <c r="K54" s="136"/>
      <c r="L54" s="136"/>
      <c r="M54" s="136"/>
    </row>
    <row r="55" spans="1:15" s="1418" customFormat="1" ht="9.1999999999999993" customHeight="1">
      <c r="A55" s="1454" t="s">
        <v>2892</v>
      </c>
      <c r="B55" s="1450">
        <v>97709.10519781</v>
      </c>
      <c r="C55" s="138">
        <v>70108.885521999997</v>
      </c>
      <c r="D55" s="138">
        <v>1191.1808935700001</v>
      </c>
      <c r="E55" s="138">
        <v>26409.038782240001</v>
      </c>
      <c r="F55" s="138">
        <v>1196799.0528582497</v>
      </c>
      <c r="G55" s="138">
        <v>735294.81326105574</v>
      </c>
      <c r="H55" s="138">
        <v>181920.308217924</v>
      </c>
      <c r="I55" s="138">
        <v>279583.93137926998</v>
      </c>
      <c r="J55" s="138">
        <v>-1099089.9476604396</v>
      </c>
      <c r="K55" s="138">
        <v>-665185.92773905583</v>
      </c>
      <c r="L55" s="138">
        <v>-180729.12732435402</v>
      </c>
      <c r="M55" s="138">
        <v>-253174.89259703</v>
      </c>
    </row>
    <row r="56" spans="1:15" s="1418" customFormat="1" ht="9.1999999999999993" customHeight="1">
      <c r="A56" s="1454" t="s">
        <v>1805</v>
      </c>
      <c r="B56" s="1455">
        <v>27166.770089999998</v>
      </c>
      <c r="C56" s="311">
        <v>17870.881149000001</v>
      </c>
      <c r="D56" s="311">
        <v>451.86368099999993</v>
      </c>
      <c r="E56" s="138">
        <v>8844.0252599999985</v>
      </c>
      <c r="F56" s="311">
        <v>334948.11614100001</v>
      </c>
      <c r="G56" s="311">
        <v>207411.101758</v>
      </c>
      <c r="H56" s="138">
        <v>59268.178497000001</v>
      </c>
      <c r="I56" s="138">
        <v>68268.835886000015</v>
      </c>
      <c r="J56" s="311">
        <v>-307781.346051</v>
      </c>
      <c r="K56" s="311">
        <v>-189540.22060899998</v>
      </c>
      <c r="L56" s="311">
        <v>-58816.314816000006</v>
      </c>
      <c r="M56" s="311">
        <v>-59424.810626000013</v>
      </c>
    </row>
    <row r="57" spans="1:15" s="1418" customFormat="1" ht="9.1999999999999993" customHeight="1">
      <c r="A57" s="1452" t="s">
        <v>1012</v>
      </c>
      <c r="B57" s="1456">
        <v>8837.0854310000013</v>
      </c>
      <c r="C57" s="756">
        <v>6053.0568130000011</v>
      </c>
      <c r="D57" s="756">
        <v>198.24586799999997</v>
      </c>
      <c r="E57" s="756">
        <v>2585.7827499999999</v>
      </c>
      <c r="F57" s="756">
        <v>106725.31803200001</v>
      </c>
      <c r="G57" s="756">
        <v>67810.936203000005</v>
      </c>
      <c r="H57" s="756">
        <v>18531.51827</v>
      </c>
      <c r="I57" s="756">
        <v>20382.863559000005</v>
      </c>
      <c r="J57" s="756">
        <v>-97888.232601000011</v>
      </c>
      <c r="K57" s="756">
        <v>-61757.879390000002</v>
      </c>
      <c r="L57" s="756">
        <v>-18333.272402000002</v>
      </c>
      <c r="M57" s="756">
        <v>-17797.080809000006</v>
      </c>
      <c r="O57" s="1467"/>
    </row>
    <row r="58" spans="1:15" s="1418" customFormat="1" ht="9.1999999999999993" customHeight="1">
      <c r="A58" s="1452" t="s">
        <v>1013</v>
      </c>
      <c r="B58" s="1456">
        <v>9664.7689169999994</v>
      </c>
      <c r="C58" s="756">
        <v>6099.2754569999997</v>
      </c>
      <c r="D58" s="756">
        <v>92.18309099999999</v>
      </c>
      <c r="E58" s="756">
        <v>3473.3103689999998</v>
      </c>
      <c r="F58" s="756">
        <v>122778.37838400001</v>
      </c>
      <c r="G58" s="756">
        <v>75421.901087999999</v>
      </c>
      <c r="H58" s="756">
        <v>22032.239119000009</v>
      </c>
      <c r="I58" s="756">
        <v>25324.238176999999</v>
      </c>
      <c r="J58" s="756">
        <v>-113113.609467</v>
      </c>
      <c r="K58" s="756">
        <v>-69322.625631000003</v>
      </c>
      <c r="L58" s="756">
        <v>-21940.05602800001</v>
      </c>
      <c r="M58" s="756">
        <v>-21850.927808</v>
      </c>
    </row>
    <row r="59" spans="1:15" s="1418" customFormat="1" ht="9.1999999999999993" customHeight="1">
      <c r="A59" s="1452" t="s">
        <v>1014</v>
      </c>
      <c r="B59" s="1456">
        <v>8664.9157419999992</v>
      </c>
      <c r="C59" s="756">
        <v>5718.5488789999999</v>
      </c>
      <c r="D59" s="756">
        <v>161.43472199999999</v>
      </c>
      <c r="E59" s="756">
        <v>2784.9321409999998</v>
      </c>
      <c r="F59" s="756">
        <v>105444.419725</v>
      </c>
      <c r="G59" s="756">
        <v>64178.264467000001</v>
      </c>
      <c r="H59" s="756">
        <v>18704.421107999999</v>
      </c>
      <c r="I59" s="756">
        <v>22561.734150000008</v>
      </c>
      <c r="J59" s="756">
        <v>-96779.503983000002</v>
      </c>
      <c r="K59" s="756">
        <v>-58459.715587999999</v>
      </c>
      <c r="L59" s="756">
        <v>-18542.986385999997</v>
      </c>
      <c r="M59" s="756">
        <v>-19776.802009000006</v>
      </c>
    </row>
    <row r="60" spans="1:15" s="1418" customFormat="1" ht="9.1999999999999993" customHeight="1">
      <c r="A60" s="1452"/>
      <c r="B60" s="1456"/>
      <c r="C60" s="756"/>
      <c r="D60" s="756"/>
      <c r="E60" s="756"/>
      <c r="F60" s="756"/>
      <c r="G60" s="756"/>
      <c r="H60" s="756"/>
      <c r="I60" s="756"/>
      <c r="J60" s="756"/>
      <c r="K60" s="756"/>
      <c r="L60" s="756"/>
      <c r="M60" s="756"/>
    </row>
    <row r="61" spans="1:15" s="1418" customFormat="1" ht="9.1999999999999993" customHeight="1">
      <c r="A61" s="1454" t="s">
        <v>1806</v>
      </c>
      <c r="B61" s="1455">
        <v>30112.977170999999</v>
      </c>
      <c r="C61" s="311">
        <v>22272.993439999998</v>
      </c>
      <c r="D61" s="311">
        <v>564.69692099999997</v>
      </c>
      <c r="E61" s="311">
        <v>7275.2868100000005</v>
      </c>
      <c r="F61" s="311">
        <v>359745.60670399986</v>
      </c>
      <c r="G61" s="311">
        <v>216424.03094099998</v>
      </c>
      <c r="H61" s="311">
        <v>58984.620293999993</v>
      </c>
      <c r="I61" s="311">
        <v>84336.955468999891</v>
      </c>
      <c r="J61" s="311">
        <v>-329632.62953299988</v>
      </c>
      <c r="K61" s="311">
        <v>-194151.03750099998</v>
      </c>
      <c r="L61" s="311">
        <v>-58419.923372999998</v>
      </c>
      <c r="M61" s="311">
        <v>-77061.668658999901</v>
      </c>
    </row>
    <row r="62" spans="1:15" s="1418" customFormat="1" ht="9.1999999999999993" customHeight="1">
      <c r="A62" s="1452" t="s">
        <v>1015</v>
      </c>
      <c r="B62" s="1456">
        <v>9112.3021410000001</v>
      </c>
      <c r="C62" s="756">
        <v>6392.8310490000003</v>
      </c>
      <c r="D62" s="756">
        <v>258.83294899999999</v>
      </c>
      <c r="E62" s="756">
        <v>2460.6381430000001</v>
      </c>
      <c r="F62" s="756">
        <v>115344.514886</v>
      </c>
      <c r="G62" s="756">
        <v>65154.016506</v>
      </c>
      <c r="H62" s="756">
        <v>20917.729041999999</v>
      </c>
      <c r="I62" s="756">
        <v>29272.769337999998</v>
      </c>
      <c r="J62" s="756">
        <v>-106232.212745</v>
      </c>
      <c r="K62" s="756">
        <v>-58761.185457</v>
      </c>
      <c r="L62" s="756">
        <v>-20658.896092999999</v>
      </c>
      <c r="M62" s="756">
        <v>-26812.131194999998</v>
      </c>
    </row>
    <row r="63" spans="1:15" s="1418" customFormat="1" ht="9.1999999999999993" customHeight="1">
      <c r="A63" s="1452" t="s">
        <v>1016</v>
      </c>
      <c r="B63" s="1456">
        <v>11337.762672999999</v>
      </c>
      <c r="C63" s="756">
        <v>8302.275834</v>
      </c>
      <c r="D63" s="756">
        <v>152.594607</v>
      </c>
      <c r="E63" s="756">
        <v>2882.8922320000001</v>
      </c>
      <c r="F63" s="756">
        <v>130958.21800499989</v>
      </c>
      <c r="G63" s="756">
        <v>77064.075159999993</v>
      </c>
      <c r="H63" s="756">
        <v>22289.387371999997</v>
      </c>
      <c r="I63" s="756">
        <v>31604.755472999899</v>
      </c>
      <c r="J63" s="756">
        <v>-119620.4553319999</v>
      </c>
      <c r="K63" s="756">
        <v>-68761.799325999993</v>
      </c>
      <c r="L63" s="756">
        <v>-22136.792764999998</v>
      </c>
      <c r="M63" s="756">
        <v>-28721.863240999897</v>
      </c>
    </row>
    <row r="64" spans="1:15" s="1418" customFormat="1" ht="9.1999999999999993" customHeight="1">
      <c r="A64" s="1452" t="s">
        <v>1017</v>
      </c>
      <c r="B64" s="1456">
        <v>9662.9123569999992</v>
      </c>
      <c r="C64" s="756">
        <v>7577.8865569999998</v>
      </c>
      <c r="D64" s="756">
        <v>153.26936499999999</v>
      </c>
      <c r="E64" s="756">
        <v>1931.756435</v>
      </c>
      <c r="F64" s="756">
        <v>113442.873813</v>
      </c>
      <c r="G64" s="756">
        <v>74205.939274999997</v>
      </c>
      <c r="H64" s="756">
        <v>15777.50388</v>
      </c>
      <c r="I64" s="756">
        <v>23459.430658000001</v>
      </c>
      <c r="J64" s="756">
        <v>-103779.96145599999</v>
      </c>
      <c r="K64" s="756">
        <v>-66628.052717999992</v>
      </c>
      <c r="L64" s="756">
        <v>-15624.234515</v>
      </c>
      <c r="M64" s="756">
        <v>-21527.674223000002</v>
      </c>
    </row>
    <row r="65" spans="1:15" s="1418" customFormat="1" ht="9.1999999999999993" customHeight="1">
      <c r="A65" s="1452"/>
      <c r="B65" s="1456"/>
      <c r="C65" s="756"/>
      <c r="D65" s="756"/>
      <c r="E65" s="756"/>
      <c r="F65" s="756"/>
      <c r="G65" s="756"/>
      <c r="H65" s="756"/>
      <c r="I65" s="756"/>
      <c r="J65" s="756"/>
      <c r="K65" s="756"/>
      <c r="L65" s="756"/>
      <c r="M65" s="756"/>
    </row>
    <row r="66" spans="1:15" s="1418" customFormat="1" ht="9.1999999999999993" customHeight="1">
      <c r="A66" s="1454" t="s">
        <v>1679</v>
      </c>
      <c r="B66" s="1455">
        <v>21538.913924999997</v>
      </c>
      <c r="C66" s="311">
        <v>15279.941747000001</v>
      </c>
      <c r="D66" s="311">
        <v>79.130593000000005</v>
      </c>
      <c r="E66" s="311">
        <v>6179.8415850000001</v>
      </c>
      <c r="F66" s="311">
        <v>287841.12120499997</v>
      </c>
      <c r="G66" s="311">
        <v>178779.93268999999</v>
      </c>
      <c r="H66" s="311">
        <v>34131.728846999998</v>
      </c>
      <c r="I66" s="311">
        <v>74929.459667999996</v>
      </c>
      <c r="J66" s="311">
        <v>-266302.20727999997</v>
      </c>
      <c r="K66" s="311">
        <v>-163499.99094300001</v>
      </c>
      <c r="L66" s="311">
        <v>-34052.598253999997</v>
      </c>
      <c r="M66" s="311">
        <v>-68749.618083000008</v>
      </c>
    </row>
    <row r="67" spans="1:15" s="1418" customFormat="1" ht="9.1999999999999993" customHeight="1">
      <c r="A67" s="1452" t="s">
        <v>56</v>
      </c>
      <c r="B67" s="1456">
        <v>7691.4791889999988</v>
      </c>
      <c r="C67" s="756">
        <v>5253.297986999999</v>
      </c>
      <c r="D67" s="756">
        <v>48.579954000000001</v>
      </c>
      <c r="E67" s="756">
        <v>2389.6012479999999</v>
      </c>
      <c r="F67" s="756">
        <v>108909.092837</v>
      </c>
      <c r="G67" s="756">
        <v>72644.655261000007</v>
      </c>
      <c r="H67" s="756">
        <v>14375.402325999999</v>
      </c>
      <c r="I67" s="756">
        <v>21889.035250000001</v>
      </c>
      <c r="J67" s="756">
        <v>-101217.613648</v>
      </c>
      <c r="K67" s="756">
        <v>-67391.357274000009</v>
      </c>
      <c r="L67" s="756">
        <v>-14326.822371999999</v>
      </c>
      <c r="M67" s="756">
        <v>-19499.434002000002</v>
      </c>
    </row>
    <row r="68" spans="1:15" s="1418" customFormat="1" ht="9.1999999999999993" customHeight="1">
      <c r="A68" s="1452" t="s">
        <v>57</v>
      </c>
      <c r="B68" s="1456">
        <v>9936.7195470000006</v>
      </c>
      <c r="C68" s="756">
        <v>6881.3097270000007</v>
      </c>
      <c r="D68" s="756">
        <v>23.829008999999999</v>
      </c>
      <c r="E68" s="756">
        <v>3031.5808109999998</v>
      </c>
      <c r="F68" s="756">
        <v>120639.82126199998</v>
      </c>
      <c r="G68" s="756">
        <v>70194.444404999987</v>
      </c>
      <c r="H68" s="756">
        <v>14023.952266999997</v>
      </c>
      <c r="I68" s="756">
        <v>36421.424590000002</v>
      </c>
      <c r="J68" s="756">
        <v>-110703.10171499998</v>
      </c>
      <c r="K68" s="756">
        <v>-63313.134677999988</v>
      </c>
      <c r="L68" s="756">
        <v>-14000.123257999998</v>
      </c>
      <c r="M68" s="756">
        <v>-33389.843779000003</v>
      </c>
    </row>
    <row r="69" spans="1:15" s="1418" customFormat="1" ht="9.1999999999999993" customHeight="1">
      <c r="A69" s="1452" t="s">
        <v>58</v>
      </c>
      <c r="B69" s="1456">
        <v>3910.715189</v>
      </c>
      <c r="C69" s="756">
        <v>3145.3340330000001</v>
      </c>
      <c r="D69" s="756">
        <v>6.7216300000000002</v>
      </c>
      <c r="E69" s="756">
        <v>758.65952600000003</v>
      </c>
      <c r="F69" s="756">
        <v>58292.207106000002</v>
      </c>
      <c r="G69" s="756">
        <v>35940.833024</v>
      </c>
      <c r="H69" s="756">
        <v>5732.3742540000003</v>
      </c>
      <c r="I69" s="756">
        <v>16618.999828</v>
      </c>
      <c r="J69" s="756">
        <v>-54381.491917000007</v>
      </c>
      <c r="K69" s="756">
        <v>-32795.498991</v>
      </c>
      <c r="L69" s="756">
        <v>-5725.6526240000003</v>
      </c>
      <c r="M69" s="756">
        <v>-15860.340302000001</v>
      </c>
    </row>
    <row r="70" spans="1:15" s="1418" customFormat="1" ht="9.1999999999999993" customHeight="1">
      <c r="A70" s="1452"/>
      <c r="B70" s="1456"/>
      <c r="C70" s="756"/>
      <c r="D70" s="756"/>
      <c r="E70" s="756"/>
      <c r="F70" s="756"/>
      <c r="G70" s="756"/>
      <c r="H70" s="756"/>
      <c r="I70" s="756"/>
      <c r="J70" s="756"/>
      <c r="K70" s="756"/>
      <c r="L70" s="756"/>
      <c r="M70" s="756"/>
    </row>
    <row r="71" spans="1:15" s="1418" customFormat="1" ht="9.1999999999999993" customHeight="1">
      <c r="A71" s="1454" t="s">
        <v>1680</v>
      </c>
      <c r="B71" s="1455">
        <v>18890.444011809999</v>
      </c>
      <c r="C71" s="311">
        <v>14685.069186000001</v>
      </c>
      <c r="D71" s="311">
        <v>95.489698570000229</v>
      </c>
      <c r="E71" s="311">
        <v>4109.8851272399988</v>
      </c>
      <c r="F71" s="311">
        <v>214264.20880824991</v>
      </c>
      <c r="G71" s="311">
        <v>132679.74787205583</v>
      </c>
      <c r="H71" s="311">
        <v>29535.780579924009</v>
      </c>
      <c r="I71" s="311">
        <v>52048.680356270081</v>
      </c>
      <c r="J71" s="311">
        <v>-195373.76479643991</v>
      </c>
      <c r="K71" s="311">
        <v>-117994.67868605583</v>
      </c>
      <c r="L71" s="311">
        <v>-29440.290881354005</v>
      </c>
      <c r="M71" s="311">
        <v>-47938.795229030075</v>
      </c>
    </row>
    <row r="72" spans="1:15" s="1418" customFormat="1" ht="9.1999999999999993" customHeight="1">
      <c r="A72" s="1452" t="s">
        <v>59</v>
      </c>
      <c r="B72" s="1456">
        <v>3246.1076910000002</v>
      </c>
      <c r="C72" s="756">
        <v>2989.8484440000002</v>
      </c>
      <c r="D72" s="756">
        <v>3.7108949999999998</v>
      </c>
      <c r="E72" s="756">
        <v>252.54835199999999</v>
      </c>
      <c r="F72" s="756">
        <v>42602.942394999998</v>
      </c>
      <c r="G72" s="756">
        <v>25849.381055999998</v>
      </c>
      <c r="H72" s="756">
        <v>3904.8506520000001</v>
      </c>
      <c r="I72" s="756">
        <v>12848.710687000001</v>
      </c>
      <c r="J72" s="756">
        <v>-39356.834704000001</v>
      </c>
      <c r="K72" s="756">
        <v>-22859.532611999999</v>
      </c>
      <c r="L72" s="756">
        <v>-3901.1397569999999</v>
      </c>
      <c r="M72" s="756">
        <v>-12596.162335000001</v>
      </c>
    </row>
    <row r="73" spans="1:15" s="1418" customFormat="1" ht="9.1999999999999993" customHeight="1">
      <c r="A73" s="1452" t="s">
        <v>60</v>
      </c>
      <c r="B73" s="1456">
        <v>5938.3406299999997</v>
      </c>
      <c r="C73" s="756">
        <v>4536.5342959999998</v>
      </c>
      <c r="D73" s="756">
        <v>39.206339999999997</v>
      </c>
      <c r="E73" s="756">
        <v>1362.5999939999999</v>
      </c>
      <c r="F73" s="756">
        <v>75675.637455999997</v>
      </c>
      <c r="G73" s="756">
        <v>42134.453150000001</v>
      </c>
      <c r="H73" s="756">
        <v>13439.264413999999</v>
      </c>
      <c r="I73" s="756">
        <v>20101.919892000002</v>
      </c>
      <c r="J73" s="756">
        <v>-69737.296826000005</v>
      </c>
      <c r="K73" s="756">
        <v>-37597.918854000003</v>
      </c>
      <c r="L73" s="756">
        <v>-13400.058073999999</v>
      </c>
      <c r="M73" s="756">
        <v>-18739.319898000002</v>
      </c>
    </row>
    <row r="74" spans="1:15" s="1418" customFormat="1" ht="9.1999999999999993" customHeight="1">
      <c r="A74" s="1452" t="s">
        <v>61</v>
      </c>
      <c r="B74" s="1456">
        <v>9705.9956908099994</v>
      </c>
      <c r="C74" s="32">
        <v>7158.6864459999997</v>
      </c>
      <c r="D74" s="32">
        <v>52.572463570000224</v>
      </c>
      <c r="E74" s="32">
        <v>2494.7367812399989</v>
      </c>
      <c r="F74" s="756">
        <v>95985.628957249923</v>
      </c>
      <c r="G74" s="32">
        <v>64695.913666055836</v>
      </c>
      <c r="H74" s="32">
        <v>12191.665513924008</v>
      </c>
      <c r="I74" s="32">
        <v>19098.049777270073</v>
      </c>
      <c r="J74" s="756">
        <v>-86279.633266439909</v>
      </c>
      <c r="K74" s="756">
        <v>-57537.227220055836</v>
      </c>
      <c r="L74" s="756">
        <v>-12139.093050354008</v>
      </c>
      <c r="M74" s="756">
        <v>-16603.312996030072</v>
      </c>
    </row>
    <row r="75" spans="1:15" s="1418" customFormat="1" ht="9.1999999999999993" customHeight="1">
      <c r="A75" s="1452"/>
      <c r="B75" s="1453"/>
      <c r="C75" s="32"/>
      <c r="D75" s="32"/>
      <c r="E75" s="32"/>
      <c r="F75" s="136"/>
      <c r="G75" s="32"/>
      <c r="H75" s="32"/>
      <c r="I75" s="32"/>
      <c r="J75" s="136"/>
      <c r="K75" s="136"/>
      <c r="L75" s="136"/>
      <c r="M75" s="136"/>
    </row>
    <row r="76" spans="1:15" s="1418" customFormat="1" ht="9.1999999999999993" customHeight="1">
      <c r="A76" s="1454" t="s">
        <v>2891</v>
      </c>
      <c r="B76" s="1450">
        <v>31046.092906569404</v>
      </c>
      <c r="C76" s="138">
        <v>21333.752381000002</v>
      </c>
      <c r="D76" s="138">
        <v>211.56813399999999</v>
      </c>
      <c r="E76" s="138">
        <v>9500.7723915694023</v>
      </c>
      <c r="F76" s="138">
        <v>292269.86056794936</v>
      </c>
      <c r="G76" s="138">
        <v>193624.26764199999</v>
      </c>
      <c r="H76" s="138">
        <v>43323.176844000001</v>
      </c>
      <c r="I76" s="138">
        <v>55322.416081949341</v>
      </c>
      <c r="J76" s="138">
        <v>-261223.76766137997</v>
      </c>
      <c r="K76" s="138">
        <v>-172290.51526100002</v>
      </c>
      <c r="L76" s="138">
        <v>-43111.60871</v>
      </c>
      <c r="M76" s="138">
        <v>-45821.643690379933</v>
      </c>
    </row>
    <row r="77" spans="1:15" s="1418" customFormat="1" ht="9.1999999999999993" customHeight="1">
      <c r="A77" s="1454" t="s">
        <v>1805</v>
      </c>
      <c r="B77" s="1455">
        <v>31046.092906569404</v>
      </c>
      <c r="C77" s="311">
        <v>21333.752381000002</v>
      </c>
      <c r="D77" s="311">
        <v>211.56813399999999</v>
      </c>
      <c r="E77" s="138">
        <v>9500.7723915694023</v>
      </c>
      <c r="F77" s="311">
        <v>292269.86056794936</v>
      </c>
      <c r="G77" s="311">
        <v>193624.26764199999</v>
      </c>
      <c r="H77" s="138">
        <v>43323.176844000001</v>
      </c>
      <c r="I77" s="138">
        <v>55322.416081949341</v>
      </c>
      <c r="J77" s="311">
        <v>-261223.76766137997</v>
      </c>
      <c r="K77" s="311">
        <v>-172290.51526100002</v>
      </c>
      <c r="L77" s="311">
        <v>-43111.60871</v>
      </c>
      <c r="M77" s="311">
        <v>-45821.643690379933</v>
      </c>
    </row>
    <row r="78" spans="1:15" s="1418" customFormat="1" ht="9.1999999999999993" customHeight="1">
      <c r="A78" s="1452" t="s">
        <v>1012</v>
      </c>
      <c r="B78" s="1456">
        <v>9620.0488740000001</v>
      </c>
      <c r="C78" s="756">
        <v>6317.9805470000001</v>
      </c>
      <c r="D78" s="756">
        <v>56.009599999999999</v>
      </c>
      <c r="E78" s="756">
        <v>3246.0587270000001</v>
      </c>
      <c r="F78" s="756">
        <v>85807.989392000003</v>
      </c>
      <c r="G78" s="756">
        <v>56392.716051000003</v>
      </c>
      <c r="H78" s="756">
        <v>11178.997713999999</v>
      </c>
      <c r="I78" s="756">
        <v>18236.275626999999</v>
      </c>
      <c r="J78" s="756">
        <v>-76187.940518000003</v>
      </c>
      <c r="K78" s="756">
        <v>-50074.735504000004</v>
      </c>
      <c r="L78" s="756">
        <v>-11122.988114</v>
      </c>
      <c r="M78" s="756">
        <v>-14990.216899999999</v>
      </c>
      <c r="O78" s="1467"/>
    </row>
    <row r="79" spans="1:15" s="1418" customFormat="1" ht="9.1999999999999993" customHeight="1">
      <c r="A79" s="1452" t="s">
        <v>1013</v>
      </c>
      <c r="B79" s="1456">
        <v>10823.013238569403</v>
      </c>
      <c r="C79" s="756">
        <v>8110.9342930000003</v>
      </c>
      <c r="D79" s="756">
        <v>74.966190999999995</v>
      </c>
      <c r="E79" s="756">
        <v>2637.1127545694021</v>
      </c>
      <c r="F79" s="756">
        <v>93038.278343949351</v>
      </c>
      <c r="G79" s="756">
        <v>63240.637928999997</v>
      </c>
      <c r="H79" s="756">
        <v>13134.641686999999</v>
      </c>
      <c r="I79" s="756">
        <v>16662.998727949343</v>
      </c>
      <c r="J79" s="756">
        <v>-82215.265105379949</v>
      </c>
      <c r="K79" s="756">
        <v>-55129.703635999998</v>
      </c>
      <c r="L79" s="756">
        <v>-13059.675496</v>
      </c>
      <c r="M79" s="756">
        <v>-14025.885973379942</v>
      </c>
    </row>
    <row r="80" spans="1:15" s="1418" customFormat="1" ht="9.1999999999999993" customHeight="1">
      <c r="A80" s="1457" t="s">
        <v>1014</v>
      </c>
      <c r="B80" s="1458">
        <v>10603.030794000002</v>
      </c>
      <c r="C80" s="1459">
        <v>6904.8375410000008</v>
      </c>
      <c r="D80" s="1459">
        <v>80.592343</v>
      </c>
      <c r="E80" s="1459">
        <v>3617.6009100000001</v>
      </c>
      <c r="F80" s="1459">
        <v>113423.59283200001</v>
      </c>
      <c r="G80" s="1459">
        <v>73990.913662000006</v>
      </c>
      <c r="H80" s="1459">
        <v>19009.537443000001</v>
      </c>
      <c r="I80" s="1459">
        <v>20423.141726999998</v>
      </c>
      <c r="J80" s="1459">
        <v>-102820.562038</v>
      </c>
      <c r="K80" s="1459">
        <v>-67086.076121000006</v>
      </c>
      <c r="L80" s="1459">
        <v>-18928.945100000001</v>
      </c>
      <c r="M80" s="1459">
        <v>-16805.540816999997</v>
      </c>
    </row>
    <row r="81" spans="1:13" ht="3.75" customHeight="1">
      <c r="A81" s="295"/>
      <c r="B81" s="148"/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</row>
    <row r="82" spans="1:13" s="4" customFormat="1" ht="8.1" customHeight="1">
      <c r="A82" s="41" t="s">
        <v>98</v>
      </c>
      <c r="B82" s="258"/>
      <c r="C82" s="259"/>
      <c r="D82" s="259"/>
      <c r="E82" s="259"/>
      <c r="F82" s="258"/>
      <c r="G82" s="259"/>
      <c r="H82" s="259"/>
      <c r="I82" s="259"/>
      <c r="J82" s="258"/>
      <c r="K82" s="258"/>
      <c r="L82" s="258"/>
      <c r="M82" s="258"/>
    </row>
    <row r="83" spans="1:13" s="4" customFormat="1" ht="8.1" customHeight="1">
      <c r="A83" s="41" t="s">
        <v>940</v>
      </c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07" orientation="portrait" useFirstPageNumber="1" r:id="rId1"/>
  <headerFooter alignWithMargins="0">
    <oddFooter>&amp;C&amp;"Times New Roman,Bold"&amp;10&amp;P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>
  <sheetPr codeName="Sheet74"/>
  <dimension ref="A1:L86"/>
  <sheetViews>
    <sheetView topLeftCell="C1" workbookViewId="0">
      <selection activeCell="L18" sqref="L18"/>
    </sheetView>
  </sheetViews>
  <sheetFormatPr defaultColWidth="9" defaultRowHeight="9.9499999999999993" customHeight="1"/>
  <cols>
    <col min="1" max="1" width="12" style="19" customWidth="1"/>
    <col min="2" max="2" width="10.33203125" style="19" customWidth="1"/>
    <col min="3" max="3" width="10" style="19" customWidth="1"/>
    <col min="4" max="4" width="10.6640625" style="19" customWidth="1"/>
    <col min="5" max="5" width="10" style="19" customWidth="1"/>
    <col min="6" max="6" width="10.33203125" style="19" customWidth="1"/>
    <col min="7" max="7" width="10" style="19" customWidth="1"/>
    <col min="8" max="8" width="9.83203125" style="19" customWidth="1"/>
    <col min="9" max="9" width="10.33203125" style="19" customWidth="1"/>
    <col min="10" max="11" width="10.1640625" style="19" customWidth="1"/>
    <col min="12" max="12" width="11.33203125" style="19" customWidth="1"/>
    <col min="13" max="16384" width="9" style="1"/>
  </cols>
  <sheetData>
    <row r="1" spans="1:12" s="463" customFormat="1" ht="14.1" customHeight="1">
      <c r="A1" s="458" t="s">
        <v>2468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</row>
    <row r="2" spans="1:12" s="463" customFormat="1" ht="14.1" customHeight="1">
      <c r="A2" s="462"/>
    </row>
    <row r="3" spans="1:12" s="463" customFormat="1" ht="14.1" customHeight="1">
      <c r="A3" s="462"/>
    </row>
    <row r="4" spans="1:12" s="463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</row>
    <row r="5" spans="1:12" ht="9.9499999999999993" customHeight="1">
      <c r="A5" s="1430"/>
      <c r="B5" s="2"/>
      <c r="C5" s="2"/>
      <c r="D5" s="2"/>
      <c r="E5" s="2"/>
      <c r="F5" s="2"/>
      <c r="G5" s="2"/>
      <c r="H5" s="2"/>
      <c r="I5" s="2"/>
      <c r="J5" s="2"/>
      <c r="K5" s="2"/>
      <c r="L5" s="73" t="s">
        <v>100</v>
      </c>
    </row>
    <row r="6" spans="1:12" ht="9.9499999999999993" customHeight="1">
      <c r="A6" s="1907"/>
      <c r="B6" s="5"/>
      <c r="C6" s="5"/>
      <c r="D6" s="5"/>
      <c r="E6" s="5" t="s">
        <v>101</v>
      </c>
      <c r="F6" s="5"/>
      <c r="G6" s="5"/>
      <c r="H6" s="5"/>
      <c r="I6" s="5" t="s">
        <v>102</v>
      </c>
      <c r="J6" s="5" t="s">
        <v>1791</v>
      </c>
      <c r="K6" s="5" t="s">
        <v>103</v>
      </c>
      <c r="L6" s="5" t="s">
        <v>104</v>
      </c>
    </row>
    <row r="7" spans="1:12" ht="9.9499999999999993" customHeight="1">
      <c r="A7" s="1907" t="s">
        <v>976</v>
      </c>
      <c r="B7" s="5"/>
      <c r="C7" s="5"/>
      <c r="D7" s="5"/>
      <c r="E7" s="5" t="s">
        <v>105</v>
      </c>
      <c r="F7" s="5"/>
      <c r="G7" s="5"/>
      <c r="H7" s="5"/>
      <c r="I7" s="5" t="s">
        <v>106</v>
      </c>
      <c r="J7" s="5" t="s">
        <v>1776</v>
      </c>
      <c r="K7" s="5" t="s">
        <v>107</v>
      </c>
      <c r="L7" s="5" t="s">
        <v>766</v>
      </c>
    </row>
    <row r="8" spans="1:12" ht="9.9499999999999993" customHeight="1">
      <c r="A8" s="1907" t="s">
        <v>1001</v>
      </c>
      <c r="B8" s="5"/>
      <c r="C8" s="5" t="s">
        <v>178</v>
      </c>
      <c r="D8" s="5" t="s">
        <v>767</v>
      </c>
      <c r="E8" s="5" t="s">
        <v>768</v>
      </c>
      <c r="F8" s="5" t="s">
        <v>813</v>
      </c>
      <c r="G8" s="5" t="s">
        <v>814</v>
      </c>
      <c r="H8" s="5" t="s">
        <v>815</v>
      </c>
      <c r="I8" s="5" t="s">
        <v>816</v>
      </c>
      <c r="J8" s="5" t="s">
        <v>777</v>
      </c>
      <c r="K8" s="5" t="s">
        <v>102</v>
      </c>
      <c r="L8" s="5" t="s">
        <v>816</v>
      </c>
    </row>
    <row r="9" spans="1:12" ht="9.9499999999999993" customHeight="1">
      <c r="A9" s="1907" t="s">
        <v>34</v>
      </c>
      <c r="B9" s="5"/>
      <c r="C9" s="5" t="s">
        <v>817</v>
      </c>
      <c r="D9" s="5" t="s">
        <v>1776</v>
      </c>
      <c r="E9" s="5" t="s">
        <v>818</v>
      </c>
      <c r="F9" s="5" t="s">
        <v>819</v>
      </c>
      <c r="G9" s="5" t="s">
        <v>820</v>
      </c>
      <c r="H9" s="5" t="s">
        <v>821</v>
      </c>
      <c r="I9" s="5" t="s">
        <v>822</v>
      </c>
      <c r="J9" s="5" t="s">
        <v>823</v>
      </c>
      <c r="K9" s="5" t="s">
        <v>824</v>
      </c>
      <c r="L9" s="5" t="s">
        <v>825</v>
      </c>
    </row>
    <row r="10" spans="1:12" ht="9.9499999999999993" customHeight="1">
      <c r="A10" s="1907"/>
      <c r="B10" s="5" t="s">
        <v>1341</v>
      </c>
      <c r="C10" s="5" t="s">
        <v>826</v>
      </c>
      <c r="D10" s="5" t="s">
        <v>980</v>
      </c>
      <c r="E10" s="5" t="s">
        <v>827</v>
      </c>
      <c r="F10" s="5" t="s">
        <v>828</v>
      </c>
      <c r="G10" s="5" t="s">
        <v>829</v>
      </c>
      <c r="H10" s="5" t="s">
        <v>830</v>
      </c>
      <c r="I10" s="5" t="s">
        <v>1000</v>
      </c>
      <c r="J10" s="5" t="s">
        <v>1340</v>
      </c>
      <c r="K10" s="5" t="s">
        <v>831</v>
      </c>
      <c r="L10" s="5" t="s">
        <v>832</v>
      </c>
    </row>
    <row r="11" spans="1:12" ht="9.9499999999999993" customHeight="1">
      <c r="A11" s="1909"/>
      <c r="B11" s="6"/>
      <c r="C11" s="6">
        <v>0</v>
      </c>
      <c r="D11" s="6">
        <v>1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6">
        <v>9</v>
      </c>
    </row>
    <row r="12" spans="1:12" s="1417" customFormat="1" ht="9" customHeight="1">
      <c r="A12" s="263" t="s">
        <v>1665</v>
      </c>
      <c r="B12" s="12" t="s">
        <v>833</v>
      </c>
      <c r="C12" s="12">
        <v>517.5</v>
      </c>
      <c r="D12" s="12">
        <v>0.4</v>
      </c>
      <c r="E12" s="12">
        <v>213.3</v>
      </c>
      <c r="F12" s="12">
        <v>1.5</v>
      </c>
      <c r="G12" s="12">
        <v>2.4</v>
      </c>
      <c r="H12" s="12">
        <v>0.9</v>
      </c>
      <c r="I12" s="12">
        <v>28.1</v>
      </c>
      <c r="J12" s="12">
        <v>2.1</v>
      </c>
      <c r="K12" s="12">
        <v>111.3</v>
      </c>
      <c r="L12" s="12">
        <v>12.1</v>
      </c>
    </row>
    <row r="13" spans="1:12" s="1417" customFormat="1" ht="9" customHeight="1">
      <c r="A13" s="263" t="s">
        <v>1666</v>
      </c>
      <c r="B13" s="12">
        <v>1185.8</v>
      </c>
      <c r="C13" s="12">
        <v>804</v>
      </c>
      <c r="D13" s="12">
        <v>4</v>
      </c>
      <c r="E13" s="12">
        <v>226.3</v>
      </c>
      <c r="F13" s="12">
        <v>1.7</v>
      </c>
      <c r="G13" s="12">
        <v>1.8</v>
      </c>
      <c r="H13" s="12">
        <v>9.3000000000000007</v>
      </c>
      <c r="I13" s="12">
        <v>104.7</v>
      </c>
      <c r="J13" s="12">
        <v>3.7</v>
      </c>
      <c r="K13" s="12">
        <v>23</v>
      </c>
      <c r="L13" s="12">
        <v>7.3</v>
      </c>
    </row>
    <row r="14" spans="1:12" s="1417" customFormat="1" ht="9" customHeight="1">
      <c r="A14" s="263" t="s">
        <v>1667</v>
      </c>
      <c r="B14" s="12">
        <v>1164.7</v>
      </c>
      <c r="C14" s="12">
        <v>599.5</v>
      </c>
      <c r="D14" s="12">
        <v>12.3</v>
      </c>
      <c r="E14" s="12">
        <v>377.8</v>
      </c>
      <c r="F14" s="12">
        <v>0.5</v>
      </c>
      <c r="G14" s="12">
        <v>5.3</v>
      </c>
      <c r="H14" s="12">
        <v>10.5</v>
      </c>
      <c r="I14" s="12">
        <v>123.9</v>
      </c>
      <c r="J14" s="12">
        <v>1.6</v>
      </c>
      <c r="K14" s="12">
        <v>27.8</v>
      </c>
      <c r="L14" s="12">
        <v>5.5</v>
      </c>
    </row>
    <row r="15" spans="1:12" s="1417" customFormat="1" ht="9" customHeight="1">
      <c r="A15" s="263" t="s">
        <v>1668</v>
      </c>
      <c r="B15" s="12">
        <v>1046.2</v>
      </c>
      <c r="C15" s="12">
        <v>405.3</v>
      </c>
      <c r="D15" s="12">
        <v>11.2</v>
      </c>
      <c r="E15" s="12">
        <v>441.2</v>
      </c>
      <c r="F15" s="12">
        <v>0.2</v>
      </c>
      <c r="G15" s="12">
        <v>6</v>
      </c>
      <c r="H15" s="12">
        <v>3.6</v>
      </c>
      <c r="I15" s="12">
        <v>123.3</v>
      </c>
      <c r="J15" s="12">
        <v>2.7</v>
      </c>
      <c r="K15" s="12">
        <v>51.2</v>
      </c>
      <c r="L15" s="12">
        <v>1.5</v>
      </c>
    </row>
    <row r="16" spans="1:12" s="1417" customFormat="1" ht="9" customHeight="1">
      <c r="A16" s="263" t="s">
        <v>1669</v>
      </c>
      <c r="B16" s="12">
        <v>1296.8</v>
      </c>
      <c r="C16" s="12">
        <v>488.8</v>
      </c>
      <c r="D16" s="12">
        <v>13.6</v>
      </c>
      <c r="E16" s="12">
        <v>491.7</v>
      </c>
      <c r="F16" s="12">
        <v>0.7</v>
      </c>
      <c r="G16" s="12">
        <v>16.5</v>
      </c>
      <c r="H16" s="12">
        <v>0.8</v>
      </c>
      <c r="I16" s="12">
        <v>229.1</v>
      </c>
      <c r="J16" s="12">
        <v>2.9</v>
      </c>
      <c r="K16" s="12">
        <v>52.4</v>
      </c>
      <c r="L16" s="12">
        <v>0.3</v>
      </c>
    </row>
    <row r="17" spans="1:12" s="1417" customFormat="1" ht="9" customHeight="1">
      <c r="A17" s="263" t="s">
        <v>1670</v>
      </c>
      <c r="B17" s="12">
        <v>1150.5</v>
      </c>
      <c r="C17" s="12">
        <v>306.5</v>
      </c>
      <c r="D17" s="12">
        <v>2.6</v>
      </c>
      <c r="E17" s="12">
        <v>469.6</v>
      </c>
      <c r="F17" s="12">
        <v>0.5</v>
      </c>
      <c r="G17" s="12">
        <v>20.399999999999999</v>
      </c>
      <c r="H17" s="12">
        <v>1.3</v>
      </c>
      <c r="I17" s="12">
        <v>291.8</v>
      </c>
      <c r="J17" s="12">
        <v>3.2</v>
      </c>
      <c r="K17" s="12">
        <v>54</v>
      </c>
      <c r="L17" s="12">
        <v>0.6</v>
      </c>
    </row>
    <row r="18" spans="1:12" s="1417" customFormat="1" ht="9" customHeight="1">
      <c r="A18" s="263" t="s">
        <v>1671</v>
      </c>
      <c r="B18" s="12">
        <v>1608.7</v>
      </c>
      <c r="C18" s="12">
        <v>588.70000000000005</v>
      </c>
      <c r="D18" s="12">
        <v>15.4</v>
      </c>
      <c r="E18" s="12">
        <v>561.6</v>
      </c>
      <c r="F18" s="12">
        <v>0.4</v>
      </c>
      <c r="G18" s="12">
        <v>37.799999999999997</v>
      </c>
      <c r="H18" s="12">
        <v>3.9</v>
      </c>
      <c r="I18" s="12">
        <v>254.3</v>
      </c>
      <c r="J18" s="12">
        <v>1.8</v>
      </c>
      <c r="K18" s="12">
        <v>143</v>
      </c>
      <c r="L18" s="12">
        <v>1.8</v>
      </c>
    </row>
    <row r="19" spans="1:12" s="1417" customFormat="1" ht="9" customHeight="1">
      <c r="A19" s="263" t="s">
        <v>1672</v>
      </c>
      <c r="B19" s="12">
        <v>1491.5</v>
      </c>
      <c r="C19" s="12">
        <v>735.9</v>
      </c>
      <c r="D19" s="12">
        <v>18.399999999999999</v>
      </c>
      <c r="E19" s="12">
        <v>397.3</v>
      </c>
      <c r="F19" s="12">
        <v>1</v>
      </c>
      <c r="G19" s="12">
        <v>44</v>
      </c>
      <c r="H19" s="12">
        <v>1.5</v>
      </c>
      <c r="I19" s="12">
        <v>225.4</v>
      </c>
      <c r="J19" s="12">
        <v>9.1</v>
      </c>
      <c r="K19" s="12">
        <v>58.1</v>
      </c>
      <c r="L19" s="12">
        <v>0.8</v>
      </c>
    </row>
    <row r="20" spans="1:12" s="1417" customFormat="1" ht="9" customHeight="1">
      <c r="A20" s="263" t="s">
        <v>1673</v>
      </c>
      <c r="B20" s="12">
        <v>1132</v>
      </c>
      <c r="C20" s="12">
        <v>327.7</v>
      </c>
      <c r="D20" s="12">
        <v>13.3</v>
      </c>
      <c r="E20" s="12">
        <v>336.4</v>
      </c>
      <c r="F20" s="12">
        <v>0.7</v>
      </c>
      <c r="G20" s="12">
        <v>42.2</v>
      </c>
      <c r="H20" s="12">
        <v>1.8</v>
      </c>
      <c r="I20" s="12">
        <v>357.3</v>
      </c>
      <c r="J20" s="12">
        <v>7.9</v>
      </c>
      <c r="K20" s="12">
        <v>44.6</v>
      </c>
      <c r="L20" s="12">
        <v>0.1</v>
      </c>
    </row>
    <row r="21" spans="1:12" s="1417" customFormat="1" ht="9" customHeight="1">
      <c r="A21" s="263" t="s">
        <v>1674</v>
      </c>
      <c r="B21" s="12">
        <v>1703.9</v>
      </c>
      <c r="C21" s="12">
        <v>584.20000000000005</v>
      </c>
      <c r="D21" s="12">
        <v>5.3</v>
      </c>
      <c r="E21" s="12">
        <v>372.7</v>
      </c>
      <c r="F21" s="12">
        <v>3.3</v>
      </c>
      <c r="G21" s="12">
        <v>67.599999999999994</v>
      </c>
      <c r="H21" s="12">
        <v>6.3</v>
      </c>
      <c r="I21" s="12">
        <v>581.6</v>
      </c>
      <c r="J21" s="12">
        <v>24.4</v>
      </c>
      <c r="K21" s="12">
        <v>57.7</v>
      </c>
      <c r="L21" s="12">
        <v>0.8</v>
      </c>
    </row>
    <row r="22" spans="1:12" s="1417" customFormat="1" ht="9" customHeight="1">
      <c r="A22" s="263" t="s">
        <v>1675</v>
      </c>
      <c r="B22" s="12">
        <v>2740.6</v>
      </c>
      <c r="C22" s="12">
        <v>992.1</v>
      </c>
      <c r="D22" s="12">
        <v>5</v>
      </c>
      <c r="E22" s="12">
        <v>486.8</v>
      </c>
      <c r="F22" s="12">
        <v>1</v>
      </c>
      <c r="G22" s="12">
        <v>57.1</v>
      </c>
      <c r="H22" s="12">
        <v>1.2</v>
      </c>
      <c r="I22" s="12">
        <v>649.1</v>
      </c>
      <c r="J22" s="12">
        <v>33.700000000000003</v>
      </c>
      <c r="K22" s="12">
        <v>513.4</v>
      </c>
      <c r="L22" s="12">
        <v>1.2</v>
      </c>
    </row>
    <row r="23" spans="1:12" s="1417" customFormat="1" ht="9" customHeight="1">
      <c r="A23" s="263" t="s">
        <v>1676</v>
      </c>
      <c r="B23" s="12">
        <v>3078.1</v>
      </c>
      <c r="C23" s="12">
        <v>835.6</v>
      </c>
      <c r="D23" s="12">
        <v>0.3</v>
      </c>
      <c r="E23" s="12">
        <v>412.9</v>
      </c>
      <c r="F23" s="12">
        <v>0.2</v>
      </c>
      <c r="G23" s="12">
        <v>61.3</v>
      </c>
      <c r="H23" s="12">
        <v>2.5</v>
      </c>
      <c r="I23" s="12">
        <v>899.9</v>
      </c>
      <c r="J23" s="12">
        <v>38.6</v>
      </c>
      <c r="K23" s="12">
        <v>826.5</v>
      </c>
      <c r="L23" s="12">
        <v>0.3</v>
      </c>
    </row>
    <row r="24" spans="1:12" s="1417" customFormat="1" ht="9" customHeight="1">
      <c r="A24" s="263" t="s">
        <v>1677</v>
      </c>
      <c r="B24" s="12">
        <v>2991.4</v>
      </c>
      <c r="C24" s="12">
        <v>703.7</v>
      </c>
      <c r="D24" s="12">
        <v>3.5</v>
      </c>
      <c r="E24" s="12">
        <v>491.1</v>
      </c>
      <c r="F24" s="12">
        <v>0.2</v>
      </c>
      <c r="G24" s="12">
        <v>117.1</v>
      </c>
      <c r="H24" s="12">
        <v>2</v>
      </c>
      <c r="I24" s="12">
        <v>1009.5</v>
      </c>
      <c r="J24" s="12">
        <v>2.6</v>
      </c>
      <c r="K24" s="12">
        <v>661.5</v>
      </c>
      <c r="L24" s="12">
        <v>0.2</v>
      </c>
    </row>
    <row r="25" spans="1:12" s="1417" customFormat="1" ht="9" customHeight="1">
      <c r="A25" s="263" t="s">
        <v>838</v>
      </c>
      <c r="B25" s="12">
        <v>4114.5</v>
      </c>
      <c r="C25" s="12">
        <v>804.4</v>
      </c>
      <c r="D25" s="12">
        <v>10.1</v>
      </c>
      <c r="E25" s="12">
        <v>513.70000000000005</v>
      </c>
      <c r="F25" s="12">
        <v>0.8</v>
      </c>
      <c r="G25" s="12">
        <v>171.4</v>
      </c>
      <c r="H25" s="12">
        <v>12.7</v>
      </c>
      <c r="I25" s="12">
        <v>1601.6</v>
      </c>
      <c r="J25" s="12">
        <v>0.5</v>
      </c>
      <c r="K25" s="12">
        <v>996.8</v>
      </c>
      <c r="L25" s="12">
        <v>2.5</v>
      </c>
    </row>
    <row r="26" spans="1:12" s="1417" customFormat="1" ht="9" customHeight="1">
      <c r="A26" s="263" t="s">
        <v>839</v>
      </c>
      <c r="B26" s="12">
        <v>4195.3</v>
      </c>
      <c r="C26" s="12">
        <v>577.6</v>
      </c>
      <c r="D26" s="12">
        <v>6.6</v>
      </c>
      <c r="E26" s="12">
        <v>250</v>
      </c>
      <c r="F26" s="12">
        <v>0</v>
      </c>
      <c r="G26" s="12">
        <v>100.4</v>
      </c>
      <c r="H26" s="12">
        <v>26</v>
      </c>
      <c r="I26" s="12">
        <v>1982.6</v>
      </c>
      <c r="J26" s="12">
        <v>5.8</v>
      </c>
      <c r="K26" s="12">
        <v>1246.4000000000001</v>
      </c>
      <c r="L26" s="12">
        <v>0</v>
      </c>
    </row>
    <row r="27" spans="1:12" s="1417" customFormat="1" ht="9" customHeight="1">
      <c r="A27" s="263" t="s">
        <v>728</v>
      </c>
      <c r="B27" s="12">
        <v>5156.2</v>
      </c>
      <c r="C27" s="12">
        <v>616</v>
      </c>
      <c r="D27" s="12">
        <v>4.0999999999999996</v>
      </c>
      <c r="E27" s="12">
        <v>238.6</v>
      </c>
      <c r="F27" s="12">
        <v>0</v>
      </c>
      <c r="G27" s="12">
        <v>20.100000000000001</v>
      </c>
      <c r="H27" s="12">
        <v>10.9</v>
      </c>
      <c r="I27" s="12">
        <v>2693.1</v>
      </c>
      <c r="J27" s="12">
        <v>0.1</v>
      </c>
      <c r="K27" s="12">
        <v>1573.3</v>
      </c>
      <c r="L27" s="12">
        <v>0</v>
      </c>
    </row>
    <row r="28" spans="1:12" s="1417" customFormat="1" ht="9" customHeight="1">
      <c r="A28" s="263" t="s">
        <v>729</v>
      </c>
      <c r="B28" s="12">
        <v>7387.5</v>
      </c>
      <c r="C28" s="12">
        <v>986.5</v>
      </c>
      <c r="D28" s="12">
        <v>11.2</v>
      </c>
      <c r="E28" s="12">
        <v>312.10000000000002</v>
      </c>
      <c r="F28" s="12">
        <v>0</v>
      </c>
      <c r="G28" s="12">
        <v>201.1</v>
      </c>
      <c r="H28" s="12">
        <v>17.7</v>
      </c>
      <c r="I28" s="12">
        <v>4312.3</v>
      </c>
      <c r="J28" s="12">
        <v>0.1</v>
      </c>
      <c r="K28" s="12">
        <v>1545.7</v>
      </c>
      <c r="L28" s="12">
        <v>0</v>
      </c>
    </row>
    <row r="29" spans="1:12" s="1417" customFormat="1" ht="9" customHeight="1">
      <c r="A29" s="263" t="s">
        <v>732</v>
      </c>
      <c r="B29" s="12">
        <v>13706.5</v>
      </c>
      <c r="C29" s="12">
        <v>1941.6</v>
      </c>
      <c r="D29" s="12">
        <v>13.7</v>
      </c>
      <c r="E29" s="12">
        <v>437.4</v>
      </c>
      <c r="F29" s="12">
        <v>0</v>
      </c>
      <c r="G29" s="12">
        <v>160.30000000000001</v>
      </c>
      <c r="H29" s="12">
        <v>19.600000000000001</v>
      </c>
      <c r="I29" s="12">
        <v>7557.2</v>
      </c>
      <c r="J29" s="12">
        <v>0.3</v>
      </c>
      <c r="K29" s="12">
        <v>3576.4</v>
      </c>
      <c r="L29" s="12">
        <v>0</v>
      </c>
    </row>
    <row r="30" spans="1:12" s="1417" customFormat="1" ht="9" customHeight="1">
      <c r="A30" s="263" t="s">
        <v>737</v>
      </c>
      <c r="B30" s="12">
        <v>17266.5</v>
      </c>
      <c r="C30" s="12">
        <v>1862.9</v>
      </c>
      <c r="D30" s="12">
        <v>13.2</v>
      </c>
      <c r="E30" s="12">
        <v>531.79999999999995</v>
      </c>
      <c r="F30" s="12">
        <v>0.3</v>
      </c>
      <c r="G30" s="12">
        <v>176.4</v>
      </c>
      <c r="H30" s="12">
        <v>28.7</v>
      </c>
      <c r="I30" s="12">
        <v>10298.299999999999</v>
      </c>
      <c r="J30" s="12">
        <v>1.2</v>
      </c>
      <c r="K30" s="12">
        <v>4352.3</v>
      </c>
      <c r="L30" s="12">
        <v>1.4</v>
      </c>
    </row>
    <row r="31" spans="1:12" s="1417" customFormat="1" ht="9" customHeight="1">
      <c r="A31" s="263" t="s">
        <v>738</v>
      </c>
      <c r="B31" s="12">
        <v>19293.400000000001</v>
      </c>
      <c r="C31" s="12">
        <v>1163.4000000000001</v>
      </c>
      <c r="D31" s="12">
        <v>12.8</v>
      </c>
      <c r="E31" s="12">
        <v>432.4</v>
      </c>
      <c r="F31" s="12">
        <v>0</v>
      </c>
      <c r="G31" s="12">
        <v>138.4</v>
      </c>
      <c r="H31" s="12">
        <v>212.1</v>
      </c>
      <c r="I31" s="12">
        <v>10912.6</v>
      </c>
      <c r="J31" s="12">
        <v>6.4</v>
      </c>
      <c r="K31" s="12">
        <v>6415.1</v>
      </c>
      <c r="L31" s="12">
        <v>0.2</v>
      </c>
    </row>
    <row r="32" spans="1:12" s="1417" customFormat="1" ht="9" customHeight="1">
      <c r="A32" s="263" t="s">
        <v>740</v>
      </c>
      <c r="B32" s="12">
        <v>17639.2</v>
      </c>
      <c r="C32" s="12">
        <v>1562.7</v>
      </c>
      <c r="D32" s="12">
        <v>11.3</v>
      </c>
      <c r="E32" s="12">
        <v>485.5</v>
      </c>
      <c r="F32" s="12">
        <v>0</v>
      </c>
      <c r="G32" s="12">
        <v>214.1</v>
      </c>
      <c r="H32" s="12">
        <v>302.3</v>
      </c>
      <c r="I32" s="12">
        <v>9260.2999999999993</v>
      </c>
      <c r="J32" s="12">
        <v>37.1</v>
      </c>
      <c r="K32" s="12">
        <v>5765.8</v>
      </c>
      <c r="L32" s="12">
        <v>0.1</v>
      </c>
    </row>
    <row r="33" spans="1:12" s="1417" customFormat="1" ht="9" customHeight="1">
      <c r="A33" s="263" t="s">
        <v>741</v>
      </c>
      <c r="B33" s="12">
        <v>19881.099999999999</v>
      </c>
      <c r="C33" s="12">
        <v>1946.6</v>
      </c>
      <c r="D33" s="12">
        <v>9.6999999999999993</v>
      </c>
      <c r="E33" s="12">
        <v>768.7</v>
      </c>
      <c r="F33" s="12">
        <v>1.3</v>
      </c>
      <c r="G33" s="12">
        <v>251.3</v>
      </c>
      <c r="H33" s="12">
        <v>640.4</v>
      </c>
      <c r="I33" s="12">
        <v>10455.700000000001</v>
      </c>
      <c r="J33" s="12">
        <v>35.200000000000003</v>
      </c>
      <c r="K33" s="12">
        <v>5772.2</v>
      </c>
      <c r="L33" s="12">
        <v>0</v>
      </c>
    </row>
    <row r="34" spans="1:12" s="1417" customFormat="1" ht="9" customHeight="1">
      <c r="A34" s="263" t="s">
        <v>742</v>
      </c>
      <c r="B34" s="12">
        <v>22636.5</v>
      </c>
      <c r="C34" s="12">
        <v>2661.7</v>
      </c>
      <c r="D34" s="12">
        <v>14.9</v>
      </c>
      <c r="E34" s="12">
        <v>663.5</v>
      </c>
      <c r="F34" s="12">
        <v>1.4</v>
      </c>
      <c r="G34" s="12">
        <v>312.60000000000002</v>
      </c>
      <c r="H34" s="12">
        <v>1353.4</v>
      </c>
      <c r="I34" s="12">
        <v>11028.6</v>
      </c>
      <c r="J34" s="12">
        <v>59.6</v>
      </c>
      <c r="K34" s="12">
        <v>6540.3</v>
      </c>
      <c r="L34" s="12">
        <v>0.5</v>
      </c>
    </row>
    <row r="35" spans="1:12" s="1417" customFormat="1" ht="9" customHeight="1">
      <c r="A35" s="263" t="s">
        <v>743</v>
      </c>
      <c r="B35" s="12">
        <v>27513.5</v>
      </c>
      <c r="C35" s="12">
        <v>3123.2</v>
      </c>
      <c r="D35" s="12">
        <v>22.8</v>
      </c>
      <c r="E35" s="12">
        <v>487.1</v>
      </c>
      <c r="F35" s="12">
        <v>20.9</v>
      </c>
      <c r="G35" s="12">
        <v>2136.3000000000002</v>
      </c>
      <c r="H35" s="12">
        <v>1968.5</v>
      </c>
      <c r="I35" s="12">
        <v>11637.1</v>
      </c>
      <c r="J35" s="12">
        <v>58</v>
      </c>
      <c r="K35" s="12">
        <v>8059.6</v>
      </c>
      <c r="L35" s="12">
        <v>0</v>
      </c>
    </row>
    <row r="36" spans="1:12" s="1417" customFormat="1" ht="9" customHeight="1">
      <c r="A36" s="263" t="s">
        <v>744</v>
      </c>
      <c r="B36" s="12">
        <v>35676.300000000003</v>
      </c>
      <c r="C36" s="12">
        <v>3724.5</v>
      </c>
      <c r="D36" s="12">
        <v>50</v>
      </c>
      <c r="E36" s="12">
        <v>469.9</v>
      </c>
      <c r="F36" s="12">
        <v>0.5</v>
      </c>
      <c r="G36" s="12">
        <v>3597.2</v>
      </c>
      <c r="H36" s="12">
        <v>2804</v>
      </c>
      <c r="I36" s="12">
        <v>13539.6</v>
      </c>
      <c r="J36" s="12">
        <v>97.8</v>
      </c>
      <c r="K36" s="12">
        <v>11392.8</v>
      </c>
      <c r="L36" s="12">
        <v>0</v>
      </c>
    </row>
    <row r="37" spans="1:12" s="1417" customFormat="1" ht="9" customHeight="1">
      <c r="A37" s="263" t="s">
        <v>745</v>
      </c>
      <c r="B37" s="12">
        <v>49822.7</v>
      </c>
      <c r="C37" s="12">
        <v>4240.3999999999996</v>
      </c>
      <c r="D37" s="12">
        <v>117.2</v>
      </c>
      <c r="E37" s="12">
        <v>561.29999999999995</v>
      </c>
      <c r="F37" s="12">
        <v>2.2000000000000002</v>
      </c>
      <c r="G37" s="12">
        <v>3229.7</v>
      </c>
      <c r="H37" s="12">
        <v>3933.2</v>
      </c>
      <c r="I37" s="12">
        <v>15838.7</v>
      </c>
      <c r="J37" s="12">
        <v>390.8</v>
      </c>
      <c r="K37" s="12">
        <v>21509.200000000001</v>
      </c>
      <c r="L37" s="12">
        <v>0</v>
      </c>
    </row>
    <row r="38" spans="1:12" s="1418" customFormat="1" ht="9" customHeight="1">
      <c r="A38" s="263" t="s">
        <v>746</v>
      </c>
      <c r="B38" s="12">
        <v>55654.1</v>
      </c>
      <c r="C38" s="12">
        <v>4776.6000000000004</v>
      </c>
      <c r="D38" s="12">
        <v>75.599999999999994</v>
      </c>
      <c r="E38" s="12">
        <v>751.1</v>
      </c>
      <c r="F38" s="12">
        <v>1.3</v>
      </c>
      <c r="G38" s="12">
        <v>4104</v>
      </c>
      <c r="H38" s="12">
        <v>4041.7</v>
      </c>
      <c r="I38" s="12">
        <v>18909.3</v>
      </c>
      <c r="J38" s="12">
        <v>343.6</v>
      </c>
      <c r="K38" s="12">
        <v>22650.9</v>
      </c>
      <c r="L38" s="12">
        <v>0</v>
      </c>
    </row>
    <row r="39" spans="1:12" s="1418" customFormat="1" ht="9" customHeight="1">
      <c r="A39" s="263" t="s">
        <v>748</v>
      </c>
      <c r="B39" s="12">
        <v>46944.800000000003</v>
      </c>
      <c r="C39" s="12">
        <v>5094.2</v>
      </c>
      <c r="D39" s="12">
        <v>145.69999999999999</v>
      </c>
      <c r="E39" s="12">
        <v>624.5</v>
      </c>
      <c r="F39" s="12">
        <v>1.6</v>
      </c>
      <c r="G39" s="12">
        <v>7421.4</v>
      </c>
      <c r="H39" s="12">
        <v>3308.3</v>
      </c>
      <c r="I39" s="12">
        <v>17394.900000000001</v>
      </c>
      <c r="J39" s="12">
        <v>364.9</v>
      </c>
      <c r="K39" s="12">
        <v>12589.3</v>
      </c>
      <c r="L39" s="12">
        <v>0</v>
      </c>
    </row>
    <row r="40" spans="1:12" s="1418" customFormat="1" ht="9" customHeight="1">
      <c r="A40" s="1449" t="s">
        <v>895</v>
      </c>
      <c r="B40" s="65">
        <v>49930.6</v>
      </c>
      <c r="C40" s="65">
        <v>6100.9</v>
      </c>
      <c r="D40" s="65">
        <v>138.69999999999999</v>
      </c>
      <c r="E40" s="65">
        <v>800.1</v>
      </c>
      <c r="F40" s="65">
        <v>5.5</v>
      </c>
      <c r="G40" s="65">
        <v>4278.7</v>
      </c>
      <c r="H40" s="65">
        <v>3279</v>
      </c>
      <c r="I40" s="65">
        <v>17794.7</v>
      </c>
      <c r="J40" s="65">
        <v>208.2</v>
      </c>
      <c r="K40" s="65">
        <v>17281.5</v>
      </c>
      <c r="L40" s="65">
        <v>43.3</v>
      </c>
    </row>
    <row r="41" spans="1:12" s="1418" customFormat="1" ht="9" customHeight="1">
      <c r="A41" s="263" t="s">
        <v>873</v>
      </c>
      <c r="B41" s="65">
        <v>53910.7</v>
      </c>
      <c r="C41" s="65">
        <v>6276.9</v>
      </c>
      <c r="D41" s="65">
        <v>55.2</v>
      </c>
      <c r="E41" s="65">
        <v>714.3</v>
      </c>
      <c r="F41" s="65">
        <v>14.5</v>
      </c>
      <c r="G41" s="65">
        <v>3375.7</v>
      </c>
      <c r="H41" s="65">
        <v>3865.9</v>
      </c>
      <c r="I41" s="65">
        <v>23601.7</v>
      </c>
      <c r="J41" s="65">
        <v>619.5</v>
      </c>
      <c r="K41" s="65">
        <v>15380.1</v>
      </c>
      <c r="L41" s="65">
        <v>6.9</v>
      </c>
    </row>
    <row r="42" spans="1:12" s="1418" customFormat="1" ht="9" customHeight="1">
      <c r="A42" s="263" t="s">
        <v>1601</v>
      </c>
      <c r="B42" s="65">
        <v>58705.7</v>
      </c>
      <c r="C42" s="65">
        <v>6993.5</v>
      </c>
      <c r="D42" s="65">
        <v>31.6</v>
      </c>
      <c r="E42" s="65">
        <v>881.6</v>
      </c>
      <c r="F42" s="65">
        <v>4.2</v>
      </c>
      <c r="G42" s="65">
        <v>5070.3</v>
      </c>
      <c r="H42" s="65">
        <v>3677.6</v>
      </c>
      <c r="I42" s="65">
        <v>28590.6</v>
      </c>
      <c r="J42" s="65">
        <v>207.6</v>
      </c>
      <c r="K42" s="65">
        <v>13239.6</v>
      </c>
      <c r="L42" s="65">
        <v>9.1</v>
      </c>
    </row>
    <row r="43" spans="1:12" s="1418" customFormat="1" ht="9" customHeight="1">
      <c r="A43" s="263" t="s">
        <v>1683</v>
      </c>
      <c r="B43" s="65">
        <v>60234.1</v>
      </c>
      <c r="C43" s="65">
        <v>7192</v>
      </c>
      <c r="D43" s="65">
        <v>25</v>
      </c>
      <c r="E43" s="65">
        <v>1223.4000000000001</v>
      </c>
      <c r="F43" s="65">
        <v>3.2</v>
      </c>
      <c r="G43" s="65">
        <v>4284.6000000000004</v>
      </c>
      <c r="H43" s="65">
        <v>3686.9</v>
      </c>
      <c r="I43" s="65">
        <v>28533</v>
      </c>
      <c r="J43" s="65">
        <v>1201.9000000000001</v>
      </c>
      <c r="K43" s="65">
        <v>14081.6</v>
      </c>
      <c r="L43" s="65">
        <v>2.5</v>
      </c>
    </row>
    <row r="44" spans="1:12" s="1418" customFormat="1" ht="9" customHeight="1">
      <c r="A44" s="1451" t="s">
        <v>1408</v>
      </c>
      <c r="B44" s="65">
        <v>59383.1</v>
      </c>
      <c r="C44" s="65">
        <v>7055.8</v>
      </c>
      <c r="D44" s="65">
        <v>23.2</v>
      </c>
      <c r="E44" s="65">
        <v>1368</v>
      </c>
      <c r="F44" s="65">
        <v>0</v>
      </c>
      <c r="G44" s="65">
        <v>4454.8999999999996</v>
      </c>
      <c r="H44" s="65">
        <v>4091.6</v>
      </c>
      <c r="I44" s="65">
        <v>30412.2</v>
      </c>
      <c r="J44" s="65">
        <v>1240.9000000000001</v>
      </c>
      <c r="K44" s="65">
        <v>10736.5</v>
      </c>
      <c r="L44" s="65">
        <v>0</v>
      </c>
    </row>
    <row r="45" spans="1:12" s="1418" customFormat="1" ht="9" customHeight="1">
      <c r="A45" s="1451" t="s">
        <v>1441</v>
      </c>
      <c r="B45" s="65">
        <v>59266.5</v>
      </c>
      <c r="C45" s="65">
        <v>13164.9</v>
      </c>
      <c r="D45" s="65">
        <v>24.3</v>
      </c>
      <c r="E45" s="65">
        <v>1350.7</v>
      </c>
      <c r="F45" s="65">
        <v>0</v>
      </c>
      <c r="G45" s="65">
        <v>2062</v>
      </c>
      <c r="H45" s="65">
        <v>2823.5</v>
      </c>
      <c r="I45" s="65">
        <v>29643.3</v>
      </c>
      <c r="J45" s="65">
        <v>912.9</v>
      </c>
      <c r="K45" s="65">
        <v>9281.7000000000007</v>
      </c>
      <c r="L45" s="65">
        <v>3.2</v>
      </c>
    </row>
    <row r="46" spans="1:12" s="1418" customFormat="1" ht="9" customHeight="1">
      <c r="A46" s="1451" t="s">
        <v>1442</v>
      </c>
      <c r="B46" s="65">
        <v>67697.5</v>
      </c>
      <c r="C46" s="65">
        <v>19145.3</v>
      </c>
      <c r="D46" s="65">
        <v>354.2</v>
      </c>
      <c r="E46" s="65">
        <v>1973.1</v>
      </c>
      <c r="F46" s="65">
        <v>41.7</v>
      </c>
      <c r="G46" s="65">
        <v>362.9</v>
      </c>
      <c r="H46" s="65">
        <v>3087.3</v>
      </c>
      <c r="I46" s="65">
        <v>28241.599999999999</v>
      </c>
      <c r="J46" s="65">
        <v>625.29999999999995</v>
      </c>
      <c r="K46" s="65">
        <v>13859.7</v>
      </c>
      <c r="L46" s="65">
        <v>6.4</v>
      </c>
    </row>
    <row r="47" spans="1:12" s="1418" customFormat="1" ht="9" customHeight="1">
      <c r="A47" s="1451" t="s">
        <v>721</v>
      </c>
      <c r="B47" s="65">
        <v>60824</v>
      </c>
      <c r="C47" s="65">
        <v>13155.2</v>
      </c>
      <c r="D47" s="65">
        <v>18.399999999999999</v>
      </c>
      <c r="E47" s="65">
        <v>2469.6</v>
      </c>
      <c r="F47" s="65">
        <v>0</v>
      </c>
      <c r="G47" s="65">
        <v>267.2</v>
      </c>
      <c r="H47" s="65">
        <v>1676.9</v>
      </c>
      <c r="I47" s="65">
        <v>33395.199999999997</v>
      </c>
      <c r="J47" s="65">
        <v>725</v>
      </c>
      <c r="K47" s="65">
        <v>9116.5</v>
      </c>
      <c r="L47" s="65">
        <v>0</v>
      </c>
    </row>
    <row r="48" spans="1:12" s="1418" customFormat="1" ht="9" customHeight="1">
      <c r="A48" s="302" t="s">
        <v>292</v>
      </c>
      <c r="B48" s="65">
        <v>64338.5</v>
      </c>
      <c r="C48" s="65">
        <v>14531.800000000001</v>
      </c>
      <c r="D48" s="65">
        <v>1.7</v>
      </c>
      <c r="E48" s="65">
        <v>1923.3</v>
      </c>
      <c r="F48" s="65">
        <v>0</v>
      </c>
      <c r="G48" s="65">
        <v>408.99999999999994</v>
      </c>
      <c r="H48" s="65">
        <v>2679.5000000000005</v>
      </c>
      <c r="I48" s="65">
        <v>33496.5</v>
      </c>
      <c r="J48" s="65">
        <v>379.70000000000005</v>
      </c>
      <c r="K48" s="65">
        <v>10911.099999999999</v>
      </c>
      <c r="L48" s="65">
        <v>5.9</v>
      </c>
    </row>
    <row r="49" spans="1:12" s="1417" customFormat="1" ht="9" customHeight="1">
      <c r="A49" s="302" t="s">
        <v>1195</v>
      </c>
      <c r="B49" s="138">
        <v>74261</v>
      </c>
      <c r="C49" s="138">
        <v>15930.3</v>
      </c>
      <c r="D49" s="138">
        <v>101.8</v>
      </c>
      <c r="E49" s="138">
        <v>2587</v>
      </c>
      <c r="F49" s="138">
        <v>0</v>
      </c>
      <c r="G49" s="138">
        <v>331.7</v>
      </c>
      <c r="H49" s="138">
        <v>2737.3</v>
      </c>
      <c r="I49" s="138">
        <v>39008.9</v>
      </c>
      <c r="J49" s="138">
        <v>277.5</v>
      </c>
      <c r="K49" s="65">
        <v>13284</v>
      </c>
      <c r="L49" s="65">
        <v>2.5</v>
      </c>
    </row>
    <row r="50" spans="1:12" s="1417" customFormat="1" ht="9" customHeight="1">
      <c r="A50" s="1451" t="s">
        <v>428</v>
      </c>
      <c r="B50" s="138">
        <v>76917.060129999998</v>
      </c>
      <c r="C50" s="138">
        <v>18089.122326000001</v>
      </c>
      <c r="D50" s="138">
        <v>214.31246299999998</v>
      </c>
      <c r="E50" s="138">
        <v>3278.7418480000001</v>
      </c>
      <c r="F50" s="138">
        <v>7.8516740000000009</v>
      </c>
      <c r="G50" s="138">
        <v>156.36304699999999</v>
      </c>
      <c r="H50" s="138">
        <v>3852.2225170000002</v>
      </c>
      <c r="I50" s="138">
        <v>39857.564232999997</v>
      </c>
      <c r="J50" s="138">
        <v>519.33940899999993</v>
      </c>
      <c r="K50" s="65">
        <v>10938.216570000001</v>
      </c>
      <c r="L50" s="65">
        <v>3.4778250000000002</v>
      </c>
    </row>
    <row r="51" spans="1:12" s="1417" customFormat="1" ht="9" customHeight="1">
      <c r="A51" s="1451" t="s">
        <v>1828</v>
      </c>
      <c r="B51" s="138">
        <v>91991.407399999996</v>
      </c>
      <c r="C51" s="138">
        <v>21666.505097000001</v>
      </c>
      <c r="D51" s="138">
        <v>1990.6999679999999</v>
      </c>
      <c r="E51" s="138">
        <v>4992.1496859999997</v>
      </c>
      <c r="F51" s="138">
        <v>6.3906829999999992</v>
      </c>
      <c r="G51" s="138">
        <v>243.06840800000001</v>
      </c>
      <c r="H51" s="138">
        <v>4691.3287099999998</v>
      </c>
      <c r="I51" s="138">
        <v>43772.689535999998</v>
      </c>
      <c r="J51" s="138">
        <v>681.33069499999999</v>
      </c>
      <c r="K51" s="65">
        <v>13942.772246999999</v>
      </c>
      <c r="L51" s="65">
        <v>4.3723700000000001</v>
      </c>
    </row>
    <row r="52" spans="1:12" s="1417" customFormat="1" ht="9" customHeight="1">
      <c r="A52" s="1451" t="s">
        <v>1915</v>
      </c>
      <c r="B52" s="138">
        <v>85319.082238999996</v>
      </c>
      <c r="C52" s="138">
        <v>20209.039115</v>
      </c>
      <c r="D52" s="138">
        <v>2346.7034889999995</v>
      </c>
      <c r="E52" s="138">
        <v>3274.1930840000005</v>
      </c>
      <c r="F52" s="138">
        <v>0.14016000000000001</v>
      </c>
      <c r="G52" s="138">
        <v>111.22711</v>
      </c>
      <c r="H52" s="138">
        <v>4872.6168839999991</v>
      </c>
      <c r="I52" s="138">
        <v>41078.398217000002</v>
      </c>
      <c r="J52" s="138">
        <v>386.19209599999999</v>
      </c>
      <c r="K52" s="65">
        <v>13040.522084</v>
      </c>
      <c r="L52" s="65">
        <v>0</v>
      </c>
    </row>
    <row r="53" spans="1:12" s="1417" customFormat="1" ht="9" customHeight="1">
      <c r="A53" s="1451" t="s">
        <v>2019</v>
      </c>
      <c r="B53" s="138">
        <v>70117.165431000001</v>
      </c>
      <c r="C53" s="138">
        <v>16421.322022</v>
      </c>
      <c r="D53" s="138">
        <v>478.27022599999998</v>
      </c>
      <c r="E53" s="138">
        <v>2218.3265170000004</v>
      </c>
      <c r="F53" s="138">
        <v>0.9644569999999999</v>
      </c>
      <c r="G53" s="138">
        <v>106.881247</v>
      </c>
      <c r="H53" s="138">
        <v>4618.1140909999995</v>
      </c>
      <c r="I53" s="138">
        <v>32666.038725999999</v>
      </c>
      <c r="J53" s="138">
        <v>399.717715</v>
      </c>
      <c r="K53" s="65">
        <v>13204.872184</v>
      </c>
      <c r="L53" s="65">
        <v>2.6582460000000001</v>
      </c>
    </row>
    <row r="54" spans="1:12" s="1417" customFormat="1" ht="9" customHeight="1">
      <c r="A54" s="1451" t="s">
        <v>2172</v>
      </c>
      <c r="B54" s="138">
        <v>73049.143539150013</v>
      </c>
      <c r="C54" s="138">
        <v>18305.893231999999</v>
      </c>
      <c r="D54" s="138">
        <v>250.192273</v>
      </c>
      <c r="E54" s="138">
        <v>2993.3242989999999</v>
      </c>
      <c r="F54" s="138">
        <v>0</v>
      </c>
      <c r="G54" s="138">
        <v>158.78024799999997</v>
      </c>
      <c r="H54" s="138">
        <v>4421.3678309999996</v>
      </c>
      <c r="I54" s="138">
        <v>34452.95194015</v>
      </c>
      <c r="J54" s="138">
        <v>205.12389499999998</v>
      </c>
      <c r="K54" s="65">
        <v>12261.332661</v>
      </c>
      <c r="L54" s="65">
        <v>7.7160000000000006E-2</v>
      </c>
    </row>
    <row r="55" spans="1:12" s="1417" customFormat="1" ht="9" customHeight="1">
      <c r="A55" s="1451" t="s">
        <v>2295</v>
      </c>
      <c r="B55" s="138">
        <v>81359.795999999988</v>
      </c>
      <c r="C55" s="138">
        <v>20590.11158524</v>
      </c>
      <c r="D55" s="138">
        <v>247.770059</v>
      </c>
      <c r="E55" s="138">
        <v>3158.2825297699997</v>
      </c>
      <c r="F55" s="138">
        <v>14.107801</v>
      </c>
      <c r="G55" s="138">
        <v>406.40563115999998</v>
      </c>
      <c r="H55" s="138">
        <v>4527.8568596199984</v>
      </c>
      <c r="I55" s="138">
        <v>37203.53279972</v>
      </c>
      <c r="J55" s="138">
        <v>1451.67013</v>
      </c>
      <c r="K55" s="65">
        <v>13591.385190490006</v>
      </c>
      <c r="L55" s="65">
        <v>168.67341399999648</v>
      </c>
    </row>
    <row r="56" spans="1:12" s="1417" customFormat="1" ht="9" customHeight="1">
      <c r="A56" s="1451" t="s">
        <v>2635</v>
      </c>
      <c r="B56" s="138">
        <v>97109.521020129992</v>
      </c>
      <c r="C56" s="138">
        <v>19950.421536670001</v>
      </c>
      <c r="D56" s="138">
        <v>253.58142099999998</v>
      </c>
      <c r="E56" s="138">
        <v>4516.8296887800007</v>
      </c>
      <c r="F56" s="138">
        <v>1.0311889999999999</v>
      </c>
      <c r="G56" s="138">
        <v>12948.60270243</v>
      </c>
      <c r="H56" s="138">
        <v>4355.8323159699994</v>
      </c>
      <c r="I56" s="138">
        <v>40469.512292139996</v>
      </c>
      <c r="J56" s="138">
        <v>824.22577135999995</v>
      </c>
      <c r="K56" s="65">
        <v>13783.37743678</v>
      </c>
      <c r="L56" s="65">
        <v>6.1066659999999997</v>
      </c>
    </row>
    <row r="57" spans="1:12" s="1418" customFormat="1" ht="9" customHeight="1">
      <c r="A57" s="1452"/>
      <c r="B57" s="136"/>
      <c r="C57" s="32"/>
      <c r="D57" s="32"/>
      <c r="E57" s="136"/>
      <c r="F57" s="32"/>
      <c r="G57" s="32"/>
      <c r="H57" s="136"/>
      <c r="I57" s="136"/>
      <c r="J57" s="136"/>
      <c r="K57" s="1462"/>
      <c r="L57" s="1462"/>
    </row>
    <row r="58" spans="1:12" s="1417" customFormat="1" ht="9" customHeight="1">
      <c r="A58" s="1454" t="s">
        <v>2892</v>
      </c>
      <c r="B58" s="138">
        <v>97709.105204006861</v>
      </c>
      <c r="C58" s="138">
        <v>16878.759005408476</v>
      </c>
      <c r="D58" s="138">
        <v>184.82676499999999</v>
      </c>
      <c r="E58" s="138">
        <v>3459.5806444253203</v>
      </c>
      <c r="F58" s="138">
        <v>0</v>
      </c>
      <c r="G58" s="138">
        <v>31196.880711000002</v>
      </c>
      <c r="H58" s="138">
        <v>4018.6628897680666</v>
      </c>
      <c r="I58" s="138">
        <v>31025.925951707359</v>
      </c>
      <c r="J58" s="138">
        <v>937.16225635156195</v>
      </c>
      <c r="K58" s="65">
        <v>10007.306980346058</v>
      </c>
      <c r="L58" s="65">
        <v>0</v>
      </c>
    </row>
    <row r="59" spans="1:12" s="1417" customFormat="1" ht="9" customHeight="1">
      <c r="A59" s="1454" t="s">
        <v>1805</v>
      </c>
      <c r="B59" s="311">
        <v>27166.770090871687</v>
      </c>
      <c r="C59" s="311">
        <v>4954.3033005898433</v>
      </c>
      <c r="D59" s="311">
        <v>54.977299000000002</v>
      </c>
      <c r="E59" s="311">
        <v>716.47798508726555</v>
      </c>
      <c r="F59" s="311">
        <v>0</v>
      </c>
      <c r="G59" s="311">
        <v>7288.3396990000001</v>
      </c>
      <c r="H59" s="311">
        <v>1150.0339102363282</v>
      </c>
      <c r="I59" s="311">
        <v>9201.6523768928218</v>
      </c>
      <c r="J59" s="311">
        <v>179.59185500000001</v>
      </c>
      <c r="K59" s="65">
        <v>3621.3936650654291</v>
      </c>
      <c r="L59" s="65">
        <v>0</v>
      </c>
    </row>
    <row r="60" spans="1:12" s="1418" customFormat="1" ht="9" customHeight="1">
      <c r="A60" s="1452" t="s">
        <v>1012</v>
      </c>
      <c r="B60" s="756">
        <v>8837.0854298798822</v>
      </c>
      <c r="C60" s="756">
        <v>1804.3278288398435</v>
      </c>
      <c r="D60" s="756">
        <v>16.870671000000002</v>
      </c>
      <c r="E60" s="756">
        <v>292.83772192968752</v>
      </c>
      <c r="F60" s="756">
        <v>0</v>
      </c>
      <c r="G60" s="756">
        <v>2218.2577160000001</v>
      </c>
      <c r="H60" s="756">
        <v>401.49637491992189</v>
      </c>
      <c r="I60" s="756">
        <v>2994.5648118125</v>
      </c>
      <c r="J60" s="756">
        <v>9.3687709999999988</v>
      </c>
      <c r="K60" s="756">
        <v>1099.3615343779295</v>
      </c>
      <c r="L60" s="756">
        <v>0</v>
      </c>
    </row>
    <row r="61" spans="1:12" s="1418" customFormat="1" ht="9" customHeight="1">
      <c r="A61" s="1452" t="s">
        <v>1013</v>
      </c>
      <c r="B61" s="756">
        <v>9664.7689190562596</v>
      </c>
      <c r="C61" s="756">
        <v>1792.4302849999999</v>
      </c>
      <c r="D61" s="756">
        <v>11.419022999999999</v>
      </c>
      <c r="E61" s="756">
        <v>250.71434819078121</v>
      </c>
      <c r="F61" s="756">
        <v>0</v>
      </c>
      <c r="G61" s="756">
        <v>2333.9567999999999</v>
      </c>
      <c r="H61" s="756">
        <v>375.33961290234367</v>
      </c>
      <c r="I61" s="756">
        <v>3359.8550225529784</v>
      </c>
      <c r="J61" s="756">
        <v>157.71678399999999</v>
      </c>
      <c r="K61" s="756">
        <v>1383.3370434101562</v>
      </c>
      <c r="L61" s="756">
        <v>0</v>
      </c>
    </row>
    <row r="62" spans="1:12" s="1418" customFormat="1" ht="9" customHeight="1">
      <c r="A62" s="1452" t="s">
        <v>1014</v>
      </c>
      <c r="B62" s="756">
        <v>8664.915741935547</v>
      </c>
      <c r="C62" s="756">
        <v>1357.5451867499999</v>
      </c>
      <c r="D62" s="756">
        <v>26.687604999999998</v>
      </c>
      <c r="E62" s="756">
        <v>172.92591496679682</v>
      </c>
      <c r="F62" s="756">
        <v>0</v>
      </c>
      <c r="G62" s="756">
        <v>2736.1251830000001</v>
      </c>
      <c r="H62" s="756">
        <v>373.19792241406253</v>
      </c>
      <c r="I62" s="756">
        <v>2847.2325425273434</v>
      </c>
      <c r="J62" s="756">
        <v>12.5063</v>
      </c>
      <c r="K62" s="756">
        <v>1138.6950872773436</v>
      </c>
      <c r="L62" s="756">
        <v>0</v>
      </c>
    </row>
    <row r="63" spans="1:12" s="1418" customFormat="1" ht="9" customHeight="1">
      <c r="A63" s="1452"/>
      <c r="B63" s="756"/>
      <c r="C63" s="756"/>
      <c r="D63" s="756"/>
      <c r="E63" s="756"/>
      <c r="F63" s="756"/>
      <c r="G63" s="756"/>
      <c r="H63" s="756"/>
      <c r="I63" s="756"/>
      <c r="J63" s="756"/>
      <c r="K63" s="1462"/>
      <c r="L63" s="1462"/>
    </row>
    <row r="64" spans="1:12" s="1418" customFormat="1" ht="9" customHeight="1">
      <c r="A64" s="1454" t="s">
        <v>1806</v>
      </c>
      <c r="B64" s="311">
        <v>30112.977175796615</v>
      </c>
      <c r="C64" s="311">
        <v>4837.0629949619142</v>
      </c>
      <c r="D64" s="311">
        <v>48.065150000000003</v>
      </c>
      <c r="E64" s="311">
        <v>864.98470470933592</v>
      </c>
      <c r="F64" s="311">
        <v>0</v>
      </c>
      <c r="G64" s="311">
        <v>11052.133873999999</v>
      </c>
      <c r="H64" s="311">
        <v>1119.7462555004884</v>
      </c>
      <c r="I64" s="311">
        <v>8800.8117775341798</v>
      </c>
      <c r="J64" s="311">
        <v>259.38376535156198</v>
      </c>
      <c r="K64" s="65">
        <v>3130.7886537391355</v>
      </c>
      <c r="L64" s="65">
        <v>0</v>
      </c>
    </row>
    <row r="65" spans="1:12" s="1418" customFormat="1" ht="9" customHeight="1">
      <c r="A65" s="1452" t="s">
        <v>1015</v>
      </c>
      <c r="B65" s="756">
        <v>9112.3021410716556</v>
      </c>
      <c r="C65" s="756">
        <v>1516.7597745009766</v>
      </c>
      <c r="D65" s="756">
        <v>11.231601</v>
      </c>
      <c r="E65" s="756">
        <v>178.07389590234371</v>
      </c>
      <c r="F65" s="756">
        <v>0</v>
      </c>
      <c r="G65" s="756">
        <v>3169.0540660000001</v>
      </c>
      <c r="H65" s="756">
        <v>328.75741503759764</v>
      </c>
      <c r="I65" s="756">
        <v>2658.2246379453127</v>
      </c>
      <c r="J65" s="756">
        <v>181.92713635156198</v>
      </c>
      <c r="K65" s="756">
        <v>1068.2736143338623</v>
      </c>
      <c r="L65" s="756">
        <v>0</v>
      </c>
    </row>
    <row r="66" spans="1:12" s="1418" customFormat="1" ht="9" customHeight="1">
      <c r="A66" s="1452" t="s">
        <v>1016</v>
      </c>
      <c r="B66" s="756">
        <v>11337.762672927107</v>
      </c>
      <c r="C66" s="756">
        <v>1582.717934</v>
      </c>
      <c r="D66" s="756">
        <v>13.667873</v>
      </c>
      <c r="E66" s="756">
        <v>364.31666523667963</v>
      </c>
      <c r="F66" s="756">
        <v>0</v>
      </c>
      <c r="G66" s="756">
        <v>4217.042289</v>
      </c>
      <c r="H66" s="756">
        <v>379.26105892187496</v>
      </c>
      <c r="I66" s="756">
        <v>3484.7613881513666</v>
      </c>
      <c r="J66" s="756">
        <v>15.301418999999997</v>
      </c>
      <c r="K66" s="756">
        <v>1280.6940456171874</v>
      </c>
      <c r="L66" s="756">
        <v>0</v>
      </c>
    </row>
    <row r="67" spans="1:12" s="1418" customFormat="1" ht="9" customHeight="1">
      <c r="A67" s="1452" t="s">
        <v>1017</v>
      </c>
      <c r="B67" s="756">
        <v>9662.9123617978512</v>
      </c>
      <c r="C67" s="756">
        <v>1737.5852864609376</v>
      </c>
      <c r="D67" s="756">
        <v>23.165676000000001</v>
      </c>
      <c r="E67" s="756">
        <v>322.59414357031255</v>
      </c>
      <c r="F67" s="756">
        <v>0</v>
      </c>
      <c r="G67" s="756">
        <v>3666.037519</v>
      </c>
      <c r="H67" s="756">
        <v>411.72778154101564</v>
      </c>
      <c r="I67" s="756">
        <v>2657.8257514375</v>
      </c>
      <c r="J67" s="756">
        <v>62.155209999999997</v>
      </c>
      <c r="K67" s="756">
        <v>781.82099378808596</v>
      </c>
      <c r="L67" s="756">
        <v>0</v>
      </c>
    </row>
    <row r="68" spans="1:12" s="1418" customFormat="1" ht="9" customHeight="1">
      <c r="A68" s="1452"/>
      <c r="B68" s="1463"/>
      <c r="C68" s="32"/>
      <c r="D68" s="32"/>
      <c r="E68" s="32"/>
      <c r="F68" s="32"/>
      <c r="G68" s="32"/>
      <c r="H68" s="32"/>
      <c r="I68" s="32"/>
      <c r="J68" s="32"/>
      <c r="K68" s="32"/>
      <c r="L68" s="32"/>
    </row>
    <row r="69" spans="1:12" s="1417" customFormat="1" ht="9" customHeight="1">
      <c r="A69" s="1454" t="s">
        <v>1679</v>
      </c>
      <c r="B69" s="311">
        <v>21538.913928062502</v>
      </c>
      <c r="C69" s="311">
        <v>3161.7824543867187</v>
      </c>
      <c r="D69" s="311">
        <v>53.304542999999995</v>
      </c>
      <c r="E69" s="311">
        <v>1045.4839158867189</v>
      </c>
      <c r="F69" s="311">
        <v>0</v>
      </c>
      <c r="G69" s="311">
        <v>6354.7437420000006</v>
      </c>
      <c r="H69" s="311">
        <v>928.79241406250003</v>
      </c>
      <c r="I69" s="311">
        <v>7459.4889834433598</v>
      </c>
      <c r="J69" s="311">
        <v>486.786407</v>
      </c>
      <c r="K69" s="65">
        <v>2048.5314682832031</v>
      </c>
      <c r="L69" s="65">
        <v>0</v>
      </c>
    </row>
    <row r="70" spans="1:12" s="1418" customFormat="1" ht="9" customHeight="1">
      <c r="A70" s="1452" t="s">
        <v>56</v>
      </c>
      <c r="B70" s="756">
        <v>7691.4791937751452</v>
      </c>
      <c r="C70" s="756">
        <v>1212.0209859804688</v>
      </c>
      <c r="D70" s="756">
        <v>17.966548</v>
      </c>
      <c r="E70" s="756">
        <v>359.29179160156252</v>
      </c>
      <c r="F70" s="756">
        <v>0</v>
      </c>
      <c r="G70" s="756">
        <v>1569.6752120000001</v>
      </c>
      <c r="H70" s="756">
        <v>408.52626606249999</v>
      </c>
      <c r="I70" s="756">
        <v>3245.3433406406248</v>
      </c>
      <c r="J70" s="756">
        <v>7.621251</v>
      </c>
      <c r="K70" s="756">
        <v>871.0337984899902</v>
      </c>
      <c r="L70" s="756">
        <v>0</v>
      </c>
    </row>
    <row r="71" spans="1:12" s="1418" customFormat="1" ht="9" customHeight="1">
      <c r="A71" s="1452" t="s">
        <v>57</v>
      </c>
      <c r="B71" s="756">
        <v>9936.7195458693841</v>
      </c>
      <c r="C71" s="756">
        <v>1377.932843</v>
      </c>
      <c r="D71" s="756">
        <v>27.646773</v>
      </c>
      <c r="E71" s="756">
        <v>551.64530675390631</v>
      </c>
      <c r="F71" s="756">
        <v>0</v>
      </c>
      <c r="G71" s="756">
        <v>3037.8104880000001</v>
      </c>
      <c r="H71" s="756">
        <v>415.91295000000002</v>
      </c>
      <c r="I71" s="756">
        <v>3169.7630914277347</v>
      </c>
      <c r="J71" s="756">
        <v>414.31683500000003</v>
      </c>
      <c r="K71" s="756">
        <v>941.69125868774415</v>
      </c>
      <c r="L71" s="756">
        <v>0</v>
      </c>
    </row>
    <row r="72" spans="1:12" s="1418" customFormat="1" ht="9" customHeight="1">
      <c r="A72" s="1452" t="s">
        <v>58</v>
      </c>
      <c r="B72" s="756">
        <v>3910.7151884179684</v>
      </c>
      <c r="C72" s="756">
        <v>571.82862540625001</v>
      </c>
      <c r="D72" s="756">
        <v>7.6912219999999998</v>
      </c>
      <c r="E72" s="756">
        <v>134.54681753125001</v>
      </c>
      <c r="F72" s="756">
        <v>0</v>
      </c>
      <c r="G72" s="756">
        <v>1747.2580419999999</v>
      </c>
      <c r="H72" s="756">
        <v>104.35319800000001</v>
      </c>
      <c r="I72" s="756">
        <v>1044.382551375</v>
      </c>
      <c r="J72" s="756">
        <v>64.848320999999999</v>
      </c>
      <c r="K72" s="756">
        <v>235.80641110546875</v>
      </c>
      <c r="L72" s="756">
        <v>0</v>
      </c>
    </row>
    <row r="73" spans="1:12" s="1418" customFormat="1" ht="9" customHeight="1">
      <c r="A73" s="1452"/>
      <c r="B73" s="756"/>
      <c r="C73" s="756"/>
      <c r="D73" s="756"/>
      <c r="E73" s="756"/>
      <c r="F73" s="756"/>
      <c r="G73" s="756"/>
      <c r="H73" s="756"/>
      <c r="I73" s="756"/>
      <c r="J73" s="756"/>
      <c r="K73" s="1462"/>
      <c r="L73" s="1462"/>
    </row>
    <row r="74" spans="1:12" s="1417" customFormat="1" ht="9" customHeight="1">
      <c r="A74" s="1454" t="s">
        <v>1680</v>
      </c>
      <c r="B74" s="311">
        <v>18890.444009276041</v>
      </c>
      <c r="C74" s="311">
        <v>3925.6102554700001</v>
      </c>
      <c r="D74" s="311">
        <v>28.479773000000002</v>
      </c>
      <c r="E74" s="311">
        <v>832.63403874200003</v>
      </c>
      <c r="F74" s="311">
        <v>0</v>
      </c>
      <c r="G74" s="311">
        <v>6501.6633959999999</v>
      </c>
      <c r="H74" s="311">
        <v>820.09030996875003</v>
      </c>
      <c r="I74" s="311">
        <v>5563.9728138369992</v>
      </c>
      <c r="J74" s="311">
        <v>11.400229</v>
      </c>
      <c r="K74" s="65">
        <v>1206.5931932582921</v>
      </c>
      <c r="L74" s="65">
        <v>0</v>
      </c>
    </row>
    <row r="75" spans="1:12" s="1418" customFormat="1" ht="9" customHeight="1">
      <c r="A75" s="1452" t="s">
        <v>59</v>
      </c>
      <c r="B75" s="756">
        <v>3246.1076931689454</v>
      </c>
      <c r="C75" s="756">
        <v>355.44693599999999</v>
      </c>
      <c r="D75" s="756">
        <v>0</v>
      </c>
      <c r="E75" s="756">
        <v>2.9536799999999999</v>
      </c>
      <c r="F75" s="756">
        <v>0</v>
      </c>
      <c r="G75" s="756">
        <v>2089.4610819999998</v>
      </c>
      <c r="H75" s="756">
        <v>68.649621968750012</v>
      </c>
      <c r="I75" s="756">
        <v>655.21219800000006</v>
      </c>
      <c r="J75" s="756">
        <v>0</v>
      </c>
      <c r="K75" s="756">
        <v>74.384175200195315</v>
      </c>
      <c r="L75" s="756">
        <v>0</v>
      </c>
    </row>
    <row r="76" spans="1:12" s="1418" customFormat="1" ht="9" customHeight="1">
      <c r="A76" s="1452" t="s">
        <v>60</v>
      </c>
      <c r="B76" s="756">
        <v>5938.3406314430003</v>
      </c>
      <c r="C76" s="756">
        <v>1091.34439759</v>
      </c>
      <c r="D76" s="756">
        <v>1.9933970000000001</v>
      </c>
      <c r="E76" s="756">
        <v>279.23433544</v>
      </c>
      <c r="F76" s="756">
        <v>0</v>
      </c>
      <c r="G76" s="756">
        <v>1794.081606</v>
      </c>
      <c r="H76" s="756">
        <v>412.16380200000003</v>
      </c>
      <c r="I76" s="756">
        <v>1982.2884824999999</v>
      </c>
      <c r="J76" s="756">
        <v>3.48393</v>
      </c>
      <c r="K76" s="756">
        <v>373.750680913</v>
      </c>
      <c r="L76" s="756">
        <v>0</v>
      </c>
    </row>
    <row r="77" spans="1:12" s="1418" customFormat="1" ht="9" customHeight="1">
      <c r="A77" s="1452" t="s">
        <v>61</v>
      </c>
      <c r="B77" s="756">
        <v>9705.9956846640962</v>
      </c>
      <c r="C77" s="32">
        <v>2478.8189218800003</v>
      </c>
      <c r="D77" s="32">
        <v>26.486376</v>
      </c>
      <c r="E77" s="756">
        <v>550.44602330199996</v>
      </c>
      <c r="F77" s="32">
        <v>0</v>
      </c>
      <c r="G77" s="32">
        <v>2618.1207079999999</v>
      </c>
      <c r="H77" s="756">
        <v>339.27688600000005</v>
      </c>
      <c r="I77" s="756">
        <v>2926.4721333369998</v>
      </c>
      <c r="J77" s="756">
        <v>7.9162990000000004</v>
      </c>
      <c r="K77" s="756">
        <v>758.45833714509683</v>
      </c>
      <c r="L77" s="756">
        <v>0</v>
      </c>
    </row>
    <row r="78" spans="1:12" s="1418" customFormat="1" ht="9" customHeight="1">
      <c r="A78" s="1452"/>
      <c r="B78" s="136"/>
      <c r="C78" s="32"/>
      <c r="D78" s="32"/>
      <c r="E78" s="136"/>
      <c r="F78" s="32"/>
      <c r="G78" s="32"/>
      <c r="H78" s="136"/>
      <c r="I78" s="136"/>
      <c r="J78" s="136"/>
      <c r="K78" s="1462"/>
      <c r="L78" s="1462"/>
    </row>
    <row r="79" spans="1:12" s="1417" customFormat="1" ht="9" customHeight="1">
      <c r="A79" s="1454" t="s">
        <v>2891</v>
      </c>
      <c r="B79" s="138">
        <v>31046.092901140004</v>
      </c>
      <c r="C79" s="138">
        <v>6974.2515365099998</v>
      </c>
      <c r="D79" s="138">
        <v>45.054563999999999</v>
      </c>
      <c r="E79" s="138">
        <v>902.80973600799996</v>
      </c>
      <c r="F79" s="138">
        <v>0</v>
      </c>
      <c r="G79" s="138">
        <v>7808.8554510000013</v>
      </c>
      <c r="H79" s="138">
        <v>1648.1826689288</v>
      </c>
      <c r="I79" s="138">
        <v>9804.2006087499994</v>
      </c>
      <c r="J79" s="138">
        <v>276.79360200000002</v>
      </c>
      <c r="K79" s="65">
        <v>3585.9447339432022</v>
      </c>
      <c r="L79" s="65">
        <v>0</v>
      </c>
    </row>
    <row r="80" spans="1:12" s="1417" customFormat="1" ht="9" customHeight="1">
      <c r="A80" s="1454" t="s">
        <v>1805</v>
      </c>
      <c r="B80" s="311">
        <v>31046.092901140004</v>
      </c>
      <c r="C80" s="311">
        <v>6974.2515365099998</v>
      </c>
      <c r="D80" s="311">
        <v>45.054563999999999</v>
      </c>
      <c r="E80" s="311">
        <v>902.80973600799996</v>
      </c>
      <c r="F80" s="311">
        <v>0</v>
      </c>
      <c r="G80" s="311">
        <v>7808.8554510000013</v>
      </c>
      <c r="H80" s="311">
        <v>1648.1826689288</v>
      </c>
      <c r="I80" s="311">
        <v>9804.2006087499994</v>
      </c>
      <c r="J80" s="311">
        <v>276.79360200000002</v>
      </c>
      <c r="K80" s="65">
        <v>3585.9447339432022</v>
      </c>
      <c r="L80" s="65">
        <v>0</v>
      </c>
    </row>
    <row r="81" spans="1:12" s="1418" customFormat="1" ht="9" customHeight="1">
      <c r="A81" s="1452" t="s">
        <v>1012</v>
      </c>
      <c r="B81" s="756">
        <v>9620.0488682806008</v>
      </c>
      <c r="C81" s="756">
        <v>2125.3943610900001</v>
      </c>
      <c r="D81" s="756">
        <v>12.854767000000001</v>
      </c>
      <c r="E81" s="756">
        <v>320.44192699799999</v>
      </c>
      <c r="F81" s="756">
        <v>0</v>
      </c>
      <c r="G81" s="756">
        <v>2306.6652870000003</v>
      </c>
      <c r="H81" s="756">
        <v>497.29645722879997</v>
      </c>
      <c r="I81" s="756">
        <v>3011.2477131099999</v>
      </c>
      <c r="J81" s="756">
        <v>265.63339200000001</v>
      </c>
      <c r="K81" s="756">
        <v>1080.5149638537998</v>
      </c>
      <c r="L81" s="756">
        <v>0</v>
      </c>
    </row>
    <row r="82" spans="1:12" s="1418" customFormat="1" ht="9" customHeight="1">
      <c r="A82" s="1452" t="s">
        <v>1013</v>
      </c>
      <c r="B82" s="756">
        <v>10823.013239789403</v>
      </c>
      <c r="C82" s="756">
        <v>2474.5541855000001</v>
      </c>
      <c r="D82" s="756">
        <v>9.9706670000000006</v>
      </c>
      <c r="E82" s="756">
        <v>272.92214826999998</v>
      </c>
      <c r="F82" s="756">
        <v>0</v>
      </c>
      <c r="G82" s="756">
        <v>3273.2084530000002</v>
      </c>
      <c r="H82" s="756">
        <v>640.37721571999998</v>
      </c>
      <c r="I82" s="756">
        <v>3148.1376761000001</v>
      </c>
      <c r="J82" s="756">
        <v>0</v>
      </c>
      <c r="K82" s="756">
        <v>1003.8428941994021</v>
      </c>
      <c r="L82" s="756">
        <v>0</v>
      </c>
    </row>
    <row r="83" spans="1:12" s="1418" customFormat="1" ht="9" customHeight="1">
      <c r="A83" s="1457" t="s">
        <v>1014</v>
      </c>
      <c r="B83" s="1459">
        <v>10603.030793069998</v>
      </c>
      <c r="C83" s="1459">
        <v>2374.3029899200001</v>
      </c>
      <c r="D83" s="1459">
        <v>22.229130000000001</v>
      </c>
      <c r="E83" s="1459">
        <v>309.44566073999999</v>
      </c>
      <c r="F83" s="1459">
        <v>0</v>
      </c>
      <c r="G83" s="1459">
        <v>2228.9817109999999</v>
      </c>
      <c r="H83" s="1459">
        <v>510.50899598000001</v>
      </c>
      <c r="I83" s="1459">
        <v>3644.8152195399998</v>
      </c>
      <c r="J83" s="1459">
        <v>11.160209999999999</v>
      </c>
      <c r="K83" s="1459">
        <v>1501.5868758900001</v>
      </c>
      <c r="L83" s="1459">
        <v>0</v>
      </c>
    </row>
    <row r="84" spans="1:12" ht="5.25" customHeight="1">
      <c r="A84" s="4"/>
      <c r="B84" s="239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s="4" customFormat="1" ht="8.4499999999999993" customHeight="1">
      <c r="A85" s="41" t="s">
        <v>840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</row>
    <row r="86" spans="1:12" s="4" customFormat="1" ht="8.4499999999999993" customHeight="1">
      <c r="A86" s="41" t="s">
        <v>99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08" orientation="portrait" useFirstPageNumber="1" r:id="rId1"/>
  <headerFooter alignWithMargins="0">
    <oddFooter>&amp;C&amp;"Times New Roman,Bold"&amp;10&amp;P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>
  <sheetPr codeName="Sheet75"/>
  <dimension ref="A1:L86"/>
  <sheetViews>
    <sheetView zoomScale="85" zoomScaleNormal="85" workbookViewId="0">
      <selection activeCell="K18" sqref="K18"/>
    </sheetView>
  </sheetViews>
  <sheetFormatPr defaultColWidth="7.33203125" defaultRowHeight="9.9499999999999993" customHeight="1"/>
  <cols>
    <col min="1" max="1" width="11.33203125" style="19" customWidth="1"/>
    <col min="2" max="3" width="10.1640625" style="19" customWidth="1"/>
    <col min="4" max="4" width="10.83203125" style="19" customWidth="1"/>
    <col min="5" max="7" width="10.33203125" style="19" customWidth="1"/>
    <col min="8" max="8" width="10.5" style="19" customWidth="1"/>
    <col min="9" max="9" width="10.1640625" style="19" customWidth="1"/>
    <col min="10" max="10" width="10" style="19" customWidth="1"/>
    <col min="11" max="11" width="10.33203125" style="19" customWidth="1"/>
    <col min="12" max="12" width="10.1640625" style="19" customWidth="1"/>
    <col min="13" max="16384" width="7.33203125" style="1"/>
  </cols>
  <sheetData>
    <row r="1" spans="1:12" s="463" customFormat="1" ht="14.1" customHeight="1">
      <c r="A1" s="458" t="s">
        <v>2467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</row>
    <row r="2" spans="1:12" s="463" customFormat="1" ht="14.1" customHeight="1">
      <c r="A2" s="24"/>
    </row>
    <row r="3" spans="1:12" s="463" customFormat="1" ht="14.1" customHeight="1">
      <c r="A3" s="462"/>
      <c r="B3" s="478"/>
      <c r="C3" s="478"/>
      <c r="D3" s="478"/>
      <c r="E3" s="478"/>
      <c r="F3" s="478"/>
      <c r="G3" s="478"/>
      <c r="H3" s="478"/>
      <c r="I3" s="478"/>
      <c r="J3" s="478"/>
      <c r="K3" s="478"/>
    </row>
    <row r="4" spans="1:12" s="463" customFormat="1" ht="14.1" customHeight="1">
      <c r="A4" s="462" t="s">
        <v>280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</row>
    <row r="5" spans="1:12" ht="9.9499999999999993" customHeight="1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 t="s">
        <v>100</v>
      </c>
    </row>
    <row r="6" spans="1:12" ht="9.9499999999999993" customHeight="1">
      <c r="A6" s="5"/>
      <c r="B6" s="5"/>
      <c r="C6" s="5"/>
      <c r="D6" s="5"/>
      <c r="E6" s="5"/>
      <c r="F6" s="5"/>
      <c r="G6" s="5"/>
      <c r="H6" s="5"/>
      <c r="I6" s="5" t="s">
        <v>842</v>
      </c>
      <c r="J6" s="5"/>
      <c r="K6" s="5"/>
      <c r="L6" s="5" t="s">
        <v>1776</v>
      </c>
    </row>
    <row r="7" spans="1:12" ht="9.9499999999999993" customHeight="1">
      <c r="A7" s="1907"/>
      <c r="B7" s="5"/>
      <c r="C7" s="5"/>
      <c r="D7" s="5"/>
      <c r="E7" s="5" t="s">
        <v>101</v>
      </c>
      <c r="F7" s="5"/>
      <c r="G7" s="5"/>
      <c r="H7" s="5"/>
      <c r="I7" s="5" t="s">
        <v>843</v>
      </c>
      <c r="J7" s="5"/>
      <c r="K7" s="5" t="s">
        <v>844</v>
      </c>
      <c r="L7" s="5" t="s">
        <v>845</v>
      </c>
    </row>
    <row r="8" spans="1:12" ht="9.9499999999999993" customHeight="1">
      <c r="A8" s="1907" t="s">
        <v>976</v>
      </c>
      <c r="B8" s="5"/>
      <c r="C8" s="5"/>
      <c r="D8" s="5"/>
      <c r="E8" s="5" t="s">
        <v>105</v>
      </c>
      <c r="F8" s="5"/>
      <c r="G8" s="5"/>
      <c r="H8" s="5"/>
      <c r="I8" s="5" t="s">
        <v>1792</v>
      </c>
      <c r="J8" s="5" t="s">
        <v>1791</v>
      </c>
      <c r="K8" s="5" t="s">
        <v>846</v>
      </c>
      <c r="L8" s="5" t="s">
        <v>847</v>
      </c>
    </row>
    <row r="9" spans="1:12" ht="9.9499999999999993" customHeight="1">
      <c r="A9" s="1907" t="s">
        <v>1001</v>
      </c>
      <c r="B9" s="5"/>
      <c r="C9" s="5" t="s">
        <v>178</v>
      </c>
      <c r="D9" s="5" t="s">
        <v>767</v>
      </c>
      <c r="E9" s="5" t="s">
        <v>768</v>
      </c>
      <c r="F9" s="5" t="s">
        <v>848</v>
      </c>
      <c r="G9" s="5" t="s">
        <v>814</v>
      </c>
      <c r="H9" s="5"/>
      <c r="I9" s="5" t="s">
        <v>816</v>
      </c>
      <c r="J9" s="5" t="s">
        <v>1776</v>
      </c>
      <c r="K9" s="5" t="s">
        <v>102</v>
      </c>
      <c r="L9" s="5" t="s">
        <v>816</v>
      </c>
    </row>
    <row r="10" spans="1:12" ht="9.9499999999999993" customHeight="1">
      <c r="A10" s="1907" t="s">
        <v>851</v>
      </c>
      <c r="B10" s="5"/>
      <c r="C10" s="5" t="s">
        <v>817</v>
      </c>
      <c r="D10" s="5" t="s">
        <v>1776</v>
      </c>
      <c r="E10" s="5" t="s">
        <v>818</v>
      </c>
      <c r="F10" s="5" t="s">
        <v>819</v>
      </c>
      <c r="G10" s="5" t="s">
        <v>820</v>
      </c>
      <c r="H10" s="5" t="s">
        <v>849</v>
      </c>
      <c r="I10" s="5" t="s">
        <v>822</v>
      </c>
      <c r="J10" s="5" t="s">
        <v>777</v>
      </c>
      <c r="K10" s="5" t="s">
        <v>824</v>
      </c>
      <c r="L10" s="5" t="s">
        <v>850</v>
      </c>
    </row>
    <row r="11" spans="1:12" ht="9.9499999999999993" customHeight="1">
      <c r="A11" s="5"/>
      <c r="B11" s="5" t="s">
        <v>1341</v>
      </c>
      <c r="C11" s="5" t="s">
        <v>852</v>
      </c>
      <c r="D11" s="5" t="s">
        <v>980</v>
      </c>
      <c r="E11" s="5" t="s">
        <v>827</v>
      </c>
      <c r="F11" s="5" t="s">
        <v>828</v>
      </c>
      <c r="G11" s="5" t="s">
        <v>829</v>
      </c>
      <c r="H11" s="5" t="s">
        <v>853</v>
      </c>
      <c r="I11" s="5" t="s">
        <v>1000</v>
      </c>
      <c r="J11" s="5" t="s">
        <v>854</v>
      </c>
      <c r="K11" s="5" t="s">
        <v>831</v>
      </c>
      <c r="L11" s="5" t="s">
        <v>855</v>
      </c>
    </row>
    <row r="12" spans="1:12" ht="9.9499999999999993" customHeight="1">
      <c r="A12" s="17"/>
      <c r="B12" s="18"/>
      <c r="C12" s="18">
        <v>0</v>
      </c>
      <c r="D12" s="18">
        <v>1</v>
      </c>
      <c r="E12" s="18">
        <v>2</v>
      </c>
      <c r="F12" s="18">
        <v>3</v>
      </c>
      <c r="G12" s="18">
        <v>4</v>
      </c>
      <c r="H12" s="18">
        <v>5</v>
      </c>
      <c r="I12" s="18">
        <v>6</v>
      </c>
      <c r="J12" s="18">
        <v>7</v>
      </c>
      <c r="K12" s="18">
        <v>8</v>
      </c>
      <c r="L12" s="18">
        <v>9</v>
      </c>
    </row>
    <row r="13" spans="1:12" s="1417" customFormat="1" ht="9" customHeight="1">
      <c r="A13" s="719" t="s">
        <v>1665</v>
      </c>
      <c r="B13" s="12" t="s">
        <v>856</v>
      </c>
      <c r="C13" s="12">
        <v>493.3</v>
      </c>
      <c r="D13" s="12">
        <v>0.4</v>
      </c>
      <c r="E13" s="12">
        <v>174.7</v>
      </c>
      <c r="F13" s="12">
        <v>1.5</v>
      </c>
      <c r="G13" s="12">
        <v>2.2999999999999998</v>
      </c>
      <c r="H13" s="12">
        <v>0.5</v>
      </c>
      <c r="I13" s="12">
        <v>10.8</v>
      </c>
      <c r="J13" s="12">
        <v>0.2</v>
      </c>
      <c r="K13" s="12">
        <v>57.5</v>
      </c>
      <c r="L13" s="12">
        <v>5.5</v>
      </c>
    </row>
    <row r="14" spans="1:12" s="1417" customFormat="1" ht="9" customHeight="1">
      <c r="A14" s="719" t="s">
        <v>1666</v>
      </c>
      <c r="B14" s="12">
        <v>893.7</v>
      </c>
      <c r="C14" s="12">
        <v>721.6</v>
      </c>
      <c r="D14" s="12">
        <v>3.5</v>
      </c>
      <c r="E14" s="12">
        <v>136.1</v>
      </c>
      <c r="F14" s="12">
        <v>1</v>
      </c>
      <c r="G14" s="12">
        <v>1.4</v>
      </c>
      <c r="H14" s="12">
        <v>5.8</v>
      </c>
      <c r="I14" s="12">
        <v>14.5</v>
      </c>
      <c r="J14" s="12">
        <v>1.4</v>
      </c>
      <c r="K14" s="12">
        <v>3.1</v>
      </c>
      <c r="L14" s="12">
        <v>5.3</v>
      </c>
    </row>
    <row r="15" spans="1:12" s="1417" customFormat="1" ht="9" customHeight="1">
      <c r="A15" s="719" t="s">
        <v>1667</v>
      </c>
      <c r="B15" s="12">
        <v>779.6</v>
      </c>
      <c r="C15" s="12">
        <v>540.6</v>
      </c>
      <c r="D15" s="12">
        <v>1.5</v>
      </c>
      <c r="E15" s="12">
        <v>207.1</v>
      </c>
      <c r="F15" s="12">
        <v>0.5</v>
      </c>
      <c r="G15" s="12">
        <v>5.0999999999999996</v>
      </c>
      <c r="H15" s="12">
        <v>10.3</v>
      </c>
      <c r="I15" s="12">
        <v>7.2</v>
      </c>
      <c r="J15" s="12">
        <v>0.3</v>
      </c>
      <c r="K15" s="12">
        <v>2.2999999999999998</v>
      </c>
      <c r="L15" s="12">
        <v>4.7</v>
      </c>
    </row>
    <row r="16" spans="1:12" s="1417" customFormat="1" ht="9" customHeight="1">
      <c r="A16" s="719" t="s">
        <v>1668</v>
      </c>
      <c r="B16" s="12">
        <v>498.1</v>
      </c>
      <c r="C16" s="12">
        <v>222.2</v>
      </c>
      <c r="D16" s="12">
        <v>0.2</v>
      </c>
      <c r="E16" s="12">
        <v>251.5</v>
      </c>
      <c r="F16" s="12">
        <v>0.2</v>
      </c>
      <c r="G16" s="12">
        <v>5.8</v>
      </c>
      <c r="H16" s="12">
        <v>3.1</v>
      </c>
      <c r="I16" s="12">
        <v>8.8000000000000007</v>
      </c>
      <c r="J16" s="12">
        <v>2.6</v>
      </c>
      <c r="K16" s="12">
        <v>2.5</v>
      </c>
      <c r="L16" s="12">
        <v>1.2</v>
      </c>
    </row>
    <row r="17" spans="1:12" s="1417" customFormat="1" ht="9" customHeight="1">
      <c r="A17" s="719" t="s">
        <v>1669</v>
      </c>
      <c r="B17" s="12">
        <v>650.1</v>
      </c>
      <c r="C17" s="12">
        <v>241.8</v>
      </c>
      <c r="D17" s="12">
        <v>1</v>
      </c>
      <c r="E17" s="12">
        <v>362.3</v>
      </c>
      <c r="F17" s="12">
        <v>0.6</v>
      </c>
      <c r="G17" s="12">
        <v>16.5</v>
      </c>
      <c r="H17" s="12">
        <v>0.6</v>
      </c>
      <c r="I17" s="12">
        <v>21</v>
      </c>
      <c r="J17" s="12">
        <v>1.3</v>
      </c>
      <c r="K17" s="12">
        <v>4.9000000000000004</v>
      </c>
      <c r="L17" s="12">
        <v>0.1</v>
      </c>
    </row>
    <row r="18" spans="1:12" s="1417" customFormat="1" ht="9" customHeight="1">
      <c r="A18" s="719" t="s">
        <v>1670</v>
      </c>
      <c r="B18" s="12">
        <v>520.9</v>
      </c>
      <c r="C18" s="12">
        <v>182.8</v>
      </c>
      <c r="D18" s="12">
        <v>1.6</v>
      </c>
      <c r="E18" s="12">
        <v>295.10000000000002</v>
      </c>
      <c r="F18" s="12">
        <v>0.4</v>
      </c>
      <c r="G18" s="12">
        <v>19.899999999999999</v>
      </c>
      <c r="H18" s="12">
        <v>0.6</v>
      </c>
      <c r="I18" s="12">
        <v>13</v>
      </c>
      <c r="J18" s="12">
        <v>2.7</v>
      </c>
      <c r="K18" s="12">
        <v>4.3</v>
      </c>
      <c r="L18" s="12">
        <v>0.5</v>
      </c>
    </row>
    <row r="19" spans="1:12" s="1417" customFormat="1" ht="9" customHeight="1">
      <c r="A19" s="719" t="s">
        <v>1671</v>
      </c>
      <c r="B19" s="12">
        <v>992.4</v>
      </c>
      <c r="C19" s="12">
        <v>484.2</v>
      </c>
      <c r="D19" s="12">
        <v>0.4</v>
      </c>
      <c r="E19" s="12">
        <v>444.2</v>
      </c>
      <c r="F19" s="12">
        <v>0</v>
      </c>
      <c r="G19" s="12">
        <v>37.6</v>
      </c>
      <c r="H19" s="12">
        <v>0</v>
      </c>
      <c r="I19" s="12">
        <v>19</v>
      </c>
      <c r="J19" s="12">
        <v>1.3</v>
      </c>
      <c r="K19" s="12">
        <v>4.8</v>
      </c>
      <c r="L19" s="12">
        <v>0.9</v>
      </c>
    </row>
    <row r="20" spans="1:12" s="1417" customFormat="1" ht="9" customHeight="1">
      <c r="A20" s="719" t="s">
        <v>1672</v>
      </c>
      <c r="B20" s="12">
        <v>994.4</v>
      </c>
      <c r="C20" s="12">
        <v>538.70000000000005</v>
      </c>
      <c r="D20" s="12">
        <v>1.6</v>
      </c>
      <c r="E20" s="12">
        <v>296.89999999999998</v>
      </c>
      <c r="F20" s="12">
        <v>1</v>
      </c>
      <c r="G20" s="12">
        <v>37.6</v>
      </c>
      <c r="H20" s="12">
        <v>0.9</v>
      </c>
      <c r="I20" s="12">
        <v>91.6</v>
      </c>
      <c r="J20" s="12">
        <v>5.5</v>
      </c>
      <c r="K20" s="12">
        <v>15.6</v>
      </c>
      <c r="L20" s="12">
        <v>0.7</v>
      </c>
    </row>
    <row r="21" spans="1:12" s="1417" customFormat="1" ht="9" customHeight="1">
      <c r="A21" s="719" t="s">
        <v>1673</v>
      </c>
      <c r="B21" s="12">
        <v>843.3</v>
      </c>
      <c r="C21" s="12">
        <v>317.39999999999998</v>
      </c>
      <c r="D21" s="12">
        <v>12.6</v>
      </c>
      <c r="E21" s="12">
        <v>264.89999999999998</v>
      </c>
      <c r="F21" s="12">
        <v>0.7</v>
      </c>
      <c r="G21" s="12">
        <v>42.2</v>
      </c>
      <c r="H21" s="12">
        <v>0.9</v>
      </c>
      <c r="I21" s="12">
        <v>191.8</v>
      </c>
      <c r="J21" s="12">
        <v>7.1</v>
      </c>
      <c r="K21" s="12">
        <v>5.6</v>
      </c>
      <c r="L21" s="12">
        <v>0.1</v>
      </c>
    </row>
    <row r="22" spans="1:12" s="1417" customFormat="1" ht="9" customHeight="1">
      <c r="A22" s="719" t="s">
        <v>1674</v>
      </c>
      <c r="B22" s="12">
        <v>1160.7</v>
      </c>
      <c r="C22" s="12">
        <v>561.20000000000005</v>
      </c>
      <c r="D22" s="12">
        <v>4.5</v>
      </c>
      <c r="E22" s="12">
        <v>266.89999999999998</v>
      </c>
      <c r="F22" s="12">
        <v>3.3</v>
      </c>
      <c r="G22" s="12">
        <v>67.599999999999994</v>
      </c>
      <c r="H22" s="12">
        <v>1.8</v>
      </c>
      <c r="I22" s="12">
        <v>227.4</v>
      </c>
      <c r="J22" s="12">
        <v>22.4</v>
      </c>
      <c r="K22" s="12">
        <v>4.8</v>
      </c>
      <c r="L22" s="12">
        <v>0.8</v>
      </c>
    </row>
    <row r="23" spans="1:12" s="1417" customFormat="1" ht="9" customHeight="1">
      <c r="A23" s="719" t="s">
        <v>1675</v>
      </c>
      <c r="B23" s="12">
        <v>1601.7</v>
      </c>
      <c r="C23" s="12">
        <v>872.8</v>
      </c>
      <c r="D23" s="12">
        <v>4.5999999999999996</v>
      </c>
      <c r="E23" s="12">
        <v>338.1</v>
      </c>
      <c r="F23" s="12">
        <v>1</v>
      </c>
      <c r="G23" s="12">
        <v>57</v>
      </c>
      <c r="H23" s="12">
        <v>0.8</v>
      </c>
      <c r="I23" s="12">
        <v>285</v>
      </c>
      <c r="J23" s="12">
        <v>32.6</v>
      </c>
      <c r="K23" s="12">
        <v>8.6</v>
      </c>
      <c r="L23" s="12">
        <v>1.2</v>
      </c>
    </row>
    <row r="24" spans="1:12" s="1417" customFormat="1" ht="9" customHeight="1">
      <c r="A24" s="719" t="s">
        <v>1676</v>
      </c>
      <c r="B24" s="12">
        <v>1241.0999999999999</v>
      </c>
      <c r="C24" s="12">
        <v>573</v>
      </c>
      <c r="D24" s="12">
        <v>0.1</v>
      </c>
      <c r="E24" s="12">
        <v>364.5</v>
      </c>
      <c r="F24" s="12">
        <v>0.2</v>
      </c>
      <c r="G24" s="12">
        <v>56</v>
      </c>
      <c r="H24" s="12">
        <v>1</v>
      </c>
      <c r="I24" s="12">
        <v>201.7</v>
      </c>
      <c r="J24" s="12">
        <v>37.5</v>
      </c>
      <c r="K24" s="12">
        <v>6.8</v>
      </c>
      <c r="L24" s="12">
        <v>0.3</v>
      </c>
    </row>
    <row r="25" spans="1:12" s="1417" customFormat="1" ht="9" customHeight="1">
      <c r="A25" s="719" t="s">
        <v>1677</v>
      </c>
      <c r="B25" s="12">
        <v>1302.5999999999999</v>
      </c>
      <c r="C25" s="12">
        <v>560</v>
      </c>
      <c r="D25" s="12">
        <v>2.7</v>
      </c>
      <c r="E25" s="12">
        <v>459.6</v>
      </c>
      <c r="F25" s="12">
        <v>0.2</v>
      </c>
      <c r="G25" s="12">
        <v>73.8</v>
      </c>
      <c r="H25" s="12">
        <v>1.2</v>
      </c>
      <c r="I25" s="12">
        <v>193.1</v>
      </c>
      <c r="J25" s="12">
        <v>0.9</v>
      </c>
      <c r="K25" s="12">
        <v>10.8</v>
      </c>
      <c r="L25" s="12">
        <v>0.3</v>
      </c>
    </row>
    <row r="26" spans="1:12" s="1417" customFormat="1" ht="9" customHeight="1">
      <c r="A26" s="719" t="s">
        <v>1678</v>
      </c>
      <c r="B26" s="12">
        <v>1567.6</v>
      </c>
      <c r="C26" s="12">
        <v>773.2</v>
      </c>
      <c r="D26" s="12">
        <v>1.8</v>
      </c>
      <c r="E26" s="12">
        <v>389.8</v>
      </c>
      <c r="F26" s="12">
        <v>0.8</v>
      </c>
      <c r="G26" s="12">
        <v>144.1</v>
      </c>
      <c r="H26" s="12">
        <v>11.1</v>
      </c>
      <c r="I26" s="12">
        <v>228.5</v>
      </c>
      <c r="J26" s="12">
        <v>0.1</v>
      </c>
      <c r="K26" s="12">
        <v>15.7</v>
      </c>
      <c r="L26" s="12">
        <v>2.5</v>
      </c>
    </row>
    <row r="27" spans="1:12" s="1417" customFormat="1" ht="9" customHeight="1">
      <c r="A27" s="719" t="s">
        <v>727</v>
      </c>
      <c r="B27" s="12">
        <v>1034.9000000000001</v>
      </c>
      <c r="C27" s="12">
        <v>498.6</v>
      </c>
      <c r="D27" s="12">
        <v>1.4</v>
      </c>
      <c r="E27" s="12">
        <v>217.4</v>
      </c>
      <c r="F27" s="12">
        <v>0</v>
      </c>
      <c r="G27" s="12">
        <v>97.1</v>
      </c>
      <c r="H27" s="12">
        <v>16.5</v>
      </c>
      <c r="I27" s="12">
        <v>181</v>
      </c>
      <c r="J27" s="12">
        <v>4.2</v>
      </c>
      <c r="K27" s="12">
        <v>18.7</v>
      </c>
      <c r="L27" s="12">
        <v>0</v>
      </c>
    </row>
    <row r="28" spans="1:12" s="1417" customFormat="1" ht="9" customHeight="1">
      <c r="A28" s="719" t="s">
        <v>728</v>
      </c>
      <c r="B28" s="12">
        <v>602.5</v>
      </c>
      <c r="C28" s="12">
        <v>348.8</v>
      </c>
      <c r="D28" s="12">
        <v>1.1000000000000001</v>
      </c>
      <c r="E28" s="12">
        <v>179.7</v>
      </c>
      <c r="F28" s="12">
        <v>0</v>
      </c>
      <c r="G28" s="12">
        <v>11.4</v>
      </c>
      <c r="H28" s="12">
        <v>0</v>
      </c>
      <c r="I28" s="12">
        <v>53.2</v>
      </c>
      <c r="J28" s="12">
        <v>0</v>
      </c>
      <c r="K28" s="12">
        <v>8.3000000000000007</v>
      </c>
      <c r="L28" s="12">
        <v>0</v>
      </c>
    </row>
    <row r="29" spans="1:12" s="1417" customFormat="1" ht="9" customHeight="1">
      <c r="A29" s="719" t="s">
        <v>729</v>
      </c>
      <c r="B29" s="12">
        <v>1552.2</v>
      </c>
      <c r="C29" s="12">
        <v>789.1</v>
      </c>
      <c r="D29" s="12">
        <v>2.6</v>
      </c>
      <c r="E29" s="12">
        <v>212.1</v>
      </c>
      <c r="F29" s="12">
        <v>0</v>
      </c>
      <c r="G29" s="12">
        <v>185.9</v>
      </c>
      <c r="H29" s="12">
        <v>7.5</v>
      </c>
      <c r="I29" s="12">
        <v>339.1</v>
      </c>
      <c r="J29" s="12">
        <v>0</v>
      </c>
      <c r="K29" s="12">
        <v>15.9</v>
      </c>
      <c r="L29" s="12">
        <v>0</v>
      </c>
    </row>
    <row r="30" spans="1:12" s="1417" customFormat="1" ht="9" customHeight="1">
      <c r="A30" s="719" t="s">
        <v>732</v>
      </c>
      <c r="B30" s="12">
        <v>1450</v>
      </c>
      <c r="C30" s="12">
        <v>761.6</v>
      </c>
      <c r="D30" s="12">
        <v>1.8</v>
      </c>
      <c r="E30" s="12">
        <v>287.5</v>
      </c>
      <c r="F30" s="12">
        <v>0</v>
      </c>
      <c r="G30" s="12">
        <v>114.5</v>
      </c>
      <c r="H30" s="12">
        <v>9.6999999999999993</v>
      </c>
      <c r="I30" s="12">
        <v>246.8</v>
      </c>
      <c r="J30" s="12">
        <v>0</v>
      </c>
      <c r="K30" s="12">
        <v>28.1</v>
      </c>
      <c r="L30" s="12">
        <v>0</v>
      </c>
    </row>
    <row r="31" spans="1:12" s="1417" customFormat="1" ht="9" customHeight="1">
      <c r="A31" s="719" t="s">
        <v>737</v>
      </c>
      <c r="B31" s="12">
        <v>1621.7</v>
      </c>
      <c r="C31" s="12">
        <v>754.7</v>
      </c>
      <c r="D31" s="12">
        <v>5.5</v>
      </c>
      <c r="E31" s="12">
        <v>326.89999999999998</v>
      </c>
      <c r="F31" s="12">
        <v>0</v>
      </c>
      <c r="G31" s="12">
        <v>169.6</v>
      </c>
      <c r="H31" s="12">
        <v>15.4</v>
      </c>
      <c r="I31" s="12">
        <v>317.2</v>
      </c>
      <c r="J31" s="12">
        <v>0.9</v>
      </c>
      <c r="K31" s="12">
        <v>30.1</v>
      </c>
      <c r="L31" s="12">
        <v>1.4</v>
      </c>
    </row>
    <row r="32" spans="1:12" s="1417" customFormat="1" ht="9" customHeight="1">
      <c r="A32" s="719" t="s">
        <v>738</v>
      </c>
      <c r="B32" s="12">
        <v>2408.9</v>
      </c>
      <c r="C32" s="12">
        <v>925.9</v>
      </c>
      <c r="D32" s="12">
        <v>4.0999999999999996</v>
      </c>
      <c r="E32" s="12">
        <v>291.60000000000002</v>
      </c>
      <c r="F32" s="12">
        <v>0</v>
      </c>
      <c r="G32" s="12">
        <v>133.5</v>
      </c>
      <c r="H32" s="12">
        <v>202.4</v>
      </c>
      <c r="I32" s="12">
        <v>817.9</v>
      </c>
      <c r="J32" s="12">
        <v>0.1</v>
      </c>
      <c r="K32" s="12">
        <v>33.200000000000003</v>
      </c>
      <c r="L32" s="12">
        <v>0.2</v>
      </c>
    </row>
    <row r="33" spans="1:12" s="1417" customFormat="1" ht="9" customHeight="1">
      <c r="A33" s="719" t="s">
        <v>740</v>
      </c>
      <c r="B33" s="12">
        <v>3124.3</v>
      </c>
      <c r="C33" s="12">
        <v>1315.2</v>
      </c>
      <c r="D33" s="12">
        <v>2.8</v>
      </c>
      <c r="E33" s="12">
        <v>388.7</v>
      </c>
      <c r="F33" s="12">
        <v>0</v>
      </c>
      <c r="G33" s="12">
        <v>210.6</v>
      </c>
      <c r="H33" s="12">
        <v>256</v>
      </c>
      <c r="I33" s="12">
        <v>904.9</v>
      </c>
      <c r="J33" s="12">
        <v>2.5</v>
      </c>
      <c r="K33" s="12">
        <v>43.6</v>
      </c>
      <c r="L33" s="12">
        <v>0</v>
      </c>
    </row>
    <row r="34" spans="1:12" s="1417" customFormat="1" ht="9" customHeight="1">
      <c r="A34" s="719" t="s">
        <v>741</v>
      </c>
      <c r="B34" s="12">
        <v>3682.6</v>
      </c>
      <c r="C34" s="12">
        <v>1267.8</v>
      </c>
      <c r="D34" s="12">
        <v>1.9</v>
      </c>
      <c r="E34" s="12">
        <v>336.5</v>
      </c>
      <c r="F34" s="12">
        <v>1.3</v>
      </c>
      <c r="G34" s="12">
        <v>137.9</v>
      </c>
      <c r="H34" s="12">
        <v>618.1</v>
      </c>
      <c r="I34" s="12">
        <v>1236.0999999999999</v>
      </c>
      <c r="J34" s="12">
        <v>26.4</v>
      </c>
      <c r="K34" s="12">
        <v>56.6</v>
      </c>
      <c r="L34" s="12">
        <v>0</v>
      </c>
    </row>
    <row r="35" spans="1:12" s="1418" customFormat="1" ht="9" customHeight="1">
      <c r="A35" s="975" t="s">
        <v>742</v>
      </c>
      <c r="B35" s="311">
        <v>5226.2</v>
      </c>
      <c r="C35" s="311">
        <v>1750.8</v>
      </c>
      <c r="D35" s="311">
        <v>1.7</v>
      </c>
      <c r="E35" s="311">
        <v>381.1</v>
      </c>
      <c r="F35" s="311">
        <v>1.4</v>
      </c>
      <c r="G35" s="311">
        <v>153.4</v>
      </c>
      <c r="H35" s="311">
        <v>1333</v>
      </c>
      <c r="I35" s="311">
        <v>1521.5</v>
      </c>
      <c r="J35" s="311">
        <v>11.2</v>
      </c>
      <c r="K35" s="311">
        <v>71.599999999999994</v>
      </c>
      <c r="L35" s="311">
        <v>0.5</v>
      </c>
    </row>
    <row r="36" spans="1:12" s="1417" customFormat="1" ht="9" customHeight="1">
      <c r="A36" s="975" t="s">
        <v>743</v>
      </c>
      <c r="B36" s="311">
        <v>8794.4</v>
      </c>
      <c r="C36" s="311">
        <v>1704.2</v>
      </c>
      <c r="D36" s="311">
        <v>19.7</v>
      </c>
      <c r="E36" s="311">
        <v>329.2</v>
      </c>
      <c r="F36" s="311">
        <v>20.6</v>
      </c>
      <c r="G36" s="311">
        <v>1979.4</v>
      </c>
      <c r="H36" s="311">
        <v>1950.6</v>
      </c>
      <c r="I36" s="311">
        <v>2549.4</v>
      </c>
      <c r="J36" s="311">
        <v>4.4000000000000004</v>
      </c>
      <c r="K36" s="311">
        <v>236.9</v>
      </c>
      <c r="L36" s="311">
        <v>0</v>
      </c>
    </row>
    <row r="37" spans="1:12" s="1417" customFormat="1" ht="9" customHeight="1">
      <c r="A37" s="1444" t="s">
        <v>744</v>
      </c>
      <c r="B37" s="311">
        <v>12530.7</v>
      </c>
      <c r="C37" s="311">
        <v>2040.5</v>
      </c>
      <c r="D37" s="311">
        <v>43.7</v>
      </c>
      <c r="E37" s="311">
        <v>353.9</v>
      </c>
      <c r="F37" s="311">
        <v>0.5</v>
      </c>
      <c r="G37" s="311">
        <v>3373</v>
      </c>
      <c r="H37" s="311">
        <v>2780.3</v>
      </c>
      <c r="I37" s="311">
        <v>3248</v>
      </c>
      <c r="J37" s="311">
        <v>23.6</v>
      </c>
      <c r="K37" s="311">
        <v>667.2</v>
      </c>
      <c r="L37" s="311">
        <v>0</v>
      </c>
    </row>
    <row r="38" spans="1:12" s="1418" customFormat="1" ht="9" customHeight="1">
      <c r="A38" s="1528" t="s">
        <v>745</v>
      </c>
      <c r="B38" s="65">
        <v>21220.7</v>
      </c>
      <c r="C38" s="65">
        <v>3726.2</v>
      </c>
      <c r="D38" s="65">
        <v>103.2</v>
      </c>
      <c r="E38" s="65">
        <v>498.4</v>
      </c>
      <c r="F38" s="65">
        <v>2.2000000000000002</v>
      </c>
      <c r="G38" s="65">
        <v>2931.4</v>
      </c>
      <c r="H38" s="65">
        <v>3882</v>
      </c>
      <c r="I38" s="65">
        <v>5577.7</v>
      </c>
      <c r="J38" s="65">
        <v>176.1</v>
      </c>
      <c r="K38" s="65">
        <v>4323.5</v>
      </c>
      <c r="L38" s="65">
        <v>0</v>
      </c>
    </row>
    <row r="39" spans="1:12" s="1418" customFormat="1" ht="9" customHeight="1">
      <c r="A39" s="263" t="s">
        <v>746</v>
      </c>
      <c r="B39" s="65">
        <v>26030.2</v>
      </c>
      <c r="C39" s="65">
        <v>3992.4</v>
      </c>
      <c r="D39" s="65">
        <v>66.7</v>
      </c>
      <c r="E39" s="65">
        <v>709.6</v>
      </c>
      <c r="F39" s="65">
        <v>1.3</v>
      </c>
      <c r="G39" s="65">
        <v>3931.4</v>
      </c>
      <c r="H39" s="65">
        <v>3995.1</v>
      </c>
      <c r="I39" s="65">
        <v>8907.2999999999993</v>
      </c>
      <c r="J39" s="65">
        <v>197.8</v>
      </c>
      <c r="K39" s="65">
        <v>4228.6000000000004</v>
      </c>
      <c r="L39" s="65">
        <v>0</v>
      </c>
    </row>
    <row r="40" spans="1:12" s="1418" customFormat="1" ht="9" customHeight="1">
      <c r="A40" s="263" t="s">
        <v>748</v>
      </c>
      <c r="B40" s="12">
        <v>27956.2</v>
      </c>
      <c r="C40" s="12">
        <v>4542.3999999999996</v>
      </c>
      <c r="D40" s="12">
        <v>141.4</v>
      </c>
      <c r="E40" s="12">
        <v>560.20000000000005</v>
      </c>
      <c r="F40" s="12">
        <v>1.2</v>
      </c>
      <c r="G40" s="12">
        <v>7211.7</v>
      </c>
      <c r="H40" s="12">
        <v>3234.2</v>
      </c>
      <c r="I40" s="12">
        <v>9971</v>
      </c>
      <c r="J40" s="12">
        <v>314.60000000000002</v>
      </c>
      <c r="K40" s="12">
        <v>1979.5</v>
      </c>
      <c r="L40" s="12">
        <v>0</v>
      </c>
    </row>
    <row r="41" spans="1:12" s="1418" customFormat="1" ht="9" customHeight="1">
      <c r="A41" s="1449" t="s">
        <v>895</v>
      </c>
      <c r="B41" s="65">
        <v>26430</v>
      </c>
      <c r="C41" s="65">
        <v>4672.3</v>
      </c>
      <c r="D41" s="65">
        <v>106.6</v>
      </c>
      <c r="E41" s="65">
        <v>682.2</v>
      </c>
      <c r="F41" s="65">
        <v>5.2</v>
      </c>
      <c r="G41" s="65">
        <v>4053.2</v>
      </c>
      <c r="H41" s="65">
        <v>3174.1</v>
      </c>
      <c r="I41" s="65">
        <v>11387.7</v>
      </c>
      <c r="J41" s="65">
        <v>118.5</v>
      </c>
      <c r="K41" s="65">
        <v>2225.6999999999998</v>
      </c>
      <c r="L41" s="65">
        <v>4.5</v>
      </c>
    </row>
    <row r="42" spans="1:12" s="1418" customFormat="1" ht="9" customHeight="1">
      <c r="A42" s="263" t="s">
        <v>873</v>
      </c>
      <c r="B42" s="65">
        <v>30777.1</v>
      </c>
      <c r="C42" s="65">
        <v>4595.5</v>
      </c>
      <c r="D42" s="65">
        <v>42.3</v>
      </c>
      <c r="E42" s="65">
        <v>576.5</v>
      </c>
      <c r="F42" s="65">
        <v>14.5</v>
      </c>
      <c r="G42" s="65">
        <v>3206.4</v>
      </c>
      <c r="H42" s="65">
        <v>3624.5</v>
      </c>
      <c r="I42" s="65">
        <v>16228.9</v>
      </c>
      <c r="J42" s="65">
        <v>219.1</v>
      </c>
      <c r="K42" s="65">
        <v>2262.5</v>
      </c>
      <c r="L42" s="65">
        <v>6.9</v>
      </c>
    </row>
    <row r="43" spans="1:12" s="1418" customFormat="1" ht="9" customHeight="1">
      <c r="A43" s="263" t="s">
        <v>1601</v>
      </c>
      <c r="B43" s="311">
        <v>38916.9</v>
      </c>
      <c r="C43" s="311">
        <v>5389.3</v>
      </c>
      <c r="D43" s="311">
        <v>26.5</v>
      </c>
      <c r="E43" s="311">
        <v>736.6</v>
      </c>
      <c r="F43" s="311">
        <v>3.9</v>
      </c>
      <c r="G43" s="311">
        <v>4858.8</v>
      </c>
      <c r="H43" s="311">
        <v>3577.7</v>
      </c>
      <c r="I43" s="311">
        <v>21353.1</v>
      </c>
      <c r="J43" s="311">
        <v>85.7</v>
      </c>
      <c r="K43" s="311">
        <v>2876.2</v>
      </c>
      <c r="L43" s="311">
        <v>9.1</v>
      </c>
    </row>
    <row r="44" spans="1:12" s="1418" customFormat="1" ht="9" customHeight="1">
      <c r="A44" s="263" t="s">
        <v>1683</v>
      </c>
      <c r="B44" s="311">
        <v>40714.699999999997</v>
      </c>
      <c r="C44" s="311">
        <v>6306.7</v>
      </c>
      <c r="D44" s="311">
        <v>14.3</v>
      </c>
      <c r="E44" s="311">
        <v>1163.3</v>
      </c>
      <c r="F44" s="311">
        <v>0.5</v>
      </c>
      <c r="G44" s="311">
        <v>4145.7</v>
      </c>
      <c r="H44" s="311">
        <v>3564.7</v>
      </c>
      <c r="I44" s="311">
        <v>21928.3</v>
      </c>
      <c r="J44" s="311">
        <v>111</v>
      </c>
      <c r="K44" s="311">
        <v>3477.7</v>
      </c>
      <c r="L44" s="311">
        <v>2.5</v>
      </c>
    </row>
    <row r="45" spans="1:12" s="1418" customFormat="1" ht="9" customHeight="1">
      <c r="A45" s="1451" t="s">
        <v>1408</v>
      </c>
      <c r="B45" s="311">
        <v>41728.800000000003</v>
      </c>
      <c r="C45" s="311">
        <v>5944.3</v>
      </c>
      <c r="D45" s="311">
        <v>12</v>
      </c>
      <c r="E45" s="311">
        <v>1291.5999999999999</v>
      </c>
      <c r="F45" s="311">
        <v>0</v>
      </c>
      <c r="G45" s="311">
        <v>4337.2</v>
      </c>
      <c r="H45" s="311">
        <v>3977.4</v>
      </c>
      <c r="I45" s="311">
        <v>23763.4</v>
      </c>
      <c r="J45" s="311">
        <v>185.7</v>
      </c>
      <c r="K45" s="311">
        <v>2217.1999999999998</v>
      </c>
      <c r="L45" s="311">
        <v>0</v>
      </c>
    </row>
    <row r="46" spans="1:12" s="1418" customFormat="1" ht="9" customHeight="1">
      <c r="A46" s="1451" t="s">
        <v>1441</v>
      </c>
      <c r="B46" s="65">
        <v>38555.699999999997</v>
      </c>
      <c r="C46" s="65">
        <v>7617.4</v>
      </c>
      <c r="D46" s="65">
        <v>10.7</v>
      </c>
      <c r="E46" s="65">
        <v>1181.4000000000001</v>
      </c>
      <c r="F46" s="65">
        <v>0</v>
      </c>
      <c r="G46" s="65">
        <v>2023.6</v>
      </c>
      <c r="H46" s="65">
        <v>2696.3</v>
      </c>
      <c r="I46" s="65">
        <v>22942.2</v>
      </c>
      <c r="J46" s="65">
        <v>300.39999999999998</v>
      </c>
      <c r="K46" s="65">
        <v>1783.7</v>
      </c>
      <c r="L46" s="65">
        <v>0</v>
      </c>
    </row>
    <row r="47" spans="1:12" s="1418" customFormat="1" ht="9" customHeight="1">
      <c r="A47" s="1451" t="s">
        <v>1442</v>
      </c>
      <c r="B47" s="65">
        <v>41005.9</v>
      </c>
      <c r="C47" s="65">
        <v>10151.1</v>
      </c>
      <c r="D47" s="65">
        <v>329.5</v>
      </c>
      <c r="E47" s="65">
        <v>1494.6</v>
      </c>
      <c r="F47" s="65">
        <v>40.6</v>
      </c>
      <c r="G47" s="65">
        <v>319.60000000000002</v>
      </c>
      <c r="H47" s="65">
        <v>2990.8</v>
      </c>
      <c r="I47" s="65">
        <v>20976</v>
      </c>
      <c r="J47" s="65">
        <v>490.6</v>
      </c>
      <c r="K47" s="65">
        <v>4213.1000000000004</v>
      </c>
      <c r="L47" s="65">
        <v>0</v>
      </c>
    </row>
    <row r="48" spans="1:12" s="1418" customFormat="1" ht="9" customHeight="1">
      <c r="A48" s="1451" t="s">
        <v>721</v>
      </c>
      <c r="B48" s="65">
        <v>39993.699999999997</v>
      </c>
      <c r="C48" s="65">
        <v>8591.6</v>
      </c>
      <c r="D48" s="65">
        <v>0</v>
      </c>
      <c r="E48" s="65">
        <v>2103.3000000000002</v>
      </c>
      <c r="F48" s="65">
        <v>0</v>
      </c>
      <c r="G48" s="65">
        <v>205.5</v>
      </c>
      <c r="H48" s="65">
        <v>1648.5</v>
      </c>
      <c r="I48" s="65">
        <v>25445.599999999999</v>
      </c>
      <c r="J48" s="65">
        <v>528.1</v>
      </c>
      <c r="K48" s="65">
        <v>1471.1</v>
      </c>
      <c r="L48" s="65">
        <v>0</v>
      </c>
    </row>
    <row r="49" spans="1:12" s="1418" customFormat="1" ht="9" customHeight="1">
      <c r="A49" s="302" t="s">
        <v>292</v>
      </c>
      <c r="B49" s="65">
        <v>43360.399999999994</v>
      </c>
      <c r="C49" s="65">
        <v>10104.5</v>
      </c>
      <c r="D49" s="65">
        <v>0</v>
      </c>
      <c r="E49" s="65">
        <v>1509</v>
      </c>
      <c r="F49" s="65">
        <v>0</v>
      </c>
      <c r="G49" s="65">
        <v>310.39999999999998</v>
      </c>
      <c r="H49" s="65">
        <v>2673.7</v>
      </c>
      <c r="I49" s="65">
        <v>26396.9</v>
      </c>
      <c r="J49" s="65">
        <v>359.4</v>
      </c>
      <c r="K49" s="65">
        <v>2006.3</v>
      </c>
      <c r="L49" s="65">
        <v>0.2</v>
      </c>
    </row>
    <row r="50" spans="1:12" s="1418" customFormat="1" ht="9" customHeight="1">
      <c r="A50" s="302" t="s">
        <v>1195</v>
      </c>
      <c r="B50" s="65">
        <v>49616.3</v>
      </c>
      <c r="C50" s="65">
        <v>12002.699999999999</v>
      </c>
      <c r="D50" s="65">
        <v>25.6</v>
      </c>
      <c r="E50" s="65">
        <v>1858</v>
      </c>
      <c r="F50" s="65">
        <v>0</v>
      </c>
      <c r="G50" s="65">
        <v>247.2</v>
      </c>
      <c r="H50" s="65">
        <v>2725.8</v>
      </c>
      <c r="I50" s="65">
        <v>29693.4</v>
      </c>
      <c r="J50" s="65">
        <v>193.3</v>
      </c>
      <c r="K50" s="65">
        <v>2868.4</v>
      </c>
      <c r="L50" s="65">
        <v>1.9000000000000001</v>
      </c>
    </row>
    <row r="51" spans="1:12" s="1417" customFormat="1" ht="9" customHeight="1">
      <c r="A51" s="1451" t="s">
        <v>428</v>
      </c>
      <c r="B51" s="138">
        <v>51000.009528000002</v>
      </c>
      <c r="C51" s="138">
        <v>12901.696909</v>
      </c>
      <c r="D51" s="138">
        <v>3.1150000000000001E-2</v>
      </c>
      <c r="E51" s="138">
        <v>2030.9045040000001</v>
      </c>
      <c r="F51" s="138">
        <v>0</v>
      </c>
      <c r="G51" s="138">
        <v>133.963843</v>
      </c>
      <c r="H51" s="138">
        <v>3598.9211960000002</v>
      </c>
      <c r="I51" s="138">
        <v>28858.131281000002</v>
      </c>
      <c r="J51" s="138">
        <v>197.623367</v>
      </c>
      <c r="K51" s="65">
        <v>3278.5772779999998</v>
      </c>
      <c r="L51" s="65">
        <v>0</v>
      </c>
    </row>
    <row r="52" spans="1:12" s="1417" customFormat="1" ht="9" customHeight="1">
      <c r="A52" s="1451" t="s">
        <v>1828</v>
      </c>
      <c r="B52" s="138">
        <v>59613.711651999998</v>
      </c>
      <c r="C52" s="138">
        <v>17698.820709</v>
      </c>
      <c r="D52" s="138">
        <v>1.6482030000000001</v>
      </c>
      <c r="E52" s="138">
        <v>3299.8753420000003</v>
      </c>
      <c r="F52" s="138">
        <v>1.7756000000000001E-2</v>
      </c>
      <c r="G52" s="138">
        <v>242.77711199999999</v>
      </c>
      <c r="H52" s="138">
        <v>4335.1936210000003</v>
      </c>
      <c r="I52" s="138">
        <v>30272.011258000002</v>
      </c>
      <c r="J52" s="138">
        <v>271.90081699999996</v>
      </c>
      <c r="K52" s="65">
        <v>3491.4668339999998</v>
      </c>
      <c r="L52" s="65">
        <v>0</v>
      </c>
    </row>
    <row r="53" spans="1:12" s="1417" customFormat="1" ht="9" customHeight="1">
      <c r="A53" s="1451" t="s">
        <v>1915</v>
      </c>
      <c r="B53" s="138">
        <v>55864.571669999998</v>
      </c>
      <c r="C53" s="138">
        <v>17078.573015000002</v>
      </c>
      <c r="D53" s="138">
        <v>261.099694</v>
      </c>
      <c r="E53" s="138">
        <v>1619.6825140000001</v>
      </c>
      <c r="F53" s="138">
        <v>0.13938800000000001</v>
      </c>
      <c r="G53" s="138">
        <v>108.90142</v>
      </c>
      <c r="H53" s="138">
        <v>4571.2189079999998</v>
      </c>
      <c r="I53" s="138">
        <v>28186.484092999999</v>
      </c>
      <c r="J53" s="138">
        <v>248.72035599999998</v>
      </c>
      <c r="K53" s="65">
        <v>3789.7522820000004</v>
      </c>
      <c r="L53" s="65">
        <v>0</v>
      </c>
    </row>
    <row r="54" spans="1:12" s="1417" customFormat="1" ht="9" customHeight="1">
      <c r="A54" s="1451" t="s">
        <v>2019</v>
      </c>
      <c r="B54" s="138">
        <v>39493.738892999994</v>
      </c>
      <c r="C54" s="138">
        <v>13538.900614999999</v>
      </c>
      <c r="D54" s="138">
        <v>3.3308000000000004E-2</v>
      </c>
      <c r="E54" s="138">
        <v>1338.3416299999999</v>
      </c>
      <c r="F54" s="138">
        <v>2.1600000000000001E-2</v>
      </c>
      <c r="G54" s="138">
        <v>102.782838</v>
      </c>
      <c r="H54" s="138">
        <v>4138.4620109999996</v>
      </c>
      <c r="I54" s="138">
        <v>17777.190476999996</v>
      </c>
      <c r="J54" s="138">
        <v>75.600770000000011</v>
      </c>
      <c r="K54" s="65">
        <v>2522.4056439999999</v>
      </c>
      <c r="L54" s="65">
        <v>0</v>
      </c>
    </row>
    <row r="55" spans="1:12" s="1417" customFormat="1" ht="9" customHeight="1">
      <c r="A55" s="1451" t="s">
        <v>2172</v>
      </c>
      <c r="B55" s="138">
        <v>41449.213347000004</v>
      </c>
      <c r="C55" s="138">
        <v>15201.669009000001</v>
      </c>
      <c r="D55" s="138">
        <v>1.72E-3</v>
      </c>
      <c r="E55" s="138">
        <v>2205.1474660000003</v>
      </c>
      <c r="F55" s="138">
        <v>0</v>
      </c>
      <c r="G55" s="138">
        <v>154.56133599999998</v>
      </c>
      <c r="H55" s="138">
        <v>3624.0752120000006</v>
      </c>
      <c r="I55" s="138">
        <v>17943.542652</v>
      </c>
      <c r="J55" s="138">
        <v>93.082476</v>
      </c>
      <c r="K55" s="65">
        <v>2227.133476</v>
      </c>
      <c r="L55" s="65">
        <v>0</v>
      </c>
    </row>
    <row r="56" spans="1:12" s="1417" customFormat="1" ht="9" customHeight="1">
      <c r="A56" s="1451" t="s">
        <v>2295</v>
      </c>
      <c r="B56" s="138">
        <v>46719.756559999951</v>
      </c>
      <c r="C56" s="138">
        <v>16641.895763</v>
      </c>
      <c r="D56" s="138">
        <v>6.4268080000000003</v>
      </c>
      <c r="E56" s="138">
        <v>2429.7184399999996</v>
      </c>
      <c r="F56" s="138">
        <v>13.514987000000001</v>
      </c>
      <c r="G56" s="138">
        <v>358.41961300000003</v>
      </c>
      <c r="H56" s="138">
        <v>3782.8115859999998</v>
      </c>
      <c r="I56" s="138">
        <v>20386.475571999999</v>
      </c>
      <c r="J56" s="138">
        <v>240.21352100000001</v>
      </c>
      <c r="K56" s="65">
        <v>2745.0851940000034</v>
      </c>
      <c r="L56" s="65">
        <v>115.19507599994617</v>
      </c>
    </row>
    <row r="57" spans="1:12" s="1417" customFormat="1" ht="9" customHeight="1">
      <c r="A57" s="1451" t="s">
        <v>2635</v>
      </c>
      <c r="B57" s="138">
        <v>62731.839699999982</v>
      </c>
      <c r="C57" s="138">
        <v>16000.944185</v>
      </c>
      <c r="D57" s="138">
        <v>17.347011999999999</v>
      </c>
      <c r="E57" s="138">
        <v>3539.8403290000006</v>
      </c>
      <c r="F57" s="138">
        <v>0.95618899999999996</v>
      </c>
      <c r="G57" s="138">
        <v>12903.526578000001</v>
      </c>
      <c r="H57" s="138">
        <v>3536.8794520000001</v>
      </c>
      <c r="I57" s="138">
        <v>24573.003496000001</v>
      </c>
      <c r="J57" s="138">
        <v>107.532363</v>
      </c>
      <c r="K57" s="65">
        <v>2051.810095999977</v>
      </c>
      <c r="L57" s="65">
        <v>0</v>
      </c>
    </row>
    <row r="58" spans="1:12" s="1418" customFormat="1" ht="9" customHeight="1">
      <c r="A58" s="1452"/>
      <c r="B58" s="136"/>
      <c r="C58" s="32"/>
      <c r="D58" s="32"/>
      <c r="E58" s="136"/>
      <c r="F58" s="32"/>
      <c r="G58" s="32"/>
      <c r="H58" s="136"/>
      <c r="I58" s="136"/>
      <c r="J58" s="136"/>
      <c r="K58" s="32"/>
      <c r="L58" s="32"/>
    </row>
    <row r="59" spans="1:12" s="1417" customFormat="1" ht="9" customHeight="1">
      <c r="A59" s="1454" t="s">
        <v>2892</v>
      </c>
      <c r="B59" s="138">
        <v>70108.885527999999</v>
      </c>
      <c r="C59" s="138">
        <v>13578.811346</v>
      </c>
      <c r="D59" s="138">
        <v>10.904171000000002</v>
      </c>
      <c r="E59" s="138">
        <v>2582.9186929999996</v>
      </c>
      <c r="F59" s="138">
        <v>0</v>
      </c>
      <c r="G59" s="138">
        <v>31182.087162000003</v>
      </c>
      <c r="H59" s="138">
        <v>3171.1283740000003</v>
      </c>
      <c r="I59" s="138">
        <v>17863.212329999998</v>
      </c>
      <c r="J59" s="138">
        <v>135.56444100000002</v>
      </c>
      <c r="K59" s="65">
        <v>1584.2590110000001</v>
      </c>
      <c r="L59" s="65">
        <v>0</v>
      </c>
    </row>
    <row r="60" spans="1:12" s="1417" customFormat="1" ht="9" customHeight="1">
      <c r="A60" s="1454" t="s">
        <v>1805</v>
      </c>
      <c r="B60" s="311">
        <v>17870.881150000001</v>
      </c>
      <c r="C60" s="311">
        <v>3971.2535079999998</v>
      </c>
      <c r="D60" s="311">
        <v>4.0150000000000006</v>
      </c>
      <c r="E60" s="311">
        <v>394.65062699999999</v>
      </c>
      <c r="F60" s="311">
        <v>0</v>
      </c>
      <c r="G60" s="311">
        <v>7278.8600970000007</v>
      </c>
      <c r="H60" s="311">
        <v>978.68483400000002</v>
      </c>
      <c r="I60" s="311">
        <v>4835.3977880000002</v>
      </c>
      <c r="J60" s="311">
        <v>26.595831999999998</v>
      </c>
      <c r="K60" s="65">
        <v>381.42346400000002</v>
      </c>
      <c r="L60" s="65">
        <v>0</v>
      </c>
    </row>
    <row r="61" spans="1:12" s="1418" customFormat="1" ht="9" customHeight="1">
      <c r="A61" s="1452" t="s">
        <v>1012</v>
      </c>
      <c r="B61" s="756">
        <v>6053.0568119999989</v>
      </c>
      <c r="C61" s="756">
        <v>1503.5226909999999</v>
      </c>
      <c r="D61" s="756">
        <v>2.3650000000000002</v>
      </c>
      <c r="E61" s="756">
        <v>145.24004400000001</v>
      </c>
      <c r="F61" s="756">
        <v>0</v>
      </c>
      <c r="G61" s="756">
        <v>2210.1926619999999</v>
      </c>
      <c r="H61" s="756">
        <v>371.07829800000002</v>
      </c>
      <c r="I61" s="756">
        <v>1685.399917</v>
      </c>
      <c r="J61" s="756">
        <v>1.91418</v>
      </c>
      <c r="K61" s="32">
        <v>133.34402</v>
      </c>
      <c r="L61" s="32">
        <v>0</v>
      </c>
    </row>
    <row r="62" spans="1:12" s="1418" customFormat="1" ht="9" customHeight="1">
      <c r="A62" s="1452" t="s">
        <v>1013</v>
      </c>
      <c r="B62" s="756">
        <v>6099.2754580000001</v>
      </c>
      <c r="C62" s="756">
        <v>1442.6263309999999</v>
      </c>
      <c r="D62" s="756">
        <v>0</v>
      </c>
      <c r="E62" s="756">
        <v>169.800724</v>
      </c>
      <c r="F62" s="756">
        <v>0</v>
      </c>
      <c r="G62" s="756">
        <v>2333.8621950000002</v>
      </c>
      <c r="H62" s="756">
        <v>304.60343799999998</v>
      </c>
      <c r="I62" s="756">
        <v>1713.4364049999999</v>
      </c>
      <c r="J62" s="756">
        <v>22.308606000000001</v>
      </c>
      <c r="K62" s="32">
        <v>112.637759</v>
      </c>
      <c r="L62" s="32">
        <v>0</v>
      </c>
    </row>
    <row r="63" spans="1:12" s="1418" customFormat="1" ht="9" customHeight="1">
      <c r="A63" s="1452" t="s">
        <v>1014</v>
      </c>
      <c r="B63" s="756">
        <v>5718.5488799999994</v>
      </c>
      <c r="C63" s="756">
        <v>1025.104486</v>
      </c>
      <c r="D63" s="756">
        <v>1.65</v>
      </c>
      <c r="E63" s="756">
        <v>79.609859</v>
      </c>
      <c r="F63" s="756">
        <v>0</v>
      </c>
      <c r="G63" s="756">
        <v>2734.8052400000001</v>
      </c>
      <c r="H63" s="756">
        <v>303.00309800000002</v>
      </c>
      <c r="I63" s="756">
        <v>1436.5614660000001</v>
      </c>
      <c r="J63" s="756">
        <v>2.373046</v>
      </c>
      <c r="K63" s="32">
        <v>135.44168500000001</v>
      </c>
      <c r="L63" s="32">
        <v>0</v>
      </c>
    </row>
    <row r="64" spans="1:12" s="1418" customFormat="1" ht="9" customHeight="1">
      <c r="A64" s="1452"/>
      <c r="B64" s="756"/>
      <c r="C64" s="756"/>
      <c r="D64" s="756"/>
      <c r="E64" s="756"/>
      <c r="F64" s="756"/>
      <c r="G64" s="756"/>
      <c r="H64" s="756"/>
      <c r="I64" s="756"/>
      <c r="J64" s="756"/>
      <c r="K64" s="32"/>
      <c r="L64" s="32"/>
    </row>
    <row r="65" spans="1:12" s="1418" customFormat="1" ht="9" customHeight="1">
      <c r="A65" s="1454" t="s">
        <v>1806</v>
      </c>
      <c r="B65" s="311">
        <v>22272.993442999996</v>
      </c>
      <c r="C65" s="311">
        <v>3800.6294610000004</v>
      </c>
      <c r="D65" s="311">
        <v>4.5837139999999996</v>
      </c>
      <c r="E65" s="311">
        <v>576.74194699999998</v>
      </c>
      <c r="F65" s="311">
        <v>0</v>
      </c>
      <c r="G65" s="311">
        <v>11050.711367</v>
      </c>
      <c r="H65" s="311">
        <v>875.66295200000013</v>
      </c>
      <c r="I65" s="311">
        <v>5260.2489129999994</v>
      </c>
      <c r="J65" s="311">
        <v>43.075738000000001</v>
      </c>
      <c r="K65" s="32">
        <v>661.33935100000008</v>
      </c>
      <c r="L65" s="32">
        <v>0</v>
      </c>
    </row>
    <row r="66" spans="1:12" s="1418" customFormat="1" ht="9" customHeight="1">
      <c r="A66" s="1452" t="s">
        <v>1015</v>
      </c>
      <c r="B66" s="756">
        <v>6392.8310489999994</v>
      </c>
      <c r="C66" s="756">
        <v>1174.900494</v>
      </c>
      <c r="D66" s="756">
        <v>0.46750000000000003</v>
      </c>
      <c r="E66" s="756">
        <v>119.528171</v>
      </c>
      <c r="F66" s="756">
        <v>0</v>
      </c>
      <c r="G66" s="756">
        <v>3169.0540660000001</v>
      </c>
      <c r="H66" s="756">
        <v>276.66712000000001</v>
      </c>
      <c r="I66" s="756">
        <v>1455.096196</v>
      </c>
      <c r="J66" s="756">
        <v>7.1099649999999999</v>
      </c>
      <c r="K66" s="32">
        <v>190.00753700000001</v>
      </c>
      <c r="L66" s="32">
        <v>0</v>
      </c>
    </row>
    <row r="67" spans="1:12" s="1418" customFormat="1" ht="9" customHeight="1">
      <c r="A67" s="1452" t="s">
        <v>1016</v>
      </c>
      <c r="B67" s="756">
        <v>8302.2758350000004</v>
      </c>
      <c r="C67" s="756">
        <v>1207.6338840000001</v>
      </c>
      <c r="D67" s="756">
        <v>0.82943999999999996</v>
      </c>
      <c r="E67" s="756">
        <v>250.923036</v>
      </c>
      <c r="F67" s="756">
        <v>0</v>
      </c>
      <c r="G67" s="756">
        <v>4215.9668220000003</v>
      </c>
      <c r="H67" s="756">
        <v>271.63212199999998</v>
      </c>
      <c r="I67" s="756">
        <v>2084.5044189999999</v>
      </c>
      <c r="J67" s="756">
        <v>1.9882</v>
      </c>
      <c r="K67" s="32">
        <v>268.797912</v>
      </c>
      <c r="L67" s="32">
        <v>0</v>
      </c>
    </row>
    <row r="68" spans="1:12" s="1418" customFormat="1" ht="9" customHeight="1">
      <c r="A68" s="1452" t="s">
        <v>1017</v>
      </c>
      <c r="B68" s="756">
        <v>7577.8865589999996</v>
      </c>
      <c r="C68" s="756">
        <v>1418.0950829999999</v>
      </c>
      <c r="D68" s="756">
        <v>3.2867739999999999</v>
      </c>
      <c r="E68" s="756">
        <v>206.29074</v>
      </c>
      <c r="F68" s="756">
        <v>0</v>
      </c>
      <c r="G68" s="756">
        <v>3665.6904789999999</v>
      </c>
      <c r="H68" s="756">
        <v>327.36371000000003</v>
      </c>
      <c r="I68" s="756">
        <v>1720.6482980000001</v>
      </c>
      <c r="J68" s="756">
        <v>33.977573</v>
      </c>
      <c r="K68" s="32">
        <v>202.53390200000001</v>
      </c>
      <c r="L68" s="32">
        <v>0</v>
      </c>
    </row>
    <row r="69" spans="1:12" s="1418" customFormat="1" ht="9" customHeight="1">
      <c r="A69" s="1452"/>
      <c r="B69" s="32"/>
      <c r="C69" s="136"/>
      <c r="D69" s="136"/>
      <c r="E69" s="136"/>
      <c r="F69" s="136"/>
      <c r="G69" s="136"/>
      <c r="H69" s="136"/>
      <c r="I69" s="136"/>
      <c r="J69" s="136"/>
      <c r="K69" s="136"/>
      <c r="L69" s="136"/>
    </row>
    <row r="70" spans="1:12" s="1417" customFormat="1" ht="9" customHeight="1">
      <c r="A70" s="1454" t="s">
        <v>1679</v>
      </c>
      <c r="B70" s="311">
        <v>15279.941746000004</v>
      </c>
      <c r="C70" s="311">
        <v>2539.3949270000003</v>
      </c>
      <c r="D70" s="311">
        <v>0.60267199999999999</v>
      </c>
      <c r="E70" s="311">
        <v>870.68193599999995</v>
      </c>
      <c r="F70" s="311">
        <v>0</v>
      </c>
      <c r="G70" s="311">
        <v>6354.0756180000008</v>
      </c>
      <c r="H70" s="311">
        <v>691.109644</v>
      </c>
      <c r="I70" s="311">
        <v>4376.1128820000004</v>
      </c>
      <c r="J70" s="311">
        <v>62.208941000000003</v>
      </c>
      <c r="K70" s="65">
        <v>385.75512600000002</v>
      </c>
      <c r="L70" s="65">
        <v>0</v>
      </c>
    </row>
    <row r="71" spans="1:12" s="1418" customFormat="1" ht="9" customHeight="1">
      <c r="A71" s="1452" t="s">
        <v>56</v>
      </c>
      <c r="B71" s="756">
        <v>5253.2979869999999</v>
      </c>
      <c r="C71" s="756">
        <v>962.72310800000002</v>
      </c>
      <c r="D71" s="756">
        <v>0.25884800000000002</v>
      </c>
      <c r="E71" s="756">
        <v>285.51065199999999</v>
      </c>
      <c r="F71" s="756">
        <v>0</v>
      </c>
      <c r="G71" s="756">
        <v>1569.0070880000001</v>
      </c>
      <c r="H71" s="756">
        <v>298.31464899999997</v>
      </c>
      <c r="I71" s="756">
        <v>1944.6650480000001</v>
      </c>
      <c r="J71" s="756">
        <v>5.6610399999999998</v>
      </c>
      <c r="K71" s="32">
        <v>187.157554</v>
      </c>
      <c r="L71" s="32">
        <v>0</v>
      </c>
    </row>
    <row r="72" spans="1:12" s="1418" customFormat="1" ht="9" customHeight="1">
      <c r="A72" s="1452" t="s">
        <v>57</v>
      </c>
      <c r="B72" s="756">
        <v>6881.3097259999986</v>
      </c>
      <c r="C72" s="756">
        <v>1123.2382600000001</v>
      </c>
      <c r="D72" s="756">
        <v>0.21102399999999999</v>
      </c>
      <c r="E72" s="756">
        <v>496.26771600000001</v>
      </c>
      <c r="F72" s="756">
        <v>0</v>
      </c>
      <c r="G72" s="756">
        <v>3037.8104880000001</v>
      </c>
      <c r="H72" s="756">
        <v>311.33944500000001</v>
      </c>
      <c r="I72" s="756">
        <v>1744.5993860000001</v>
      </c>
      <c r="J72" s="756">
        <v>5.4650090000000002</v>
      </c>
      <c r="K72" s="32">
        <v>162.378398</v>
      </c>
      <c r="L72" s="32">
        <v>0</v>
      </c>
    </row>
    <row r="73" spans="1:12" s="1418" customFormat="1" ht="9" customHeight="1">
      <c r="A73" s="1452" t="s">
        <v>58</v>
      </c>
      <c r="B73" s="756">
        <v>3145.3340329999996</v>
      </c>
      <c r="C73" s="756">
        <v>453.433559</v>
      </c>
      <c r="D73" s="756">
        <v>0.1328</v>
      </c>
      <c r="E73" s="756">
        <v>88.903568000000007</v>
      </c>
      <c r="F73" s="756">
        <v>0</v>
      </c>
      <c r="G73" s="756">
        <v>1747.2580419999999</v>
      </c>
      <c r="H73" s="756">
        <v>81.455550000000002</v>
      </c>
      <c r="I73" s="756">
        <v>686.84844799999996</v>
      </c>
      <c r="J73" s="756">
        <v>51.082892000000001</v>
      </c>
      <c r="K73" s="32">
        <v>36.219174000000002</v>
      </c>
      <c r="L73" s="32">
        <v>0</v>
      </c>
    </row>
    <row r="74" spans="1:12" s="1418" customFormat="1" ht="9" customHeight="1">
      <c r="A74" s="1452"/>
      <c r="B74" s="756"/>
      <c r="C74" s="756"/>
      <c r="D74" s="756"/>
      <c r="E74" s="756"/>
      <c r="F74" s="756"/>
      <c r="G74" s="756"/>
      <c r="H74" s="756"/>
      <c r="I74" s="756"/>
      <c r="J74" s="756"/>
      <c r="K74" s="32"/>
      <c r="L74" s="32"/>
    </row>
    <row r="75" spans="1:12" s="1417" customFormat="1" ht="9" customHeight="1">
      <c r="A75" s="1454" t="s">
        <v>1680</v>
      </c>
      <c r="B75" s="311">
        <v>14685.069188999998</v>
      </c>
      <c r="C75" s="311">
        <v>3267.5334500000004</v>
      </c>
      <c r="D75" s="311">
        <v>1.702785</v>
      </c>
      <c r="E75" s="311">
        <v>740.84418299999993</v>
      </c>
      <c r="F75" s="311">
        <v>0</v>
      </c>
      <c r="G75" s="311">
        <v>6498.4400799999994</v>
      </c>
      <c r="H75" s="311">
        <v>625.67094399999996</v>
      </c>
      <c r="I75" s="311">
        <v>3391.4527470000003</v>
      </c>
      <c r="J75" s="311">
        <v>3.6839300000000001</v>
      </c>
      <c r="K75" s="65">
        <v>155.74106999999998</v>
      </c>
      <c r="L75" s="65">
        <v>0</v>
      </c>
    </row>
    <row r="76" spans="1:12" s="1418" customFormat="1" ht="9" customHeight="1">
      <c r="A76" s="1452" t="s">
        <v>59</v>
      </c>
      <c r="B76" s="756">
        <v>2989.8484459999995</v>
      </c>
      <c r="C76" s="756">
        <v>315.397336</v>
      </c>
      <c r="D76" s="756">
        <v>0</v>
      </c>
      <c r="E76" s="756">
        <v>2.9536799999999999</v>
      </c>
      <c r="F76" s="756">
        <v>0</v>
      </c>
      <c r="G76" s="756">
        <v>2089.4610819999998</v>
      </c>
      <c r="H76" s="756">
        <v>41.130132000000003</v>
      </c>
      <c r="I76" s="756">
        <v>529.97768499999995</v>
      </c>
      <c r="J76" s="756">
        <v>0</v>
      </c>
      <c r="K76" s="32">
        <v>10.928531</v>
      </c>
      <c r="L76" s="32">
        <v>0</v>
      </c>
    </row>
    <row r="77" spans="1:12" s="1418" customFormat="1" ht="9" customHeight="1">
      <c r="A77" s="1452" t="s">
        <v>60</v>
      </c>
      <c r="B77" s="756">
        <v>4536.5342960000007</v>
      </c>
      <c r="C77" s="756">
        <v>879.61709800000006</v>
      </c>
      <c r="D77" s="756">
        <v>0</v>
      </c>
      <c r="E77" s="756">
        <v>228.70918599999999</v>
      </c>
      <c r="F77" s="756">
        <v>0</v>
      </c>
      <c r="G77" s="756">
        <v>1794.081606</v>
      </c>
      <c r="H77" s="756">
        <v>332.47951</v>
      </c>
      <c r="I77" s="756">
        <v>1245.53709</v>
      </c>
      <c r="J77" s="756">
        <v>3.48393</v>
      </c>
      <c r="K77" s="32">
        <v>52.625875999999998</v>
      </c>
      <c r="L77" s="32">
        <v>0</v>
      </c>
    </row>
    <row r="78" spans="1:12" s="1418" customFormat="1" ht="9" customHeight="1">
      <c r="A78" s="1452" t="s">
        <v>61</v>
      </c>
      <c r="B78" s="756">
        <v>7158.686447</v>
      </c>
      <c r="C78" s="32">
        <v>2072.5190160000002</v>
      </c>
      <c r="D78" s="32">
        <v>1.702785</v>
      </c>
      <c r="E78" s="756">
        <v>509.18131699999998</v>
      </c>
      <c r="F78" s="32">
        <v>0</v>
      </c>
      <c r="G78" s="32">
        <v>2614.8973919999999</v>
      </c>
      <c r="H78" s="756">
        <v>252.06130200000001</v>
      </c>
      <c r="I78" s="756">
        <v>1615.9379719999999</v>
      </c>
      <c r="J78" s="756">
        <v>0.2</v>
      </c>
      <c r="K78" s="32">
        <v>92.186662999999996</v>
      </c>
      <c r="L78" s="32">
        <v>0</v>
      </c>
    </row>
    <row r="79" spans="1:12" s="1418" customFormat="1" ht="9" customHeight="1">
      <c r="A79" s="1452"/>
      <c r="B79" s="136"/>
      <c r="C79" s="32"/>
      <c r="D79" s="32"/>
      <c r="E79" s="136"/>
      <c r="F79" s="32"/>
      <c r="G79" s="32"/>
      <c r="H79" s="136"/>
      <c r="I79" s="136"/>
      <c r="J79" s="136"/>
      <c r="K79" s="32"/>
      <c r="L79" s="32"/>
    </row>
    <row r="80" spans="1:12" s="1417" customFormat="1" ht="9" customHeight="1">
      <c r="A80" s="1454" t="s">
        <v>2891</v>
      </c>
      <c r="B80" s="138">
        <v>21333.752376</v>
      </c>
      <c r="C80" s="138">
        <v>5855.411486</v>
      </c>
      <c r="D80" s="138">
        <v>3.8400000000000001E-3</v>
      </c>
      <c r="E80" s="138">
        <v>724.53492400000005</v>
      </c>
      <c r="F80" s="138">
        <v>0</v>
      </c>
      <c r="G80" s="138">
        <v>7806.406210000001</v>
      </c>
      <c r="H80" s="138">
        <v>1331.180388</v>
      </c>
      <c r="I80" s="138">
        <v>5264.8987829999996</v>
      </c>
      <c r="J80" s="138">
        <v>7.7722880000000005</v>
      </c>
      <c r="K80" s="65">
        <v>343.54445699999997</v>
      </c>
      <c r="L80" s="65">
        <v>0</v>
      </c>
    </row>
    <row r="81" spans="1:12" s="1417" customFormat="1" ht="9" customHeight="1">
      <c r="A81" s="1454" t="s">
        <v>1805</v>
      </c>
      <c r="B81" s="311">
        <v>21333.752376</v>
      </c>
      <c r="C81" s="311">
        <v>5855.411486</v>
      </c>
      <c r="D81" s="311">
        <v>3.8400000000000001E-3</v>
      </c>
      <c r="E81" s="311">
        <v>724.53492400000005</v>
      </c>
      <c r="F81" s="311">
        <v>0</v>
      </c>
      <c r="G81" s="311">
        <v>7806.406210000001</v>
      </c>
      <c r="H81" s="311">
        <v>1331.180388</v>
      </c>
      <c r="I81" s="311">
        <v>5264.8987829999996</v>
      </c>
      <c r="J81" s="311">
        <v>7.7722880000000005</v>
      </c>
      <c r="K81" s="65">
        <v>343.54445699999997</v>
      </c>
      <c r="L81" s="65">
        <v>0</v>
      </c>
    </row>
    <row r="82" spans="1:12" s="1418" customFormat="1" ht="9" customHeight="1">
      <c r="A82" s="1452" t="s">
        <v>1012</v>
      </c>
      <c r="B82" s="756">
        <v>6317.9805439999991</v>
      </c>
      <c r="C82" s="756">
        <v>1772.6233279999999</v>
      </c>
      <c r="D82" s="756">
        <v>0</v>
      </c>
      <c r="E82" s="756">
        <v>270.87432999999999</v>
      </c>
      <c r="F82" s="756">
        <v>0</v>
      </c>
      <c r="G82" s="756">
        <v>2306.5051560000002</v>
      </c>
      <c r="H82" s="756">
        <v>404.58035100000001</v>
      </c>
      <c r="I82" s="756">
        <v>1481.6959649999999</v>
      </c>
      <c r="J82" s="756">
        <v>0.71928000000000003</v>
      </c>
      <c r="K82" s="32">
        <v>80.982134000000002</v>
      </c>
      <c r="L82" s="32">
        <v>0</v>
      </c>
    </row>
    <row r="83" spans="1:12" s="1418" customFormat="1" ht="9" customHeight="1">
      <c r="A83" s="1452" t="s">
        <v>1013</v>
      </c>
      <c r="B83" s="756">
        <v>8110.9342939999997</v>
      </c>
      <c r="C83" s="756">
        <v>2135.751127</v>
      </c>
      <c r="D83" s="756">
        <v>3.8400000000000001E-3</v>
      </c>
      <c r="E83" s="756">
        <v>207.84716599999999</v>
      </c>
      <c r="F83" s="756">
        <v>0</v>
      </c>
      <c r="G83" s="756">
        <v>3270.919343</v>
      </c>
      <c r="H83" s="756">
        <v>551.48898899999995</v>
      </c>
      <c r="I83" s="756">
        <v>1832.687508</v>
      </c>
      <c r="J83" s="756">
        <v>0</v>
      </c>
      <c r="K83" s="32">
        <v>112.236321</v>
      </c>
      <c r="L83" s="32">
        <v>0</v>
      </c>
    </row>
    <row r="84" spans="1:12" s="1418" customFormat="1" ht="9" customHeight="1">
      <c r="A84" s="1457" t="s">
        <v>1014</v>
      </c>
      <c r="B84" s="1459">
        <v>6904.8375379999989</v>
      </c>
      <c r="C84" s="1459">
        <v>1947.0370310000001</v>
      </c>
      <c r="D84" s="1459">
        <v>0</v>
      </c>
      <c r="E84" s="1459">
        <v>245.81342799999999</v>
      </c>
      <c r="F84" s="1459">
        <v>0</v>
      </c>
      <c r="G84" s="1459">
        <v>2228.9817109999999</v>
      </c>
      <c r="H84" s="1459">
        <v>375.11104799999998</v>
      </c>
      <c r="I84" s="1459">
        <v>1950.51531</v>
      </c>
      <c r="J84" s="1459">
        <v>7.0530080000000002</v>
      </c>
      <c r="K84" s="63">
        <v>150.32600199999999</v>
      </c>
      <c r="L84" s="63">
        <v>0</v>
      </c>
    </row>
    <row r="85" spans="1:12" s="4" customFormat="1" ht="10.5" customHeight="1">
      <c r="A85" s="41" t="s">
        <v>840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</row>
    <row r="86" spans="1:12" s="4" customFormat="1" ht="9.75" customHeight="1">
      <c r="A86" s="41" t="s">
        <v>99</v>
      </c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09" orientation="portrait" useFirstPageNumber="1" r:id="rId1"/>
  <headerFooter alignWithMargins="0">
    <oddFooter>&amp;C&amp;"Times New Roman,Bold"&amp;10&amp;P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>
  <dimension ref="A1:W87"/>
  <sheetViews>
    <sheetView topLeftCell="C1" workbookViewId="0">
      <selection activeCell="L12" sqref="L12"/>
    </sheetView>
  </sheetViews>
  <sheetFormatPr defaultColWidth="7.33203125" defaultRowHeight="9.9499999999999993" customHeight="1"/>
  <cols>
    <col min="1" max="1" width="11.33203125" style="19" customWidth="1"/>
    <col min="2" max="3" width="10.1640625" style="19" customWidth="1"/>
    <col min="4" max="4" width="10.83203125" style="19" customWidth="1"/>
    <col min="5" max="7" width="10.33203125" style="19" customWidth="1"/>
    <col min="8" max="8" width="10.5" style="19" customWidth="1"/>
    <col min="9" max="9" width="10.1640625" style="19" customWidth="1"/>
    <col min="10" max="10" width="10" style="19" customWidth="1"/>
    <col min="11" max="11" width="10.33203125" style="19" customWidth="1"/>
    <col min="12" max="12" width="10.1640625" style="19" customWidth="1"/>
    <col min="13" max="16384" width="7.33203125" style="1"/>
  </cols>
  <sheetData>
    <row r="1" spans="1:12" s="463" customFormat="1" ht="14.1" customHeight="1">
      <c r="A1" s="458" t="s">
        <v>2466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</row>
    <row r="2" spans="1:12" s="463" customFormat="1" ht="14.1" customHeight="1">
      <c r="A2" s="462"/>
    </row>
    <row r="3" spans="1:12" s="463" customFormat="1" ht="14.1" customHeight="1">
      <c r="A3" s="462"/>
      <c r="B3" s="478"/>
      <c r="C3" s="478"/>
      <c r="D3" s="478"/>
      <c r="E3" s="478"/>
      <c r="F3" s="478"/>
      <c r="G3" s="478"/>
      <c r="H3" s="478"/>
      <c r="I3" s="478"/>
      <c r="J3" s="478"/>
      <c r="K3" s="478"/>
    </row>
    <row r="4" spans="1:12" s="463" customFormat="1" ht="14.1" customHeight="1">
      <c r="A4" s="462" t="s">
        <v>280</v>
      </c>
      <c r="B4" s="478"/>
      <c r="C4" s="478"/>
      <c r="D4" s="478"/>
      <c r="E4" s="478"/>
      <c r="F4" s="478"/>
      <c r="G4" s="478"/>
      <c r="H4" s="478"/>
      <c r="I4" s="478"/>
      <c r="J4" s="478"/>
      <c r="K4" s="478"/>
    </row>
    <row r="5" spans="1:12" s="4" customFormat="1" ht="9.9499999999999993" customHeight="1">
      <c r="A5" s="213"/>
      <c r="B5" s="73"/>
      <c r="C5" s="73"/>
      <c r="D5" s="73"/>
      <c r="E5" s="73"/>
      <c r="F5" s="73"/>
      <c r="G5" s="73"/>
      <c r="H5" s="73"/>
      <c r="I5" s="73"/>
      <c r="J5" s="73"/>
      <c r="K5" s="73"/>
      <c r="L5" s="73" t="s">
        <v>100</v>
      </c>
    </row>
    <row r="6" spans="1:12" s="4" customFormat="1" ht="9.9499999999999993" customHeight="1">
      <c r="A6" s="1907"/>
      <c r="B6" s="5"/>
      <c r="C6" s="5"/>
      <c r="D6" s="5"/>
      <c r="E6" s="5"/>
      <c r="F6" s="5"/>
      <c r="G6" s="5"/>
      <c r="H6" s="5"/>
      <c r="I6" s="5" t="s">
        <v>842</v>
      </c>
      <c r="J6" s="5"/>
      <c r="K6" s="5"/>
      <c r="L6" s="5" t="s">
        <v>1776</v>
      </c>
    </row>
    <row r="7" spans="1:12" s="4" customFormat="1" ht="9.9499999999999993" customHeight="1">
      <c r="A7" s="1907"/>
      <c r="B7" s="5"/>
      <c r="C7" s="5"/>
      <c r="D7" s="5"/>
      <c r="E7" s="5" t="s">
        <v>101</v>
      </c>
      <c r="F7" s="5"/>
      <c r="G7" s="5"/>
      <c r="H7" s="5"/>
      <c r="I7" s="5" t="s">
        <v>843</v>
      </c>
      <c r="J7" s="5"/>
      <c r="K7" s="5" t="s">
        <v>844</v>
      </c>
      <c r="L7" s="5" t="s">
        <v>845</v>
      </c>
    </row>
    <row r="8" spans="1:12" s="4" customFormat="1" ht="9.9499999999999993" customHeight="1">
      <c r="A8" s="1907" t="s">
        <v>976</v>
      </c>
      <c r="B8" s="5"/>
      <c r="C8" s="5"/>
      <c r="D8" s="5"/>
      <c r="E8" s="5" t="s">
        <v>105</v>
      </c>
      <c r="F8" s="5"/>
      <c r="G8" s="5"/>
      <c r="H8" s="5"/>
      <c r="I8" s="5" t="s">
        <v>1792</v>
      </c>
      <c r="J8" s="5" t="s">
        <v>1791</v>
      </c>
      <c r="K8" s="5" t="s">
        <v>846</v>
      </c>
      <c r="L8" s="5" t="s">
        <v>847</v>
      </c>
    </row>
    <row r="9" spans="1:12" s="4" customFormat="1" ht="9.9499999999999993" customHeight="1">
      <c r="A9" s="1907" t="s">
        <v>1001</v>
      </c>
      <c r="B9" s="5"/>
      <c r="C9" s="5" t="s">
        <v>178</v>
      </c>
      <c r="D9" s="5" t="s">
        <v>767</v>
      </c>
      <c r="E9" s="5" t="s">
        <v>768</v>
      </c>
      <c r="F9" s="5" t="s">
        <v>848</v>
      </c>
      <c r="G9" s="5" t="s">
        <v>814</v>
      </c>
      <c r="H9" s="5"/>
      <c r="I9" s="5" t="s">
        <v>816</v>
      </c>
      <c r="J9" s="5" t="s">
        <v>1776</v>
      </c>
      <c r="K9" s="5" t="s">
        <v>102</v>
      </c>
      <c r="L9" s="5" t="s">
        <v>816</v>
      </c>
    </row>
    <row r="10" spans="1:12" s="4" customFormat="1" ht="9.9499999999999993" customHeight="1">
      <c r="A10" s="1907" t="s">
        <v>851</v>
      </c>
      <c r="B10" s="5"/>
      <c r="C10" s="5" t="s">
        <v>817</v>
      </c>
      <c r="D10" s="5" t="s">
        <v>1776</v>
      </c>
      <c r="E10" s="5" t="s">
        <v>818</v>
      </c>
      <c r="F10" s="5" t="s">
        <v>819</v>
      </c>
      <c r="G10" s="5" t="s">
        <v>820</v>
      </c>
      <c r="H10" s="5" t="s">
        <v>849</v>
      </c>
      <c r="I10" s="5" t="s">
        <v>822</v>
      </c>
      <c r="J10" s="5" t="s">
        <v>777</v>
      </c>
      <c r="K10" s="5" t="s">
        <v>824</v>
      </c>
      <c r="L10" s="5" t="s">
        <v>850</v>
      </c>
    </row>
    <row r="11" spans="1:12" s="4" customFormat="1" ht="9.9499999999999993" customHeight="1">
      <c r="A11" s="1907"/>
      <c r="B11" s="5" t="s">
        <v>1341</v>
      </c>
      <c r="C11" s="5" t="s">
        <v>852</v>
      </c>
      <c r="D11" s="5" t="s">
        <v>980</v>
      </c>
      <c r="E11" s="5" t="s">
        <v>827</v>
      </c>
      <c r="F11" s="5" t="s">
        <v>828</v>
      </c>
      <c r="G11" s="5" t="s">
        <v>829</v>
      </c>
      <c r="H11" s="5" t="s">
        <v>853</v>
      </c>
      <c r="I11" s="5" t="s">
        <v>1000</v>
      </c>
      <c r="J11" s="5" t="s">
        <v>854</v>
      </c>
      <c r="K11" s="5" t="s">
        <v>831</v>
      </c>
      <c r="L11" s="5" t="s">
        <v>855</v>
      </c>
    </row>
    <row r="12" spans="1:12" s="4" customFormat="1" ht="9.9499999999999993" customHeight="1">
      <c r="A12" s="6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417" customFormat="1" ht="9" customHeight="1">
      <c r="A13" s="1454" t="s">
        <v>428</v>
      </c>
      <c r="B13" s="311">
        <v>2085.773087</v>
      </c>
      <c r="C13" s="311">
        <v>241.473769</v>
      </c>
      <c r="D13" s="311">
        <v>0.44191799999999998</v>
      </c>
      <c r="E13" s="311">
        <v>676.42242499999998</v>
      </c>
      <c r="F13" s="311">
        <v>5.2500000000000003E-3</v>
      </c>
      <c r="G13" s="311">
        <v>9.7604430000000004</v>
      </c>
      <c r="H13" s="311">
        <v>38.608628000000003</v>
      </c>
      <c r="I13" s="311">
        <v>969.526927</v>
      </c>
      <c r="J13" s="311">
        <v>3.862565</v>
      </c>
      <c r="K13" s="311">
        <v>145.67116200000001</v>
      </c>
      <c r="L13" s="311">
        <v>0</v>
      </c>
    </row>
    <row r="14" spans="1:12" s="1417" customFormat="1" ht="9" customHeight="1">
      <c r="A14" s="1451" t="s">
        <v>1828</v>
      </c>
      <c r="B14" s="138">
        <v>2840.620261</v>
      </c>
      <c r="C14" s="138">
        <v>238.127984</v>
      </c>
      <c r="D14" s="138">
        <v>0.17491399999999999</v>
      </c>
      <c r="E14" s="138">
        <v>1194.853603</v>
      </c>
      <c r="F14" s="138">
        <v>2.2324260000000002</v>
      </c>
      <c r="G14" s="138">
        <v>0.20519200000000001</v>
      </c>
      <c r="H14" s="138">
        <v>48.463289000000003</v>
      </c>
      <c r="I14" s="138">
        <v>1087.2851719999999</v>
      </c>
      <c r="J14" s="138">
        <v>3.5921029999999998</v>
      </c>
      <c r="K14" s="138">
        <v>265.72557799999998</v>
      </c>
      <c r="L14" s="138">
        <v>0</v>
      </c>
    </row>
    <row r="15" spans="1:12" s="1417" customFormat="1" ht="9" customHeight="1">
      <c r="A15" s="1451" t="s">
        <v>1915</v>
      </c>
      <c r="B15" s="138">
        <v>2229.9467289999998</v>
      </c>
      <c r="C15" s="138">
        <v>143.43814499999999</v>
      </c>
      <c r="D15" s="138">
        <v>0.62489299999999992</v>
      </c>
      <c r="E15" s="138">
        <v>907.25624800000014</v>
      </c>
      <c r="F15" s="138">
        <v>0</v>
      </c>
      <c r="G15" s="138">
        <v>0.158162</v>
      </c>
      <c r="H15" s="138">
        <v>18.635102</v>
      </c>
      <c r="I15" s="138">
        <v>988.14393599999994</v>
      </c>
      <c r="J15" s="138">
        <v>7.1913779999999994</v>
      </c>
      <c r="K15" s="311">
        <v>164.43886499999996</v>
      </c>
      <c r="L15" s="311">
        <v>0</v>
      </c>
    </row>
    <row r="16" spans="1:12" s="1417" customFormat="1" ht="9" customHeight="1">
      <c r="A16" s="1451" t="s">
        <v>2019</v>
      </c>
      <c r="B16" s="138">
        <v>1681.5218490000002</v>
      </c>
      <c r="C16" s="138">
        <v>79.125377999999998</v>
      </c>
      <c r="D16" s="138">
        <v>2.0491250000000001</v>
      </c>
      <c r="E16" s="138">
        <v>148.241806</v>
      </c>
      <c r="F16" s="138">
        <v>0</v>
      </c>
      <c r="G16" s="138">
        <v>1.0441689999999999</v>
      </c>
      <c r="H16" s="138">
        <v>77.649333999999996</v>
      </c>
      <c r="I16" s="138">
        <v>1051.7335899999998</v>
      </c>
      <c r="J16" s="138">
        <v>129.816833</v>
      </c>
      <c r="K16" s="138">
        <v>191.02121399999999</v>
      </c>
      <c r="L16" s="138">
        <v>0.84040000000000004</v>
      </c>
    </row>
    <row r="17" spans="1:12" s="1417" customFormat="1" ht="9" customHeight="1">
      <c r="A17" s="1451" t="s">
        <v>2172</v>
      </c>
      <c r="B17" s="138">
        <v>1701.4642811499998</v>
      </c>
      <c r="C17" s="138">
        <v>170.665919</v>
      </c>
      <c r="D17" s="138">
        <v>1.76074</v>
      </c>
      <c r="E17" s="138">
        <v>120.344897</v>
      </c>
      <c r="F17" s="138">
        <v>0</v>
      </c>
      <c r="G17" s="138">
        <v>3.9734289999999999</v>
      </c>
      <c r="H17" s="138">
        <v>210.405519</v>
      </c>
      <c r="I17" s="138">
        <v>913.00868615000002</v>
      </c>
      <c r="J17" s="138">
        <v>8.0111109999999996</v>
      </c>
      <c r="K17" s="138">
        <v>273.21681999999998</v>
      </c>
      <c r="L17" s="138">
        <v>7.7160000000000006E-2</v>
      </c>
    </row>
    <row r="18" spans="1:12" s="1417" customFormat="1" ht="9" customHeight="1">
      <c r="A18" s="1454" t="s">
        <v>1681</v>
      </c>
      <c r="B18" s="311">
        <v>385.95615275</v>
      </c>
      <c r="C18" s="311">
        <v>32.712201</v>
      </c>
      <c r="D18" s="311">
        <v>0.68745000000000001</v>
      </c>
      <c r="E18" s="311">
        <v>23.001287999999999</v>
      </c>
      <c r="F18" s="311">
        <v>0</v>
      </c>
      <c r="G18" s="311">
        <v>0.73585999999999996</v>
      </c>
      <c r="H18" s="311">
        <v>36.884444000000002</v>
      </c>
      <c r="I18" s="311">
        <v>207.98581075000001</v>
      </c>
      <c r="J18" s="138">
        <v>7.5352109999999994</v>
      </c>
      <c r="K18" s="138">
        <v>76.401728000000006</v>
      </c>
      <c r="L18" s="138">
        <v>1.2160000000000001E-2</v>
      </c>
    </row>
    <row r="19" spans="1:12" s="1418" customFormat="1" ht="9" customHeight="1">
      <c r="A19" s="1452" t="s">
        <v>1012</v>
      </c>
      <c r="B19" s="756">
        <v>138.46918500000001</v>
      </c>
      <c r="C19" s="756">
        <v>12.869607</v>
      </c>
      <c r="D19" s="756">
        <v>0.15495</v>
      </c>
      <c r="E19" s="756">
        <v>9.2291939999999997</v>
      </c>
      <c r="F19" s="756">
        <v>0</v>
      </c>
      <c r="G19" s="756">
        <v>0.73585999999999996</v>
      </c>
      <c r="H19" s="756">
        <v>12.020521</v>
      </c>
      <c r="I19" s="756">
        <v>80.927907000000005</v>
      </c>
      <c r="J19" s="756">
        <v>0.154971</v>
      </c>
      <c r="K19" s="756">
        <v>22.364014999999998</v>
      </c>
      <c r="L19" s="756">
        <v>1.2160000000000001E-2</v>
      </c>
    </row>
    <row r="20" spans="1:12" s="1418" customFormat="1" ht="9" customHeight="1">
      <c r="A20" s="1452" t="s">
        <v>1013</v>
      </c>
      <c r="B20" s="756">
        <v>79.69136675</v>
      </c>
      <c r="C20" s="756">
        <v>1.1393530000000001</v>
      </c>
      <c r="D20" s="756">
        <v>0</v>
      </c>
      <c r="E20" s="756">
        <v>6.3591249999999997</v>
      </c>
      <c r="F20" s="756">
        <v>0</v>
      </c>
      <c r="G20" s="756">
        <v>0</v>
      </c>
      <c r="H20" s="756">
        <v>4.3179000000000002E-2</v>
      </c>
      <c r="I20" s="756">
        <v>46.762954749999999</v>
      </c>
      <c r="J20" s="756">
        <v>0</v>
      </c>
      <c r="K20" s="756">
        <v>25.386755000000001</v>
      </c>
      <c r="L20" s="756">
        <v>0</v>
      </c>
    </row>
    <row r="21" spans="1:12" s="1418" customFormat="1" ht="9" customHeight="1">
      <c r="A21" s="1452" t="s">
        <v>1014</v>
      </c>
      <c r="B21" s="756">
        <v>167.795601</v>
      </c>
      <c r="C21" s="756">
        <v>18.703240999999998</v>
      </c>
      <c r="D21" s="756">
        <v>0.53249999999999997</v>
      </c>
      <c r="E21" s="756">
        <v>7.4129690000000004</v>
      </c>
      <c r="F21" s="756">
        <v>0</v>
      </c>
      <c r="G21" s="756">
        <v>0</v>
      </c>
      <c r="H21" s="756">
        <v>24.820744000000001</v>
      </c>
      <c r="I21" s="756">
        <v>80.294949000000003</v>
      </c>
      <c r="J21" s="756">
        <v>7.3802399999999997</v>
      </c>
      <c r="K21" s="756">
        <v>28.650957999999999</v>
      </c>
      <c r="L21" s="756">
        <v>0</v>
      </c>
    </row>
    <row r="22" spans="1:12" s="1418" customFormat="1" ht="9" customHeight="1">
      <c r="A22" s="1452"/>
      <c r="B22" s="756"/>
      <c r="C22" s="756"/>
      <c r="D22" s="756"/>
      <c r="E22" s="756"/>
      <c r="F22" s="756"/>
      <c r="G22" s="756"/>
      <c r="H22" s="756"/>
      <c r="I22" s="756"/>
      <c r="J22" s="756"/>
      <c r="K22" s="1462"/>
      <c r="L22" s="1462"/>
    </row>
    <row r="23" spans="1:12" s="1418" customFormat="1" ht="9" customHeight="1">
      <c r="A23" s="1454" t="s">
        <v>1682</v>
      </c>
      <c r="B23" s="311">
        <v>539.78888040000004</v>
      </c>
      <c r="C23" s="311">
        <v>57.557803</v>
      </c>
      <c r="D23" s="311">
        <v>0.22137399999999999</v>
      </c>
      <c r="E23" s="311">
        <v>48.377912999999999</v>
      </c>
      <c r="F23" s="311">
        <v>0</v>
      </c>
      <c r="G23" s="311">
        <v>0.48</v>
      </c>
      <c r="H23" s="311">
        <v>65.119073</v>
      </c>
      <c r="I23" s="311">
        <v>299.30396439999998</v>
      </c>
      <c r="J23" s="138">
        <v>5.0499999999999998E-3</v>
      </c>
      <c r="K23" s="138">
        <v>68.698702999999995</v>
      </c>
      <c r="L23" s="138">
        <v>2.5000000000000001E-2</v>
      </c>
    </row>
    <row r="24" spans="1:12" s="1418" customFormat="1" ht="9" customHeight="1">
      <c r="A24" s="1452" t="s">
        <v>1015</v>
      </c>
      <c r="B24" s="756">
        <v>133.73929200000001</v>
      </c>
      <c r="C24" s="756">
        <v>13.405505</v>
      </c>
      <c r="D24" s="756">
        <v>0.16967399999999999</v>
      </c>
      <c r="E24" s="756">
        <v>14.351152000000001</v>
      </c>
      <c r="F24" s="756">
        <v>0</v>
      </c>
      <c r="G24" s="756">
        <v>0.15129999999999999</v>
      </c>
      <c r="H24" s="756">
        <v>18.32067</v>
      </c>
      <c r="I24" s="756">
        <v>69.590575999999999</v>
      </c>
      <c r="J24" s="756">
        <v>0</v>
      </c>
      <c r="K24" s="756">
        <v>17.750415</v>
      </c>
      <c r="L24" s="756">
        <v>0</v>
      </c>
    </row>
    <row r="25" spans="1:12" s="1418" customFormat="1" ht="9" customHeight="1">
      <c r="A25" s="1452" t="s">
        <v>1016</v>
      </c>
      <c r="B25" s="756">
        <v>224.51879599999998</v>
      </c>
      <c r="C25" s="756">
        <v>20.499120999999999</v>
      </c>
      <c r="D25" s="756">
        <v>0</v>
      </c>
      <c r="E25" s="756">
        <v>21.307504999999999</v>
      </c>
      <c r="F25" s="756">
        <v>0</v>
      </c>
      <c r="G25" s="756">
        <v>0.2</v>
      </c>
      <c r="H25" s="756">
        <v>30.772283999999999</v>
      </c>
      <c r="I25" s="756">
        <v>123.39317200000001</v>
      </c>
      <c r="J25" s="756">
        <v>0</v>
      </c>
      <c r="K25" s="756">
        <v>28.346713999999999</v>
      </c>
      <c r="L25" s="756">
        <v>0</v>
      </c>
    </row>
    <row r="26" spans="1:12" s="1418" customFormat="1" ht="9" customHeight="1">
      <c r="A26" s="1452" t="s">
        <v>1017</v>
      </c>
      <c r="B26" s="756">
        <v>181.53079240000002</v>
      </c>
      <c r="C26" s="756">
        <v>23.653176999999999</v>
      </c>
      <c r="D26" s="756">
        <v>5.1700000000000003E-2</v>
      </c>
      <c r="E26" s="756">
        <v>12.719256</v>
      </c>
      <c r="F26" s="756">
        <v>0</v>
      </c>
      <c r="G26" s="756">
        <v>0.12870000000000001</v>
      </c>
      <c r="H26" s="756">
        <v>16.026119000000001</v>
      </c>
      <c r="I26" s="756">
        <v>106.32021640000001</v>
      </c>
      <c r="J26" s="756">
        <v>5.0499999999999998E-3</v>
      </c>
      <c r="K26" s="756">
        <v>22.601573999999999</v>
      </c>
      <c r="L26" s="756">
        <v>2.5000000000000001E-2</v>
      </c>
    </row>
    <row r="27" spans="1:12" s="1418" customFormat="1" ht="9" customHeight="1">
      <c r="A27" s="1452"/>
      <c r="B27" s="756"/>
      <c r="C27" s="756"/>
      <c r="D27" s="756"/>
      <c r="E27" s="756"/>
      <c r="F27" s="756"/>
      <c r="G27" s="756"/>
      <c r="H27" s="756"/>
      <c r="I27" s="756"/>
      <c r="J27" s="756"/>
      <c r="K27" s="1462"/>
      <c r="L27" s="1462"/>
    </row>
    <row r="28" spans="1:12" s="1418" customFormat="1" ht="9" customHeight="1">
      <c r="A28" s="1454" t="s">
        <v>1679</v>
      </c>
      <c r="B28" s="311">
        <v>364.44886399999996</v>
      </c>
      <c r="C28" s="311">
        <v>40.106614</v>
      </c>
      <c r="D28" s="311">
        <v>0</v>
      </c>
      <c r="E28" s="311">
        <v>24.510635000000001</v>
      </c>
      <c r="F28" s="311">
        <v>0</v>
      </c>
      <c r="G28" s="311">
        <v>0.25619999999999998</v>
      </c>
      <c r="H28" s="311">
        <v>42.073596999999999</v>
      </c>
      <c r="I28" s="311">
        <v>213.69654000000003</v>
      </c>
      <c r="J28" s="138">
        <v>0.23605000000000001</v>
      </c>
      <c r="K28" s="138">
        <v>43.569228000000003</v>
      </c>
      <c r="L28" s="138">
        <v>0</v>
      </c>
    </row>
    <row r="29" spans="1:12" s="1418" customFormat="1" ht="9" customHeight="1">
      <c r="A29" s="1452" t="s">
        <v>56</v>
      </c>
      <c r="B29" s="756">
        <v>101.86865900000001</v>
      </c>
      <c r="C29" s="756">
        <v>15.571828</v>
      </c>
      <c r="D29" s="756">
        <v>0</v>
      </c>
      <c r="E29" s="756">
        <v>3.3273890000000002</v>
      </c>
      <c r="F29" s="756">
        <v>0</v>
      </c>
      <c r="G29" s="756">
        <v>0.12870000000000001</v>
      </c>
      <c r="H29" s="756">
        <v>8.5375599999999991</v>
      </c>
      <c r="I29" s="756">
        <v>64.019202000000007</v>
      </c>
      <c r="J29" s="756">
        <v>0</v>
      </c>
      <c r="K29" s="756">
        <v>10.28398</v>
      </c>
      <c r="L29" s="756">
        <v>0</v>
      </c>
    </row>
    <row r="30" spans="1:12" s="1418" customFormat="1" ht="9" customHeight="1">
      <c r="A30" s="1452" t="s">
        <v>57</v>
      </c>
      <c r="B30" s="756">
        <v>123.177159</v>
      </c>
      <c r="C30" s="756">
        <v>10.641441</v>
      </c>
      <c r="D30" s="756">
        <v>0</v>
      </c>
      <c r="E30" s="756">
        <v>11.264192</v>
      </c>
      <c r="F30" s="756">
        <v>0</v>
      </c>
      <c r="G30" s="756">
        <v>0</v>
      </c>
      <c r="H30" s="756">
        <v>14.487716000000001</v>
      </c>
      <c r="I30" s="756">
        <v>70.236238999999998</v>
      </c>
      <c r="J30" s="756">
        <v>0</v>
      </c>
      <c r="K30" s="756">
        <v>16.547571000000001</v>
      </c>
      <c r="L30" s="756">
        <v>0</v>
      </c>
    </row>
    <row r="31" spans="1:12" s="1418" customFormat="1" ht="9" customHeight="1">
      <c r="A31" s="1452" t="s">
        <v>58</v>
      </c>
      <c r="B31" s="756">
        <v>139.40304599999999</v>
      </c>
      <c r="C31" s="756">
        <v>13.893345</v>
      </c>
      <c r="D31" s="756">
        <v>0</v>
      </c>
      <c r="E31" s="756">
        <v>9.9190539999999991</v>
      </c>
      <c r="F31" s="756">
        <v>0</v>
      </c>
      <c r="G31" s="756">
        <v>0.1275</v>
      </c>
      <c r="H31" s="756">
        <v>19.048321000000001</v>
      </c>
      <c r="I31" s="756">
        <v>79.441098999999994</v>
      </c>
      <c r="J31" s="756">
        <v>0.23605000000000001</v>
      </c>
      <c r="K31" s="756">
        <v>16.737677000000001</v>
      </c>
      <c r="L31" s="756">
        <v>0</v>
      </c>
    </row>
    <row r="32" spans="1:12" s="1418" customFormat="1" ht="9" customHeight="1">
      <c r="A32" s="1452"/>
      <c r="B32" s="756"/>
      <c r="C32" s="756"/>
      <c r="D32" s="756"/>
      <c r="E32" s="756"/>
      <c r="F32" s="756"/>
      <c r="G32" s="756"/>
      <c r="H32" s="756"/>
      <c r="I32" s="756"/>
      <c r="J32" s="756"/>
      <c r="K32" s="1462"/>
      <c r="L32" s="1462"/>
    </row>
    <row r="33" spans="1:23" s="1418" customFormat="1" ht="9" customHeight="1">
      <c r="A33" s="1454" t="s">
        <v>1680</v>
      </c>
      <c r="B33" s="311">
        <v>411.27038399999998</v>
      </c>
      <c r="C33" s="311">
        <v>40.289300999999995</v>
      </c>
      <c r="D33" s="311">
        <v>0.85191600000000001</v>
      </c>
      <c r="E33" s="311">
        <v>24.455061000000001</v>
      </c>
      <c r="F33" s="311">
        <v>0</v>
      </c>
      <c r="G33" s="311">
        <v>2.501369</v>
      </c>
      <c r="H33" s="311">
        <v>66.328405000000004</v>
      </c>
      <c r="I33" s="311">
        <v>192.02237100000002</v>
      </c>
      <c r="J33" s="138">
        <v>0.23480000000000001</v>
      </c>
      <c r="K33" s="138">
        <v>84.547160999999988</v>
      </c>
      <c r="L33" s="138">
        <v>0.04</v>
      </c>
    </row>
    <row r="34" spans="1:23" s="1418" customFormat="1" ht="9" customHeight="1">
      <c r="A34" s="1452" t="s">
        <v>59</v>
      </c>
      <c r="B34" s="756">
        <v>134.46658600000001</v>
      </c>
      <c r="C34" s="756">
        <v>18.066018</v>
      </c>
      <c r="D34" s="756">
        <v>0.75360000000000005</v>
      </c>
      <c r="E34" s="756">
        <v>9.6977779999999996</v>
      </c>
      <c r="F34" s="756">
        <v>0</v>
      </c>
      <c r="G34" s="756">
        <v>2.3800000000000002E-3</v>
      </c>
      <c r="H34" s="756">
        <v>18.836331000000001</v>
      </c>
      <c r="I34" s="756">
        <v>71.933277000000004</v>
      </c>
      <c r="J34" s="756">
        <v>0.23480000000000001</v>
      </c>
      <c r="K34" s="756">
        <v>14.942402</v>
      </c>
      <c r="L34" s="756">
        <v>0</v>
      </c>
    </row>
    <row r="35" spans="1:23" s="1418" customFormat="1" ht="9" customHeight="1">
      <c r="A35" s="1452" t="s">
        <v>60</v>
      </c>
      <c r="B35" s="756">
        <v>140.77730199999999</v>
      </c>
      <c r="C35" s="756">
        <v>9.5159719999999997</v>
      </c>
      <c r="D35" s="756">
        <v>0</v>
      </c>
      <c r="E35" s="756">
        <v>7.7469599999999996</v>
      </c>
      <c r="F35" s="756">
        <v>0</v>
      </c>
      <c r="G35" s="756">
        <v>1.501244</v>
      </c>
      <c r="H35" s="756">
        <v>29.96564</v>
      </c>
      <c r="I35" s="756">
        <v>59.567722000000003</v>
      </c>
      <c r="J35" s="756">
        <v>0</v>
      </c>
      <c r="K35" s="756">
        <v>32.439763999999997</v>
      </c>
      <c r="L35" s="756">
        <v>0.04</v>
      </c>
    </row>
    <row r="36" spans="1:23" s="1418" customFormat="1" ht="9" customHeight="1">
      <c r="A36" s="1452" t="s">
        <v>61</v>
      </c>
      <c r="B36" s="756">
        <v>136.02649600000001</v>
      </c>
      <c r="C36" s="756">
        <v>12.707311000000001</v>
      </c>
      <c r="D36" s="756">
        <v>9.8316000000000001E-2</v>
      </c>
      <c r="E36" s="756">
        <v>7.0103229999999996</v>
      </c>
      <c r="F36" s="756">
        <v>0</v>
      </c>
      <c r="G36" s="756">
        <v>0.99774499999999999</v>
      </c>
      <c r="H36" s="756">
        <v>17.526433999999998</v>
      </c>
      <c r="I36" s="756">
        <v>60.521372</v>
      </c>
      <c r="J36" s="756">
        <v>0</v>
      </c>
      <c r="K36" s="756">
        <v>37.164994999999998</v>
      </c>
      <c r="L36" s="756">
        <v>0</v>
      </c>
    </row>
    <row r="37" spans="1:23" s="1417" customFormat="1" ht="9" customHeight="1">
      <c r="A37" s="1451" t="s">
        <v>2295</v>
      </c>
      <c r="B37" s="138">
        <v>2437.7441500000014</v>
      </c>
      <c r="C37" s="138">
        <v>347.38416524000007</v>
      </c>
      <c r="D37" s="138">
        <v>1.3241750000000001</v>
      </c>
      <c r="E37" s="138">
        <v>121.16723677</v>
      </c>
      <c r="F37" s="138">
        <v>6.6334000000000004E-2</v>
      </c>
      <c r="G37" s="138">
        <v>45.17681116</v>
      </c>
      <c r="H37" s="138">
        <v>324.25820661999887</v>
      </c>
      <c r="I37" s="138">
        <v>862.61393871999985</v>
      </c>
      <c r="J37" s="138">
        <v>305.76566700000001</v>
      </c>
      <c r="K37" s="138">
        <v>429.98761549000272</v>
      </c>
      <c r="L37" s="138">
        <v>0</v>
      </c>
    </row>
    <row r="38" spans="1:23" s="1418" customFormat="1" ht="9" customHeight="1">
      <c r="A38" s="1452"/>
      <c r="B38" s="136"/>
      <c r="C38" s="32"/>
      <c r="D38" s="32"/>
      <c r="E38" s="136"/>
      <c r="F38" s="32"/>
      <c r="G38" s="32"/>
      <c r="H38" s="136"/>
      <c r="I38" s="136"/>
      <c r="J38" s="136"/>
      <c r="K38" s="1462"/>
      <c r="L38" s="1462"/>
    </row>
    <row r="39" spans="1:23" s="1417" customFormat="1" ht="9" customHeight="1">
      <c r="A39" s="1451" t="s">
        <v>2635</v>
      </c>
      <c r="B39" s="138">
        <v>2109.7991101300013</v>
      </c>
      <c r="C39" s="138">
        <v>315.10376767000002</v>
      </c>
      <c r="D39" s="138">
        <v>0.99082100000000006</v>
      </c>
      <c r="E39" s="138">
        <v>223.69706878</v>
      </c>
      <c r="F39" s="138">
        <v>7.4999999999999997E-2</v>
      </c>
      <c r="G39" s="138">
        <v>39.842651430000004</v>
      </c>
      <c r="H39" s="138">
        <v>231.65293896999981</v>
      </c>
      <c r="I39" s="138">
        <v>816.17457513999989</v>
      </c>
      <c r="J39" s="138">
        <v>0.65876435999999994</v>
      </c>
      <c r="K39" s="138">
        <v>481.60352278000158</v>
      </c>
      <c r="L39" s="138">
        <v>0</v>
      </c>
      <c r="M39" s="1415"/>
      <c r="N39" s="1415"/>
      <c r="O39" s="1415"/>
      <c r="P39" s="1415"/>
      <c r="Q39" s="1415"/>
      <c r="R39" s="1415"/>
      <c r="S39" s="1415"/>
      <c r="T39" s="1415"/>
      <c r="U39" s="1415"/>
      <c r="V39" s="1415"/>
      <c r="W39" s="1415"/>
    </row>
    <row r="40" spans="1:23" s="1417" customFormat="1" ht="9" customHeight="1">
      <c r="A40" s="1454" t="s">
        <v>1805</v>
      </c>
      <c r="B40" s="311">
        <v>564.09748948999982</v>
      </c>
      <c r="C40" s="311">
        <v>40.974491549999996</v>
      </c>
      <c r="D40" s="311">
        <v>0</v>
      </c>
      <c r="E40" s="311">
        <v>36.652627930000001</v>
      </c>
      <c r="F40" s="311">
        <v>7.4999999999999997E-2</v>
      </c>
      <c r="G40" s="311">
        <v>3.554154</v>
      </c>
      <c r="H40" s="311">
        <v>57.894069819999899</v>
      </c>
      <c r="I40" s="311">
        <v>293.64870548999994</v>
      </c>
      <c r="J40" s="138">
        <v>0.02</v>
      </c>
      <c r="K40" s="138">
        <v>131.27844069999992</v>
      </c>
      <c r="L40" s="138">
        <v>0</v>
      </c>
    </row>
    <row r="41" spans="1:23" s="1418" customFormat="1" ht="9" customHeight="1">
      <c r="A41" s="1452" t="s">
        <v>1012</v>
      </c>
      <c r="B41" s="756">
        <v>85.130955880000002</v>
      </c>
      <c r="C41" s="756">
        <v>2.4911954199999999</v>
      </c>
      <c r="D41" s="756">
        <v>0</v>
      </c>
      <c r="E41" s="756">
        <v>11.73710421</v>
      </c>
      <c r="F41" s="756">
        <v>0</v>
      </c>
      <c r="G41" s="756">
        <v>0.73434999999999995</v>
      </c>
      <c r="H41" s="756">
        <v>2.5178425</v>
      </c>
      <c r="I41" s="756">
        <v>36.350747200000001</v>
      </c>
      <c r="J41" s="756">
        <v>0</v>
      </c>
      <c r="K41" s="756">
        <v>31.299716550000003</v>
      </c>
      <c r="L41" s="756">
        <v>0</v>
      </c>
      <c r="M41" s="1467"/>
      <c r="N41" s="1467"/>
      <c r="O41" s="1467"/>
      <c r="P41" s="1467"/>
      <c r="Q41" s="1467"/>
      <c r="R41" s="1467"/>
      <c r="S41" s="1467"/>
      <c r="T41" s="1467"/>
      <c r="U41" s="1467"/>
      <c r="V41" s="1467"/>
      <c r="W41" s="1467"/>
    </row>
    <row r="42" spans="1:23" s="1418" customFormat="1" ht="9" customHeight="1">
      <c r="A42" s="1452" t="s">
        <v>1013</v>
      </c>
      <c r="B42" s="756">
        <v>266.45553672999984</v>
      </c>
      <c r="C42" s="756">
        <v>11.121243199999999</v>
      </c>
      <c r="D42" s="756">
        <v>0</v>
      </c>
      <c r="E42" s="756">
        <v>5.4716765999999994</v>
      </c>
      <c r="F42" s="756">
        <v>0</v>
      </c>
      <c r="G42" s="756">
        <v>9.9456000000000003E-2</v>
      </c>
      <c r="H42" s="756">
        <v>22.1890552599999</v>
      </c>
      <c r="I42" s="756">
        <v>179.17132327000002</v>
      </c>
      <c r="J42" s="756">
        <v>0.02</v>
      </c>
      <c r="K42" s="756">
        <v>48.382782399999904</v>
      </c>
      <c r="L42" s="756">
        <v>0</v>
      </c>
    </row>
    <row r="43" spans="1:23" s="1418" customFormat="1" ht="9" customHeight="1">
      <c r="A43" s="1452" t="s">
        <v>1014</v>
      </c>
      <c r="B43" s="756">
        <v>212.51099687999994</v>
      </c>
      <c r="C43" s="756">
        <v>27.362052930000001</v>
      </c>
      <c r="D43" s="756">
        <v>0</v>
      </c>
      <c r="E43" s="756">
        <v>19.443847120000001</v>
      </c>
      <c r="F43" s="756">
        <v>7.4999999999999997E-2</v>
      </c>
      <c r="G43" s="756">
        <v>2.720348</v>
      </c>
      <c r="H43" s="756">
        <v>33.187172060000002</v>
      </c>
      <c r="I43" s="756">
        <v>78.12663501999991</v>
      </c>
      <c r="J43" s="756">
        <v>0</v>
      </c>
      <c r="K43" s="756">
        <v>51.595941750000001</v>
      </c>
      <c r="L43" s="756">
        <v>0</v>
      </c>
    </row>
    <row r="44" spans="1:23" s="1418" customFormat="1" ht="9" customHeight="1">
      <c r="A44" s="1452"/>
      <c r="B44" s="756"/>
      <c r="C44" s="756"/>
      <c r="D44" s="756"/>
      <c r="E44" s="756"/>
      <c r="F44" s="756"/>
      <c r="G44" s="756"/>
      <c r="H44" s="756"/>
      <c r="I44" s="756"/>
      <c r="J44" s="756"/>
      <c r="K44" s="1462"/>
      <c r="L44" s="1462"/>
    </row>
    <row r="45" spans="1:23" s="1418" customFormat="1" ht="9" customHeight="1">
      <c r="A45" s="1454" t="s">
        <v>1806</v>
      </c>
      <c r="B45" s="311">
        <v>546.67943473999981</v>
      </c>
      <c r="C45" s="311">
        <v>62.196146329999998</v>
      </c>
      <c r="D45" s="311">
        <v>0.11</v>
      </c>
      <c r="E45" s="311">
        <v>111.0637911</v>
      </c>
      <c r="F45" s="311">
        <v>0</v>
      </c>
      <c r="G45" s="311">
        <v>10.270433430000001</v>
      </c>
      <c r="H45" s="311">
        <v>57.329109349999896</v>
      </c>
      <c r="I45" s="311">
        <v>188.83160485999989</v>
      </c>
      <c r="J45" s="138">
        <v>0</v>
      </c>
      <c r="K45" s="138">
        <v>116.87834967000001</v>
      </c>
      <c r="L45" s="138">
        <v>0</v>
      </c>
    </row>
    <row r="46" spans="1:23" s="1418" customFormat="1" ht="9" customHeight="1">
      <c r="A46" s="1452" t="s">
        <v>1015</v>
      </c>
      <c r="B46" s="756">
        <v>191.81498859999988</v>
      </c>
      <c r="C46" s="756">
        <v>18.908705129999998</v>
      </c>
      <c r="D46" s="756">
        <v>0.11</v>
      </c>
      <c r="E46" s="756">
        <v>82.370622990000001</v>
      </c>
      <c r="F46" s="756">
        <v>0</v>
      </c>
      <c r="G46" s="756">
        <v>4.9466134299999993</v>
      </c>
      <c r="H46" s="756">
        <v>20.259794639999999</v>
      </c>
      <c r="I46" s="756">
        <v>28.579992619999899</v>
      </c>
      <c r="J46" s="756">
        <v>0</v>
      </c>
      <c r="K46" s="756">
        <v>36.639259789999997</v>
      </c>
      <c r="L46" s="756">
        <v>0</v>
      </c>
    </row>
    <row r="47" spans="1:23" s="1418" customFormat="1" ht="9" customHeight="1">
      <c r="A47" s="1452" t="s">
        <v>1016</v>
      </c>
      <c r="B47" s="756">
        <v>164.79999999999998</v>
      </c>
      <c r="C47" s="756">
        <v>19.2</v>
      </c>
      <c r="D47" s="756">
        <v>0</v>
      </c>
      <c r="E47" s="756">
        <v>12.7</v>
      </c>
      <c r="F47" s="756">
        <v>0</v>
      </c>
      <c r="G47" s="756">
        <v>1.9</v>
      </c>
      <c r="H47" s="756">
        <v>16.899999999999999</v>
      </c>
      <c r="I47" s="756">
        <v>72.599999999999994</v>
      </c>
      <c r="J47" s="756">
        <v>0</v>
      </c>
      <c r="K47" s="756">
        <v>41.5</v>
      </c>
      <c r="L47" s="756">
        <v>0</v>
      </c>
    </row>
    <row r="48" spans="1:23" s="1418" customFormat="1" ht="9" customHeight="1">
      <c r="A48" s="1452" t="s">
        <v>1017</v>
      </c>
      <c r="B48" s="756">
        <v>190.06444613999989</v>
      </c>
      <c r="C48" s="756">
        <v>24.087441200000001</v>
      </c>
      <c r="D48" s="756">
        <v>0</v>
      </c>
      <c r="E48" s="756">
        <v>15.993168109999999</v>
      </c>
      <c r="F48" s="756">
        <v>0</v>
      </c>
      <c r="G48" s="756">
        <v>3.4238200000000001</v>
      </c>
      <c r="H48" s="756">
        <v>20.169314709999899</v>
      </c>
      <c r="I48" s="756">
        <v>87.651612239999992</v>
      </c>
      <c r="J48" s="756">
        <v>0</v>
      </c>
      <c r="K48" s="756">
        <v>38.739089880000002</v>
      </c>
      <c r="L48" s="756">
        <v>0</v>
      </c>
    </row>
    <row r="49" spans="1:12" s="1418" customFormat="1" ht="9" customHeight="1">
      <c r="A49" s="1452"/>
      <c r="B49" s="756"/>
      <c r="C49" s="756"/>
      <c r="D49" s="756"/>
      <c r="E49" s="756"/>
      <c r="F49" s="756"/>
      <c r="G49" s="756"/>
      <c r="H49" s="756"/>
      <c r="I49" s="756"/>
      <c r="J49" s="756"/>
      <c r="K49" s="1462"/>
      <c r="L49" s="1462"/>
    </row>
    <row r="50" spans="1:12" s="1418" customFormat="1" ht="9" customHeight="1">
      <c r="A50" s="1454" t="s">
        <v>1679</v>
      </c>
      <c r="B50" s="311">
        <v>412.50690084000036</v>
      </c>
      <c r="C50" s="311">
        <v>55.971203549999998</v>
      </c>
      <c r="D50" s="311">
        <v>0</v>
      </c>
      <c r="E50" s="311">
        <v>39.743022330000002</v>
      </c>
      <c r="F50" s="311">
        <v>0</v>
      </c>
      <c r="G50" s="311">
        <v>10.249509999999999</v>
      </c>
      <c r="H50" s="311">
        <v>39.019275350000001</v>
      </c>
      <c r="I50" s="311">
        <v>163.45059222999998</v>
      </c>
      <c r="J50" s="138">
        <v>0.40128419999999998</v>
      </c>
      <c r="K50" s="138">
        <v>103.67201318000036</v>
      </c>
      <c r="L50" s="138">
        <v>0</v>
      </c>
    </row>
    <row r="51" spans="1:12" s="1418" customFormat="1" ht="9" customHeight="1">
      <c r="A51" s="1452" t="s">
        <v>56</v>
      </c>
      <c r="B51" s="756">
        <v>109.99999999999999</v>
      </c>
      <c r="C51" s="756">
        <v>18</v>
      </c>
      <c r="D51" s="756">
        <v>0</v>
      </c>
      <c r="E51" s="756">
        <v>11.9</v>
      </c>
      <c r="F51" s="756">
        <v>0</v>
      </c>
      <c r="G51" s="756">
        <v>5.8</v>
      </c>
      <c r="H51" s="756">
        <v>11.7</v>
      </c>
      <c r="I51" s="756">
        <v>32.9</v>
      </c>
      <c r="J51" s="756">
        <v>0</v>
      </c>
      <c r="K51" s="756">
        <v>29.7</v>
      </c>
      <c r="L51" s="756">
        <v>0</v>
      </c>
    </row>
    <row r="52" spans="1:12" s="1418" customFormat="1" ht="9" customHeight="1">
      <c r="A52" s="1452" t="s">
        <v>57</v>
      </c>
      <c r="B52" s="756">
        <v>130.10269677000036</v>
      </c>
      <c r="C52" s="756">
        <v>13.6408679</v>
      </c>
      <c r="D52" s="756">
        <v>0</v>
      </c>
      <c r="E52" s="756">
        <v>16.300588300000001</v>
      </c>
      <c r="F52" s="756">
        <v>0</v>
      </c>
      <c r="G52" s="756">
        <v>1.5145299999999999</v>
      </c>
      <c r="H52" s="756">
        <v>11.1188789</v>
      </c>
      <c r="I52" s="756">
        <v>49.2362994</v>
      </c>
      <c r="J52" s="756">
        <v>4.0500000000000001E-2</v>
      </c>
      <c r="K52" s="756">
        <v>38.251032270000373</v>
      </c>
      <c r="L52" s="756">
        <v>0</v>
      </c>
    </row>
    <row r="53" spans="1:12" s="1418" customFormat="1" ht="9" customHeight="1">
      <c r="A53" s="1452" t="s">
        <v>58</v>
      </c>
      <c r="B53" s="756">
        <v>172.40420406999999</v>
      </c>
      <c r="C53" s="756">
        <v>24.330335649999999</v>
      </c>
      <c r="D53" s="756">
        <v>0</v>
      </c>
      <c r="E53" s="756">
        <v>11.542434029999999</v>
      </c>
      <c r="F53" s="756">
        <v>0</v>
      </c>
      <c r="G53" s="756">
        <v>2.9349799999999999</v>
      </c>
      <c r="H53" s="756">
        <v>16.20039645</v>
      </c>
      <c r="I53" s="756">
        <v>81.314292829999999</v>
      </c>
      <c r="J53" s="756">
        <v>0.3607842</v>
      </c>
      <c r="K53" s="756">
        <v>35.720980909999994</v>
      </c>
      <c r="L53" s="756">
        <v>0</v>
      </c>
    </row>
    <row r="54" spans="1:12" s="1418" customFormat="1" ht="9" customHeight="1">
      <c r="A54" s="1452"/>
      <c r="B54" s="756"/>
      <c r="C54" s="756"/>
      <c r="D54" s="756"/>
      <c r="E54" s="756"/>
      <c r="F54" s="756"/>
      <c r="G54" s="756"/>
      <c r="H54" s="756"/>
      <c r="I54" s="756"/>
      <c r="J54" s="756"/>
      <c r="K54" s="1462"/>
      <c r="L54" s="1462"/>
    </row>
    <row r="55" spans="1:12" s="1418" customFormat="1" ht="9" customHeight="1">
      <c r="A55" s="1454" t="s">
        <v>1680</v>
      </c>
      <c r="B55" s="311">
        <v>586.51528506000125</v>
      </c>
      <c r="C55" s="311">
        <v>155.96192624</v>
      </c>
      <c r="D55" s="311">
        <v>0.88082100000000008</v>
      </c>
      <c r="E55" s="311">
        <v>36.237627419999995</v>
      </c>
      <c r="F55" s="311">
        <v>0</v>
      </c>
      <c r="G55" s="311">
        <v>15.768553999999998</v>
      </c>
      <c r="H55" s="311">
        <v>77.410484450000013</v>
      </c>
      <c r="I55" s="311">
        <v>170.24367255999999</v>
      </c>
      <c r="J55" s="138">
        <v>0.23748016</v>
      </c>
      <c r="K55" s="138">
        <v>129.77471923000127</v>
      </c>
      <c r="L55" s="138">
        <v>0</v>
      </c>
    </row>
    <row r="56" spans="1:12" s="1418" customFormat="1" ht="9" customHeight="1">
      <c r="A56" s="1452" t="s">
        <v>59</v>
      </c>
      <c r="B56" s="756">
        <v>266.62474490999995</v>
      </c>
      <c r="C56" s="756">
        <v>99.654974269999997</v>
      </c>
      <c r="D56" s="756">
        <v>7.4293999999999999E-2</v>
      </c>
      <c r="E56" s="756">
        <v>6.6371386699999997</v>
      </c>
      <c r="F56" s="756">
        <v>0</v>
      </c>
      <c r="G56" s="756">
        <v>6.4691999999999998</v>
      </c>
      <c r="H56" s="756">
        <v>33.648882060000005</v>
      </c>
      <c r="I56" s="756">
        <v>78.616997019999999</v>
      </c>
      <c r="J56" s="756">
        <v>0.23748016</v>
      </c>
      <c r="K56" s="756">
        <v>41.285778729999997</v>
      </c>
      <c r="L56" s="756">
        <v>0</v>
      </c>
    </row>
    <row r="57" spans="1:12" s="1418" customFormat="1" ht="9" customHeight="1">
      <c r="A57" s="1452" t="s">
        <v>60</v>
      </c>
      <c r="B57" s="756">
        <v>175.05155999999999</v>
      </c>
      <c r="C57" s="756">
        <v>32.526552000000002</v>
      </c>
      <c r="D57" s="756">
        <v>0.74452700000000005</v>
      </c>
      <c r="E57" s="756">
        <v>9.8680190000000003</v>
      </c>
      <c r="F57" s="756">
        <v>0</v>
      </c>
      <c r="G57" s="756">
        <v>4.0320539999999996</v>
      </c>
      <c r="H57" s="756">
        <v>22.269694999999999</v>
      </c>
      <c r="I57" s="756">
        <v>60.021745000000003</v>
      </c>
      <c r="J57" s="756">
        <v>0</v>
      </c>
      <c r="K57" s="756">
        <v>45.588968000000001</v>
      </c>
      <c r="L57" s="756">
        <v>0</v>
      </c>
    </row>
    <row r="58" spans="1:12" s="1418" customFormat="1" ht="9" customHeight="1">
      <c r="A58" s="1452" t="s">
        <v>61</v>
      </c>
      <c r="B58" s="756">
        <v>144.83898015000128</v>
      </c>
      <c r="C58" s="756">
        <v>23.780399969999998</v>
      </c>
      <c r="D58" s="756">
        <v>6.2E-2</v>
      </c>
      <c r="E58" s="756">
        <v>19.73246975</v>
      </c>
      <c r="F58" s="756">
        <v>0</v>
      </c>
      <c r="G58" s="756">
        <v>5.2672999999999996</v>
      </c>
      <c r="H58" s="756">
        <v>21.491907390000001</v>
      </c>
      <c r="I58" s="756">
        <v>31.604930539999998</v>
      </c>
      <c r="J58" s="756">
        <v>0</v>
      </c>
      <c r="K58" s="756">
        <v>42.899972500001283</v>
      </c>
      <c r="L58" s="756">
        <v>0</v>
      </c>
    </row>
    <row r="59" spans="1:12" s="1418" customFormat="1" ht="9" customHeight="1">
      <c r="A59" s="1452"/>
      <c r="B59" s="136"/>
      <c r="C59" s="32"/>
      <c r="D59" s="32"/>
      <c r="E59" s="136"/>
      <c r="F59" s="32"/>
      <c r="G59" s="32"/>
      <c r="H59" s="136"/>
      <c r="I59" s="136"/>
      <c r="J59" s="136"/>
      <c r="K59" s="1462"/>
      <c r="L59" s="1462"/>
    </row>
    <row r="60" spans="1:12" s="1417" customFormat="1" ht="9" customHeight="1">
      <c r="A60" s="1454" t="s">
        <v>2892</v>
      </c>
      <c r="B60" s="138">
        <v>1191.1808937668497</v>
      </c>
      <c r="C60" s="138">
        <v>54.385685408476519</v>
      </c>
      <c r="D60" s="138">
        <v>0.15007499999999999</v>
      </c>
      <c r="E60" s="138">
        <v>165.81747542532005</v>
      </c>
      <c r="F60" s="138">
        <v>0</v>
      </c>
      <c r="G60" s="138">
        <v>8.4089740000000006</v>
      </c>
      <c r="H60" s="138">
        <v>141.74209876806626</v>
      </c>
      <c r="I60" s="138">
        <v>367.44700270736121</v>
      </c>
      <c r="J60" s="138">
        <v>145.33033235156199</v>
      </c>
      <c r="K60" s="138">
        <v>307.89925010606356</v>
      </c>
      <c r="L60" s="138">
        <v>0</v>
      </c>
    </row>
    <row r="61" spans="1:12" s="1417" customFormat="1" ht="9" customHeight="1">
      <c r="A61" s="1454" t="s">
        <v>1805</v>
      </c>
      <c r="B61" s="311">
        <v>451.86368087168898</v>
      </c>
      <c r="C61" s="311">
        <v>19.0969915898437</v>
      </c>
      <c r="D61" s="311">
        <v>0</v>
      </c>
      <c r="E61" s="311">
        <v>123.86138908726549</v>
      </c>
      <c r="F61" s="311">
        <v>0</v>
      </c>
      <c r="G61" s="311">
        <v>8.0179340000000003</v>
      </c>
      <c r="H61" s="311">
        <v>52.638207236328071</v>
      </c>
      <c r="I61" s="311">
        <v>139.20352989282222</v>
      </c>
      <c r="J61" s="138">
        <v>6.0499999999999998E-2</v>
      </c>
      <c r="K61" s="138">
        <v>108.98512906542949</v>
      </c>
      <c r="L61" s="138">
        <v>0</v>
      </c>
    </row>
    <row r="62" spans="1:12" s="1418" customFormat="1" ht="9" customHeight="1">
      <c r="A62" s="1452" t="s">
        <v>1012</v>
      </c>
      <c r="B62" s="756">
        <v>198.24586787988267</v>
      </c>
      <c r="C62" s="756">
        <v>11.2708548398437</v>
      </c>
      <c r="D62" s="756">
        <v>0</v>
      </c>
      <c r="E62" s="756">
        <v>87.142254929687496</v>
      </c>
      <c r="F62" s="756">
        <v>0</v>
      </c>
      <c r="G62" s="756">
        <v>7.7321590000000002</v>
      </c>
      <c r="H62" s="756">
        <v>8.8116449199218696</v>
      </c>
      <c r="I62" s="756">
        <v>39.555634812500003</v>
      </c>
      <c r="J62" s="756">
        <v>0</v>
      </c>
      <c r="K62" s="756">
        <v>43.733319377929597</v>
      </c>
      <c r="L62" s="756">
        <v>0</v>
      </c>
    </row>
    <row r="63" spans="1:12" s="1418" customFormat="1" ht="9" customHeight="1">
      <c r="A63" s="1452" t="s">
        <v>1013</v>
      </c>
      <c r="B63" s="756">
        <v>92.183091056259599</v>
      </c>
      <c r="C63" s="756">
        <v>4.014964</v>
      </c>
      <c r="D63" s="756">
        <v>0</v>
      </c>
      <c r="E63" s="756">
        <v>13.0644691907812</v>
      </c>
      <c r="F63" s="756">
        <v>0</v>
      </c>
      <c r="G63" s="756">
        <v>9.4604999999999995E-2</v>
      </c>
      <c r="H63" s="756">
        <v>18.9562669023437</v>
      </c>
      <c r="I63" s="756">
        <v>26.394778552978501</v>
      </c>
      <c r="J63" s="756">
        <v>4.2000000000000003E-2</v>
      </c>
      <c r="K63" s="756">
        <v>29.6160074101562</v>
      </c>
      <c r="L63" s="756">
        <v>0</v>
      </c>
    </row>
    <row r="64" spans="1:12" s="1418" customFormat="1" ht="9" customHeight="1">
      <c r="A64" s="1452" t="s">
        <v>1014</v>
      </c>
      <c r="B64" s="756">
        <v>161.43472193554672</v>
      </c>
      <c r="C64" s="756">
        <v>3.8111727499999999</v>
      </c>
      <c r="D64" s="756">
        <v>0</v>
      </c>
      <c r="E64" s="756">
        <v>23.654664966796801</v>
      </c>
      <c r="F64" s="756">
        <v>0</v>
      </c>
      <c r="G64" s="756">
        <v>0.19117000000000001</v>
      </c>
      <c r="H64" s="756">
        <v>24.8702954140625</v>
      </c>
      <c r="I64" s="756">
        <v>73.253116527343707</v>
      </c>
      <c r="J64" s="756">
        <v>1.8499999999999999E-2</v>
      </c>
      <c r="K64" s="756">
        <v>35.6358022773437</v>
      </c>
      <c r="L64" s="756">
        <v>0</v>
      </c>
    </row>
    <row r="65" spans="1:12" s="1418" customFormat="1" ht="9" customHeight="1">
      <c r="A65" s="1452"/>
      <c r="B65" s="756"/>
      <c r="C65" s="756"/>
      <c r="D65" s="756"/>
      <c r="E65" s="756"/>
      <c r="F65" s="756"/>
      <c r="G65" s="756"/>
      <c r="H65" s="756"/>
      <c r="I65" s="756"/>
      <c r="J65" s="756"/>
      <c r="K65" s="1462"/>
      <c r="L65" s="1462"/>
    </row>
    <row r="66" spans="1:12" s="1418" customFormat="1" ht="9" customHeight="1">
      <c r="A66" s="1454" t="s">
        <v>1806</v>
      </c>
      <c r="B66" s="311">
        <v>564.69692079661536</v>
      </c>
      <c r="C66" s="311">
        <v>32.037357961914061</v>
      </c>
      <c r="D66" s="311">
        <v>0.15007499999999999</v>
      </c>
      <c r="E66" s="311">
        <v>34.961162709335795</v>
      </c>
      <c r="F66" s="311">
        <v>0</v>
      </c>
      <c r="G66" s="311">
        <v>0.39104</v>
      </c>
      <c r="H66" s="311">
        <v>78.438956500488189</v>
      </c>
      <c r="I66" s="311">
        <v>172.21151053417961</v>
      </c>
      <c r="J66" s="138">
        <v>145.269832351562</v>
      </c>
      <c r="K66" s="138">
        <v>101.2369857391357</v>
      </c>
      <c r="L66" s="138">
        <v>0</v>
      </c>
    </row>
    <row r="67" spans="1:12" s="1418" customFormat="1" ht="9" customHeight="1">
      <c r="A67" s="1452" t="s">
        <v>1015</v>
      </c>
      <c r="B67" s="756">
        <v>258.83294907165464</v>
      </c>
      <c r="C67" s="756">
        <v>7.8996525009765595</v>
      </c>
      <c r="D67" s="756">
        <v>0.15007499999999999</v>
      </c>
      <c r="E67" s="756">
        <v>12.7032989023437</v>
      </c>
      <c r="F67" s="756">
        <v>0</v>
      </c>
      <c r="G67" s="756">
        <v>0</v>
      </c>
      <c r="H67" s="756">
        <v>22.9659080375976</v>
      </c>
      <c r="I67" s="756">
        <v>41.489350945312502</v>
      </c>
      <c r="J67" s="756">
        <v>140.59743235156199</v>
      </c>
      <c r="K67" s="756">
        <v>33.027231333862304</v>
      </c>
      <c r="L67" s="756">
        <v>0</v>
      </c>
    </row>
    <row r="68" spans="1:12" s="1418" customFormat="1" ht="9" customHeight="1">
      <c r="A68" s="1452" t="s">
        <v>1016</v>
      </c>
      <c r="B68" s="756">
        <v>152.59460692710923</v>
      </c>
      <c r="C68" s="756">
        <v>9.4592930000000006</v>
      </c>
      <c r="D68" s="756">
        <v>0</v>
      </c>
      <c r="E68" s="756">
        <v>12.5518572366796</v>
      </c>
      <c r="F68" s="756">
        <v>0</v>
      </c>
      <c r="G68" s="756">
        <v>4.3999999999999997E-2</v>
      </c>
      <c r="H68" s="756">
        <v>20.701704921874999</v>
      </c>
      <c r="I68" s="756">
        <v>70.455804151367104</v>
      </c>
      <c r="J68" s="756">
        <v>0.12</v>
      </c>
      <c r="K68" s="756">
        <v>39.261947617187502</v>
      </c>
      <c r="L68" s="756">
        <v>0</v>
      </c>
    </row>
    <row r="69" spans="1:12" s="1418" customFormat="1" ht="9" customHeight="1">
      <c r="A69" s="1452" t="s">
        <v>1017</v>
      </c>
      <c r="B69" s="756">
        <v>153.26936479785149</v>
      </c>
      <c r="C69" s="756">
        <v>14.6784124609375</v>
      </c>
      <c r="D69" s="756">
        <v>0</v>
      </c>
      <c r="E69" s="756">
        <v>9.7060065703124998</v>
      </c>
      <c r="F69" s="756">
        <v>0</v>
      </c>
      <c r="G69" s="756">
        <v>0.34704000000000002</v>
      </c>
      <c r="H69" s="756">
        <v>34.771343541015597</v>
      </c>
      <c r="I69" s="756">
        <v>60.266355437500003</v>
      </c>
      <c r="J69" s="756">
        <v>4.5523999999999996</v>
      </c>
      <c r="K69" s="756">
        <v>28.947806788085899</v>
      </c>
      <c r="L69" s="756">
        <v>0</v>
      </c>
    </row>
    <row r="70" spans="1:12" s="1418" customFormat="1" ht="9" customHeight="1">
      <c r="A70" s="1452"/>
      <c r="B70" s="756"/>
      <c r="C70" s="756"/>
      <c r="D70" s="756"/>
      <c r="E70" s="756"/>
      <c r="F70" s="756"/>
      <c r="G70" s="756"/>
      <c r="H70" s="756"/>
      <c r="I70" s="756"/>
      <c r="J70" s="756"/>
      <c r="K70" s="1462"/>
      <c r="L70" s="1462"/>
    </row>
    <row r="71" spans="1:12" s="1418" customFormat="1" ht="9" customHeight="1">
      <c r="A71" s="1454" t="s">
        <v>1679</v>
      </c>
      <c r="B71" s="311">
        <v>79.13059406249991</v>
      </c>
      <c r="C71" s="311">
        <v>3.0950763867187501</v>
      </c>
      <c r="D71" s="311">
        <v>0</v>
      </c>
      <c r="E71" s="311">
        <v>4.2533478867187497</v>
      </c>
      <c r="F71" s="311">
        <v>0</v>
      </c>
      <c r="G71" s="311">
        <v>0</v>
      </c>
      <c r="H71" s="311">
        <v>6.6077810625</v>
      </c>
      <c r="I71" s="311">
        <v>21.151038443359369</v>
      </c>
      <c r="J71" s="138">
        <v>0</v>
      </c>
      <c r="K71" s="138">
        <v>44.023350283203051</v>
      </c>
      <c r="L71" s="138">
        <v>0</v>
      </c>
    </row>
    <row r="72" spans="1:12" s="1418" customFormat="1" ht="9" customHeight="1">
      <c r="A72" s="1452" t="s">
        <v>56</v>
      </c>
      <c r="B72" s="756">
        <v>48.579954775146447</v>
      </c>
      <c r="C72" s="756">
        <v>2.9353699804687499</v>
      </c>
      <c r="D72" s="756">
        <v>0</v>
      </c>
      <c r="E72" s="756">
        <v>1.1639326015625</v>
      </c>
      <c r="F72" s="756">
        <v>0</v>
      </c>
      <c r="G72" s="756">
        <v>0</v>
      </c>
      <c r="H72" s="756">
        <v>6.6077810625</v>
      </c>
      <c r="I72" s="756">
        <v>14.747925640625001</v>
      </c>
      <c r="J72" s="756">
        <v>0</v>
      </c>
      <c r="K72" s="756">
        <v>23.1249454899902</v>
      </c>
      <c r="L72" s="756">
        <v>0</v>
      </c>
    </row>
    <row r="73" spans="1:12" s="1418" customFormat="1" ht="9" customHeight="1">
      <c r="A73" s="1452" t="s">
        <v>57</v>
      </c>
      <c r="B73" s="756">
        <v>23.829008869384719</v>
      </c>
      <c r="C73" s="756">
        <v>0</v>
      </c>
      <c r="D73" s="756">
        <v>0</v>
      </c>
      <c r="E73" s="756">
        <v>0.66792175390624997</v>
      </c>
      <c r="F73" s="756">
        <v>0</v>
      </c>
      <c r="G73" s="756">
        <v>0</v>
      </c>
      <c r="H73" s="756">
        <v>0</v>
      </c>
      <c r="I73" s="756">
        <v>4.7783154277343698</v>
      </c>
      <c r="J73" s="756">
        <v>0</v>
      </c>
      <c r="K73" s="756">
        <v>18.3827716877441</v>
      </c>
      <c r="L73" s="756">
        <v>0</v>
      </c>
    </row>
    <row r="74" spans="1:12" s="1418" customFormat="1" ht="9" customHeight="1">
      <c r="A74" s="1452" t="s">
        <v>58</v>
      </c>
      <c r="B74" s="756">
        <v>6.7216304179687505</v>
      </c>
      <c r="C74" s="756">
        <v>0.15970640624999999</v>
      </c>
      <c r="D74" s="756">
        <v>0</v>
      </c>
      <c r="E74" s="756">
        <v>2.4214935312499999</v>
      </c>
      <c r="F74" s="756">
        <v>0</v>
      </c>
      <c r="G74" s="756">
        <v>0</v>
      </c>
      <c r="H74" s="756">
        <v>0</v>
      </c>
      <c r="I74" s="756">
        <v>1.624797375</v>
      </c>
      <c r="J74" s="756">
        <v>0</v>
      </c>
      <c r="K74" s="756">
        <v>2.51563310546875</v>
      </c>
      <c r="L74" s="756">
        <v>0</v>
      </c>
    </row>
    <row r="75" spans="1:12" s="1418" customFormat="1" ht="9" customHeight="1">
      <c r="A75" s="1452"/>
      <c r="B75" s="756"/>
      <c r="C75" s="756"/>
      <c r="D75" s="756"/>
      <c r="E75" s="756"/>
      <c r="F75" s="756"/>
      <c r="G75" s="756"/>
      <c r="H75" s="756"/>
      <c r="I75" s="756"/>
      <c r="J75" s="756"/>
      <c r="K75" s="1462"/>
      <c r="L75" s="1462"/>
    </row>
    <row r="76" spans="1:12" s="1418" customFormat="1" ht="9" customHeight="1">
      <c r="A76" s="1454" t="s">
        <v>1680</v>
      </c>
      <c r="B76" s="311">
        <v>95.489698036045297</v>
      </c>
      <c r="C76" s="311">
        <v>0.15625947000000001</v>
      </c>
      <c r="D76" s="311">
        <v>0</v>
      </c>
      <c r="E76" s="311">
        <v>2.7415757420000002</v>
      </c>
      <c r="F76" s="311">
        <v>0</v>
      </c>
      <c r="G76" s="311">
        <v>0</v>
      </c>
      <c r="H76" s="311">
        <v>4.0571539687499998</v>
      </c>
      <c r="I76" s="311">
        <v>34.880923836999997</v>
      </c>
      <c r="J76" s="138">
        <v>0</v>
      </c>
      <c r="K76" s="138">
        <v>53.653785018295309</v>
      </c>
      <c r="L76" s="138">
        <v>0</v>
      </c>
    </row>
    <row r="77" spans="1:12" s="1418" customFormat="1" ht="9" customHeight="1">
      <c r="A77" s="1452" t="s">
        <v>59</v>
      </c>
      <c r="B77" s="756">
        <v>3.7108951689453127</v>
      </c>
      <c r="C77" s="756">
        <v>0</v>
      </c>
      <c r="D77" s="756">
        <v>0</v>
      </c>
      <c r="E77" s="756">
        <v>0</v>
      </c>
      <c r="F77" s="756">
        <v>0</v>
      </c>
      <c r="G77" s="756">
        <v>0</v>
      </c>
      <c r="H77" s="756">
        <v>3.09203396875</v>
      </c>
      <c r="I77" s="756">
        <v>0.60440000000000005</v>
      </c>
      <c r="J77" s="756">
        <v>0</v>
      </c>
      <c r="K77" s="756">
        <v>1.4461200195312499E-2</v>
      </c>
      <c r="L77" s="756">
        <v>0</v>
      </c>
    </row>
    <row r="78" spans="1:12" s="1418" customFormat="1" ht="9" customHeight="1">
      <c r="A78" s="1452" t="s">
        <v>60</v>
      </c>
      <c r="B78" s="756">
        <v>39.206340443000002</v>
      </c>
      <c r="C78" s="756">
        <v>0.15562559000000001</v>
      </c>
      <c r="D78" s="756">
        <v>0</v>
      </c>
      <c r="E78" s="756">
        <v>0.62986843999999997</v>
      </c>
      <c r="F78" s="756">
        <v>0</v>
      </c>
      <c r="G78" s="756">
        <v>0</v>
      </c>
      <c r="H78" s="756">
        <v>0</v>
      </c>
      <c r="I78" s="756">
        <v>9.4753404999999997</v>
      </c>
      <c r="J78" s="756">
        <v>0</v>
      </c>
      <c r="K78" s="756">
        <v>28.945505913000002</v>
      </c>
      <c r="L78" s="756">
        <v>0</v>
      </c>
    </row>
    <row r="79" spans="1:12" s="1418" customFormat="1" ht="9" customHeight="1">
      <c r="A79" s="1452" t="s">
        <v>61</v>
      </c>
      <c r="B79" s="756">
        <v>52.572462424099996</v>
      </c>
      <c r="C79" s="756">
        <v>6.3387999999999997E-4</v>
      </c>
      <c r="D79" s="756">
        <v>0</v>
      </c>
      <c r="E79" s="756">
        <v>2.1117073020000001</v>
      </c>
      <c r="F79" s="756">
        <v>0</v>
      </c>
      <c r="G79" s="756">
        <v>0</v>
      </c>
      <c r="H79" s="756">
        <v>0.96511999999999998</v>
      </c>
      <c r="I79" s="756">
        <v>24.801183337000001</v>
      </c>
      <c r="J79" s="756">
        <v>0</v>
      </c>
      <c r="K79" s="756">
        <v>24.693817905099998</v>
      </c>
      <c r="L79" s="756">
        <v>0</v>
      </c>
    </row>
    <row r="80" spans="1:12" s="1418" customFormat="1" ht="9" customHeight="1">
      <c r="A80" s="1452"/>
      <c r="B80" s="136"/>
      <c r="C80" s="32"/>
      <c r="D80" s="32"/>
      <c r="E80" s="136"/>
      <c r="F80" s="32"/>
      <c r="G80" s="32"/>
      <c r="H80" s="136"/>
      <c r="I80" s="136"/>
      <c r="J80" s="136"/>
      <c r="K80" s="1462"/>
      <c r="L80" s="1462"/>
    </row>
    <row r="81" spans="1:13" s="1417" customFormat="1" ht="9" customHeight="1">
      <c r="A81" s="1454" t="s">
        <v>2891</v>
      </c>
      <c r="B81" s="138">
        <v>211.56813457059988</v>
      </c>
      <c r="C81" s="138">
        <v>3.0410215100000002</v>
      </c>
      <c r="D81" s="138">
        <v>0</v>
      </c>
      <c r="E81" s="138">
        <v>28.944850008000003</v>
      </c>
      <c r="F81" s="138">
        <v>0</v>
      </c>
      <c r="G81" s="138">
        <v>0</v>
      </c>
      <c r="H81" s="138">
        <v>2.6007539287999997</v>
      </c>
      <c r="I81" s="138">
        <v>110.9002687499999</v>
      </c>
      <c r="J81" s="138">
        <v>0</v>
      </c>
      <c r="K81" s="138">
        <v>66.0812403738</v>
      </c>
      <c r="L81" s="138">
        <v>0</v>
      </c>
    </row>
    <row r="82" spans="1:13" s="1417" customFormat="1" ht="9" customHeight="1">
      <c r="A82" s="1454" t="s">
        <v>1805</v>
      </c>
      <c r="B82" s="311">
        <v>211.56813457059988</v>
      </c>
      <c r="C82" s="311">
        <v>3.0410215100000002</v>
      </c>
      <c r="D82" s="311">
        <v>0</v>
      </c>
      <c r="E82" s="311">
        <v>28.944850008000003</v>
      </c>
      <c r="F82" s="311">
        <v>0</v>
      </c>
      <c r="G82" s="311">
        <v>0</v>
      </c>
      <c r="H82" s="311">
        <v>2.6007539287999997</v>
      </c>
      <c r="I82" s="311">
        <v>110.9002687499999</v>
      </c>
      <c r="J82" s="138">
        <v>0</v>
      </c>
      <c r="K82" s="138">
        <v>66.0812403738</v>
      </c>
      <c r="L82" s="138">
        <v>0</v>
      </c>
    </row>
    <row r="83" spans="1:13" s="1418" customFormat="1" ht="9" customHeight="1">
      <c r="A83" s="1452" t="s">
        <v>1012</v>
      </c>
      <c r="B83" s="756">
        <v>56.0095992806</v>
      </c>
      <c r="C83" s="756">
        <v>0.17600309</v>
      </c>
      <c r="D83" s="756">
        <v>0</v>
      </c>
      <c r="E83" s="756">
        <v>2.1363409980000001</v>
      </c>
      <c r="F83" s="756">
        <v>0</v>
      </c>
      <c r="G83" s="756">
        <v>0</v>
      </c>
      <c r="H83" s="756">
        <v>2.1747822287999998</v>
      </c>
      <c r="I83" s="756">
        <v>28.785680110000001</v>
      </c>
      <c r="J83" s="756">
        <v>0</v>
      </c>
      <c r="K83" s="756">
        <v>22.736792853800001</v>
      </c>
      <c r="L83" s="756">
        <v>0</v>
      </c>
    </row>
    <row r="84" spans="1:13" s="1418" customFormat="1" ht="9" customHeight="1">
      <c r="A84" s="1452" t="s">
        <v>1013</v>
      </c>
      <c r="B84" s="756">
        <v>74.966191219999899</v>
      </c>
      <c r="C84" s="756">
        <v>2.8640845000000001</v>
      </c>
      <c r="D84" s="756">
        <v>0</v>
      </c>
      <c r="E84" s="756">
        <v>22.415405270000001</v>
      </c>
      <c r="F84" s="756">
        <v>0</v>
      </c>
      <c r="G84" s="756">
        <v>0</v>
      </c>
      <c r="H84" s="756">
        <v>1.9642719999999999E-2</v>
      </c>
      <c r="I84" s="756">
        <v>28.871803099999902</v>
      </c>
      <c r="J84" s="756">
        <v>0</v>
      </c>
      <c r="K84" s="756">
        <v>20.79525563</v>
      </c>
      <c r="L84" s="756">
        <v>0</v>
      </c>
    </row>
    <row r="85" spans="1:13" s="1418" customFormat="1" ht="9" customHeight="1">
      <c r="A85" s="1457" t="s">
        <v>1014</v>
      </c>
      <c r="B85" s="1459">
        <v>80.592344069999996</v>
      </c>
      <c r="C85" s="1459">
        <v>9.3391999999999998E-4</v>
      </c>
      <c r="D85" s="1459">
        <v>0</v>
      </c>
      <c r="E85" s="1459">
        <v>4.3931037399999999</v>
      </c>
      <c r="F85" s="1459">
        <v>0</v>
      </c>
      <c r="G85" s="1459">
        <v>0</v>
      </c>
      <c r="H85" s="1459">
        <v>0.40632898000000001</v>
      </c>
      <c r="I85" s="1459">
        <v>53.24278554</v>
      </c>
      <c r="J85" s="1459">
        <v>0</v>
      </c>
      <c r="K85" s="1459">
        <v>22.549191889999999</v>
      </c>
      <c r="L85" s="1459">
        <v>0</v>
      </c>
    </row>
    <row r="86" spans="1:13" ht="6" customHeight="1"/>
    <row r="87" spans="1:13" s="4" customFormat="1" ht="9">
      <c r="A87" s="41" t="s">
        <v>98</v>
      </c>
      <c r="B87" s="258"/>
      <c r="C87" s="259"/>
      <c r="D87" s="259"/>
      <c r="E87" s="259"/>
      <c r="F87" s="258"/>
      <c r="G87" s="259"/>
      <c r="H87" s="259"/>
      <c r="I87" s="259"/>
      <c r="J87" s="258"/>
      <c r="K87" s="258"/>
      <c r="L87" s="258"/>
      <c r="M87" s="269"/>
    </row>
  </sheetData>
  <pageMargins left="0.51181102362204722" right="0.51181102362204722" top="0.98425196850393704" bottom="0" header="0.51181102362204722" footer="0.19685039370078741"/>
  <pageSetup paperSize="9" firstPageNumber="110" orientation="portrait" useFirstPageNumber="1" r:id="rId1"/>
  <headerFooter alignWithMargins="0">
    <oddFooter>&amp;C&amp;"Times New Roman,Bold"&amp;10&amp;P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sheetPr codeName="Sheet76"/>
  <dimension ref="A1:L89"/>
  <sheetViews>
    <sheetView topLeftCell="D66" zoomScale="115" zoomScaleNormal="115" workbookViewId="0">
      <selection activeCell="K74" sqref="K74"/>
    </sheetView>
  </sheetViews>
  <sheetFormatPr defaultColWidth="7.33203125" defaultRowHeight="9.9499999999999993" customHeight="1"/>
  <cols>
    <col min="1" max="1" width="11.1640625" style="19" customWidth="1"/>
    <col min="2" max="2" width="10.5" style="19" customWidth="1"/>
    <col min="3" max="4" width="10" style="19" customWidth="1"/>
    <col min="5" max="5" width="9.83203125" style="19" customWidth="1"/>
    <col min="6" max="6" width="10.1640625" style="19" customWidth="1"/>
    <col min="7" max="7" width="10.33203125" style="19" customWidth="1"/>
    <col min="8" max="8" width="10.83203125" style="19" customWidth="1"/>
    <col min="9" max="9" width="10.6640625" style="19" customWidth="1"/>
    <col min="10" max="11" width="9.83203125" style="19" customWidth="1"/>
    <col min="12" max="12" width="10.5" style="19" customWidth="1"/>
    <col min="13" max="16384" width="7.33203125" style="19"/>
  </cols>
  <sheetData>
    <row r="1" spans="1:12" s="459" customFormat="1" ht="14.1" customHeight="1">
      <c r="A1" s="458" t="s">
        <v>2465</v>
      </c>
      <c r="L1" s="460"/>
    </row>
    <row r="2" spans="1:12" s="463" customFormat="1" ht="14.1" customHeight="1">
      <c r="A2" s="462"/>
      <c r="L2" s="464"/>
    </row>
    <row r="3" spans="1:12" s="463" customFormat="1" ht="14.1" customHeight="1">
      <c r="A3" s="462"/>
      <c r="L3" s="464"/>
    </row>
    <row r="4" spans="1:12" s="478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 t="s">
        <v>990</v>
      </c>
      <c r="J4" s="466"/>
      <c r="K4" s="466"/>
      <c r="L4" s="467"/>
    </row>
    <row r="5" spans="1:12" ht="9.9499999999999993" customHeight="1">
      <c r="A5" s="325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100</v>
      </c>
    </row>
    <row r="6" spans="1:12" ht="9.9499999999999993" customHeight="1">
      <c r="A6" s="325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1776</v>
      </c>
    </row>
    <row r="7" spans="1:12" ht="9.9499999999999993" customHeight="1">
      <c r="A7" s="325"/>
      <c r="B7" s="5"/>
      <c r="C7" s="5"/>
      <c r="D7" s="5"/>
      <c r="E7" s="5" t="s">
        <v>101</v>
      </c>
      <c r="F7" s="5"/>
      <c r="G7" s="5"/>
      <c r="H7" s="5"/>
      <c r="I7" s="5" t="s">
        <v>842</v>
      </c>
      <c r="J7" s="5"/>
      <c r="K7" s="5" t="s">
        <v>103</v>
      </c>
      <c r="L7" s="5" t="s">
        <v>845</v>
      </c>
    </row>
    <row r="8" spans="1:12" ht="9.9499999999999993" customHeight="1">
      <c r="A8" s="1910" t="s">
        <v>976</v>
      </c>
      <c r="B8" s="5"/>
      <c r="C8" s="5"/>
      <c r="D8" s="5"/>
      <c r="E8" s="5" t="s">
        <v>105</v>
      </c>
      <c r="F8" s="5"/>
      <c r="G8" s="5"/>
      <c r="H8" s="5"/>
      <c r="I8" s="5" t="s">
        <v>857</v>
      </c>
      <c r="J8" s="5" t="s">
        <v>1791</v>
      </c>
      <c r="K8" s="5" t="s">
        <v>107</v>
      </c>
      <c r="L8" s="5" t="s">
        <v>847</v>
      </c>
    </row>
    <row r="9" spans="1:12" ht="9.9499999999999993" customHeight="1">
      <c r="A9" s="1910" t="s">
        <v>1001</v>
      </c>
      <c r="B9" s="5"/>
      <c r="C9" s="5" t="s">
        <v>178</v>
      </c>
      <c r="D9" s="5" t="s">
        <v>767</v>
      </c>
      <c r="E9" s="5" t="s">
        <v>768</v>
      </c>
      <c r="F9" s="5" t="s">
        <v>848</v>
      </c>
      <c r="G9" s="5" t="s">
        <v>814</v>
      </c>
      <c r="H9" s="5"/>
      <c r="I9" s="5" t="s">
        <v>1129</v>
      </c>
      <c r="J9" s="5" t="s">
        <v>1776</v>
      </c>
      <c r="K9" s="5" t="s">
        <v>102</v>
      </c>
      <c r="L9" s="5" t="s">
        <v>816</v>
      </c>
    </row>
    <row r="10" spans="1:12" ht="9.9499999999999993" customHeight="1">
      <c r="A10" s="1910" t="s">
        <v>851</v>
      </c>
      <c r="B10" s="5"/>
      <c r="C10" s="5" t="s">
        <v>817</v>
      </c>
      <c r="D10" s="5" t="s">
        <v>1776</v>
      </c>
      <c r="E10" s="5" t="s">
        <v>818</v>
      </c>
      <c r="F10" s="5" t="s">
        <v>819</v>
      </c>
      <c r="G10" s="5" t="s">
        <v>820</v>
      </c>
      <c r="H10" s="5" t="s">
        <v>1130</v>
      </c>
      <c r="I10" s="5" t="s">
        <v>822</v>
      </c>
      <c r="J10" s="5" t="s">
        <v>777</v>
      </c>
      <c r="K10" s="5" t="s">
        <v>824</v>
      </c>
      <c r="L10" s="5" t="s">
        <v>850</v>
      </c>
    </row>
    <row r="11" spans="1:12" ht="9.9499999999999993" customHeight="1">
      <c r="A11" s="325"/>
      <c r="B11" s="5" t="s">
        <v>1341</v>
      </c>
      <c r="C11" s="5" t="s">
        <v>852</v>
      </c>
      <c r="D11" s="5" t="s">
        <v>980</v>
      </c>
      <c r="E11" s="5" t="s">
        <v>827</v>
      </c>
      <c r="F11" s="5" t="s">
        <v>828</v>
      </c>
      <c r="G11" s="5" t="s">
        <v>829</v>
      </c>
      <c r="H11" s="5" t="s">
        <v>853</v>
      </c>
      <c r="I11" s="5" t="s">
        <v>1000</v>
      </c>
      <c r="J11" s="5" t="s">
        <v>854</v>
      </c>
      <c r="K11" s="5" t="s">
        <v>831</v>
      </c>
      <c r="L11" s="5" t="s">
        <v>855</v>
      </c>
    </row>
    <row r="12" spans="1:12" ht="9.9499999999999993" customHeight="1">
      <c r="A12" s="7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439" customFormat="1" ht="9" customHeight="1">
      <c r="A13" s="1465" t="s">
        <v>1665</v>
      </c>
      <c r="B13" s="12" t="s">
        <v>131</v>
      </c>
      <c r="C13" s="65">
        <v>24.2</v>
      </c>
      <c r="D13" s="65">
        <v>0</v>
      </c>
      <c r="E13" s="65">
        <v>38.6</v>
      </c>
      <c r="F13" s="65">
        <v>0</v>
      </c>
      <c r="G13" s="65">
        <v>0.1</v>
      </c>
      <c r="H13" s="65">
        <v>0.4</v>
      </c>
      <c r="I13" s="65">
        <v>17.3</v>
      </c>
      <c r="J13" s="65">
        <v>1.9</v>
      </c>
      <c r="K13" s="65">
        <v>53.8</v>
      </c>
      <c r="L13" s="65">
        <v>6.6</v>
      </c>
    </row>
    <row r="14" spans="1:12" s="1439" customFormat="1" ht="9" customHeight="1">
      <c r="A14" s="1465" t="s">
        <v>1666</v>
      </c>
      <c r="B14" s="65">
        <v>292.10000000000002</v>
      </c>
      <c r="C14" s="65">
        <v>82.4</v>
      </c>
      <c r="D14" s="65">
        <v>0.5</v>
      </c>
      <c r="E14" s="65">
        <v>90.2</v>
      </c>
      <c r="F14" s="65">
        <v>0.7</v>
      </c>
      <c r="G14" s="65">
        <v>0.4</v>
      </c>
      <c r="H14" s="65">
        <v>3.5</v>
      </c>
      <c r="I14" s="65">
        <v>90.2</v>
      </c>
      <c r="J14" s="65">
        <v>2.2999999999999998</v>
      </c>
      <c r="K14" s="65">
        <v>19.899999999999999</v>
      </c>
      <c r="L14" s="65">
        <v>2</v>
      </c>
    </row>
    <row r="15" spans="1:12" s="1439" customFormat="1" ht="9" customHeight="1">
      <c r="A15" s="1465" t="s">
        <v>1667</v>
      </c>
      <c r="B15" s="65">
        <v>385.1</v>
      </c>
      <c r="C15" s="65">
        <v>58.9</v>
      </c>
      <c r="D15" s="65">
        <v>10.8</v>
      </c>
      <c r="E15" s="65">
        <v>170.7</v>
      </c>
      <c r="F15" s="65">
        <v>0</v>
      </c>
      <c r="G15" s="65">
        <v>0.2</v>
      </c>
      <c r="H15" s="65">
        <v>0.2</v>
      </c>
      <c r="I15" s="65">
        <v>116.7</v>
      </c>
      <c r="J15" s="65">
        <v>1.3</v>
      </c>
      <c r="K15" s="65">
        <v>25.5</v>
      </c>
      <c r="L15" s="65">
        <v>0.8</v>
      </c>
    </row>
    <row r="16" spans="1:12" s="1439" customFormat="1" ht="9" customHeight="1">
      <c r="A16" s="1465" t="s">
        <v>1668</v>
      </c>
      <c r="B16" s="65">
        <v>548.1</v>
      </c>
      <c r="C16" s="65">
        <v>183.1</v>
      </c>
      <c r="D16" s="65">
        <v>11</v>
      </c>
      <c r="E16" s="65">
        <v>189.7</v>
      </c>
      <c r="F16" s="65">
        <v>0</v>
      </c>
      <c r="G16" s="65">
        <v>0.2</v>
      </c>
      <c r="H16" s="65">
        <v>0.5</v>
      </c>
      <c r="I16" s="65">
        <v>114.5</v>
      </c>
      <c r="J16" s="65">
        <v>0.1</v>
      </c>
      <c r="K16" s="65">
        <v>48.7</v>
      </c>
      <c r="L16" s="65">
        <v>0.3</v>
      </c>
    </row>
    <row r="17" spans="1:12" s="1439" customFormat="1" ht="9" customHeight="1">
      <c r="A17" s="1465" t="s">
        <v>1669</v>
      </c>
      <c r="B17" s="65">
        <v>646.70000000000005</v>
      </c>
      <c r="C17" s="65">
        <v>247</v>
      </c>
      <c r="D17" s="65">
        <v>12.6</v>
      </c>
      <c r="E17" s="65">
        <v>129.4</v>
      </c>
      <c r="F17" s="65">
        <v>0.1</v>
      </c>
      <c r="G17" s="65">
        <v>0</v>
      </c>
      <c r="H17" s="65">
        <v>0.2</v>
      </c>
      <c r="I17" s="65">
        <v>208.1</v>
      </c>
      <c r="J17" s="65">
        <v>1.6</v>
      </c>
      <c r="K17" s="65">
        <v>47.5</v>
      </c>
      <c r="L17" s="65">
        <v>0.2</v>
      </c>
    </row>
    <row r="18" spans="1:12" s="1439" customFormat="1" ht="9" customHeight="1">
      <c r="A18" s="1465" t="s">
        <v>1670</v>
      </c>
      <c r="B18" s="65">
        <v>629.6</v>
      </c>
      <c r="C18" s="65">
        <v>123.7</v>
      </c>
      <c r="D18" s="65">
        <v>1</v>
      </c>
      <c r="E18" s="65">
        <v>174.5</v>
      </c>
      <c r="F18" s="65">
        <v>0.1</v>
      </c>
      <c r="G18" s="65">
        <v>0.5</v>
      </c>
      <c r="H18" s="65">
        <v>0.7</v>
      </c>
      <c r="I18" s="65">
        <v>278.8</v>
      </c>
      <c r="J18" s="65">
        <v>0.5</v>
      </c>
      <c r="K18" s="65">
        <v>49.7</v>
      </c>
      <c r="L18" s="65">
        <v>0.1</v>
      </c>
    </row>
    <row r="19" spans="1:12" s="1439" customFormat="1" ht="9" customHeight="1">
      <c r="A19" s="1465" t="s">
        <v>1671</v>
      </c>
      <c r="B19" s="65">
        <v>616.29999999999995</v>
      </c>
      <c r="C19" s="65">
        <v>104.5</v>
      </c>
      <c r="D19" s="65">
        <v>15</v>
      </c>
      <c r="E19" s="65">
        <v>117.4</v>
      </c>
      <c r="F19" s="65">
        <v>0.4</v>
      </c>
      <c r="G19" s="65">
        <v>0.2</v>
      </c>
      <c r="H19" s="65">
        <v>3.9</v>
      </c>
      <c r="I19" s="65">
        <v>235.3</v>
      </c>
      <c r="J19" s="65">
        <v>0.5</v>
      </c>
      <c r="K19" s="65">
        <v>138.19999999999999</v>
      </c>
      <c r="L19" s="65">
        <v>0.9</v>
      </c>
    </row>
    <row r="20" spans="1:12" s="1439" customFormat="1" ht="9" customHeight="1">
      <c r="A20" s="1465" t="s">
        <v>1672</v>
      </c>
      <c r="B20" s="65">
        <v>497.1</v>
      </c>
      <c r="C20" s="65">
        <v>197.2</v>
      </c>
      <c r="D20" s="65">
        <v>16.8</v>
      </c>
      <c r="E20" s="65">
        <v>100.4</v>
      </c>
      <c r="F20" s="65">
        <v>0</v>
      </c>
      <c r="G20" s="65">
        <v>2.1</v>
      </c>
      <c r="H20" s="65">
        <v>0.6</v>
      </c>
      <c r="I20" s="65">
        <v>133.80000000000001</v>
      </c>
      <c r="J20" s="65">
        <v>3.6</v>
      </c>
      <c r="K20" s="65">
        <v>42.5</v>
      </c>
      <c r="L20" s="65">
        <v>0.1</v>
      </c>
    </row>
    <row r="21" spans="1:12" s="1439" customFormat="1" ht="9" customHeight="1">
      <c r="A21" s="1465" t="s">
        <v>1673</v>
      </c>
      <c r="B21" s="65">
        <v>288.7</v>
      </c>
      <c r="C21" s="65">
        <v>10.3</v>
      </c>
      <c r="D21" s="65">
        <v>0.8</v>
      </c>
      <c r="E21" s="65">
        <v>71.5</v>
      </c>
      <c r="F21" s="65">
        <v>0</v>
      </c>
      <c r="G21" s="65">
        <v>0</v>
      </c>
      <c r="H21" s="65">
        <v>0.9</v>
      </c>
      <c r="I21" s="65">
        <v>165.5</v>
      </c>
      <c r="J21" s="65">
        <v>0.7</v>
      </c>
      <c r="K21" s="65">
        <v>39</v>
      </c>
      <c r="L21" s="65">
        <v>0</v>
      </c>
    </row>
    <row r="22" spans="1:12" s="1439" customFormat="1" ht="9" customHeight="1">
      <c r="A22" s="1465" t="s">
        <v>1674</v>
      </c>
      <c r="B22" s="65">
        <v>543.20000000000005</v>
      </c>
      <c r="C22" s="65">
        <v>23</v>
      </c>
      <c r="D22" s="65">
        <v>0.8</v>
      </c>
      <c r="E22" s="65">
        <v>105.8</v>
      </c>
      <c r="F22" s="65">
        <v>0</v>
      </c>
      <c r="G22" s="65">
        <v>0</v>
      </c>
      <c r="H22" s="65">
        <v>4.5</v>
      </c>
      <c r="I22" s="65">
        <v>354.2</v>
      </c>
      <c r="J22" s="65">
        <v>2</v>
      </c>
      <c r="K22" s="65">
        <v>52.9</v>
      </c>
      <c r="L22" s="65">
        <v>0</v>
      </c>
    </row>
    <row r="23" spans="1:12" s="1439" customFormat="1" ht="9" customHeight="1">
      <c r="A23" s="1465" t="s">
        <v>1675</v>
      </c>
      <c r="B23" s="65">
        <v>1138.9000000000001</v>
      </c>
      <c r="C23" s="65">
        <v>119.3</v>
      </c>
      <c r="D23" s="65">
        <v>0.4</v>
      </c>
      <c r="E23" s="65">
        <v>148.69999999999999</v>
      </c>
      <c r="F23" s="65">
        <v>0</v>
      </c>
      <c r="G23" s="65">
        <v>0.1</v>
      </c>
      <c r="H23" s="65">
        <v>0.4</v>
      </c>
      <c r="I23" s="65">
        <v>364.1</v>
      </c>
      <c r="J23" s="65">
        <v>1.1000000000000001</v>
      </c>
      <c r="K23" s="65">
        <v>504.8</v>
      </c>
      <c r="L23" s="65">
        <v>0</v>
      </c>
    </row>
    <row r="24" spans="1:12" s="1439" customFormat="1" ht="9" customHeight="1">
      <c r="A24" s="1465" t="s">
        <v>1676</v>
      </c>
      <c r="B24" s="65">
        <v>1836.9</v>
      </c>
      <c r="C24" s="65">
        <v>262.60000000000002</v>
      </c>
      <c r="D24" s="65">
        <v>0.1</v>
      </c>
      <c r="E24" s="65">
        <v>48.4</v>
      </c>
      <c r="F24" s="65">
        <v>0</v>
      </c>
      <c r="G24" s="65">
        <v>5.3</v>
      </c>
      <c r="H24" s="65">
        <v>1.5</v>
      </c>
      <c r="I24" s="65">
        <v>698.2</v>
      </c>
      <c r="J24" s="65">
        <v>1.1000000000000001</v>
      </c>
      <c r="K24" s="65">
        <v>819.7</v>
      </c>
      <c r="L24" s="65">
        <v>0</v>
      </c>
    </row>
    <row r="25" spans="1:12" s="1439" customFormat="1" ht="9" customHeight="1">
      <c r="A25" s="1465" t="s">
        <v>1677</v>
      </c>
      <c r="B25" s="65">
        <v>1688.8</v>
      </c>
      <c r="C25" s="65">
        <v>143.69999999999999</v>
      </c>
      <c r="D25" s="65">
        <v>0.8</v>
      </c>
      <c r="E25" s="65">
        <v>31.5</v>
      </c>
      <c r="F25" s="65">
        <v>0</v>
      </c>
      <c r="G25" s="65">
        <v>43.3</v>
      </c>
      <c r="H25" s="65">
        <v>0.8</v>
      </c>
      <c r="I25" s="65">
        <v>816.4</v>
      </c>
      <c r="J25" s="65">
        <v>1.7</v>
      </c>
      <c r="K25" s="65">
        <v>650.70000000000005</v>
      </c>
      <c r="L25" s="65">
        <v>0.1</v>
      </c>
    </row>
    <row r="26" spans="1:12" s="1439" customFormat="1" ht="9" customHeight="1">
      <c r="A26" s="1465" t="s">
        <v>1678</v>
      </c>
      <c r="B26" s="65">
        <v>2546.9</v>
      </c>
      <c r="C26" s="65">
        <v>31.2</v>
      </c>
      <c r="D26" s="65">
        <v>8.3000000000000007</v>
      </c>
      <c r="E26" s="65">
        <v>123.9</v>
      </c>
      <c r="F26" s="65">
        <v>0</v>
      </c>
      <c r="G26" s="65">
        <v>27.3</v>
      </c>
      <c r="H26" s="65">
        <v>1.6</v>
      </c>
      <c r="I26" s="65">
        <v>1373.1</v>
      </c>
      <c r="J26" s="65">
        <v>0.4</v>
      </c>
      <c r="K26" s="65">
        <v>981.1</v>
      </c>
      <c r="L26" s="65">
        <v>0</v>
      </c>
    </row>
    <row r="27" spans="1:12" s="1439" customFormat="1" ht="9" customHeight="1">
      <c r="A27" s="1465" t="s">
        <v>727</v>
      </c>
      <c r="B27" s="65">
        <v>3160.4</v>
      </c>
      <c r="C27" s="65">
        <v>78.900000000000006</v>
      </c>
      <c r="D27" s="65">
        <v>5.2</v>
      </c>
      <c r="E27" s="65">
        <v>32.6</v>
      </c>
      <c r="F27" s="65">
        <v>0</v>
      </c>
      <c r="G27" s="65">
        <v>3.3</v>
      </c>
      <c r="H27" s="65">
        <v>9.5</v>
      </c>
      <c r="I27" s="65">
        <v>1801.6</v>
      </c>
      <c r="J27" s="65">
        <v>1.6</v>
      </c>
      <c r="K27" s="65">
        <v>1227.7</v>
      </c>
      <c r="L27" s="65">
        <v>0</v>
      </c>
    </row>
    <row r="28" spans="1:12" s="1439" customFormat="1" ht="9" customHeight="1">
      <c r="A28" s="1465" t="s">
        <v>728</v>
      </c>
      <c r="B28" s="65">
        <v>4553.7</v>
      </c>
      <c r="C28" s="65">
        <v>267.2</v>
      </c>
      <c r="D28" s="65">
        <v>3</v>
      </c>
      <c r="E28" s="65">
        <v>58.9</v>
      </c>
      <c r="F28" s="65">
        <v>0</v>
      </c>
      <c r="G28" s="65">
        <v>8.6999999999999993</v>
      </c>
      <c r="H28" s="65">
        <v>10.9</v>
      </c>
      <c r="I28" s="65">
        <v>2639.9</v>
      </c>
      <c r="J28" s="65">
        <v>0.1</v>
      </c>
      <c r="K28" s="65">
        <v>1565</v>
      </c>
      <c r="L28" s="65">
        <v>0</v>
      </c>
    </row>
    <row r="29" spans="1:12" s="1439" customFormat="1" ht="9" customHeight="1">
      <c r="A29" s="1465" t="s">
        <v>729</v>
      </c>
      <c r="B29" s="65">
        <v>5835.3</v>
      </c>
      <c r="C29" s="65">
        <v>197.4</v>
      </c>
      <c r="D29" s="65">
        <v>8.6</v>
      </c>
      <c r="E29" s="65">
        <v>100</v>
      </c>
      <c r="F29" s="65">
        <v>0</v>
      </c>
      <c r="G29" s="65">
        <v>16</v>
      </c>
      <c r="H29" s="65">
        <v>10.199999999999999</v>
      </c>
      <c r="I29" s="65">
        <v>3973.2</v>
      </c>
      <c r="J29" s="65">
        <v>0.1</v>
      </c>
      <c r="K29" s="65">
        <v>1529.8</v>
      </c>
      <c r="L29" s="65">
        <v>0</v>
      </c>
    </row>
    <row r="30" spans="1:12" s="1439" customFormat="1" ht="9" customHeight="1">
      <c r="A30" s="1465" t="s">
        <v>732</v>
      </c>
      <c r="B30" s="65">
        <v>12256.5</v>
      </c>
      <c r="C30" s="65">
        <v>1180</v>
      </c>
      <c r="D30" s="65">
        <v>11.9</v>
      </c>
      <c r="E30" s="65">
        <v>149.9</v>
      </c>
      <c r="F30" s="65">
        <v>0</v>
      </c>
      <c r="G30" s="65">
        <v>45.8</v>
      </c>
      <c r="H30" s="65">
        <v>9.9</v>
      </c>
      <c r="I30" s="65">
        <v>7310.4</v>
      </c>
      <c r="J30" s="65">
        <v>0.3</v>
      </c>
      <c r="K30" s="65">
        <v>3548.3</v>
      </c>
      <c r="L30" s="65">
        <v>0</v>
      </c>
    </row>
    <row r="31" spans="1:12" s="1439" customFormat="1" ht="9" customHeight="1">
      <c r="A31" s="1465" t="s">
        <v>737</v>
      </c>
      <c r="B31" s="65">
        <v>15644.8</v>
      </c>
      <c r="C31" s="65">
        <v>1108.2</v>
      </c>
      <c r="D31" s="65">
        <v>7.7</v>
      </c>
      <c r="E31" s="65">
        <v>204.9</v>
      </c>
      <c r="F31" s="65">
        <v>0.3</v>
      </c>
      <c r="G31" s="65">
        <v>6.8</v>
      </c>
      <c r="H31" s="65">
        <v>13.3</v>
      </c>
      <c r="I31" s="65">
        <v>9981.1</v>
      </c>
      <c r="J31" s="65">
        <v>0.3</v>
      </c>
      <c r="K31" s="65">
        <v>4322.2</v>
      </c>
      <c r="L31" s="65">
        <v>0</v>
      </c>
    </row>
    <row r="32" spans="1:12" s="1439" customFormat="1" ht="9" customHeight="1">
      <c r="A32" s="1465" t="s">
        <v>738</v>
      </c>
      <c r="B32" s="65">
        <v>16884.5</v>
      </c>
      <c r="C32" s="65">
        <v>237.5</v>
      </c>
      <c r="D32" s="65">
        <v>8.6999999999999993</v>
      </c>
      <c r="E32" s="65">
        <v>140.80000000000001</v>
      </c>
      <c r="F32" s="65">
        <v>0</v>
      </c>
      <c r="G32" s="65">
        <v>4.9000000000000004</v>
      </c>
      <c r="H32" s="65">
        <v>9.6999999999999993</v>
      </c>
      <c r="I32" s="65">
        <v>10094.700000000001</v>
      </c>
      <c r="J32" s="65">
        <v>6.3</v>
      </c>
      <c r="K32" s="65">
        <v>6381.9</v>
      </c>
      <c r="L32" s="65">
        <v>0</v>
      </c>
    </row>
    <row r="33" spans="1:12" s="1439" customFormat="1" ht="9" customHeight="1">
      <c r="A33" s="1465" t="s">
        <v>740</v>
      </c>
      <c r="B33" s="65">
        <v>14514.9</v>
      </c>
      <c r="C33" s="65">
        <v>247.5</v>
      </c>
      <c r="D33" s="65">
        <v>8.5</v>
      </c>
      <c r="E33" s="65">
        <v>96.8</v>
      </c>
      <c r="F33" s="65">
        <v>0</v>
      </c>
      <c r="G33" s="65">
        <v>3.9</v>
      </c>
      <c r="H33" s="65">
        <v>46.3</v>
      </c>
      <c r="I33" s="65">
        <v>8355.4</v>
      </c>
      <c r="J33" s="65">
        <v>34.6</v>
      </c>
      <c r="K33" s="65">
        <v>5722.2</v>
      </c>
      <c r="L33" s="65">
        <v>0.1</v>
      </c>
    </row>
    <row r="34" spans="1:12" s="1439" customFormat="1" ht="9" customHeight="1">
      <c r="A34" s="1465" t="s">
        <v>741</v>
      </c>
      <c r="B34" s="65">
        <v>16198.5</v>
      </c>
      <c r="C34" s="65">
        <v>678.8</v>
      </c>
      <c r="D34" s="65">
        <v>7.8</v>
      </c>
      <c r="E34" s="65">
        <v>432.2</v>
      </c>
      <c r="F34" s="65">
        <v>0</v>
      </c>
      <c r="G34" s="65">
        <v>113.4</v>
      </c>
      <c r="H34" s="65">
        <v>22.3</v>
      </c>
      <c r="I34" s="65">
        <v>9219.6</v>
      </c>
      <c r="J34" s="65">
        <v>8.8000000000000007</v>
      </c>
      <c r="K34" s="65">
        <v>5715.6</v>
      </c>
      <c r="L34" s="65">
        <v>0</v>
      </c>
    </row>
    <row r="35" spans="1:12" s="1448" customFormat="1" ht="9" customHeight="1">
      <c r="A35" s="1464" t="s">
        <v>742</v>
      </c>
      <c r="B35" s="65">
        <v>17410.3</v>
      </c>
      <c r="C35" s="65">
        <v>910.9</v>
      </c>
      <c r="D35" s="65">
        <v>13.2</v>
      </c>
      <c r="E35" s="65">
        <v>282.39999999999998</v>
      </c>
      <c r="F35" s="65">
        <v>0</v>
      </c>
      <c r="G35" s="65">
        <v>159.19999999999999</v>
      </c>
      <c r="H35" s="65">
        <v>20.399999999999999</v>
      </c>
      <c r="I35" s="65">
        <v>9507.1</v>
      </c>
      <c r="J35" s="65">
        <v>48.4</v>
      </c>
      <c r="K35" s="65">
        <v>6468.7</v>
      </c>
      <c r="L35" s="65">
        <v>0</v>
      </c>
    </row>
    <row r="36" spans="1:12" s="1439" customFormat="1" ht="9" customHeight="1">
      <c r="A36" s="1464" t="s">
        <v>743</v>
      </c>
      <c r="B36" s="65">
        <v>18719.099999999999</v>
      </c>
      <c r="C36" s="65">
        <v>1419</v>
      </c>
      <c r="D36" s="65">
        <v>3.1</v>
      </c>
      <c r="E36" s="65">
        <v>157.9</v>
      </c>
      <c r="F36" s="65">
        <v>0.3</v>
      </c>
      <c r="G36" s="65">
        <v>156.9</v>
      </c>
      <c r="H36" s="65">
        <v>17.899999999999999</v>
      </c>
      <c r="I36" s="65">
        <v>9087.7000000000007</v>
      </c>
      <c r="J36" s="65">
        <v>53.6</v>
      </c>
      <c r="K36" s="65">
        <v>7822.7</v>
      </c>
      <c r="L36" s="65">
        <v>0</v>
      </c>
    </row>
    <row r="37" spans="1:12" s="1417" customFormat="1" ht="9" customHeight="1">
      <c r="A37" s="1442" t="s">
        <v>744</v>
      </c>
      <c r="B37" s="65">
        <v>23145.599999999999</v>
      </c>
      <c r="C37" s="65">
        <v>1684</v>
      </c>
      <c r="D37" s="65">
        <v>6.3</v>
      </c>
      <c r="E37" s="65">
        <v>116</v>
      </c>
      <c r="F37" s="65">
        <v>0</v>
      </c>
      <c r="G37" s="65">
        <v>224.2</v>
      </c>
      <c r="H37" s="65">
        <v>23.7</v>
      </c>
      <c r="I37" s="65">
        <v>10291.6</v>
      </c>
      <c r="J37" s="65">
        <v>74.2</v>
      </c>
      <c r="K37" s="65">
        <v>10725.6</v>
      </c>
      <c r="L37" s="65">
        <v>0</v>
      </c>
    </row>
    <row r="38" spans="1:12" s="1418" customFormat="1" ht="9" customHeight="1">
      <c r="A38" s="1466" t="s">
        <v>745</v>
      </c>
      <c r="B38" s="65">
        <v>28602</v>
      </c>
      <c r="C38" s="65">
        <v>514.20000000000005</v>
      </c>
      <c r="D38" s="65">
        <v>14</v>
      </c>
      <c r="E38" s="65">
        <v>62.9</v>
      </c>
      <c r="F38" s="65">
        <v>0</v>
      </c>
      <c r="G38" s="65">
        <v>298.3</v>
      </c>
      <c r="H38" s="65">
        <v>51.2</v>
      </c>
      <c r="I38" s="65">
        <v>10261</v>
      </c>
      <c r="J38" s="65">
        <v>214.7</v>
      </c>
      <c r="K38" s="65">
        <v>17185.7</v>
      </c>
      <c r="L38" s="65">
        <v>0</v>
      </c>
    </row>
    <row r="39" spans="1:12" s="1443" customFormat="1" ht="9" customHeight="1">
      <c r="A39" s="1461" t="s">
        <v>746</v>
      </c>
      <c r="B39" s="65">
        <v>29623.9</v>
      </c>
      <c r="C39" s="65">
        <v>784.2</v>
      </c>
      <c r="D39" s="65">
        <v>8.9</v>
      </c>
      <c r="E39" s="65">
        <v>41.5</v>
      </c>
      <c r="F39" s="65">
        <v>0</v>
      </c>
      <c r="G39" s="65">
        <v>172.6</v>
      </c>
      <c r="H39" s="65">
        <v>46.6</v>
      </c>
      <c r="I39" s="65">
        <v>10002</v>
      </c>
      <c r="J39" s="65">
        <v>145.80000000000001</v>
      </c>
      <c r="K39" s="65">
        <v>18422.3</v>
      </c>
      <c r="L39" s="65">
        <v>0</v>
      </c>
    </row>
    <row r="40" spans="1:12" s="1467" customFormat="1" ht="9" customHeight="1">
      <c r="A40" s="263" t="s">
        <v>748</v>
      </c>
      <c r="B40" s="65">
        <v>18988.599999999999</v>
      </c>
      <c r="C40" s="65">
        <v>551.79999999999995</v>
      </c>
      <c r="D40" s="65">
        <v>4.3</v>
      </c>
      <c r="E40" s="65">
        <v>64.3</v>
      </c>
      <c r="F40" s="65">
        <v>0.4</v>
      </c>
      <c r="G40" s="65">
        <v>209.7</v>
      </c>
      <c r="H40" s="65">
        <v>74.099999999999994</v>
      </c>
      <c r="I40" s="65">
        <v>7423.9</v>
      </c>
      <c r="J40" s="65">
        <v>50.3</v>
      </c>
      <c r="K40" s="65">
        <v>10609.8</v>
      </c>
      <c r="L40" s="65">
        <v>0</v>
      </c>
    </row>
    <row r="41" spans="1:12" s="1467" customFormat="1" ht="9" customHeight="1">
      <c r="A41" s="1449" t="s">
        <v>895</v>
      </c>
      <c r="B41" s="65">
        <v>23500.6</v>
      </c>
      <c r="C41" s="65">
        <v>1428.6</v>
      </c>
      <c r="D41" s="65">
        <v>32.1</v>
      </c>
      <c r="E41" s="65">
        <v>117.9</v>
      </c>
      <c r="F41" s="65">
        <v>0.3</v>
      </c>
      <c r="G41" s="65">
        <v>225.5</v>
      </c>
      <c r="H41" s="65">
        <v>104.9</v>
      </c>
      <c r="I41" s="65">
        <v>6407</v>
      </c>
      <c r="J41" s="65">
        <v>89.7</v>
      </c>
      <c r="K41" s="65">
        <v>15055.8</v>
      </c>
      <c r="L41" s="65">
        <v>38.799999999999997</v>
      </c>
    </row>
    <row r="42" spans="1:12" s="1467" customFormat="1" ht="9" customHeight="1">
      <c r="A42" s="263" t="s">
        <v>873</v>
      </c>
      <c r="B42" s="65">
        <v>23133.599999999999</v>
      </c>
      <c r="C42" s="65">
        <v>1681.4</v>
      </c>
      <c r="D42" s="65">
        <v>12.9</v>
      </c>
      <c r="E42" s="65">
        <v>137.80000000000001</v>
      </c>
      <c r="F42" s="65">
        <v>0</v>
      </c>
      <c r="G42" s="65">
        <v>169.3</v>
      </c>
      <c r="H42" s="65">
        <v>241.4</v>
      </c>
      <c r="I42" s="65">
        <v>7372.8</v>
      </c>
      <c r="J42" s="65">
        <v>400.4</v>
      </c>
      <c r="K42" s="65">
        <v>13117.6</v>
      </c>
      <c r="L42" s="65">
        <v>0</v>
      </c>
    </row>
    <row r="43" spans="1:12" s="1467" customFormat="1" ht="9" customHeight="1">
      <c r="A43" s="263" t="s">
        <v>1601</v>
      </c>
      <c r="B43" s="65">
        <v>19788.8</v>
      </c>
      <c r="C43" s="65">
        <v>1604.2</v>
      </c>
      <c r="D43" s="65">
        <v>5.0999999999999996</v>
      </c>
      <c r="E43" s="65">
        <v>145</v>
      </c>
      <c r="F43" s="65">
        <v>0.3</v>
      </c>
      <c r="G43" s="65">
        <v>211.5</v>
      </c>
      <c r="H43" s="65">
        <v>99.9</v>
      </c>
      <c r="I43" s="65">
        <v>7237.5</v>
      </c>
      <c r="J43" s="65">
        <v>121.9</v>
      </c>
      <c r="K43" s="65">
        <v>10363.4</v>
      </c>
      <c r="L43" s="65">
        <v>0</v>
      </c>
    </row>
    <row r="44" spans="1:12" s="1467" customFormat="1" ht="9" customHeight="1">
      <c r="A44" s="263" t="s">
        <v>1683</v>
      </c>
      <c r="B44" s="65">
        <v>19519.400000000001</v>
      </c>
      <c r="C44" s="65">
        <v>885.3</v>
      </c>
      <c r="D44" s="65">
        <v>10.7</v>
      </c>
      <c r="E44" s="65">
        <v>60.1</v>
      </c>
      <c r="F44" s="65">
        <v>2.7</v>
      </c>
      <c r="G44" s="65">
        <v>138.9</v>
      </c>
      <c r="H44" s="65">
        <v>122.2</v>
      </c>
      <c r="I44" s="65">
        <v>6604.7</v>
      </c>
      <c r="J44" s="65">
        <v>1090.9000000000001</v>
      </c>
      <c r="K44" s="65">
        <v>10603.9</v>
      </c>
      <c r="L44" s="65">
        <v>0</v>
      </c>
    </row>
    <row r="45" spans="1:12" s="1467" customFormat="1" ht="9" customHeight="1">
      <c r="A45" s="1451" t="s">
        <v>1408</v>
      </c>
      <c r="B45" s="65">
        <v>17654.3</v>
      </c>
      <c r="C45" s="65">
        <v>1111.5</v>
      </c>
      <c r="D45" s="65">
        <v>11.2</v>
      </c>
      <c r="E45" s="65">
        <v>76.400000000000006</v>
      </c>
      <c r="F45" s="65">
        <v>0</v>
      </c>
      <c r="G45" s="65">
        <v>117.7</v>
      </c>
      <c r="H45" s="65">
        <v>114.2</v>
      </c>
      <c r="I45" s="65">
        <v>6648.8</v>
      </c>
      <c r="J45" s="65">
        <v>1055.2</v>
      </c>
      <c r="K45" s="65">
        <v>8519.2999999999993</v>
      </c>
      <c r="L45" s="65">
        <v>0</v>
      </c>
    </row>
    <row r="46" spans="1:12" s="1467" customFormat="1" ht="9" customHeight="1">
      <c r="A46" s="1451" t="s">
        <v>1441</v>
      </c>
      <c r="B46" s="65">
        <v>20710.8</v>
      </c>
      <c r="C46" s="65">
        <v>5547.5</v>
      </c>
      <c r="D46" s="65">
        <v>13.6</v>
      </c>
      <c r="E46" s="65">
        <v>169.3</v>
      </c>
      <c r="F46" s="65">
        <v>0</v>
      </c>
      <c r="G46" s="65">
        <v>38.4</v>
      </c>
      <c r="H46" s="65">
        <v>127.2</v>
      </c>
      <c r="I46" s="65">
        <v>6701.1</v>
      </c>
      <c r="J46" s="65">
        <v>612.5</v>
      </c>
      <c r="K46" s="65">
        <v>7498</v>
      </c>
      <c r="L46" s="65">
        <v>3.2</v>
      </c>
    </row>
    <row r="47" spans="1:12" s="1467" customFormat="1" ht="9" customHeight="1">
      <c r="A47" s="1451" t="s">
        <v>1442</v>
      </c>
      <c r="B47" s="65">
        <v>26691.599999999999</v>
      </c>
      <c r="C47" s="65">
        <v>8994.2000000000007</v>
      </c>
      <c r="D47" s="65">
        <v>24.7</v>
      </c>
      <c r="E47" s="65">
        <v>478.5</v>
      </c>
      <c r="F47" s="65">
        <v>1.1000000000000001</v>
      </c>
      <c r="G47" s="65">
        <v>43.3</v>
      </c>
      <c r="H47" s="65">
        <v>96.5</v>
      </c>
      <c r="I47" s="65">
        <v>7265.6</v>
      </c>
      <c r="J47" s="65">
        <v>134.69999999999999</v>
      </c>
      <c r="K47" s="65">
        <v>9646.6</v>
      </c>
      <c r="L47" s="65">
        <v>6.4</v>
      </c>
    </row>
    <row r="48" spans="1:12" s="1467" customFormat="1" ht="9" customHeight="1">
      <c r="A48" s="1451" t="s">
        <v>721</v>
      </c>
      <c r="B48" s="65">
        <v>20830.3</v>
      </c>
      <c r="C48" s="65">
        <v>4563.6000000000004</v>
      </c>
      <c r="D48" s="65">
        <v>18.399999999999999</v>
      </c>
      <c r="E48" s="65">
        <v>366.3</v>
      </c>
      <c r="F48" s="65">
        <v>0</v>
      </c>
      <c r="G48" s="65">
        <v>61.7</v>
      </c>
      <c r="H48" s="65">
        <v>28.4</v>
      </c>
      <c r="I48" s="65">
        <v>7949.6</v>
      </c>
      <c r="J48" s="65">
        <v>196.9</v>
      </c>
      <c r="K48" s="65">
        <v>7645.4</v>
      </c>
      <c r="L48" s="65">
        <v>0</v>
      </c>
    </row>
    <row r="49" spans="1:12" s="1467" customFormat="1" ht="9" customHeight="1">
      <c r="A49" s="302" t="s">
        <v>292</v>
      </c>
      <c r="B49" s="65">
        <v>20978.1</v>
      </c>
      <c r="C49" s="65">
        <v>4427.3</v>
      </c>
      <c r="D49" s="65">
        <v>1.7</v>
      </c>
      <c r="E49" s="65">
        <v>414.30000000000007</v>
      </c>
      <c r="F49" s="65">
        <v>0</v>
      </c>
      <c r="G49" s="65">
        <v>98.6</v>
      </c>
      <c r="H49" s="65">
        <v>5.8000000000000007</v>
      </c>
      <c r="I49" s="65">
        <v>7099.6000000000013</v>
      </c>
      <c r="J49" s="65">
        <v>20.299999999999997</v>
      </c>
      <c r="K49" s="65">
        <v>8904.7999999999993</v>
      </c>
      <c r="L49" s="65">
        <v>5.7</v>
      </c>
    </row>
    <row r="50" spans="1:12" s="1467" customFormat="1" ht="9" customHeight="1">
      <c r="A50" s="302" t="s">
        <v>1195</v>
      </c>
      <c r="B50" s="65">
        <v>24644.699999999997</v>
      </c>
      <c r="C50" s="65">
        <v>3927.6</v>
      </c>
      <c r="D50" s="65">
        <v>76.2</v>
      </c>
      <c r="E50" s="65">
        <v>729</v>
      </c>
      <c r="F50" s="65">
        <v>0</v>
      </c>
      <c r="G50" s="65">
        <v>84.5</v>
      </c>
      <c r="H50" s="65">
        <v>11.5</v>
      </c>
      <c r="I50" s="65">
        <v>9315.5</v>
      </c>
      <c r="J50" s="65">
        <v>84.2</v>
      </c>
      <c r="K50" s="65">
        <v>10415.6</v>
      </c>
      <c r="L50" s="65">
        <v>0.6</v>
      </c>
    </row>
    <row r="51" spans="1:12" s="1417" customFormat="1" ht="9" customHeight="1">
      <c r="A51" s="1451" t="s">
        <v>1995</v>
      </c>
      <c r="B51" s="65">
        <v>23831.589296999999</v>
      </c>
      <c r="C51" s="65">
        <v>4945.9516480000002</v>
      </c>
      <c r="D51" s="65">
        <v>213.839395</v>
      </c>
      <c r="E51" s="65">
        <v>571.41491900000005</v>
      </c>
      <c r="F51" s="65">
        <v>7.8464239999999998</v>
      </c>
      <c r="G51" s="65">
        <v>12.638761000000001</v>
      </c>
      <c r="H51" s="65">
        <v>214.69269299999999</v>
      </c>
      <c r="I51" s="65">
        <v>10029.906025</v>
      </c>
      <c r="J51" s="65">
        <v>317.853477</v>
      </c>
      <c r="K51" s="65">
        <v>7513.9681300000002</v>
      </c>
      <c r="L51" s="65">
        <v>3.4778250000000002</v>
      </c>
    </row>
    <row r="52" spans="1:12" s="1417" customFormat="1" ht="9" customHeight="1">
      <c r="A52" s="1451" t="s">
        <v>1828</v>
      </c>
      <c r="B52" s="65">
        <v>29537.035487000001</v>
      </c>
      <c r="C52" s="65">
        <v>3729.5564039999999</v>
      </c>
      <c r="D52" s="65">
        <v>1988.876851</v>
      </c>
      <c r="E52" s="65">
        <v>497.42074100000002</v>
      </c>
      <c r="F52" s="65">
        <v>4.1405010000000004</v>
      </c>
      <c r="G52" s="65">
        <v>8.6104E-2</v>
      </c>
      <c r="H52" s="65">
        <v>307.67180000000002</v>
      </c>
      <c r="I52" s="65">
        <v>12413.393106</v>
      </c>
      <c r="J52" s="65">
        <v>405.83777500000002</v>
      </c>
      <c r="K52" s="65">
        <v>10185.579835</v>
      </c>
      <c r="L52" s="65">
        <v>4.3723700000000001</v>
      </c>
    </row>
    <row r="53" spans="1:12" s="1417" customFormat="1" ht="9" customHeight="1">
      <c r="A53" s="1451" t="s">
        <v>1915</v>
      </c>
      <c r="B53" s="65">
        <v>27224.557993999999</v>
      </c>
      <c r="C53" s="65">
        <v>2987.027955</v>
      </c>
      <c r="D53" s="65">
        <v>2084.9638280000004</v>
      </c>
      <c r="E53" s="65">
        <v>747.254322</v>
      </c>
      <c r="F53" s="65">
        <v>0</v>
      </c>
      <c r="G53" s="65">
        <v>2.1675279999999999</v>
      </c>
      <c r="H53" s="65">
        <v>282.76287400000001</v>
      </c>
      <c r="I53" s="65">
        <v>11903.770188000002</v>
      </c>
      <c r="J53" s="65">
        <v>130.280362</v>
      </c>
      <c r="K53" s="65">
        <v>9086.3309369999988</v>
      </c>
      <c r="L53" s="65">
        <v>0</v>
      </c>
    </row>
    <row r="54" spans="1:12" s="1417" customFormat="1" ht="9" customHeight="1">
      <c r="A54" s="1451" t="s">
        <v>2019</v>
      </c>
      <c r="B54" s="65">
        <v>28941.904688999999</v>
      </c>
      <c r="C54" s="65">
        <v>2803.2960290000001</v>
      </c>
      <c r="D54" s="65">
        <v>476.18779300000006</v>
      </c>
      <c r="E54" s="65">
        <v>731.74308099999996</v>
      </c>
      <c r="F54" s="65">
        <v>0.94285699999999995</v>
      </c>
      <c r="G54" s="65">
        <v>3.0542400000000001</v>
      </c>
      <c r="H54" s="65">
        <v>402.002746</v>
      </c>
      <c r="I54" s="65">
        <v>13837.114658999999</v>
      </c>
      <c r="J54" s="65">
        <v>194.30011200000001</v>
      </c>
      <c r="K54" s="65">
        <v>10491.445325999999</v>
      </c>
      <c r="L54" s="65">
        <v>1.8178460000000001</v>
      </c>
    </row>
    <row r="55" spans="1:12" s="1417" customFormat="1" ht="9" customHeight="1">
      <c r="A55" s="1451" t="s">
        <v>2172</v>
      </c>
      <c r="B55" s="138">
        <v>29898.365911000001</v>
      </c>
      <c r="C55" s="138">
        <v>2933.5583040000001</v>
      </c>
      <c r="D55" s="138">
        <v>248.42981299999997</v>
      </c>
      <c r="E55" s="138">
        <v>667.83193600000004</v>
      </c>
      <c r="F55" s="138">
        <v>0</v>
      </c>
      <c r="G55" s="138">
        <v>0.24548300000000001</v>
      </c>
      <c r="H55" s="138">
        <v>586.88710000000015</v>
      </c>
      <c r="I55" s="138">
        <v>15596.400602000002</v>
      </c>
      <c r="J55" s="138">
        <v>104.03030799999999</v>
      </c>
      <c r="K55" s="138">
        <v>9760.9823649999998</v>
      </c>
      <c r="L55" s="138">
        <v>0</v>
      </c>
    </row>
    <row r="56" spans="1:12" s="1417" customFormat="1" ht="9" customHeight="1">
      <c r="A56" s="1451" t="s">
        <v>2295</v>
      </c>
      <c r="B56" s="138">
        <v>32202.295290000053</v>
      </c>
      <c r="C56" s="138">
        <v>3600.8316569999997</v>
      </c>
      <c r="D56" s="138">
        <v>240.01907600000004</v>
      </c>
      <c r="E56" s="138">
        <v>607.39685299999996</v>
      </c>
      <c r="F56" s="138">
        <v>0.52647999999999995</v>
      </c>
      <c r="G56" s="138">
        <v>2.8092069999999998</v>
      </c>
      <c r="H56" s="138">
        <v>420.78706699999998</v>
      </c>
      <c r="I56" s="138">
        <v>15954.443288999999</v>
      </c>
      <c r="J56" s="138">
        <v>905.69094199999995</v>
      </c>
      <c r="K56" s="138">
        <v>10416.312381</v>
      </c>
      <c r="L56" s="138">
        <v>53.478338000050321</v>
      </c>
    </row>
    <row r="57" spans="1:12" s="1417" customFormat="1" ht="9" customHeight="1">
      <c r="A57" s="1451" t="s">
        <v>2635</v>
      </c>
      <c r="B57" s="138">
        <v>32267.882210000025</v>
      </c>
      <c r="C57" s="138">
        <v>3634.3735840000004</v>
      </c>
      <c r="D57" s="138">
        <v>235.24358799999999</v>
      </c>
      <c r="E57" s="138">
        <v>753.29229099999998</v>
      </c>
      <c r="F57" s="138">
        <v>0</v>
      </c>
      <c r="G57" s="138">
        <v>5.2334730000000009</v>
      </c>
      <c r="H57" s="138">
        <v>587.29992500000003</v>
      </c>
      <c r="I57" s="138">
        <v>15080.334220999999</v>
      </c>
      <c r="J57" s="138">
        <v>716.03464399999996</v>
      </c>
      <c r="K57" s="138">
        <v>11249.96381800002</v>
      </c>
      <c r="L57" s="138">
        <v>6.1066659999999997</v>
      </c>
    </row>
    <row r="58" spans="1:12" s="1418" customFormat="1" ht="9" customHeight="1">
      <c r="A58" s="1452"/>
      <c r="B58" s="136"/>
      <c r="C58" s="32"/>
      <c r="D58" s="32"/>
      <c r="E58" s="136"/>
      <c r="F58" s="32"/>
      <c r="G58" s="32"/>
      <c r="H58" s="136"/>
      <c r="I58" s="136"/>
      <c r="J58" s="136"/>
      <c r="K58" s="1462"/>
      <c r="L58" s="1462"/>
    </row>
    <row r="59" spans="1:12" s="1417" customFormat="1" ht="9" customHeight="1">
      <c r="A59" s="1454" t="s">
        <v>2892</v>
      </c>
      <c r="B59" s="138">
        <v>26409.038782239993</v>
      </c>
      <c r="C59" s="138">
        <v>3245.5619739999997</v>
      </c>
      <c r="D59" s="138">
        <v>173.77251899999999</v>
      </c>
      <c r="E59" s="138">
        <v>710.84447599999999</v>
      </c>
      <c r="F59" s="138">
        <v>0</v>
      </c>
      <c r="G59" s="138">
        <v>6.3845749999999999</v>
      </c>
      <c r="H59" s="138">
        <v>705.79241700000011</v>
      </c>
      <c r="I59" s="138">
        <v>12795.266619</v>
      </c>
      <c r="J59" s="138">
        <v>656.26748300000008</v>
      </c>
      <c r="K59" s="138">
        <v>8115.1487192399964</v>
      </c>
      <c r="L59" s="138">
        <v>0</v>
      </c>
    </row>
    <row r="60" spans="1:12" s="1417" customFormat="1" ht="9" customHeight="1">
      <c r="A60" s="1454" t="s">
        <v>1805</v>
      </c>
      <c r="B60" s="311">
        <v>8844.0252599999985</v>
      </c>
      <c r="C60" s="311">
        <v>963.95280099999991</v>
      </c>
      <c r="D60" s="311">
        <v>50.962299000000002</v>
      </c>
      <c r="E60" s="311">
        <v>197.96596899999997</v>
      </c>
      <c r="F60" s="311">
        <v>0</v>
      </c>
      <c r="G60" s="311">
        <v>1.461668</v>
      </c>
      <c r="H60" s="311">
        <v>118.710869</v>
      </c>
      <c r="I60" s="311">
        <v>4227.0510589999994</v>
      </c>
      <c r="J60" s="138">
        <v>152.93552299999999</v>
      </c>
      <c r="K60" s="138">
        <v>3130.9850719999999</v>
      </c>
      <c r="L60" s="138">
        <v>0</v>
      </c>
    </row>
    <row r="61" spans="1:12" s="1418" customFormat="1" ht="9" customHeight="1">
      <c r="A61" s="1452" t="s">
        <v>1012</v>
      </c>
      <c r="B61" s="756">
        <v>2585.7827499999999</v>
      </c>
      <c r="C61" s="756">
        <v>289.53428300000002</v>
      </c>
      <c r="D61" s="756">
        <v>14.505671</v>
      </c>
      <c r="E61" s="756">
        <v>60.455423000000003</v>
      </c>
      <c r="F61" s="756">
        <v>0</v>
      </c>
      <c r="G61" s="756">
        <v>0.332895</v>
      </c>
      <c r="H61" s="756">
        <v>21.606432000000002</v>
      </c>
      <c r="I61" s="756">
        <v>1269.6092599999999</v>
      </c>
      <c r="J61" s="756">
        <v>7.4545909999999997</v>
      </c>
      <c r="K61" s="756">
        <v>922.28419499999995</v>
      </c>
      <c r="L61" s="756">
        <v>0</v>
      </c>
    </row>
    <row r="62" spans="1:12" s="1418" customFormat="1" ht="9" customHeight="1">
      <c r="A62" s="1452" t="s">
        <v>1013</v>
      </c>
      <c r="B62" s="756">
        <v>3473.3103699999992</v>
      </c>
      <c r="C62" s="756">
        <v>345.78899000000001</v>
      </c>
      <c r="D62" s="756">
        <v>11.419022999999999</v>
      </c>
      <c r="E62" s="756">
        <v>67.849154999999996</v>
      </c>
      <c r="F62" s="756">
        <v>0</v>
      </c>
      <c r="G62" s="756">
        <v>0</v>
      </c>
      <c r="H62" s="756">
        <v>51.779907999999999</v>
      </c>
      <c r="I62" s="756">
        <v>1620.023839</v>
      </c>
      <c r="J62" s="756">
        <v>135.36617799999999</v>
      </c>
      <c r="K62" s="756">
        <v>1241.083277</v>
      </c>
      <c r="L62" s="756">
        <v>0</v>
      </c>
    </row>
    <row r="63" spans="1:12" s="1418" customFormat="1" ht="9" customHeight="1">
      <c r="A63" s="1452" t="s">
        <v>1014</v>
      </c>
      <c r="B63" s="756">
        <v>2784.9321399999999</v>
      </c>
      <c r="C63" s="756">
        <v>328.62952799999999</v>
      </c>
      <c r="D63" s="756">
        <v>25.037604999999999</v>
      </c>
      <c r="E63" s="756">
        <v>69.661390999999995</v>
      </c>
      <c r="F63" s="756">
        <v>0</v>
      </c>
      <c r="G63" s="756">
        <v>1.128773</v>
      </c>
      <c r="H63" s="756">
        <v>45.324528999999998</v>
      </c>
      <c r="I63" s="756">
        <v>1337.41796</v>
      </c>
      <c r="J63" s="756">
        <v>10.114754</v>
      </c>
      <c r="K63" s="756">
        <v>967.61760000000004</v>
      </c>
      <c r="L63" s="756">
        <v>0</v>
      </c>
    </row>
    <row r="64" spans="1:12" s="1418" customFormat="1" ht="9" customHeight="1">
      <c r="A64" s="1452"/>
      <c r="B64" s="756"/>
      <c r="C64" s="756"/>
      <c r="D64" s="756"/>
      <c r="E64" s="756"/>
      <c r="F64" s="756"/>
      <c r="G64" s="756"/>
      <c r="H64" s="756"/>
      <c r="I64" s="756"/>
      <c r="J64" s="756"/>
      <c r="K64" s="1462"/>
      <c r="L64" s="1462"/>
    </row>
    <row r="65" spans="1:12" s="1418" customFormat="1" ht="9" customHeight="1">
      <c r="A65" s="1454" t="s">
        <v>1806</v>
      </c>
      <c r="B65" s="311">
        <v>7275.2868120000003</v>
      </c>
      <c r="C65" s="311">
        <v>1004.396176</v>
      </c>
      <c r="D65" s="311">
        <v>43.331361000000001</v>
      </c>
      <c r="E65" s="311">
        <v>253.28159500000001</v>
      </c>
      <c r="F65" s="311">
        <v>0</v>
      </c>
      <c r="G65" s="311">
        <v>1.0314669999999999</v>
      </c>
      <c r="H65" s="311">
        <v>165.64434700000001</v>
      </c>
      <c r="I65" s="311">
        <v>3368.3513539999999</v>
      </c>
      <c r="J65" s="138">
        <v>71.038195000000002</v>
      </c>
      <c r="K65" s="138">
        <v>2368.212317</v>
      </c>
      <c r="L65" s="138">
        <v>0</v>
      </c>
    </row>
    <row r="66" spans="1:12" s="1418" customFormat="1" ht="9" customHeight="1">
      <c r="A66" s="1452" t="s">
        <v>1015</v>
      </c>
      <c r="B66" s="756">
        <v>2460.6381430000001</v>
      </c>
      <c r="C66" s="756">
        <v>333.95962800000001</v>
      </c>
      <c r="D66" s="756">
        <v>10.614026000000001</v>
      </c>
      <c r="E66" s="756">
        <v>45.842426000000003</v>
      </c>
      <c r="F66" s="756">
        <v>0</v>
      </c>
      <c r="G66" s="756">
        <v>0</v>
      </c>
      <c r="H66" s="756">
        <v>29.124386999999999</v>
      </c>
      <c r="I66" s="756">
        <v>1161.639091</v>
      </c>
      <c r="J66" s="756">
        <v>34.219738999999997</v>
      </c>
      <c r="K66" s="756">
        <v>845.23884599999997</v>
      </c>
      <c r="L66" s="756">
        <v>0</v>
      </c>
    </row>
    <row r="67" spans="1:12" s="1418" customFormat="1" ht="9" customHeight="1">
      <c r="A67" s="1452" t="s">
        <v>1016</v>
      </c>
      <c r="B67" s="756">
        <v>2882.8922309999998</v>
      </c>
      <c r="C67" s="756">
        <v>365.62475699999999</v>
      </c>
      <c r="D67" s="756">
        <v>12.838433</v>
      </c>
      <c r="E67" s="756">
        <v>100.84177200000001</v>
      </c>
      <c r="F67" s="756">
        <v>0</v>
      </c>
      <c r="G67" s="756">
        <v>1.0314669999999999</v>
      </c>
      <c r="H67" s="756">
        <v>86.927232000000004</v>
      </c>
      <c r="I67" s="756">
        <v>1329.8011650000001</v>
      </c>
      <c r="J67" s="756">
        <v>13.193218999999999</v>
      </c>
      <c r="K67" s="756">
        <v>972.634186</v>
      </c>
      <c r="L67" s="756">
        <v>0</v>
      </c>
    </row>
    <row r="68" spans="1:12" s="1418" customFormat="1" ht="9" customHeight="1">
      <c r="A68" s="1452" t="s">
        <v>1017</v>
      </c>
      <c r="B68" s="756">
        <v>1931.7564380000001</v>
      </c>
      <c r="C68" s="756">
        <v>304.81179100000003</v>
      </c>
      <c r="D68" s="756">
        <v>19.878902</v>
      </c>
      <c r="E68" s="756">
        <v>106.597397</v>
      </c>
      <c r="F68" s="756">
        <v>0</v>
      </c>
      <c r="G68" s="756">
        <v>0</v>
      </c>
      <c r="H68" s="756">
        <v>49.592728000000001</v>
      </c>
      <c r="I68" s="756">
        <v>876.91109800000004</v>
      </c>
      <c r="J68" s="756">
        <v>23.625236999999998</v>
      </c>
      <c r="K68" s="756">
        <v>550.33928500000002</v>
      </c>
      <c r="L68" s="756">
        <v>0</v>
      </c>
    </row>
    <row r="69" spans="1:12" s="1467" customFormat="1" ht="9" customHeight="1">
      <c r="A69" s="1452"/>
      <c r="B69" s="1468"/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1:12" s="1417" customFormat="1" ht="9" customHeight="1">
      <c r="A70" s="1454" t="s">
        <v>1679</v>
      </c>
      <c r="B70" s="311">
        <v>6179.8415879999993</v>
      </c>
      <c r="C70" s="311">
        <v>619.29245100000003</v>
      </c>
      <c r="D70" s="311">
        <v>52.701871000000004</v>
      </c>
      <c r="E70" s="311">
        <v>170.548632</v>
      </c>
      <c r="F70" s="311">
        <v>0</v>
      </c>
      <c r="G70" s="311">
        <v>0.66812400000000005</v>
      </c>
      <c r="H70" s="311">
        <v>231.07498900000002</v>
      </c>
      <c r="I70" s="311">
        <v>3062.2250629999999</v>
      </c>
      <c r="J70" s="138">
        <v>424.57746600000002</v>
      </c>
      <c r="K70" s="138">
        <v>1618.7529919999999</v>
      </c>
      <c r="L70" s="138">
        <v>0</v>
      </c>
    </row>
    <row r="71" spans="1:12" s="1418" customFormat="1" ht="9" customHeight="1">
      <c r="A71" s="1452" t="s">
        <v>56</v>
      </c>
      <c r="B71" s="756">
        <v>2389.6012519999999</v>
      </c>
      <c r="C71" s="756">
        <v>246.36250799999999</v>
      </c>
      <c r="D71" s="756">
        <v>17.707699999999999</v>
      </c>
      <c r="E71" s="756">
        <v>72.617206999999993</v>
      </c>
      <c r="F71" s="756">
        <v>0</v>
      </c>
      <c r="G71" s="756">
        <v>0.66812400000000005</v>
      </c>
      <c r="H71" s="756">
        <v>103.603836</v>
      </c>
      <c r="I71" s="756">
        <v>1285.9303669999999</v>
      </c>
      <c r="J71" s="756">
        <v>1.9602109999999999</v>
      </c>
      <c r="K71" s="756">
        <v>660.75129900000002</v>
      </c>
      <c r="L71" s="756">
        <v>0</v>
      </c>
    </row>
    <row r="72" spans="1:12" s="1418" customFormat="1" ht="9" customHeight="1">
      <c r="A72" s="1452" t="s">
        <v>57</v>
      </c>
      <c r="B72" s="756">
        <v>3031.5808109999998</v>
      </c>
      <c r="C72" s="756">
        <v>254.69458299999999</v>
      </c>
      <c r="D72" s="756">
        <v>27.435749000000001</v>
      </c>
      <c r="E72" s="756">
        <v>54.709668999999998</v>
      </c>
      <c r="F72" s="756">
        <v>0</v>
      </c>
      <c r="G72" s="756">
        <v>0</v>
      </c>
      <c r="H72" s="756">
        <v>104.573505</v>
      </c>
      <c r="I72" s="756">
        <v>1420.3853899999999</v>
      </c>
      <c r="J72" s="756">
        <v>408.85182600000002</v>
      </c>
      <c r="K72" s="756">
        <v>760.93008899999995</v>
      </c>
      <c r="L72" s="756">
        <v>0</v>
      </c>
    </row>
    <row r="73" spans="1:12" s="1418" customFormat="1" ht="9" customHeight="1">
      <c r="A73" s="1452" t="s">
        <v>58</v>
      </c>
      <c r="B73" s="756">
        <v>758.65952500000003</v>
      </c>
      <c r="C73" s="756">
        <v>118.23536</v>
      </c>
      <c r="D73" s="756">
        <v>7.5584220000000002</v>
      </c>
      <c r="E73" s="756">
        <v>43.221755999999999</v>
      </c>
      <c r="F73" s="756">
        <v>0</v>
      </c>
      <c r="G73" s="756">
        <v>0</v>
      </c>
      <c r="H73" s="756">
        <v>22.897648</v>
      </c>
      <c r="I73" s="756">
        <v>355.90930600000002</v>
      </c>
      <c r="J73" s="756">
        <v>13.765428999999999</v>
      </c>
      <c r="K73" s="756">
        <v>197.07160400000001</v>
      </c>
      <c r="L73" s="756">
        <v>0</v>
      </c>
    </row>
    <row r="74" spans="1:12" s="1418" customFormat="1" ht="9" customHeight="1">
      <c r="A74" s="1452"/>
      <c r="B74" s="756"/>
      <c r="C74" s="756"/>
      <c r="D74" s="756"/>
      <c r="E74" s="756"/>
      <c r="F74" s="756"/>
      <c r="G74" s="756"/>
      <c r="H74" s="756"/>
      <c r="I74" s="756"/>
      <c r="J74" s="756"/>
      <c r="K74" s="1462"/>
      <c r="L74" s="1462"/>
    </row>
    <row r="75" spans="1:12" s="1417" customFormat="1" ht="9" customHeight="1">
      <c r="A75" s="1454" t="s">
        <v>1680</v>
      </c>
      <c r="B75" s="311">
        <v>4109.8851222399971</v>
      </c>
      <c r="C75" s="311">
        <v>657.92054599999994</v>
      </c>
      <c r="D75" s="311">
        <v>26.776988000000003</v>
      </c>
      <c r="E75" s="311">
        <v>89.048280000000005</v>
      </c>
      <c r="F75" s="311">
        <v>0</v>
      </c>
      <c r="G75" s="311">
        <v>3.2233160000000001</v>
      </c>
      <c r="H75" s="311">
        <v>190.362212</v>
      </c>
      <c r="I75" s="311">
        <v>2137.6391430000003</v>
      </c>
      <c r="J75" s="138">
        <v>7.7162990000000002</v>
      </c>
      <c r="K75" s="138">
        <v>997.19833823999693</v>
      </c>
      <c r="L75" s="138">
        <v>0</v>
      </c>
    </row>
    <row r="76" spans="1:12" s="1418" customFormat="1" ht="9" customHeight="1">
      <c r="A76" s="1452" t="s">
        <v>59</v>
      </c>
      <c r="B76" s="756">
        <v>252.54835199999999</v>
      </c>
      <c r="C76" s="756">
        <v>40.049599999999998</v>
      </c>
      <c r="D76" s="756">
        <v>0</v>
      </c>
      <c r="E76" s="756">
        <v>0</v>
      </c>
      <c r="F76" s="756">
        <v>0</v>
      </c>
      <c r="G76" s="756">
        <v>0</v>
      </c>
      <c r="H76" s="756">
        <v>24.427455999999999</v>
      </c>
      <c r="I76" s="756">
        <v>124.63011299999999</v>
      </c>
      <c r="J76" s="756">
        <v>0</v>
      </c>
      <c r="K76" s="756">
        <v>63.441183000000002</v>
      </c>
      <c r="L76" s="756">
        <v>0</v>
      </c>
    </row>
    <row r="77" spans="1:12" s="1418" customFormat="1" ht="9" customHeight="1">
      <c r="A77" s="1452" t="s">
        <v>60</v>
      </c>
      <c r="B77" s="756">
        <v>1362.599995</v>
      </c>
      <c r="C77" s="756">
        <v>211.571674</v>
      </c>
      <c r="D77" s="756">
        <v>1.9933970000000001</v>
      </c>
      <c r="E77" s="756">
        <v>49.895280999999997</v>
      </c>
      <c r="F77" s="756">
        <v>0</v>
      </c>
      <c r="G77" s="756">
        <v>0</v>
      </c>
      <c r="H77" s="756">
        <v>79.684291999999999</v>
      </c>
      <c r="I77" s="756">
        <v>727.27605200000005</v>
      </c>
      <c r="J77" s="756">
        <v>0</v>
      </c>
      <c r="K77" s="756">
        <v>292.17929900000001</v>
      </c>
      <c r="L77" s="756">
        <v>0</v>
      </c>
    </row>
    <row r="78" spans="1:12" s="1418" customFormat="1" ht="9" customHeight="1">
      <c r="A78" s="1452" t="s">
        <v>61</v>
      </c>
      <c r="B78" s="756">
        <v>2494.7367752399969</v>
      </c>
      <c r="C78" s="32">
        <v>406.29927199999997</v>
      </c>
      <c r="D78" s="32">
        <v>24.783591000000001</v>
      </c>
      <c r="E78" s="756">
        <v>39.152999000000001</v>
      </c>
      <c r="F78" s="32">
        <v>0</v>
      </c>
      <c r="G78" s="32">
        <v>3.2233160000000001</v>
      </c>
      <c r="H78" s="756">
        <v>86.250463999999994</v>
      </c>
      <c r="I78" s="756">
        <v>1285.732978</v>
      </c>
      <c r="J78" s="756">
        <v>7.7162990000000002</v>
      </c>
      <c r="K78" s="756">
        <v>641.57785623999689</v>
      </c>
      <c r="L78" s="756">
        <v>0</v>
      </c>
    </row>
    <row r="79" spans="1:12" s="1418" customFormat="1" ht="9" customHeight="1">
      <c r="A79" s="1452"/>
      <c r="B79" s="136"/>
      <c r="C79" s="32"/>
      <c r="D79" s="32"/>
      <c r="E79" s="136"/>
      <c r="F79" s="32"/>
      <c r="G79" s="32"/>
      <c r="H79" s="136"/>
      <c r="I79" s="136"/>
      <c r="J79" s="136"/>
      <c r="K79" s="1462"/>
      <c r="L79" s="1462"/>
    </row>
    <row r="80" spans="1:12" s="1417" customFormat="1" ht="9" customHeight="1">
      <c r="A80" s="1454" t="s">
        <v>2891</v>
      </c>
      <c r="B80" s="138">
        <v>9500.772390569402</v>
      </c>
      <c r="C80" s="138">
        <v>1115.799029</v>
      </c>
      <c r="D80" s="138">
        <v>45.050724000000002</v>
      </c>
      <c r="E80" s="138">
        <v>149.32996199999999</v>
      </c>
      <c r="F80" s="138">
        <v>0</v>
      </c>
      <c r="G80" s="138">
        <v>2.4492409999999998</v>
      </c>
      <c r="H80" s="138">
        <v>314.40152699999999</v>
      </c>
      <c r="I80" s="138">
        <v>4428.4015570000001</v>
      </c>
      <c r="J80" s="138">
        <v>269.02131399999996</v>
      </c>
      <c r="K80" s="138">
        <v>3176.3190365694022</v>
      </c>
      <c r="L80" s="138">
        <v>0</v>
      </c>
    </row>
    <row r="81" spans="1:12" s="1417" customFormat="1" ht="9" customHeight="1">
      <c r="A81" s="1454" t="s">
        <v>1805</v>
      </c>
      <c r="B81" s="311">
        <v>9500.772390569402</v>
      </c>
      <c r="C81" s="311">
        <v>1115.799029</v>
      </c>
      <c r="D81" s="311">
        <v>45.050724000000002</v>
      </c>
      <c r="E81" s="311">
        <v>149.32996199999999</v>
      </c>
      <c r="F81" s="311">
        <v>0</v>
      </c>
      <c r="G81" s="311">
        <v>2.4492409999999998</v>
      </c>
      <c r="H81" s="311">
        <v>314.40152699999999</v>
      </c>
      <c r="I81" s="311">
        <v>4428.4015570000001</v>
      </c>
      <c r="J81" s="138">
        <v>269.02131399999996</v>
      </c>
      <c r="K81" s="138">
        <v>3176.3190365694022</v>
      </c>
      <c r="L81" s="138">
        <v>0</v>
      </c>
    </row>
    <row r="82" spans="1:12" s="1418" customFormat="1" ht="9" customHeight="1">
      <c r="A82" s="1452" t="s">
        <v>1012</v>
      </c>
      <c r="B82" s="756">
        <v>3246.0587249999999</v>
      </c>
      <c r="C82" s="756">
        <v>352.59503000000001</v>
      </c>
      <c r="D82" s="756">
        <v>12.854767000000001</v>
      </c>
      <c r="E82" s="756">
        <v>47.431255999999998</v>
      </c>
      <c r="F82" s="756">
        <v>0</v>
      </c>
      <c r="G82" s="756">
        <v>0.160131</v>
      </c>
      <c r="H82" s="756">
        <v>90.541324000000003</v>
      </c>
      <c r="I82" s="756">
        <v>1500.7660679999999</v>
      </c>
      <c r="J82" s="756">
        <v>264.91411199999999</v>
      </c>
      <c r="K82" s="756">
        <v>976.79603699999996</v>
      </c>
      <c r="L82" s="756">
        <v>0</v>
      </c>
    </row>
    <row r="83" spans="1:12" s="1418" customFormat="1" ht="9" customHeight="1">
      <c r="A83" s="1452" t="s">
        <v>1013</v>
      </c>
      <c r="B83" s="756">
        <v>2637.1127545694021</v>
      </c>
      <c r="C83" s="756">
        <v>335.93897399999997</v>
      </c>
      <c r="D83" s="756">
        <v>9.9668270000000003</v>
      </c>
      <c r="E83" s="756">
        <v>42.659576999999999</v>
      </c>
      <c r="F83" s="756">
        <v>0</v>
      </c>
      <c r="G83" s="756">
        <v>2.28911</v>
      </c>
      <c r="H83" s="756">
        <v>88.868583999999998</v>
      </c>
      <c r="I83" s="756">
        <v>1286.5783650000001</v>
      </c>
      <c r="J83" s="756">
        <v>0</v>
      </c>
      <c r="K83" s="756">
        <v>870.81131756940204</v>
      </c>
      <c r="L83" s="756">
        <v>0</v>
      </c>
    </row>
    <row r="84" spans="1:12" s="1418" customFormat="1" ht="9" customHeight="1">
      <c r="A84" s="1457" t="s">
        <v>1014</v>
      </c>
      <c r="B84" s="1459">
        <v>3617.600911</v>
      </c>
      <c r="C84" s="1459">
        <v>427.26502499999998</v>
      </c>
      <c r="D84" s="1459">
        <v>22.229130000000001</v>
      </c>
      <c r="E84" s="1459">
        <v>59.239128999999998</v>
      </c>
      <c r="F84" s="1459">
        <v>0</v>
      </c>
      <c r="G84" s="1459">
        <v>0</v>
      </c>
      <c r="H84" s="1459">
        <v>134.99161899999999</v>
      </c>
      <c r="I84" s="1459">
        <v>1641.0571239999999</v>
      </c>
      <c r="J84" s="1459">
        <v>4.107202</v>
      </c>
      <c r="K84" s="1459">
        <v>1328.7116820000001</v>
      </c>
      <c r="L84" s="1459">
        <v>0</v>
      </c>
    </row>
    <row r="85" spans="1:12" s="62" customFormat="1" ht="3.75" customHeight="1">
      <c r="A85" s="216"/>
      <c r="B85" s="396"/>
      <c r="C85" s="3"/>
      <c r="D85" s="3"/>
      <c r="E85" s="3"/>
      <c r="F85" s="3"/>
      <c r="G85" s="3"/>
      <c r="H85" s="3"/>
      <c r="I85" s="3"/>
      <c r="J85" s="3"/>
    </row>
    <row r="86" spans="1:12" s="41" customFormat="1" ht="8.4499999999999993" customHeight="1">
      <c r="A86" s="41" t="s">
        <v>840</v>
      </c>
    </row>
    <row r="87" spans="1:12" s="41" customFormat="1" ht="8.4499999999999993" customHeight="1">
      <c r="A87" s="41" t="s">
        <v>99</v>
      </c>
    </row>
    <row r="88" spans="1:12" s="41" customFormat="1" ht="8.4499999999999993" customHeight="1">
      <c r="A88" s="41" t="s">
        <v>1920</v>
      </c>
    </row>
    <row r="89" spans="1:12" s="41" customFormat="1" ht="9.9499999999999993" customHeight="1"/>
  </sheetData>
  <phoneticPr fontId="0" type="noConversion"/>
  <pageMargins left="0.51181102362204722" right="0.51181102362204722" top="0.98425196850393704" bottom="0" header="0.51181102362204722" footer="0.19685039370078741"/>
  <pageSetup paperSize="9" firstPageNumber="111" orientation="portrait" useFirstPageNumber="1" r:id="rId1"/>
  <headerFooter alignWithMargins="0">
    <oddFooter>&amp;C&amp;"Times New Roman,Bold"&amp;10&amp;P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>
  <sheetPr codeName="Sheet77"/>
  <dimension ref="A1:M99"/>
  <sheetViews>
    <sheetView zoomScale="115" zoomScaleNormal="115" workbookViewId="0">
      <selection activeCell="L13" sqref="L13"/>
    </sheetView>
  </sheetViews>
  <sheetFormatPr defaultColWidth="7.33203125" defaultRowHeight="9.9499999999999993" customHeight="1"/>
  <cols>
    <col min="1" max="1" width="12" style="19" customWidth="1"/>
    <col min="2" max="2" width="10.5" style="19" customWidth="1"/>
    <col min="3" max="3" width="10" style="19" customWidth="1"/>
    <col min="4" max="4" width="10.1640625" style="19" customWidth="1"/>
    <col min="5" max="5" width="10" style="19" customWidth="1"/>
    <col min="6" max="6" width="10.83203125" style="19" customWidth="1"/>
    <col min="7" max="7" width="10" style="19" customWidth="1"/>
    <col min="8" max="8" width="9.6640625" style="19" customWidth="1"/>
    <col min="9" max="9" width="10.83203125" style="19" customWidth="1"/>
    <col min="10" max="10" width="10" style="19" customWidth="1"/>
    <col min="11" max="11" width="10.5" style="19" customWidth="1"/>
    <col min="12" max="12" width="10.6640625" style="19" customWidth="1"/>
    <col min="13" max="16384" width="7.33203125" style="1"/>
  </cols>
  <sheetData>
    <row r="1" spans="1:12" s="463" customFormat="1" ht="14.1" customHeight="1">
      <c r="A1" s="458" t="s">
        <v>2464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</row>
    <row r="2" spans="1:12" s="463" customFormat="1" ht="14.1" customHeight="1">
      <c r="A2" s="462"/>
    </row>
    <row r="3" spans="1:12" s="463" customFormat="1" ht="14.1" customHeight="1">
      <c r="A3" s="462"/>
    </row>
    <row r="4" spans="1:12" s="463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</row>
    <row r="5" spans="1:12" s="4" customFormat="1" ht="9.9499999999999993" customHeight="1">
      <c r="A5" s="213"/>
      <c r="B5" s="5"/>
      <c r="C5" s="5"/>
      <c r="D5" s="5"/>
      <c r="E5" s="5"/>
      <c r="F5" s="5"/>
      <c r="G5" s="5"/>
      <c r="H5" s="5"/>
      <c r="I5" s="5"/>
      <c r="J5" s="5"/>
      <c r="K5" s="5"/>
      <c r="L5" s="73" t="s">
        <v>100</v>
      </c>
    </row>
    <row r="6" spans="1:12" s="4" customFormat="1" ht="9.9499999999999993" customHeight="1">
      <c r="A6" s="1907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1776</v>
      </c>
    </row>
    <row r="7" spans="1:12" s="4" customFormat="1" ht="9.9499999999999993" customHeight="1">
      <c r="A7" s="1907"/>
      <c r="B7" s="5"/>
      <c r="C7" s="5"/>
      <c r="D7" s="5"/>
      <c r="E7" s="5" t="s">
        <v>101</v>
      </c>
      <c r="F7" s="5"/>
      <c r="G7" s="5"/>
      <c r="H7" s="5"/>
      <c r="I7" s="5" t="s">
        <v>842</v>
      </c>
      <c r="J7" s="5"/>
      <c r="K7" s="5" t="s">
        <v>103</v>
      </c>
      <c r="L7" s="5" t="s">
        <v>845</v>
      </c>
    </row>
    <row r="8" spans="1:12" s="4" customFormat="1" ht="9.9499999999999993" customHeight="1">
      <c r="A8" s="1907" t="s">
        <v>976</v>
      </c>
      <c r="B8" s="5"/>
      <c r="C8" s="5"/>
      <c r="D8" s="5"/>
      <c r="E8" s="5" t="s">
        <v>105</v>
      </c>
      <c r="F8" s="5"/>
      <c r="G8" s="5"/>
      <c r="H8" s="5"/>
      <c r="I8" s="5" t="s">
        <v>857</v>
      </c>
      <c r="J8" s="5" t="s">
        <v>1791</v>
      </c>
      <c r="K8" s="5" t="s">
        <v>107</v>
      </c>
      <c r="L8" s="5" t="s">
        <v>847</v>
      </c>
    </row>
    <row r="9" spans="1:12" s="4" customFormat="1" ht="9.9499999999999993" customHeight="1">
      <c r="A9" s="1907" t="s">
        <v>1001</v>
      </c>
      <c r="B9" s="5"/>
      <c r="C9" s="5" t="s">
        <v>178</v>
      </c>
      <c r="D9" s="5" t="s">
        <v>767</v>
      </c>
      <c r="E9" s="5" t="s">
        <v>768</v>
      </c>
      <c r="F9" s="5" t="s">
        <v>848</v>
      </c>
      <c r="G9" s="5" t="s">
        <v>814</v>
      </c>
      <c r="H9" s="5"/>
      <c r="I9" s="5" t="s">
        <v>1129</v>
      </c>
      <c r="J9" s="5" t="s">
        <v>1776</v>
      </c>
      <c r="K9" s="5" t="s">
        <v>102</v>
      </c>
      <c r="L9" s="5" t="s">
        <v>816</v>
      </c>
    </row>
    <row r="10" spans="1:12" s="4" customFormat="1" ht="9.9499999999999993" customHeight="1">
      <c r="A10" s="1907" t="s">
        <v>851</v>
      </c>
      <c r="B10" s="5"/>
      <c r="C10" s="5" t="s">
        <v>817</v>
      </c>
      <c r="D10" s="5" t="s">
        <v>1776</v>
      </c>
      <c r="E10" s="5" t="s">
        <v>818</v>
      </c>
      <c r="F10" s="5" t="s">
        <v>819</v>
      </c>
      <c r="G10" s="5" t="s">
        <v>820</v>
      </c>
      <c r="H10" s="5" t="s">
        <v>1130</v>
      </c>
      <c r="I10" s="5" t="s">
        <v>822</v>
      </c>
      <c r="J10" s="5" t="s">
        <v>777</v>
      </c>
      <c r="K10" s="5" t="s">
        <v>824</v>
      </c>
      <c r="L10" s="5" t="s">
        <v>850</v>
      </c>
    </row>
    <row r="11" spans="1:12" s="4" customFormat="1" ht="9.9499999999999993" customHeight="1">
      <c r="A11" s="1907"/>
      <c r="B11" s="5" t="s">
        <v>1341</v>
      </c>
      <c r="C11" s="5" t="s">
        <v>852</v>
      </c>
      <c r="D11" s="5" t="s">
        <v>980</v>
      </c>
      <c r="E11" s="5" t="s">
        <v>827</v>
      </c>
      <c r="F11" s="5" t="s">
        <v>828</v>
      </c>
      <c r="G11" s="5" t="s">
        <v>829</v>
      </c>
      <c r="H11" s="5" t="s">
        <v>853</v>
      </c>
      <c r="I11" s="5" t="s">
        <v>1000</v>
      </c>
      <c r="J11" s="5" t="s">
        <v>854</v>
      </c>
      <c r="K11" s="5" t="s">
        <v>831</v>
      </c>
      <c r="L11" s="5" t="s">
        <v>855</v>
      </c>
    </row>
    <row r="12" spans="1:12" s="4" customFormat="1" ht="9.9499999999999993" customHeight="1">
      <c r="A12" s="190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417" customFormat="1" ht="9" customHeight="1">
      <c r="A13" s="1469" t="s">
        <v>1665</v>
      </c>
      <c r="B13" s="1414" t="s">
        <v>132</v>
      </c>
      <c r="C13" s="1414">
        <v>243.1</v>
      </c>
      <c r="D13" s="1414">
        <v>18.899999999999999</v>
      </c>
      <c r="E13" s="1414">
        <v>63.8</v>
      </c>
      <c r="F13" s="1414">
        <v>182.7</v>
      </c>
      <c r="G13" s="1414">
        <v>7</v>
      </c>
      <c r="H13" s="1414">
        <v>179.5</v>
      </c>
      <c r="I13" s="1414">
        <v>509.5</v>
      </c>
      <c r="J13" s="1414">
        <v>270.10000000000002</v>
      </c>
      <c r="K13" s="1414">
        <v>310.10000000000002</v>
      </c>
      <c r="L13" s="1414">
        <v>29.9</v>
      </c>
    </row>
    <row r="14" spans="1:12" s="1417" customFormat="1" ht="9" customHeight="1">
      <c r="A14" s="1437" t="s">
        <v>1666</v>
      </c>
      <c r="B14" s="1416">
        <v>1981.7</v>
      </c>
      <c r="C14" s="1416">
        <v>291.10000000000002</v>
      </c>
      <c r="D14" s="1416">
        <v>42.4</v>
      </c>
      <c r="E14" s="1416">
        <v>88.7</v>
      </c>
      <c r="F14" s="1416">
        <v>211.7</v>
      </c>
      <c r="G14" s="1416">
        <v>7.4</v>
      </c>
      <c r="H14" s="1416">
        <v>190.1</v>
      </c>
      <c r="I14" s="1416">
        <v>545.9</v>
      </c>
      <c r="J14" s="1416">
        <v>413.4</v>
      </c>
      <c r="K14" s="1416">
        <v>168.4</v>
      </c>
      <c r="L14" s="1416">
        <v>22.6</v>
      </c>
    </row>
    <row r="15" spans="1:12" s="1417" customFormat="1" ht="9" customHeight="1">
      <c r="A15" s="1437" t="s">
        <v>1667</v>
      </c>
      <c r="B15" s="1416">
        <v>2008</v>
      </c>
      <c r="C15" s="1416">
        <v>249.3</v>
      </c>
      <c r="D15" s="1416">
        <v>20.2</v>
      </c>
      <c r="E15" s="1416">
        <v>36.4</v>
      </c>
      <c r="F15" s="1416">
        <v>249</v>
      </c>
      <c r="G15" s="1416">
        <v>8.3000000000000007</v>
      </c>
      <c r="H15" s="1416">
        <v>224.5</v>
      </c>
      <c r="I15" s="1416">
        <v>660.6</v>
      </c>
      <c r="J15" s="1416">
        <v>375.5</v>
      </c>
      <c r="K15" s="1416">
        <v>145.80000000000001</v>
      </c>
      <c r="L15" s="1416">
        <v>38.4</v>
      </c>
    </row>
    <row r="16" spans="1:12" s="1417" customFormat="1" ht="9" customHeight="1">
      <c r="A16" s="1437" t="s">
        <v>1668</v>
      </c>
      <c r="B16" s="1416">
        <v>2469.6</v>
      </c>
      <c r="C16" s="1416">
        <v>323</v>
      </c>
      <c r="D16" s="1416">
        <v>44.1</v>
      </c>
      <c r="E16" s="1416">
        <v>53</v>
      </c>
      <c r="F16" s="1416">
        <v>250.4</v>
      </c>
      <c r="G16" s="1416">
        <v>30.8</v>
      </c>
      <c r="H16" s="1416">
        <v>254.9</v>
      </c>
      <c r="I16" s="1416">
        <v>819.2</v>
      </c>
      <c r="J16" s="1416">
        <v>483.1</v>
      </c>
      <c r="K16" s="1416">
        <v>201</v>
      </c>
      <c r="L16" s="1416">
        <v>9.9</v>
      </c>
    </row>
    <row r="17" spans="1:12" s="1417" customFormat="1" ht="9" customHeight="1">
      <c r="A17" s="1437" t="s">
        <v>1669</v>
      </c>
      <c r="B17" s="1416">
        <v>2884.7</v>
      </c>
      <c r="C17" s="1416">
        <v>292</v>
      </c>
      <c r="D17" s="1416">
        <v>35.700000000000003</v>
      </c>
      <c r="E17" s="1416">
        <v>61.4</v>
      </c>
      <c r="F17" s="1416">
        <v>232.4</v>
      </c>
      <c r="G17" s="1416">
        <v>22.4</v>
      </c>
      <c r="H17" s="1416">
        <v>297.5</v>
      </c>
      <c r="I17" s="1416">
        <v>1084.7</v>
      </c>
      <c r="J17" s="1416">
        <v>574.70000000000005</v>
      </c>
      <c r="K17" s="1416">
        <v>275</v>
      </c>
      <c r="L17" s="1416">
        <v>8.9</v>
      </c>
    </row>
    <row r="18" spans="1:12" s="1417" customFormat="1" ht="9" customHeight="1">
      <c r="A18" s="1437" t="s">
        <v>1670</v>
      </c>
      <c r="B18" s="1416">
        <v>3480.1</v>
      </c>
      <c r="C18" s="1416">
        <v>412.9</v>
      </c>
      <c r="D18" s="1416">
        <v>25.8</v>
      </c>
      <c r="E18" s="1416">
        <v>100.9</v>
      </c>
      <c r="F18" s="1416">
        <v>409.7</v>
      </c>
      <c r="G18" s="1416">
        <v>26</v>
      </c>
      <c r="H18" s="1416">
        <v>396.7</v>
      </c>
      <c r="I18" s="1416">
        <v>1089.9000000000001</v>
      </c>
      <c r="J18" s="1416">
        <v>719.7</v>
      </c>
      <c r="K18" s="1416">
        <v>288.3</v>
      </c>
      <c r="L18" s="1416">
        <v>10.199999999999999</v>
      </c>
    </row>
    <row r="19" spans="1:12" s="1417" customFormat="1" ht="9" customHeight="1">
      <c r="A19" s="1437" t="s">
        <v>1671</v>
      </c>
      <c r="B19" s="1416">
        <v>4428.2</v>
      </c>
      <c r="C19" s="1416">
        <v>601.20000000000005</v>
      </c>
      <c r="D19" s="1416">
        <v>24.8</v>
      </c>
      <c r="E19" s="1416">
        <v>115.5</v>
      </c>
      <c r="F19" s="1416">
        <v>583.6</v>
      </c>
      <c r="G19" s="1416">
        <v>92.5</v>
      </c>
      <c r="H19" s="1416">
        <v>527.29999999999995</v>
      </c>
      <c r="I19" s="1416">
        <v>1259.2</v>
      </c>
      <c r="J19" s="1416">
        <v>802.9</v>
      </c>
      <c r="K19" s="1416">
        <v>407.6</v>
      </c>
      <c r="L19" s="1416">
        <v>13.6</v>
      </c>
    </row>
    <row r="20" spans="1:12" s="1417" customFormat="1" ht="9" customHeight="1">
      <c r="A20" s="1437" t="s">
        <v>1672</v>
      </c>
      <c r="B20" s="1416">
        <v>4930.3</v>
      </c>
      <c r="C20" s="1416">
        <v>619.20000000000005</v>
      </c>
      <c r="D20" s="1416">
        <v>35.6</v>
      </c>
      <c r="E20" s="1416">
        <v>142.6</v>
      </c>
      <c r="F20" s="1416">
        <v>579.29999999999995</v>
      </c>
      <c r="G20" s="1416">
        <v>64.3</v>
      </c>
      <c r="H20" s="1416">
        <v>599.20000000000005</v>
      </c>
      <c r="I20" s="1416">
        <v>1555.5</v>
      </c>
      <c r="J20" s="1416">
        <v>892.1</v>
      </c>
      <c r="K20" s="1416">
        <v>430.2</v>
      </c>
      <c r="L20" s="1416">
        <v>12.3</v>
      </c>
    </row>
    <row r="21" spans="1:12" s="1417" customFormat="1" ht="9" customHeight="1">
      <c r="A21" s="1437" t="s">
        <v>1673</v>
      </c>
      <c r="B21" s="1416">
        <v>6314</v>
      </c>
      <c r="C21" s="1416">
        <v>924.7</v>
      </c>
      <c r="D21" s="1416">
        <v>62.5</v>
      </c>
      <c r="E21" s="1416">
        <v>206.3</v>
      </c>
      <c r="F21" s="1416">
        <v>701.9</v>
      </c>
      <c r="G21" s="1416">
        <v>66.3</v>
      </c>
      <c r="H21" s="1416">
        <v>646</v>
      </c>
      <c r="I21" s="1416">
        <v>1936.8</v>
      </c>
      <c r="J21" s="1416">
        <v>1180.9000000000001</v>
      </c>
      <c r="K21" s="1416">
        <v>584.29999999999995</v>
      </c>
      <c r="L21" s="1416">
        <v>4.3</v>
      </c>
    </row>
    <row r="22" spans="1:12" s="1417" customFormat="1" ht="9" customHeight="1">
      <c r="A22" s="1437" t="s">
        <v>1674</v>
      </c>
      <c r="B22" s="1416">
        <v>6514.3</v>
      </c>
      <c r="C22" s="1416">
        <v>728.4</v>
      </c>
      <c r="D22" s="1416">
        <v>71.8</v>
      </c>
      <c r="E22" s="1416">
        <v>266.2</v>
      </c>
      <c r="F22" s="1416">
        <v>749.2</v>
      </c>
      <c r="G22" s="1416">
        <v>78.5</v>
      </c>
      <c r="H22" s="1416">
        <v>698.4</v>
      </c>
      <c r="I22" s="1416">
        <v>1801.9</v>
      </c>
      <c r="J22" s="1416">
        <v>1651.2</v>
      </c>
      <c r="K22" s="1416">
        <v>466.3</v>
      </c>
      <c r="L22" s="1416">
        <v>2.4</v>
      </c>
    </row>
    <row r="23" spans="1:12" s="1417" customFormat="1" ht="9" customHeight="1">
      <c r="A23" s="1437" t="s">
        <v>1675</v>
      </c>
      <c r="B23" s="1416">
        <v>7742.1</v>
      </c>
      <c r="C23" s="1416">
        <v>782.9</v>
      </c>
      <c r="D23" s="1416">
        <v>79.400000000000006</v>
      </c>
      <c r="E23" s="1416">
        <v>424.5</v>
      </c>
      <c r="F23" s="1416">
        <v>918.8</v>
      </c>
      <c r="G23" s="1416">
        <v>122.7</v>
      </c>
      <c r="H23" s="1416">
        <v>908</v>
      </c>
      <c r="I23" s="1416">
        <v>2376.9</v>
      </c>
      <c r="J23" s="1416">
        <v>1671.4</v>
      </c>
      <c r="K23" s="1416">
        <v>450.6</v>
      </c>
      <c r="L23" s="1416">
        <v>6.8</v>
      </c>
    </row>
    <row r="24" spans="1:12" s="1417" customFormat="1" ht="9" customHeight="1">
      <c r="A24" s="1437" t="s">
        <v>1676</v>
      </c>
      <c r="B24" s="1416">
        <v>9341.2000000000007</v>
      </c>
      <c r="C24" s="1416">
        <v>971.1</v>
      </c>
      <c r="D24" s="1416">
        <v>112.9</v>
      </c>
      <c r="E24" s="1416">
        <v>393</v>
      </c>
      <c r="F24" s="1416">
        <v>1054</v>
      </c>
      <c r="G24" s="1416">
        <v>101.9</v>
      </c>
      <c r="H24" s="1416">
        <v>1170.2</v>
      </c>
      <c r="I24" s="1416">
        <v>2759.5</v>
      </c>
      <c r="J24" s="1416">
        <v>2134.6999999999998</v>
      </c>
      <c r="K24" s="1416">
        <v>637.20000000000005</v>
      </c>
      <c r="L24" s="1416">
        <v>6.9</v>
      </c>
    </row>
    <row r="25" spans="1:12" s="1417" customFormat="1" ht="9" customHeight="1">
      <c r="A25" s="1437" t="s">
        <v>1677</v>
      </c>
      <c r="B25" s="1416">
        <v>10905.2</v>
      </c>
      <c r="C25" s="1416">
        <v>1028.9000000000001</v>
      </c>
      <c r="D25" s="1416">
        <v>144</v>
      </c>
      <c r="E25" s="1416">
        <v>657.2</v>
      </c>
      <c r="F25" s="1416">
        <v>929.5</v>
      </c>
      <c r="G25" s="1416">
        <v>175.9</v>
      </c>
      <c r="H25" s="1416">
        <v>1287.5999999999999</v>
      </c>
      <c r="I25" s="1416">
        <v>3226.8</v>
      </c>
      <c r="J25" s="1416">
        <v>2784.1</v>
      </c>
      <c r="K25" s="1416">
        <v>663.9</v>
      </c>
      <c r="L25" s="1416">
        <v>7.3</v>
      </c>
    </row>
    <row r="26" spans="1:12" s="1417" customFormat="1" ht="9" customHeight="1">
      <c r="A26" s="1437" t="s">
        <v>1678</v>
      </c>
      <c r="B26" s="1416">
        <v>13869.6</v>
      </c>
      <c r="C26" s="1416">
        <v>1523.7</v>
      </c>
      <c r="D26" s="1416">
        <v>172.2</v>
      </c>
      <c r="E26" s="1416">
        <v>1036.8</v>
      </c>
      <c r="F26" s="1416">
        <v>1049.9000000000001</v>
      </c>
      <c r="G26" s="1416">
        <v>352.6</v>
      </c>
      <c r="H26" s="1416">
        <v>1495.4</v>
      </c>
      <c r="I26" s="1416">
        <v>3359.2</v>
      </c>
      <c r="J26" s="1416">
        <v>4143.7</v>
      </c>
      <c r="K26" s="1416">
        <v>729.1</v>
      </c>
      <c r="L26" s="1416">
        <v>7</v>
      </c>
    </row>
    <row r="27" spans="1:12" s="1417" customFormat="1" ht="9" customHeight="1">
      <c r="A27" s="1437" t="s">
        <v>727</v>
      </c>
      <c r="B27" s="1416">
        <v>16263.7</v>
      </c>
      <c r="C27" s="1416">
        <v>1332.6</v>
      </c>
      <c r="D27" s="1416">
        <v>197</v>
      </c>
      <c r="E27" s="1416">
        <v>1182.7</v>
      </c>
      <c r="F27" s="1416">
        <v>1116.7</v>
      </c>
      <c r="G27" s="1416">
        <v>342.7</v>
      </c>
      <c r="H27" s="1416">
        <v>1532.7</v>
      </c>
      <c r="I27" s="1416">
        <v>4671</v>
      </c>
      <c r="J27" s="1416">
        <v>4847</v>
      </c>
      <c r="K27" s="1416">
        <v>1036.5</v>
      </c>
      <c r="L27" s="1416">
        <v>4.8</v>
      </c>
    </row>
    <row r="28" spans="1:12" s="1417" customFormat="1" ht="9" customHeight="1">
      <c r="A28" s="1437" t="s">
        <v>728</v>
      </c>
      <c r="B28" s="1416">
        <v>18324.900000000001</v>
      </c>
      <c r="C28" s="1416">
        <v>1607.7</v>
      </c>
      <c r="D28" s="1416">
        <v>226.6</v>
      </c>
      <c r="E28" s="1416">
        <v>1571.1</v>
      </c>
      <c r="F28" s="1416">
        <v>1515.5</v>
      </c>
      <c r="G28" s="1416">
        <v>476.3</v>
      </c>
      <c r="H28" s="1416">
        <v>2823.9</v>
      </c>
      <c r="I28" s="1416">
        <v>5065</v>
      </c>
      <c r="J28" s="1416">
        <v>3790.4</v>
      </c>
      <c r="K28" s="1416">
        <v>1247.8</v>
      </c>
      <c r="L28" s="1416">
        <v>0.6</v>
      </c>
    </row>
    <row r="29" spans="1:12" s="1417" customFormat="1" ht="9" customHeight="1">
      <c r="A29" s="1437" t="s">
        <v>729</v>
      </c>
      <c r="B29" s="1416">
        <v>23226.5</v>
      </c>
      <c r="C29" s="1416">
        <v>1820.5</v>
      </c>
      <c r="D29" s="1416">
        <v>257</v>
      </c>
      <c r="E29" s="1416">
        <v>2013.4</v>
      </c>
      <c r="F29" s="1416">
        <v>2278.3000000000002</v>
      </c>
      <c r="G29" s="1416">
        <v>741.7</v>
      </c>
      <c r="H29" s="1416">
        <v>3051.1</v>
      </c>
      <c r="I29" s="1416">
        <v>5950.8</v>
      </c>
      <c r="J29" s="1416">
        <v>5990.8</v>
      </c>
      <c r="K29" s="1416">
        <v>1120.7</v>
      </c>
      <c r="L29" s="1416">
        <v>2.2000000000000002</v>
      </c>
    </row>
    <row r="30" spans="1:12" s="1417" customFormat="1" ht="9" customHeight="1">
      <c r="A30" s="1437" t="s">
        <v>732</v>
      </c>
      <c r="B30" s="1416">
        <v>31940</v>
      </c>
      <c r="C30" s="1416">
        <v>2947.5</v>
      </c>
      <c r="D30" s="1416">
        <v>288.3</v>
      </c>
      <c r="E30" s="1416">
        <v>3415.7</v>
      </c>
      <c r="F30" s="1416">
        <v>3644.7</v>
      </c>
      <c r="G30" s="1416">
        <v>801.8</v>
      </c>
      <c r="H30" s="1416">
        <v>4615.3</v>
      </c>
      <c r="I30" s="1416">
        <v>8599.9</v>
      </c>
      <c r="J30" s="1416">
        <v>5892.5</v>
      </c>
      <c r="K30" s="1416">
        <v>1547.6</v>
      </c>
      <c r="L30" s="1416">
        <v>186.7</v>
      </c>
    </row>
    <row r="31" spans="1:12" s="1417" customFormat="1" ht="9" customHeight="1">
      <c r="A31" s="1437" t="s">
        <v>737</v>
      </c>
      <c r="B31" s="1416">
        <v>39205.599999999999</v>
      </c>
      <c r="C31" s="1416">
        <v>3024.7</v>
      </c>
      <c r="D31" s="1416">
        <v>469.3</v>
      </c>
      <c r="E31" s="1416">
        <v>3977</v>
      </c>
      <c r="F31" s="1416">
        <v>3834.1</v>
      </c>
      <c r="G31" s="1416">
        <v>1085.0999999999999</v>
      </c>
      <c r="H31" s="1416">
        <v>5265</v>
      </c>
      <c r="I31" s="1416">
        <v>11633.1</v>
      </c>
      <c r="J31" s="1416">
        <v>7701.7</v>
      </c>
      <c r="K31" s="1416">
        <v>2185.9</v>
      </c>
      <c r="L31" s="1416">
        <v>29.7</v>
      </c>
    </row>
    <row r="32" spans="1:12" s="1417" customFormat="1" ht="9" customHeight="1">
      <c r="A32" s="1437" t="s">
        <v>738</v>
      </c>
      <c r="B32" s="1416">
        <v>51570.8</v>
      </c>
      <c r="C32" s="1416">
        <v>4084.8</v>
      </c>
      <c r="D32" s="1416">
        <v>367.6</v>
      </c>
      <c r="E32" s="1416">
        <v>3122.3</v>
      </c>
      <c r="F32" s="1416">
        <v>4837</v>
      </c>
      <c r="G32" s="1416">
        <v>1457.2</v>
      </c>
      <c r="H32" s="1416">
        <v>5541.4</v>
      </c>
      <c r="I32" s="1416">
        <v>19147.5</v>
      </c>
      <c r="J32" s="1416">
        <v>10037.5</v>
      </c>
      <c r="K32" s="1416">
        <v>2884.5</v>
      </c>
      <c r="L32" s="1416">
        <v>91.2</v>
      </c>
    </row>
    <row r="33" spans="1:13" s="1417" customFormat="1" ht="9" customHeight="1">
      <c r="A33" s="1437" t="s">
        <v>740</v>
      </c>
      <c r="B33" s="1416">
        <v>63679.5</v>
      </c>
      <c r="C33" s="1416">
        <v>4464</v>
      </c>
      <c r="D33" s="1416">
        <v>500.9</v>
      </c>
      <c r="E33" s="1416">
        <v>3347.9</v>
      </c>
      <c r="F33" s="1416">
        <v>4717.1000000000004</v>
      </c>
      <c r="G33" s="1416">
        <v>2056</v>
      </c>
      <c r="H33" s="1416">
        <v>7193</v>
      </c>
      <c r="I33" s="1416">
        <v>25300.6</v>
      </c>
      <c r="J33" s="1416">
        <v>13027.6</v>
      </c>
      <c r="K33" s="1416">
        <v>3057.2</v>
      </c>
      <c r="L33" s="1416">
        <v>15</v>
      </c>
    </row>
    <row r="34" spans="1:13" s="1417" customFormat="1" ht="9" customHeight="1">
      <c r="A34" s="1437" t="s">
        <v>741</v>
      </c>
      <c r="B34" s="1416">
        <v>74454.5</v>
      </c>
      <c r="C34" s="1416">
        <v>4785.8</v>
      </c>
      <c r="D34" s="1416">
        <v>508.6</v>
      </c>
      <c r="E34" s="1416">
        <v>4865.8999999999996</v>
      </c>
      <c r="F34" s="1416">
        <v>5549.3</v>
      </c>
      <c r="G34" s="1416">
        <v>2830.9</v>
      </c>
      <c r="H34" s="1416">
        <v>8686.7999999999993</v>
      </c>
      <c r="I34" s="1416">
        <v>28129.7</v>
      </c>
      <c r="J34" s="1416">
        <v>15301.1</v>
      </c>
      <c r="K34" s="1416">
        <v>3794.6</v>
      </c>
      <c r="L34" s="1416">
        <v>1.8</v>
      </c>
      <c r="M34" s="1471"/>
    </row>
    <row r="35" spans="1:13" s="1417" customFormat="1" ht="9" customHeight="1">
      <c r="A35" s="1464" t="s">
        <v>742</v>
      </c>
      <c r="B35" s="1441">
        <v>93553.4</v>
      </c>
      <c r="C35" s="1441">
        <v>5400.5</v>
      </c>
      <c r="D35" s="1441">
        <v>590.70000000000005</v>
      </c>
      <c r="E35" s="1441">
        <v>5487.1</v>
      </c>
      <c r="F35" s="1441">
        <v>7160.3</v>
      </c>
      <c r="G35" s="1441">
        <v>2327.6</v>
      </c>
      <c r="H35" s="1441">
        <v>8504.2000000000007</v>
      </c>
      <c r="I35" s="1441">
        <v>44741.9</v>
      </c>
      <c r="J35" s="1441">
        <v>13794.9</v>
      </c>
      <c r="K35" s="1441">
        <v>4016.4</v>
      </c>
      <c r="L35" s="1441">
        <v>1529.8</v>
      </c>
      <c r="M35" s="1471"/>
    </row>
    <row r="36" spans="1:13" s="1417" customFormat="1" ht="9" customHeight="1">
      <c r="A36" s="1464" t="s">
        <v>743</v>
      </c>
      <c r="B36" s="1441">
        <v>89002</v>
      </c>
      <c r="C36" s="1441">
        <v>4929</v>
      </c>
      <c r="D36" s="1441">
        <v>799.5</v>
      </c>
      <c r="E36" s="1441">
        <v>6976.2</v>
      </c>
      <c r="F36" s="1441">
        <v>9537.2999999999993</v>
      </c>
      <c r="G36" s="1441">
        <v>2025.8</v>
      </c>
      <c r="H36" s="1441">
        <v>11077.3</v>
      </c>
      <c r="I36" s="1441">
        <v>32601.599999999999</v>
      </c>
      <c r="J36" s="1441">
        <v>16734.7</v>
      </c>
      <c r="K36" s="1441">
        <v>3974</v>
      </c>
      <c r="L36" s="1441">
        <v>346.6</v>
      </c>
      <c r="M36" s="1471"/>
    </row>
    <row r="37" spans="1:13" s="1417" customFormat="1" ht="9" customHeight="1">
      <c r="A37" s="1470" t="s">
        <v>744</v>
      </c>
      <c r="B37" s="1438">
        <v>87525.3</v>
      </c>
      <c r="C37" s="1438">
        <v>7619.5</v>
      </c>
      <c r="D37" s="1438">
        <v>846.1</v>
      </c>
      <c r="E37" s="1438">
        <v>6246.7</v>
      </c>
      <c r="F37" s="1438">
        <v>8737.5</v>
      </c>
      <c r="G37" s="1438">
        <v>3329</v>
      </c>
      <c r="H37" s="1438">
        <v>12476.4</v>
      </c>
      <c r="I37" s="1438">
        <v>25638</v>
      </c>
      <c r="J37" s="1438">
        <v>18063.7</v>
      </c>
      <c r="K37" s="1438">
        <v>4302.3999999999996</v>
      </c>
      <c r="L37" s="1438">
        <v>266</v>
      </c>
      <c r="M37" s="1471"/>
    </row>
    <row r="38" spans="1:13" s="1417" customFormat="1" ht="9" customHeight="1">
      <c r="A38" s="1461" t="s">
        <v>745</v>
      </c>
      <c r="B38" s="1438">
        <v>108504.9</v>
      </c>
      <c r="C38" s="1438">
        <v>10839</v>
      </c>
      <c r="D38" s="1438">
        <v>906.5</v>
      </c>
      <c r="E38" s="1438">
        <v>7012.4</v>
      </c>
      <c r="F38" s="1438">
        <v>9097.9</v>
      </c>
      <c r="G38" s="1438">
        <v>4446</v>
      </c>
      <c r="H38" s="1438">
        <v>14474.2</v>
      </c>
      <c r="I38" s="1438">
        <v>34420</v>
      </c>
      <c r="J38" s="1438">
        <v>20547.900000000001</v>
      </c>
      <c r="K38" s="1438">
        <v>6682.8</v>
      </c>
      <c r="L38" s="1438">
        <v>78.2</v>
      </c>
    </row>
    <row r="39" spans="1:13" s="1418" customFormat="1" ht="9" customHeight="1">
      <c r="A39" s="1461" t="s">
        <v>746</v>
      </c>
      <c r="B39" s="65">
        <v>115687.2</v>
      </c>
      <c r="C39" s="65">
        <v>5994.4</v>
      </c>
      <c r="D39" s="65">
        <v>906.1</v>
      </c>
      <c r="E39" s="65">
        <v>7559.6</v>
      </c>
      <c r="F39" s="65">
        <v>11269.2</v>
      </c>
      <c r="G39" s="65">
        <v>5589.2</v>
      </c>
      <c r="H39" s="65">
        <v>12941.9</v>
      </c>
      <c r="I39" s="65">
        <v>41188</v>
      </c>
      <c r="J39" s="65">
        <v>23027.8</v>
      </c>
      <c r="K39" s="65">
        <v>7210.2</v>
      </c>
      <c r="L39" s="65">
        <v>0.8</v>
      </c>
    </row>
    <row r="40" spans="1:13" s="1418" customFormat="1" ht="9" customHeight="1">
      <c r="A40" s="263" t="s">
        <v>748</v>
      </c>
      <c r="B40" s="65">
        <v>107388.9</v>
      </c>
      <c r="C40" s="65">
        <v>6333.2</v>
      </c>
      <c r="D40" s="65">
        <v>717.1</v>
      </c>
      <c r="E40" s="65">
        <v>6734.1</v>
      </c>
      <c r="F40" s="65">
        <v>15200.8</v>
      </c>
      <c r="G40" s="65">
        <v>7887.5</v>
      </c>
      <c r="H40" s="65">
        <v>12380.9</v>
      </c>
      <c r="I40" s="65">
        <v>32889.1</v>
      </c>
      <c r="J40" s="65">
        <v>19513.8</v>
      </c>
      <c r="K40" s="65">
        <v>5670.3</v>
      </c>
      <c r="L40" s="65">
        <v>62.1</v>
      </c>
    </row>
    <row r="41" spans="1:13" s="1418" customFormat="1" ht="9" customHeight="1">
      <c r="A41" s="1449" t="s">
        <v>895</v>
      </c>
      <c r="B41" s="65">
        <v>124352.1</v>
      </c>
      <c r="C41" s="65">
        <v>9370.5</v>
      </c>
      <c r="D41" s="65">
        <v>792.2</v>
      </c>
      <c r="E41" s="65">
        <v>8479.2999999999993</v>
      </c>
      <c r="F41" s="65">
        <v>19944.099999999999</v>
      </c>
      <c r="G41" s="65">
        <v>7750.5</v>
      </c>
      <c r="H41" s="65">
        <v>14319.5</v>
      </c>
      <c r="I41" s="65">
        <v>34888.199999999997</v>
      </c>
      <c r="J41" s="65">
        <v>20702.099999999999</v>
      </c>
      <c r="K41" s="65">
        <v>6582.7</v>
      </c>
      <c r="L41" s="65">
        <v>1523</v>
      </c>
    </row>
    <row r="42" spans="1:13" s="1418" customFormat="1" ht="9" customHeight="1">
      <c r="A42" s="263" t="s">
        <v>873</v>
      </c>
      <c r="B42" s="65">
        <v>136277.1</v>
      </c>
      <c r="C42" s="65">
        <v>8554</v>
      </c>
      <c r="D42" s="65">
        <v>1026.8</v>
      </c>
      <c r="E42" s="65">
        <v>10550.6</v>
      </c>
      <c r="F42" s="65">
        <v>21904.1</v>
      </c>
      <c r="G42" s="65">
        <v>8634.4</v>
      </c>
      <c r="H42" s="65">
        <v>16544.900000000001</v>
      </c>
      <c r="I42" s="65">
        <v>36510.5</v>
      </c>
      <c r="J42" s="65">
        <v>25694.2</v>
      </c>
      <c r="K42" s="65">
        <v>5103.8</v>
      </c>
      <c r="L42" s="65">
        <v>1753.8</v>
      </c>
    </row>
    <row r="43" spans="1:13" s="1418" customFormat="1" ht="9" customHeight="1">
      <c r="A43" s="263" t="s">
        <v>1601</v>
      </c>
      <c r="B43" s="65">
        <v>149473.60000000001</v>
      </c>
      <c r="C43" s="65">
        <v>9820.7000000000007</v>
      </c>
      <c r="D43" s="65">
        <v>1015.6</v>
      </c>
      <c r="E43" s="65">
        <v>11207</v>
      </c>
      <c r="F43" s="65">
        <v>29927.3</v>
      </c>
      <c r="G43" s="65">
        <v>6016.3</v>
      </c>
      <c r="H43" s="65">
        <v>19179.7</v>
      </c>
      <c r="I43" s="65">
        <v>37047.4</v>
      </c>
      <c r="J43" s="65">
        <v>26262.1</v>
      </c>
      <c r="K43" s="65">
        <v>7551.8</v>
      </c>
      <c r="L43" s="65">
        <v>1445.7</v>
      </c>
    </row>
    <row r="44" spans="1:13" s="1418" customFormat="1" ht="9" customHeight="1">
      <c r="A44" s="263" t="s">
        <v>1683</v>
      </c>
      <c r="B44" s="65">
        <v>173780.3</v>
      </c>
      <c r="C44" s="65">
        <v>13298.7</v>
      </c>
      <c r="D44" s="65">
        <v>1161.8</v>
      </c>
      <c r="E44" s="65">
        <v>10562.3</v>
      </c>
      <c r="F44" s="65">
        <v>36447</v>
      </c>
      <c r="G44" s="65">
        <v>10196.6</v>
      </c>
      <c r="H44" s="65">
        <v>24750.2</v>
      </c>
      <c r="I44" s="65">
        <v>40600.5</v>
      </c>
      <c r="J44" s="65">
        <v>26194.6</v>
      </c>
      <c r="K44" s="65">
        <v>10417.799999999999</v>
      </c>
      <c r="L44" s="65">
        <v>150.80000000000001</v>
      </c>
    </row>
    <row r="45" spans="1:13" s="1418" customFormat="1" ht="9" customHeight="1">
      <c r="A45" s="1451" t="s">
        <v>1408</v>
      </c>
      <c r="B45" s="65">
        <v>194694.6</v>
      </c>
      <c r="C45" s="65">
        <v>12895.9</v>
      </c>
      <c r="D45" s="65">
        <v>957.9</v>
      </c>
      <c r="E45" s="65">
        <v>8829.2999999999993</v>
      </c>
      <c r="F45" s="65">
        <v>36362</v>
      </c>
      <c r="G45" s="65">
        <v>12137.6</v>
      </c>
      <c r="H45" s="65">
        <v>26995.9</v>
      </c>
      <c r="I45" s="65">
        <v>48145.3</v>
      </c>
      <c r="J45" s="65">
        <v>36357.4</v>
      </c>
      <c r="K45" s="65">
        <v>11755</v>
      </c>
      <c r="L45" s="65">
        <v>258.3</v>
      </c>
    </row>
    <row r="46" spans="1:13" s="1418" customFormat="1" ht="9" customHeight="1">
      <c r="A46" s="1451" t="s">
        <v>1441</v>
      </c>
      <c r="B46" s="65">
        <v>221937.8</v>
      </c>
      <c r="C46" s="65">
        <v>15838.3</v>
      </c>
      <c r="D46" s="65">
        <v>1238.3</v>
      </c>
      <c r="E46" s="65">
        <v>8365.1</v>
      </c>
      <c r="F46" s="65">
        <v>43968.5</v>
      </c>
      <c r="G46" s="65">
        <v>9399.1</v>
      </c>
      <c r="H46" s="65">
        <v>26863.3</v>
      </c>
      <c r="I46" s="65">
        <v>57448.4</v>
      </c>
      <c r="J46" s="65">
        <v>48006.400000000001</v>
      </c>
      <c r="K46" s="65">
        <v>10726.2</v>
      </c>
      <c r="L46" s="65">
        <v>84.2</v>
      </c>
    </row>
    <row r="47" spans="1:13" s="1418" customFormat="1" ht="9" customHeight="1">
      <c r="A47" s="1451" t="s">
        <v>1442</v>
      </c>
      <c r="B47" s="65">
        <v>284469.59999999998</v>
      </c>
      <c r="C47" s="65">
        <v>20471.099999999999</v>
      </c>
      <c r="D47" s="65">
        <v>1412.8</v>
      </c>
      <c r="E47" s="65">
        <v>12543</v>
      </c>
      <c r="F47" s="65">
        <v>45293.7</v>
      </c>
      <c r="G47" s="65">
        <v>9004.2999999999993</v>
      </c>
      <c r="H47" s="65">
        <v>31579.9</v>
      </c>
      <c r="I47" s="65">
        <v>76070</v>
      </c>
      <c r="J47" s="65">
        <v>68009.5</v>
      </c>
      <c r="K47" s="65">
        <v>19977.3</v>
      </c>
      <c r="L47" s="65">
        <v>108</v>
      </c>
    </row>
    <row r="48" spans="1:13" s="1418" customFormat="1" ht="9" customHeight="1">
      <c r="A48" s="1451" t="s">
        <v>721</v>
      </c>
      <c r="B48" s="65">
        <v>374335.2</v>
      </c>
      <c r="C48" s="65">
        <v>23765.5</v>
      </c>
      <c r="D48" s="65">
        <v>2854.9</v>
      </c>
      <c r="E48" s="65">
        <v>19888.900000000001</v>
      </c>
      <c r="F48" s="65">
        <v>56781.1</v>
      </c>
      <c r="G48" s="65">
        <v>9320.5</v>
      </c>
      <c r="H48" s="65">
        <v>39669.599999999999</v>
      </c>
      <c r="I48" s="65">
        <v>116129.8</v>
      </c>
      <c r="J48" s="65">
        <v>84517.2</v>
      </c>
      <c r="K48" s="65">
        <v>21366.6</v>
      </c>
      <c r="L48" s="65">
        <v>41.1</v>
      </c>
    </row>
    <row r="49" spans="1:12" s="1418" customFormat="1" ht="9" customHeight="1">
      <c r="A49" s="302" t="s">
        <v>292</v>
      </c>
      <c r="B49" s="65">
        <v>396175.5</v>
      </c>
      <c r="C49" s="65">
        <v>29263.399999999998</v>
      </c>
      <c r="D49" s="65">
        <v>2167.1000000000004</v>
      </c>
      <c r="E49" s="65">
        <v>19480.199999999997</v>
      </c>
      <c r="F49" s="65">
        <v>81234.5</v>
      </c>
      <c r="G49" s="65">
        <v>14733.800000000001</v>
      </c>
      <c r="H49" s="65">
        <v>45272.100000000006</v>
      </c>
      <c r="I49" s="65">
        <v>91337.8</v>
      </c>
      <c r="J49" s="65">
        <v>85331.5</v>
      </c>
      <c r="K49" s="65">
        <v>27234.800000000003</v>
      </c>
      <c r="L49" s="65">
        <v>120.3</v>
      </c>
    </row>
    <row r="50" spans="1:12" s="1418" customFormat="1" ht="9" customHeight="1">
      <c r="A50" s="302" t="s">
        <v>1195</v>
      </c>
      <c r="B50" s="65">
        <v>461667.7</v>
      </c>
      <c r="C50" s="65">
        <v>40783.4</v>
      </c>
      <c r="D50" s="65">
        <v>3081.9</v>
      </c>
      <c r="E50" s="65">
        <v>17773.2</v>
      </c>
      <c r="F50" s="65">
        <v>102771</v>
      </c>
      <c r="G50" s="65">
        <v>17918.400000000001</v>
      </c>
      <c r="H50" s="65">
        <v>49017.3</v>
      </c>
      <c r="I50" s="65">
        <v>114781.6</v>
      </c>
      <c r="J50" s="65">
        <v>82413.600000000006</v>
      </c>
      <c r="K50" s="65">
        <v>32972.199999999997</v>
      </c>
      <c r="L50" s="65">
        <v>155.1</v>
      </c>
    </row>
    <row r="51" spans="1:12" s="1417" customFormat="1" ht="9" customHeight="1">
      <c r="A51" s="1451" t="s">
        <v>428</v>
      </c>
      <c r="B51" s="138">
        <v>556740.23996499996</v>
      </c>
      <c r="C51" s="138">
        <v>61118.633459000004</v>
      </c>
      <c r="D51" s="138">
        <v>4449.4491609999995</v>
      </c>
      <c r="E51" s="138">
        <v>21365.344829000001</v>
      </c>
      <c r="F51" s="138">
        <v>119470.707792</v>
      </c>
      <c r="G51" s="138">
        <v>17551.545866</v>
      </c>
      <c r="H51" s="138">
        <v>64242.856255999999</v>
      </c>
      <c r="I51" s="138">
        <v>109565.51067799999</v>
      </c>
      <c r="J51" s="138">
        <v>100203.13235699999</v>
      </c>
      <c r="K51" s="65">
        <v>32659.048259000003</v>
      </c>
      <c r="L51" s="65">
        <v>26114.011308000001</v>
      </c>
    </row>
    <row r="52" spans="1:12" s="1417" customFormat="1" ht="9" customHeight="1">
      <c r="A52" s="1451" t="s">
        <v>1828</v>
      </c>
      <c r="B52" s="138">
        <v>714365.85306200001</v>
      </c>
      <c r="C52" s="138">
        <v>89653.904396999991</v>
      </c>
      <c r="D52" s="138">
        <v>4830.0936780000002</v>
      </c>
      <c r="E52" s="138">
        <v>31809.818450999999</v>
      </c>
      <c r="F52" s="138">
        <v>147826.830055</v>
      </c>
      <c r="G52" s="138">
        <v>22337.178277999999</v>
      </c>
      <c r="H52" s="138">
        <v>84181.33490300001</v>
      </c>
      <c r="I52" s="138">
        <v>140037.75707299999</v>
      </c>
      <c r="J52" s="138">
        <v>124901.121627</v>
      </c>
      <c r="K52" s="65">
        <v>43993.734179000006</v>
      </c>
      <c r="L52" s="65">
        <v>24794.080420999999</v>
      </c>
    </row>
    <row r="53" spans="1:12" s="1417" customFormat="1" ht="9" customHeight="1">
      <c r="A53" s="1451" t="s">
        <v>1915</v>
      </c>
      <c r="B53" s="138">
        <v>774684.09830284014</v>
      </c>
      <c r="C53" s="138">
        <v>99619.625832320002</v>
      </c>
      <c r="D53" s="138">
        <v>5041.380212</v>
      </c>
      <c r="E53" s="138">
        <v>32332.285997999999</v>
      </c>
      <c r="F53" s="138">
        <v>126951.31946</v>
      </c>
      <c r="G53" s="138">
        <v>22503.765643999999</v>
      </c>
      <c r="H53" s="138">
        <v>91555.316128000006</v>
      </c>
      <c r="I53" s="138">
        <v>175761.98963</v>
      </c>
      <c r="J53" s="138">
        <v>172378.405249</v>
      </c>
      <c r="K53" s="65">
        <v>42150.521725519997</v>
      </c>
      <c r="L53" s="65">
        <v>6389.5884240000005</v>
      </c>
    </row>
    <row r="54" spans="1:12" s="1417" customFormat="1" ht="9" customHeight="1">
      <c r="A54" s="1451" t="s">
        <v>2019</v>
      </c>
      <c r="B54" s="138">
        <v>773599.14987554098</v>
      </c>
      <c r="C54" s="138">
        <v>109756.48463731496</v>
      </c>
      <c r="D54" s="138">
        <v>6413.3291389999995</v>
      </c>
      <c r="E54" s="138">
        <v>33391.856591949218</v>
      </c>
      <c r="F54" s="138">
        <v>84088.160608999999</v>
      </c>
      <c r="G54" s="138">
        <v>21153.304896000001</v>
      </c>
      <c r="H54" s="138">
        <v>103961.79407637831</v>
      </c>
      <c r="I54" s="138">
        <v>163131.60723553743</v>
      </c>
      <c r="J54" s="138">
        <v>189764.14441490138</v>
      </c>
      <c r="K54" s="65">
        <v>45864.188442330465</v>
      </c>
      <c r="L54" s="65">
        <v>16074.228713</v>
      </c>
    </row>
    <row r="55" spans="1:12" s="1417" customFormat="1" ht="9" customHeight="1">
      <c r="A55" s="1451" t="s">
        <v>2172</v>
      </c>
      <c r="B55" s="138">
        <v>990113.20391418762</v>
      </c>
      <c r="C55" s="138">
        <v>130622.7425165707</v>
      </c>
      <c r="D55" s="138">
        <v>8010.7159608700003</v>
      </c>
      <c r="E55" s="138">
        <v>36654.549108311985</v>
      </c>
      <c r="F55" s="138">
        <v>141378.90881256998</v>
      </c>
      <c r="G55" s="138">
        <v>30155.945537000003</v>
      </c>
      <c r="H55" s="138">
        <v>102856.47787790105</v>
      </c>
      <c r="I55" s="138">
        <v>210899.42152827949</v>
      </c>
      <c r="J55" s="138">
        <v>247006.79246283689</v>
      </c>
      <c r="K55" s="65">
        <v>55095.476623847586</v>
      </c>
      <c r="L55" s="65">
        <v>27432.173486</v>
      </c>
    </row>
    <row r="56" spans="1:12" s="1417" customFormat="1" ht="9" customHeight="1">
      <c r="A56" s="1451" t="s">
        <v>2295</v>
      </c>
      <c r="B56" s="138">
        <v>1245103.223</v>
      </c>
      <c r="C56" s="138">
        <v>151111.65885830999</v>
      </c>
      <c r="D56" s="138">
        <v>8285.4343867700009</v>
      </c>
      <c r="E56" s="138">
        <v>41983.679297710005</v>
      </c>
      <c r="F56" s="138">
        <v>197835.91653952003</v>
      </c>
      <c r="G56" s="138">
        <v>28611.596007920001</v>
      </c>
      <c r="H56" s="138">
        <v>125577.11182681996</v>
      </c>
      <c r="I56" s="138">
        <v>279892.42362412997</v>
      </c>
      <c r="J56" s="138">
        <v>314002.53107709996</v>
      </c>
      <c r="K56" s="138">
        <v>63322.449601559958</v>
      </c>
      <c r="L56" s="138">
        <v>34480.421780160126</v>
      </c>
    </row>
    <row r="57" spans="1:12" s="1417" customFormat="1" ht="9" customHeight="1">
      <c r="A57" s="1451" t="s">
        <v>2635</v>
      </c>
      <c r="B57" s="138">
        <v>1418535.34296</v>
      </c>
      <c r="C57" s="138">
        <v>161585.71297694001</v>
      </c>
      <c r="D57" s="138">
        <v>8741.2460708199997</v>
      </c>
      <c r="E57" s="138">
        <v>50969.683014659997</v>
      </c>
      <c r="F57" s="138">
        <v>253967.17394007003</v>
      </c>
      <c r="G57" s="138">
        <v>36085.575075809997</v>
      </c>
      <c r="H57" s="138">
        <v>142384.05445204998</v>
      </c>
      <c r="I57" s="138">
        <v>311103.73468772997</v>
      </c>
      <c r="J57" s="138">
        <v>324329.26368447999</v>
      </c>
      <c r="K57" s="138">
        <v>94721.885188629181</v>
      </c>
      <c r="L57" s="138">
        <v>34647.013868810755</v>
      </c>
    </row>
    <row r="58" spans="1:12" s="1418" customFormat="1" ht="9" customHeight="1">
      <c r="A58" s="1452"/>
      <c r="B58" s="136"/>
      <c r="C58" s="32"/>
      <c r="D58" s="32"/>
      <c r="E58" s="136"/>
      <c r="F58" s="32"/>
      <c r="G58" s="32"/>
      <c r="H58" s="136"/>
      <c r="I58" s="136"/>
      <c r="J58" s="136"/>
      <c r="K58" s="1462"/>
      <c r="L58" s="1462"/>
    </row>
    <row r="59" spans="1:12" s="1417" customFormat="1" ht="9" customHeight="1">
      <c r="A59" s="1454" t="s">
        <v>2892</v>
      </c>
      <c r="B59" s="138">
        <v>1196799.05285825</v>
      </c>
      <c r="C59" s="138">
        <v>166028.83453352566</v>
      </c>
      <c r="D59" s="138">
        <v>6411.2918998610839</v>
      </c>
      <c r="E59" s="138">
        <v>45819.451581682428</v>
      </c>
      <c r="F59" s="138">
        <v>194772.08737728719</v>
      </c>
      <c r="G59" s="138">
        <v>49342.908606641409</v>
      </c>
      <c r="H59" s="138">
        <v>134175.86246123069</v>
      </c>
      <c r="I59" s="138">
        <v>240671.39476668637</v>
      </c>
      <c r="J59" s="138">
        <v>264321.31575327454</v>
      </c>
      <c r="K59" s="138">
        <v>81615.931309060601</v>
      </c>
      <c r="L59" s="138">
        <v>13639.974569000002</v>
      </c>
    </row>
    <row r="60" spans="1:12" s="1417" customFormat="1" ht="9" customHeight="1">
      <c r="A60" s="1454" t="s">
        <v>1805</v>
      </c>
      <c r="B60" s="311">
        <v>334948.11612135236</v>
      </c>
      <c r="C60" s="311">
        <v>37029.609793749958</v>
      </c>
      <c r="D60" s="311">
        <v>2149.8030976403807</v>
      </c>
      <c r="E60" s="311">
        <v>12514.439126756926</v>
      </c>
      <c r="F60" s="311">
        <v>47342.822391137299</v>
      </c>
      <c r="G60" s="311">
        <v>11711.474912006121</v>
      </c>
      <c r="H60" s="311">
        <v>37610.187791643853</v>
      </c>
      <c r="I60" s="311">
        <v>69934.757632569468</v>
      </c>
      <c r="J60" s="138">
        <v>87723.092247274297</v>
      </c>
      <c r="K60" s="138">
        <v>28871.346158574062</v>
      </c>
      <c r="L60" s="138">
        <v>60.582970000000003</v>
      </c>
    </row>
    <row r="61" spans="1:12" s="1418" customFormat="1" ht="9" customHeight="1">
      <c r="A61" s="1452" t="s">
        <v>1012</v>
      </c>
      <c r="B61" s="756">
        <v>106725.31802576024</v>
      </c>
      <c r="C61" s="756">
        <v>11827.680222013134</v>
      </c>
      <c r="D61" s="756">
        <v>761.3414338405762</v>
      </c>
      <c r="E61" s="756">
        <v>4035.2370546349639</v>
      </c>
      <c r="F61" s="756">
        <v>16203.923662637451</v>
      </c>
      <c r="G61" s="756">
        <v>3472.7981795716551</v>
      </c>
      <c r="H61" s="756">
        <v>12530.578973797081</v>
      </c>
      <c r="I61" s="756">
        <v>23750.590478406582</v>
      </c>
      <c r="J61" s="756">
        <v>26405.815003302072</v>
      </c>
      <c r="K61" s="756">
        <v>7722.8466005567207</v>
      </c>
      <c r="L61" s="756">
        <v>14.506417000000001</v>
      </c>
    </row>
    <row r="62" spans="1:12" s="1418" customFormat="1" ht="9" customHeight="1">
      <c r="A62" s="1452" t="s">
        <v>1013</v>
      </c>
      <c r="B62" s="756">
        <v>122778.37837568253</v>
      </c>
      <c r="C62" s="756">
        <v>13782.050804446852</v>
      </c>
      <c r="D62" s="756">
        <v>656.7725827998047</v>
      </c>
      <c r="E62" s="756">
        <v>4705.9748964303426</v>
      </c>
      <c r="F62" s="756">
        <v>16421.374065904511</v>
      </c>
      <c r="G62" s="756">
        <v>4774.7496470500037</v>
      </c>
      <c r="H62" s="756">
        <v>14209.669439189869</v>
      </c>
      <c r="I62" s="756">
        <v>24185.23762007289</v>
      </c>
      <c r="J62" s="756">
        <v>32069.51314795524</v>
      </c>
      <c r="K62" s="756">
        <v>11955.23705883301</v>
      </c>
      <c r="L62" s="756">
        <v>17.799113000000002</v>
      </c>
    </row>
    <row r="63" spans="1:12" s="1418" customFormat="1" ht="9" customHeight="1">
      <c r="A63" s="1452" t="s">
        <v>1014</v>
      </c>
      <c r="B63" s="756">
        <v>105444.41971990961</v>
      </c>
      <c r="C63" s="756">
        <v>11419.878767289973</v>
      </c>
      <c r="D63" s="756">
        <v>731.68908099999999</v>
      </c>
      <c r="E63" s="756">
        <v>3773.2271756916198</v>
      </c>
      <c r="F63" s="756">
        <v>14717.524662595337</v>
      </c>
      <c r="G63" s="756">
        <v>3463.92708538446</v>
      </c>
      <c r="H63" s="756">
        <v>10869.939378656907</v>
      </c>
      <c r="I63" s="756">
        <v>21998.929534089992</v>
      </c>
      <c r="J63" s="756">
        <v>29247.764096016981</v>
      </c>
      <c r="K63" s="756">
        <v>9193.2624991843295</v>
      </c>
      <c r="L63" s="756">
        <v>28.277439999999999</v>
      </c>
    </row>
    <row r="64" spans="1:12" s="1418" customFormat="1" ht="9" customHeight="1">
      <c r="A64" s="1452"/>
      <c r="B64" s="136"/>
      <c r="C64" s="32"/>
      <c r="D64" s="32"/>
      <c r="E64" s="136"/>
      <c r="F64" s="32"/>
      <c r="G64" s="32"/>
      <c r="H64" s="136"/>
      <c r="I64" s="136"/>
      <c r="J64" s="136"/>
      <c r="K64" s="1462"/>
      <c r="L64" s="1462"/>
    </row>
    <row r="65" spans="1:13" s="1418" customFormat="1" ht="9" customHeight="1">
      <c r="A65" s="1454" t="s">
        <v>1806</v>
      </c>
      <c r="B65" s="311">
        <v>359745.60671048757</v>
      </c>
      <c r="C65" s="311">
        <v>46257.199191064101</v>
      </c>
      <c r="D65" s="311">
        <v>1417.4802509374999</v>
      </c>
      <c r="E65" s="311">
        <v>12607.55080328829</v>
      </c>
      <c r="F65" s="311">
        <v>59893.905283712316</v>
      </c>
      <c r="G65" s="311">
        <v>14007.311479359374</v>
      </c>
      <c r="H65" s="311">
        <v>40801.808792688083</v>
      </c>
      <c r="I65" s="311">
        <v>69003.075656792906</v>
      </c>
      <c r="J65" s="311">
        <v>81825.046473947106</v>
      </c>
      <c r="K65" s="311">
        <v>25984.751003697907</v>
      </c>
      <c r="L65" s="311">
        <v>7947.4777750000003</v>
      </c>
    </row>
    <row r="66" spans="1:13" s="1418" customFormat="1" ht="9" customHeight="1">
      <c r="A66" s="1452" t="s">
        <v>1015</v>
      </c>
      <c r="B66" s="756">
        <v>115344.51488783858</v>
      </c>
      <c r="C66" s="756">
        <v>12427.576560591988</v>
      </c>
      <c r="D66" s="756">
        <v>307.74713375000005</v>
      </c>
      <c r="E66" s="756">
        <v>4527.2427153151621</v>
      </c>
      <c r="F66" s="756">
        <v>17859.483887794679</v>
      </c>
      <c r="G66" s="756">
        <v>4405.8517238750001</v>
      </c>
      <c r="H66" s="756">
        <v>12990.670397348029</v>
      </c>
      <c r="I66" s="756">
        <v>20790.84383768147</v>
      </c>
      <c r="J66" s="756">
        <v>28402.618854134191</v>
      </c>
      <c r="K66" s="756">
        <v>10887.806780348059</v>
      </c>
      <c r="L66" s="756">
        <v>2744.6729970000001</v>
      </c>
      <c r="M66" s="2377"/>
    </row>
    <row r="67" spans="1:13" s="1418" customFormat="1" ht="9" customHeight="1">
      <c r="A67" s="1452" t="s">
        <v>1016</v>
      </c>
      <c r="B67" s="756">
        <v>130958.21800415602</v>
      </c>
      <c r="C67" s="756">
        <v>17553.75031025492</v>
      </c>
      <c r="D67" s="756">
        <v>599.80588999999998</v>
      </c>
      <c r="E67" s="756">
        <v>4073.2639938215752</v>
      </c>
      <c r="F67" s="756">
        <v>20969.492530157866</v>
      </c>
      <c r="G67" s="756">
        <v>5135.40001784375</v>
      </c>
      <c r="H67" s="756">
        <v>15370.4606607196</v>
      </c>
      <c r="I67" s="756">
        <v>24110.429457499024</v>
      </c>
      <c r="J67" s="756">
        <v>30648.492096276852</v>
      </c>
      <c r="K67" s="756">
        <v>8398.5540775824502</v>
      </c>
      <c r="L67" s="756">
        <v>4098.5689700000003</v>
      </c>
      <c r="M67" s="2377"/>
    </row>
    <row r="68" spans="1:13" s="1418" customFormat="1" ht="9" customHeight="1">
      <c r="A68" s="1452" t="s">
        <v>1017</v>
      </c>
      <c r="B68" s="756">
        <v>113442.87381849295</v>
      </c>
      <c r="C68" s="756">
        <v>16275.872320217191</v>
      </c>
      <c r="D68" s="756">
        <v>509.92722718749997</v>
      </c>
      <c r="E68" s="756">
        <v>4007.0440941515517</v>
      </c>
      <c r="F68" s="756">
        <v>21064.928865759768</v>
      </c>
      <c r="G68" s="756">
        <v>4466.0597376406249</v>
      </c>
      <c r="H68" s="756">
        <v>12440.677734620451</v>
      </c>
      <c r="I68" s="756">
        <v>24101.802361612419</v>
      </c>
      <c r="J68" s="756">
        <v>22773.93552353606</v>
      </c>
      <c r="K68" s="756">
        <v>6698.3901457674001</v>
      </c>
      <c r="L68" s="756">
        <v>1104.2358080000001</v>
      </c>
      <c r="M68" s="2377"/>
    </row>
    <row r="69" spans="1:13" s="1418" customFormat="1" ht="9" customHeight="1">
      <c r="A69" s="1452"/>
      <c r="B69" s="136"/>
      <c r="C69" s="32"/>
      <c r="D69" s="32"/>
      <c r="E69" s="136"/>
      <c r="F69" s="32"/>
      <c r="G69" s="32"/>
      <c r="H69" s="136"/>
      <c r="I69" s="136"/>
      <c r="J69" s="136"/>
      <c r="K69" s="1462"/>
      <c r="L69" s="1462"/>
    </row>
    <row r="70" spans="1:13" s="1417" customFormat="1" ht="9" customHeight="1">
      <c r="A70" s="1454" t="s">
        <v>1679</v>
      </c>
      <c r="B70" s="311">
        <v>287841.12121254782</v>
      </c>
      <c r="C70" s="311">
        <v>40174.099758592172</v>
      </c>
      <c r="D70" s="311">
        <v>1310.4533652832031</v>
      </c>
      <c r="E70" s="311">
        <v>10148.170631312951</v>
      </c>
      <c r="F70" s="311">
        <v>54310.04871024756</v>
      </c>
      <c r="G70" s="311">
        <v>10985.623775045899</v>
      </c>
      <c r="H70" s="311">
        <v>30203.792641748194</v>
      </c>
      <c r="I70" s="311">
        <v>59894.032010554132</v>
      </c>
      <c r="J70" s="311">
        <v>60586.95498776935</v>
      </c>
      <c r="K70" s="311">
        <v>14597.302454994406</v>
      </c>
      <c r="L70" s="311">
        <v>5630.6428769999993</v>
      </c>
    </row>
    <row r="71" spans="1:13" s="1418" customFormat="1" ht="9" customHeight="1">
      <c r="A71" s="1452" t="s">
        <v>56</v>
      </c>
      <c r="B71" s="756">
        <v>108909.0928424109</v>
      </c>
      <c r="C71" s="756">
        <v>14770.822775408444</v>
      </c>
      <c r="D71" s="756">
        <v>542.97738018749999</v>
      </c>
      <c r="E71" s="756">
        <v>3794.6974586392134</v>
      </c>
      <c r="F71" s="756">
        <v>20660.247129406493</v>
      </c>
      <c r="G71" s="756">
        <v>3244.7157871249997</v>
      </c>
      <c r="H71" s="756">
        <v>11584.851092040379</v>
      </c>
      <c r="I71" s="756">
        <v>24218.065199659814</v>
      </c>
      <c r="J71" s="756">
        <v>22855.777942027933</v>
      </c>
      <c r="K71" s="756">
        <v>6051.1724279161299</v>
      </c>
      <c r="L71" s="756">
        <v>1185.7656500000001</v>
      </c>
    </row>
    <row r="72" spans="1:13" s="1418" customFormat="1" ht="9" customHeight="1">
      <c r="A72" s="1452" t="s">
        <v>57</v>
      </c>
      <c r="B72" s="756">
        <v>120639.82126423572</v>
      </c>
      <c r="C72" s="756">
        <v>14186.907435011488</v>
      </c>
      <c r="D72" s="756">
        <v>558.11441000000002</v>
      </c>
      <c r="E72" s="756">
        <v>4455.2738345634771</v>
      </c>
      <c r="F72" s="756">
        <v>21907.973030960937</v>
      </c>
      <c r="G72" s="756">
        <v>4564.778510920898</v>
      </c>
      <c r="H72" s="756">
        <v>12493.893113174759</v>
      </c>
      <c r="I72" s="756">
        <v>25533.456380849362</v>
      </c>
      <c r="J72" s="756">
        <v>27784.746271110336</v>
      </c>
      <c r="K72" s="756">
        <v>5595.3237966444503</v>
      </c>
      <c r="L72" s="756">
        <v>3559.3544809999999</v>
      </c>
    </row>
    <row r="73" spans="1:13" s="1418" customFormat="1" ht="9" customHeight="1">
      <c r="A73" s="1452" t="s">
        <v>58</v>
      </c>
      <c r="B73" s="756">
        <v>58292.207105901252</v>
      </c>
      <c r="C73" s="756">
        <v>11216.369548172241</v>
      </c>
      <c r="D73" s="756">
        <v>209.36157509570313</v>
      </c>
      <c r="E73" s="756">
        <v>1898.19933811026</v>
      </c>
      <c r="F73" s="756">
        <v>11741.828549880127</v>
      </c>
      <c r="G73" s="756">
        <v>3176.129477</v>
      </c>
      <c r="H73" s="756">
        <v>6125.0484365330576</v>
      </c>
      <c r="I73" s="756">
        <v>10142.510430044957</v>
      </c>
      <c r="J73" s="756">
        <v>9946.4307746310806</v>
      </c>
      <c r="K73" s="756">
        <v>2950.8062304338259</v>
      </c>
      <c r="L73" s="756">
        <v>885.52274599999998</v>
      </c>
    </row>
    <row r="74" spans="1:13" s="1418" customFormat="1" ht="9" customHeight="1">
      <c r="A74" s="1452"/>
      <c r="B74" s="136"/>
      <c r="C74" s="32"/>
      <c r="D74" s="32"/>
      <c r="E74" s="136"/>
      <c r="F74" s="32"/>
      <c r="G74" s="32"/>
      <c r="H74" s="136"/>
      <c r="I74" s="136"/>
      <c r="J74" s="136"/>
      <c r="K74" s="1462"/>
      <c r="L74" s="1462"/>
    </row>
    <row r="75" spans="1:13" s="1417" customFormat="1" ht="9" customHeight="1">
      <c r="A75" s="1454" t="s">
        <v>1680</v>
      </c>
      <c r="B75" s="311">
        <v>214264.20881386212</v>
      </c>
      <c r="C75" s="311">
        <v>42567.925790119429</v>
      </c>
      <c r="D75" s="311">
        <v>1533.555186</v>
      </c>
      <c r="E75" s="311">
        <v>10549.291020324261</v>
      </c>
      <c r="F75" s="311">
        <v>33225.310992189996</v>
      </c>
      <c r="G75" s="311">
        <v>12638.498440230018</v>
      </c>
      <c r="H75" s="311">
        <v>25560.07323515055</v>
      </c>
      <c r="I75" s="311">
        <v>41839.529466769847</v>
      </c>
      <c r="J75" s="311">
        <v>34186.222044283772</v>
      </c>
      <c r="K75" s="311">
        <v>12162.531691794231</v>
      </c>
      <c r="L75" s="311">
        <v>1.270947</v>
      </c>
    </row>
    <row r="76" spans="1:13" s="1418" customFormat="1" ht="9" customHeight="1">
      <c r="A76" s="1452" t="s">
        <v>59</v>
      </c>
      <c r="B76" s="756">
        <v>42602.942391561024</v>
      </c>
      <c r="C76" s="756">
        <v>12573.447587642326</v>
      </c>
      <c r="D76" s="756">
        <v>179.11591100000001</v>
      </c>
      <c r="E76" s="756">
        <v>2612.6638210201418</v>
      </c>
      <c r="F76" s="756">
        <v>8521.3086839999996</v>
      </c>
      <c r="G76" s="756">
        <v>4199.1706092699887</v>
      </c>
      <c r="H76" s="756">
        <v>4961.4630914906675</v>
      </c>
      <c r="I76" s="756">
        <v>5158.0491024093781</v>
      </c>
      <c r="J76" s="756">
        <v>2981.4886834594699</v>
      </c>
      <c r="K76" s="756">
        <v>1416.2349012690452</v>
      </c>
      <c r="L76" s="756">
        <v>0</v>
      </c>
    </row>
    <row r="77" spans="1:13" s="1418" customFormat="1" ht="9" customHeight="1">
      <c r="A77" s="1452" t="s">
        <v>60</v>
      </c>
      <c r="B77" s="756">
        <v>75675.63745992817</v>
      </c>
      <c r="C77" s="756">
        <v>15507.84114853521</v>
      </c>
      <c r="D77" s="756">
        <v>732.18077500000004</v>
      </c>
      <c r="E77" s="756">
        <v>4054.1047100030096</v>
      </c>
      <c r="F77" s="756">
        <v>8640.5281396999999</v>
      </c>
      <c r="G77" s="756">
        <v>4190.5690148800104</v>
      </c>
      <c r="H77" s="756">
        <v>8735.4807018170704</v>
      </c>
      <c r="I77" s="756">
        <v>15507.38125060623</v>
      </c>
      <c r="J77" s="756">
        <v>13096.845897021871</v>
      </c>
      <c r="K77" s="756">
        <v>5210.70582236478</v>
      </c>
      <c r="L77" s="756">
        <v>0</v>
      </c>
    </row>
    <row r="78" spans="1:13" s="1418" customFormat="1" ht="9" customHeight="1">
      <c r="A78" s="1452" t="s">
        <v>61</v>
      </c>
      <c r="B78" s="756">
        <v>95985.628962372924</v>
      </c>
      <c r="C78" s="32">
        <v>14486.637053941893</v>
      </c>
      <c r="D78" s="32">
        <v>622.25850000000003</v>
      </c>
      <c r="E78" s="756">
        <v>3882.52248930111</v>
      </c>
      <c r="F78" s="32">
        <v>16063.474168489998</v>
      </c>
      <c r="G78" s="32">
        <v>4248.7588160800196</v>
      </c>
      <c r="H78" s="756">
        <v>11863.12944184281</v>
      </c>
      <c r="I78" s="756">
        <v>21174.099113754237</v>
      </c>
      <c r="J78" s="756">
        <v>18107.887463802435</v>
      </c>
      <c r="K78" s="756">
        <v>5535.5909681604062</v>
      </c>
      <c r="L78" s="756">
        <v>1.270947</v>
      </c>
    </row>
    <row r="79" spans="1:13" s="1418" customFormat="1" ht="9" customHeight="1">
      <c r="A79" s="1452"/>
      <c r="B79" s="136"/>
      <c r="C79" s="32"/>
      <c r="D79" s="32"/>
      <c r="E79" s="136"/>
      <c r="F79" s="32"/>
      <c r="G79" s="32"/>
      <c r="H79" s="136"/>
      <c r="I79" s="136"/>
      <c r="J79" s="136"/>
      <c r="K79" s="1462"/>
      <c r="L79" s="1462"/>
    </row>
    <row r="80" spans="1:13" s="1417" customFormat="1" ht="9" customHeight="1">
      <c r="A80" s="1454" t="s">
        <v>2891</v>
      </c>
      <c r="B80" s="138">
        <v>292269.86055819073</v>
      </c>
      <c r="C80" s="138">
        <v>50944.665505354962</v>
      </c>
      <c r="D80" s="138">
        <v>1122.3852573399599</v>
      </c>
      <c r="E80" s="138">
        <v>10428.024050222597</v>
      </c>
      <c r="F80" s="138">
        <v>28575.644169176994</v>
      </c>
      <c r="G80" s="138">
        <v>14311.758638573001</v>
      </c>
      <c r="H80" s="138">
        <v>35031.667138442848</v>
      </c>
      <c r="I80" s="138">
        <v>58231.229341709484</v>
      </c>
      <c r="J80" s="138">
        <v>71857.392774267428</v>
      </c>
      <c r="K80" s="138">
        <v>21018.578596154119</v>
      </c>
      <c r="L80" s="138">
        <v>748.51508694934341</v>
      </c>
    </row>
    <row r="81" spans="1:12" s="1417" customFormat="1" ht="9" customHeight="1">
      <c r="A81" s="1454" t="s">
        <v>1805</v>
      </c>
      <c r="B81" s="311">
        <v>292269.86055819073</v>
      </c>
      <c r="C81" s="311">
        <v>50944.665505354962</v>
      </c>
      <c r="D81" s="311">
        <v>1122.3852573399599</v>
      </c>
      <c r="E81" s="311">
        <v>10428.024050222597</v>
      </c>
      <c r="F81" s="311">
        <v>28575.644169176994</v>
      </c>
      <c r="G81" s="311">
        <v>14311.758638573001</v>
      </c>
      <c r="H81" s="311">
        <v>35031.667138442848</v>
      </c>
      <c r="I81" s="311">
        <v>58231.229341709484</v>
      </c>
      <c r="J81" s="138">
        <v>71857.392774267428</v>
      </c>
      <c r="K81" s="138">
        <v>21018.578596154119</v>
      </c>
      <c r="L81" s="138">
        <v>748.51508694934341</v>
      </c>
    </row>
    <row r="82" spans="1:12" s="1418" customFormat="1" ht="9" customHeight="1">
      <c r="A82" s="1452" t="s">
        <v>1012</v>
      </c>
      <c r="B82" s="756">
        <v>85807.989386995425</v>
      </c>
      <c r="C82" s="756">
        <v>16314.789383345682</v>
      </c>
      <c r="D82" s="756">
        <v>366.192813</v>
      </c>
      <c r="E82" s="756">
        <v>3059.6359650601999</v>
      </c>
      <c r="F82" s="756">
        <v>8844.8240827889986</v>
      </c>
      <c r="G82" s="756">
        <v>4238.2801360129997</v>
      </c>
      <c r="H82" s="756">
        <v>10453.862351913589</v>
      </c>
      <c r="I82" s="756">
        <v>16457.862886748728</v>
      </c>
      <c r="J82" s="756">
        <v>19191.411549605949</v>
      </c>
      <c r="K82" s="756">
        <v>6877.6597805192796</v>
      </c>
      <c r="L82" s="756">
        <v>3.4704380000000001</v>
      </c>
    </row>
    <row r="83" spans="1:12" s="1418" customFormat="1" ht="9" customHeight="1">
      <c r="A83" s="1452" t="s">
        <v>1013</v>
      </c>
      <c r="B83" s="756">
        <v>93038.278344141494</v>
      </c>
      <c r="C83" s="756">
        <v>17463.108069990867</v>
      </c>
      <c r="D83" s="756">
        <v>380.87246328999998</v>
      </c>
      <c r="E83" s="756">
        <v>3203.5063172564001</v>
      </c>
      <c r="F83" s="756">
        <v>8844.4106225479991</v>
      </c>
      <c r="G83" s="756">
        <v>5095.4263040000005</v>
      </c>
      <c r="H83" s="756">
        <v>11605.581762915248</v>
      </c>
      <c r="I83" s="756">
        <v>18659.152883146009</v>
      </c>
      <c r="J83" s="756">
        <v>22465.231848912481</v>
      </c>
      <c r="K83" s="756">
        <v>4952.8916051331498</v>
      </c>
      <c r="L83" s="756">
        <v>368.09646694934338</v>
      </c>
    </row>
    <row r="84" spans="1:12" s="1418" customFormat="1" ht="9" customHeight="1">
      <c r="A84" s="1457" t="s">
        <v>1014</v>
      </c>
      <c r="B84" s="1459">
        <v>113423.59282705383</v>
      </c>
      <c r="C84" s="1459">
        <v>17166.768052018419</v>
      </c>
      <c r="D84" s="1459">
        <v>375.31998104996001</v>
      </c>
      <c r="E84" s="1459">
        <v>4164.8817679059985</v>
      </c>
      <c r="F84" s="1459">
        <v>10886.40946384</v>
      </c>
      <c r="G84" s="1459">
        <v>4978.0521985600008</v>
      </c>
      <c r="H84" s="1459">
        <v>12972.223023614009</v>
      </c>
      <c r="I84" s="1459">
        <v>23114.213571814747</v>
      </c>
      <c r="J84" s="1459">
        <v>30200.749375749001</v>
      </c>
      <c r="K84" s="1459">
        <v>9188.0272105016902</v>
      </c>
      <c r="L84" s="1459">
        <v>376.94818199999997</v>
      </c>
    </row>
    <row r="85" spans="1:12" ht="4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s="4" customFormat="1" ht="8.4499999999999993" customHeight="1">
      <c r="A86" s="4" t="s">
        <v>98</v>
      </c>
    </row>
    <row r="87" spans="1:12" s="4" customFormat="1" ht="8.4499999999999993" customHeight="1">
      <c r="A87" s="4" t="s">
        <v>99</v>
      </c>
    </row>
    <row r="88" spans="1:12" ht="9.9499999999999993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9.9499999999999993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9.9499999999999993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9.9499999999999993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9.9499999999999993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9.9499999999999993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9.9499999999999993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9.9499999999999993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9.9499999999999993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9.9499999999999993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9.9499999999999993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9.9499999999999993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12" orientation="portrait" useFirstPageNumber="1" r:id="rId1"/>
  <headerFooter alignWithMargins="0">
    <oddFooter>&amp;C&amp;"Times New Roman,Bold"&amp;10&amp;P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sheetPr codeName="Sheet78">
    <pageSetUpPr fitToPage="1"/>
  </sheetPr>
  <dimension ref="A1:L99"/>
  <sheetViews>
    <sheetView workbookViewId="0">
      <selection activeCell="K16" sqref="K16"/>
    </sheetView>
  </sheetViews>
  <sheetFormatPr defaultColWidth="10.83203125" defaultRowHeight="9.9499999999999993" customHeight="1"/>
  <cols>
    <col min="1" max="1" width="10.83203125" style="19" customWidth="1"/>
    <col min="2" max="2" width="9.6640625" style="19" customWidth="1"/>
    <col min="3" max="7" width="10.83203125" style="19" customWidth="1"/>
    <col min="8" max="8" width="9.83203125" style="19" customWidth="1"/>
    <col min="9" max="10" width="10.83203125" style="19"/>
    <col min="11" max="11" width="10" style="19" customWidth="1"/>
    <col min="12" max="12" width="10.83203125" style="19"/>
    <col min="13" max="16384" width="10.83203125" style="1"/>
  </cols>
  <sheetData>
    <row r="1" spans="1:12" s="463" customFormat="1" ht="14.1" customHeight="1">
      <c r="A1" s="458" t="s">
        <v>2463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</row>
    <row r="2" spans="1:12" s="463" customFormat="1" ht="14.1" customHeight="1">
      <c r="A2" s="462"/>
    </row>
    <row r="3" spans="1:12" s="463" customFormat="1" ht="14.1" customHeight="1">
      <c r="A3" s="462"/>
    </row>
    <row r="4" spans="1:12" s="463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</row>
    <row r="5" spans="1:12" s="4" customFormat="1" ht="9.9499999999999993" customHeight="1">
      <c r="A5" s="213"/>
      <c r="B5" s="5"/>
      <c r="C5" s="5"/>
      <c r="D5" s="5"/>
      <c r="E5" s="5"/>
      <c r="F5" s="5"/>
      <c r="G5" s="5"/>
      <c r="H5" s="5"/>
      <c r="I5" s="5"/>
      <c r="J5" s="5"/>
      <c r="K5" s="5"/>
      <c r="L5" s="73" t="s">
        <v>100</v>
      </c>
    </row>
    <row r="6" spans="1:12" s="4" customFormat="1" ht="9.9499999999999993" customHeight="1">
      <c r="A6" s="1907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1776</v>
      </c>
    </row>
    <row r="7" spans="1:12" s="4" customFormat="1" ht="9.9499999999999993" customHeight="1">
      <c r="A7" s="1907"/>
      <c r="B7" s="5"/>
      <c r="C7" s="5"/>
      <c r="D7" s="5"/>
      <c r="E7" s="5" t="s">
        <v>101</v>
      </c>
      <c r="F7" s="5"/>
      <c r="G7" s="5"/>
      <c r="H7" s="5"/>
      <c r="I7" s="5" t="s">
        <v>842</v>
      </c>
      <c r="J7" s="5"/>
      <c r="K7" s="5" t="s">
        <v>103</v>
      </c>
      <c r="L7" s="5" t="s">
        <v>845</v>
      </c>
    </row>
    <row r="8" spans="1:12" s="4" customFormat="1" ht="9.9499999999999993" customHeight="1">
      <c r="A8" s="1907" t="s">
        <v>976</v>
      </c>
      <c r="B8" s="5"/>
      <c r="C8" s="5"/>
      <c r="D8" s="5"/>
      <c r="E8" s="5" t="s">
        <v>105</v>
      </c>
      <c r="F8" s="5"/>
      <c r="G8" s="5"/>
      <c r="H8" s="5"/>
      <c r="I8" s="5" t="s">
        <v>857</v>
      </c>
      <c r="J8" s="5" t="s">
        <v>1791</v>
      </c>
      <c r="K8" s="5" t="s">
        <v>107</v>
      </c>
      <c r="L8" s="5" t="s">
        <v>847</v>
      </c>
    </row>
    <row r="9" spans="1:12" s="4" customFormat="1" ht="9.9499999999999993" customHeight="1">
      <c r="A9" s="1907" t="s">
        <v>1001</v>
      </c>
      <c r="B9" s="5"/>
      <c r="C9" s="5" t="s">
        <v>178</v>
      </c>
      <c r="D9" s="5" t="s">
        <v>767</v>
      </c>
      <c r="E9" s="5" t="s">
        <v>768</v>
      </c>
      <c r="F9" s="5" t="s">
        <v>848</v>
      </c>
      <c r="G9" s="5" t="s">
        <v>814</v>
      </c>
      <c r="H9" s="5"/>
      <c r="I9" s="5" t="s">
        <v>1129</v>
      </c>
      <c r="J9" s="5" t="s">
        <v>1776</v>
      </c>
      <c r="K9" s="5" t="s">
        <v>102</v>
      </c>
      <c r="L9" s="5" t="s">
        <v>816</v>
      </c>
    </row>
    <row r="10" spans="1:12" s="4" customFormat="1" ht="9.9499999999999993" customHeight="1">
      <c r="A10" s="1907" t="s">
        <v>851</v>
      </c>
      <c r="B10" s="5"/>
      <c r="C10" s="5" t="s">
        <v>817</v>
      </c>
      <c r="D10" s="5" t="s">
        <v>1776</v>
      </c>
      <c r="E10" s="5" t="s">
        <v>818</v>
      </c>
      <c r="F10" s="5" t="s">
        <v>819</v>
      </c>
      <c r="G10" s="5" t="s">
        <v>820</v>
      </c>
      <c r="H10" s="5" t="s">
        <v>1130</v>
      </c>
      <c r="I10" s="5" t="s">
        <v>822</v>
      </c>
      <c r="J10" s="5" t="s">
        <v>777</v>
      </c>
      <c r="K10" s="5" t="s">
        <v>824</v>
      </c>
      <c r="L10" s="5" t="s">
        <v>850</v>
      </c>
    </row>
    <row r="11" spans="1:12" s="4" customFormat="1" ht="9.9499999999999993" customHeight="1">
      <c r="A11" s="1907"/>
      <c r="B11" s="5" t="s">
        <v>1341</v>
      </c>
      <c r="C11" s="5" t="s">
        <v>852</v>
      </c>
      <c r="D11" s="5" t="s">
        <v>980</v>
      </c>
      <c r="E11" s="5" t="s">
        <v>827</v>
      </c>
      <c r="F11" s="5" t="s">
        <v>828</v>
      </c>
      <c r="G11" s="5" t="s">
        <v>829</v>
      </c>
      <c r="H11" s="5" t="s">
        <v>853</v>
      </c>
      <c r="I11" s="5" t="s">
        <v>1000</v>
      </c>
      <c r="J11" s="5" t="s">
        <v>854</v>
      </c>
      <c r="K11" s="5" t="s">
        <v>831</v>
      </c>
      <c r="L11" s="5" t="s">
        <v>855</v>
      </c>
    </row>
    <row r="12" spans="1:12" s="4" customFormat="1" ht="9" customHeight="1">
      <c r="A12" s="190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417" customFormat="1" ht="9" customHeight="1">
      <c r="A13" s="1469" t="s">
        <v>1665</v>
      </c>
      <c r="B13" s="1414" t="s">
        <v>133</v>
      </c>
      <c r="C13" s="1414">
        <v>234.1</v>
      </c>
      <c r="D13" s="1414">
        <v>16.600000000000001</v>
      </c>
      <c r="E13" s="1414">
        <v>46.7</v>
      </c>
      <c r="F13" s="1414">
        <v>179.9</v>
      </c>
      <c r="G13" s="1414">
        <v>6.7</v>
      </c>
      <c r="H13" s="1414">
        <v>134.69999999999999</v>
      </c>
      <c r="I13" s="1414">
        <v>425.1</v>
      </c>
      <c r="J13" s="1414">
        <v>156.6</v>
      </c>
      <c r="K13" s="1414">
        <v>253.4</v>
      </c>
      <c r="L13" s="1414">
        <v>21.9</v>
      </c>
    </row>
    <row r="14" spans="1:12" s="1417" customFormat="1" ht="9" customHeight="1">
      <c r="A14" s="1438" t="s">
        <v>1666</v>
      </c>
      <c r="B14" s="1416">
        <v>1227.0999999999999</v>
      </c>
      <c r="C14" s="1416">
        <v>258.2</v>
      </c>
      <c r="D14" s="1416">
        <v>31.9</v>
      </c>
      <c r="E14" s="1416">
        <v>31.1</v>
      </c>
      <c r="F14" s="1416">
        <v>95.2</v>
      </c>
      <c r="G14" s="1416">
        <v>5.5</v>
      </c>
      <c r="H14" s="1416">
        <v>114.9</v>
      </c>
      <c r="I14" s="1416">
        <v>409.5</v>
      </c>
      <c r="J14" s="1416">
        <v>158.1</v>
      </c>
      <c r="K14" s="1416">
        <v>105.4</v>
      </c>
      <c r="L14" s="1416">
        <v>17.3</v>
      </c>
    </row>
    <row r="15" spans="1:12" s="1417" customFormat="1" ht="9" customHeight="1">
      <c r="A15" s="1438" t="s">
        <v>1667</v>
      </c>
      <c r="B15" s="1416">
        <v>1343.5</v>
      </c>
      <c r="C15" s="1416">
        <v>228.4</v>
      </c>
      <c r="D15" s="1416">
        <v>18.8</v>
      </c>
      <c r="E15" s="1416">
        <v>34.700000000000003</v>
      </c>
      <c r="F15" s="1416">
        <v>116.7</v>
      </c>
      <c r="G15" s="1416">
        <v>7.3</v>
      </c>
      <c r="H15" s="1416">
        <v>141.69999999999999</v>
      </c>
      <c r="I15" s="1416">
        <v>499.8</v>
      </c>
      <c r="J15" s="1416">
        <v>173.6</v>
      </c>
      <c r="K15" s="1416">
        <v>92.5</v>
      </c>
      <c r="L15" s="1416">
        <v>30</v>
      </c>
    </row>
    <row r="16" spans="1:12" s="1417" customFormat="1" ht="9" customHeight="1">
      <c r="A16" s="1438" t="s">
        <v>1668</v>
      </c>
      <c r="B16" s="1416">
        <v>1534.1</v>
      </c>
      <c r="C16" s="1416">
        <v>285.5</v>
      </c>
      <c r="D16" s="1416">
        <v>29.1</v>
      </c>
      <c r="E16" s="1416">
        <v>42.8</v>
      </c>
      <c r="F16" s="1416">
        <v>91.2</v>
      </c>
      <c r="G16" s="1416">
        <v>24.3</v>
      </c>
      <c r="H16" s="1416">
        <v>169.4</v>
      </c>
      <c r="I16" s="1416">
        <v>550.29999999999995</v>
      </c>
      <c r="J16" s="1416">
        <v>209.2</v>
      </c>
      <c r="K16" s="1416">
        <v>124.7</v>
      </c>
      <c r="L16" s="1416">
        <v>7.6</v>
      </c>
    </row>
    <row r="17" spans="1:12" s="1417" customFormat="1" ht="9" customHeight="1">
      <c r="A17" s="1438" t="s">
        <v>1669</v>
      </c>
      <c r="B17" s="1416">
        <v>1581.7</v>
      </c>
      <c r="C17" s="1416">
        <v>261.8</v>
      </c>
      <c r="D17" s="1416">
        <v>31.6</v>
      </c>
      <c r="E17" s="1416">
        <v>41.4</v>
      </c>
      <c r="F17" s="1416">
        <v>20.7</v>
      </c>
      <c r="G17" s="1416">
        <v>18.399999999999999</v>
      </c>
      <c r="H17" s="1416">
        <v>194.2</v>
      </c>
      <c r="I17" s="1416">
        <v>616.5</v>
      </c>
      <c r="J17" s="1416">
        <v>256.7</v>
      </c>
      <c r="K17" s="1416">
        <v>135.6</v>
      </c>
      <c r="L17" s="1416">
        <v>4.8</v>
      </c>
    </row>
    <row r="18" spans="1:12" s="1417" customFormat="1" ht="9" customHeight="1">
      <c r="A18" s="1438" t="s">
        <v>1670</v>
      </c>
      <c r="B18" s="1416">
        <v>1786.4</v>
      </c>
      <c r="C18" s="1416">
        <v>344.3</v>
      </c>
      <c r="D18" s="1416">
        <v>22.4</v>
      </c>
      <c r="E18" s="1416">
        <v>73.099999999999994</v>
      </c>
      <c r="F18" s="1416">
        <v>35.299999999999997</v>
      </c>
      <c r="G18" s="1416">
        <v>15.1</v>
      </c>
      <c r="H18" s="1416">
        <v>230.9</v>
      </c>
      <c r="I18" s="1416">
        <v>602.70000000000005</v>
      </c>
      <c r="J18" s="1416">
        <v>292.8</v>
      </c>
      <c r="K18" s="1416">
        <v>166.3</v>
      </c>
      <c r="L18" s="1416">
        <v>3.5</v>
      </c>
    </row>
    <row r="19" spans="1:12" s="1417" customFormat="1" ht="9" customHeight="1">
      <c r="A19" s="1438" t="s">
        <v>1671</v>
      </c>
      <c r="B19" s="1416">
        <v>2179</v>
      </c>
      <c r="C19" s="1416">
        <v>473.6</v>
      </c>
      <c r="D19" s="1416">
        <v>24</v>
      </c>
      <c r="E19" s="1416">
        <v>69</v>
      </c>
      <c r="F19" s="1416">
        <v>51.7</v>
      </c>
      <c r="G19" s="1416">
        <v>23.8</v>
      </c>
      <c r="H19" s="1416">
        <v>273.39999999999998</v>
      </c>
      <c r="I19" s="1416">
        <v>655</v>
      </c>
      <c r="J19" s="1416">
        <v>399.7</v>
      </c>
      <c r="K19" s="1416">
        <v>199.5</v>
      </c>
      <c r="L19" s="1416">
        <v>9.3000000000000007</v>
      </c>
    </row>
    <row r="20" spans="1:12" s="1417" customFormat="1" ht="9" customHeight="1">
      <c r="A20" s="1438" t="s">
        <v>1672</v>
      </c>
      <c r="B20" s="1416">
        <v>2280.9</v>
      </c>
      <c r="C20" s="1416">
        <v>446.7</v>
      </c>
      <c r="D20" s="1416">
        <v>30.9</v>
      </c>
      <c r="E20" s="1416">
        <v>100.1</v>
      </c>
      <c r="F20" s="1416">
        <v>50.1</v>
      </c>
      <c r="G20" s="1416">
        <v>11.1</v>
      </c>
      <c r="H20" s="1416">
        <v>341.9</v>
      </c>
      <c r="I20" s="1416">
        <v>714.8</v>
      </c>
      <c r="J20" s="1416">
        <v>381</v>
      </c>
      <c r="K20" s="1416">
        <v>200.2</v>
      </c>
      <c r="L20" s="1416">
        <v>4.0999999999999996</v>
      </c>
    </row>
    <row r="21" spans="1:12" s="1417" customFormat="1" ht="9" customHeight="1">
      <c r="A21" s="1438" t="s">
        <v>1673</v>
      </c>
      <c r="B21" s="1416">
        <v>2499.6</v>
      </c>
      <c r="C21" s="1416">
        <v>564.4</v>
      </c>
      <c r="D21" s="1416">
        <v>46.8</v>
      </c>
      <c r="E21" s="1416">
        <v>89.2</v>
      </c>
      <c r="F21" s="1416">
        <v>65</v>
      </c>
      <c r="G21" s="1416">
        <v>26.4</v>
      </c>
      <c r="H21" s="1416">
        <v>376.3</v>
      </c>
      <c r="I21" s="1416">
        <v>763.4</v>
      </c>
      <c r="J21" s="1416">
        <v>410.4</v>
      </c>
      <c r="K21" s="1416">
        <v>157.4</v>
      </c>
      <c r="L21" s="1416">
        <v>0.3</v>
      </c>
    </row>
    <row r="22" spans="1:12" s="1417" customFormat="1" ht="9" customHeight="1">
      <c r="A22" s="1438" t="s">
        <v>1674</v>
      </c>
      <c r="B22" s="1416">
        <v>3058</v>
      </c>
      <c r="C22" s="1416">
        <v>552.70000000000005</v>
      </c>
      <c r="D22" s="1416">
        <v>69.7</v>
      </c>
      <c r="E22" s="1416">
        <v>134.30000000000001</v>
      </c>
      <c r="F22" s="1416">
        <v>95.2</v>
      </c>
      <c r="G22" s="1416">
        <v>47.2</v>
      </c>
      <c r="H22" s="1416">
        <v>410.6</v>
      </c>
      <c r="I22" s="1416">
        <v>940.9</v>
      </c>
      <c r="J22" s="1416">
        <v>648.9</v>
      </c>
      <c r="K22" s="1416">
        <v>157.4</v>
      </c>
      <c r="L22" s="1416">
        <v>1.1000000000000001</v>
      </c>
    </row>
    <row r="23" spans="1:12" s="1417" customFormat="1" ht="9" customHeight="1">
      <c r="A23" s="1438" t="s">
        <v>1675</v>
      </c>
      <c r="B23" s="1416">
        <v>3895.8</v>
      </c>
      <c r="C23" s="1416">
        <v>676.7</v>
      </c>
      <c r="D23" s="1416">
        <v>74.599999999999994</v>
      </c>
      <c r="E23" s="1416">
        <v>199.9</v>
      </c>
      <c r="F23" s="1416">
        <v>151.19999999999999</v>
      </c>
      <c r="G23" s="1416">
        <v>62.1</v>
      </c>
      <c r="H23" s="1416">
        <v>512.9</v>
      </c>
      <c r="I23" s="1416">
        <v>1293.7</v>
      </c>
      <c r="J23" s="1416">
        <v>694.1</v>
      </c>
      <c r="K23" s="1416">
        <v>227.7</v>
      </c>
      <c r="L23" s="1416">
        <v>2.9</v>
      </c>
    </row>
    <row r="24" spans="1:12" s="1417" customFormat="1" ht="9" customHeight="1">
      <c r="A24" s="1438" t="s">
        <v>1676</v>
      </c>
      <c r="B24" s="1416">
        <v>3970.9</v>
      </c>
      <c r="C24" s="1416">
        <v>738.5</v>
      </c>
      <c r="D24" s="1416">
        <v>112.1</v>
      </c>
      <c r="E24" s="1416">
        <v>99</v>
      </c>
      <c r="F24" s="1416">
        <v>149.30000000000001</v>
      </c>
      <c r="G24" s="1416">
        <v>15.8</v>
      </c>
      <c r="H24" s="1416">
        <v>547.1</v>
      </c>
      <c r="I24" s="1416">
        <v>1399.2</v>
      </c>
      <c r="J24" s="1416">
        <v>693.3</v>
      </c>
      <c r="K24" s="1416">
        <v>213.2</v>
      </c>
      <c r="L24" s="1416">
        <v>3.4</v>
      </c>
    </row>
    <row r="25" spans="1:12" s="1417" customFormat="1" ht="9" customHeight="1">
      <c r="A25" s="1438" t="s">
        <v>1677</v>
      </c>
      <c r="B25" s="1416">
        <v>4262</v>
      </c>
      <c r="C25" s="1416">
        <v>764.3</v>
      </c>
      <c r="D25" s="1416">
        <v>140.5</v>
      </c>
      <c r="E25" s="1416">
        <v>143.19999999999999</v>
      </c>
      <c r="F25" s="1416">
        <v>133.19999999999999</v>
      </c>
      <c r="G25" s="1416">
        <v>5</v>
      </c>
      <c r="H25" s="1416">
        <v>672</v>
      </c>
      <c r="I25" s="1416">
        <v>1401.7</v>
      </c>
      <c r="J25" s="1416">
        <v>756</v>
      </c>
      <c r="K25" s="1416">
        <v>242.2</v>
      </c>
      <c r="L25" s="1416">
        <v>3.9</v>
      </c>
    </row>
    <row r="26" spans="1:12" s="1417" customFormat="1" ht="9" customHeight="1">
      <c r="A26" s="1438" t="s">
        <v>1678</v>
      </c>
      <c r="B26" s="1416">
        <v>4595.7</v>
      </c>
      <c r="C26" s="1416">
        <v>1163.2</v>
      </c>
      <c r="D26" s="1416">
        <v>163</v>
      </c>
      <c r="E26" s="1416">
        <v>128.9</v>
      </c>
      <c r="F26" s="1416">
        <v>146.69999999999999</v>
      </c>
      <c r="G26" s="1416">
        <v>6.3</v>
      </c>
      <c r="H26" s="1416">
        <v>818.9</v>
      </c>
      <c r="I26" s="1416">
        <v>1097.7</v>
      </c>
      <c r="J26" s="1416">
        <v>825.9</v>
      </c>
      <c r="K26" s="1416">
        <v>242.7</v>
      </c>
      <c r="L26" s="1416">
        <v>2.4</v>
      </c>
    </row>
    <row r="27" spans="1:12" s="1417" customFormat="1" ht="9" customHeight="1">
      <c r="A27" s="1438" t="s">
        <v>727</v>
      </c>
      <c r="B27" s="1416">
        <v>4238.7</v>
      </c>
      <c r="C27" s="1416">
        <v>921.9</v>
      </c>
      <c r="D27" s="1416">
        <v>187.3</v>
      </c>
      <c r="E27" s="1416">
        <v>87.9</v>
      </c>
      <c r="F27" s="1416">
        <v>94.4</v>
      </c>
      <c r="G27" s="1416">
        <v>3.6</v>
      </c>
      <c r="H27" s="1416">
        <v>652.5</v>
      </c>
      <c r="I27" s="1416">
        <v>1218.9000000000001</v>
      </c>
      <c r="J27" s="1416">
        <v>818.8</v>
      </c>
      <c r="K27" s="1416">
        <v>251.6</v>
      </c>
      <c r="L27" s="1416">
        <v>1.8</v>
      </c>
    </row>
    <row r="28" spans="1:12" s="1417" customFormat="1" ht="9" customHeight="1">
      <c r="A28" s="1438" t="s">
        <v>728</v>
      </c>
      <c r="B28" s="1416">
        <v>4674.5</v>
      </c>
      <c r="C28" s="1416">
        <v>1138.3</v>
      </c>
      <c r="D28" s="1416">
        <v>202.8</v>
      </c>
      <c r="E28" s="1416">
        <v>80.5</v>
      </c>
      <c r="F28" s="1416">
        <v>36.9</v>
      </c>
      <c r="G28" s="1416">
        <v>0.6</v>
      </c>
      <c r="H28" s="1416">
        <v>934.4</v>
      </c>
      <c r="I28" s="1416">
        <v>1352.4</v>
      </c>
      <c r="J28" s="1416">
        <v>687.9</v>
      </c>
      <c r="K28" s="1416">
        <v>240.6</v>
      </c>
      <c r="L28" s="1416">
        <v>0.1</v>
      </c>
    </row>
    <row r="29" spans="1:12" s="1417" customFormat="1" ht="9" customHeight="1">
      <c r="A29" s="1438" t="s">
        <v>729</v>
      </c>
      <c r="B29" s="1416">
        <v>7323.1</v>
      </c>
      <c r="C29" s="1416">
        <v>1496.8</v>
      </c>
      <c r="D29" s="1416">
        <v>254.4</v>
      </c>
      <c r="E29" s="1416">
        <v>178.4</v>
      </c>
      <c r="F29" s="1416">
        <v>210.1</v>
      </c>
      <c r="G29" s="1416">
        <v>1.6</v>
      </c>
      <c r="H29" s="1416">
        <v>1280</v>
      </c>
      <c r="I29" s="1416">
        <v>1948.9</v>
      </c>
      <c r="J29" s="1416">
        <v>1629.5</v>
      </c>
      <c r="K29" s="1416">
        <v>322.10000000000002</v>
      </c>
      <c r="L29" s="1416">
        <v>1.3</v>
      </c>
    </row>
    <row r="30" spans="1:12" s="1417" customFormat="1" ht="9" customHeight="1">
      <c r="A30" s="1438" t="s">
        <v>732</v>
      </c>
      <c r="B30" s="1416">
        <v>11245.5</v>
      </c>
      <c r="C30" s="1416">
        <v>2429.9</v>
      </c>
      <c r="D30" s="1416">
        <v>278.3</v>
      </c>
      <c r="E30" s="1416">
        <v>255.1</v>
      </c>
      <c r="F30" s="1416">
        <v>321.3</v>
      </c>
      <c r="G30" s="1416">
        <v>0.9</v>
      </c>
      <c r="H30" s="1416">
        <v>1891.5</v>
      </c>
      <c r="I30" s="1416">
        <v>3298.3</v>
      </c>
      <c r="J30" s="1416">
        <v>2251.1</v>
      </c>
      <c r="K30" s="1416">
        <v>518.6</v>
      </c>
      <c r="L30" s="1416">
        <v>0.5</v>
      </c>
    </row>
    <row r="31" spans="1:12" s="1417" customFormat="1" ht="9" customHeight="1">
      <c r="A31" s="1438" t="s">
        <v>737</v>
      </c>
      <c r="B31" s="1416">
        <v>12542.1</v>
      </c>
      <c r="C31" s="1416">
        <v>2537.6</v>
      </c>
      <c r="D31" s="1416">
        <v>443.6</v>
      </c>
      <c r="E31" s="1416">
        <v>393</v>
      </c>
      <c r="F31" s="1416">
        <v>356.6</v>
      </c>
      <c r="G31" s="1416">
        <v>3.6</v>
      </c>
      <c r="H31" s="1416">
        <v>1912.6</v>
      </c>
      <c r="I31" s="1416">
        <v>3966.5</v>
      </c>
      <c r="J31" s="1416">
        <v>2284.1</v>
      </c>
      <c r="K31" s="1416">
        <v>637.29999999999995</v>
      </c>
      <c r="L31" s="1416">
        <v>7.2</v>
      </c>
    </row>
    <row r="32" spans="1:12" s="1417" customFormat="1" ht="9" customHeight="1">
      <c r="A32" s="1438" t="s">
        <v>738</v>
      </c>
      <c r="B32" s="1416">
        <v>17035.400000000001</v>
      </c>
      <c r="C32" s="1416">
        <v>3044.9</v>
      </c>
      <c r="D32" s="1416">
        <v>340.5</v>
      </c>
      <c r="E32" s="1416">
        <v>395.7</v>
      </c>
      <c r="F32" s="1416">
        <v>435</v>
      </c>
      <c r="G32" s="1416">
        <v>9.1999999999999993</v>
      </c>
      <c r="H32" s="1416">
        <v>2476.9</v>
      </c>
      <c r="I32" s="1416">
        <v>5928.5</v>
      </c>
      <c r="J32" s="1416">
        <v>3598</v>
      </c>
      <c r="K32" s="1416">
        <v>805.1</v>
      </c>
      <c r="L32" s="1416">
        <v>1.6</v>
      </c>
    </row>
    <row r="33" spans="1:12" s="1417" customFormat="1" ht="9" customHeight="1">
      <c r="A33" s="1438" t="s">
        <v>740</v>
      </c>
      <c r="B33" s="1416">
        <v>19615.900000000001</v>
      </c>
      <c r="C33" s="1416">
        <v>2834</v>
      </c>
      <c r="D33" s="1416">
        <v>468.8</v>
      </c>
      <c r="E33" s="1416">
        <v>638.5</v>
      </c>
      <c r="F33" s="1416">
        <v>379.9</v>
      </c>
      <c r="G33" s="1416">
        <v>11.4</v>
      </c>
      <c r="H33" s="1416">
        <v>2874.4</v>
      </c>
      <c r="I33" s="1416">
        <v>7374.4</v>
      </c>
      <c r="J33" s="1416">
        <v>4240.1000000000004</v>
      </c>
      <c r="K33" s="1416">
        <v>791.1</v>
      </c>
      <c r="L33" s="1416">
        <v>3.3</v>
      </c>
    </row>
    <row r="34" spans="1:12" s="1417" customFormat="1" ht="9" customHeight="1">
      <c r="A34" s="1438" t="s">
        <v>741</v>
      </c>
      <c r="B34" s="1416">
        <v>24398.6</v>
      </c>
      <c r="C34" s="1416">
        <v>3265.7</v>
      </c>
      <c r="D34" s="1416">
        <v>437.7</v>
      </c>
      <c r="E34" s="1416">
        <v>889.5</v>
      </c>
      <c r="F34" s="1416">
        <v>436.7</v>
      </c>
      <c r="G34" s="1416">
        <v>51.4</v>
      </c>
      <c r="H34" s="1416">
        <v>3540.6</v>
      </c>
      <c r="I34" s="1416">
        <v>9472.6</v>
      </c>
      <c r="J34" s="1416">
        <v>5301.6</v>
      </c>
      <c r="K34" s="1416">
        <v>1001.8</v>
      </c>
      <c r="L34" s="1416">
        <v>1</v>
      </c>
    </row>
    <row r="35" spans="1:12" s="1417" customFormat="1" ht="9" customHeight="1">
      <c r="A35" s="1440" t="s">
        <v>742</v>
      </c>
      <c r="B35" s="1441">
        <v>24853.3</v>
      </c>
      <c r="C35" s="1441">
        <v>3658.1</v>
      </c>
      <c r="D35" s="1441">
        <v>536.79999999999995</v>
      </c>
      <c r="E35" s="1441">
        <v>701.1</v>
      </c>
      <c r="F35" s="1441">
        <v>499.1</v>
      </c>
      <c r="G35" s="1441">
        <v>91.5</v>
      </c>
      <c r="H35" s="1441">
        <v>4077</v>
      </c>
      <c r="I35" s="1441">
        <v>8962.2000000000007</v>
      </c>
      <c r="J35" s="1441">
        <v>5053.7</v>
      </c>
      <c r="K35" s="1441">
        <v>1271.2</v>
      </c>
      <c r="L35" s="1441">
        <v>2.6</v>
      </c>
    </row>
    <row r="36" spans="1:12" s="1417" customFormat="1" ht="9" customHeight="1">
      <c r="A36" s="1440" t="s">
        <v>743</v>
      </c>
      <c r="B36" s="1441">
        <v>27331</v>
      </c>
      <c r="C36" s="1441">
        <v>3364.8</v>
      </c>
      <c r="D36" s="1441">
        <v>677.2</v>
      </c>
      <c r="E36" s="1441">
        <v>1020.7</v>
      </c>
      <c r="F36" s="1441">
        <v>479.6</v>
      </c>
      <c r="G36" s="1441">
        <v>12</v>
      </c>
      <c r="H36" s="1441">
        <v>5279.5</v>
      </c>
      <c r="I36" s="1441">
        <v>9919.6</v>
      </c>
      <c r="J36" s="1441">
        <v>5154.2</v>
      </c>
      <c r="K36" s="1441">
        <v>1369</v>
      </c>
      <c r="L36" s="1441">
        <v>54.4</v>
      </c>
    </row>
    <row r="37" spans="1:12" s="1417" customFormat="1" ht="9" customHeight="1">
      <c r="A37" s="1442" t="s">
        <v>744</v>
      </c>
      <c r="B37" s="1441">
        <v>32119.7</v>
      </c>
      <c r="C37" s="1441">
        <v>5510</v>
      </c>
      <c r="D37" s="1441">
        <v>658</v>
      </c>
      <c r="E37" s="1441">
        <v>1369.9</v>
      </c>
      <c r="F37" s="1441">
        <v>513.1</v>
      </c>
      <c r="G37" s="1441">
        <v>40</v>
      </c>
      <c r="H37" s="1441">
        <v>5502</v>
      </c>
      <c r="I37" s="1441">
        <v>10482.1</v>
      </c>
      <c r="J37" s="1441">
        <v>6663.5</v>
      </c>
      <c r="K37" s="1441">
        <v>1380.7</v>
      </c>
      <c r="L37" s="1441">
        <v>0.4</v>
      </c>
    </row>
    <row r="38" spans="1:12" s="1417" customFormat="1" ht="9" customHeight="1">
      <c r="A38" s="1472" t="s">
        <v>745</v>
      </c>
      <c r="B38" s="1438">
        <v>39660.1</v>
      </c>
      <c r="C38" s="1438">
        <v>6975.8</v>
      </c>
      <c r="D38" s="1438">
        <v>642.5</v>
      </c>
      <c r="E38" s="1438">
        <v>1535.9</v>
      </c>
      <c r="F38" s="1438">
        <v>778.5</v>
      </c>
      <c r="G38" s="1438">
        <v>84</v>
      </c>
      <c r="H38" s="1438">
        <v>6287.7</v>
      </c>
      <c r="I38" s="1438">
        <v>14032.4</v>
      </c>
      <c r="J38" s="1438">
        <v>7006.1</v>
      </c>
      <c r="K38" s="1438">
        <v>2317.1</v>
      </c>
      <c r="L38" s="1438">
        <v>0.1</v>
      </c>
    </row>
    <row r="39" spans="1:12" s="1418" customFormat="1" ht="9" customHeight="1">
      <c r="A39" s="1472" t="s">
        <v>926</v>
      </c>
      <c r="B39" s="1438">
        <v>54700.9</v>
      </c>
      <c r="C39" s="1438">
        <v>4412.3</v>
      </c>
      <c r="D39" s="1438">
        <v>630.1</v>
      </c>
      <c r="E39" s="1438">
        <v>2375.5</v>
      </c>
      <c r="F39" s="1438">
        <v>10854.4</v>
      </c>
      <c r="G39" s="1438">
        <v>418.2</v>
      </c>
      <c r="H39" s="1438">
        <v>6628</v>
      </c>
      <c r="I39" s="1438">
        <v>18089.8</v>
      </c>
      <c r="J39" s="1438">
        <v>8686.5</v>
      </c>
      <c r="K39" s="1438">
        <v>2605.3000000000002</v>
      </c>
      <c r="L39" s="1438">
        <v>0.8</v>
      </c>
    </row>
    <row r="40" spans="1:12" s="1418" customFormat="1" ht="9" customHeight="1">
      <c r="A40" s="263" t="s">
        <v>748</v>
      </c>
      <c r="B40" s="1438">
        <v>56622.1</v>
      </c>
      <c r="C40" s="1438">
        <v>4989.1000000000004</v>
      </c>
      <c r="D40" s="1438">
        <v>619.29999999999995</v>
      </c>
      <c r="E40" s="1438">
        <v>3010.6</v>
      </c>
      <c r="F40" s="1438">
        <v>14761.9</v>
      </c>
      <c r="G40" s="1438">
        <v>23</v>
      </c>
      <c r="H40" s="1438">
        <v>5129.7</v>
      </c>
      <c r="I40" s="1438">
        <v>18746.400000000001</v>
      </c>
      <c r="J40" s="1438">
        <v>7527.4</v>
      </c>
      <c r="K40" s="1438">
        <v>1768.2</v>
      </c>
      <c r="L40" s="1438">
        <v>46.5</v>
      </c>
    </row>
    <row r="41" spans="1:12" s="1418" customFormat="1" ht="9" customHeight="1">
      <c r="A41" s="1449" t="s">
        <v>895</v>
      </c>
      <c r="B41" s="1438">
        <v>70924.2</v>
      </c>
      <c r="C41" s="1438">
        <v>6598.1</v>
      </c>
      <c r="D41" s="1438">
        <v>600.1</v>
      </c>
      <c r="E41" s="1438">
        <v>4297.5</v>
      </c>
      <c r="F41" s="1438">
        <v>19605.7</v>
      </c>
      <c r="G41" s="1438">
        <v>55.4</v>
      </c>
      <c r="H41" s="1438">
        <v>6786.9</v>
      </c>
      <c r="I41" s="1438">
        <v>22499.599999999999</v>
      </c>
      <c r="J41" s="1438">
        <v>8444.7999999999993</v>
      </c>
      <c r="K41" s="1438">
        <v>2035.1</v>
      </c>
      <c r="L41" s="1438">
        <v>1</v>
      </c>
    </row>
    <row r="42" spans="1:12" s="1418" customFormat="1" ht="9" customHeight="1">
      <c r="A42" s="263" t="s">
        <v>873</v>
      </c>
      <c r="B42" s="1438">
        <v>78739.5</v>
      </c>
      <c r="C42" s="1438">
        <v>6357.9</v>
      </c>
      <c r="D42" s="1438">
        <v>737.9</v>
      </c>
      <c r="E42" s="1438">
        <v>4628.3999999999996</v>
      </c>
      <c r="F42" s="1438">
        <v>21593.599999999999</v>
      </c>
      <c r="G42" s="1438">
        <v>107.9</v>
      </c>
      <c r="H42" s="1438">
        <v>8083.8</v>
      </c>
      <c r="I42" s="1438">
        <v>22807.5</v>
      </c>
      <c r="J42" s="1438">
        <v>11923.8</v>
      </c>
      <c r="K42" s="1438">
        <v>2156.3000000000002</v>
      </c>
      <c r="L42" s="1438">
        <v>342.4</v>
      </c>
    </row>
    <row r="43" spans="1:12" s="1418" customFormat="1" ht="9" customHeight="1">
      <c r="A43" s="263" t="s">
        <v>1601</v>
      </c>
      <c r="B43" s="1438">
        <v>88675.5</v>
      </c>
      <c r="C43" s="1438">
        <v>6750.1</v>
      </c>
      <c r="D43" s="1438">
        <v>687.5</v>
      </c>
      <c r="E43" s="1438">
        <v>4670.3999999999996</v>
      </c>
      <c r="F43" s="1438">
        <v>29551.3</v>
      </c>
      <c r="G43" s="1438">
        <v>64.400000000000006</v>
      </c>
      <c r="H43" s="1438">
        <v>10479.4</v>
      </c>
      <c r="I43" s="1438">
        <v>22652</v>
      </c>
      <c r="J43" s="1438">
        <v>11073.8</v>
      </c>
      <c r="K43" s="1438">
        <v>2714.8</v>
      </c>
      <c r="L43" s="1438">
        <v>31.8</v>
      </c>
    </row>
    <row r="44" spans="1:12" s="1418" customFormat="1" ht="9" customHeight="1">
      <c r="A44" s="263" t="s">
        <v>1683</v>
      </c>
      <c r="B44" s="1438">
        <v>107143.1</v>
      </c>
      <c r="C44" s="1438">
        <v>10108.799999999999</v>
      </c>
      <c r="D44" s="1438">
        <v>724.5</v>
      </c>
      <c r="E44" s="1438">
        <v>5437.6</v>
      </c>
      <c r="F44" s="1438">
        <v>35665.300000000003</v>
      </c>
      <c r="G44" s="1438">
        <v>152.6</v>
      </c>
      <c r="H44" s="1438">
        <v>13520.8</v>
      </c>
      <c r="I44" s="1438">
        <v>25487.4</v>
      </c>
      <c r="J44" s="1438">
        <v>11974</v>
      </c>
      <c r="K44" s="1438">
        <v>4072.1</v>
      </c>
      <c r="L44" s="1438">
        <v>0</v>
      </c>
    </row>
    <row r="45" spans="1:12" s="1418" customFormat="1" ht="9" customHeight="1">
      <c r="A45" s="1451" t="s">
        <v>1408</v>
      </c>
      <c r="B45" s="1438">
        <v>115872.3</v>
      </c>
      <c r="C45" s="1438">
        <v>8220.4</v>
      </c>
      <c r="D45" s="1438">
        <v>712.6</v>
      </c>
      <c r="E45" s="1438">
        <v>4764.6000000000004</v>
      </c>
      <c r="F45" s="1438">
        <v>35612.6</v>
      </c>
      <c r="G45" s="1438">
        <v>65.599999999999994</v>
      </c>
      <c r="H45" s="1438">
        <v>14647.7</v>
      </c>
      <c r="I45" s="1438">
        <v>29627.5</v>
      </c>
      <c r="J45" s="1438">
        <v>18513.3</v>
      </c>
      <c r="K45" s="1438">
        <v>3708</v>
      </c>
      <c r="L45" s="1438">
        <v>0</v>
      </c>
    </row>
    <row r="46" spans="1:12" s="1418" customFormat="1" ht="9" customHeight="1">
      <c r="A46" s="1451" t="s">
        <v>1441</v>
      </c>
      <c r="B46" s="1438">
        <v>142376.5</v>
      </c>
      <c r="C46" s="1438">
        <v>9757</v>
      </c>
      <c r="D46" s="1438">
        <v>877.1</v>
      </c>
      <c r="E46" s="1438">
        <v>4700.3999999999996</v>
      </c>
      <c r="F46" s="1438">
        <v>43146.400000000001</v>
      </c>
      <c r="G46" s="1438">
        <v>229.7</v>
      </c>
      <c r="H46" s="1438">
        <v>15356.4</v>
      </c>
      <c r="I46" s="1438">
        <v>40950.9</v>
      </c>
      <c r="J46" s="1438">
        <v>23064.799999999999</v>
      </c>
      <c r="K46" s="1438">
        <v>4219.7</v>
      </c>
      <c r="L46" s="1438">
        <v>74.099999999999994</v>
      </c>
    </row>
    <row r="47" spans="1:12" s="1418" customFormat="1" ht="9" customHeight="1">
      <c r="A47" s="1451" t="s">
        <v>1442</v>
      </c>
      <c r="B47" s="1438">
        <v>162437.6</v>
      </c>
      <c r="C47" s="1438">
        <v>12335.3</v>
      </c>
      <c r="D47" s="1438">
        <v>1342.3</v>
      </c>
      <c r="E47" s="1438">
        <v>8469.9</v>
      </c>
      <c r="F47" s="1438">
        <v>43957.2</v>
      </c>
      <c r="G47" s="1438">
        <v>35.700000000000003</v>
      </c>
      <c r="H47" s="1438">
        <v>14877.7</v>
      </c>
      <c r="I47" s="1438">
        <v>40018.1</v>
      </c>
      <c r="J47" s="1438">
        <v>33225.5</v>
      </c>
      <c r="K47" s="1438">
        <v>8068.6</v>
      </c>
      <c r="L47" s="1438">
        <v>107.3</v>
      </c>
    </row>
    <row r="48" spans="1:12" s="1418" customFormat="1" ht="9" customHeight="1">
      <c r="A48" s="1451" t="s">
        <v>721</v>
      </c>
      <c r="B48" s="1438">
        <v>217114.3</v>
      </c>
      <c r="C48" s="1438">
        <v>15850.9</v>
      </c>
      <c r="D48" s="1438">
        <v>2370.3000000000002</v>
      </c>
      <c r="E48" s="1438">
        <v>14271.8</v>
      </c>
      <c r="F48" s="1438">
        <v>54391.1</v>
      </c>
      <c r="G48" s="1438">
        <v>301.10000000000002</v>
      </c>
      <c r="H48" s="1438">
        <v>22167.4</v>
      </c>
      <c r="I48" s="1438">
        <v>52454.9</v>
      </c>
      <c r="J48" s="1438">
        <v>43791.6</v>
      </c>
      <c r="K48" s="1438">
        <v>11477.2</v>
      </c>
      <c r="L48" s="1438">
        <v>38</v>
      </c>
    </row>
    <row r="49" spans="1:12" s="1418" customFormat="1" ht="9" customHeight="1">
      <c r="A49" s="302" t="s">
        <v>292</v>
      </c>
      <c r="B49" s="1438">
        <v>261925.19999999998</v>
      </c>
      <c r="C49" s="1438">
        <v>22175</v>
      </c>
      <c r="D49" s="1438">
        <v>2135.6000000000004</v>
      </c>
      <c r="E49" s="1438">
        <v>15772.400000000001</v>
      </c>
      <c r="F49" s="1438">
        <v>78986.599999999991</v>
      </c>
      <c r="G49" s="1438">
        <v>0</v>
      </c>
      <c r="H49" s="1438">
        <v>25706.100000000002</v>
      </c>
      <c r="I49" s="1438">
        <v>58278.5</v>
      </c>
      <c r="J49" s="1438">
        <v>42808.600000000006</v>
      </c>
      <c r="K49" s="1438">
        <v>15948</v>
      </c>
      <c r="L49" s="1438">
        <v>114.4</v>
      </c>
    </row>
    <row r="50" spans="1:12" s="1418" customFormat="1" ht="9" customHeight="1">
      <c r="A50" s="302" t="s">
        <v>1195</v>
      </c>
      <c r="B50" s="1438">
        <v>299389.60000000003</v>
      </c>
      <c r="C50" s="1438">
        <v>30061.899999999998</v>
      </c>
      <c r="D50" s="1438">
        <v>2363.7999999999997</v>
      </c>
      <c r="E50" s="1438">
        <v>14481.7</v>
      </c>
      <c r="F50" s="1438">
        <v>100384.90000000001</v>
      </c>
      <c r="G50" s="1438">
        <v>8.4</v>
      </c>
      <c r="H50" s="1438">
        <v>29626.6</v>
      </c>
      <c r="I50" s="1438">
        <v>65361.200000000004</v>
      </c>
      <c r="J50" s="1438">
        <v>39120.799999999996</v>
      </c>
      <c r="K50" s="1438">
        <v>17842.5</v>
      </c>
      <c r="L50" s="1438">
        <v>137.80000000000001</v>
      </c>
    </row>
    <row r="51" spans="1:12" s="1417" customFormat="1" ht="9" customHeight="1">
      <c r="A51" s="1451" t="s">
        <v>428</v>
      </c>
      <c r="B51" s="1438">
        <v>367031.19199199998</v>
      </c>
      <c r="C51" s="1438">
        <v>46541.1109</v>
      </c>
      <c r="D51" s="1438">
        <v>2583.3329599999997</v>
      </c>
      <c r="E51" s="1438">
        <v>15051.856157</v>
      </c>
      <c r="F51" s="1438">
        <v>115320.721061</v>
      </c>
      <c r="G51" s="1438">
        <v>132.59641599999998</v>
      </c>
      <c r="H51" s="1438">
        <v>42753.477850000003</v>
      </c>
      <c r="I51" s="1438">
        <v>78412.741318</v>
      </c>
      <c r="J51" s="1438">
        <v>55690.216199999995</v>
      </c>
      <c r="K51" s="1438">
        <v>10545.103376999999</v>
      </c>
      <c r="L51" s="1438">
        <v>0</v>
      </c>
    </row>
    <row r="52" spans="1:12" s="1417" customFormat="1" ht="9" customHeight="1">
      <c r="A52" s="1451" t="s">
        <v>1828</v>
      </c>
      <c r="B52" s="1438">
        <v>477947.03571600001</v>
      </c>
      <c r="C52" s="1438">
        <v>65436.246421999997</v>
      </c>
      <c r="D52" s="1438">
        <v>2856.785895</v>
      </c>
      <c r="E52" s="1438">
        <v>22285.474017</v>
      </c>
      <c r="F52" s="1438">
        <v>142064.19923699999</v>
      </c>
      <c r="G52" s="1438">
        <v>437.39271700000006</v>
      </c>
      <c r="H52" s="1438">
        <v>55028.168911999994</v>
      </c>
      <c r="I52" s="1438">
        <v>103884.06964</v>
      </c>
      <c r="J52" s="1438">
        <v>68781.010902000009</v>
      </c>
      <c r="K52" s="1438">
        <v>17173.685639999996</v>
      </c>
      <c r="L52" s="1438">
        <v>2.3340000000000001E-3</v>
      </c>
    </row>
    <row r="53" spans="1:12" s="1417" customFormat="1" ht="9" customHeight="1">
      <c r="A53" s="1451" t="s">
        <v>1915</v>
      </c>
      <c r="B53" s="1438">
        <v>491655.90850699996</v>
      </c>
      <c r="C53" s="1438">
        <v>75664.692389000003</v>
      </c>
      <c r="D53" s="1438">
        <v>2907.2712269999997</v>
      </c>
      <c r="E53" s="1438">
        <v>17426.051379000004</v>
      </c>
      <c r="F53" s="1438">
        <v>117329.69454600001</v>
      </c>
      <c r="G53" s="1438">
        <v>682.67793700000004</v>
      </c>
      <c r="H53" s="1438">
        <v>56575.703797999995</v>
      </c>
      <c r="I53" s="1438">
        <v>116650.02003099999</v>
      </c>
      <c r="J53" s="1438">
        <v>87593.03392799999</v>
      </c>
      <c r="K53" s="1438">
        <v>16826.712884</v>
      </c>
      <c r="L53" s="1438">
        <v>3.88E-4</v>
      </c>
    </row>
    <row r="54" spans="1:12" s="1417" customFormat="1" ht="9" customHeight="1">
      <c r="A54" s="1451" t="s">
        <v>2019</v>
      </c>
      <c r="B54" s="1438">
        <v>477212.587635</v>
      </c>
      <c r="C54" s="1438">
        <v>81574.878962999996</v>
      </c>
      <c r="D54" s="1438">
        <v>3585.6401390000001</v>
      </c>
      <c r="E54" s="1438">
        <v>15071.684509000001</v>
      </c>
      <c r="F54" s="1438">
        <v>75530.036613000004</v>
      </c>
      <c r="G54" s="1438">
        <v>1744.8635570000001</v>
      </c>
      <c r="H54" s="1438">
        <v>53655.544666000002</v>
      </c>
      <c r="I54" s="1438">
        <v>119395.203865</v>
      </c>
      <c r="J54" s="1438">
        <v>109527.227849</v>
      </c>
      <c r="K54" s="1438">
        <v>17127.441598999998</v>
      </c>
      <c r="L54" s="1438">
        <v>0.11587500000000001</v>
      </c>
    </row>
    <row r="55" spans="1:12" s="1417" customFormat="1" ht="9" customHeight="1">
      <c r="A55" s="1451" t="s">
        <v>2172</v>
      </c>
      <c r="B55" s="138">
        <v>633669.61365199997</v>
      </c>
      <c r="C55" s="138">
        <v>95020.765501999995</v>
      </c>
      <c r="D55" s="138">
        <v>3776.7510780000002</v>
      </c>
      <c r="E55" s="138">
        <v>18642.194287999999</v>
      </c>
      <c r="F55" s="138">
        <v>129623.10855499998</v>
      </c>
      <c r="G55" s="138">
        <v>1325.705872</v>
      </c>
      <c r="H55" s="138">
        <v>61448.025046000002</v>
      </c>
      <c r="I55" s="311">
        <v>166508.12059599999</v>
      </c>
      <c r="J55" s="311">
        <v>137342.06688199998</v>
      </c>
      <c r="K55" s="311">
        <v>19982.816072999998</v>
      </c>
      <c r="L55" s="311">
        <v>1.1911999999999999E-2</v>
      </c>
    </row>
    <row r="56" spans="1:12" s="1417" customFormat="1" ht="9" customHeight="1">
      <c r="A56" s="1451" t="s">
        <v>2295</v>
      </c>
      <c r="B56" s="138">
        <v>814101.62151999585</v>
      </c>
      <c r="C56" s="138">
        <v>102605.379088</v>
      </c>
      <c r="D56" s="138">
        <v>3784.7870229999999</v>
      </c>
      <c r="E56" s="138">
        <v>24098.21243</v>
      </c>
      <c r="F56" s="138">
        <v>184875.93578700002</v>
      </c>
      <c r="G56" s="138">
        <v>1471.119314</v>
      </c>
      <c r="H56" s="138">
        <v>74194.810201000015</v>
      </c>
      <c r="I56" s="138">
        <v>226782.95795800001</v>
      </c>
      <c r="J56" s="138">
        <v>169241.38830600001</v>
      </c>
      <c r="K56" s="138">
        <v>22759.590477999824</v>
      </c>
      <c r="L56" s="138">
        <v>4287.4409349959942</v>
      </c>
    </row>
    <row r="57" spans="1:12" s="1417" customFormat="1" ht="9" customHeight="1">
      <c r="A57" s="1451" t="s">
        <v>2635</v>
      </c>
      <c r="B57" s="138">
        <v>917922.2111599982</v>
      </c>
      <c r="C57" s="138">
        <v>118462.36393200001</v>
      </c>
      <c r="D57" s="138">
        <v>3773.8437599999997</v>
      </c>
      <c r="E57" s="138">
        <v>27062.305967</v>
      </c>
      <c r="F57" s="138">
        <v>234150.65220399998</v>
      </c>
      <c r="G57" s="138">
        <v>1405.703278</v>
      </c>
      <c r="H57" s="138">
        <v>85081.964907000001</v>
      </c>
      <c r="I57" s="138">
        <v>238923.35359499999</v>
      </c>
      <c r="J57" s="138">
        <v>180252.90147900002</v>
      </c>
      <c r="K57" s="138">
        <v>28794.26190199978</v>
      </c>
      <c r="L57" s="138">
        <v>14.860135998466589</v>
      </c>
    </row>
    <row r="58" spans="1:12" s="1418" customFormat="1" ht="9" customHeight="1">
      <c r="A58" s="1452"/>
      <c r="B58" s="136"/>
      <c r="C58" s="32"/>
      <c r="D58" s="32"/>
      <c r="E58" s="136"/>
      <c r="F58" s="32"/>
      <c r="G58" s="32"/>
      <c r="H58" s="136"/>
      <c r="I58" s="136"/>
      <c r="J58" s="136"/>
      <c r="K58" s="1462"/>
      <c r="L58" s="1462"/>
    </row>
    <row r="59" spans="1:12" s="1417" customFormat="1" ht="9" customHeight="1">
      <c r="A59" s="1454" t="s">
        <v>2892</v>
      </c>
      <c r="B59" s="138">
        <v>735294.81326105585</v>
      </c>
      <c r="C59" s="138">
        <v>111101.451034</v>
      </c>
      <c r="D59" s="138">
        <v>3876.0101340000001</v>
      </c>
      <c r="E59" s="138">
        <v>21086.035989999997</v>
      </c>
      <c r="F59" s="138">
        <v>176130.40796400001</v>
      </c>
      <c r="G59" s="138">
        <v>939.4079119999999</v>
      </c>
      <c r="H59" s="138">
        <v>80396.188397000005</v>
      </c>
      <c r="I59" s="138">
        <v>180926.13665</v>
      </c>
      <c r="J59" s="138">
        <v>135853.41366200001</v>
      </c>
      <c r="K59" s="138">
        <v>24985.235685055864</v>
      </c>
      <c r="L59" s="138">
        <v>0.52583299999999999</v>
      </c>
    </row>
    <row r="60" spans="1:12" s="1417" customFormat="1" ht="9" customHeight="1">
      <c r="A60" s="1454" t="s">
        <v>1805</v>
      </c>
      <c r="B60" s="311">
        <v>207412.34891300002</v>
      </c>
      <c r="C60" s="311">
        <v>24655.234021999997</v>
      </c>
      <c r="D60" s="311">
        <v>1147.6197870000001</v>
      </c>
      <c r="E60" s="311">
        <v>5896.412867</v>
      </c>
      <c r="F60" s="311">
        <v>43872.331258000006</v>
      </c>
      <c r="G60" s="311">
        <v>190.68139199999999</v>
      </c>
      <c r="H60" s="311">
        <v>23438.806088000001</v>
      </c>
      <c r="I60" s="138">
        <v>50527.817229</v>
      </c>
      <c r="J60" s="138">
        <v>49249.698798000005</v>
      </c>
      <c r="K60" s="138">
        <v>8433.3821289999923</v>
      </c>
      <c r="L60" s="138">
        <v>0.36534300000000003</v>
      </c>
    </row>
    <row r="61" spans="1:12" s="1418" customFormat="1" ht="9" customHeight="1">
      <c r="A61" s="1452" t="s">
        <v>1012</v>
      </c>
      <c r="B61" s="756">
        <v>67810.93620099999</v>
      </c>
      <c r="C61" s="756">
        <v>7903.9196959999999</v>
      </c>
      <c r="D61" s="756">
        <v>387.92054300000001</v>
      </c>
      <c r="E61" s="756">
        <v>1777.794132</v>
      </c>
      <c r="F61" s="756">
        <v>15217.286236</v>
      </c>
      <c r="G61" s="756">
        <v>44.265783999999996</v>
      </c>
      <c r="H61" s="756">
        <v>7263.2521370000004</v>
      </c>
      <c r="I61" s="756">
        <v>18143.423750000002</v>
      </c>
      <c r="J61" s="756">
        <v>14612.529624999999</v>
      </c>
      <c r="K61" s="756">
        <v>2460.4940580000002</v>
      </c>
      <c r="L61" s="756">
        <v>5.024E-2</v>
      </c>
    </row>
    <row r="62" spans="1:12" s="1418" customFormat="1" ht="9" customHeight="1">
      <c r="A62" s="1452" t="s">
        <v>1013</v>
      </c>
      <c r="B62" s="756">
        <v>75421.901085000005</v>
      </c>
      <c r="C62" s="756">
        <v>9267.9645959999998</v>
      </c>
      <c r="D62" s="756">
        <v>368.06646499999999</v>
      </c>
      <c r="E62" s="756">
        <v>2352.5330309999999</v>
      </c>
      <c r="F62" s="756">
        <v>15007.647849999999</v>
      </c>
      <c r="G62" s="756">
        <v>67.809236999999996</v>
      </c>
      <c r="H62" s="756">
        <v>8852.1617769999993</v>
      </c>
      <c r="I62" s="756">
        <v>17592.012079</v>
      </c>
      <c r="J62" s="756">
        <v>18533.935999000001</v>
      </c>
      <c r="K62" s="756">
        <v>3379.4549480000001</v>
      </c>
      <c r="L62" s="756">
        <v>0.31510300000000002</v>
      </c>
    </row>
    <row r="63" spans="1:12" s="1418" customFormat="1" ht="9" customHeight="1">
      <c r="A63" s="1452" t="s">
        <v>1014</v>
      </c>
      <c r="B63" s="756">
        <v>64179.511626999993</v>
      </c>
      <c r="C63" s="756">
        <v>7483.3497299999999</v>
      </c>
      <c r="D63" s="756">
        <v>391.63277900000003</v>
      </c>
      <c r="E63" s="756">
        <v>1766.0857040000001</v>
      </c>
      <c r="F63" s="756">
        <v>13647.397172000001</v>
      </c>
      <c r="G63" s="756">
        <v>78.606370999999996</v>
      </c>
      <c r="H63" s="756">
        <v>7323.3921739999996</v>
      </c>
      <c r="I63" s="756">
        <v>14792.3814</v>
      </c>
      <c r="J63" s="756">
        <v>16103.233174000001</v>
      </c>
      <c r="K63" s="756">
        <v>2593.4331229999912</v>
      </c>
      <c r="L63" s="756">
        <v>0</v>
      </c>
    </row>
    <row r="64" spans="1:12" s="1418" customFormat="1" ht="9" customHeight="1">
      <c r="A64" s="1452"/>
      <c r="B64" s="756"/>
      <c r="C64" s="756"/>
      <c r="D64" s="756"/>
      <c r="E64" s="756"/>
      <c r="F64" s="756"/>
      <c r="G64" s="756"/>
      <c r="H64" s="756"/>
      <c r="I64" s="756"/>
      <c r="J64" s="756"/>
      <c r="K64" s="1462"/>
      <c r="L64" s="1462"/>
    </row>
    <row r="65" spans="1:12" s="1418" customFormat="1" ht="9" customHeight="1">
      <c r="A65" s="1454" t="s">
        <v>1806</v>
      </c>
      <c r="B65" s="311">
        <v>216429.05325200004</v>
      </c>
      <c r="C65" s="311">
        <v>31111.731893999997</v>
      </c>
      <c r="D65" s="311">
        <v>715.10633400000006</v>
      </c>
      <c r="E65" s="311">
        <v>6018.1470929999996</v>
      </c>
      <c r="F65" s="311">
        <v>55556.123161000003</v>
      </c>
      <c r="G65" s="311">
        <v>292.656789</v>
      </c>
      <c r="H65" s="311">
        <v>21748.406911999999</v>
      </c>
      <c r="I65" s="311">
        <v>51319.419483999998</v>
      </c>
      <c r="J65" s="311">
        <v>41902.505637000002</v>
      </c>
      <c r="K65" s="311">
        <v>7764.8959380000197</v>
      </c>
      <c r="L65" s="311">
        <v>6.0010000000000001E-2</v>
      </c>
    </row>
    <row r="66" spans="1:12" s="1418" customFormat="1" ht="9" customHeight="1">
      <c r="A66" s="1452" t="s">
        <v>1015</v>
      </c>
      <c r="B66" s="756">
        <v>65159.03881000002</v>
      </c>
      <c r="C66" s="756">
        <v>8069.2563609999997</v>
      </c>
      <c r="D66" s="756">
        <v>88.932820000000007</v>
      </c>
      <c r="E66" s="756">
        <v>1803.9426100000001</v>
      </c>
      <c r="F66" s="756">
        <v>16823.509805000002</v>
      </c>
      <c r="G66" s="756">
        <v>85.728043</v>
      </c>
      <c r="H66" s="756">
        <v>6579.8342190000003</v>
      </c>
      <c r="I66" s="756">
        <v>14209.105274</v>
      </c>
      <c r="J66" s="756">
        <v>14687.054785</v>
      </c>
      <c r="K66" s="756">
        <v>2811.674893000019</v>
      </c>
      <c r="L66" s="756">
        <v>0</v>
      </c>
    </row>
    <row r="67" spans="1:12" s="1418" customFormat="1" ht="9" customHeight="1">
      <c r="A67" s="1452" t="s">
        <v>1016</v>
      </c>
      <c r="B67" s="756">
        <v>77064.075161999994</v>
      </c>
      <c r="C67" s="756">
        <v>12300.504445</v>
      </c>
      <c r="D67" s="756">
        <v>273.544985</v>
      </c>
      <c r="E67" s="756">
        <v>2195.6230740000001</v>
      </c>
      <c r="F67" s="756">
        <v>19138.601316</v>
      </c>
      <c r="G67" s="756">
        <v>127.94793799999999</v>
      </c>
      <c r="H67" s="756">
        <v>7984.3347819999999</v>
      </c>
      <c r="I67" s="756">
        <v>18038.210189000001</v>
      </c>
      <c r="J67" s="756">
        <v>14413.447722000001</v>
      </c>
      <c r="K67" s="756">
        <v>2591.8007010000001</v>
      </c>
      <c r="L67" s="756">
        <v>6.0010000000000001E-2</v>
      </c>
    </row>
    <row r="68" spans="1:12" s="1418" customFormat="1" ht="9" customHeight="1">
      <c r="A68" s="1452" t="s">
        <v>1017</v>
      </c>
      <c r="B68" s="756">
        <v>74205.939280000006</v>
      </c>
      <c r="C68" s="756">
        <v>10741.971088</v>
      </c>
      <c r="D68" s="756">
        <v>352.62852900000001</v>
      </c>
      <c r="E68" s="756">
        <v>2018.5814089999999</v>
      </c>
      <c r="F68" s="756">
        <v>19594.012040000001</v>
      </c>
      <c r="G68" s="756">
        <v>78.980807999999996</v>
      </c>
      <c r="H68" s="756">
        <v>7184.2379110000002</v>
      </c>
      <c r="I68" s="756">
        <v>19072.104020999999</v>
      </c>
      <c r="J68" s="756">
        <v>12802.003129999999</v>
      </c>
      <c r="K68" s="756">
        <v>2361.4203440000001</v>
      </c>
      <c r="L68" s="756">
        <v>0</v>
      </c>
    </row>
    <row r="69" spans="1:12" s="1418" customFormat="1" ht="9" customHeight="1">
      <c r="A69" s="1452"/>
      <c r="B69" s="1474"/>
      <c r="C69" s="32"/>
      <c r="D69" s="32"/>
      <c r="E69" s="32"/>
      <c r="F69" s="32"/>
      <c r="G69" s="32"/>
      <c r="H69" s="32"/>
      <c r="I69" s="32"/>
      <c r="J69" s="32"/>
      <c r="K69" s="32"/>
      <c r="L69" s="32"/>
    </row>
    <row r="70" spans="1:12" s="1417" customFormat="1" ht="9" customHeight="1">
      <c r="A70" s="1454" t="s">
        <v>1679</v>
      </c>
      <c r="B70" s="311">
        <v>178779.93269299998</v>
      </c>
      <c r="C70" s="311">
        <v>26084.396703999999</v>
      </c>
      <c r="D70" s="311">
        <v>872.21785099999988</v>
      </c>
      <c r="E70" s="311">
        <v>4660.7831370000004</v>
      </c>
      <c r="F70" s="311">
        <v>47798.562577999997</v>
      </c>
      <c r="G70" s="311">
        <v>219.52194</v>
      </c>
      <c r="H70" s="311">
        <v>18189.450928000002</v>
      </c>
      <c r="I70" s="311">
        <v>46721.589043</v>
      </c>
      <c r="J70" s="311">
        <v>28716.117257999998</v>
      </c>
      <c r="K70" s="311">
        <v>5517.1927740000001</v>
      </c>
      <c r="L70" s="311">
        <v>0.10048</v>
      </c>
    </row>
    <row r="71" spans="1:12" s="1418" customFormat="1" ht="9" customHeight="1">
      <c r="A71" s="1452" t="s">
        <v>56</v>
      </c>
      <c r="B71" s="756">
        <v>72644.655265000009</v>
      </c>
      <c r="C71" s="756">
        <v>10167.970743</v>
      </c>
      <c r="D71" s="756">
        <v>337.09920299999999</v>
      </c>
      <c r="E71" s="756">
        <v>1897.6231270000001</v>
      </c>
      <c r="F71" s="756">
        <v>18497.422434</v>
      </c>
      <c r="G71" s="756">
        <v>94.231476000000001</v>
      </c>
      <c r="H71" s="756">
        <v>7600.0040250000002</v>
      </c>
      <c r="I71" s="756">
        <v>19183.278382</v>
      </c>
      <c r="J71" s="756">
        <v>12718.748206</v>
      </c>
      <c r="K71" s="756">
        <v>2148.2776690000001</v>
      </c>
      <c r="L71" s="756">
        <v>0</v>
      </c>
    </row>
    <row r="72" spans="1:12" s="1418" customFormat="1" ht="9" customHeight="1">
      <c r="A72" s="1452" t="s">
        <v>57</v>
      </c>
      <c r="B72" s="756">
        <v>70194.444405000002</v>
      </c>
      <c r="C72" s="756">
        <v>8614.6213910000006</v>
      </c>
      <c r="D72" s="756">
        <v>382.644834</v>
      </c>
      <c r="E72" s="756">
        <v>2046.038211</v>
      </c>
      <c r="F72" s="756">
        <v>19035.202391999999</v>
      </c>
      <c r="G72" s="756">
        <v>78.706568000000004</v>
      </c>
      <c r="H72" s="756">
        <v>6903.9694460000001</v>
      </c>
      <c r="I72" s="756">
        <v>19480.674865000001</v>
      </c>
      <c r="J72" s="756">
        <v>11464.843857</v>
      </c>
      <c r="K72" s="756">
        <v>2187.6423610000002</v>
      </c>
      <c r="L72" s="756">
        <v>0.10048</v>
      </c>
    </row>
    <row r="73" spans="1:12" s="1418" customFormat="1" ht="9" customHeight="1">
      <c r="A73" s="1452" t="s">
        <v>58</v>
      </c>
      <c r="B73" s="756">
        <v>35940.833022999999</v>
      </c>
      <c r="C73" s="756">
        <v>7301.8045700000002</v>
      </c>
      <c r="D73" s="756">
        <v>152.473814</v>
      </c>
      <c r="E73" s="756">
        <v>717.12179900000001</v>
      </c>
      <c r="F73" s="756">
        <v>10265.937752</v>
      </c>
      <c r="G73" s="756">
        <v>46.583896000000003</v>
      </c>
      <c r="H73" s="756">
        <v>3685.477457</v>
      </c>
      <c r="I73" s="756">
        <v>8057.6357959999996</v>
      </c>
      <c r="J73" s="756">
        <v>4532.5251950000002</v>
      </c>
      <c r="K73" s="756">
        <v>1181.2727440000001</v>
      </c>
      <c r="L73" s="756">
        <v>0</v>
      </c>
    </row>
    <row r="74" spans="1:12" s="1418" customFormat="1" ht="9" customHeight="1">
      <c r="A74" s="1452"/>
      <c r="B74" s="756"/>
      <c r="C74" s="756"/>
      <c r="D74" s="756"/>
      <c r="E74" s="756"/>
      <c r="F74" s="756"/>
      <c r="G74" s="756"/>
      <c r="H74" s="756"/>
      <c r="I74" s="756"/>
      <c r="J74" s="756"/>
      <c r="K74" s="1462"/>
      <c r="L74" s="1462"/>
    </row>
    <row r="75" spans="1:12" s="1417" customFormat="1" ht="9" customHeight="1">
      <c r="A75" s="1454" t="s">
        <v>1680</v>
      </c>
      <c r="B75" s="311">
        <v>132673.47840305584</v>
      </c>
      <c r="C75" s="311">
        <v>29250.088414000002</v>
      </c>
      <c r="D75" s="311">
        <v>1141.0661620000001</v>
      </c>
      <c r="E75" s="311">
        <v>4510.6928929999995</v>
      </c>
      <c r="F75" s="311">
        <v>28903.390966999999</v>
      </c>
      <c r="G75" s="311">
        <v>236.54779100000002</v>
      </c>
      <c r="H75" s="311">
        <v>17019.524469</v>
      </c>
      <c r="I75" s="311">
        <v>32357.310893999998</v>
      </c>
      <c r="J75" s="311">
        <v>15985.091969000001</v>
      </c>
      <c r="K75" s="311">
        <v>3269.7648440558523</v>
      </c>
      <c r="L75" s="311">
        <v>0</v>
      </c>
    </row>
    <row r="76" spans="1:12" s="1418" customFormat="1" ht="9" customHeight="1">
      <c r="A76" s="1452" t="s">
        <v>59</v>
      </c>
      <c r="B76" s="756">
        <v>25849.381054999998</v>
      </c>
      <c r="C76" s="756">
        <v>8563.3954479999993</v>
      </c>
      <c r="D76" s="756">
        <v>172.41663500000001</v>
      </c>
      <c r="E76" s="756">
        <v>743.06703500000003</v>
      </c>
      <c r="F76" s="756">
        <v>7828.3640160000004</v>
      </c>
      <c r="G76" s="756">
        <v>18.124404999999999</v>
      </c>
      <c r="H76" s="756">
        <v>3591.7479239999998</v>
      </c>
      <c r="I76" s="756">
        <v>3404.4631460000001</v>
      </c>
      <c r="J76" s="756">
        <v>1239.554817</v>
      </c>
      <c r="K76" s="756">
        <v>288.24762900000002</v>
      </c>
      <c r="L76" s="756">
        <v>0</v>
      </c>
    </row>
    <row r="77" spans="1:12" s="1418" customFormat="1" ht="9" customHeight="1">
      <c r="A77" s="1452" t="s">
        <v>60</v>
      </c>
      <c r="B77" s="756">
        <v>42134.453152000002</v>
      </c>
      <c r="C77" s="756">
        <v>10498.10722</v>
      </c>
      <c r="D77" s="756">
        <v>463.69609300000002</v>
      </c>
      <c r="E77" s="756">
        <v>1881.1371939999999</v>
      </c>
      <c r="F77" s="756">
        <v>6529.4891909999997</v>
      </c>
      <c r="G77" s="756">
        <v>65.472828000000007</v>
      </c>
      <c r="H77" s="756">
        <v>5415.7044850000002</v>
      </c>
      <c r="I77" s="756">
        <v>11217.108775999999</v>
      </c>
      <c r="J77" s="756">
        <v>5216.8242149999996</v>
      </c>
      <c r="K77" s="756">
        <v>846.91314999999997</v>
      </c>
      <c r="L77" s="756">
        <v>0</v>
      </c>
    </row>
    <row r="78" spans="1:12" s="1418" customFormat="1" ht="9" customHeight="1">
      <c r="A78" s="1452" t="s">
        <v>61</v>
      </c>
      <c r="B78" s="756">
        <v>64689.644196055851</v>
      </c>
      <c r="C78" s="32">
        <v>10188.585746000001</v>
      </c>
      <c r="D78" s="32">
        <v>504.95343400000002</v>
      </c>
      <c r="E78" s="756">
        <v>1886.488664</v>
      </c>
      <c r="F78" s="32">
        <v>14545.537759999999</v>
      </c>
      <c r="G78" s="32">
        <v>152.950558</v>
      </c>
      <c r="H78" s="756">
        <v>8012.0720600000004</v>
      </c>
      <c r="I78" s="756">
        <v>17735.738971999999</v>
      </c>
      <c r="J78" s="756">
        <v>9528.7129370000002</v>
      </c>
      <c r="K78" s="756">
        <v>2134.6040650558525</v>
      </c>
      <c r="L78" s="756">
        <v>0</v>
      </c>
    </row>
    <row r="79" spans="1:12" s="1418" customFormat="1" ht="9" customHeight="1">
      <c r="A79" s="1452"/>
      <c r="B79" s="136"/>
      <c r="C79" s="32"/>
      <c r="D79" s="32"/>
      <c r="E79" s="136"/>
      <c r="F79" s="32"/>
      <c r="G79" s="32"/>
      <c r="H79" s="136"/>
      <c r="I79" s="136"/>
      <c r="J79" s="136"/>
      <c r="K79" s="1462"/>
      <c r="L79" s="1462"/>
    </row>
    <row r="80" spans="1:12" s="1417" customFormat="1" ht="9" customHeight="1">
      <c r="A80" s="1454" t="s">
        <v>2891</v>
      </c>
      <c r="B80" s="138">
        <v>193624.26764199999</v>
      </c>
      <c r="C80" s="138">
        <v>41620.278174999999</v>
      </c>
      <c r="D80" s="138">
        <v>1076.734704</v>
      </c>
      <c r="E80" s="138">
        <v>6020.7161539999997</v>
      </c>
      <c r="F80" s="138">
        <v>24644.823710999997</v>
      </c>
      <c r="G80" s="138">
        <v>537.37349500000005</v>
      </c>
      <c r="H80" s="138">
        <v>23343.726966999999</v>
      </c>
      <c r="I80" s="138">
        <v>47528.563397999998</v>
      </c>
      <c r="J80" s="138">
        <v>41614.475644000006</v>
      </c>
      <c r="K80" s="138">
        <v>7237.5753939999995</v>
      </c>
      <c r="L80" s="138">
        <v>0</v>
      </c>
    </row>
    <row r="81" spans="1:12" s="1417" customFormat="1" ht="9" customHeight="1">
      <c r="A81" s="1454" t="s">
        <v>1805</v>
      </c>
      <c r="B81" s="311">
        <v>193624.26764199999</v>
      </c>
      <c r="C81" s="311">
        <v>41620.278174999999</v>
      </c>
      <c r="D81" s="311">
        <v>1076.734704</v>
      </c>
      <c r="E81" s="311">
        <v>6020.7161539999997</v>
      </c>
      <c r="F81" s="311">
        <v>24644.823710999997</v>
      </c>
      <c r="G81" s="311">
        <v>537.37349500000005</v>
      </c>
      <c r="H81" s="311">
        <v>23343.726966999999</v>
      </c>
      <c r="I81" s="138">
        <v>47528.563397999998</v>
      </c>
      <c r="J81" s="138">
        <v>41614.475644000006</v>
      </c>
      <c r="K81" s="138">
        <v>7237.5753939999995</v>
      </c>
      <c r="L81" s="138">
        <v>0</v>
      </c>
    </row>
    <row r="82" spans="1:12" s="1418" customFormat="1" ht="9" customHeight="1">
      <c r="A82" s="1452" t="s">
        <v>1012</v>
      </c>
      <c r="B82" s="756">
        <v>56392.716048000002</v>
      </c>
      <c r="C82" s="756">
        <v>13204.834038999999</v>
      </c>
      <c r="D82" s="756">
        <v>366.17727400000001</v>
      </c>
      <c r="E82" s="756">
        <v>1725.3654280000001</v>
      </c>
      <c r="F82" s="756">
        <v>7284.6625340000001</v>
      </c>
      <c r="G82" s="756">
        <v>151.60833099999999</v>
      </c>
      <c r="H82" s="756">
        <v>6673.1598530000001</v>
      </c>
      <c r="I82" s="756">
        <v>13781.156547000001</v>
      </c>
      <c r="J82" s="756">
        <v>10688.138972999999</v>
      </c>
      <c r="K82" s="756">
        <v>2517.613069</v>
      </c>
      <c r="L82" s="756">
        <v>0</v>
      </c>
    </row>
    <row r="83" spans="1:12" s="1418" customFormat="1" ht="9" customHeight="1">
      <c r="A83" s="1452" t="s">
        <v>1013</v>
      </c>
      <c r="B83" s="756">
        <v>63240.637932000005</v>
      </c>
      <c r="C83" s="756">
        <v>14744.721524</v>
      </c>
      <c r="D83" s="756">
        <v>361.95876199999998</v>
      </c>
      <c r="E83" s="756">
        <v>2004.1571630000001</v>
      </c>
      <c r="F83" s="756">
        <v>7487.5215589999998</v>
      </c>
      <c r="G83" s="756">
        <v>207.61305899999999</v>
      </c>
      <c r="H83" s="756">
        <v>7942.215338</v>
      </c>
      <c r="I83" s="756">
        <v>15290.74596</v>
      </c>
      <c r="J83" s="756">
        <v>13206.868189000001</v>
      </c>
      <c r="K83" s="756">
        <v>1994.836378</v>
      </c>
      <c r="L83" s="756">
        <v>0</v>
      </c>
    </row>
    <row r="84" spans="1:12" s="1418" customFormat="1" ht="9" customHeight="1">
      <c r="A84" s="1457" t="s">
        <v>1014</v>
      </c>
      <c r="B84" s="1459">
        <v>73990.913661999992</v>
      </c>
      <c r="C84" s="1459">
        <v>13670.722612</v>
      </c>
      <c r="D84" s="1459">
        <v>348.59866799999998</v>
      </c>
      <c r="E84" s="1459">
        <v>2291.1935629999998</v>
      </c>
      <c r="F84" s="1459">
        <v>9872.6396179999992</v>
      </c>
      <c r="G84" s="1459">
        <v>178.15210500000001</v>
      </c>
      <c r="H84" s="1459">
        <v>8728.3517759999995</v>
      </c>
      <c r="I84" s="1459">
        <v>18456.660891</v>
      </c>
      <c r="J84" s="1459">
        <v>17719.468482</v>
      </c>
      <c r="K84" s="1459">
        <v>2725.125947</v>
      </c>
      <c r="L84" s="1459">
        <v>0</v>
      </c>
    </row>
    <row r="85" spans="1:12" ht="4.5" customHeight="1">
      <c r="A85" s="1317"/>
      <c r="B85" s="1318"/>
      <c r="C85" s="407"/>
      <c r="D85" s="407"/>
      <c r="E85" s="407"/>
      <c r="F85" s="407"/>
      <c r="G85" s="407"/>
      <c r="H85" s="407"/>
      <c r="I85" s="407"/>
      <c r="J85" s="407"/>
      <c r="K85" s="407"/>
      <c r="L85" s="1319"/>
    </row>
    <row r="86" spans="1:12" s="4" customFormat="1" ht="8.4499999999999993" customHeight="1">
      <c r="A86" s="4" t="s">
        <v>840</v>
      </c>
    </row>
    <row r="87" spans="1:12" s="4" customFormat="1" ht="8.4499999999999993" customHeight="1">
      <c r="A87" s="4" t="s">
        <v>99</v>
      </c>
    </row>
    <row r="88" spans="1:12" s="4" customFormat="1" ht="8.4499999999999993" customHeight="1">
      <c r="A88" s="4" t="s">
        <v>168</v>
      </c>
    </row>
    <row r="89" spans="1:12" s="4" customFormat="1" ht="9.9499999999999993" customHeight="1"/>
    <row r="90" spans="1:12" ht="9.9499999999999993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9.9499999999999993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9.9499999999999993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9.9499999999999993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9.9499999999999993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9.9499999999999993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9.9499999999999993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9.9499999999999993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9.9499999999999993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ht="9.9499999999999993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13" orientation="portrait" useFirstPageNumber="1" r:id="rId1"/>
  <headerFooter alignWithMargins="0">
    <oddFooter>&amp;C&amp;"Times New Roman,Bold"&amp;10&amp;P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/>
  <dimension ref="A1:BB92"/>
  <sheetViews>
    <sheetView topLeftCell="A61" zoomScale="115" zoomScaleNormal="115" workbookViewId="0">
      <selection activeCell="H72" sqref="H72"/>
    </sheetView>
  </sheetViews>
  <sheetFormatPr defaultRowHeight="9" customHeight="1"/>
  <cols>
    <col min="1" max="1" width="11.1640625" customWidth="1"/>
    <col min="2" max="11" width="10.33203125" customWidth="1"/>
    <col min="12" max="12" width="12.83203125" customWidth="1"/>
    <col min="13" max="54" width="9.33203125" style="49"/>
  </cols>
  <sheetData>
    <row r="1" spans="1:54" s="471" customFormat="1" ht="14.1" customHeight="1">
      <c r="A1" s="21" t="s">
        <v>1706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60"/>
    </row>
    <row r="2" spans="1:54" s="461" customFormat="1" ht="14.1" customHeight="1">
      <c r="A2" s="462" t="s">
        <v>1464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4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1"/>
      <c r="AL2" s="471"/>
      <c r="AM2" s="471"/>
      <c r="AN2" s="471"/>
      <c r="AO2" s="471"/>
      <c r="AP2" s="471"/>
      <c r="AQ2" s="471"/>
      <c r="AR2" s="471"/>
      <c r="AS2" s="471"/>
      <c r="AT2" s="471"/>
      <c r="AU2" s="471"/>
      <c r="AV2" s="471"/>
      <c r="AW2" s="471"/>
      <c r="AX2" s="471"/>
      <c r="AY2" s="471"/>
      <c r="AZ2" s="471"/>
      <c r="BA2" s="471"/>
      <c r="BB2" s="471"/>
    </row>
    <row r="3" spans="1:54" s="461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4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471"/>
      <c r="AB3" s="471"/>
      <c r="AC3" s="471"/>
      <c r="AD3" s="471"/>
      <c r="AE3" s="471"/>
      <c r="AF3" s="471"/>
      <c r="AG3" s="471"/>
      <c r="AH3" s="471"/>
      <c r="AI3" s="471"/>
      <c r="AJ3" s="471"/>
      <c r="AK3" s="471"/>
      <c r="AL3" s="471"/>
      <c r="AM3" s="471"/>
      <c r="AN3" s="471"/>
      <c r="AO3" s="471"/>
      <c r="AP3" s="471"/>
      <c r="AQ3" s="471"/>
      <c r="AR3" s="471"/>
      <c r="AS3" s="471"/>
      <c r="AT3" s="471"/>
      <c r="AU3" s="471"/>
      <c r="AV3" s="471"/>
      <c r="AW3" s="471"/>
      <c r="AX3" s="471"/>
      <c r="AY3" s="471"/>
      <c r="AZ3" s="471"/>
      <c r="BA3" s="471"/>
      <c r="BB3" s="471"/>
    </row>
    <row r="4" spans="1:54" s="461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7"/>
      <c r="M4" s="471"/>
      <c r="N4" s="471"/>
      <c r="O4" s="471"/>
      <c r="P4" s="471"/>
      <c r="Q4" s="471"/>
      <c r="R4" s="471"/>
      <c r="S4" s="471"/>
      <c r="T4" s="471"/>
      <c r="U4" s="471"/>
      <c r="V4" s="471"/>
      <c r="W4" s="471"/>
      <c r="X4" s="471"/>
      <c r="Y4" s="471"/>
      <c r="Z4" s="471"/>
      <c r="AA4" s="471"/>
      <c r="AB4" s="471"/>
      <c r="AC4" s="471"/>
      <c r="AD4" s="471"/>
      <c r="AE4" s="471"/>
      <c r="AF4" s="471"/>
      <c r="AG4" s="471"/>
      <c r="AH4" s="471"/>
      <c r="AI4" s="471"/>
      <c r="AJ4" s="471"/>
      <c r="AK4" s="471"/>
      <c r="AL4" s="471"/>
      <c r="AM4" s="471"/>
      <c r="AN4" s="471"/>
      <c r="AO4" s="471"/>
      <c r="AP4" s="471"/>
      <c r="AQ4" s="471"/>
      <c r="AR4" s="471"/>
      <c r="AS4" s="471"/>
      <c r="AT4" s="471"/>
      <c r="AU4" s="471"/>
      <c r="AV4" s="471"/>
      <c r="AW4" s="471"/>
      <c r="AX4" s="471"/>
      <c r="AY4" s="471"/>
      <c r="AZ4" s="471"/>
      <c r="BA4" s="471"/>
      <c r="BB4" s="471"/>
    </row>
    <row r="5" spans="1:54" s="51" customFormat="1" ht="9" customHeight="1">
      <c r="A5" s="2437" t="s">
        <v>1358</v>
      </c>
      <c r="B5" s="211" t="s">
        <v>1465</v>
      </c>
      <c r="C5" s="211"/>
      <c r="D5" s="211"/>
      <c r="E5" s="211"/>
      <c r="F5" s="211"/>
      <c r="G5" s="327"/>
      <c r="H5" s="327"/>
      <c r="I5" s="2"/>
      <c r="J5" s="2"/>
      <c r="K5" s="2"/>
      <c r="L5" s="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</row>
    <row r="6" spans="1:54" s="51" customFormat="1" ht="9" customHeight="1">
      <c r="A6" s="2428"/>
      <c r="B6" s="75"/>
      <c r="C6" s="211" t="s">
        <v>1468</v>
      </c>
      <c r="D6" s="211"/>
      <c r="E6" s="211" t="s">
        <v>1469</v>
      </c>
      <c r="F6" s="211"/>
      <c r="G6" s="211" t="s">
        <v>1350</v>
      </c>
      <c r="H6" s="211"/>
      <c r="I6" s="2"/>
      <c r="J6" s="2"/>
      <c r="K6" s="2"/>
      <c r="L6" s="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</row>
    <row r="7" spans="1:54" s="51" customFormat="1" ht="9" customHeight="1">
      <c r="A7" s="2428"/>
      <c r="B7" s="5" t="s">
        <v>1341</v>
      </c>
      <c r="C7" s="5" t="s">
        <v>1343</v>
      </c>
      <c r="D7" s="5"/>
      <c r="E7" s="5" t="s">
        <v>1343</v>
      </c>
      <c r="F7" s="5"/>
      <c r="G7" s="5" t="s">
        <v>405</v>
      </c>
      <c r="H7" s="5"/>
      <c r="I7" s="5" t="s">
        <v>1332</v>
      </c>
      <c r="J7" s="5" t="s">
        <v>1338</v>
      </c>
      <c r="K7" s="5" t="s">
        <v>1345</v>
      </c>
      <c r="L7" s="5" t="s">
        <v>1019</v>
      </c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</row>
    <row r="8" spans="1:54" s="51" customFormat="1" ht="9" customHeight="1">
      <c r="A8" s="2428"/>
      <c r="B8" s="69" t="s">
        <v>1473</v>
      </c>
      <c r="C8" s="5" t="s">
        <v>1355</v>
      </c>
      <c r="D8" s="5" t="s">
        <v>1843</v>
      </c>
      <c r="E8" s="5" t="s">
        <v>1355</v>
      </c>
      <c r="F8" s="5" t="s">
        <v>1843</v>
      </c>
      <c r="G8" s="5" t="s">
        <v>1474</v>
      </c>
      <c r="H8" s="5" t="s">
        <v>1351</v>
      </c>
      <c r="I8" s="5" t="s">
        <v>1349</v>
      </c>
      <c r="J8" s="5" t="s">
        <v>1475</v>
      </c>
      <c r="K8" s="5" t="s">
        <v>1349</v>
      </c>
      <c r="L8" s="5" t="s">
        <v>80</v>
      </c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</row>
    <row r="9" spans="1:54" s="51" customFormat="1" ht="9" customHeight="1">
      <c r="A9" s="2429"/>
      <c r="B9" s="6">
        <v>1</v>
      </c>
      <c r="C9" s="6">
        <v>2</v>
      </c>
      <c r="D9" s="6">
        <v>3</v>
      </c>
      <c r="E9" s="6">
        <v>4</v>
      </c>
      <c r="F9" s="6">
        <v>5</v>
      </c>
      <c r="G9" s="6">
        <v>6</v>
      </c>
      <c r="H9" s="6">
        <v>7</v>
      </c>
      <c r="I9" s="6">
        <v>8</v>
      </c>
      <c r="J9" s="6">
        <v>9</v>
      </c>
      <c r="K9" s="6">
        <v>10</v>
      </c>
      <c r="L9" s="424">
        <v>11</v>
      </c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</row>
    <row r="10" spans="1:54" s="51" customFormat="1" ht="8.4499999999999993" customHeight="1">
      <c r="A10" s="47" t="s">
        <v>1359</v>
      </c>
      <c r="B10" s="31">
        <f t="shared" ref="B10:B45" si="0">(C10+D10+E10+F10)</f>
        <v>144.6</v>
      </c>
      <c r="C10" s="31">
        <v>109.5</v>
      </c>
      <c r="D10" s="31">
        <v>5.2</v>
      </c>
      <c r="E10" s="31">
        <v>19</v>
      </c>
      <c r="F10" s="31">
        <v>10.9</v>
      </c>
      <c r="G10" s="31">
        <v>5.6</v>
      </c>
      <c r="H10" s="31">
        <v>61.5</v>
      </c>
      <c r="I10" s="31">
        <v>0</v>
      </c>
      <c r="J10" s="31">
        <v>11.3</v>
      </c>
      <c r="K10" s="31">
        <v>4.5999999999999996</v>
      </c>
      <c r="L10" s="31">
        <f t="shared" ref="L10:L45" si="1">(B10+G10+H10+I10+J10+K10)</f>
        <v>227.6</v>
      </c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</row>
    <row r="11" spans="1:54" s="51" customFormat="1" ht="8.4499999999999993" customHeight="1">
      <c r="A11" s="47" t="s">
        <v>1361</v>
      </c>
      <c r="B11" s="31">
        <f t="shared" si="0"/>
        <v>181.50000000000003</v>
      </c>
      <c r="C11" s="31">
        <v>142</v>
      </c>
      <c r="D11" s="31">
        <v>5.8</v>
      </c>
      <c r="E11" s="31">
        <v>18.399999999999999</v>
      </c>
      <c r="F11" s="31">
        <v>15.3</v>
      </c>
      <c r="G11" s="31">
        <v>4.4000000000000004</v>
      </c>
      <c r="H11" s="31">
        <v>70.599999999999994</v>
      </c>
      <c r="I11" s="31">
        <v>0</v>
      </c>
      <c r="J11" s="31">
        <v>13.5</v>
      </c>
      <c r="K11" s="31">
        <v>9.4</v>
      </c>
      <c r="L11" s="31">
        <f t="shared" si="1"/>
        <v>279.39999999999998</v>
      </c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</row>
    <row r="12" spans="1:54" s="51" customFormat="1" ht="8.4499999999999993" customHeight="1">
      <c r="A12" s="47" t="s">
        <v>1362</v>
      </c>
      <c r="B12" s="31">
        <f t="shared" si="0"/>
        <v>210.89999999999998</v>
      </c>
      <c r="C12" s="31">
        <v>156.19999999999999</v>
      </c>
      <c r="D12" s="31">
        <v>5.6</v>
      </c>
      <c r="E12" s="31">
        <v>44.3</v>
      </c>
      <c r="F12" s="31">
        <v>4.8</v>
      </c>
      <c r="G12" s="31">
        <v>3.3</v>
      </c>
      <c r="H12" s="31">
        <v>86.5</v>
      </c>
      <c r="I12" s="31">
        <v>0</v>
      </c>
      <c r="J12" s="31">
        <v>15.8</v>
      </c>
      <c r="K12" s="31">
        <v>15.3</v>
      </c>
      <c r="L12" s="31">
        <f t="shared" si="1"/>
        <v>331.8</v>
      </c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</row>
    <row r="13" spans="1:54" s="51" customFormat="1" ht="8.4499999999999993" customHeight="1">
      <c r="A13" s="47" t="s">
        <v>1363</v>
      </c>
      <c r="B13" s="31">
        <f t="shared" si="0"/>
        <v>223.60000000000002</v>
      </c>
      <c r="C13" s="31">
        <v>161.69999999999999</v>
      </c>
      <c r="D13" s="31">
        <v>9.4</v>
      </c>
      <c r="E13" s="31">
        <v>41.7</v>
      </c>
      <c r="F13" s="31">
        <v>10.8</v>
      </c>
      <c r="G13" s="31">
        <v>7.2</v>
      </c>
      <c r="H13" s="31">
        <v>95.2</v>
      </c>
      <c r="I13" s="31">
        <v>0</v>
      </c>
      <c r="J13" s="31">
        <v>18.5</v>
      </c>
      <c r="K13" s="31">
        <v>10.7</v>
      </c>
      <c r="L13" s="31">
        <f t="shared" si="1"/>
        <v>355.2</v>
      </c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</row>
    <row r="14" spans="1:54" s="51" customFormat="1" ht="8.4499999999999993" customHeight="1">
      <c r="A14" s="47" t="s">
        <v>1364</v>
      </c>
      <c r="B14" s="31">
        <f t="shared" si="0"/>
        <v>317.80000000000007</v>
      </c>
      <c r="C14" s="31">
        <v>235.3</v>
      </c>
      <c r="D14" s="31">
        <v>12.9</v>
      </c>
      <c r="E14" s="31">
        <v>57.5</v>
      </c>
      <c r="F14" s="31">
        <v>12.1</v>
      </c>
      <c r="G14" s="31">
        <v>10</v>
      </c>
      <c r="H14" s="31">
        <v>98.6</v>
      </c>
      <c r="I14" s="31">
        <v>0</v>
      </c>
      <c r="J14" s="31">
        <v>20</v>
      </c>
      <c r="K14" s="31">
        <v>13.1</v>
      </c>
      <c r="L14" s="31">
        <f t="shared" si="1"/>
        <v>459.50000000000011</v>
      </c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</row>
    <row r="15" spans="1:54" s="51" customFormat="1" ht="8.4499999999999993" customHeight="1">
      <c r="A15" s="47" t="s">
        <v>1365</v>
      </c>
      <c r="B15" s="31">
        <f t="shared" si="0"/>
        <v>382.6</v>
      </c>
      <c r="C15" s="31">
        <v>296.2</v>
      </c>
      <c r="D15" s="31">
        <v>12.1</v>
      </c>
      <c r="E15" s="31">
        <v>63.6</v>
      </c>
      <c r="F15" s="31">
        <v>10.7</v>
      </c>
      <c r="G15" s="31">
        <v>7.3</v>
      </c>
      <c r="H15" s="31">
        <v>117.7</v>
      </c>
      <c r="I15" s="31">
        <v>0</v>
      </c>
      <c r="J15" s="31">
        <v>29</v>
      </c>
      <c r="K15" s="31">
        <v>16.399999999999999</v>
      </c>
      <c r="L15" s="31">
        <f t="shared" si="1"/>
        <v>553</v>
      </c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</row>
    <row r="16" spans="1:54" s="51" customFormat="1" ht="8.4499999999999993" customHeight="1">
      <c r="A16" s="47" t="s">
        <v>1366</v>
      </c>
      <c r="B16" s="31">
        <f t="shared" si="0"/>
        <v>462.5</v>
      </c>
      <c r="C16" s="31">
        <v>345.7</v>
      </c>
      <c r="D16" s="31">
        <v>11.5</v>
      </c>
      <c r="E16" s="31">
        <v>100</v>
      </c>
      <c r="F16" s="31">
        <v>5.3</v>
      </c>
      <c r="G16" s="31">
        <v>9.9</v>
      </c>
      <c r="H16" s="31">
        <v>99.8</v>
      </c>
      <c r="I16" s="31">
        <v>0</v>
      </c>
      <c r="J16" s="31">
        <v>37.5</v>
      </c>
      <c r="K16" s="31">
        <v>14.2</v>
      </c>
      <c r="L16" s="31">
        <f t="shared" si="1"/>
        <v>623.9</v>
      </c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</row>
    <row r="17" spans="1:54" s="51" customFormat="1" ht="8.4499999999999993" customHeight="1">
      <c r="A17" s="47" t="s">
        <v>1367</v>
      </c>
      <c r="B17" s="31">
        <f t="shared" si="0"/>
        <v>487.6</v>
      </c>
      <c r="C17" s="31">
        <v>368.6</v>
      </c>
      <c r="D17" s="31">
        <v>13.8</v>
      </c>
      <c r="E17" s="31">
        <v>91.1</v>
      </c>
      <c r="F17" s="31">
        <v>14.1</v>
      </c>
      <c r="G17" s="31">
        <v>8.6</v>
      </c>
      <c r="H17" s="31">
        <v>74.3</v>
      </c>
      <c r="I17" s="31">
        <v>0</v>
      </c>
      <c r="J17" s="31">
        <v>46</v>
      </c>
      <c r="K17" s="31">
        <v>11</v>
      </c>
      <c r="L17" s="31">
        <f t="shared" si="1"/>
        <v>627.5</v>
      </c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</row>
    <row r="18" spans="1:54" s="51" customFormat="1" ht="8.4499999999999993" customHeight="1">
      <c r="A18" s="47" t="s">
        <v>1368</v>
      </c>
      <c r="B18" s="31">
        <f t="shared" si="0"/>
        <v>552.5</v>
      </c>
      <c r="C18" s="31">
        <v>419.1</v>
      </c>
      <c r="D18" s="31">
        <v>15.9</v>
      </c>
      <c r="E18" s="31">
        <v>85.6</v>
      </c>
      <c r="F18" s="31">
        <v>31.9</v>
      </c>
      <c r="G18" s="31">
        <v>14.3</v>
      </c>
      <c r="H18" s="31">
        <v>146.80000000000001</v>
      </c>
      <c r="I18" s="31">
        <v>0</v>
      </c>
      <c r="J18" s="31">
        <v>53</v>
      </c>
      <c r="K18" s="31">
        <v>40.799999999999997</v>
      </c>
      <c r="L18" s="31">
        <f t="shared" si="1"/>
        <v>807.39999999999986</v>
      </c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</row>
    <row r="19" spans="1:54" s="51" customFormat="1" ht="8.4499999999999993" customHeight="1">
      <c r="A19" s="47" t="s">
        <v>1369</v>
      </c>
      <c r="B19" s="31">
        <f t="shared" si="0"/>
        <v>638.29999999999995</v>
      </c>
      <c r="C19" s="31">
        <v>470.1</v>
      </c>
      <c r="D19" s="31">
        <v>20.5</v>
      </c>
      <c r="E19" s="31">
        <v>103.3</v>
      </c>
      <c r="F19" s="31">
        <v>44.4</v>
      </c>
      <c r="G19" s="31">
        <v>18.7</v>
      </c>
      <c r="H19" s="31">
        <v>239.1</v>
      </c>
      <c r="I19" s="31">
        <v>0</v>
      </c>
      <c r="J19" s="31">
        <v>63.7</v>
      </c>
      <c r="K19" s="31">
        <v>29.8</v>
      </c>
      <c r="L19" s="31">
        <f t="shared" si="1"/>
        <v>989.6</v>
      </c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</row>
    <row r="20" spans="1:54" s="51" customFormat="1" ht="8.4499999999999993" customHeight="1">
      <c r="A20" s="47" t="s">
        <v>1370</v>
      </c>
      <c r="B20" s="31">
        <f t="shared" si="0"/>
        <v>707.2</v>
      </c>
      <c r="C20" s="31">
        <v>531.4</v>
      </c>
      <c r="D20" s="31">
        <v>20.7</v>
      </c>
      <c r="E20" s="31">
        <v>89.5</v>
      </c>
      <c r="F20" s="31">
        <v>65.599999999999994</v>
      </c>
      <c r="G20" s="31">
        <v>16.600000000000001</v>
      </c>
      <c r="H20" s="31">
        <v>277.60000000000002</v>
      </c>
      <c r="I20" s="31">
        <v>0</v>
      </c>
      <c r="J20" s="31">
        <v>82</v>
      </c>
      <c r="K20" s="31">
        <v>47.3</v>
      </c>
      <c r="L20" s="31">
        <f t="shared" si="1"/>
        <v>1130.7</v>
      </c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</row>
    <row r="21" spans="1:54" s="51" customFormat="1" ht="8.4499999999999993" customHeight="1">
      <c r="A21" s="47" t="s">
        <v>1371</v>
      </c>
      <c r="B21" s="31">
        <f t="shared" si="0"/>
        <v>700.30000000000007</v>
      </c>
      <c r="C21" s="31">
        <v>576.1</v>
      </c>
      <c r="D21" s="31">
        <v>26.9</v>
      </c>
      <c r="E21" s="31">
        <v>50.7</v>
      </c>
      <c r="F21" s="31">
        <v>46.6</v>
      </c>
      <c r="G21" s="31">
        <v>9.1</v>
      </c>
      <c r="H21" s="31">
        <v>297.7</v>
      </c>
      <c r="I21" s="31">
        <v>52.9</v>
      </c>
      <c r="J21" s="31">
        <v>106.6</v>
      </c>
      <c r="K21" s="31">
        <v>127</v>
      </c>
      <c r="L21" s="31">
        <f t="shared" si="1"/>
        <v>1293.6000000000001</v>
      </c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</row>
    <row r="22" spans="1:54" s="51" customFormat="1" ht="8.4499999999999993" customHeight="1">
      <c r="A22" s="47" t="s">
        <v>1372</v>
      </c>
      <c r="B22" s="31">
        <f t="shared" si="0"/>
        <v>740.40000000000009</v>
      </c>
      <c r="C22" s="31">
        <v>601.20000000000005</v>
      </c>
      <c r="D22" s="31">
        <v>30.1</v>
      </c>
      <c r="E22" s="31">
        <v>67.400000000000006</v>
      </c>
      <c r="F22" s="31">
        <v>41.7</v>
      </c>
      <c r="G22" s="31">
        <v>11.3</v>
      </c>
      <c r="H22" s="31">
        <v>313.60000000000002</v>
      </c>
      <c r="I22" s="31">
        <v>37.6</v>
      </c>
      <c r="J22" s="31">
        <v>189.7</v>
      </c>
      <c r="K22" s="31">
        <v>112</v>
      </c>
      <c r="L22" s="31">
        <f t="shared" si="1"/>
        <v>1404.6000000000001</v>
      </c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</row>
    <row r="23" spans="1:54" s="51" customFormat="1" ht="8.4499999999999993" customHeight="1">
      <c r="A23" s="47" t="s">
        <v>372</v>
      </c>
      <c r="B23" s="31">
        <f t="shared" si="0"/>
        <v>885.6</v>
      </c>
      <c r="C23" s="31">
        <v>694.7</v>
      </c>
      <c r="D23" s="31">
        <v>32.5</v>
      </c>
      <c r="E23" s="31">
        <v>88.1</v>
      </c>
      <c r="F23" s="31">
        <v>70.3</v>
      </c>
      <c r="G23" s="31">
        <v>13.2</v>
      </c>
      <c r="H23" s="31">
        <v>263.39999999999998</v>
      </c>
      <c r="I23" s="31">
        <v>54.9</v>
      </c>
      <c r="J23" s="31">
        <v>306.5</v>
      </c>
      <c r="K23" s="31">
        <v>138.19999999999999</v>
      </c>
      <c r="L23" s="31">
        <f t="shared" si="1"/>
        <v>1661.8000000000002</v>
      </c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</row>
    <row r="24" spans="1:54" s="51" customFormat="1" ht="8.4499999999999993" customHeight="1">
      <c r="A24" s="47" t="s">
        <v>373</v>
      </c>
      <c r="B24" s="31">
        <f t="shared" si="0"/>
        <v>1117.2</v>
      </c>
      <c r="C24" s="31">
        <v>878.6</v>
      </c>
      <c r="D24" s="31">
        <v>38</v>
      </c>
      <c r="E24" s="31">
        <v>112.2</v>
      </c>
      <c r="F24" s="31">
        <v>88.4</v>
      </c>
      <c r="G24" s="31">
        <v>10.5</v>
      </c>
      <c r="H24" s="31">
        <v>265.5</v>
      </c>
      <c r="I24" s="31">
        <v>102.9</v>
      </c>
      <c r="J24" s="31">
        <v>271</v>
      </c>
      <c r="K24" s="31">
        <v>233.6</v>
      </c>
      <c r="L24" s="31">
        <f t="shared" si="1"/>
        <v>2000.7</v>
      </c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</row>
    <row r="25" spans="1:54" s="51" customFormat="1" ht="8.4499999999999993" customHeight="1">
      <c r="A25" s="47" t="s">
        <v>374</v>
      </c>
      <c r="B25" s="31">
        <f t="shared" si="0"/>
        <v>1178.9000000000001</v>
      </c>
      <c r="C25" s="31">
        <v>916.5</v>
      </c>
      <c r="D25" s="31">
        <v>47.9</v>
      </c>
      <c r="E25" s="31">
        <v>80.8</v>
      </c>
      <c r="F25" s="31">
        <v>133.69999999999999</v>
      </c>
      <c r="G25" s="31">
        <v>6.7</v>
      </c>
      <c r="H25" s="31">
        <v>240</v>
      </c>
      <c r="I25" s="31">
        <v>275.3</v>
      </c>
      <c r="J25" s="31">
        <v>289.8</v>
      </c>
      <c r="K25" s="31">
        <v>265.3</v>
      </c>
      <c r="L25" s="31">
        <f t="shared" si="1"/>
        <v>2256</v>
      </c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</row>
    <row r="26" spans="1:54" s="51" customFormat="1" ht="8.4499999999999993" customHeight="1">
      <c r="A26" s="47" t="s">
        <v>375</v>
      </c>
      <c r="B26" s="31">
        <f t="shared" si="0"/>
        <v>1278.5</v>
      </c>
      <c r="C26" s="31">
        <v>963.6</v>
      </c>
      <c r="D26" s="31">
        <v>52</v>
      </c>
      <c r="E26" s="31">
        <v>101.4</v>
      </c>
      <c r="F26" s="31">
        <v>161.5</v>
      </c>
      <c r="G26" s="31">
        <v>8.6</v>
      </c>
      <c r="H26" s="31">
        <v>164.7</v>
      </c>
      <c r="I26" s="31">
        <v>152.6</v>
      </c>
      <c r="J26" s="31">
        <v>409.8</v>
      </c>
      <c r="K26" s="31">
        <f>325.2+13.2</f>
        <v>338.4</v>
      </c>
      <c r="L26" s="31">
        <f t="shared" si="1"/>
        <v>2352.6</v>
      </c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</row>
    <row r="27" spans="1:54" s="51" customFormat="1" ht="8.4499999999999993" customHeight="1">
      <c r="A27" s="47" t="s">
        <v>379</v>
      </c>
      <c r="B27" s="31">
        <f t="shared" si="0"/>
        <v>1594.8000000000002</v>
      </c>
      <c r="C27" s="31">
        <v>1193.2</v>
      </c>
      <c r="D27" s="31">
        <v>58.8</v>
      </c>
      <c r="E27" s="31">
        <v>139.9</v>
      </c>
      <c r="F27" s="31">
        <v>202.9</v>
      </c>
      <c r="G27" s="31">
        <v>4.4000000000000004</v>
      </c>
      <c r="H27" s="31">
        <v>163.4</v>
      </c>
      <c r="I27" s="31">
        <v>111</v>
      </c>
      <c r="J27" s="31">
        <v>459.2</v>
      </c>
      <c r="K27" s="31">
        <f>302.1+16</f>
        <v>318.10000000000002</v>
      </c>
      <c r="L27" s="31">
        <f t="shared" si="1"/>
        <v>2650.9</v>
      </c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</row>
    <row r="28" spans="1:54" s="51" customFormat="1" ht="8.4499999999999993" customHeight="1">
      <c r="A28" s="47" t="s">
        <v>380</v>
      </c>
      <c r="B28" s="31">
        <f t="shared" si="0"/>
        <v>1849.7000000000003</v>
      </c>
      <c r="C28" s="31">
        <v>1351.9</v>
      </c>
      <c r="D28" s="31">
        <v>74.900000000000006</v>
      </c>
      <c r="E28" s="31">
        <v>131.5</v>
      </c>
      <c r="F28" s="31">
        <v>291.39999999999998</v>
      </c>
      <c r="G28" s="31">
        <v>0</v>
      </c>
      <c r="H28" s="31">
        <v>178.7</v>
      </c>
      <c r="I28" s="31">
        <v>107.9</v>
      </c>
      <c r="J28" s="31">
        <v>526</v>
      </c>
      <c r="K28" s="31">
        <f>410.4+51.7</f>
        <v>462.09999999999997</v>
      </c>
      <c r="L28" s="31">
        <f t="shared" si="1"/>
        <v>3124.4</v>
      </c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</row>
    <row r="29" spans="1:54" s="51" customFormat="1" ht="8.4499999999999993" customHeight="1">
      <c r="A29" s="47" t="s">
        <v>381</v>
      </c>
      <c r="B29" s="31">
        <f t="shared" si="0"/>
        <v>2117.3000000000002</v>
      </c>
      <c r="C29" s="31">
        <v>1615.2</v>
      </c>
      <c r="D29" s="31">
        <v>97</v>
      </c>
      <c r="E29" s="31">
        <v>164</v>
      </c>
      <c r="F29" s="31">
        <v>241.1</v>
      </c>
      <c r="G29" s="31">
        <v>0</v>
      </c>
      <c r="H29" s="31">
        <v>183.8</v>
      </c>
      <c r="I29" s="31">
        <v>345.3</v>
      </c>
      <c r="J29" s="31">
        <v>690</v>
      </c>
      <c r="K29" s="31">
        <f>470.5+15.3</f>
        <v>485.8</v>
      </c>
      <c r="L29" s="31">
        <f t="shared" si="1"/>
        <v>3822.2000000000007</v>
      </c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</row>
    <row r="30" spans="1:54" s="51" customFormat="1" ht="8.4499999999999993" customHeight="1">
      <c r="A30" s="47" t="s">
        <v>382</v>
      </c>
      <c r="B30" s="31">
        <f t="shared" si="0"/>
        <v>2468.6</v>
      </c>
      <c r="C30" s="31">
        <v>1799.3</v>
      </c>
      <c r="D30" s="31">
        <v>109.4</v>
      </c>
      <c r="E30" s="31">
        <v>253.3</v>
      </c>
      <c r="F30" s="31">
        <v>306.60000000000002</v>
      </c>
      <c r="G30" s="31">
        <v>0</v>
      </c>
      <c r="H30" s="31">
        <v>163</v>
      </c>
      <c r="I30" s="31">
        <v>476.6</v>
      </c>
      <c r="J30" s="31">
        <v>789.6</v>
      </c>
      <c r="K30" s="31">
        <f>246.5+7.8</f>
        <v>254.3</v>
      </c>
      <c r="L30" s="31">
        <f t="shared" si="1"/>
        <v>4152.0999999999995</v>
      </c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  <c r="AE30" s="58"/>
      <c r="AF30" s="58"/>
      <c r="AG30" s="58"/>
      <c r="AH30" s="58"/>
      <c r="AI30" s="58"/>
      <c r="AJ30" s="58"/>
      <c r="AK30" s="58"/>
      <c r="AL30" s="58"/>
      <c r="AM30" s="58"/>
      <c r="AN30" s="58"/>
      <c r="AO30" s="58"/>
      <c r="AP30" s="58"/>
      <c r="AQ30" s="58"/>
      <c r="AR30" s="58"/>
      <c r="AS30" s="58"/>
      <c r="AT30" s="58"/>
      <c r="AU30" s="58"/>
      <c r="AV30" s="58"/>
      <c r="AW30" s="58"/>
      <c r="AX30" s="58"/>
      <c r="AY30" s="58"/>
      <c r="AZ30" s="58"/>
      <c r="BA30" s="58"/>
      <c r="BB30" s="58"/>
    </row>
    <row r="31" spans="1:54" s="51" customFormat="1" ht="8.4499999999999993" customHeight="1">
      <c r="A31" s="47" t="s">
        <v>383</v>
      </c>
      <c r="B31" s="31">
        <f t="shared" si="0"/>
        <v>2706.2</v>
      </c>
      <c r="C31" s="31">
        <v>2065.6999999999998</v>
      </c>
      <c r="D31" s="31">
        <v>148.19999999999999</v>
      </c>
      <c r="E31" s="31">
        <v>210.8</v>
      </c>
      <c r="F31" s="31">
        <v>281.5</v>
      </c>
      <c r="G31" s="31">
        <v>0</v>
      </c>
      <c r="H31" s="31">
        <v>71.599999999999994</v>
      </c>
      <c r="I31" s="31">
        <v>599.79999999999995</v>
      </c>
      <c r="J31" s="31">
        <v>694.8</v>
      </c>
      <c r="K31" s="31">
        <v>535</v>
      </c>
      <c r="L31" s="31">
        <f t="shared" si="1"/>
        <v>4607.3999999999996</v>
      </c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</row>
    <row r="32" spans="1:54" s="51" customFormat="1" ht="8.4499999999999993" customHeight="1">
      <c r="A32" s="47" t="s">
        <v>384</v>
      </c>
      <c r="B32" s="31">
        <f t="shared" si="0"/>
        <v>3375.6</v>
      </c>
      <c r="C32" s="31">
        <v>2436.6999999999998</v>
      </c>
      <c r="D32" s="31">
        <v>180.8</v>
      </c>
      <c r="E32" s="31">
        <v>225</v>
      </c>
      <c r="F32" s="31">
        <v>533.1</v>
      </c>
      <c r="G32" s="31">
        <v>0</v>
      </c>
      <c r="H32" s="31">
        <v>0</v>
      </c>
      <c r="I32" s="31">
        <v>660</v>
      </c>
      <c r="J32" s="31">
        <v>893.4</v>
      </c>
      <c r="K32" s="31">
        <v>497.3</v>
      </c>
      <c r="L32" s="31">
        <f t="shared" si="1"/>
        <v>5426.3</v>
      </c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</row>
    <row r="33" spans="1:54" s="51" customFormat="1" ht="8.4499999999999993" customHeight="1">
      <c r="A33" s="47" t="s">
        <v>385</v>
      </c>
      <c r="B33" s="31">
        <f t="shared" si="0"/>
        <v>4012.6</v>
      </c>
      <c r="C33" s="31">
        <v>2752</v>
      </c>
      <c r="D33" s="31">
        <v>211.2</v>
      </c>
      <c r="E33" s="31">
        <v>343.8</v>
      </c>
      <c r="F33" s="31">
        <v>705.6</v>
      </c>
      <c r="G33" s="31">
        <v>0</v>
      </c>
      <c r="H33" s="31">
        <v>0</v>
      </c>
      <c r="I33" s="31">
        <v>448.3</v>
      </c>
      <c r="J33" s="31">
        <v>1149.5999999999999</v>
      </c>
      <c r="K33" s="31">
        <v>607.79999999999995</v>
      </c>
      <c r="L33" s="31">
        <f t="shared" si="1"/>
        <v>6218.3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</row>
    <row r="34" spans="1:54" s="51" customFormat="1" ht="8.4499999999999993" customHeight="1">
      <c r="A34" s="47" t="s">
        <v>386</v>
      </c>
      <c r="B34" s="31">
        <f t="shared" si="0"/>
        <v>4624.1000000000004</v>
      </c>
      <c r="C34" s="31">
        <v>3273.4</v>
      </c>
      <c r="D34" s="31">
        <v>280.89999999999998</v>
      </c>
      <c r="E34" s="31">
        <v>325.10000000000002</v>
      </c>
      <c r="F34" s="31">
        <v>744.7</v>
      </c>
      <c r="G34" s="31">
        <v>0</v>
      </c>
      <c r="H34" s="31">
        <v>0</v>
      </c>
      <c r="I34" s="31">
        <v>463.5</v>
      </c>
      <c r="J34" s="31">
        <v>1266.4000000000001</v>
      </c>
      <c r="K34" s="31">
        <v>579.6</v>
      </c>
      <c r="L34" s="31">
        <f t="shared" si="1"/>
        <v>6933.6</v>
      </c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</row>
    <row r="35" spans="1:54" s="51" customFormat="1" ht="8.4499999999999993" customHeight="1">
      <c r="A35" s="47" t="s">
        <v>387</v>
      </c>
      <c r="B35" s="31">
        <f t="shared" si="0"/>
        <v>5177.3</v>
      </c>
      <c r="C35" s="31">
        <v>3737.3</v>
      </c>
      <c r="D35" s="31">
        <v>298.3</v>
      </c>
      <c r="E35" s="31">
        <v>308</v>
      </c>
      <c r="F35" s="31">
        <v>833.7</v>
      </c>
      <c r="G35" s="31">
        <v>0</v>
      </c>
      <c r="H35" s="31">
        <v>0</v>
      </c>
      <c r="I35" s="31">
        <v>320.10000000000002</v>
      </c>
      <c r="J35" s="31">
        <v>2431.9</v>
      </c>
      <c r="K35" s="31">
        <v>871</v>
      </c>
      <c r="L35" s="31">
        <f t="shared" si="1"/>
        <v>8800.3000000000011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</row>
    <row r="36" spans="1:54" s="51" customFormat="1" ht="8.4499999999999993" customHeight="1">
      <c r="A36" s="47" t="s">
        <v>388</v>
      </c>
      <c r="B36" s="31">
        <f t="shared" si="0"/>
        <v>6587.3</v>
      </c>
      <c r="C36" s="31">
        <v>4842.8999999999996</v>
      </c>
      <c r="D36" s="31">
        <v>391.6</v>
      </c>
      <c r="E36" s="31">
        <v>394.7</v>
      </c>
      <c r="F36" s="31">
        <v>958.1</v>
      </c>
      <c r="G36" s="31">
        <v>0</v>
      </c>
      <c r="H36" s="31">
        <v>0</v>
      </c>
      <c r="I36" s="31">
        <v>643.5</v>
      </c>
      <c r="J36" s="31">
        <v>2846.9</v>
      </c>
      <c r="K36" s="31">
        <v>1301.0999999999999</v>
      </c>
      <c r="L36" s="31">
        <f t="shared" si="1"/>
        <v>11378.800000000001</v>
      </c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8"/>
      <c r="AY36" s="58"/>
      <c r="AZ36" s="58"/>
      <c r="BA36" s="58"/>
      <c r="BB36" s="58"/>
    </row>
    <row r="37" spans="1:54" s="51" customFormat="1" ht="8.4499999999999993" customHeight="1">
      <c r="A37" s="47" t="s">
        <v>391</v>
      </c>
      <c r="B37" s="31">
        <f t="shared" si="0"/>
        <v>7600</v>
      </c>
      <c r="C37" s="31">
        <v>5746.1</v>
      </c>
      <c r="D37" s="31">
        <v>437.7</v>
      </c>
      <c r="E37" s="31">
        <v>366.8</v>
      </c>
      <c r="F37" s="31">
        <v>1049.4000000000001</v>
      </c>
      <c r="G37" s="31">
        <v>0</v>
      </c>
      <c r="H37" s="31">
        <v>0</v>
      </c>
      <c r="I37" s="31">
        <v>892.2</v>
      </c>
      <c r="J37" s="31">
        <v>3059.9</v>
      </c>
      <c r="K37" s="31">
        <v>1302.3</v>
      </c>
      <c r="L37" s="31">
        <f t="shared" si="1"/>
        <v>12854.4</v>
      </c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</row>
    <row r="38" spans="1:54" s="51" customFormat="1" ht="8.4499999999999993" customHeight="1">
      <c r="A38" s="47" t="s">
        <v>392</v>
      </c>
      <c r="B38" s="31">
        <f t="shared" si="0"/>
        <v>8995.9</v>
      </c>
      <c r="C38" s="31">
        <v>6374.6</v>
      </c>
      <c r="D38" s="31">
        <v>587.5</v>
      </c>
      <c r="E38" s="31">
        <v>669.5</v>
      </c>
      <c r="F38" s="31">
        <v>1364.3</v>
      </c>
      <c r="G38" s="31">
        <v>0</v>
      </c>
      <c r="H38" s="31">
        <v>266.89999999999998</v>
      </c>
      <c r="I38" s="31">
        <v>1199.7</v>
      </c>
      <c r="J38" s="31">
        <v>3509</v>
      </c>
      <c r="K38" s="31">
        <v>1953.2</v>
      </c>
      <c r="L38" s="31">
        <f t="shared" si="1"/>
        <v>15924.7</v>
      </c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58"/>
      <c r="AF38" s="58"/>
      <c r="AG38" s="58"/>
      <c r="AH38" s="58"/>
      <c r="AI38" s="58"/>
      <c r="AJ38" s="58"/>
      <c r="AK38" s="58"/>
      <c r="AL38" s="58"/>
      <c r="AM38" s="58"/>
      <c r="AN38" s="58"/>
      <c r="AO38" s="58"/>
      <c r="AP38" s="58"/>
      <c r="AQ38" s="58"/>
      <c r="AR38" s="58"/>
      <c r="AS38" s="58"/>
      <c r="AT38" s="58"/>
      <c r="AU38" s="58"/>
      <c r="AV38" s="58"/>
      <c r="AW38" s="58"/>
      <c r="AX38" s="58"/>
      <c r="AY38" s="58"/>
      <c r="AZ38" s="58"/>
      <c r="BA38" s="58"/>
      <c r="BB38" s="58"/>
    </row>
    <row r="39" spans="1:54" s="51" customFormat="1" ht="8.4499999999999993" customHeight="1">
      <c r="A39" s="47" t="s">
        <v>416</v>
      </c>
      <c r="B39" s="31">
        <f t="shared" si="0"/>
        <v>11336.8</v>
      </c>
      <c r="C39" s="31">
        <v>7946.6</v>
      </c>
      <c r="D39" s="31">
        <v>761.3</v>
      </c>
      <c r="E39" s="31">
        <v>596</v>
      </c>
      <c r="F39" s="31">
        <v>2032.9</v>
      </c>
      <c r="G39" s="31">
        <v>0</v>
      </c>
      <c r="H39" s="31">
        <v>0</v>
      </c>
      <c r="I39" s="31">
        <v>1556.6</v>
      </c>
      <c r="J39" s="31">
        <v>4305.8</v>
      </c>
      <c r="K39" s="31">
        <v>2169.8000000000002</v>
      </c>
      <c r="L39" s="31">
        <f t="shared" si="1"/>
        <v>19369</v>
      </c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</row>
    <row r="40" spans="1:54" s="51" customFormat="1" ht="8.4499999999999993" customHeight="1">
      <c r="A40" s="47" t="s">
        <v>394</v>
      </c>
      <c r="B40" s="31">
        <f t="shared" si="0"/>
        <v>13924.800000000001</v>
      </c>
      <c r="C40" s="31">
        <v>9718.2000000000007</v>
      </c>
      <c r="D40" s="31">
        <v>808.2</v>
      </c>
      <c r="E40" s="31">
        <v>876.4</v>
      </c>
      <c r="F40" s="31">
        <v>2522</v>
      </c>
      <c r="G40" s="31">
        <v>0</v>
      </c>
      <c r="H40" s="31">
        <v>0</v>
      </c>
      <c r="I40" s="31">
        <v>1747.8</v>
      </c>
      <c r="J40" s="31">
        <v>5037.3</v>
      </c>
      <c r="K40" s="31">
        <v>2623.8</v>
      </c>
      <c r="L40" s="31">
        <f t="shared" si="1"/>
        <v>23333.7</v>
      </c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58"/>
      <c r="AF40" s="58"/>
      <c r="AG40" s="58"/>
      <c r="AH40" s="58"/>
      <c r="AI40" s="58"/>
      <c r="AJ40" s="58"/>
      <c r="AK40" s="58"/>
      <c r="AL40" s="58"/>
      <c r="AM40" s="58"/>
      <c r="AN40" s="58"/>
      <c r="AO40" s="58"/>
      <c r="AP40" s="58"/>
      <c r="AQ40" s="58"/>
      <c r="AR40" s="58"/>
      <c r="AS40" s="58"/>
      <c r="AT40" s="58"/>
      <c r="AU40" s="58"/>
      <c r="AV40" s="58"/>
      <c r="AW40" s="58"/>
      <c r="AX40" s="58"/>
      <c r="AY40" s="58"/>
      <c r="AZ40" s="58"/>
      <c r="BA40" s="58"/>
      <c r="BB40" s="58"/>
    </row>
    <row r="41" spans="1:54" s="51" customFormat="1" ht="8.4499999999999993" customHeight="1">
      <c r="A41" s="47" t="s">
        <v>395</v>
      </c>
      <c r="B41" s="31">
        <f t="shared" si="0"/>
        <v>16786</v>
      </c>
      <c r="C41" s="31">
        <v>11654.5</v>
      </c>
      <c r="D41" s="31">
        <v>953.9</v>
      </c>
      <c r="E41" s="31">
        <v>648.9</v>
      </c>
      <c r="F41" s="31">
        <v>3528.7</v>
      </c>
      <c r="G41" s="31">
        <v>0</v>
      </c>
      <c r="H41" s="31">
        <v>101.2</v>
      </c>
      <c r="I41" s="31">
        <v>1828.5</v>
      </c>
      <c r="J41" s="31">
        <v>7998.6</v>
      </c>
      <c r="K41" s="31">
        <v>3118.1</v>
      </c>
      <c r="L41" s="31">
        <f t="shared" si="1"/>
        <v>29832.400000000001</v>
      </c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</row>
    <row r="42" spans="1:54" s="51" customFormat="1" ht="8.4499999999999993" customHeight="1">
      <c r="A42" s="47" t="s">
        <v>396</v>
      </c>
      <c r="B42" s="31">
        <f t="shared" si="0"/>
        <v>18863.100000000002</v>
      </c>
      <c r="C42" s="31">
        <v>13639.7</v>
      </c>
      <c r="D42" s="31">
        <v>1147</v>
      </c>
      <c r="E42" s="31">
        <v>937.1</v>
      </c>
      <c r="F42" s="31">
        <v>3139.3</v>
      </c>
      <c r="G42" s="31">
        <v>0</v>
      </c>
      <c r="H42" s="31">
        <v>0</v>
      </c>
      <c r="I42" s="31">
        <v>1844.7</v>
      </c>
      <c r="J42" s="31">
        <v>9822.5</v>
      </c>
      <c r="K42" s="31">
        <v>5036.8999999999996</v>
      </c>
      <c r="L42" s="31">
        <f t="shared" si="1"/>
        <v>35567.200000000004</v>
      </c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58"/>
      <c r="AG42" s="58"/>
      <c r="AH42" s="58"/>
      <c r="AI42" s="58"/>
      <c r="AJ42" s="58"/>
      <c r="AK42" s="58"/>
      <c r="AL42" s="58"/>
      <c r="AM42" s="58"/>
      <c r="AN42" s="58"/>
      <c r="AO42" s="58"/>
      <c r="AP42" s="58"/>
      <c r="AQ42" s="58"/>
      <c r="AR42" s="58"/>
      <c r="AS42" s="58"/>
      <c r="AT42" s="58"/>
      <c r="AU42" s="58"/>
      <c r="AV42" s="58"/>
      <c r="AW42" s="58"/>
      <c r="AX42" s="58"/>
      <c r="AY42" s="58"/>
      <c r="AZ42" s="58"/>
      <c r="BA42" s="58"/>
      <c r="BB42" s="58"/>
    </row>
    <row r="43" spans="1:54" s="51" customFormat="1" ht="8.4499999999999993" customHeight="1">
      <c r="A43" s="47" t="s">
        <v>397</v>
      </c>
      <c r="B43" s="31">
        <f t="shared" si="0"/>
        <v>24443.799999999996</v>
      </c>
      <c r="C43" s="31">
        <v>16313</v>
      </c>
      <c r="D43" s="31">
        <v>1360.1</v>
      </c>
      <c r="E43" s="31">
        <v>1301.5999999999999</v>
      </c>
      <c r="F43" s="31">
        <v>5469.1</v>
      </c>
      <c r="G43" s="31">
        <v>0</v>
      </c>
      <c r="H43" s="31">
        <v>0</v>
      </c>
      <c r="I43" s="31">
        <v>2264.1999999999998</v>
      </c>
      <c r="J43" s="31">
        <v>10837</v>
      </c>
      <c r="K43" s="31">
        <v>10057</v>
      </c>
      <c r="L43" s="31">
        <f t="shared" si="1"/>
        <v>47602</v>
      </c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</row>
    <row r="44" spans="1:54" s="51" customFormat="1" ht="8.4499999999999993" customHeight="1">
      <c r="A44" s="47" t="s">
        <v>398</v>
      </c>
      <c r="B44" s="31">
        <f t="shared" si="0"/>
        <v>28405.700000000004</v>
      </c>
      <c r="C44" s="31">
        <v>19659.7</v>
      </c>
      <c r="D44" s="31">
        <v>1859.4</v>
      </c>
      <c r="E44" s="31">
        <v>1321.2</v>
      </c>
      <c r="F44" s="31">
        <v>5565.4</v>
      </c>
      <c r="G44" s="31">
        <v>0</v>
      </c>
      <c r="H44" s="31">
        <v>0</v>
      </c>
      <c r="I44" s="31">
        <v>3157.4</v>
      </c>
      <c r="J44" s="31">
        <v>12342.8</v>
      </c>
      <c r="K44" s="31">
        <v>10901.1</v>
      </c>
      <c r="L44" s="31">
        <f t="shared" si="1"/>
        <v>54807.000000000007</v>
      </c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58"/>
      <c r="AH44" s="58"/>
      <c r="AI44" s="58"/>
      <c r="AJ44" s="58"/>
      <c r="AK44" s="58"/>
      <c r="AL44" s="58"/>
      <c r="AM44" s="58"/>
      <c r="AN44" s="58"/>
      <c r="AO44" s="58"/>
      <c r="AP44" s="58"/>
      <c r="AQ44" s="58"/>
      <c r="AR44" s="58"/>
      <c r="AS44" s="58"/>
      <c r="AT44" s="58"/>
      <c r="AU44" s="58"/>
      <c r="AV44" s="58"/>
      <c r="AW44" s="58"/>
      <c r="AX44" s="58"/>
      <c r="AY44" s="58"/>
      <c r="AZ44" s="58"/>
      <c r="BA44" s="58"/>
      <c r="BB44" s="58"/>
    </row>
    <row r="45" spans="1:54" s="51" customFormat="1" ht="8.4499999999999993" customHeight="1">
      <c r="A45" s="47" t="s">
        <v>399</v>
      </c>
      <c r="B45" s="31">
        <f t="shared" si="0"/>
        <v>32686.3</v>
      </c>
      <c r="C45" s="31">
        <v>22493.9</v>
      </c>
      <c r="D45" s="31">
        <v>2037.6</v>
      </c>
      <c r="E45" s="31">
        <v>1138.3</v>
      </c>
      <c r="F45" s="31">
        <v>7016.5</v>
      </c>
      <c r="G45" s="31">
        <v>0</v>
      </c>
      <c r="H45" s="31">
        <v>0</v>
      </c>
      <c r="I45" s="31">
        <v>3084.6</v>
      </c>
      <c r="J45" s="31">
        <v>14214.8</v>
      </c>
      <c r="K45" s="31">
        <v>8835</v>
      </c>
      <c r="L45" s="31">
        <f t="shared" si="1"/>
        <v>58820.7</v>
      </c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58"/>
      <c r="AH45" s="58"/>
      <c r="AI45" s="58"/>
      <c r="AJ45" s="58"/>
      <c r="AK45" s="58"/>
      <c r="AL45" s="58"/>
      <c r="AM45" s="58"/>
      <c r="AN45" s="58"/>
      <c r="AO45" s="58"/>
      <c r="AP45" s="58"/>
      <c r="AQ45" s="58"/>
      <c r="AR45" s="58"/>
      <c r="AS45" s="58"/>
      <c r="AT45" s="58"/>
      <c r="AU45" s="58"/>
      <c r="AV45" s="58"/>
      <c r="AW45" s="58"/>
      <c r="AX45" s="58"/>
      <c r="AY45" s="58"/>
      <c r="AZ45" s="58"/>
      <c r="BA45" s="58"/>
      <c r="BB45" s="58"/>
    </row>
    <row r="46" spans="1:54" s="51" customFormat="1" ht="8.4499999999999993" customHeight="1">
      <c r="A46" s="31" t="s">
        <v>417</v>
      </c>
      <c r="B46" s="340">
        <v>35390</v>
      </c>
      <c r="C46" s="31">
        <v>25046.400000000001</v>
      </c>
      <c r="D46" s="31">
        <v>2446.4</v>
      </c>
      <c r="E46" s="31">
        <v>1198.4000000000001</v>
      </c>
      <c r="F46" s="31">
        <v>6698.8</v>
      </c>
      <c r="G46" s="31">
        <v>0</v>
      </c>
      <c r="H46" s="31">
        <v>0</v>
      </c>
      <c r="I46" s="31">
        <v>2766.6</v>
      </c>
      <c r="J46" s="31">
        <v>16581.2</v>
      </c>
      <c r="K46" s="34">
        <v>7587.8</v>
      </c>
      <c r="L46" s="35">
        <v>62325.599999999999</v>
      </c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58"/>
      <c r="AL46" s="58"/>
      <c r="AM46" s="58"/>
      <c r="AN46" s="58"/>
      <c r="AO46" s="58"/>
      <c r="AP46" s="58"/>
      <c r="AQ46" s="58"/>
      <c r="AR46" s="58"/>
      <c r="AS46" s="58"/>
      <c r="AT46" s="58"/>
      <c r="AU46" s="58"/>
      <c r="AV46" s="58"/>
      <c r="AW46" s="58"/>
      <c r="AX46" s="58"/>
      <c r="AY46" s="58"/>
      <c r="AZ46" s="58"/>
      <c r="BA46" s="58"/>
      <c r="BB46" s="58"/>
    </row>
    <row r="47" spans="1:54" s="51" customFormat="1" ht="8.4499999999999993" customHeight="1">
      <c r="A47" s="30" t="s">
        <v>401</v>
      </c>
      <c r="B47" s="31">
        <v>41027.300000000003</v>
      </c>
      <c r="C47" s="31">
        <v>27333.7</v>
      </c>
      <c r="D47" s="31">
        <v>2837.3</v>
      </c>
      <c r="E47" s="31">
        <v>1583.7</v>
      </c>
      <c r="F47" s="31">
        <v>9272.6</v>
      </c>
      <c r="G47" s="31">
        <v>0</v>
      </c>
      <c r="H47" s="31">
        <v>0</v>
      </c>
      <c r="I47" s="31">
        <v>2436.1999999999998</v>
      </c>
      <c r="J47" s="31">
        <v>16310</v>
      </c>
      <c r="K47" s="34">
        <v>8364.1</v>
      </c>
      <c r="L47" s="31">
        <v>68137.600000000006</v>
      </c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</row>
    <row r="48" spans="1:54" s="51" customFormat="1" ht="8.4499999999999993" customHeight="1">
      <c r="A48" s="339" t="s">
        <v>402</v>
      </c>
      <c r="B48" s="31">
        <v>45995.5</v>
      </c>
      <c r="C48" s="31">
        <v>30893.200000000001</v>
      </c>
      <c r="D48" s="31">
        <v>2889.7</v>
      </c>
      <c r="E48" s="31">
        <v>1669.5</v>
      </c>
      <c r="F48" s="31">
        <v>10543.1</v>
      </c>
      <c r="G48" s="31">
        <v>0</v>
      </c>
      <c r="H48" s="31">
        <v>0</v>
      </c>
      <c r="I48" s="31">
        <v>2039.6</v>
      </c>
      <c r="J48" s="31">
        <v>20858.400000000001</v>
      </c>
      <c r="K48" s="34">
        <v>10996.4</v>
      </c>
      <c r="L48" s="31">
        <v>79889.899999999994</v>
      </c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</row>
    <row r="49" spans="1:54" s="51" customFormat="1" ht="8.4499999999999993" customHeight="1">
      <c r="A49" s="30" t="s">
        <v>403</v>
      </c>
      <c r="B49" s="31">
        <v>52225.3</v>
      </c>
      <c r="C49" s="31">
        <v>34984.300000000003</v>
      </c>
      <c r="D49" s="31">
        <v>3310.4</v>
      </c>
      <c r="E49" s="31">
        <v>2072.9</v>
      </c>
      <c r="F49" s="31">
        <v>11857.7</v>
      </c>
      <c r="G49" s="31">
        <v>0</v>
      </c>
      <c r="H49" s="31">
        <v>0</v>
      </c>
      <c r="I49" s="31">
        <v>1531</v>
      </c>
      <c r="J49" s="31">
        <v>22419.5</v>
      </c>
      <c r="K49" s="34">
        <v>11594.7</v>
      </c>
      <c r="L49" s="31">
        <v>87770.5</v>
      </c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</row>
    <row r="50" spans="1:54" s="48" customFormat="1" ht="8.4499999999999993" customHeight="1">
      <c r="A50" s="174" t="s">
        <v>404</v>
      </c>
      <c r="B50" s="65">
        <v>61003.7</v>
      </c>
      <c r="C50" s="65">
        <v>42143</v>
      </c>
      <c r="D50" s="65">
        <v>3507</v>
      </c>
      <c r="E50" s="65">
        <v>2472.8000000000002</v>
      </c>
      <c r="F50" s="65">
        <v>12880.9</v>
      </c>
      <c r="G50" s="65">
        <v>0</v>
      </c>
      <c r="H50" s="65">
        <v>0</v>
      </c>
      <c r="I50" s="65">
        <v>1363.1</v>
      </c>
      <c r="J50" s="65">
        <v>24370.9</v>
      </c>
      <c r="K50" s="262">
        <v>12358.8</v>
      </c>
      <c r="L50" s="65">
        <v>99096.5</v>
      </c>
      <c r="M50" s="280"/>
      <c r="N50" s="280"/>
      <c r="O50" s="280"/>
      <c r="P50" s="280"/>
      <c r="Q50" s="280"/>
      <c r="R50" s="280"/>
      <c r="S50" s="280"/>
      <c r="T50" s="280"/>
      <c r="U50" s="280"/>
      <c r="V50" s="280"/>
      <c r="W50" s="280"/>
      <c r="X50" s="280"/>
      <c r="Y50" s="280"/>
      <c r="Z50" s="280"/>
      <c r="AA50" s="280"/>
      <c r="AB50" s="280"/>
      <c r="AC50" s="280"/>
      <c r="AD50" s="280"/>
      <c r="AE50" s="280"/>
      <c r="AF50" s="280"/>
      <c r="AG50" s="280"/>
      <c r="AH50" s="280"/>
      <c r="AI50" s="280"/>
      <c r="AJ50" s="280"/>
      <c r="AK50" s="280"/>
      <c r="AL50" s="280"/>
      <c r="AM50" s="280"/>
      <c r="AN50" s="280"/>
      <c r="AO50" s="280"/>
      <c r="AP50" s="280"/>
      <c r="AQ50" s="280"/>
      <c r="AR50" s="280"/>
      <c r="AS50" s="280"/>
      <c r="AT50" s="280"/>
      <c r="AU50" s="280"/>
      <c r="AV50" s="280"/>
      <c r="AW50" s="280"/>
      <c r="AX50" s="280"/>
      <c r="AY50" s="280"/>
      <c r="AZ50" s="280"/>
      <c r="BA50" s="280"/>
      <c r="BB50" s="280"/>
    </row>
    <row r="51" spans="1:54" s="48" customFormat="1" ht="8.4499999999999993" customHeight="1">
      <c r="A51" s="174" t="s">
        <v>166</v>
      </c>
      <c r="B51" s="65">
        <v>70566.600000000006</v>
      </c>
      <c r="C51" s="9">
        <v>48295.1</v>
      </c>
      <c r="D51" s="9">
        <v>4116.8999999999996</v>
      </c>
      <c r="E51" s="65">
        <v>2169.9</v>
      </c>
      <c r="F51" s="65">
        <v>15984.7</v>
      </c>
      <c r="G51" s="65">
        <v>0</v>
      </c>
      <c r="H51" s="65">
        <v>0</v>
      </c>
      <c r="I51" s="65">
        <v>1178.3</v>
      </c>
      <c r="J51" s="65">
        <v>27516.9</v>
      </c>
      <c r="K51" s="262">
        <v>14552.5</v>
      </c>
      <c r="L51" s="65">
        <v>113814.3</v>
      </c>
      <c r="M51" s="280"/>
      <c r="N51" s="280"/>
      <c r="O51" s="280"/>
      <c r="P51" s="280"/>
      <c r="Q51" s="280"/>
      <c r="R51" s="280"/>
      <c r="S51" s="280"/>
      <c r="T51" s="280"/>
      <c r="U51" s="280"/>
      <c r="V51" s="280"/>
      <c r="W51" s="280"/>
      <c r="X51" s="280"/>
      <c r="Y51" s="280"/>
      <c r="Z51" s="280"/>
      <c r="AA51" s="280"/>
      <c r="AB51" s="280"/>
      <c r="AC51" s="280"/>
      <c r="AD51" s="280"/>
      <c r="AE51" s="280"/>
      <c r="AF51" s="280"/>
      <c r="AG51" s="280"/>
      <c r="AH51" s="280"/>
      <c r="AI51" s="280"/>
      <c r="AJ51" s="280"/>
      <c r="AK51" s="280"/>
      <c r="AL51" s="280"/>
      <c r="AM51" s="280"/>
      <c r="AN51" s="280"/>
      <c r="AO51" s="280"/>
      <c r="AP51" s="280"/>
      <c r="AQ51" s="280"/>
      <c r="AR51" s="280"/>
      <c r="AS51" s="280"/>
      <c r="AT51" s="280"/>
      <c r="AU51" s="280"/>
      <c r="AV51" s="280"/>
      <c r="AW51" s="280"/>
      <c r="AX51" s="280"/>
      <c r="AY51" s="280"/>
      <c r="AZ51" s="280"/>
      <c r="BA51" s="280"/>
      <c r="BB51" s="280"/>
    </row>
    <row r="52" spans="1:54" s="48" customFormat="1" ht="8.4499999999999993" customHeight="1">
      <c r="A52" s="174" t="s">
        <v>975</v>
      </c>
      <c r="B52" s="65">
        <v>78969.7</v>
      </c>
      <c r="C52" s="9">
        <v>55658.3</v>
      </c>
      <c r="D52" s="9">
        <v>4908.8999999999996</v>
      </c>
      <c r="E52" s="65">
        <v>2250.4</v>
      </c>
      <c r="F52" s="65">
        <v>16152.1</v>
      </c>
      <c r="G52" s="65">
        <v>0</v>
      </c>
      <c r="H52" s="65">
        <v>0</v>
      </c>
      <c r="I52" s="65">
        <v>700.2</v>
      </c>
      <c r="J52" s="65">
        <v>31932.5</v>
      </c>
      <c r="K52" s="262">
        <v>15189.9</v>
      </c>
      <c r="L52" s="65">
        <v>126792.3</v>
      </c>
      <c r="M52" s="280"/>
      <c r="N52" s="280"/>
      <c r="O52" s="280"/>
      <c r="P52" s="280"/>
      <c r="Q52" s="280"/>
      <c r="R52" s="280"/>
      <c r="S52" s="280"/>
      <c r="T52" s="280"/>
      <c r="U52" s="280"/>
      <c r="V52" s="280"/>
      <c r="W52" s="280"/>
      <c r="X52" s="280"/>
      <c r="Y52" s="280"/>
      <c r="Z52" s="280"/>
      <c r="AA52" s="280"/>
      <c r="AB52" s="280"/>
      <c r="AC52" s="280"/>
      <c r="AD52" s="280"/>
      <c r="AE52" s="280"/>
      <c r="AF52" s="280"/>
      <c r="AG52" s="280"/>
      <c r="AH52" s="280"/>
      <c r="AI52" s="280"/>
      <c r="AJ52" s="280"/>
      <c r="AK52" s="280"/>
      <c r="AL52" s="280"/>
      <c r="AM52" s="280"/>
      <c r="AN52" s="280"/>
      <c r="AO52" s="280"/>
      <c r="AP52" s="280"/>
      <c r="AQ52" s="280"/>
      <c r="AR52" s="280"/>
      <c r="AS52" s="280"/>
      <c r="AT52" s="280"/>
      <c r="AU52" s="280"/>
      <c r="AV52" s="280"/>
      <c r="AW52" s="280"/>
      <c r="AX52" s="280"/>
      <c r="AY52" s="280"/>
      <c r="AZ52" s="280"/>
      <c r="BA52" s="280"/>
      <c r="BB52" s="280"/>
    </row>
    <row r="53" spans="1:54" s="365" customFormat="1" ht="8.4499999999999993" customHeight="1">
      <c r="A53" s="174" t="s">
        <v>1471</v>
      </c>
      <c r="B53" s="65">
        <v>80979.515897999998</v>
      </c>
      <c r="C53" s="9">
        <v>56885.215897999995</v>
      </c>
      <c r="D53" s="9">
        <v>4723.3</v>
      </c>
      <c r="E53" s="65">
        <v>3680.7</v>
      </c>
      <c r="F53" s="65">
        <v>15690.3</v>
      </c>
      <c r="G53" s="65">
        <v>0</v>
      </c>
      <c r="H53" s="65">
        <v>461.7</v>
      </c>
      <c r="I53" s="65">
        <v>376.7</v>
      </c>
      <c r="J53" s="65">
        <v>30704.6</v>
      </c>
      <c r="K53" s="262">
        <v>13785.9</v>
      </c>
      <c r="L53" s="65">
        <v>126308.41589799998</v>
      </c>
      <c r="M53" s="280"/>
      <c r="N53" s="280"/>
      <c r="O53" s="280"/>
      <c r="P53" s="280"/>
      <c r="Q53" s="280"/>
      <c r="R53" s="280"/>
      <c r="S53" s="280"/>
      <c r="T53" s="280"/>
      <c r="U53" s="280"/>
      <c r="V53" s="280"/>
      <c r="W53" s="280"/>
      <c r="X53" s="280"/>
      <c r="Y53" s="280"/>
      <c r="Z53" s="280"/>
      <c r="AA53" s="280"/>
      <c r="AB53" s="280"/>
      <c r="AC53" s="280"/>
      <c r="AD53" s="280"/>
      <c r="AE53" s="280"/>
      <c r="AF53" s="280"/>
      <c r="AG53" s="280"/>
      <c r="AH53" s="280"/>
      <c r="AI53" s="280"/>
      <c r="AJ53" s="280"/>
      <c r="AK53" s="280"/>
      <c r="AL53" s="280"/>
      <c r="AM53" s="280"/>
      <c r="AN53" s="280"/>
      <c r="AO53" s="280"/>
      <c r="AP53" s="280"/>
      <c r="AQ53" s="280"/>
      <c r="AR53" s="280"/>
      <c r="AS53" s="280"/>
      <c r="AT53" s="280"/>
      <c r="AU53" s="280"/>
      <c r="AV53" s="280"/>
      <c r="AW53" s="280"/>
      <c r="AX53" s="280"/>
      <c r="AY53" s="280"/>
      <c r="AZ53" s="280"/>
      <c r="BA53" s="280"/>
      <c r="BB53" s="280"/>
    </row>
    <row r="54" spans="1:54" s="365" customFormat="1" ht="8.4499999999999993" customHeight="1">
      <c r="A54" s="174" t="s">
        <v>1114</v>
      </c>
      <c r="B54" s="65">
        <v>94415.2</v>
      </c>
      <c r="C54" s="9">
        <v>63218.9</v>
      </c>
      <c r="D54" s="9">
        <v>4283.8</v>
      </c>
      <c r="E54" s="65">
        <v>2685.5</v>
      </c>
      <c r="F54" s="65">
        <v>24227</v>
      </c>
      <c r="G54" s="65">
        <v>0</v>
      </c>
      <c r="H54" s="65">
        <v>753</v>
      </c>
      <c r="I54" s="65">
        <v>865.3</v>
      </c>
      <c r="J54" s="65">
        <v>32191.1</v>
      </c>
      <c r="K54" s="262">
        <v>16427.900000000001</v>
      </c>
      <c r="L54" s="65">
        <v>144652.5</v>
      </c>
      <c r="M54" s="280"/>
      <c r="N54" s="280"/>
      <c r="O54" s="280"/>
      <c r="P54" s="280"/>
      <c r="Q54" s="280"/>
      <c r="R54" s="280"/>
      <c r="S54" s="280"/>
      <c r="T54" s="280"/>
      <c r="U54" s="280"/>
      <c r="V54" s="280"/>
      <c r="W54" s="280"/>
      <c r="X54" s="280"/>
      <c r="Y54" s="280"/>
      <c r="Z54" s="280"/>
      <c r="AA54" s="280"/>
      <c r="AB54" s="280"/>
      <c r="AC54" s="280"/>
      <c r="AD54" s="280"/>
      <c r="AE54" s="280"/>
      <c r="AF54" s="280"/>
      <c r="AG54" s="280"/>
      <c r="AH54" s="280"/>
      <c r="AI54" s="280"/>
      <c r="AJ54" s="280"/>
      <c r="AK54" s="280"/>
      <c r="AL54" s="280"/>
      <c r="AM54" s="280"/>
      <c r="AN54" s="280"/>
      <c r="AO54" s="280"/>
      <c r="AP54" s="280"/>
      <c r="AQ54" s="280"/>
      <c r="AR54" s="280"/>
      <c r="AS54" s="280"/>
      <c r="AT54" s="280"/>
      <c r="AU54" s="280"/>
      <c r="AV54" s="280"/>
      <c r="AW54" s="280"/>
      <c r="AX54" s="280"/>
      <c r="AY54" s="280"/>
      <c r="AZ54" s="280"/>
      <c r="BA54" s="280"/>
      <c r="BB54" s="280"/>
    </row>
    <row r="55" spans="1:54" s="365" customFormat="1" ht="8.4499999999999993" customHeight="1">
      <c r="A55" s="408" t="s">
        <v>1032</v>
      </c>
      <c r="B55" s="559">
        <v>96539.199999999997</v>
      </c>
      <c r="C55" s="436">
        <v>68784.100000000006</v>
      </c>
      <c r="D55" s="436">
        <v>4773</v>
      </c>
      <c r="E55" s="559">
        <v>2748.1</v>
      </c>
      <c r="F55" s="559">
        <v>20234</v>
      </c>
      <c r="G55" s="559">
        <v>0</v>
      </c>
      <c r="H55" s="559">
        <v>0</v>
      </c>
      <c r="I55" s="559">
        <v>1590</v>
      </c>
      <c r="J55" s="559">
        <v>28004.1</v>
      </c>
      <c r="K55" s="559">
        <v>16691.2</v>
      </c>
      <c r="L55" s="559">
        <v>142824.5</v>
      </c>
      <c r="M55" s="280"/>
      <c r="N55" s="280"/>
      <c r="O55" s="280"/>
      <c r="P55" s="280"/>
      <c r="Q55" s="280"/>
      <c r="R55" s="280"/>
      <c r="S55" s="280"/>
      <c r="T55" s="280"/>
      <c r="U55" s="280"/>
      <c r="V55" s="280"/>
      <c r="W55" s="280"/>
      <c r="X55" s="280"/>
      <c r="Y55" s="280"/>
      <c r="Z55" s="280"/>
      <c r="AA55" s="280"/>
      <c r="AB55" s="280"/>
      <c r="AC55" s="280"/>
      <c r="AD55" s="280"/>
      <c r="AE55" s="280"/>
      <c r="AF55" s="280"/>
      <c r="AG55" s="280"/>
      <c r="AH55" s="280"/>
      <c r="AI55" s="280"/>
      <c r="AJ55" s="280"/>
      <c r="AK55" s="280"/>
      <c r="AL55" s="280"/>
      <c r="AM55" s="280"/>
      <c r="AN55" s="280"/>
      <c r="AO55" s="280"/>
      <c r="AP55" s="280"/>
      <c r="AQ55" s="280"/>
      <c r="AR55" s="280"/>
      <c r="AS55" s="280"/>
      <c r="AT55" s="280"/>
      <c r="AU55" s="280"/>
      <c r="AV55" s="280"/>
      <c r="AW55" s="280"/>
      <c r="AX55" s="280"/>
      <c r="AY55" s="280"/>
      <c r="AZ55" s="280"/>
      <c r="BA55" s="280"/>
      <c r="BB55" s="280"/>
    </row>
    <row r="56" spans="1:54" s="365" customFormat="1" ht="8.4499999999999993" customHeight="1">
      <c r="A56" s="592" t="s">
        <v>376</v>
      </c>
      <c r="B56" s="262">
        <v>110898.1</v>
      </c>
      <c r="C56" s="321">
        <v>77926.3</v>
      </c>
      <c r="D56" s="321">
        <v>5908.6</v>
      </c>
      <c r="E56" s="262">
        <v>4155.8999999999996</v>
      </c>
      <c r="F56" s="262">
        <v>22907.3</v>
      </c>
      <c r="G56" s="262">
        <v>0</v>
      </c>
      <c r="H56" s="262">
        <v>0</v>
      </c>
      <c r="I56" s="262">
        <v>1566.6</v>
      </c>
      <c r="J56" s="262">
        <v>36261.4</v>
      </c>
      <c r="K56" s="262">
        <v>19248.3</v>
      </c>
      <c r="L56" s="262">
        <v>167974.39999999999</v>
      </c>
      <c r="M56" s="280"/>
      <c r="N56" s="280"/>
      <c r="O56" s="280"/>
      <c r="P56" s="280"/>
      <c r="Q56" s="280"/>
      <c r="R56" s="280"/>
      <c r="S56" s="280"/>
      <c r="T56" s="280"/>
      <c r="U56" s="280"/>
      <c r="V56" s="280"/>
      <c r="W56" s="280"/>
      <c r="X56" s="280"/>
      <c r="Y56" s="280"/>
      <c r="Z56" s="280"/>
      <c r="AA56" s="280"/>
      <c r="AB56" s="280"/>
      <c r="AC56" s="280"/>
      <c r="AD56" s="280"/>
      <c r="AE56" s="280"/>
      <c r="AF56" s="280"/>
      <c r="AG56" s="280"/>
      <c r="AH56" s="280"/>
      <c r="AI56" s="280"/>
      <c r="AJ56" s="280"/>
      <c r="AK56" s="280"/>
      <c r="AL56" s="280"/>
      <c r="AM56" s="280"/>
      <c r="AN56" s="280"/>
      <c r="AO56" s="280"/>
      <c r="AP56" s="280"/>
      <c r="AQ56" s="280"/>
      <c r="AR56" s="280"/>
      <c r="AS56" s="280"/>
      <c r="AT56" s="280"/>
      <c r="AU56" s="280"/>
      <c r="AV56" s="280"/>
      <c r="AW56" s="280"/>
      <c r="AX56" s="280"/>
      <c r="AY56" s="280"/>
      <c r="AZ56" s="280"/>
      <c r="BA56" s="280"/>
      <c r="BB56" s="280"/>
    </row>
    <row r="57" spans="1:54" s="48" customFormat="1" ht="8.4499999999999993" customHeight="1">
      <c r="A57" s="592" t="s">
        <v>259</v>
      </c>
      <c r="B57" s="262">
        <v>110898</v>
      </c>
      <c r="C57" s="321">
        <v>77780.399999999994</v>
      </c>
      <c r="D57" s="321">
        <v>6054.4</v>
      </c>
      <c r="E57" s="262">
        <v>4155.8999999999996</v>
      </c>
      <c r="F57" s="262">
        <v>22907.3</v>
      </c>
      <c r="G57" s="262">
        <v>0</v>
      </c>
      <c r="H57" s="262">
        <v>0</v>
      </c>
      <c r="I57" s="262">
        <v>1566.6</v>
      </c>
      <c r="J57" s="262">
        <v>36261.4</v>
      </c>
      <c r="K57" s="262">
        <v>19248.3</v>
      </c>
      <c r="L57" s="262">
        <v>167974.3</v>
      </c>
      <c r="M57" s="280"/>
      <c r="N57" s="280"/>
      <c r="O57" s="280"/>
      <c r="P57" s="280"/>
      <c r="Q57" s="280"/>
      <c r="R57" s="280"/>
      <c r="S57" s="280"/>
      <c r="T57" s="280"/>
      <c r="U57" s="280"/>
      <c r="V57" s="280"/>
      <c r="W57" s="280"/>
      <c r="X57" s="280"/>
      <c r="Y57" s="280"/>
      <c r="Z57" s="280"/>
      <c r="AA57" s="280"/>
      <c r="AB57" s="280"/>
      <c r="AC57" s="280"/>
      <c r="AD57" s="280"/>
      <c r="AE57" s="280"/>
      <c r="AF57" s="280"/>
      <c r="AG57" s="280"/>
      <c r="AH57" s="280"/>
      <c r="AI57" s="280"/>
      <c r="AJ57" s="280"/>
      <c r="AK57" s="280"/>
      <c r="AL57" s="280"/>
      <c r="AM57" s="280"/>
      <c r="AN57" s="280"/>
      <c r="AO57" s="280"/>
      <c r="AP57" s="280"/>
      <c r="AQ57" s="280"/>
      <c r="AR57" s="280"/>
      <c r="AS57" s="280"/>
      <c r="AT57" s="280"/>
      <c r="AU57" s="280"/>
      <c r="AV57" s="280"/>
      <c r="AW57" s="280"/>
      <c r="AX57" s="280"/>
      <c r="AY57" s="280"/>
      <c r="AZ57" s="280"/>
      <c r="BA57" s="280"/>
      <c r="BB57" s="280"/>
    </row>
    <row r="58" spans="1:54" s="48" customFormat="1" ht="8.4499999999999993" customHeight="1">
      <c r="A58" s="592" t="s">
        <v>1325</v>
      </c>
      <c r="B58" s="262">
        <v>119269.26</v>
      </c>
      <c r="C58" s="627">
        <v>83553.3</v>
      </c>
      <c r="D58" s="627">
        <v>7359.76</v>
      </c>
      <c r="E58" s="262">
        <v>5758.5</v>
      </c>
      <c r="F58" s="262">
        <v>22597.7</v>
      </c>
      <c r="G58" s="262">
        <v>0</v>
      </c>
      <c r="H58" s="262">
        <v>3122.54</v>
      </c>
      <c r="I58" s="262">
        <v>3928.34</v>
      </c>
      <c r="J58" s="262">
        <v>25234.3</v>
      </c>
      <c r="K58" s="262">
        <v>21253.7</v>
      </c>
      <c r="L58" s="262">
        <v>172808.14</v>
      </c>
      <c r="M58" s="280"/>
      <c r="N58" s="280"/>
      <c r="O58" s="280"/>
      <c r="P58" s="280"/>
      <c r="Q58" s="280"/>
      <c r="R58" s="280"/>
      <c r="S58" s="280"/>
      <c r="T58" s="280"/>
      <c r="U58" s="280"/>
      <c r="V58" s="280"/>
      <c r="W58" s="280"/>
      <c r="X58" s="280"/>
      <c r="Y58" s="280"/>
      <c r="Z58" s="280"/>
      <c r="AA58" s="280"/>
      <c r="AB58" s="280"/>
      <c r="AC58" s="280"/>
      <c r="AD58" s="280"/>
      <c r="AE58" s="280"/>
      <c r="AF58" s="280"/>
      <c r="AG58" s="280"/>
      <c r="AH58" s="280"/>
      <c r="AI58" s="280"/>
      <c r="AJ58" s="280"/>
      <c r="AK58" s="280"/>
      <c r="AL58" s="280"/>
      <c r="AM58" s="280"/>
      <c r="AN58" s="280"/>
      <c r="AO58" s="280"/>
      <c r="AP58" s="280"/>
      <c r="AQ58" s="280"/>
      <c r="AR58" s="280"/>
      <c r="AS58" s="280"/>
      <c r="AT58" s="280"/>
      <c r="AU58" s="280"/>
      <c r="AV58" s="280"/>
      <c r="AW58" s="280"/>
      <c r="AX58" s="280"/>
      <c r="AY58" s="280"/>
      <c r="AZ58" s="280"/>
      <c r="BA58" s="280"/>
      <c r="BB58" s="280"/>
    </row>
    <row r="59" spans="1:54" s="280" customFormat="1" ht="8.4499999999999993" customHeight="1">
      <c r="A59" s="305" t="s">
        <v>363</v>
      </c>
      <c r="B59" s="262">
        <v>144591.70000000001</v>
      </c>
      <c r="C59" s="627">
        <v>100175.2</v>
      </c>
      <c r="D59" s="627">
        <v>12651.9</v>
      </c>
      <c r="E59" s="262">
        <v>7907.3</v>
      </c>
      <c r="F59" s="262">
        <v>23857.3</v>
      </c>
      <c r="G59" s="262">
        <v>0</v>
      </c>
      <c r="H59" s="262">
        <v>3929.2</v>
      </c>
      <c r="I59" s="262">
        <v>5657.6</v>
      </c>
      <c r="J59" s="262">
        <v>35730.6</v>
      </c>
      <c r="K59" s="262">
        <v>22540.799999999999</v>
      </c>
      <c r="L59" s="262">
        <v>212449.9</v>
      </c>
    </row>
    <row r="60" spans="1:54" s="310" customFormat="1" ht="8.4499999999999993" customHeight="1">
      <c r="A60" s="601" t="s">
        <v>1466</v>
      </c>
      <c r="B60" s="710">
        <v>195574.80385723</v>
      </c>
      <c r="C60" s="710">
        <v>125758.48538</v>
      </c>
      <c r="D60" s="711">
        <v>15016.052</v>
      </c>
      <c r="E60" s="710">
        <v>8951.5701753700014</v>
      </c>
      <c r="F60" s="710">
        <v>45848.69630186</v>
      </c>
      <c r="G60" s="710">
        <v>0</v>
      </c>
      <c r="H60" s="710">
        <v>0</v>
      </c>
      <c r="I60" s="710">
        <v>5991.7748791799995</v>
      </c>
      <c r="J60" s="710">
        <v>46708.214025969995</v>
      </c>
      <c r="K60" s="710">
        <v>34053.612470089996</v>
      </c>
      <c r="L60" s="710">
        <v>282328.40523247002</v>
      </c>
    </row>
    <row r="61" spans="1:54" s="310" customFormat="1" ht="8.4499999999999993" customHeight="1">
      <c r="A61" s="601" t="s">
        <v>1498</v>
      </c>
      <c r="B61" s="710">
        <v>218547.13747756998</v>
      </c>
      <c r="C61" s="710">
        <v>142114.54343735002</v>
      </c>
      <c r="D61" s="711">
        <v>16863.662199649996</v>
      </c>
      <c r="E61" s="710">
        <v>8455.2113491500004</v>
      </c>
      <c r="F61" s="710">
        <v>51113.720491419997</v>
      </c>
      <c r="G61" s="710">
        <v>0</v>
      </c>
      <c r="H61" s="710">
        <v>0</v>
      </c>
      <c r="I61" s="710">
        <v>8673.7477125199985</v>
      </c>
      <c r="J61" s="710">
        <v>45061.570751799998</v>
      </c>
      <c r="K61" s="710">
        <v>24343.103471280003</v>
      </c>
      <c r="L61" s="710">
        <v>296625.55941317003</v>
      </c>
    </row>
    <row r="62" spans="1:54" s="310" customFormat="1" ht="8.4499999999999993" customHeight="1">
      <c r="A62" s="601" t="s">
        <v>1168</v>
      </c>
      <c r="B62" s="710">
        <v>234188.82034619001</v>
      </c>
      <c r="C62" s="710">
        <v>141931.5</v>
      </c>
      <c r="D62" s="711">
        <v>23431.599999999999</v>
      </c>
      <c r="E62" s="710">
        <v>8490.5290708500015</v>
      </c>
      <c r="F62" s="710">
        <v>60335.191275339996</v>
      </c>
      <c r="G62" s="710">
        <v>0</v>
      </c>
      <c r="H62" s="710">
        <v>0</v>
      </c>
      <c r="I62" s="710">
        <v>8280.2999999999993</v>
      </c>
      <c r="J62" s="710">
        <v>50427.342530180002</v>
      </c>
      <c r="K62" s="710">
        <v>26796.118748849996</v>
      </c>
      <c r="L62" s="710">
        <v>319692.58162522002</v>
      </c>
    </row>
    <row r="63" spans="1:54" s="310" customFormat="1" ht="8.4499999999999993" customHeight="1">
      <c r="A63" s="601" t="s">
        <v>1627</v>
      </c>
      <c r="B63" s="710">
        <v>319323.21070028003</v>
      </c>
      <c r="C63" s="710">
        <v>170491.68687533401</v>
      </c>
      <c r="D63" s="711">
        <v>30353.971786665996</v>
      </c>
      <c r="E63" s="710">
        <v>8453.2555265600022</v>
      </c>
      <c r="F63" s="710">
        <v>110024.29651172001</v>
      </c>
      <c r="G63" s="710">
        <v>0</v>
      </c>
      <c r="H63" s="710">
        <v>2372.7961586000001</v>
      </c>
      <c r="I63" s="710">
        <v>9231.153389719997</v>
      </c>
      <c r="J63" s="710">
        <v>85303.684507280006</v>
      </c>
      <c r="K63" s="710">
        <v>39595.654376699997</v>
      </c>
      <c r="L63" s="710">
        <v>455826.49913258007</v>
      </c>
    </row>
    <row r="64" spans="1:54" s="310" customFormat="1" ht="8.4499999999999993" customHeight="1">
      <c r="A64" s="601" t="s">
        <v>89</v>
      </c>
      <c r="B64" s="710">
        <v>354220.22007798997</v>
      </c>
      <c r="C64" s="710">
        <v>195874.23590396799</v>
      </c>
      <c r="D64" s="711">
        <v>34872.066018842001</v>
      </c>
      <c r="E64" s="710">
        <v>5744.0965667799992</v>
      </c>
      <c r="F64" s="710">
        <v>117729.82158840002</v>
      </c>
      <c r="G64" s="710">
        <v>0</v>
      </c>
      <c r="H64" s="710">
        <v>184.51521268998874</v>
      </c>
      <c r="I64" s="710">
        <v>8568.979752180001</v>
      </c>
      <c r="J64" s="710">
        <v>105822.57335585001</v>
      </c>
      <c r="K64" s="710">
        <v>66101.569985340087</v>
      </c>
      <c r="L64" s="710">
        <v>534897.85838405008</v>
      </c>
    </row>
    <row r="65" spans="1:12" s="310" customFormat="1" ht="8.4499999999999993" customHeight="1">
      <c r="A65" s="601" t="s">
        <v>1858</v>
      </c>
      <c r="B65" s="710">
        <v>436594.17847192002</v>
      </c>
      <c r="C65" s="710">
        <v>227537.39173336106</v>
      </c>
      <c r="D65" s="711">
        <v>41129.87280457899</v>
      </c>
      <c r="E65" s="710">
        <v>11712.96260484</v>
      </c>
      <c r="F65" s="710">
        <v>156213.95132913999</v>
      </c>
      <c r="G65" s="710">
        <v>0</v>
      </c>
      <c r="H65" s="710">
        <v>23500.847746380023</v>
      </c>
      <c r="I65" s="710">
        <v>7482.5004028800004</v>
      </c>
      <c r="J65" s="710">
        <v>110775.13341710001</v>
      </c>
      <c r="K65" s="710">
        <v>76927.919424819906</v>
      </c>
      <c r="L65" s="710">
        <v>655280.57946309994</v>
      </c>
    </row>
    <row r="66" spans="1:12" s="310" customFormat="1" ht="8.4499999999999993" customHeight="1">
      <c r="A66" s="601" t="s">
        <v>1980</v>
      </c>
      <c r="B66" s="710">
        <v>522898.44350307004</v>
      </c>
      <c r="C66" s="710">
        <v>270080.36128978006</v>
      </c>
      <c r="D66" s="711">
        <v>47292.02360718001</v>
      </c>
      <c r="E66" s="710">
        <v>13286.890430659998</v>
      </c>
      <c r="F66" s="710">
        <v>192239.16817545</v>
      </c>
      <c r="G66" s="710">
        <v>0</v>
      </c>
      <c r="H66" s="710">
        <v>33813.099451639944</v>
      </c>
      <c r="I66" s="710">
        <v>5995.9684025999995</v>
      </c>
      <c r="J66" s="710">
        <v>118248.21110223001</v>
      </c>
      <c r="K66" s="710">
        <v>106026.1380151998</v>
      </c>
      <c r="L66" s="710">
        <v>786981.86047473981</v>
      </c>
    </row>
    <row r="67" spans="1:12" s="310" customFormat="1" ht="8.4499999999999993" customHeight="1">
      <c r="A67" s="601" t="s">
        <v>2159</v>
      </c>
      <c r="B67" s="710">
        <v>547052.99109698995</v>
      </c>
      <c r="C67" s="710">
        <v>327482.67803007999</v>
      </c>
      <c r="D67" s="711">
        <v>55901.051822580012</v>
      </c>
      <c r="E67" s="710">
        <v>9663.1372042500007</v>
      </c>
      <c r="F67" s="710">
        <v>154006.12404008</v>
      </c>
      <c r="G67" s="710">
        <v>0</v>
      </c>
      <c r="H67" s="710">
        <v>115018.4562489799</v>
      </c>
      <c r="I67" s="710">
        <v>4425.2452109500009</v>
      </c>
      <c r="J67" s="710">
        <v>139195.62153613</v>
      </c>
      <c r="K67" s="710">
        <v>175837.39281611014</v>
      </c>
      <c r="L67" s="710">
        <v>981529.70690916001</v>
      </c>
    </row>
    <row r="68" spans="1:12" s="310" customFormat="1" ht="8.4499999999999993" customHeight="1">
      <c r="A68" s="601" t="s">
        <v>2262</v>
      </c>
      <c r="B68" s="710">
        <v>656909.51932897</v>
      </c>
      <c r="C68" s="710">
        <v>361745.91183872998</v>
      </c>
      <c r="D68" s="711">
        <v>63082.488793020013</v>
      </c>
      <c r="E68" s="710">
        <v>20488.022284520001</v>
      </c>
      <c r="F68" s="710">
        <v>211593.09641270005</v>
      </c>
      <c r="G68" s="710">
        <v>0</v>
      </c>
      <c r="H68" s="710">
        <v>106272.09723108003</v>
      </c>
      <c r="I68" s="710">
        <v>2849.0322149899994</v>
      </c>
      <c r="J68" s="710">
        <v>128664.14382493001</v>
      </c>
      <c r="K68" s="710">
        <v>153984.63483900987</v>
      </c>
      <c r="L68" s="710">
        <v>1048679.42743898</v>
      </c>
    </row>
    <row r="69" spans="1:12" s="310" customFormat="1" ht="8.4499999999999993" customHeight="1">
      <c r="A69" s="601" t="s">
        <v>2574</v>
      </c>
      <c r="B69" s="710">
        <v>709884.47333434003</v>
      </c>
      <c r="C69" s="710">
        <v>415985.43141382997</v>
      </c>
      <c r="D69" s="711">
        <v>72207.413901170017</v>
      </c>
      <c r="E69" s="710">
        <v>13556.567151840001</v>
      </c>
      <c r="F69" s="710">
        <v>208135.06086750005</v>
      </c>
      <c r="G69" s="710">
        <v>0</v>
      </c>
      <c r="H69" s="710">
        <v>89497.802038999842</v>
      </c>
      <c r="I69" s="710">
        <v>1825.2256828300001</v>
      </c>
      <c r="J69" s="710">
        <v>173512.20073144999</v>
      </c>
      <c r="K69" s="710">
        <v>178637.65725185018</v>
      </c>
      <c r="L69" s="710">
        <v>1153357.3590394701</v>
      </c>
    </row>
    <row r="70" spans="1:12" s="310" customFormat="1" ht="8.4499999999999993" customHeight="1">
      <c r="A70" s="601" t="s">
        <v>2693</v>
      </c>
      <c r="B70" s="710">
        <v>699059.08176795999</v>
      </c>
      <c r="C70" s="710">
        <v>423204.34043245297</v>
      </c>
      <c r="D70" s="711">
        <v>82116.008428296991</v>
      </c>
      <c r="E70" s="710">
        <v>8356.8202531399984</v>
      </c>
      <c r="F70" s="710">
        <v>185381.91265406995</v>
      </c>
      <c r="G70" s="710">
        <v>0</v>
      </c>
      <c r="H70" s="710">
        <v>65653.699967379231</v>
      </c>
      <c r="I70" s="710">
        <v>954.68284978999941</v>
      </c>
      <c r="J70" s="710">
        <v>195281.71081799999</v>
      </c>
      <c r="K70" s="710">
        <v>111918.09133549074</v>
      </c>
      <c r="L70" s="710">
        <v>1072867.2667386199</v>
      </c>
    </row>
    <row r="71" spans="1:12" s="231" customFormat="1" ht="8.4499999999999993" customHeight="1">
      <c r="A71" s="894"/>
      <c r="B71" s="895"/>
      <c r="C71" s="896"/>
      <c r="D71" s="897"/>
      <c r="E71" s="895"/>
      <c r="F71" s="895"/>
      <c r="G71" s="895"/>
      <c r="H71" s="896"/>
      <c r="I71" s="896"/>
      <c r="J71" s="894"/>
      <c r="K71" s="895"/>
      <c r="L71" s="896"/>
    </row>
    <row r="72" spans="1:12" s="278" customFormat="1" ht="8.4499999999999993" customHeight="1">
      <c r="A72" s="621" t="s">
        <v>2734</v>
      </c>
      <c r="B72" s="713">
        <v>655400.49100396992</v>
      </c>
      <c r="C72" s="713">
        <v>427593.28049456148</v>
      </c>
      <c r="D72" s="712">
        <v>73329.831686188511</v>
      </c>
      <c r="E72" s="713">
        <v>8390.6357520499932</v>
      </c>
      <c r="F72" s="712">
        <v>146086.74307116997</v>
      </c>
      <c r="G72" s="712">
        <v>0</v>
      </c>
      <c r="H72" s="713">
        <v>137536.10097457003</v>
      </c>
      <c r="I72" s="713">
        <v>964.64277948500057</v>
      </c>
      <c r="J72" s="713">
        <v>214041.39635820003</v>
      </c>
      <c r="K72" s="713">
        <v>87413.322847925083</v>
      </c>
      <c r="L72" s="712">
        <v>1095355.95396415</v>
      </c>
    </row>
    <row r="73" spans="1:12" s="278" customFormat="1" ht="8.4499999999999993" customHeight="1">
      <c r="A73" s="621" t="s">
        <v>2886</v>
      </c>
      <c r="B73" s="713">
        <v>632459.37704776041</v>
      </c>
      <c r="C73" s="713">
        <v>413299.79427320749</v>
      </c>
      <c r="D73" s="712">
        <v>72309.510760542515</v>
      </c>
      <c r="E73" s="713">
        <v>7319.5090494499964</v>
      </c>
      <c r="F73" s="712">
        <v>139530.56296456035</v>
      </c>
      <c r="G73" s="712">
        <v>0</v>
      </c>
      <c r="H73" s="713">
        <v>175870.29927345007</v>
      </c>
      <c r="I73" s="713">
        <v>1018.3778440900003</v>
      </c>
      <c r="J73" s="713">
        <v>217446.6556804</v>
      </c>
      <c r="K73" s="713">
        <v>80371.539223349566</v>
      </c>
      <c r="L73" s="712">
        <v>1107166.24906905</v>
      </c>
    </row>
    <row r="74" spans="1:12" s="278" customFormat="1" ht="8.4499999999999993" customHeight="1">
      <c r="A74" s="621" t="s">
        <v>2732</v>
      </c>
      <c r="B74" s="713">
        <v>717704.39271443</v>
      </c>
      <c r="C74" s="713">
        <v>456003.40562454454</v>
      </c>
      <c r="D74" s="712">
        <v>96048.789123205512</v>
      </c>
      <c r="E74" s="713">
        <v>7294.9931816299995</v>
      </c>
      <c r="F74" s="712">
        <v>158357.20478504986</v>
      </c>
      <c r="G74" s="712">
        <v>0</v>
      </c>
      <c r="H74" s="713">
        <v>121273.60036778977</v>
      </c>
      <c r="I74" s="713">
        <v>1021.0176894099999</v>
      </c>
      <c r="J74" s="1070">
        <v>215223.63291419999</v>
      </c>
      <c r="K74" s="713">
        <v>70718.908220930156</v>
      </c>
      <c r="L74" s="713">
        <v>1125941.5519067601</v>
      </c>
    </row>
    <row r="75" spans="1:12" s="278" customFormat="1" ht="8.4499999999999993" customHeight="1">
      <c r="A75" s="621" t="s">
        <v>2799</v>
      </c>
      <c r="B75" s="713">
        <v>691158.15758185997</v>
      </c>
      <c r="C75" s="713">
        <v>444412.01679606445</v>
      </c>
      <c r="D75" s="712">
        <v>81381.746968675492</v>
      </c>
      <c r="E75" s="713">
        <v>7209.3209293299969</v>
      </c>
      <c r="F75" s="712">
        <v>158155.07288779007</v>
      </c>
      <c r="G75" s="712">
        <v>0</v>
      </c>
      <c r="H75" s="713">
        <v>150299.40217035994</v>
      </c>
      <c r="I75" s="713">
        <v>992.2456876816675</v>
      </c>
      <c r="J75" s="713">
        <v>221867.93918081999</v>
      </c>
      <c r="K75" s="713">
        <v>63004.079130208032</v>
      </c>
      <c r="L75" s="712">
        <v>1127321.8237509297</v>
      </c>
    </row>
    <row r="76" spans="1:12" s="278" customFormat="1" ht="8.4499999999999993" customHeight="1">
      <c r="A76" s="621" t="s">
        <v>2800</v>
      </c>
      <c r="B76" s="713">
        <v>680276.42287095997</v>
      </c>
      <c r="C76" s="713">
        <v>431254.17144337995</v>
      </c>
      <c r="D76" s="712">
        <v>80678.665750370012</v>
      </c>
      <c r="E76" s="713">
        <v>7419.80140758999</v>
      </c>
      <c r="F76" s="712">
        <v>160923.78426962</v>
      </c>
      <c r="G76" s="712">
        <v>0</v>
      </c>
      <c r="H76" s="713">
        <v>163337.1048375401</v>
      </c>
      <c r="I76" s="713">
        <v>984.36045876000026</v>
      </c>
      <c r="J76" s="713">
        <v>212306.67404083002</v>
      </c>
      <c r="K76" s="713">
        <v>61336.999306109894</v>
      </c>
      <c r="L76" s="712">
        <v>1118241.5615142002</v>
      </c>
    </row>
    <row r="77" spans="1:12" s="278" customFormat="1" ht="8.4499999999999993" customHeight="1">
      <c r="A77" s="618" t="s">
        <v>2796</v>
      </c>
      <c r="B77" s="713">
        <v>660138.99859869003</v>
      </c>
      <c r="C77" s="713">
        <v>424838.68137010094</v>
      </c>
      <c r="D77" s="712">
        <v>78959.178290249009</v>
      </c>
      <c r="E77" s="713">
        <v>7610.766653910001</v>
      </c>
      <c r="F77" s="712">
        <v>148730.37228443008</v>
      </c>
      <c r="G77" s="712">
        <v>0</v>
      </c>
      <c r="H77" s="713">
        <v>241779.89976621981</v>
      </c>
      <c r="I77" s="713">
        <v>538.68557291999969</v>
      </c>
      <c r="J77" s="1070">
        <v>214114.47424921</v>
      </c>
      <c r="K77" s="713">
        <v>8658.889140360232</v>
      </c>
      <c r="L77" s="713">
        <v>1125230.9473274001</v>
      </c>
    </row>
    <row r="78" spans="1:12" s="278" customFormat="1" ht="8.4499999999999993" customHeight="1">
      <c r="A78" s="618" t="s">
        <v>2804</v>
      </c>
      <c r="B78" s="713">
        <v>662230.18422790989</v>
      </c>
      <c r="C78" s="713">
        <v>431112.667132603</v>
      </c>
      <c r="D78" s="712">
        <v>74603.034269347001</v>
      </c>
      <c r="E78" s="713">
        <v>8594.720676229992</v>
      </c>
      <c r="F78" s="712">
        <v>147919.76214972991</v>
      </c>
      <c r="G78" s="712">
        <v>0</v>
      </c>
      <c r="H78" s="713">
        <v>241312.20312511019</v>
      </c>
      <c r="I78" s="713">
        <v>537.25737407999986</v>
      </c>
      <c r="J78" s="713">
        <v>215595.29628819003</v>
      </c>
      <c r="K78" s="713">
        <v>11666.224143990321</v>
      </c>
      <c r="L78" s="712">
        <v>1131341.1651592804</v>
      </c>
    </row>
    <row r="79" spans="1:12" s="278" customFormat="1" ht="8.4499999999999993" customHeight="1">
      <c r="A79" s="618" t="s">
        <v>2805</v>
      </c>
      <c r="B79" s="713">
        <v>697427.21439478977</v>
      </c>
      <c r="C79" s="713">
        <v>444491.46516348294</v>
      </c>
      <c r="D79" s="712">
        <v>77011.325259867022</v>
      </c>
      <c r="E79" s="713">
        <v>7714.3324397800006</v>
      </c>
      <c r="F79" s="712">
        <v>168210.09153165983</v>
      </c>
      <c r="G79" s="712">
        <v>0</v>
      </c>
      <c r="H79" s="713">
        <v>213945.80010196034</v>
      </c>
      <c r="I79" s="713">
        <v>558.5058894799995</v>
      </c>
      <c r="J79" s="713">
        <v>281683.0910435</v>
      </c>
      <c r="K79" s="713">
        <v>-16162.143344079966</v>
      </c>
      <c r="L79" s="712">
        <v>1177452.4680856499</v>
      </c>
    </row>
    <row r="80" spans="1:12" s="278" customFormat="1" ht="8.4499999999999993" customHeight="1">
      <c r="A80" s="618" t="s">
        <v>2806</v>
      </c>
      <c r="B80" s="713">
        <v>668201.72958886018</v>
      </c>
      <c r="C80" s="713">
        <v>451079.43179496296</v>
      </c>
      <c r="D80" s="712">
        <v>84201.545397787006</v>
      </c>
      <c r="E80" s="713">
        <v>8009.5733180900006</v>
      </c>
      <c r="F80" s="712">
        <v>124911.17907802013</v>
      </c>
      <c r="G80" s="712">
        <v>0</v>
      </c>
      <c r="H80" s="713">
        <v>162307.30018291998</v>
      </c>
      <c r="I80" s="713">
        <v>625.05648099999917</v>
      </c>
      <c r="J80" s="1070">
        <v>299208.01666297001</v>
      </c>
      <c r="K80" s="713">
        <v>65087.954805959962</v>
      </c>
      <c r="L80" s="713">
        <v>1195430.0577217101</v>
      </c>
    </row>
    <row r="81" spans="1:54" s="278" customFormat="1" ht="8.4499999999999993" customHeight="1">
      <c r="A81" s="618" t="s">
        <v>2850</v>
      </c>
      <c r="B81" s="713">
        <v>680463.26523628004</v>
      </c>
      <c r="C81" s="713">
        <v>465533.77838749299</v>
      </c>
      <c r="D81" s="712">
        <v>73635.917097457001</v>
      </c>
      <c r="E81" s="713">
        <v>8153.7806160300042</v>
      </c>
      <c r="F81" s="713">
        <v>133139.78913530009</v>
      </c>
      <c r="G81" s="713">
        <v>0</v>
      </c>
      <c r="H81" s="713">
        <v>204332.9997030097</v>
      </c>
      <c r="I81" s="713">
        <v>110.63805595999908</v>
      </c>
      <c r="J81" s="713">
        <v>292133.19770954998</v>
      </c>
      <c r="K81" s="713">
        <v>114418.91641195014</v>
      </c>
      <c r="L81" s="713">
        <v>1291459.0171167497</v>
      </c>
    </row>
    <row r="82" spans="1:54" s="278" customFormat="1" ht="8.4499999999999993" customHeight="1">
      <c r="A82" s="618" t="s">
        <v>2851</v>
      </c>
      <c r="B82" s="713">
        <v>761340.14341095998</v>
      </c>
      <c r="C82" s="713">
        <v>482686.63081452285</v>
      </c>
      <c r="D82" s="712">
        <v>79014.915955467004</v>
      </c>
      <c r="E82" s="713">
        <v>7669.1374266500006</v>
      </c>
      <c r="F82" s="713">
        <v>191969.45921432006</v>
      </c>
      <c r="G82" s="713">
        <v>0</v>
      </c>
      <c r="H82" s="713">
        <v>164504.80004827</v>
      </c>
      <c r="I82" s="713">
        <v>110.57924128000069</v>
      </c>
      <c r="J82" s="713">
        <v>296377.37782691995</v>
      </c>
      <c r="K82" s="713">
        <v>124972.06695499027</v>
      </c>
      <c r="L82" s="713">
        <v>1347304.9674824202</v>
      </c>
    </row>
    <row r="83" spans="1:54" s="310" customFormat="1" ht="8.4499999999999993" customHeight="1">
      <c r="A83" s="601" t="s">
        <v>2852</v>
      </c>
      <c r="B83" s="710">
        <v>885865.92249227036</v>
      </c>
      <c r="C83" s="710">
        <v>490396.40995969303</v>
      </c>
      <c r="D83" s="711">
        <v>91393.699059056991</v>
      </c>
      <c r="E83" s="710">
        <v>7539.202552680008</v>
      </c>
      <c r="F83" s="710">
        <v>296536.61092084035</v>
      </c>
      <c r="G83" s="710">
        <v>0</v>
      </c>
      <c r="H83" s="710">
        <v>141171.80036667996</v>
      </c>
      <c r="I83" s="710">
        <v>109.63010012999916</v>
      </c>
      <c r="J83" s="710">
        <v>295357.30133679998</v>
      </c>
      <c r="K83" s="710">
        <v>90601.405949720007</v>
      </c>
      <c r="L83" s="710">
        <v>1413106.0602456003</v>
      </c>
    </row>
    <row r="84" spans="1:54" s="231" customFormat="1" ht="8.4499999999999993" customHeight="1">
      <c r="A84" s="894"/>
      <c r="B84" s="895"/>
      <c r="C84" s="896"/>
      <c r="D84" s="897"/>
      <c r="E84" s="895"/>
      <c r="F84" s="895"/>
      <c r="G84" s="895"/>
      <c r="H84" s="896"/>
      <c r="I84" s="896"/>
      <c r="J84" s="894"/>
      <c r="K84" s="895"/>
      <c r="L84" s="896"/>
    </row>
    <row r="85" spans="1:54" s="278" customFormat="1" ht="8.4499999999999993" customHeight="1">
      <c r="A85" s="621" t="s">
        <v>2883</v>
      </c>
      <c r="B85" s="713">
        <v>897987.21834425989</v>
      </c>
      <c r="C85" s="713">
        <v>504610.27024638304</v>
      </c>
      <c r="D85" s="712">
        <v>79622.852989366977</v>
      </c>
      <c r="E85" s="713">
        <v>7993.4017746199952</v>
      </c>
      <c r="F85" s="712">
        <v>305760.69333388994</v>
      </c>
      <c r="G85" s="712">
        <v>0</v>
      </c>
      <c r="H85" s="713">
        <v>196556.6002976</v>
      </c>
      <c r="I85" s="713">
        <v>109.32776553000069</v>
      </c>
      <c r="J85" s="713">
        <v>307257.75467847998</v>
      </c>
      <c r="K85" s="713">
        <v>48184.830104070192</v>
      </c>
      <c r="L85" s="712">
        <v>1450095.7311899401</v>
      </c>
    </row>
    <row r="86" spans="1:54" s="278" customFormat="1" ht="8.4499999999999993" customHeight="1">
      <c r="A86" s="621" t="s">
        <v>2884</v>
      </c>
      <c r="B86" s="713">
        <v>888113.28901318007</v>
      </c>
      <c r="C86" s="713">
        <v>500650.95316330303</v>
      </c>
      <c r="D86" s="712">
        <v>82206.701232446998</v>
      </c>
      <c r="E86" s="713">
        <v>7933.3587265900042</v>
      </c>
      <c r="F86" s="712">
        <v>297322.27589083998</v>
      </c>
      <c r="G86" s="712">
        <v>0</v>
      </c>
      <c r="H86" s="713">
        <v>207989.00001348008</v>
      </c>
      <c r="I86" s="713">
        <v>109.26951093000031</v>
      </c>
      <c r="J86" s="713">
        <v>298625.93496369995</v>
      </c>
      <c r="K86" s="713">
        <v>49715.571763220418</v>
      </c>
      <c r="L86" s="712">
        <v>1444553.0652645105</v>
      </c>
    </row>
    <row r="87" spans="1:54" s="575" customFormat="1" ht="8.4499999999999993" customHeight="1">
      <c r="A87" s="2195" t="s">
        <v>2885</v>
      </c>
      <c r="B87" s="2196">
        <v>901196.73307018017</v>
      </c>
      <c r="C87" s="2196">
        <v>531481.65598235303</v>
      </c>
      <c r="D87" s="2197">
        <v>78794.927362397022</v>
      </c>
      <c r="E87" s="2196">
        <v>8062.7884752499976</v>
      </c>
      <c r="F87" s="2197">
        <v>282857.36125018005</v>
      </c>
      <c r="G87" s="2197">
        <v>0</v>
      </c>
      <c r="H87" s="2196">
        <v>213387.39995429997</v>
      </c>
      <c r="I87" s="2196">
        <v>109.21125632999993</v>
      </c>
      <c r="J87" s="2198">
        <v>295805.95350339002</v>
      </c>
      <c r="K87" s="2196">
        <v>72244.765073630027</v>
      </c>
      <c r="L87" s="2196">
        <v>1482744.0628578302</v>
      </c>
    </row>
    <row r="88" spans="1:54" s="49" customFormat="1" ht="6" customHeight="1">
      <c r="A88" s="410"/>
      <c r="B88" s="395"/>
      <c r="C88" s="394"/>
      <c r="D88" s="394"/>
      <c r="E88" s="395"/>
      <c r="F88" s="395"/>
      <c r="G88" s="395"/>
      <c r="H88" s="395"/>
      <c r="I88" s="395"/>
      <c r="J88" s="395"/>
      <c r="K88" s="395"/>
      <c r="L88" s="395"/>
    </row>
    <row r="89" spans="1:54" ht="9.6" customHeight="1">
      <c r="A89" s="278" t="s">
        <v>2029</v>
      </c>
      <c r="B89" s="395"/>
      <c r="C89" s="394"/>
      <c r="D89" s="394"/>
      <c r="E89" s="395"/>
      <c r="F89" s="395"/>
      <c r="G89" s="395"/>
      <c r="H89" s="395"/>
      <c r="I89" s="395"/>
      <c r="J89" s="395"/>
      <c r="K89" s="395"/>
      <c r="L89" s="395"/>
    </row>
    <row r="90" spans="1:54" ht="9.6" customHeight="1">
      <c r="A90" s="278" t="s">
        <v>1842</v>
      </c>
      <c r="B90" s="395"/>
      <c r="C90" s="394"/>
      <c r="D90" s="394"/>
      <c r="E90" s="395"/>
      <c r="F90" s="395"/>
      <c r="G90" s="395"/>
      <c r="H90" s="395"/>
      <c r="I90" s="395"/>
      <c r="J90" s="395"/>
      <c r="K90" s="395"/>
      <c r="L90" s="395"/>
    </row>
    <row r="91" spans="1:54" s="406" customFormat="1" ht="9" customHeight="1">
      <c r="A91" s="278"/>
      <c r="M91" s="278"/>
      <c r="N91" s="278"/>
      <c r="O91" s="278"/>
      <c r="P91" s="278"/>
      <c r="Q91" s="278"/>
      <c r="R91" s="278"/>
      <c r="S91" s="278"/>
      <c r="T91" s="278"/>
      <c r="U91" s="278"/>
      <c r="V91" s="278"/>
      <c r="W91" s="278"/>
      <c r="X91" s="278"/>
      <c r="Y91" s="278"/>
      <c r="Z91" s="278"/>
      <c r="AA91" s="278"/>
      <c r="AB91" s="278"/>
      <c r="AC91" s="278"/>
      <c r="AD91" s="278"/>
      <c r="AE91" s="278"/>
      <c r="AF91" s="278"/>
      <c r="AG91" s="278"/>
      <c r="AH91" s="278"/>
      <c r="AI91" s="278"/>
      <c r="AJ91" s="278"/>
      <c r="AK91" s="278"/>
      <c r="AL91" s="278"/>
      <c r="AM91" s="278"/>
      <c r="AN91" s="278"/>
      <c r="AO91" s="278"/>
      <c r="AP91" s="278"/>
      <c r="AQ91" s="278"/>
      <c r="AR91" s="278"/>
      <c r="AS91" s="278"/>
      <c r="AT91" s="278"/>
      <c r="AU91" s="278"/>
      <c r="AV91" s="278"/>
      <c r="AW91" s="278"/>
      <c r="AX91" s="278"/>
      <c r="AY91" s="278"/>
      <c r="AZ91" s="278"/>
      <c r="BA91" s="278"/>
      <c r="BB91" s="278"/>
    </row>
    <row r="92" spans="1:54" ht="9" customHeight="1">
      <c r="B92" s="395"/>
      <c r="C92" s="419"/>
      <c r="D92" s="419"/>
      <c r="E92" s="395"/>
      <c r="F92" s="395"/>
      <c r="G92" s="395"/>
      <c r="H92" s="395"/>
      <c r="I92" s="395"/>
      <c r="J92" s="395"/>
      <c r="K92" s="395"/>
      <c r="L92" s="395"/>
    </row>
  </sheetData>
  <mergeCells count="1">
    <mergeCell ref="A5:A9"/>
  </mergeCells>
  <phoneticPr fontId="0" type="noConversion"/>
  <pageMargins left="0.51181102362204722" right="0.51181102362204722" top="0.98425196850393704" bottom="0" header="0.51181102362204722" footer="0.19685039370078741"/>
  <pageSetup paperSize="9" firstPageNumber="6" orientation="portrait" useFirstPageNumber="1" r:id="rId1"/>
  <headerFooter alignWithMargins="0">
    <oddFooter>&amp;C&amp;"Times New Roman,Bold"&amp;10&amp;P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>
  <dimension ref="A1:M92"/>
  <sheetViews>
    <sheetView workbookViewId="0">
      <selection activeCell="L86" sqref="L86"/>
    </sheetView>
  </sheetViews>
  <sheetFormatPr defaultColWidth="10.83203125" defaultRowHeight="9.9499999999999993" customHeight="1"/>
  <cols>
    <col min="1" max="1" width="10.83203125" style="19" customWidth="1"/>
    <col min="2" max="2" width="9.6640625" style="19" customWidth="1"/>
    <col min="3" max="7" width="10.83203125" style="19" customWidth="1"/>
    <col min="8" max="8" width="9.83203125" style="19" customWidth="1"/>
    <col min="9" max="10" width="10.83203125" style="19"/>
    <col min="11" max="11" width="10" style="19" customWidth="1"/>
    <col min="12" max="16384" width="10.83203125" style="19"/>
  </cols>
  <sheetData>
    <row r="1" spans="1:12" s="478" customFormat="1" ht="14.1" customHeight="1">
      <c r="A1" s="458" t="s">
        <v>2462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60"/>
    </row>
    <row r="2" spans="1:12" s="478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2" s="478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4"/>
    </row>
    <row r="4" spans="1:12" s="478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7"/>
    </row>
    <row r="5" spans="1:12" s="41" customFormat="1" ht="9.9499999999999993" customHeight="1">
      <c r="A5" s="213"/>
      <c r="B5" s="5"/>
      <c r="C5" s="5"/>
      <c r="D5" s="5"/>
      <c r="E5" s="5"/>
      <c r="F5" s="5"/>
      <c r="G5" s="5"/>
      <c r="H5" s="5"/>
      <c r="I5" s="5"/>
      <c r="J5" s="5"/>
      <c r="K5" s="5"/>
      <c r="L5" s="73" t="s">
        <v>100</v>
      </c>
    </row>
    <row r="6" spans="1:12" s="41" customFormat="1" ht="9.9499999999999993" customHeight="1">
      <c r="A6" s="1907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1776</v>
      </c>
    </row>
    <row r="7" spans="1:12" s="41" customFormat="1" ht="9.9499999999999993" customHeight="1">
      <c r="A7" s="1907"/>
      <c r="B7" s="5"/>
      <c r="C7" s="5"/>
      <c r="D7" s="5"/>
      <c r="E7" s="5" t="s">
        <v>101</v>
      </c>
      <c r="F7" s="5"/>
      <c r="G7" s="5"/>
      <c r="H7" s="5"/>
      <c r="I7" s="5" t="s">
        <v>842</v>
      </c>
      <c r="J7" s="5"/>
      <c r="K7" s="5" t="s">
        <v>103</v>
      </c>
      <c r="L7" s="5" t="s">
        <v>845</v>
      </c>
    </row>
    <row r="8" spans="1:12" s="41" customFormat="1" ht="9.9499999999999993" customHeight="1">
      <c r="A8" s="1907" t="s">
        <v>976</v>
      </c>
      <c r="B8" s="5"/>
      <c r="C8" s="5"/>
      <c r="D8" s="5"/>
      <c r="E8" s="5" t="s">
        <v>105</v>
      </c>
      <c r="F8" s="5"/>
      <c r="G8" s="5"/>
      <c r="H8" s="5"/>
      <c r="I8" s="5" t="s">
        <v>857</v>
      </c>
      <c r="J8" s="5" t="s">
        <v>1791</v>
      </c>
      <c r="K8" s="5" t="s">
        <v>107</v>
      </c>
      <c r="L8" s="5" t="s">
        <v>847</v>
      </c>
    </row>
    <row r="9" spans="1:12" s="41" customFormat="1" ht="9.9499999999999993" customHeight="1">
      <c r="A9" s="1907" t="s">
        <v>1001</v>
      </c>
      <c r="B9" s="5"/>
      <c r="C9" s="5" t="s">
        <v>178</v>
      </c>
      <c r="D9" s="5" t="s">
        <v>767</v>
      </c>
      <c r="E9" s="5" t="s">
        <v>768</v>
      </c>
      <c r="F9" s="5" t="s">
        <v>848</v>
      </c>
      <c r="G9" s="5" t="s">
        <v>814</v>
      </c>
      <c r="H9" s="5"/>
      <c r="I9" s="5" t="s">
        <v>1129</v>
      </c>
      <c r="J9" s="5" t="s">
        <v>1776</v>
      </c>
      <c r="K9" s="5" t="s">
        <v>102</v>
      </c>
      <c r="L9" s="5" t="s">
        <v>816</v>
      </c>
    </row>
    <row r="10" spans="1:12" s="41" customFormat="1" ht="9.9499999999999993" customHeight="1">
      <c r="A10" s="1907" t="s">
        <v>851</v>
      </c>
      <c r="B10" s="5"/>
      <c r="C10" s="5" t="s">
        <v>817</v>
      </c>
      <c r="D10" s="5" t="s">
        <v>1776</v>
      </c>
      <c r="E10" s="5" t="s">
        <v>818</v>
      </c>
      <c r="F10" s="5" t="s">
        <v>819</v>
      </c>
      <c r="G10" s="5" t="s">
        <v>820</v>
      </c>
      <c r="H10" s="5" t="s">
        <v>1130</v>
      </c>
      <c r="I10" s="5" t="s">
        <v>822</v>
      </c>
      <c r="J10" s="5" t="s">
        <v>777</v>
      </c>
      <c r="K10" s="5" t="s">
        <v>824</v>
      </c>
      <c r="L10" s="5" t="s">
        <v>850</v>
      </c>
    </row>
    <row r="11" spans="1:12" s="41" customFormat="1" ht="9.9499999999999993" customHeight="1">
      <c r="A11" s="1907"/>
      <c r="B11" s="5" t="s">
        <v>1341</v>
      </c>
      <c r="C11" s="5" t="s">
        <v>852</v>
      </c>
      <c r="D11" s="5" t="s">
        <v>980</v>
      </c>
      <c r="E11" s="5" t="s">
        <v>827</v>
      </c>
      <c r="F11" s="5" t="s">
        <v>828</v>
      </c>
      <c r="G11" s="5" t="s">
        <v>829</v>
      </c>
      <c r="H11" s="5" t="s">
        <v>853</v>
      </c>
      <c r="I11" s="5" t="s">
        <v>1000</v>
      </c>
      <c r="J11" s="5" t="s">
        <v>854</v>
      </c>
      <c r="K11" s="5" t="s">
        <v>831</v>
      </c>
      <c r="L11" s="5" t="s">
        <v>855</v>
      </c>
    </row>
    <row r="12" spans="1:12" s="41" customFormat="1" ht="9.9499999999999993" customHeight="1">
      <c r="A12" s="190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1417" customFormat="1" ht="8.85" customHeight="1">
      <c r="A13" s="1454" t="s">
        <v>428</v>
      </c>
      <c r="B13" s="311">
        <v>62451.16923</v>
      </c>
      <c r="C13" s="311">
        <v>1135.591005</v>
      </c>
      <c r="D13" s="311">
        <v>7.3138930000000002</v>
      </c>
      <c r="E13" s="311">
        <v>616.59065699999996</v>
      </c>
      <c r="F13" s="311">
        <v>300.95482700000002</v>
      </c>
      <c r="G13" s="311">
        <v>2.00983</v>
      </c>
      <c r="H13" s="311">
        <v>5038.6559619999998</v>
      </c>
      <c r="I13" s="311">
        <v>13567.755134000001</v>
      </c>
      <c r="J13" s="311">
        <v>27845.567169999998</v>
      </c>
      <c r="K13" s="311">
        <v>13936.793695</v>
      </c>
      <c r="L13" s="311">
        <v>3.7057E-2</v>
      </c>
    </row>
    <row r="14" spans="1:12" s="1417" customFormat="1" ht="8.85" customHeight="1">
      <c r="A14" s="1451" t="s">
        <v>1828</v>
      </c>
      <c r="B14" s="138">
        <v>73318.606937999997</v>
      </c>
      <c r="C14" s="138">
        <v>1423.137424</v>
      </c>
      <c r="D14" s="138">
        <v>10.120571</v>
      </c>
      <c r="E14" s="138">
        <v>818.65832599999987</v>
      </c>
      <c r="F14" s="138">
        <v>224.78786399999998</v>
      </c>
      <c r="G14" s="138">
        <v>0.36901699999999998</v>
      </c>
      <c r="H14" s="138">
        <v>8061.9676220000001</v>
      </c>
      <c r="I14" s="138">
        <v>13878.796016</v>
      </c>
      <c r="J14" s="138">
        <v>32614.400783999998</v>
      </c>
      <c r="K14" s="138">
        <v>16286.358424999999</v>
      </c>
      <c r="L14" s="138">
        <v>1.0888999999999999E-2</v>
      </c>
    </row>
    <row r="15" spans="1:12" s="1417" customFormat="1" ht="8.85" customHeight="1">
      <c r="A15" s="1451" t="s">
        <v>1915</v>
      </c>
      <c r="B15" s="138">
        <v>100166.44947384</v>
      </c>
      <c r="C15" s="138">
        <v>1949.7198503199998</v>
      </c>
      <c r="D15" s="138">
        <v>14.024298000000002</v>
      </c>
      <c r="E15" s="138">
        <v>850.16293999999994</v>
      </c>
      <c r="F15" s="138">
        <v>259.98340400000001</v>
      </c>
      <c r="G15" s="138">
        <v>6.9124280000000002</v>
      </c>
      <c r="H15" s="138">
        <v>11551.988379999999</v>
      </c>
      <c r="I15" s="138">
        <v>25054.906674999998</v>
      </c>
      <c r="J15" s="138">
        <v>44045.744440000002</v>
      </c>
      <c r="K15" s="138">
        <v>16433.004055519999</v>
      </c>
      <c r="L15" s="138">
        <v>3.003E-3</v>
      </c>
    </row>
    <row r="16" spans="1:12" s="1417" customFormat="1" ht="8.85" customHeight="1">
      <c r="A16" s="1451" t="s">
        <v>2019</v>
      </c>
      <c r="B16" s="138">
        <v>115694.31764241176</v>
      </c>
      <c r="C16" s="138">
        <v>2524.4811833149597</v>
      </c>
      <c r="D16" s="138">
        <v>5.7299729999999993</v>
      </c>
      <c r="E16" s="138">
        <v>1146.7102269492179</v>
      </c>
      <c r="F16" s="138">
        <v>324.01446200000004</v>
      </c>
      <c r="G16" s="138">
        <v>2.0429629999999999</v>
      </c>
      <c r="H16" s="138">
        <v>20448.1061333783</v>
      </c>
      <c r="I16" s="138">
        <v>26261.04570453745</v>
      </c>
      <c r="J16" s="138">
        <v>45923.660850901375</v>
      </c>
      <c r="K16" s="138">
        <v>19058.493288330461</v>
      </c>
      <c r="L16" s="138">
        <v>3.2856999999999997E-2</v>
      </c>
    </row>
    <row r="17" spans="1:12" s="1417" customFormat="1" ht="8.85" customHeight="1">
      <c r="A17" s="1451" t="s">
        <v>2172</v>
      </c>
      <c r="B17" s="138">
        <v>127245.02275518767</v>
      </c>
      <c r="C17" s="138">
        <v>4161.1051945706977</v>
      </c>
      <c r="D17" s="138">
        <v>6.632028870000001</v>
      </c>
      <c r="E17" s="138">
        <v>1104.6694933119888</v>
      </c>
      <c r="F17" s="138">
        <v>107.07414557</v>
      </c>
      <c r="G17" s="138">
        <v>9.9347600000000007</v>
      </c>
      <c r="H17" s="138">
        <v>13599.855186901043</v>
      </c>
      <c r="I17" s="138">
        <v>22357.062390279476</v>
      </c>
      <c r="J17" s="138">
        <v>62048.225648836902</v>
      </c>
      <c r="K17" s="138">
        <v>23850.40830284758</v>
      </c>
      <c r="L17" s="138">
        <v>5.5604000000000001E-2</v>
      </c>
    </row>
    <row r="18" spans="1:12" s="1418" customFormat="1" ht="8.85" customHeight="1">
      <c r="A18" s="1452"/>
      <c r="B18" s="136"/>
      <c r="C18" s="32"/>
      <c r="D18" s="32"/>
      <c r="E18" s="136"/>
      <c r="F18" s="32"/>
      <c r="G18" s="32"/>
      <c r="H18" s="136"/>
      <c r="I18" s="136"/>
      <c r="J18" s="136"/>
      <c r="K18" s="1462"/>
      <c r="L18" s="1462"/>
    </row>
    <row r="19" spans="1:12" s="1417" customFormat="1" ht="8.85" customHeight="1">
      <c r="A19" s="1451" t="s">
        <v>2295</v>
      </c>
      <c r="B19" s="138">
        <v>159987.08218999999</v>
      </c>
      <c r="C19" s="138">
        <v>7019.4905533099973</v>
      </c>
      <c r="D19" s="138">
        <v>65.34243377</v>
      </c>
      <c r="E19" s="138">
        <v>1115.884107709998</v>
      </c>
      <c r="F19" s="138">
        <v>138.63952651999989</v>
      </c>
      <c r="G19" s="138">
        <v>3.0734749199999998</v>
      </c>
      <c r="H19" s="138">
        <v>15075.752613819959</v>
      </c>
      <c r="I19" s="138">
        <v>27353.947808129979</v>
      </c>
      <c r="J19" s="138">
        <v>82107.668935099995</v>
      </c>
      <c r="K19" s="138">
        <v>26756.191322260045</v>
      </c>
      <c r="L19" s="138">
        <v>351.09141446001769</v>
      </c>
    </row>
    <row r="20" spans="1:12" s="1417" customFormat="1" ht="8.85" customHeight="1">
      <c r="A20" s="1454" t="s">
        <v>1805</v>
      </c>
      <c r="B20" s="311">
        <v>36414.080839529961</v>
      </c>
      <c r="C20" s="311">
        <v>1383.34900526</v>
      </c>
      <c r="D20" s="311">
        <v>3.5525830000000001E-2</v>
      </c>
      <c r="E20" s="311">
        <v>309.63187316999898</v>
      </c>
      <c r="F20" s="311">
        <v>17.495426500000001</v>
      </c>
      <c r="G20" s="311">
        <v>0.88814462000000005</v>
      </c>
      <c r="H20" s="311">
        <v>2255.326794139989</v>
      </c>
      <c r="I20" s="311">
        <v>5604.30754118</v>
      </c>
      <c r="J20" s="311">
        <v>20043.09731529999</v>
      </c>
      <c r="K20" s="138">
        <v>6799.94550952998</v>
      </c>
      <c r="L20" s="138">
        <v>3.7039999999999998E-3</v>
      </c>
    </row>
    <row r="21" spans="1:12" s="1418" customFormat="1" ht="8.85" customHeight="1">
      <c r="A21" s="1452" t="s">
        <v>1012</v>
      </c>
      <c r="B21" s="756">
        <v>10709.496201719978</v>
      </c>
      <c r="C21" s="756">
        <v>329.22024933999995</v>
      </c>
      <c r="D21" s="756">
        <v>0</v>
      </c>
      <c r="E21" s="756">
        <v>124.150355019999</v>
      </c>
      <c r="F21" s="756">
        <v>15.1667088</v>
      </c>
      <c r="G21" s="756">
        <v>2.9522439999999997E-2</v>
      </c>
      <c r="H21" s="756">
        <v>1145.3768187799899</v>
      </c>
      <c r="I21" s="756">
        <v>1859.9486343699998</v>
      </c>
      <c r="J21" s="756">
        <v>5737.79125122</v>
      </c>
      <c r="K21" s="756">
        <v>1497.81266174999</v>
      </c>
      <c r="L21" s="756">
        <v>0</v>
      </c>
    </row>
    <row r="22" spans="1:12" s="1418" customFormat="1" ht="8.85" customHeight="1">
      <c r="A22" s="1452" t="s">
        <v>1013</v>
      </c>
      <c r="B22" s="756">
        <v>15025.83438039998</v>
      </c>
      <c r="C22" s="756">
        <v>351.61519924999999</v>
      </c>
      <c r="D22" s="756">
        <v>9.4315300000000005E-3</v>
      </c>
      <c r="E22" s="756">
        <v>81.33154175</v>
      </c>
      <c r="F22" s="756">
        <v>0.17445835000000001</v>
      </c>
      <c r="G22" s="756">
        <v>0.44613017999999999</v>
      </c>
      <c r="H22" s="756">
        <v>558.93555919999892</v>
      </c>
      <c r="I22" s="756">
        <v>1960.07708237</v>
      </c>
      <c r="J22" s="756">
        <v>8635.5135771799905</v>
      </c>
      <c r="K22" s="756">
        <v>3437.72769658999</v>
      </c>
      <c r="L22" s="756">
        <v>3.7039999999999998E-3</v>
      </c>
    </row>
    <row r="23" spans="1:12" s="1418" customFormat="1" ht="8.85" customHeight="1">
      <c r="A23" s="1452" t="s">
        <v>1014</v>
      </c>
      <c r="B23" s="756">
        <v>10678.75025741</v>
      </c>
      <c r="C23" s="756">
        <v>702.51355666999996</v>
      </c>
      <c r="D23" s="756">
        <v>2.6094300000000001E-2</v>
      </c>
      <c r="E23" s="756">
        <v>104.1499764</v>
      </c>
      <c r="F23" s="756">
        <v>2.1542593500000002</v>
      </c>
      <c r="G23" s="756">
        <v>0.41249200000000003</v>
      </c>
      <c r="H23" s="756">
        <v>551.01441616</v>
      </c>
      <c r="I23" s="756">
        <v>1784.28182444</v>
      </c>
      <c r="J23" s="756">
        <v>5669.7924868999999</v>
      </c>
      <c r="K23" s="756">
        <v>1864.40515119</v>
      </c>
      <c r="L23" s="756">
        <v>0</v>
      </c>
    </row>
    <row r="24" spans="1:12" s="1418" customFormat="1" ht="8.85" customHeight="1">
      <c r="A24" s="1452"/>
      <c r="B24" s="756"/>
      <c r="C24" s="756"/>
      <c r="D24" s="756"/>
      <c r="E24" s="756"/>
      <c r="F24" s="756"/>
      <c r="G24" s="756"/>
      <c r="H24" s="756"/>
      <c r="I24" s="756"/>
      <c r="J24" s="756"/>
      <c r="K24" s="1462"/>
      <c r="L24" s="1462"/>
    </row>
    <row r="25" spans="1:12" s="1418" customFormat="1" ht="8.85" customHeight="1">
      <c r="A25" s="1454" t="s">
        <v>1806</v>
      </c>
      <c r="B25" s="311">
        <v>37428.601546859958</v>
      </c>
      <c r="C25" s="311">
        <v>1435.1123259699989</v>
      </c>
      <c r="D25" s="311">
        <v>0.25676139000000003</v>
      </c>
      <c r="E25" s="311">
        <v>212.61096034000002</v>
      </c>
      <c r="F25" s="311">
        <v>8.7089616999999997</v>
      </c>
      <c r="G25" s="311">
        <v>1.7621201</v>
      </c>
      <c r="H25" s="311">
        <v>4227.3589720999998</v>
      </c>
      <c r="I25" s="311">
        <v>6787.9612103399895</v>
      </c>
      <c r="J25" s="311">
        <v>18986.498116449991</v>
      </c>
      <c r="K25" s="311">
        <v>5768.3321184699798</v>
      </c>
      <c r="L25" s="311">
        <v>0</v>
      </c>
    </row>
    <row r="26" spans="1:12" s="1418" customFormat="1" ht="8.85" customHeight="1">
      <c r="A26" s="1452" t="s">
        <v>1015</v>
      </c>
      <c r="B26" s="756">
        <v>12557.042354559968</v>
      </c>
      <c r="C26" s="756">
        <v>446.79430783999902</v>
      </c>
      <c r="D26" s="756">
        <v>0.25676139000000003</v>
      </c>
      <c r="E26" s="756">
        <v>69.873259700000006</v>
      </c>
      <c r="F26" s="756">
        <v>2.1603682499999999</v>
      </c>
      <c r="G26" s="756">
        <v>0.8075465799999999</v>
      </c>
      <c r="H26" s="756">
        <v>956.11983762</v>
      </c>
      <c r="I26" s="756">
        <v>2175.8005219399902</v>
      </c>
      <c r="J26" s="756">
        <v>6692.5532979599893</v>
      </c>
      <c r="K26" s="756">
        <v>2212.6764532799903</v>
      </c>
      <c r="L26" s="756">
        <v>0</v>
      </c>
    </row>
    <row r="27" spans="1:12" s="1418" customFormat="1" ht="8.85" customHeight="1">
      <c r="A27" s="1452" t="s">
        <v>1016</v>
      </c>
      <c r="B27" s="756">
        <v>11040.959192299988</v>
      </c>
      <c r="C27" s="756">
        <v>555.01801812999997</v>
      </c>
      <c r="D27" s="756">
        <v>0</v>
      </c>
      <c r="E27" s="756">
        <v>78.037700639999997</v>
      </c>
      <c r="F27" s="756">
        <v>2.3485934500000001</v>
      </c>
      <c r="G27" s="756">
        <v>0.65457352000000002</v>
      </c>
      <c r="H27" s="756">
        <v>1410.4391344800001</v>
      </c>
      <c r="I27" s="756">
        <v>2121.9606884</v>
      </c>
      <c r="J27" s="756">
        <v>4871.5448184899997</v>
      </c>
      <c r="K27" s="756">
        <v>2000.95566518999</v>
      </c>
      <c r="L27" s="756">
        <v>0</v>
      </c>
    </row>
    <row r="28" spans="1:12" s="1418" customFormat="1" ht="8.85" customHeight="1">
      <c r="A28" s="1452" t="s">
        <v>1017</v>
      </c>
      <c r="B28" s="756">
        <v>13830.6</v>
      </c>
      <c r="C28" s="756">
        <v>433.3</v>
      </c>
      <c r="D28" s="756">
        <v>0</v>
      </c>
      <c r="E28" s="756">
        <v>64.7</v>
      </c>
      <c r="F28" s="756">
        <v>4.2</v>
      </c>
      <c r="G28" s="756">
        <v>0.3</v>
      </c>
      <c r="H28" s="756">
        <v>1860.8</v>
      </c>
      <c r="I28" s="756">
        <v>2490.1999999999998</v>
      </c>
      <c r="J28" s="756">
        <v>7422.4</v>
      </c>
      <c r="K28" s="756">
        <v>1554.7</v>
      </c>
      <c r="L28" s="756">
        <v>0</v>
      </c>
    </row>
    <row r="29" spans="1:12" s="1418" customFormat="1" ht="8.85" customHeight="1">
      <c r="A29" s="1452"/>
      <c r="B29" s="756"/>
      <c r="C29" s="756"/>
      <c r="D29" s="756"/>
      <c r="E29" s="756"/>
      <c r="F29" s="756"/>
      <c r="G29" s="756"/>
      <c r="H29" s="756"/>
      <c r="I29" s="756"/>
      <c r="J29" s="756"/>
      <c r="K29" s="1462"/>
      <c r="L29" s="1462"/>
    </row>
    <row r="30" spans="1:12" s="1418" customFormat="1" ht="8.85" customHeight="1">
      <c r="A30" s="1454" t="s">
        <v>1679</v>
      </c>
      <c r="B30" s="311">
        <v>39999.290329649986</v>
      </c>
      <c r="C30" s="311">
        <v>1837.7731946500001</v>
      </c>
      <c r="D30" s="311">
        <v>0.54263101000000002</v>
      </c>
      <c r="E30" s="311">
        <v>263.73949947</v>
      </c>
      <c r="F30" s="311">
        <v>86.68895406</v>
      </c>
      <c r="G30" s="311">
        <v>0.17169378000000002</v>
      </c>
      <c r="H30" s="311">
        <v>4586.0422464699895</v>
      </c>
      <c r="I30" s="311">
        <v>7056.0519640900002</v>
      </c>
      <c r="J30" s="311">
        <v>21379.011562400003</v>
      </c>
      <c r="K30" s="311">
        <v>4789.2685837199997</v>
      </c>
      <c r="L30" s="311">
        <v>0</v>
      </c>
    </row>
    <row r="31" spans="1:12" s="1418" customFormat="1" ht="8.85" customHeight="1">
      <c r="A31" s="1452" t="s">
        <v>56</v>
      </c>
      <c r="B31" s="756">
        <v>14612.39032964999</v>
      </c>
      <c r="C31" s="756">
        <v>655.37319464999996</v>
      </c>
      <c r="D31" s="756">
        <v>4.2631010000000004E-2</v>
      </c>
      <c r="E31" s="756">
        <v>115.73949947</v>
      </c>
      <c r="F31" s="756">
        <v>0.28895406000000001</v>
      </c>
      <c r="G31" s="756">
        <v>7.1693779999999999E-2</v>
      </c>
      <c r="H31" s="756">
        <v>1245.2422464699901</v>
      </c>
      <c r="I31" s="756">
        <v>2712.6519640900001</v>
      </c>
      <c r="J31" s="756">
        <v>8158.5115624</v>
      </c>
      <c r="K31" s="756">
        <v>1724.46858372</v>
      </c>
      <c r="L31" s="756">
        <v>0</v>
      </c>
    </row>
    <row r="32" spans="1:12" s="1418" customFormat="1" ht="8.85" customHeight="1">
      <c r="A32" s="1452" t="s">
        <v>57</v>
      </c>
      <c r="B32" s="756">
        <v>12441.9</v>
      </c>
      <c r="C32" s="756">
        <v>391.7</v>
      </c>
      <c r="D32" s="756">
        <v>0.4</v>
      </c>
      <c r="E32" s="756">
        <v>72.599999999999994</v>
      </c>
      <c r="F32" s="756">
        <v>24.9</v>
      </c>
      <c r="G32" s="756">
        <v>0.1</v>
      </c>
      <c r="H32" s="756">
        <v>1463.9</v>
      </c>
      <c r="I32" s="756">
        <v>2132.8000000000002</v>
      </c>
      <c r="J32" s="756">
        <v>6949.9</v>
      </c>
      <c r="K32" s="756">
        <v>1405.6</v>
      </c>
      <c r="L32" s="756">
        <v>0</v>
      </c>
    </row>
    <row r="33" spans="1:12" s="1418" customFormat="1" ht="8.85" customHeight="1">
      <c r="A33" s="1452" t="s">
        <v>58</v>
      </c>
      <c r="B33" s="756">
        <v>12945.000000000002</v>
      </c>
      <c r="C33" s="756">
        <v>790.7</v>
      </c>
      <c r="D33" s="756">
        <v>0.1</v>
      </c>
      <c r="E33" s="756">
        <v>75.400000000000006</v>
      </c>
      <c r="F33" s="756">
        <v>61.5</v>
      </c>
      <c r="G33" s="756">
        <v>0</v>
      </c>
      <c r="H33" s="756">
        <v>1876.9</v>
      </c>
      <c r="I33" s="756">
        <v>2210.6</v>
      </c>
      <c r="J33" s="756">
        <v>6270.6</v>
      </c>
      <c r="K33" s="756">
        <v>1659.2</v>
      </c>
      <c r="L33" s="756">
        <v>0</v>
      </c>
    </row>
    <row r="34" spans="1:12" s="1418" customFormat="1" ht="8.85" customHeight="1">
      <c r="A34" s="1452"/>
      <c r="B34" s="756"/>
      <c r="C34" s="756"/>
      <c r="D34" s="756"/>
      <c r="E34" s="756"/>
      <c r="F34" s="756"/>
      <c r="G34" s="756"/>
      <c r="H34" s="756"/>
      <c r="I34" s="756"/>
      <c r="J34" s="756"/>
      <c r="K34" s="1462"/>
      <c r="L34" s="1462"/>
    </row>
    <row r="35" spans="1:12" s="1418" customFormat="1" ht="8.85" customHeight="1">
      <c r="A35" s="1454" t="s">
        <v>1680</v>
      </c>
      <c r="B35" s="311">
        <v>46145.144637059981</v>
      </c>
      <c r="C35" s="311">
        <v>2363.256027429999</v>
      </c>
      <c r="D35" s="311">
        <v>64.50751554</v>
      </c>
      <c r="E35" s="311">
        <v>329.90177472999903</v>
      </c>
      <c r="F35" s="311">
        <v>25.7461842599999</v>
      </c>
      <c r="G35" s="311">
        <v>0.25151641999999996</v>
      </c>
      <c r="H35" s="311">
        <v>4007.0246011099803</v>
      </c>
      <c r="I35" s="311">
        <v>7905.6270925199906</v>
      </c>
      <c r="J35" s="311">
        <v>21699.06194095</v>
      </c>
      <c r="K35" s="311">
        <v>9398.6589878400009</v>
      </c>
      <c r="L35" s="311">
        <v>351.10899626001901</v>
      </c>
    </row>
    <row r="36" spans="1:12" s="1418" customFormat="1" ht="8.85" customHeight="1">
      <c r="A36" s="1452" t="s">
        <v>59</v>
      </c>
      <c r="B36" s="756">
        <v>13400.400000000001</v>
      </c>
      <c r="C36" s="756">
        <v>891.3</v>
      </c>
      <c r="D36" s="756">
        <v>64.5</v>
      </c>
      <c r="E36" s="756">
        <v>115.2</v>
      </c>
      <c r="F36" s="756">
        <v>0.1</v>
      </c>
      <c r="G36" s="756">
        <v>0</v>
      </c>
      <c r="H36" s="756">
        <v>1142.2</v>
      </c>
      <c r="I36" s="756">
        <v>1703.1</v>
      </c>
      <c r="J36" s="756">
        <v>6848.2</v>
      </c>
      <c r="K36" s="756">
        <v>2635.8</v>
      </c>
      <c r="L36" s="756">
        <v>0</v>
      </c>
    </row>
    <row r="37" spans="1:12" s="1418" customFormat="1" ht="8.85" customHeight="1">
      <c r="A37" s="1452" t="s">
        <v>60</v>
      </c>
      <c r="B37" s="756">
        <v>15544.021286259987</v>
      </c>
      <c r="C37" s="756">
        <v>843.81177083999899</v>
      </c>
      <c r="D37" s="756">
        <v>0</v>
      </c>
      <c r="E37" s="756">
        <v>117.66431100999901</v>
      </c>
      <c r="F37" s="756">
        <v>3.9268574799999998</v>
      </c>
      <c r="G37" s="756">
        <v>3.358295E-2</v>
      </c>
      <c r="H37" s="756">
        <v>1400.8531526699901</v>
      </c>
      <c r="I37" s="756">
        <v>3318.91935285</v>
      </c>
      <c r="J37" s="756">
        <v>6699.3068900899998</v>
      </c>
      <c r="K37" s="756">
        <v>3159.5053683699998</v>
      </c>
      <c r="L37" s="756">
        <v>0</v>
      </c>
    </row>
    <row r="38" spans="1:12" s="1418" customFormat="1" ht="8.85" customHeight="1">
      <c r="A38" s="1452" t="s">
        <v>61</v>
      </c>
      <c r="B38" s="756">
        <v>17200.723350799999</v>
      </c>
      <c r="C38" s="756">
        <v>628.14425659000005</v>
      </c>
      <c r="D38" s="756">
        <v>7.5155400000000002E-3</v>
      </c>
      <c r="E38" s="756">
        <v>97.037463720000005</v>
      </c>
      <c r="F38" s="756">
        <v>21.7193267799999</v>
      </c>
      <c r="G38" s="756">
        <v>0.21793346999999999</v>
      </c>
      <c r="H38" s="756">
        <v>1463.9714484399901</v>
      </c>
      <c r="I38" s="756">
        <v>2883.6077396699902</v>
      </c>
      <c r="J38" s="756">
        <v>8151.5550508599999</v>
      </c>
      <c r="K38" s="756">
        <v>3603.35361947</v>
      </c>
      <c r="L38" s="756">
        <v>351.10899626001901</v>
      </c>
    </row>
    <row r="39" spans="1:12" s="1418" customFormat="1" ht="8.85" customHeight="1">
      <c r="A39" s="1452"/>
      <c r="B39" s="136"/>
      <c r="C39" s="32"/>
      <c r="D39" s="32"/>
      <c r="E39" s="136"/>
      <c r="F39" s="32"/>
      <c r="G39" s="32"/>
      <c r="H39" s="136"/>
      <c r="I39" s="136"/>
      <c r="J39" s="136"/>
      <c r="K39" s="1462"/>
      <c r="L39" s="1462"/>
    </row>
    <row r="40" spans="1:12" s="1417" customFormat="1" ht="8.85" customHeight="1">
      <c r="A40" s="1451" t="s">
        <v>2635</v>
      </c>
      <c r="B40" s="138">
        <v>205518.63969999936</v>
      </c>
      <c r="C40" s="138">
        <v>6420.9450309399981</v>
      </c>
      <c r="D40" s="138">
        <v>1.0914598199999999</v>
      </c>
      <c r="E40" s="138">
        <v>1424.7580406599986</v>
      </c>
      <c r="F40" s="138">
        <v>416.79249006999999</v>
      </c>
      <c r="G40" s="138">
        <v>11.213291809999999</v>
      </c>
      <c r="H40" s="138">
        <v>17252.302016049991</v>
      </c>
      <c r="I40" s="138">
        <v>42147.774003729981</v>
      </c>
      <c r="J40" s="138">
        <v>86617.219217479986</v>
      </c>
      <c r="K40" s="138">
        <v>51224.397493629396</v>
      </c>
      <c r="L40" s="138">
        <v>2.1466558099976742</v>
      </c>
    </row>
    <row r="41" spans="1:12" s="1417" customFormat="1" ht="8.85" customHeight="1">
      <c r="A41" s="1454" t="s">
        <v>1805</v>
      </c>
      <c r="B41" s="311">
        <v>53115.686169179971</v>
      </c>
      <c r="C41" s="311">
        <v>1483.6923248099999</v>
      </c>
      <c r="D41" s="311">
        <v>3.2292120000000001E-2</v>
      </c>
      <c r="E41" s="311">
        <v>279.37536714999987</v>
      </c>
      <c r="F41" s="311">
        <v>16.276464249999979</v>
      </c>
      <c r="G41" s="311">
        <v>3.18773587</v>
      </c>
      <c r="H41" s="311">
        <v>4126.8247772300001</v>
      </c>
      <c r="I41" s="311">
        <v>10657.74229198998</v>
      </c>
      <c r="J41" s="311">
        <v>21717.236823089988</v>
      </c>
      <c r="K41" s="138">
        <v>14830.839470669998</v>
      </c>
      <c r="L41" s="138">
        <v>0.47862199999999999</v>
      </c>
    </row>
    <row r="42" spans="1:12" s="1418" customFormat="1" ht="8.85" customHeight="1">
      <c r="A42" s="1452" t="s">
        <v>1012</v>
      </c>
      <c r="B42" s="756">
        <v>14939.203697949992</v>
      </c>
      <c r="C42" s="756">
        <v>444.87545266000001</v>
      </c>
      <c r="D42" s="756">
        <v>0</v>
      </c>
      <c r="E42" s="756">
        <v>56.279406270000003</v>
      </c>
      <c r="F42" s="756">
        <v>4.1042946899999899</v>
      </c>
      <c r="G42" s="756">
        <v>1.19089044</v>
      </c>
      <c r="H42" s="756">
        <v>1407.19056774</v>
      </c>
      <c r="I42" s="756">
        <v>3826.0033395999899</v>
      </c>
      <c r="J42" s="756">
        <v>6410.9012850600002</v>
      </c>
      <c r="K42" s="756">
        <v>2788.2855194899998</v>
      </c>
      <c r="L42" s="756">
        <v>0.372942</v>
      </c>
    </row>
    <row r="43" spans="1:12" s="1418" customFormat="1" ht="8.85" customHeight="1">
      <c r="A43" s="1452" t="s">
        <v>1013</v>
      </c>
      <c r="B43" s="756">
        <v>14193.37943222998</v>
      </c>
      <c r="C43" s="756">
        <v>334.55172614999998</v>
      </c>
      <c r="D43" s="756">
        <v>1.1103120000000001E-2</v>
      </c>
      <c r="E43" s="756">
        <v>33.674832879999897</v>
      </c>
      <c r="F43" s="756">
        <v>2.1872095599999897</v>
      </c>
      <c r="G43" s="756">
        <v>2.5354430000000001E-2</v>
      </c>
      <c r="H43" s="756">
        <v>1158.75650049</v>
      </c>
      <c r="I43" s="756">
        <v>2917.5704523899899</v>
      </c>
      <c r="J43" s="756">
        <v>6540.5626980299903</v>
      </c>
      <c r="K43" s="756">
        <v>3205.9893151799997</v>
      </c>
      <c r="L43" s="756">
        <v>5.024E-2</v>
      </c>
    </row>
    <row r="44" spans="1:12" s="1418" customFormat="1" ht="8.85" customHeight="1">
      <c r="A44" s="1452" t="s">
        <v>1014</v>
      </c>
      <c r="B44" s="756">
        <v>23983.103038999998</v>
      </c>
      <c r="C44" s="756">
        <v>704.26514599999996</v>
      </c>
      <c r="D44" s="756">
        <v>2.1189E-2</v>
      </c>
      <c r="E44" s="756">
        <v>189.42112800000001</v>
      </c>
      <c r="F44" s="756">
        <v>9.9849599999999992</v>
      </c>
      <c r="G44" s="756">
        <v>1.9714910000000001</v>
      </c>
      <c r="H44" s="756">
        <v>1560.8777090000001</v>
      </c>
      <c r="I44" s="756">
        <v>3914.1685000000002</v>
      </c>
      <c r="J44" s="756">
        <v>8765.7728399999996</v>
      </c>
      <c r="K44" s="756">
        <v>8836.5646359999992</v>
      </c>
      <c r="L44" s="756">
        <v>5.5440000000000003E-2</v>
      </c>
    </row>
    <row r="45" spans="1:12" s="1418" customFormat="1" ht="8.85" customHeight="1">
      <c r="A45" s="1452"/>
      <c r="B45" s="756"/>
      <c r="C45" s="756"/>
      <c r="D45" s="756"/>
      <c r="E45" s="756"/>
      <c r="F45" s="756"/>
      <c r="G45" s="756"/>
      <c r="H45" s="756"/>
      <c r="I45" s="756"/>
      <c r="J45" s="756"/>
      <c r="K45" s="1462"/>
      <c r="L45" s="1462"/>
    </row>
    <row r="46" spans="1:12" s="1418" customFormat="1" ht="8.85" customHeight="1">
      <c r="A46" s="1454" t="s">
        <v>1806</v>
      </c>
      <c r="B46" s="311">
        <v>52408.231807719967</v>
      </c>
      <c r="C46" s="311">
        <v>1439.8157503399991</v>
      </c>
      <c r="D46" s="311">
        <v>0.12866057999999991</v>
      </c>
      <c r="E46" s="311">
        <v>434.12971148999895</v>
      </c>
      <c r="F46" s="311">
        <v>9.3930322100000012</v>
      </c>
      <c r="G46" s="311">
        <v>5.0355255899999998</v>
      </c>
      <c r="H46" s="311">
        <v>5900.9084985999898</v>
      </c>
      <c r="I46" s="311">
        <v>11408.457321099999</v>
      </c>
      <c r="J46" s="311">
        <v>20245.807550119993</v>
      </c>
      <c r="K46" s="311">
        <v>12964.500317689992</v>
      </c>
      <c r="L46" s="311">
        <v>5.5440000000000003E-2</v>
      </c>
    </row>
    <row r="47" spans="1:12" s="1418" customFormat="1" ht="8.85" customHeight="1">
      <c r="A47" s="1452" t="s">
        <v>1015</v>
      </c>
      <c r="B47" s="756">
        <v>17942.799321109967</v>
      </c>
      <c r="C47" s="756">
        <v>571.33134272000007</v>
      </c>
      <c r="D47" s="756">
        <v>0</v>
      </c>
      <c r="E47" s="756">
        <v>139.31162088999901</v>
      </c>
      <c r="F47" s="756">
        <v>2.9960980799999999</v>
      </c>
      <c r="G47" s="756">
        <v>3.6063850000000001E-2</v>
      </c>
      <c r="H47" s="756">
        <v>2492.56185954999</v>
      </c>
      <c r="I47" s="756">
        <v>4059.15545552</v>
      </c>
      <c r="J47" s="756">
        <v>6067.8619051099904</v>
      </c>
      <c r="K47" s="756">
        <v>4609.5449753899902</v>
      </c>
      <c r="L47" s="756">
        <v>0</v>
      </c>
    </row>
    <row r="48" spans="1:12" s="1418" customFormat="1" ht="8.85" customHeight="1">
      <c r="A48" s="1452" t="s">
        <v>1016</v>
      </c>
      <c r="B48" s="756">
        <v>17576.099999999999</v>
      </c>
      <c r="C48" s="756">
        <v>438.6</v>
      </c>
      <c r="D48" s="756">
        <v>0.1</v>
      </c>
      <c r="E48" s="756">
        <v>213.1</v>
      </c>
      <c r="F48" s="756">
        <v>1.3</v>
      </c>
      <c r="G48" s="756">
        <v>4.8</v>
      </c>
      <c r="H48" s="756">
        <v>1474.8</v>
      </c>
      <c r="I48" s="756">
        <v>4060.2</v>
      </c>
      <c r="J48" s="756">
        <v>7036.6</v>
      </c>
      <c r="K48" s="756">
        <v>4346.6000000000004</v>
      </c>
      <c r="L48" s="756">
        <v>0</v>
      </c>
    </row>
    <row r="49" spans="1:12" s="1418" customFormat="1" ht="8.85" customHeight="1">
      <c r="A49" s="1452" t="s">
        <v>1017</v>
      </c>
      <c r="B49" s="756">
        <v>16889.332486610001</v>
      </c>
      <c r="C49" s="756">
        <v>429.88440761999897</v>
      </c>
      <c r="D49" s="756">
        <v>2.8660579999999901E-2</v>
      </c>
      <c r="E49" s="756">
        <v>81.718090599999996</v>
      </c>
      <c r="F49" s="756">
        <v>5.0969341300000002</v>
      </c>
      <c r="G49" s="756">
        <v>0.19946174</v>
      </c>
      <c r="H49" s="756">
        <v>1933.5466390499998</v>
      </c>
      <c r="I49" s="756">
        <v>3289.1018655799999</v>
      </c>
      <c r="J49" s="756">
        <v>7141.3456450100002</v>
      </c>
      <c r="K49" s="756">
        <v>4008.3553423000003</v>
      </c>
      <c r="L49" s="756">
        <v>5.5440000000000003E-2</v>
      </c>
    </row>
    <row r="50" spans="1:12" s="1418" customFormat="1" ht="8.85" customHeight="1">
      <c r="A50" s="1452"/>
      <c r="B50" s="756"/>
      <c r="C50" s="756"/>
      <c r="D50" s="756"/>
      <c r="E50" s="756"/>
      <c r="F50" s="756"/>
      <c r="G50" s="756"/>
      <c r="H50" s="756"/>
      <c r="I50" s="756"/>
      <c r="J50" s="756"/>
      <c r="K50" s="1462"/>
      <c r="L50" s="1462"/>
    </row>
    <row r="51" spans="1:12" s="1418" customFormat="1" ht="8.85" customHeight="1">
      <c r="A51" s="1454" t="s">
        <v>1679</v>
      </c>
      <c r="B51" s="311">
        <v>48450.300304290053</v>
      </c>
      <c r="C51" s="311">
        <v>1751.6820234499987</v>
      </c>
      <c r="D51" s="311">
        <v>0.32034054000000001</v>
      </c>
      <c r="E51" s="311">
        <v>342.88111650000002</v>
      </c>
      <c r="F51" s="311">
        <v>84.071527059999994</v>
      </c>
      <c r="G51" s="311">
        <v>2.75623935</v>
      </c>
      <c r="H51" s="311">
        <v>2174.2407937199996</v>
      </c>
      <c r="I51" s="311">
        <v>10542.24812294</v>
      </c>
      <c r="J51" s="311">
        <v>21428.44903317</v>
      </c>
      <c r="K51" s="311">
        <v>12123.400867560058</v>
      </c>
      <c r="L51" s="311">
        <v>0.25024000000000002</v>
      </c>
    </row>
    <row r="52" spans="1:12" s="1418" customFormat="1" ht="8.85" customHeight="1">
      <c r="A52" s="1452" t="s">
        <v>56</v>
      </c>
      <c r="B52" s="756">
        <v>15300.200000000003</v>
      </c>
      <c r="C52" s="756">
        <v>505.9</v>
      </c>
      <c r="D52" s="756">
        <v>0.2</v>
      </c>
      <c r="E52" s="756">
        <v>163.30000000000001</v>
      </c>
      <c r="F52" s="756">
        <v>1</v>
      </c>
      <c r="G52" s="756">
        <v>0.7</v>
      </c>
      <c r="H52" s="756">
        <v>712.9</v>
      </c>
      <c r="I52" s="756">
        <v>3235.6</v>
      </c>
      <c r="J52" s="756">
        <v>6368.3</v>
      </c>
      <c r="K52" s="756">
        <v>4312.1000000000004</v>
      </c>
      <c r="L52" s="756">
        <v>0.2</v>
      </c>
    </row>
    <row r="53" spans="1:12" s="1418" customFormat="1" ht="8.85" customHeight="1">
      <c r="A53" s="1452" t="s">
        <v>57</v>
      </c>
      <c r="B53" s="756">
        <v>18213.40259610007</v>
      </c>
      <c r="C53" s="756">
        <v>592.01818660000004</v>
      </c>
      <c r="D53" s="756">
        <v>3.5834400000000002E-2</v>
      </c>
      <c r="E53" s="756">
        <v>130.9369561</v>
      </c>
      <c r="F53" s="756">
        <v>66.494205399999998</v>
      </c>
      <c r="G53" s="756">
        <v>3.35962E-2</v>
      </c>
      <c r="H53" s="756">
        <v>623.22370780000006</v>
      </c>
      <c r="I53" s="756">
        <v>4024.8044764000001</v>
      </c>
      <c r="J53" s="756">
        <v>8664.1842827</v>
      </c>
      <c r="K53" s="756">
        <v>4111.6211105000684</v>
      </c>
      <c r="L53" s="756">
        <v>5.024E-2</v>
      </c>
    </row>
    <row r="54" spans="1:12" s="1418" customFormat="1" ht="8.85" customHeight="1">
      <c r="A54" s="1452" t="s">
        <v>58</v>
      </c>
      <c r="B54" s="756">
        <v>14936.697708189989</v>
      </c>
      <c r="C54" s="756">
        <v>653.76383684999894</v>
      </c>
      <c r="D54" s="756">
        <v>8.4506139999999993E-2</v>
      </c>
      <c r="E54" s="756">
        <v>48.644160399999997</v>
      </c>
      <c r="F54" s="756">
        <v>16.577321659999999</v>
      </c>
      <c r="G54" s="756">
        <v>2.0226431499999999</v>
      </c>
      <c r="H54" s="756">
        <v>838.11708591999991</v>
      </c>
      <c r="I54" s="756">
        <v>3281.84364654</v>
      </c>
      <c r="J54" s="756">
        <v>6395.9647504700006</v>
      </c>
      <c r="K54" s="756">
        <v>3699.6797570599902</v>
      </c>
      <c r="L54" s="756">
        <v>0</v>
      </c>
    </row>
    <row r="55" spans="1:12" s="1418" customFormat="1" ht="8.85" customHeight="1">
      <c r="A55" s="1452"/>
      <c r="B55" s="756"/>
      <c r="C55" s="756"/>
      <c r="D55" s="756"/>
      <c r="E55" s="756"/>
      <c r="F55" s="756"/>
      <c r="G55" s="756"/>
      <c r="H55" s="756"/>
      <c r="I55" s="756"/>
      <c r="J55" s="756"/>
      <c r="K55" s="1462"/>
      <c r="L55" s="1462"/>
    </row>
    <row r="56" spans="1:12" s="1418" customFormat="1" ht="8.85" customHeight="1">
      <c r="A56" s="1454" t="s">
        <v>1680</v>
      </c>
      <c r="B56" s="311">
        <v>51544.421418809354</v>
      </c>
      <c r="C56" s="311">
        <v>1745.7549323400001</v>
      </c>
      <c r="D56" s="311">
        <v>0.6101665799999999</v>
      </c>
      <c r="E56" s="311">
        <v>368.37184551999997</v>
      </c>
      <c r="F56" s="311">
        <v>307.05146654999999</v>
      </c>
      <c r="G56" s="311">
        <v>0.233791</v>
      </c>
      <c r="H56" s="311">
        <v>5050.3279465000005</v>
      </c>
      <c r="I56" s="311">
        <v>9539.3262677000002</v>
      </c>
      <c r="J56" s="311">
        <v>23225.725811100001</v>
      </c>
      <c r="K56" s="311">
        <v>11305.656837709354</v>
      </c>
      <c r="L56" s="311">
        <v>1.362353809997674</v>
      </c>
    </row>
    <row r="57" spans="1:12" s="1418" customFormat="1" ht="8.85" customHeight="1">
      <c r="A57" s="1452" t="s">
        <v>59</v>
      </c>
      <c r="B57" s="756">
        <v>15256.497403000001</v>
      </c>
      <c r="C57" s="756">
        <v>754.03874399999995</v>
      </c>
      <c r="D57" s="756">
        <v>0.17308499999999999</v>
      </c>
      <c r="E57" s="756">
        <v>92.638352999999995</v>
      </c>
      <c r="F57" s="756">
        <v>138.39136400000001</v>
      </c>
      <c r="G57" s="756">
        <v>0.183031</v>
      </c>
      <c r="H57" s="756">
        <v>1573.8857</v>
      </c>
      <c r="I57" s="756">
        <v>2842.3388460000001</v>
      </c>
      <c r="J57" s="756">
        <v>6024.1639400000004</v>
      </c>
      <c r="K57" s="756">
        <v>3829.717862</v>
      </c>
      <c r="L57" s="756">
        <v>0.96647799999999995</v>
      </c>
    </row>
    <row r="58" spans="1:12" s="1418" customFormat="1" ht="8.85" customHeight="1">
      <c r="A58" s="1452" t="s">
        <v>60</v>
      </c>
      <c r="B58" s="756">
        <v>17382.083341809997</v>
      </c>
      <c r="C58" s="756">
        <v>631.23855300000002</v>
      </c>
      <c r="D58" s="756">
        <v>0.36308099999999999</v>
      </c>
      <c r="E58" s="756">
        <v>120.39047100000001</v>
      </c>
      <c r="F58" s="756">
        <v>165.395565</v>
      </c>
      <c r="G58" s="756">
        <v>5.076E-2</v>
      </c>
      <c r="H58" s="756">
        <v>1470.5165609999999</v>
      </c>
      <c r="I58" s="756">
        <v>3141.2815949999999</v>
      </c>
      <c r="J58" s="756">
        <v>8126.1167740000001</v>
      </c>
      <c r="K58" s="756">
        <v>3726.4848259999999</v>
      </c>
      <c r="L58" s="756">
        <v>0.24515580999767408</v>
      </c>
    </row>
    <row r="59" spans="1:12" s="1418" customFormat="1" ht="8.85" customHeight="1">
      <c r="A59" s="1452" t="s">
        <v>61</v>
      </c>
      <c r="B59" s="756">
        <v>18905.840673999359</v>
      </c>
      <c r="C59" s="756">
        <v>360.47763533999995</v>
      </c>
      <c r="D59" s="756">
        <v>7.4000579999999996E-2</v>
      </c>
      <c r="E59" s="756">
        <v>155.34302152000001</v>
      </c>
      <c r="F59" s="756">
        <v>3.26453755</v>
      </c>
      <c r="G59" s="756">
        <v>0</v>
      </c>
      <c r="H59" s="756">
        <v>2005.9256855000001</v>
      </c>
      <c r="I59" s="756">
        <v>3555.7058266999998</v>
      </c>
      <c r="J59" s="756">
        <v>9075.4450971000006</v>
      </c>
      <c r="K59" s="756">
        <v>3749.4541497093551</v>
      </c>
      <c r="L59" s="756">
        <v>0.15071999999999999</v>
      </c>
    </row>
    <row r="60" spans="1:12" s="1418" customFormat="1" ht="8.85" customHeight="1">
      <c r="A60" s="1452"/>
      <c r="B60" s="136"/>
      <c r="C60" s="32"/>
      <c r="D60" s="32"/>
      <c r="E60" s="136"/>
      <c r="F60" s="32"/>
      <c r="G60" s="32"/>
      <c r="H60" s="136"/>
      <c r="I60" s="136"/>
      <c r="J60" s="136"/>
      <c r="K60" s="1462"/>
      <c r="L60" s="1462"/>
    </row>
    <row r="61" spans="1:12" s="1417" customFormat="1" ht="8.85" customHeight="1">
      <c r="A61" s="1454" t="s">
        <v>2892</v>
      </c>
      <c r="B61" s="138">
        <v>181920.30821792397</v>
      </c>
      <c r="C61" s="138">
        <v>6622.3860035256585</v>
      </c>
      <c r="D61" s="138">
        <v>4.8087938610839842</v>
      </c>
      <c r="E61" s="138">
        <v>1156.2733556824273</v>
      </c>
      <c r="F61" s="138">
        <v>29.242151287167946</v>
      </c>
      <c r="G61" s="138">
        <v>49.416557641411117</v>
      </c>
      <c r="H61" s="138">
        <v>18564.956526230682</v>
      </c>
      <c r="I61" s="138">
        <v>35350.772431686346</v>
      </c>
      <c r="J61" s="138">
        <v>77113.67395800451</v>
      </c>
      <c r="K61" s="138">
        <v>43026.804650004684</v>
      </c>
      <c r="L61" s="138">
        <v>1.9737899999999997</v>
      </c>
    </row>
    <row r="62" spans="1:12" s="1417" customFormat="1" ht="8.85" customHeight="1">
      <c r="A62" s="1454" t="s">
        <v>1805</v>
      </c>
      <c r="B62" s="311">
        <v>59268.178496352353</v>
      </c>
      <c r="C62" s="311">
        <v>1752.497070749959</v>
      </c>
      <c r="D62" s="311">
        <v>3.3905640380859303E-2</v>
      </c>
      <c r="E62" s="311">
        <v>552.23739175692674</v>
      </c>
      <c r="F62" s="311">
        <v>8.1027411372985707</v>
      </c>
      <c r="G62" s="311">
        <v>0.90472100611877515</v>
      </c>
      <c r="H62" s="311">
        <v>4037.2135876438579</v>
      </c>
      <c r="I62" s="311">
        <v>12261.66419156946</v>
      </c>
      <c r="J62" s="311">
        <v>23487.124039274291</v>
      </c>
      <c r="K62" s="138">
        <v>17167.877880574059</v>
      </c>
      <c r="L62" s="138">
        <v>0.52296699999999996</v>
      </c>
    </row>
    <row r="63" spans="1:12" s="1418" customFormat="1" ht="8.85" customHeight="1">
      <c r="A63" s="1452" t="s">
        <v>1012</v>
      </c>
      <c r="B63" s="756">
        <v>18531.518270760233</v>
      </c>
      <c r="C63" s="756">
        <v>321.56844101313402</v>
      </c>
      <c r="D63" s="756">
        <v>2.0913840576171801E-2</v>
      </c>
      <c r="E63" s="756">
        <v>203.35776163496399</v>
      </c>
      <c r="F63" s="756">
        <v>0.50759563745117098</v>
      </c>
      <c r="G63" s="756">
        <v>6.3749571655273396E-2</v>
      </c>
      <c r="H63" s="756">
        <v>2426.33674079708</v>
      </c>
      <c r="I63" s="756">
        <v>3626.28750440658</v>
      </c>
      <c r="J63" s="756">
        <v>7657.8206653020698</v>
      </c>
      <c r="K63" s="756">
        <v>4295.1819565567203</v>
      </c>
      <c r="L63" s="756">
        <v>0.372942</v>
      </c>
    </row>
    <row r="64" spans="1:12" s="1418" customFormat="1" ht="8.85" customHeight="1">
      <c r="A64" s="1452" t="s">
        <v>1013</v>
      </c>
      <c r="B64" s="756">
        <v>22032.239117682526</v>
      </c>
      <c r="C64" s="756">
        <v>555.03519344685299</v>
      </c>
      <c r="D64" s="756">
        <v>1.2991799804687501E-2</v>
      </c>
      <c r="E64" s="756">
        <v>262.532690430343</v>
      </c>
      <c r="F64" s="756">
        <v>4.3630489045104897</v>
      </c>
      <c r="G64" s="756">
        <v>4.1905000305179999E-4</v>
      </c>
      <c r="H64" s="756">
        <v>870.31291618986995</v>
      </c>
      <c r="I64" s="756">
        <v>4042.4984190728901</v>
      </c>
      <c r="J64" s="756">
        <v>8929.8064099552394</v>
      </c>
      <c r="K64" s="756">
        <v>7367.6770288330099</v>
      </c>
      <c r="L64" s="756">
        <v>0</v>
      </c>
    </row>
    <row r="65" spans="1:12" s="1418" customFormat="1" ht="8.85" customHeight="1">
      <c r="A65" s="1452" t="s">
        <v>1014</v>
      </c>
      <c r="B65" s="756">
        <v>18704.421107909595</v>
      </c>
      <c r="C65" s="756">
        <v>875.89343628997199</v>
      </c>
      <c r="D65" s="756">
        <v>0</v>
      </c>
      <c r="E65" s="756">
        <v>86.346939691619795</v>
      </c>
      <c r="F65" s="756">
        <v>3.2320965953369099</v>
      </c>
      <c r="G65" s="756">
        <v>0.84055238446045</v>
      </c>
      <c r="H65" s="756">
        <v>740.56393065690804</v>
      </c>
      <c r="I65" s="756">
        <v>4592.8782680899903</v>
      </c>
      <c r="J65" s="756">
        <v>6899.4969640169802</v>
      </c>
      <c r="K65" s="756">
        <v>5505.0188951843302</v>
      </c>
      <c r="L65" s="756">
        <v>0.15002499999999999</v>
      </c>
    </row>
    <row r="66" spans="1:12" s="1418" customFormat="1" ht="8.85" customHeight="1">
      <c r="A66" s="1452"/>
      <c r="B66" s="756"/>
      <c r="C66" s="756"/>
      <c r="D66" s="756"/>
      <c r="E66" s="756"/>
      <c r="F66" s="756"/>
      <c r="G66" s="756"/>
      <c r="H66" s="756"/>
      <c r="I66" s="756"/>
      <c r="J66" s="756"/>
      <c r="K66" s="1462"/>
      <c r="L66" s="1462"/>
    </row>
    <row r="67" spans="1:12" s="1418" customFormat="1" ht="8.85" customHeight="1">
      <c r="A67" s="1454" t="s">
        <v>1806</v>
      </c>
      <c r="B67" s="311">
        <v>58984.620294487577</v>
      </c>
      <c r="C67" s="311">
        <v>2901.6855210640992</v>
      </c>
      <c r="D67" s="311">
        <v>2.1403959375000001</v>
      </c>
      <c r="E67" s="311">
        <v>305.76917128828904</v>
      </c>
      <c r="F67" s="311">
        <v>4.5758017123107848</v>
      </c>
      <c r="G67" s="311">
        <v>2.056152359375</v>
      </c>
      <c r="H67" s="311">
        <v>7746.43022268808</v>
      </c>
      <c r="I67" s="311">
        <v>9931.8823577929088</v>
      </c>
      <c r="J67" s="311">
        <v>23420.525678947099</v>
      </c>
      <c r="K67" s="311">
        <v>14668.556531697908</v>
      </c>
      <c r="L67" s="311">
        <v>0.99846099999999993</v>
      </c>
    </row>
    <row r="68" spans="1:12" s="1418" customFormat="1" ht="8.85" customHeight="1">
      <c r="A68" s="1452" t="s">
        <v>1015</v>
      </c>
      <c r="B68" s="756">
        <v>20917.729043838575</v>
      </c>
      <c r="C68" s="756">
        <v>883.09042659198906</v>
      </c>
      <c r="D68" s="756">
        <v>1.1143797499999999</v>
      </c>
      <c r="E68" s="756">
        <v>138.11964431516199</v>
      </c>
      <c r="F68" s="756">
        <v>1.3291217946777301</v>
      </c>
      <c r="G68" s="756">
        <v>1.7048958750000001</v>
      </c>
      <c r="H68" s="756">
        <v>2132.0686093480299</v>
      </c>
      <c r="I68" s="756">
        <v>3392.1218116814698</v>
      </c>
      <c r="J68" s="756">
        <v>7253.8913451341896</v>
      </c>
      <c r="K68" s="756">
        <v>7114.10730934806</v>
      </c>
      <c r="L68" s="756">
        <v>0.18149999999999999</v>
      </c>
    </row>
    <row r="69" spans="1:12" s="1418" customFormat="1" ht="8.85" customHeight="1">
      <c r="A69" s="1452" t="s">
        <v>1016</v>
      </c>
      <c r="B69" s="756">
        <v>22289.387370156033</v>
      </c>
      <c r="C69" s="756">
        <v>1001.42932025492</v>
      </c>
      <c r="D69" s="756">
        <v>0</v>
      </c>
      <c r="E69" s="756">
        <v>60.3792728215751</v>
      </c>
      <c r="F69" s="756">
        <v>3.0709151578674301</v>
      </c>
      <c r="G69" s="756">
        <v>0.31547484375000001</v>
      </c>
      <c r="H69" s="756">
        <v>3907.1910587195998</v>
      </c>
      <c r="I69" s="756">
        <v>3454.4576244990199</v>
      </c>
      <c r="J69" s="756">
        <v>9487.3959042768493</v>
      </c>
      <c r="K69" s="756">
        <v>4374.3810785824498</v>
      </c>
      <c r="L69" s="756">
        <v>0.76672099999999999</v>
      </c>
    </row>
    <row r="70" spans="1:12" s="1418" customFormat="1" ht="8.85" customHeight="1">
      <c r="A70" s="1452" t="s">
        <v>1017</v>
      </c>
      <c r="B70" s="756">
        <v>15777.503880492961</v>
      </c>
      <c r="C70" s="756">
        <v>1017.16577421719</v>
      </c>
      <c r="D70" s="756">
        <v>1.0260161875</v>
      </c>
      <c r="E70" s="756">
        <v>107.270254151552</v>
      </c>
      <c r="F70" s="756">
        <v>0.175764759765625</v>
      </c>
      <c r="G70" s="756">
        <v>3.5781640625E-2</v>
      </c>
      <c r="H70" s="756">
        <v>1707.17055462045</v>
      </c>
      <c r="I70" s="756">
        <v>3085.3029216124201</v>
      </c>
      <c r="J70" s="756">
        <v>6679.2384295360598</v>
      </c>
      <c r="K70" s="756">
        <v>3180.0681437674002</v>
      </c>
      <c r="L70" s="756">
        <v>5.024E-2</v>
      </c>
    </row>
    <row r="71" spans="1:12" s="1418" customFormat="1" ht="8.85" customHeight="1">
      <c r="A71" s="1452"/>
      <c r="B71" s="756"/>
      <c r="C71" s="756"/>
      <c r="D71" s="756"/>
      <c r="E71" s="756"/>
      <c r="F71" s="756"/>
      <c r="G71" s="756"/>
      <c r="H71" s="756"/>
      <c r="I71" s="756"/>
      <c r="J71" s="756"/>
      <c r="K71" s="1462"/>
      <c r="L71" s="1462"/>
    </row>
    <row r="72" spans="1:12" s="1418" customFormat="1" ht="8.85" customHeight="1">
      <c r="A72" s="1454" t="s">
        <v>1679</v>
      </c>
      <c r="B72" s="311">
        <v>34131.728852547865</v>
      </c>
      <c r="C72" s="311">
        <v>758.32677159217099</v>
      </c>
      <c r="D72" s="311">
        <v>2.6344922832031252</v>
      </c>
      <c r="E72" s="311">
        <v>174.26133931295001</v>
      </c>
      <c r="F72" s="311">
        <v>12.73410524755859</v>
      </c>
      <c r="G72" s="311">
        <v>1.98946204589843</v>
      </c>
      <c r="H72" s="311">
        <v>3470.2023237481981</v>
      </c>
      <c r="I72" s="311">
        <v>6990.0893655541258</v>
      </c>
      <c r="J72" s="311">
        <v>17062.350940769349</v>
      </c>
      <c r="K72" s="311">
        <v>5658.6876899944064</v>
      </c>
      <c r="L72" s="311">
        <v>0.45236199999999999</v>
      </c>
    </row>
    <row r="73" spans="1:12" s="1418" customFormat="1" ht="8.85" customHeight="1">
      <c r="A73" s="1452" t="s">
        <v>56</v>
      </c>
      <c r="B73" s="756">
        <v>14375.402328410901</v>
      </c>
      <c r="C73" s="756">
        <v>343.61005240844298</v>
      </c>
      <c r="D73" s="756">
        <v>2.3956171875000001</v>
      </c>
      <c r="E73" s="756">
        <v>64.725950639213508</v>
      </c>
      <c r="F73" s="756">
        <v>5.9219634064941395</v>
      </c>
      <c r="G73" s="756">
        <v>0.61744212499999995</v>
      </c>
      <c r="H73" s="756">
        <v>1404.91578604038</v>
      </c>
      <c r="I73" s="756">
        <v>2770.7803746598101</v>
      </c>
      <c r="J73" s="756">
        <v>6922.9448820279304</v>
      </c>
      <c r="K73" s="756">
        <v>2859.0378979161301</v>
      </c>
      <c r="L73" s="756">
        <v>0.45236199999999999</v>
      </c>
    </row>
    <row r="74" spans="1:12" s="1418" customFormat="1" ht="8.85" customHeight="1">
      <c r="A74" s="1452" t="s">
        <v>57</v>
      </c>
      <c r="B74" s="756">
        <v>14023.952269235708</v>
      </c>
      <c r="C74" s="756">
        <v>294.03875201148702</v>
      </c>
      <c r="D74" s="756">
        <v>0</v>
      </c>
      <c r="E74" s="756">
        <v>86.847413563476493</v>
      </c>
      <c r="F74" s="756">
        <v>4.4391960937500002E-2</v>
      </c>
      <c r="G74" s="756">
        <v>1.3720199208984301</v>
      </c>
      <c r="H74" s="756">
        <v>1327.72459517476</v>
      </c>
      <c r="I74" s="756">
        <v>3341.42855784936</v>
      </c>
      <c r="J74" s="756">
        <v>6984.3797221103396</v>
      </c>
      <c r="K74" s="756">
        <v>1988.11681664445</v>
      </c>
      <c r="L74" s="756">
        <v>0</v>
      </c>
    </row>
    <row r="75" spans="1:12" s="1418" customFormat="1" ht="8.85" customHeight="1">
      <c r="A75" s="1452" t="s">
        <v>58</v>
      </c>
      <c r="B75" s="756">
        <v>5732.3742549012513</v>
      </c>
      <c r="C75" s="756">
        <v>120.677967172241</v>
      </c>
      <c r="D75" s="756">
        <v>0.23887509570312501</v>
      </c>
      <c r="E75" s="756">
        <v>22.687975110259998</v>
      </c>
      <c r="F75" s="756">
        <v>6.7677498801269502</v>
      </c>
      <c r="G75" s="756">
        <v>0</v>
      </c>
      <c r="H75" s="756">
        <v>737.56194253305796</v>
      </c>
      <c r="I75" s="756">
        <v>877.88043304495602</v>
      </c>
      <c r="J75" s="756">
        <v>3155.0263366310801</v>
      </c>
      <c r="K75" s="756">
        <v>811.53297543382598</v>
      </c>
      <c r="L75" s="756">
        <v>0</v>
      </c>
    </row>
    <row r="76" spans="1:12" s="1418" customFormat="1" ht="8.85" customHeight="1">
      <c r="A76" s="1452"/>
      <c r="B76" s="756"/>
      <c r="C76" s="756"/>
      <c r="D76" s="756"/>
      <c r="E76" s="756"/>
      <c r="F76" s="756"/>
      <c r="G76" s="756"/>
      <c r="H76" s="756"/>
      <c r="I76" s="756"/>
      <c r="J76" s="756"/>
      <c r="K76" s="1462"/>
      <c r="L76" s="1462"/>
    </row>
    <row r="77" spans="1:12" s="1418" customFormat="1" ht="8.85" customHeight="1">
      <c r="A77" s="1454" t="s">
        <v>1680</v>
      </c>
      <c r="B77" s="311">
        <v>29535.780574536187</v>
      </c>
      <c r="C77" s="311">
        <v>1209.8766401194289</v>
      </c>
      <c r="D77" s="311">
        <v>0</v>
      </c>
      <c r="E77" s="311">
        <v>124.00545332426151</v>
      </c>
      <c r="F77" s="311">
        <v>3.8295031900000001</v>
      </c>
      <c r="G77" s="311">
        <v>44.466222230018914</v>
      </c>
      <c r="H77" s="311">
        <v>3311.1103921505469</v>
      </c>
      <c r="I77" s="311">
        <v>6167.1365167698477</v>
      </c>
      <c r="J77" s="311">
        <v>13143.673299013768</v>
      </c>
      <c r="K77" s="311">
        <v>5531.6825477383127</v>
      </c>
      <c r="L77" s="311">
        <v>0</v>
      </c>
    </row>
    <row r="78" spans="1:12" s="1418" customFormat="1" ht="8.85" customHeight="1">
      <c r="A78" s="1452" t="s">
        <v>59</v>
      </c>
      <c r="B78" s="756">
        <v>3904.850651561017</v>
      </c>
      <c r="C78" s="756">
        <v>374.08931464232597</v>
      </c>
      <c r="D78" s="756">
        <v>0</v>
      </c>
      <c r="E78" s="756">
        <v>0.131638020141601</v>
      </c>
      <c r="F78" s="756">
        <v>0</v>
      </c>
      <c r="G78" s="756">
        <v>3.7726998901367197E-4</v>
      </c>
      <c r="H78" s="756">
        <v>394.89240749066698</v>
      </c>
      <c r="I78" s="756">
        <v>923.78329040937808</v>
      </c>
      <c r="J78" s="756">
        <v>1341.13989245947</v>
      </c>
      <c r="K78" s="756">
        <v>870.81373126904498</v>
      </c>
      <c r="L78" s="756">
        <v>0</v>
      </c>
    </row>
    <row r="79" spans="1:12" s="1418" customFormat="1" ht="8.85" customHeight="1">
      <c r="A79" s="1452" t="s">
        <v>60</v>
      </c>
      <c r="B79" s="756">
        <v>13439.264416928179</v>
      </c>
      <c r="C79" s="756">
        <v>564.96412453520998</v>
      </c>
      <c r="D79" s="756">
        <v>0</v>
      </c>
      <c r="E79" s="756">
        <v>73.873660003009903</v>
      </c>
      <c r="F79" s="756">
        <v>2.8571157</v>
      </c>
      <c r="G79" s="756">
        <v>44.464055880009902</v>
      </c>
      <c r="H79" s="756">
        <v>1311.10005881707</v>
      </c>
      <c r="I79" s="756">
        <v>2929.7513676062299</v>
      </c>
      <c r="J79" s="756">
        <v>5503.6211290218698</v>
      </c>
      <c r="K79" s="756">
        <v>3008.6329053647801</v>
      </c>
      <c r="L79" s="756">
        <v>0</v>
      </c>
    </row>
    <row r="80" spans="1:12" s="1418" customFormat="1" ht="8.85" customHeight="1">
      <c r="A80" s="1452" t="s">
        <v>61</v>
      </c>
      <c r="B80" s="756">
        <v>12191.665506046991</v>
      </c>
      <c r="C80" s="756">
        <v>270.82320094189299</v>
      </c>
      <c r="D80" s="756">
        <v>0</v>
      </c>
      <c r="E80" s="756">
        <v>50.000155301109999</v>
      </c>
      <c r="F80" s="756">
        <v>0.97238749000000002</v>
      </c>
      <c r="G80" s="756">
        <v>1.7890800199999901E-3</v>
      </c>
      <c r="H80" s="756">
        <v>1605.1179258428099</v>
      </c>
      <c r="I80" s="756">
        <v>2313.6018587542399</v>
      </c>
      <c r="J80" s="756">
        <v>6298.9122775324295</v>
      </c>
      <c r="K80" s="756">
        <v>1652.2359111044875</v>
      </c>
      <c r="L80" s="756">
        <v>0</v>
      </c>
    </row>
    <row r="81" spans="1:13" s="1418" customFormat="1" ht="8.85" customHeight="1">
      <c r="A81" s="1452"/>
      <c r="B81" s="136"/>
      <c r="C81" s="32"/>
      <c r="D81" s="32"/>
      <c r="E81" s="136"/>
      <c r="F81" s="32"/>
      <c r="G81" s="32"/>
      <c r="H81" s="136"/>
      <c r="I81" s="136"/>
      <c r="J81" s="136"/>
      <c r="K81" s="1462"/>
      <c r="L81" s="1462"/>
    </row>
    <row r="82" spans="1:13" s="1417" customFormat="1" ht="8.85" customHeight="1">
      <c r="A82" s="1454" t="s">
        <v>2891</v>
      </c>
      <c r="B82" s="138">
        <v>43323.176839241416</v>
      </c>
      <c r="C82" s="138">
        <v>1458.6866353549722</v>
      </c>
      <c r="D82" s="138">
        <v>2.6170613399600002</v>
      </c>
      <c r="E82" s="138">
        <v>162.58427922259901</v>
      </c>
      <c r="F82" s="138">
        <v>55.444827176999993</v>
      </c>
      <c r="G82" s="138">
        <v>3.0576685729999999</v>
      </c>
      <c r="H82" s="138">
        <v>2822.5570194428465</v>
      </c>
      <c r="I82" s="138">
        <v>7374.5599797094901</v>
      </c>
      <c r="J82" s="138">
        <v>22331.684588267432</v>
      </c>
      <c r="K82" s="138">
        <v>9111.98478015412</v>
      </c>
      <c r="L82" s="138">
        <v>0</v>
      </c>
    </row>
    <row r="83" spans="1:13" s="1417" customFormat="1" ht="8.85" customHeight="1">
      <c r="A83" s="1454" t="s">
        <v>1805</v>
      </c>
      <c r="B83" s="311">
        <v>43323.176839241416</v>
      </c>
      <c r="C83" s="311">
        <v>1458.6866353549722</v>
      </c>
      <c r="D83" s="311">
        <v>2.6170613399600002</v>
      </c>
      <c r="E83" s="311">
        <v>162.58427922259901</v>
      </c>
      <c r="F83" s="311">
        <v>55.444827176999993</v>
      </c>
      <c r="G83" s="311">
        <v>3.0576685729999999</v>
      </c>
      <c r="H83" s="311">
        <v>2822.5570194428465</v>
      </c>
      <c r="I83" s="311">
        <v>7374.5599797094901</v>
      </c>
      <c r="J83" s="311">
        <v>22331.684588267432</v>
      </c>
      <c r="K83" s="138">
        <v>9111.98478015412</v>
      </c>
      <c r="L83" s="138">
        <v>0</v>
      </c>
    </row>
    <row r="84" spans="1:13" s="1418" customFormat="1" ht="8.85" customHeight="1">
      <c r="A84" s="1452" t="s">
        <v>1012</v>
      </c>
      <c r="B84" s="756">
        <v>11178.997711995431</v>
      </c>
      <c r="C84" s="756">
        <v>463.06260134568203</v>
      </c>
      <c r="D84" s="756">
        <v>0</v>
      </c>
      <c r="E84" s="756">
        <v>24.361093060200002</v>
      </c>
      <c r="F84" s="756">
        <v>3.6789789000000003E-2</v>
      </c>
      <c r="G84" s="756">
        <v>0.875646013</v>
      </c>
      <c r="H84" s="756">
        <v>884.17208991358905</v>
      </c>
      <c r="I84" s="756">
        <v>1559.31754974873</v>
      </c>
      <c r="J84" s="756">
        <v>6384.0166636059503</v>
      </c>
      <c r="K84" s="756">
        <v>1863.15527851928</v>
      </c>
      <c r="L84" s="756">
        <v>0</v>
      </c>
    </row>
    <row r="85" spans="1:13" s="1418" customFormat="1" ht="8.85" customHeight="1">
      <c r="A85" s="1452" t="s">
        <v>1013</v>
      </c>
      <c r="B85" s="756">
        <v>13134.641684192156</v>
      </c>
      <c r="C85" s="756">
        <v>462.03050599086902</v>
      </c>
      <c r="D85" s="756">
        <v>0.59878028999999999</v>
      </c>
      <c r="E85" s="756">
        <v>37.882491256400002</v>
      </c>
      <c r="F85" s="756">
        <v>36.014481547999999</v>
      </c>
      <c r="G85" s="756">
        <v>0</v>
      </c>
      <c r="H85" s="756">
        <v>689.53863591524703</v>
      </c>
      <c r="I85" s="756">
        <v>2289.69780614601</v>
      </c>
      <c r="J85" s="756">
        <v>7316.3435679124796</v>
      </c>
      <c r="K85" s="756">
        <v>2302.5354151331499</v>
      </c>
      <c r="L85" s="756">
        <v>0</v>
      </c>
    </row>
    <row r="86" spans="1:13" s="1418" customFormat="1" ht="8.85" customHeight="1">
      <c r="A86" s="1457" t="s">
        <v>1014</v>
      </c>
      <c r="B86" s="1459">
        <v>19009.537443053829</v>
      </c>
      <c r="C86" s="1459">
        <v>533.59352801842101</v>
      </c>
      <c r="D86" s="1459">
        <v>2.0182810499600001</v>
      </c>
      <c r="E86" s="1459">
        <v>100.340694905999</v>
      </c>
      <c r="F86" s="1459">
        <v>19.393555840000001</v>
      </c>
      <c r="G86" s="1459">
        <v>2.1820225600000001</v>
      </c>
      <c r="H86" s="1459">
        <v>1248.8462936140102</v>
      </c>
      <c r="I86" s="1459">
        <v>3525.5446238147501</v>
      </c>
      <c r="J86" s="1459">
        <v>8631.3243567490008</v>
      </c>
      <c r="K86" s="1459">
        <v>4946.2940865016899</v>
      </c>
      <c r="L86" s="1459">
        <v>0</v>
      </c>
    </row>
    <row r="87" spans="1:13" s="1" customFormat="1" ht="9.9499999999999993" customHeight="1"/>
    <row r="88" spans="1:13" s="41" customFormat="1" ht="8.1" customHeight="1">
      <c r="A88" s="41" t="s">
        <v>98</v>
      </c>
      <c r="B88" s="258"/>
      <c r="C88" s="259"/>
      <c r="D88" s="259"/>
      <c r="E88" s="259"/>
      <c r="F88" s="258"/>
      <c r="G88" s="259"/>
      <c r="H88" s="259"/>
      <c r="I88" s="259"/>
      <c r="J88" s="258"/>
      <c r="K88" s="258"/>
      <c r="L88" s="258"/>
      <c r="M88" s="258"/>
    </row>
    <row r="89" spans="1:13" s="1" customFormat="1" ht="9.9499999999999993" customHeight="1"/>
    <row r="90" spans="1:13" s="1" customFormat="1" ht="9.9499999999999993" customHeight="1"/>
    <row r="91" spans="1:13" s="1" customFormat="1" ht="9.9499999999999993" customHeight="1"/>
    <row r="92" spans="1:13" s="1" customFormat="1" ht="9.9499999999999993" customHeight="1"/>
  </sheetData>
  <pageMargins left="0.51181102362204722" right="0.51181102362204722" top="0.98425196850393704" bottom="0" header="0.51181102362204722" footer="0.19685039370078741"/>
  <pageSetup paperSize="9" firstPageNumber="114" orientation="portrait" useFirstPageNumber="1" r:id="rId1"/>
  <headerFooter alignWithMargins="0">
    <oddFooter>&amp;C&amp;"Times New Roman,Bold"&amp;10&amp;P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>
  <sheetPr codeName="Sheet79">
    <pageSetUpPr fitToPage="1"/>
  </sheetPr>
  <dimension ref="A1:XFD99"/>
  <sheetViews>
    <sheetView zoomScale="115" zoomScaleNormal="115" workbookViewId="0">
      <selection activeCell="L88" sqref="L88"/>
    </sheetView>
  </sheetViews>
  <sheetFormatPr defaultColWidth="7.33203125" defaultRowHeight="9.9499999999999993" customHeight="1"/>
  <cols>
    <col min="1" max="1" width="11.33203125" style="19" customWidth="1"/>
    <col min="2" max="2" width="9.6640625" style="19" customWidth="1"/>
    <col min="3" max="3" width="10.83203125" style="19" customWidth="1"/>
    <col min="4" max="6" width="10.5" style="19" customWidth="1"/>
    <col min="7" max="7" width="10" style="19" customWidth="1"/>
    <col min="8" max="8" width="10.33203125" style="19" customWidth="1"/>
    <col min="9" max="9" width="11" style="19" customWidth="1"/>
    <col min="10" max="10" width="10.1640625" style="19" customWidth="1"/>
    <col min="11" max="11" width="10.33203125" style="19" customWidth="1"/>
    <col min="12" max="12" width="10" style="19" customWidth="1"/>
    <col min="13" max="16384" width="7.33203125" style="19"/>
  </cols>
  <sheetData>
    <row r="1" spans="1:17" s="478" customFormat="1" ht="14.1" customHeight="1">
      <c r="A1" s="458" t="s">
        <v>2461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60"/>
    </row>
    <row r="2" spans="1:17" s="478" customFormat="1" ht="14.1" customHeight="1">
      <c r="A2" s="462"/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4"/>
    </row>
    <row r="3" spans="1:17" s="478" customFormat="1" ht="14.1" customHeight="1">
      <c r="A3" s="462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4"/>
    </row>
    <row r="4" spans="1:17" s="478" customFormat="1" ht="14.1" customHeight="1">
      <c r="A4" s="465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7"/>
    </row>
    <row r="5" spans="1:17" s="41" customFormat="1" ht="9.9499999999999993" customHeight="1">
      <c r="A5" s="213"/>
      <c r="B5" s="5"/>
      <c r="C5" s="5"/>
      <c r="D5" s="5"/>
      <c r="E5" s="5"/>
      <c r="F5" s="5"/>
      <c r="G5" s="5"/>
      <c r="H5" s="5"/>
      <c r="I5" s="5"/>
      <c r="J5" s="5"/>
      <c r="K5" s="5"/>
      <c r="L5" s="5" t="s">
        <v>100</v>
      </c>
    </row>
    <row r="6" spans="1:17" s="41" customFormat="1" ht="9.9499999999999993" customHeight="1">
      <c r="A6" s="1907"/>
      <c r="B6" s="5"/>
      <c r="C6" s="5"/>
      <c r="D6" s="5"/>
      <c r="E6" s="5"/>
      <c r="F6" s="5"/>
      <c r="G6" s="5"/>
      <c r="H6" s="5"/>
      <c r="I6" s="5"/>
      <c r="J6" s="5"/>
      <c r="K6" s="5"/>
      <c r="L6" s="5" t="s">
        <v>1776</v>
      </c>
    </row>
    <row r="7" spans="1:17" s="41" customFormat="1" ht="9.9499999999999993" customHeight="1">
      <c r="A7" s="1907"/>
      <c r="B7" s="5"/>
      <c r="C7" s="5"/>
      <c r="D7" s="5"/>
      <c r="E7" s="5" t="s">
        <v>101</v>
      </c>
      <c r="F7" s="5"/>
      <c r="G7" s="5"/>
      <c r="H7" s="5"/>
      <c r="I7" s="5" t="s">
        <v>842</v>
      </c>
      <c r="J7" s="5"/>
      <c r="K7" s="5" t="s">
        <v>103</v>
      </c>
      <c r="L7" s="5" t="s">
        <v>845</v>
      </c>
    </row>
    <row r="8" spans="1:17" s="41" customFormat="1" ht="9.9499999999999993" customHeight="1">
      <c r="A8" s="1907" t="s">
        <v>976</v>
      </c>
      <c r="B8" s="5"/>
      <c r="C8" s="5"/>
      <c r="D8" s="5"/>
      <c r="E8" s="5" t="s">
        <v>105</v>
      </c>
      <c r="F8" s="5"/>
      <c r="G8" s="5"/>
      <c r="H8" s="5"/>
      <c r="I8" s="5" t="s">
        <v>857</v>
      </c>
      <c r="J8" s="5" t="s">
        <v>1791</v>
      </c>
      <c r="K8" s="5" t="s">
        <v>107</v>
      </c>
      <c r="L8" s="5" t="s">
        <v>847</v>
      </c>
    </row>
    <row r="9" spans="1:17" s="41" customFormat="1" ht="9.9499999999999993" customHeight="1">
      <c r="A9" s="1907" t="s">
        <v>1001</v>
      </c>
      <c r="B9" s="5"/>
      <c r="C9" s="5" t="s">
        <v>178</v>
      </c>
      <c r="D9" s="5" t="s">
        <v>767</v>
      </c>
      <c r="E9" s="5" t="s">
        <v>768</v>
      </c>
      <c r="F9" s="5" t="s">
        <v>848</v>
      </c>
      <c r="G9" s="5" t="s">
        <v>814</v>
      </c>
      <c r="H9" s="5"/>
      <c r="I9" s="5" t="s">
        <v>1129</v>
      </c>
      <c r="J9" s="5" t="s">
        <v>1776</v>
      </c>
      <c r="K9" s="5" t="s">
        <v>102</v>
      </c>
      <c r="L9" s="5" t="s">
        <v>816</v>
      </c>
    </row>
    <row r="10" spans="1:17" s="41" customFormat="1" ht="9.9499999999999993" customHeight="1">
      <c r="A10" s="1907" t="s">
        <v>851</v>
      </c>
      <c r="B10" s="5"/>
      <c r="C10" s="5" t="s">
        <v>817</v>
      </c>
      <c r="D10" s="5" t="s">
        <v>1776</v>
      </c>
      <c r="E10" s="5" t="s">
        <v>818</v>
      </c>
      <c r="F10" s="5" t="s">
        <v>819</v>
      </c>
      <c r="G10" s="5" t="s">
        <v>820</v>
      </c>
      <c r="H10" s="5" t="s">
        <v>1130</v>
      </c>
      <c r="I10" s="5" t="s">
        <v>822</v>
      </c>
      <c r="J10" s="5" t="s">
        <v>777</v>
      </c>
      <c r="K10" s="5" t="s">
        <v>824</v>
      </c>
      <c r="L10" s="5" t="s">
        <v>850</v>
      </c>
    </row>
    <row r="11" spans="1:17" s="41" customFormat="1" ht="9.9499999999999993" customHeight="1">
      <c r="A11" s="1907"/>
      <c r="B11" s="5" t="s">
        <v>1341</v>
      </c>
      <c r="C11" s="5" t="s">
        <v>852</v>
      </c>
      <c r="D11" s="5" t="s">
        <v>980</v>
      </c>
      <c r="E11" s="5" t="s">
        <v>827</v>
      </c>
      <c r="F11" s="5" t="s">
        <v>828</v>
      </c>
      <c r="G11" s="5" t="s">
        <v>829</v>
      </c>
      <c r="H11" s="5" t="s">
        <v>853</v>
      </c>
      <c r="I11" s="5" t="s">
        <v>1000</v>
      </c>
      <c r="J11" s="5" t="s">
        <v>854</v>
      </c>
      <c r="K11" s="5" t="s">
        <v>831</v>
      </c>
      <c r="L11" s="5" t="s">
        <v>855</v>
      </c>
    </row>
    <row r="12" spans="1:17" s="41" customFormat="1" ht="9.9499999999999993" customHeight="1">
      <c r="A12" s="1909"/>
      <c r="B12" s="6"/>
      <c r="C12" s="6">
        <v>0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7" s="1439" customFormat="1" ht="8.65" customHeight="1">
      <c r="A13" s="134" t="s">
        <v>1665</v>
      </c>
      <c r="B13" s="1521" t="s">
        <v>134</v>
      </c>
      <c r="C13" s="1521">
        <v>9</v>
      </c>
      <c r="D13" s="1521">
        <v>2.2999999999999998</v>
      </c>
      <c r="E13" s="1521">
        <v>17.100000000000001</v>
      </c>
      <c r="F13" s="1521">
        <v>2.8</v>
      </c>
      <c r="G13" s="1521">
        <v>0.3</v>
      </c>
      <c r="H13" s="1521">
        <v>44.8</v>
      </c>
      <c r="I13" s="1521">
        <v>84.4</v>
      </c>
      <c r="J13" s="1521">
        <v>113.5</v>
      </c>
      <c r="K13" s="1521">
        <v>56.7</v>
      </c>
      <c r="L13" s="1521">
        <v>8</v>
      </c>
      <c r="M13" s="1095"/>
      <c r="N13" s="1095"/>
      <c r="O13" s="1095"/>
      <c r="P13" s="1095"/>
      <c r="Q13" s="1095"/>
    </row>
    <row r="14" spans="1:17" s="1439" customFormat="1" ht="8.65" customHeight="1">
      <c r="A14" s="65" t="s">
        <v>1666</v>
      </c>
      <c r="B14" s="12">
        <v>754.6</v>
      </c>
      <c r="C14" s="12">
        <v>32.9</v>
      </c>
      <c r="D14" s="12">
        <v>10.5</v>
      </c>
      <c r="E14" s="12">
        <v>57.6</v>
      </c>
      <c r="F14" s="12">
        <v>116.5</v>
      </c>
      <c r="G14" s="12">
        <v>1.9</v>
      </c>
      <c r="H14" s="12">
        <v>75.2</v>
      </c>
      <c r="I14" s="12">
        <v>136.4</v>
      </c>
      <c r="J14" s="12">
        <v>255.3</v>
      </c>
      <c r="K14" s="12">
        <v>63</v>
      </c>
      <c r="L14" s="12">
        <v>5.3</v>
      </c>
      <c r="M14" s="1095"/>
      <c r="N14" s="1095"/>
      <c r="O14" s="1095"/>
      <c r="P14" s="1095"/>
      <c r="Q14" s="1095"/>
    </row>
    <row r="15" spans="1:17" s="1439" customFormat="1" ht="8.65" customHeight="1">
      <c r="A15" s="65" t="s">
        <v>1667</v>
      </c>
      <c r="B15" s="12">
        <v>664.5</v>
      </c>
      <c r="C15" s="12">
        <v>20.9</v>
      </c>
      <c r="D15" s="12">
        <v>1.3</v>
      </c>
      <c r="E15" s="12">
        <v>1.5</v>
      </c>
      <c r="F15" s="12">
        <v>132.69999999999999</v>
      </c>
      <c r="G15" s="12">
        <v>0.9</v>
      </c>
      <c r="H15" s="12">
        <v>82.8</v>
      </c>
      <c r="I15" s="12">
        <v>160.80000000000001</v>
      </c>
      <c r="J15" s="12">
        <v>201.9</v>
      </c>
      <c r="K15" s="12">
        <v>53.4</v>
      </c>
      <c r="L15" s="12">
        <v>8.3000000000000007</v>
      </c>
      <c r="M15" s="1095"/>
      <c r="N15" s="1095"/>
      <c r="O15" s="1095"/>
      <c r="P15" s="1095"/>
      <c r="Q15" s="1095"/>
    </row>
    <row r="16" spans="1:17" s="1439" customFormat="1" ht="8.65" customHeight="1">
      <c r="A16" s="65" t="s">
        <v>1668</v>
      </c>
      <c r="B16" s="12">
        <v>935.5</v>
      </c>
      <c r="C16" s="12">
        <v>37.5</v>
      </c>
      <c r="D16" s="12">
        <v>15.1</v>
      </c>
      <c r="E16" s="12">
        <v>10.3</v>
      </c>
      <c r="F16" s="12">
        <v>159.19999999999999</v>
      </c>
      <c r="G16" s="12">
        <v>6.5</v>
      </c>
      <c r="H16" s="12">
        <v>85.5</v>
      </c>
      <c r="I16" s="12">
        <v>268.89999999999998</v>
      </c>
      <c r="J16" s="12">
        <v>273.89999999999998</v>
      </c>
      <c r="K16" s="12">
        <v>76.3</v>
      </c>
      <c r="L16" s="12">
        <v>2.2999999999999998</v>
      </c>
      <c r="M16" s="1095"/>
      <c r="N16" s="1095"/>
      <c r="O16" s="1095"/>
      <c r="P16" s="1095"/>
      <c r="Q16" s="1095"/>
    </row>
    <row r="17" spans="1:17" s="1439" customFormat="1" ht="8.65" customHeight="1">
      <c r="A17" s="65" t="s">
        <v>1669</v>
      </c>
      <c r="B17" s="12">
        <v>1303</v>
      </c>
      <c r="C17" s="12">
        <v>30.2</v>
      </c>
      <c r="D17" s="12">
        <v>4.0999999999999996</v>
      </c>
      <c r="E17" s="12">
        <v>20</v>
      </c>
      <c r="F17" s="12">
        <v>211.7</v>
      </c>
      <c r="G17" s="12">
        <v>4</v>
      </c>
      <c r="H17" s="12">
        <v>103.3</v>
      </c>
      <c r="I17" s="12">
        <v>468.2</v>
      </c>
      <c r="J17" s="12">
        <v>318</v>
      </c>
      <c r="K17" s="12">
        <v>139.4</v>
      </c>
      <c r="L17" s="12">
        <v>4.0999999999999996</v>
      </c>
      <c r="M17" s="1095"/>
      <c r="N17" s="1095"/>
      <c r="O17" s="1095"/>
      <c r="P17" s="1095"/>
      <c r="Q17" s="1095"/>
    </row>
    <row r="18" spans="1:17" s="1439" customFormat="1" ht="8.65" customHeight="1">
      <c r="A18" s="65" t="s">
        <v>1670</v>
      </c>
      <c r="B18" s="12">
        <v>1693.7</v>
      </c>
      <c r="C18" s="12">
        <v>68.599999999999994</v>
      </c>
      <c r="D18" s="12">
        <v>3.4</v>
      </c>
      <c r="E18" s="12">
        <v>27.8</v>
      </c>
      <c r="F18" s="12">
        <v>374.4</v>
      </c>
      <c r="G18" s="12">
        <v>10.9</v>
      </c>
      <c r="H18" s="12">
        <v>165.8</v>
      </c>
      <c r="I18" s="12">
        <v>487.2</v>
      </c>
      <c r="J18" s="12">
        <v>426.9</v>
      </c>
      <c r="K18" s="12">
        <v>122</v>
      </c>
      <c r="L18" s="12">
        <v>6.7</v>
      </c>
      <c r="M18" s="1095"/>
      <c r="N18" s="1095"/>
      <c r="O18" s="1095"/>
      <c r="P18" s="1095"/>
      <c r="Q18" s="1095"/>
    </row>
    <row r="19" spans="1:17" s="1439" customFormat="1" ht="8.65" customHeight="1">
      <c r="A19" s="65" t="s">
        <v>1671</v>
      </c>
      <c r="B19" s="12">
        <v>2249.1999999999998</v>
      </c>
      <c r="C19" s="12">
        <v>127.6</v>
      </c>
      <c r="D19" s="12">
        <v>0.8</v>
      </c>
      <c r="E19" s="12">
        <v>46.5</v>
      </c>
      <c r="F19" s="12">
        <v>531.9</v>
      </c>
      <c r="G19" s="12">
        <v>68.7</v>
      </c>
      <c r="H19" s="12">
        <v>253.9</v>
      </c>
      <c r="I19" s="12">
        <v>604.20000000000005</v>
      </c>
      <c r="J19" s="12">
        <v>403.2</v>
      </c>
      <c r="K19" s="12">
        <v>208.1</v>
      </c>
      <c r="L19" s="12">
        <v>4.3</v>
      </c>
      <c r="M19" s="1095"/>
      <c r="N19" s="1095"/>
      <c r="O19" s="1095"/>
      <c r="P19" s="1095"/>
      <c r="Q19" s="1095"/>
    </row>
    <row r="20" spans="1:17" s="1439" customFormat="1" ht="8.65" customHeight="1">
      <c r="A20" s="65" t="s">
        <v>1672</v>
      </c>
      <c r="B20" s="12">
        <v>2649.4</v>
      </c>
      <c r="C20" s="12">
        <v>172.5</v>
      </c>
      <c r="D20" s="12">
        <v>4.7</v>
      </c>
      <c r="E20" s="12">
        <v>42.5</v>
      </c>
      <c r="F20" s="12">
        <v>529.20000000000005</v>
      </c>
      <c r="G20" s="12">
        <v>53.2</v>
      </c>
      <c r="H20" s="12">
        <v>257.3</v>
      </c>
      <c r="I20" s="12">
        <v>840.7</v>
      </c>
      <c r="J20" s="12">
        <v>511.1</v>
      </c>
      <c r="K20" s="12">
        <v>230</v>
      </c>
      <c r="L20" s="12">
        <v>8.1999999999999993</v>
      </c>
      <c r="M20" s="1095"/>
      <c r="N20" s="1095"/>
      <c r="O20" s="1095"/>
      <c r="P20" s="1095"/>
      <c r="Q20" s="1095"/>
    </row>
    <row r="21" spans="1:17" s="1439" customFormat="1" ht="8.65" customHeight="1">
      <c r="A21" s="65" t="s">
        <v>1673</v>
      </c>
      <c r="B21" s="12">
        <v>3814.4</v>
      </c>
      <c r="C21" s="12">
        <v>360.3</v>
      </c>
      <c r="D21" s="12">
        <v>15.7</v>
      </c>
      <c r="E21" s="12">
        <v>117.1</v>
      </c>
      <c r="F21" s="12">
        <v>636.9</v>
      </c>
      <c r="G21" s="12">
        <v>39.9</v>
      </c>
      <c r="H21" s="12">
        <v>269.7</v>
      </c>
      <c r="I21" s="12">
        <v>1173.4000000000001</v>
      </c>
      <c r="J21" s="12">
        <v>770.5</v>
      </c>
      <c r="K21" s="12">
        <v>426.9</v>
      </c>
      <c r="L21" s="12">
        <v>4</v>
      </c>
      <c r="M21" s="1095"/>
      <c r="N21" s="1095"/>
      <c r="O21" s="1095"/>
      <c r="P21" s="1095"/>
      <c r="Q21" s="1095"/>
    </row>
    <row r="22" spans="1:17" s="1439" customFormat="1" ht="8.65" customHeight="1">
      <c r="A22" s="65" t="s">
        <v>1674</v>
      </c>
      <c r="B22" s="12">
        <v>3456.3</v>
      </c>
      <c r="C22" s="12">
        <v>175.7</v>
      </c>
      <c r="D22" s="12">
        <v>2.1</v>
      </c>
      <c r="E22" s="12">
        <v>131.9</v>
      </c>
      <c r="F22" s="12">
        <v>654</v>
      </c>
      <c r="G22" s="12">
        <v>31.3</v>
      </c>
      <c r="H22" s="12">
        <v>287.8</v>
      </c>
      <c r="I22" s="12">
        <v>861</v>
      </c>
      <c r="J22" s="12">
        <v>1002.3</v>
      </c>
      <c r="K22" s="12">
        <v>308.89999999999998</v>
      </c>
      <c r="L22" s="12">
        <v>1.3</v>
      </c>
      <c r="M22" s="1095"/>
      <c r="N22" s="1095"/>
      <c r="O22" s="1095"/>
      <c r="P22" s="1095"/>
      <c r="Q22" s="1095"/>
    </row>
    <row r="23" spans="1:17" s="1439" customFormat="1" ht="8.65" customHeight="1">
      <c r="A23" s="65" t="s">
        <v>1675</v>
      </c>
      <c r="B23" s="12">
        <v>3846.3</v>
      </c>
      <c r="C23" s="12">
        <v>106.2</v>
      </c>
      <c r="D23" s="12">
        <v>4.8</v>
      </c>
      <c r="E23" s="12">
        <v>224.6</v>
      </c>
      <c r="F23" s="12">
        <v>767.6</v>
      </c>
      <c r="G23" s="12">
        <v>60.6</v>
      </c>
      <c r="H23" s="12">
        <v>395.1</v>
      </c>
      <c r="I23" s="12">
        <v>1083.2</v>
      </c>
      <c r="J23" s="12">
        <v>977.3</v>
      </c>
      <c r="K23" s="12">
        <v>222.9</v>
      </c>
      <c r="L23" s="12">
        <v>4</v>
      </c>
      <c r="M23" s="1095"/>
      <c r="N23" s="1095"/>
      <c r="O23" s="1095"/>
      <c r="P23" s="1095"/>
      <c r="Q23" s="1095"/>
    </row>
    <row r="24" spans="1:17" s="1439" customFormat="1" ht="8.65" customHeight="1">
      <c r="A24" s="65" t="s">
        <v>1676</v>
      </c>
      <c r="B24" s="12">
        <v>5370.3</v>
      </c>
      <c r="C24" s="12">
        <v>232.6</v>
      </c>
      <c r="D24" s="12">
        <v>0.8</v>
      </c>
      <c r="E24" s="12">
        <v>294</v>
      </c>
      <c r="F24" s="12">
        <v>904.7</v>
      </c>
      <c r="G24" s="12">
        <v>86.1</v>
      </c>
      <c r="H24" s="12">
        <v>623.1</v>
      </c>
      <c r="I24" s="12">
        <v>1360.3</v>
      </c>
      <c r="J24" s="12">
        <v>1441.4</v>
      </c>
      <c r="K24" s="12">
        <v>424</v>
      </c>
      <c r="L24" s="12">
        <v>3.3</v>
      </c>
      <c r="M24" s="1095"/>
      <c r="N24" s="1095"/>
      <c r="O24" s="1095"/>
      <c r="P24" s="1095"/>
      <c r="Q24" s="1095"/>
    </row>
    <row r="25" spans="1:17" s="1439" customFormat="1" ht="8.65" customHeight="1">
      <c r="A25" s="65" t="s">
        <v>1677</v>
      </c>
      <c r="B25" s="12">
        <v>6643.2</v>
      </c>
      <c r="C25" s="12">
        <v>264.60000000000002</v>
      </c>
      <c r="D25" s="12">
        <v>3.5</v>
      </c>
      <c r="E25" s="12">
        <v>514</v>
      </c>
      <c r="F25" s="12">
        <v>796.3</v>
      </c>
      <c r="G25" s="12">
        <v>170.9</v>
      </c>
      <c r="H25" s="12">
        <v>615.6</v>
      </c>
      <c r="I25" s="12">
        <v>1825.1</v>
      </c>
      <c r="J25" s="12">
        <v>2028.1</v>
      </c>
      <c r="K25" s="12">
        <v>421.7</v>
      </c>
      <c r="L25" s="12">
        <v>3.4</v>
      </c>
      <c r="M25" s="1095"/>
      <c r="N25" s="1095"/>
      <c r="O25" s="1095"/>
      <c r="P25" s="1095"/>
      <c r="Q25" s="1095"/>
    </row>
    <row r="26" spans="1:17" s="1439" customFormat="1" ht="8.65" customHeight="1">
      <c r="A26" s="65" t="s">
        <v>1678</v>
      </c>
      <c r="B26" s="12">
        <v>9273.9</v>
      </c>
      <c r="C26" s="12">
        <v>360.5</v>
      </c>
      <c r="D26" s="12">
        <v>9.1999999999999993</v>
      </c>
      <c r="E26" s="12">
        <v>907.9</v>
      </c>
      <c r="F26" s="12">
        <v>903.2</v>
      </c>
      <c r="G26" s="12">
        <v>346.2</v>
      </c>
      <c r="H26" s="12">
        <v>676.5</v>
      </c>
      <c r="I26" s="12">
        <v>2261.6</v>
      </c>
      <c r="J26" s="12">
        <v>3317.8</v>
      </c>
      <c r="K26" s="12">
        <v>486.4</v>
      </c>
      <c r="L26" s="12">
        <v>4.5999999999999996</v>
      </c>
      <c r="M26" s="1095"/>
      <c r="N26" s="1095"/>
      <c r="O26" s="1095"/>
      <c r="P26" s="1095"/>
      <c r="Q26" s="1095"/>
    </row>
    <row r="27" spans="1:17" s="1439" customFormat="1" ht="8.65" customHeight="1">
      <c r="A27" s="65" t="s">
        <v>727</v>
      </c>
      <c r="B27" s="12">
        <v>12025</v>
      </c>
      <c r="C27" s="12">
        <v>410.7</v>
      </c>
      <c r="D27" s="12">
        <v>9.6999999999999993</v>
      </c>
      <c r="E27" s="12">
        <v>1094.8</v>
      </c>
      <c r="F27" s="12">
        <v>1022.3</v>
      </c>
      <c r="G27" s="12">
        <v>339.1</v>
      </c>
      <c r="H27" s="12">
        <v>880.2</v>
      </c>
      <c r="I27" s="12">
        <v>3452.1</v>
      </c>
      <c r="J27" s="12">
        <v>4028.2</v>
      </c>
      <c r="K27" s="12">
        <v>784.9</v>
      </c>
      <c r="L27" s="12">
        <v>3</v>
      </c>
      <c r="M27" s="1095"/>
      <c r="N27" s="1095"/>
      <c r="O27" s="1095"/>
      <c r="P27" s="1095"/>
      <c r="Q27" s="1095"/>
    </row>
    <row r="28" spans="1:17" s="1439" customFormat="1" ht="8.65" customHeight="1">
      <c r="A28" s="65" t="s">
        <v>728</v>
      </c>
      <c r="B28" s="12">
        <v>13650.4</v>
      </c>
      <c r="C28" s="12">
        <v>469.4</v>
      </c>
      <c r="D28" s="12">
        <v>23.8</v>
      </c>
      <c r="E28" s="12">
        <v>1490.6</v>
      </c>
      <c r="F28" s="12">
        <v>1478.6</v>
      </c>
      <c r="G28" s="12">
        <v>475.7</v>
      </c>
      <c r="H28" s="12">
        <v>1889.5</v>
      </c>
      <c r="I28" s="12">
        <v>3712.6</v>
      </c>
      <c r="J28" s="12">
        <v>3102.5</v>
      </c>
      <c r="K28" s="12">
        <v>1007.2</v>
      </c>
      <c r="L28" s="12">
        <v>0.5</v>
      </c>
      <c r="M28" s="1095"/>
      <c r="N28" s="1095"/>
      <c r="O28" s="1095"/>
      <c r="P28" s="1095"/>
      <c r="Q28" s="1095"/>
    </row>
    <row r="29" spans="1:17" s="1439" customFormat="1" ht="8.65" customHeight="1">
      <c r="A29" s="65" t="s">
        <v>729</v>
      </c>
      <c r="B29" s="12">
        <v>15903.4</v>
      </c>
      <c r="C29" s="12">
        <v>323.7</v>
      </c>
      <c r="D29" s="12">
        <v>2.6</v>
      </c>
      <c r="E29" s="12">
        <v>1835</v>
      </c>
      <c r="F29" s="12">
        <v>2068.1999999999998</v>
      </c>
      <c r="G29" s="12">
        <v>740.1</v>
      </c>
      <c r="H29" s="12">
        <v>1771.1</v>
      </c>
      <c r="I29" s="12">
        <v>4001.9</v>
      </c>
      <c r="J29" s="12">
        <v>4361.3</v>
      </c>
      <c r="K29" s="12">
        <v>798.6</v>
      </c>
      <c r="L29" s="12">
        <v>0.9</v>
      </c>
      <c r="M29" s="1095"/>
      <c r="N29" s="1095"/>
      <c r="O29" s="1095"/>
      <c r="P29" s="1095"/>
      <c r="Q29" s="1095"/>
    </row>
    <row r="30" spans="1:17" s="1439" customFormat="1" ht="8.65" customHeight="1">
      <c r="A30" s="65" t="s">
        <v>732</v>
      </c>
      <c r="B30" s="12">
        <v>20694.5</v>
      </c>
      <c r="C30" s="12">
        <v>517.6</v>
      </c>
      <c r="D30" s="12">
        <v>10</v>
      </c>
      <c r="E30" s="12">
        <v>3160.6</v>
      </c>
      <c r="F30" s="12">
        <v>3323.4</v>
      </c>
      <c r="G30" s="12">
        <v>800.9</v>
      </c>
      <c r="H30" s="12">
        <v>2723.8</v>
      </c>
      <c r="I30" s="12">
        <v>5301.6</v>
      </c>
      <c r="J30" s="12">
        <v>3641.4</v>
      </c>
      <c r="K30" s="12">
        <v>1029</v>
      </c>
      <c r="L30" s="12">
        <v>186.2</v>
      </c>
      <c r="M30" s="1095"/>
      <c r="N30" s="1095"/>
      <c r="O30" s="1095"/>
      <c r="P30" s="1095"/>
      <c r="Q30" s="1095"/>
    </row>
    <row r="31" spans="1:17" s="1439" customFormat="1" ht="8.65" customHeight="1">
      <c r="A31" s="65" t="s">
        <v>737</v>
      </c>
      <c r="B31" s="12">
        <v>26663.5</v>
      </c>
      <c r="C31" s="12">
        <v>487.1</v>
      </c>
      <c r="D31" s="12">
        <v>25.7</v>
      </c>
      <c r="E31" s="12">
        <v>3584</v>
      </c>
      <c r="F31" s="12">
        <v>3477.5</v>
      </c>
      <c r="G31" s="12">
        <v>1081.5</v>
      </c>
      <c r="H31" s="12">
        <v>3352.4</v>
      </c>
      <c r="I31" s="12">
        <v>7666.6</v>
      </c>
      <c r="J31" s="12">
        <v>5417.6</v>
      </c>
      <c r="K31" s="12">
        <v>1548.6</v>
      </c>
      <c r="L31" s="12">
        <v>22.5</v>
      </c>
      <c r="M31" s="1095"/>
      <c r="N31" s="1095"/>
      <c r="O31" s="1095"/>
      <c r="P31" s="1095"/>
      <c r="Q31" s="1095"/>
    </row>
    <row r="32" spans="1:17" s="1439" customFormat="1" ht="8.65" customHeight="1">
      <c r="A32" s="65" t="s">
        <v>738</v>
      </c>
      <c r="B32" s="12">
        <v>34535.4</v>
      </c>
      <c r="C32" s="12">
        <v>1039.9000000000001</v>
      </c>
      <c r="D32" s="12">
        <v>27.1</v>
      </c>
      <c r="E32" s="12">
        <v>2726.6</v>
      </c>
      <c r="F32" s="12">
        <v>4402</v>
      </c>
      <c r="G32" s="12">
        <v>1448</v>
      </c>
      <c r="H32" s="12">
        <v>3064.5</v>
      </c>
      <c r="I32" s="12">
        <v>13218.9</v>
      </c>
      <c r="J32" s="12">
        <v>6439.5</v>
      </c>
      <c r="K32" s="12">
        <v>2079.4</v>
      </c>
      <c r="L32" s="12">
        <v>89.5</v>
      </c>
      <c r="M32" s="1095"/>
      <c r="N32" s="1095"/>
      <c r="O32" s="1095"/>
      <c r="P32" s="1095"/>
      <c r="Q32" s="1095"/>
    </row>
    <row r="33" spans="1:17" s="1439" customFormat="1" ht="8.65" customHeight="1">
      <c r="A33" s="65" t="s">
        <v>740</v>
      </c>
      <c r="B33" s="12">
        <v>44063.6</v>
      </c>
      <c r="C33" s="12">
        <v>1630</v>
      </c>
      <c r="D33" s="12">
        <v>32.1</v>
      </c>
      <c r="E33" s="12">
        <v>2709.4</v>
      </c>
      <c r="F33" s="12">
        <v>4337.2</v>
      </c>
      <c r="G33" s="12">
        <v>2044.6</v>
      </c>
      <c r="H33" s="12">
        <v>4318.8</v>
      </c>
      <c r="I33" s="12">
        <v>17926.2</v>
      </c>
      <c r="J33" s="12">
        <v>8787.5</v>
      </c>
      <c r="K33" s="12">
        <v>2266.1</v>
      </c>
      <c r="L33" s="12">
        <v>11.7</v>
      </c>
      <c r="M33" s="1095"/>
      <c r="N33" s="1095"/>
      <c r="O33" s="1095"/>
      <c r="P33" s="1095"/>
      <c r="Q33" s="1095"/>
    </row>
    <row r="34" spans="1:17" s="1439" customFormat="1" ht="8.65" customHeight="1">
      <c r="A34" s="65" t="s">
        <v>741</v>
      </c>
      <c r="B34" s="12">
        <v>50055.9</v>
      </c>
      <c r="C34" s="12">
        <v>1520.1</v>
      </c>
      <c r="D34" s="12">
        <v>70.900000000000006</v>
      </c>
      <c r="E34" s="12">
        <v>3976.4</v>
      </c>
      <c r="F34" s="12">
        <v>5112.6000000000004</v>
      </c>
      <c r="G34" s="12">
        <v>2779.5</v>
      </c>
      <c r="H34" s="12">
        <v>5146.2</v>
      </c>
      <c r="I34" s="12">
        <v>18657.099999999999</v>
      </c>
      <c r="J34" s="12">
        <v>9999.5</v>
      </c>
      <c r="K34" s="12">
        <v>2792.8</v>
      </c>
      <c r="L34" s="12">
        <v>0.8</v>
      </c>
      <c r="M34" s="1095"/>
      <c r="N34" s="1095"/>
      <c r="O34" s="1095"/>
      <c r="P34" s="1095"/>
      <c r="Q34" s="1095"/>
    </row>
    <row r="35" spans="1:17" s="1439" customFormat="1" ht="8.65" customHeight="1">
      <c r="A35" s="1528" t="s">
        <v>742</v>
      </c>
      <c r="B35" s="311">
        <v>68700.100000000006</v>
      </c>
      <c r="C35" s="311">
        <v>1742.4</v>
      </c>
      <c r="D35" s="311">
        <v>53.9</v>
      </c>
      <c r="E35" s="311">
        <v>4786</v>
      </c>
      <c r="F35" s="311">
        <v>6661.2</v>
      </c>
      <c r="G35" s="311">
        <v>2236.1</v>
      </c>
      <c r="H35" s="311">
        <v>4427.2</v>
      </c>
      <c r="I35" s="311">
        <v>35779.699999999997</v>
      </c>
      <c r="J35" s="311">
        <v>8741.2000000000007</v>
      </c>
      <c r="K35" s="311">
        <v>2745.2</v>
      </c>
      <c r="L35" s="311">
        <v>1527.2</v>
      </c>
      <c r="M35" s="1095"/>
      <c r="N35" s="1095"/>
      <c r="O35" s="1095"/>
      <c r="P35" s="1095"/>
      <c r="Q35" s="1095"/>
    </row>
    <row r="36" spans="1:17" s="1439" customFormat="1" ht="8.65" customHeight="1">
      <c r="A36" s="1528" t="s">
        <v>743</v>
      </c>
      <c r="B36" s="311">
        <v>61671</v>
      </c>
      <c r="C36" s="311">
        <v>1564.2</v>
      </c>
      <c r="D36" s="311">
        <v>122.3</v>
      </c>
      <c r="E36" s="311">
        <v>5955.5</v>
      </c>
      <c r="F36" s="311">
        <v>9057.7000000000007</v>
      </c>
      <c r="G36" s="311">
        <v>2013.8</v>
      </c>
      <c r="H36" s="311">
        <v>5797.8</v>
      </c>
      <c r="I36" s="311">
        <v>22682</v>
      </c>
      <c r="J36" s="311">
        <v>11580.5</v>
      </c>
      <c r="K36" s="311">
        <v>2605</v>
      </c>
      <c r="L36" s="311">
        <v>292.2</v>
      </c>
      <c r="M36" s="1095"/>
      <c r="N36" s="1095"/>
      <c r="O36" s="1095"/>
      <c r="P36" s="1095"/>
      <c r="Q36" s="1095"/>
    </row>
    <row r="37" spans="1:17" s="1417" customFormat="1" ht="8.65" customHeight="1">
      <c r="A37" s="1528" t="s">
        <v>744</v>
      </c>
      <c r="B37" s="311">
        <v>55405.599999999999</v>
      </c>
      <c r="C37" s="311">
        <v>2109.5</v>
      </c>
      <c r="D37" s="311">
        <v>188.1</v>
      </c>
      <c r="E37" s="311">
        <v>4876.8</v>
      </c>
      <c r="F37" s="311">
        <v>8224.4</v>
      </c>
      <c r="G37" s="311">
        <v>3289</v>
      </c>
      <c r="H37" s="311">
        <v>6974.4</v>
      </c>
      <c r="I37" s="311">
        <v>15155.9</v>
      </c>
      <c r="J37" s="311">
        <v>11400.2</v>
      </c>
      <c r="K37" s="311">
        <v>2921.7</v>
      </c>
      <c r="L37" s="311">
        <v>265.60000000000002</v>
      </c>
      <c r="M37" s="1939"/>
      <c r="N37" s="717"/>
      <c r="O37" s="717"/>
      <c r="P37" s="717"/>
      <c r="Q37" s="717"/>
    </row>
    <row r="38" spans="1:17" s="1439" customFormat="1" ht="8.65" customHeight="1">
      <c r="A38" s="1449" t="s">
        <v>745</v>
      </c>
      <c r="B38" s="65">
        <v>68844.800000000003</v>
      </c>
      <c r="C38" s="65">
        <v>3863.2</v>
      </c>
      <c r="D38" s="65">
        <v>264</v>
      </c>
      <c r="E38" s="65">
        <v>5476.5</v>
      </c>
      <c r="F38" s="65">
        <v>8319.4</v>
      </c>
      <c r="G38" s="65">
        <v>4362</v>
      </c>
      <c r="H38" s="65">
        <v>8186.5</v>
      </c>
      <c r="I38" s="65">
        <v>20387.599999999999</v>
      </c>
      <c r="J38" s="65">
        <v>13541.8</v>
      </c>
      <c r="K38" s="65">
        <v>4365.7</v>
      </c>
      <c r="L38" s="65">
        <v>78.099999999999994</v>
      </c>
      <c r="M38" s="1095"/>
      <c r="N38" s="1095"/>
      <c r="O38" s="1095"/>
      <c r="P38" s="1095"/>
      <c r="Q38" s="1095"/>
    </row>
    <row r="39" spans="1:17" s="1448" customFormat="1" ht="8.65" customHeight="1">
      <c r="A39" s="1449" t="s">
        <v>926</v>
      </c>
      <c r="B39" s="65">
        <v>60986.3</v>
      </c>
      <c r="C39" s="65">
        <v>1582.1</v>
      </c>
      <c r="D39" s="65">
        <v>276</v>
      </c>
      <c r="E39" s="65">
        <v>5184.1000000000004</v>
      </c>
      <c r="F39" s="65">
        <v>414.8</v>
      </c>
      <c r="G39" s="65">
        <v>5171</v>
      </c>
      <c r="H39" s="65">
        <v>6313.9</v>
      </c>
      <c r="I39" s="65">
        <v>23098.2</v>
      </c>
      <c r="J39" s="65">
        <v>14341.3</v>
      </c>
      <c r="K39" s="65">
        <v>4604.8999999999996</v>
      </c>
      <c r="L39" s="65">
        <v>0</v>
      </c>
      <c r="M39" s="371"/>
      <c r="N39" s="371"/>
      <c r="O39" s="371"/>
      <c r="P39" s="371"/>
      <c r="Q39" s="371"/>
    </row>
    <row r="40" spans="1:17" s="1418" customFormat="1" ht="8.65" customHeight="1">
      <c r="A40" s="263" t="s">
        <v>748</v>
      </c>
      <c r="B40" s="65">
        <v>50766.9</v>
      </c>
      <c r="C40" s="65">
        <v>1344.1</v>
      </c>
      <c r="D40" s="65">
        <v>97.8</v>
      </c>
      <c r="E40" s="65">
        <v>3702.1</v>
      </c>
      <c r="F40" s="65">
        <v>460.4</v>
      </c>
      <c r="G40" s="65">
        <v>7864.5</v>
      </c>
      <c r="H40" s="65">
        <v>7251.2</v>
      </c>
      <c r="I40" s="65">
        <v>14142.7</v>
      </c>
      <c r="J40" s="65">
        <v>11986.4</v>
      </c>
      <c r="K40" s="65">
        <v>3902.1</v>
      </c>
      <c r="L40" s="65">
        <v>15.6</v>
      </c>
      <c r="M40" s="701"/>
      <c r="N40" s="701"/>
      <c r="O40" s="701"/>
      <c r="P40" s="701"/>
      <c r="Q40" s="701"/>
    </row>
    <row r="41" spans="1:17" s="1418" customFormat="1" ht="8.65" customHeight="1">
      <c r="A41" s="1449" t="s">
        <v>895</v>
      </c>
      <c r="B41" s="65">
        <v>53427.9</v>
      </c>
      <c r="C41" s="65">
        <v>2772.4</v>
      </c>
      <c r="D41" s="65">
        <v>192.1</v>
      </c>
      <c r="E41" s="65">
        <v>4181.8</v>
      </c>
      <c r="F41" s="65">
        <v>338.4</v>
      </c>
      <c r="G41" s="65">
        <v>7695.1</v>
      </c>
      <c r="H41" s="65">
        <v>7532.6</v>
      </c>
      <c r="I41" s="65">
        <v>12388.6</v>
      </c>
      <c r="J41" s="65">
        <v>12257.3</v>
      </c>
      <c r="K41" s="65">
        <v>4547.6000000000004</v>
      </c>
      <c r="L41" s="65">
        <v>1522</v>
      </c>
      <c r="M41" s="701"/>
      <c r="N41" s="701"/>
      <c r="O41" s="701"/>
      <c r="P41" s="701"/>
      <c r="Q41" s="701"/>
    </row>
    <row r="42" spans="1:17" s="1418" customFormat="1" ht="8.65" customHeight="1">
      <c r="A42" s="263" t="s">
        <v>873</v>
      </c>
      <c r="B42" s="65">
        <v>57537.599999999999</v>
      </c>
      <c r="C42" s="65">
        <v>2196.1</v>
      </c>
      <c r="D42" s="65">
        <v>288.89999999999998</v>
      </c>
      <c r="E42" s="65">
        <v>5922.2</v>
      </c>
      <c r="F42" s="65">
        <v>310.5</v>
      </c>
      <c r="G42" s="65">
        <v>8526.5</v>
      </c>
      <c r="H42" s="65">
        <v>8461.1</v>
      </c>
      <c r="I42" s="65">
        <v>13703</v>
      </c>
      <c r="J42" s="65">
        <v>13770.4</v>
      </c>
      <c r="K42" s="65">
        <v>2947.5</v>
      </c>
      <c r="L42" s="65">
        <v>1411.4</v>
      </c>
      <c r="M42" s="701"/>
      <c r="N42" s="701"/>
      <c r="O42" s="701"/>
      <c r="P42" s="701"/>
      <c r="Q42" s="701"/>
    </row>
    <row r="43" spans="1:17" s="1418" customFormat="1" ht="8.65" customHeight="1">
      <c r="A43" s="263" t="s">
        <v>1601</v>
      </c>
      <c r="B43" s="311">
        <v>60798.1</v>
      </c>
      <c r="C43" s="311">
        <v>3070.6</v>
      </c>
      <c r="D43" s="311">
        <v>328.1</v>
      </c>
      <c r="E43" s="311">
        <v>6536.6</v>
      </c>
      <c r="F43" s="311">
        <v>376</v>
      </c>
      <c r="G43" s="311">
        <v>5951.9</v>
      </c>
      <c r="H43" s="311">
        <v>8700.2999999999993</v>
      </c>
      <c r="I43" s="311">
        <v>14395.4</v>
      </c>
      <c r="J43" s="311">
        <v>15188.3</v>
      </c>
      <c r="K43" s="311">
        <v>4837</v>
      </c>
      <c r="L43" s="311">
        <v>1413.9</v>
      </c>
      <c r="M43" s="701"/>
      <c r="N43" s="701"/>
      <c r="O43" s="701"/>
      <c r="P43" s="701"/>
      <c r="Q43" s="701"/>
    </row>
    <row r="44" spans="1:17" s="1418" customFormat="1" ht="8.65" customHeight="1">
      <c r="A44" s="263" t="s">
        <v>1683</v>
      </c>
      <c r="B44" s="311">
        <v>66637.2</v>
      </c>
      <c r="C44" s="311">
        <v>3189.9</v>
      </c>
      <c r="D44" s="311">
        <v>437.3</v>
      </c>
      <c r="E44" s="311">
        <v>5124.7</v>
      </c>
      <c r="F44" s="311">
        <v>781.7</v>
      </c>
      <c r="G44" s="311">
        <v>10044</v>
      </c>
      <c r="H44" s="311">
        <v>11229.4</v>
      </c>
      <c r="I44" s="311">
        <v>15113.1</v>
      </c>
      <c r="J44" s="311">
        <v>14220.6</v>
      </c>
      <c r="K44" s="311">
        <v>6345.7</v>
      </c>
      <c r="L44" s="311">
        <v>150.80000000000001</v>
      </c>
      <c r="M44" s="701"/>
      <c r="N44" s="701"/>
      <c r="O44" s="701"/>
      <c r="P44" s="701"/>
      <c r="Q44" s="701"/>
    </row>
    <row r="45" spans="1:17" s="1418" customFormat="1" ht="8.65" customHeight="1">
      <c r="A45" s="1451" t="s">
        <v>1408</v>
      </c>
      <c r="B45" s="65">
        <v>78822.3</v>
      </c>
      <c r="C45" s="65">
        <v>4675.5</v>
      </c>
      <c r="D45" s="65">
        <v>245.3</v>
      </c>
      <c r="E45" s="65">
        <v>4064.7</v>
      </c>
      <c r="F45" s="65">
        <v>749.4</v>
      </c>
      <c r="G45" s="65">
        <v>12072</v>
      </c>
      <c r="H45" s="65">
        <v>12348.2</v>
      </c>
      <c r="I45" s="65">
        <v>18517.8</v>
      </c>
      <c r="J45" s="65">
        <v>17844.099999999999</v>
      </c>
      <c r="K45" s="65">
        <v>8047</v>
      </c>
      <c r="L45" s="65">
        <v>258.3</v>
      </c>
      <c r="M45" s="701"/>
      <c r="N45" s="701"/>
      <c r="O45" s="701"/>
      <c r="P45" s="701"/>
      <c r="Q45" s="701"/>
    </row>
    <row r="46" spans="1:17" s="1418" customFormat="1" ht="8.65" customHeight="1">
      <c r="A46" s="1451" t="s">
        <v>1441</v>
      </c>
      <c r="B46" s="1475">
        <v>79561.3</v>
      </c>
      <c r="C46" s="1475">
        <v>6081.3</v>
      </c>
      <c r="D46" s="1475">
        <v>361.2</v>
      </c>
      <c r="E46" s="1475">
        <v>3664.7</v>
      </c>
      <c r="F46" s="1475">
        <v>822.1</v>
      </c>
      <c r="G46" s="1475">
        <v>9169.4</v>
      </c>
      <c r="H46" s="1475">
        <v>11506.9</v>
      </c>
      <c r="I46" s="1475">
        <v>16497.5</v>
      </c>
      <c r="J46" s="1475">
        <v>24941.599999999999</v>
      </c>
      <c r="K46" s="1475">
        <v>6506.5</v>
      </c>
      <c r="L46" s="1475">
        <v>10.1</v>
      </c>
      <c r="M46" s="701"/>
      <c r="N46" s="701"/>
      <c r="O46" s="701"/>
      <c r="P46" s="701"/>
      <c r="Q46" s="701"/>
    </row>
    <row r="47" spans="1:17" s="1418" customFormat="1" ht="8.65" customHeight="1">
      <c r="A47" s="1451" t="s">
        <v>1442</v>
      </c>
      <c r="B47" s="1475">
        <v>122032</v>
      </c>
      <c r="C47" s="1475">
        <v>8135.8</v>
      </c>
      <c r="D47" s="1475">
        <v>70.5</v>
      </c>
      <c r="E47" s="1475">
        <v>4073.1</v>
      </c>
      <c r="F47" s="1475">
        <v>1336.5</v>
      </c>
      <c r="G47" s="1475">
        <v>8968.6</v>
      </c>
      <c r="H47" s="1475">
        <v>16702.2</v>
      </c>
      <c r="I47" s="1475">
        <v>36051.9</v>
      </c>
      <c r="J47" s="1475">
        <v>34784</v>
      </c>
      <c r="K47" s="1475">
        <v>11908.7</v>
      </c>
      <c r="L47" s="1475">
        <v>0.7</v>
      </c>
      <c r="M47" s="701"/>
      <c r="N47" s="701"/>
      <c r="O47" s="701"/>
      <c r="P47" s="701"/>
      <c r="Q47" s="701"/>
    </row>
    <row r="48" spans="1:17" s="1418" customFormat="1" ht="8.65" customHeight="1">
      <c r="A48" s="1451" t="s">
        <v>721</v>
      </c>
      <c r="B48" s="1475">
        <v>157220.9</v>
      </c>
      <c r="C48" s="1475">
        <v>7914.6</v>
      </c>
      <c r="D48" s="1475">
        <v>484.6</v>
      </c>
      <c r="E48" s="1475">
        <v>5617.1</v>
      </c>
      <c r="F48" s="1475">
        <v>2390</v>
      </c>
      <c r="G48" s="1475">
        <v>9019.4</v>
      </c>
      <c r="H48" s="1475">
        <v>17502.2</v>
      </c>
      <c r="I48" s="1475">
        <v>63674.9</v>
      </c>
      <c r="J48" s="1475">
        <v>40725.599999999999</v>
      </c>
      <c r="K48" s="1475">
        <v>9889.4</v>
      </c>
      <c r="L48" s="1475">
        <v>3.1</v>
      </c>
      <c r="M48" s="701"/>
      <c r="N48" s="701"/>
      <c r="O48" s="701"/>
      <c r="P48" s="701"/>
      <c r="Q48" s="701"/>
    </row>
    <row r="49" spans="1:17" s="1473" customFormat="1" ht="8.65" customHeight="1">
      <c r="A49" s="302" t="s">
        <v>292</v>
      </c>
      <c r="B49" s="65">
        <v>134250.30000000002</v>
      </c>
      <c r="C49" s="65">
        <v>7088.4000000000005</v>
      </c>
      <c r="D49" s="65">
        <v>31.5</v>
      </c>
      <c r="E49" s="65">
        <v>3707.8</v>
      </c>
      <c r="F49" s="65">
        <v>2247.9</v>
      </c>
      <c r="G49" s="65">
        <v>14733.800000000001</v>
      </c>
      <c r="H49" s="65">
        <v>19566</v>
      </c>
      <c r="I49" s="65">
        <v>33059.300000000003</v>
      </c>
      <c r="J49" s="65">
        <v>42522.899999999994</v>
      </c>
      <c r="K49" s="65">
        <v>11286.800000000001</v>
      </c>
      <c r="L49" s="65">
        <v>5.9</v>
      </c>
      <c r="M49" s="612"/>
      <c r="N49" s="612"/>
      <c r="O49" s="612"/>
      <c r="P49" s="612"/>
      <c r="Q49" s="612"/>
    </row>
    <row r="50" spans="1:17" s="1473" customFormat="1" ht="8.65" customHeight="1">
      <c r="A50" s="302" t="s">
        <v>1195</v>
      </c>
      <c r="B50" s="65">
        <v>162278.09999999998</v>
      </c>
      <c r="C50" s="65">
        <v>10721.5</v>
      </c>
      <c r="D50" s="65">
        <v>718.09999999999991</v>
      </c>
      <c r="E50" s="65">
        <v>3291.5</v>
      </c>
      <c r="F50" s="65">
        <v>2386.1000000000004</v>
      </c>
      <c r="G50" s="65">
        <v>17910</v>
      </c>
      <c r="H50" s="65">
        <v>19390.699999999997</v>
      </c>
      <c r="I50" s="65">
        <v>49420.399999999994</v>
      </c>
      <c r="J50" s="65">
        <v>43292.800000000003</v>
      </c>
      <c r="K50" s="65">
        <v>15129.7</v>
      </c>
      <c r="L50" s="65">
        <v>17.3</v>
      </c>
      <c r="M50" s="612"/>
      <c r="N50" s="612"/>
      <c r="O50" s="612"/>
      <c r="P50" s="612"/>
      <c r="Q50" s="612"/>
    </row>
    <row r="51" spans="1:17" s="1417" customFormat="1" ht="8.65" customHeight="1">
      <c r="A51" s="1451" t="s">
        <v>1996</v>
      </c>
      <c r="B51" s="138">
        <v>127257.678743</v>
      </c>
      <c r="C51" s="138">
        <v>13441.931554000001</v>
      </c>
      <c r="D51" s="138">
        <v>1858.802308</v>
      </c>
      <c r="E51" s="138">
        <v>5696.8980149999998</v>
      </c>
      <c r="F51" s="138">
        <v>3849.0319039999999</v>
      </c>
      <c r="G51" s="138">
        <v>17416.939620000001</v>
      </c>
      <c r="H51" s="138">
        <v>16450.722443999999</v>
      </c>
      <c r="I51" s="138">
        <v>17585.014225999999</v>
      </c>
      <c r="J51" s="138">
        <v>16667.348987000001</v>
      </c>
      <c r="K51" s="138">
        <v>8177.1511870000004</v>
      </c>
      <c r="L51" s="138">
        <v>26113.938498</v>
      </c>
      <c r="M51" s="717"/>
      <c r="N51" s="717"/>
      <c r="O51" s="717"/>
      <c r="P51" s="717"/>
      <c r="Q51" s="717"/>
    </row>
    <row r="52" spans="1:17" s="1417" customFormat="1" ht="8.65" customHeight="1">
      <c r="A52" s="1451" t="s">
        <v>1828</v>
      </c>
      <c r="B52" s="138">
        <v>163100.21040799998</v>
      </c>
      <c r="C52" s="138">
        <v>22794.520550999998</v>
      </c>
      <c r="D52" s="138">
        <v>1963.1872119999998</v>
      </c>
      <c r="E52" s="138">
        <v>8705.6861080000017</v>
      </c>
      <c r="F52" s="138">
        <v>5537.8429539999997</v>
      </c>
      <c r="G52" s="138">
        <v>21899.416544</v>
      </c>
      <c r="H52" s="138">
        <v>21091.198369000002</v>
      </c>
      <c r="I52" s="138">
        <v>22274.891416999999</v>
      </c>
      <c r="J52" s="138">
        <v>23505.709941000001</v>
      </c>
      <c r="K52" s="138">
        <v>10533.690113999999</v>
      </c>
      <c r="L52" s="138">
        <v>24794.067198000001</v>
      </c>
      <c r="M52" s="717"/>
      <c r="N52" s="717"/>
      <c r="O52" s="717"/>
      <c r="P52" s="717"/>
      <c r="Q52" s="717"/>
    </row>
    <row r="53" spans="1:17" s="1417" customFormat="1" ht="8.65" customHeight="1">
      <c r="A53" s="1451" t="s">
        <v>1915</v>
      </c>
      <c r="B53" s="138">
        <v>182861.89032200002</v>
      </c>
      <c r="C53" s="138">
        <v>22005.213593</v>
      </c>
      <c r="D53" s="138">
        <v>2120.084687</v>
      </c>
      <c r="E53" s="138">
        <v>14056.071678999999</v>
      </c>
      <c r="F53" s="138">
        <v>9361.6415099999995</v>
      </c>
      <c r="G53" s="138">
        <v>21814.175278999999</v>
      </c>
      <c r="H53" s="138">
        <v>23427.623950000001</v>
      </c>
      <c r="I53" s="138">
        <v>34057.062923999998</v>
      </c>
      <c r="J53" s="138">
        <v>40739.626880999997</v>
      </c>
      <c r="K53" s="138">
        <v>8890.8047859999988</v>
      </c>
      <c r="L53" s="138">
        <v>6389.5850330000003</v>
      </c>
      <c r="M53" s="717"/>
      <c r="N53" s="717"/>
      <c r="O53" s="717"/>
      <c r="P53" s="717"/>
      <c r="Q53" s="717"/>
    </row>
    <row r="54" spans="1:17" s="1417" customFormat="1" ht="8.65" customHeight="1">
      <c r="A54" s="1451" t="s">
        <v>2019</v>
      </c>
      <c r="B54" s="138">
        <v>180692.14347800001</v>
      </c>
      <c r="C54" s="138">
        <v>25657.124491000002</v>
      </c>
      <c r="D54" s="138">
        <v>2821.9590269999999</v>
      </c>
      <c r="E54" s="138">
        <v>17173.461856000002</v>
      </c>
      <c r="F54" s="138">
        <v>8234.1095340000011</v>
      </c>
      <c r="G54" s="138">
        <v>19406.398375999997</v>
      </c>
      <c r="H54" s="138">
        <v>29858.143276999999</v>
      </c>
      <c r="I54" s="138">
        <v>17475.357666</v>
      </c>
      <c r="J54" s="138">
        <v>34313.255714999999</v>
      </c>
      <c r="K54" s="138">
        <v>9678.2535549999993</v>
      </c>
      <c r="L54" s="138">
        <v>16074.079980999999</v>
      </c>
      <c r="M54" s="717"/>
      <c r="N54" s="717"/>
      <c r="O54" s="717"/>
      <c r="P54" s="717"/>
      <c r="Q54" s="717"/>
    </row>
    <row r="55" spans="1:17" s="1417" customFormat="1" ht="8.65" customHeight="1">
      <c r="A55" s="1451" t="s">
        <v>2172</v>
      </c>
      <c r="B55" s="138">
        <v>229198.61535499999</v>
      </c>
      <c r="C55" s="138">
        <v>31440.87182</v>
      </c>
      <c r="D55" s="138">
        <v>4227.3328540000002</v>
      </c>
      <c r="E55" s="138">
        <v>16907.685326999999</v>
      </c>
      <c r="F55" s="138">
        <v>11648.726112</v>
      </c>
      <c r="G55" s="138">
        <v>28820.304905000001</v>
      </c>
      <c r="H55" s="138">
        <v>27808.597644999998</v>
      </c>
      <c r="I55" s="138">
        <v>22034.238541999999</v>
      </c>
      <c r="J55" s="138">
        <v>47616.499932000006</v>
      </c>
      <c r="K55" s="138">
        <v>11262.252248000001</v>
      </c>
      <c r="L55" s="138">
        <v>27432.105970000004</v>
      </c>
      <c r="M55" s="717"/>
      <c r="N55" s="717"/>
      <c r="O55" s="717"/>
      <c r="P55" s="717"/>
      <c r="Q55" s="717"/>
    </row>
    <row r="56" spans="1:17" s="1417" customFormat="1" ht="8.65" customHeight="1">
      <c r="A56" s="1451" t="s">
        <v>2295</v>
      </c>
      <c r="B56" s="138">
        <v>271014.51929000422</v>
      </c>
      <c r="C56" s="138">
        <v>41486.789216999998</v>
      </c>
      <c r="D56" s="138">
        <v>4435.3049300000002</v>
      </c>
      <c r="E56" s="138">
        <v>16769.582759999998</v>
      </c>
      <c r="F56" s="138">
        <v>12821.341226</v>
      </c>
      <c r="G56" s="138">
        <v>27137.403219</v>
      </c>
      <c r="H56" s="138">
        <v>36306.549012000003</v>
      </c>
      <c r="I56" s="138">
        <v>25755.517857999999</v>
      </c>
      <c r="J56" s="138">
        <v>62653.473835999997</v>
      </c>
      <c r="K56" s="138">
        <v>13806.519563</v>
      </c>
      <c r="L56" s="138">
        <v>29842.037669004232</v>
      </c>
      <c r="M56" s="717"/>
      <c r="N56" s="717"/>
      <c r="O56" s="717"/>
      <c r="P56" s="717"/>
      <c r="Q56" s="717"/>
    </row>
    <row r="57" spans="1:17" s="1417" customFormat="1" ht="8.65" customHeight="1">
      <c r="A57" s="1451" t="s">
        <v>2635</v>
      </c>
      <c r="B57" s="138">
        <v>295094.4921000023</v>
      </c>
      <c r="C57" s="138">
        <v>36702.404014</v>
      </c>
      <c r="D57" s="138">
        <v>4966.3108510000002</v>
      </c>
      <c r="E57" s="138">
        <v>22482.619007000001</v>
      </c>
      <c r="F57" s="138">
        <v>19399.729246000003</v>
      </c>
      <c r="G57" s="138">
        <v>34668.658506</v>
      </c>
      <c r="H57" s="138">
        <v>40049.787528999994</v>
      </c>
      <c r="I57" s="138">
        <v>30032.607089000001</v>
      </c>
      <c r="J57" s="138">
        <v>57459.142988</v>
      </c>
      <c r="K57" s="138">
        <v>14703.225793</v>
      </c>
      <c r="L57" s="138">
        <v>34630.007077002287</v>
      </c>
      <c r="M57" s="717"/>
      <c r="N57" s="717"/>
      <c r="O57" s="717"/>
      <c r="P57" s="717"/>
      <c r="Q57" s="717"/>
    </row>
    <row r="58" spans="1:17" s="1418" customFormat="1" ht="8.65" customHeight="1">
      <c r="A58" s="1452"/>
      <c r="B58" s="136"/>
      <c r="C58" s="32"/>
      <c r="D58" s="32"/>
      <c r="E58" s="136"/>
      <c r="F58" s="32"/>
      <c r="G58" s="32"/>
      <c r="H58" s="136"/>
      <c r="I58" s="136"/>
      <c r="J58" s="136"/>
      <c r="K58" s="32"/>
      <c r="L58" s="32"/>
      <c r="M58" s="701"/>
      <c r="N58" s="701"/>
      <c r="O58" s="701"/>
      <c r="P58" s="701"/>
      <c r="Q58" s="701"/>
    </row>
    <row r="59" spans="1:17" s="1417" customFormat="1" ht="8.65" customHeight="1">
      <c r="A59" s="1454" t="s">
        <v>2892</v>
      </c>
      <c r="B59" s="138">
        <v>279583.93137927004</v>
      </c>
      <c r="C59" s="138">
        <v>48304.997495999996</v>
      </c>
      <c r="D59" s="138">
        <v>2530.4729719999996</v>
      </c>
      <c r="E59" s="138">
        <v>23577.142236</v>
      </c>
      <c r="F59" s="138">
        <v>18612.437261999999</v>
      </c>
      <c r="G59" s="138">
        <v>48354.084136999998</v>
      </c>
      <c r="H59" s="138">
        <v>35214.717538000004</v>
      </c>
      <c r="I59" s="138">
        <v>24394.485685</v>
      </c>
      <c r="J59" s="138">
        <v>51354.228133270008</v>
      </c>
      <c r="K59" s="138">
        <v>13603.890973999998</v>
      </c>
      <c r="L59" s="138">
        <v>13637.474946</v>
      </c>
      <c r="M59" s="717"/>
      <c r="N59" s="717"/>
      <c r="O59" s="717"/>
      <c r="P59" s="717"/>
      <c r="Q59" s="717"/>
    </row>
    <row r="60" spans="1:17" s="1417" customFormat="1" ht="8.65" customHeight="1">
      <c r="A60" s="1454" t="s">
        <v>1805</v>
      </c>
      <c r="B60" s="311">
        <v>68268.835870999988</v>
      </c>
      <c r="C60" s="311">
        <v>10621.878701</v>
      </c>
      <c r="D60" s="311">
        <v>1002.1494049999999</v>
      </c>
      <c r="E60" s="311">
        <v>6065.7888679999996</v>
      </c>
      <c r="F60" s="311">
        <v>3462.3883919999998</v>
      </c>
      <c r="G60" s="311">
        <v>11519.888799</v>
      </c>
      <c r="H60" s="311">
        <v>10134.168116000001</v>
      </c>
      <c r="I60" s="311">
        <v>7145.2762119999998</v>
      </c>
      <c r="J60" s="311">
        <v>14986.269410000001</v>
      </c>
      <c r="K60" s="65">
        <v>3271.3333080000002</v>
      </c>
      <c r="L60" s="65">
        <v>59.694659999999999</v>
      </c>
      <c r="M60" s="717"/>
      <c r="N60" s="717"/>
      <c r="O60" s="717"/>
      <c r="P60" s="717"/>
      <c r="Q60" s="717"/>
    </row>
    <row r="61" spans="1:17" s="1418" customFormat="1" ht="8.65" customHeight="1">
      <c r="A61" s="1452" t="s">
        <v>1012</v>
      </c>
      <c r="B61" s="756">
        <v>20382.863554</v>
      </c>
      <c r="C61" s="756">
        <v>3602.1920850000001</v>
      </c>
      <c r="D61" s="756">
        <v>373.39997699999998</v>
      </c>
      <c r="E61" s="756">
        <v>2054.085161</v>
      </c>
      <c r="F61" s="756">
        <v>986.12983099999997</v>
      </c>
      <c r="G61" s="756">
        <v>3428.4686459999998</v>
      </c>
      <c r="H61" s="756">
        <v>2840.990096</v>
      </c>
      <c r="I61" s="756">
        <v>1980.879224</v>
      </c>
      <c r="J61" s="756">
        <v>4135.4647130000003</v>
      </c>
      <c r="K61" s="32">
        <v>967.17058599999996</v>
      </c>
      <c r="L61" s="32">
        <v>14.083235</v>
      </c>
      <c r="M61" s="701"/>
      <c r="N61" s="701"/>
      <c r="O61" s="701"/>
      <c r="P61" s="701"/>
      <c r="Q61" s="701"/>
    </row>
    <row r="62" spans="1:17" s="1418" customFormat="1" ht="8.65" customHeight="1">
      <c r="A62" s="1452" t="s">
        <v>1013</v>
      </c>
      <c r="B62" s="756">
        <v>25324.238172999998</v>
      </c>
      <c r="C62" s="756">
        <v>3959.051015</v>
      </c>
      <c r="D62" s="756">
        <v>288.69312600000001</v>
      </c>
      <c r="E62" s="756">
        <v>2090.9091749999998</v>
      </c>
      <c r="F62" s="756">
        <v>1409.363167</v>
      </c>
      <c r="G62" s="756">
        <v>4706.9399910000002</v>
      </c>
      <c r="H62" s="756">
        <v>4487.1947460000001</v>
      </c>
      <c r="I62" s="756">
        <v>2550.7271219999998</v>
      </c>
      <c r="J62" s="756">
        <v>4605.7707389999996</v>
      </c>
      <c r="K62" s="32">
        <v>1208.105082</v>
      </c>
      <c r="L62" s="32">
        <v>17.484010000000001</v>
      </c>
      <c r="M62" s="701"/>
      <c r="N62" s="701"/>
      <c r="O62" s="701"/>
      <c r="P62" s="701"/>
      <c r="Q62" s="701"/>
    </row>
    <row r="63" spans="1:17" s="1418" customFormat="1" ht="8.65" customHeight="1">
      <c r="A63" s="1452" t="s">
        <v>1014</v>
      </c>
      <c r="B63" s="756">
        <v>22561.734143999998</v>
      </c>
      <c r="C63" s="756">
        <v>3060.635601</v>
      </c>
      <c r="D63" s="756">
        <v>340.05630200000002</v>
      </c>
      <c r="E63" s="756">
        <v>1920.7945319999999</v>
      </c>
      <c r="F63" s="756">
        <v>1066.8953939999999</v>
      </c>
      <c r="G63" s="756">
        <v>3384.4801619999998</v>
      </c>
      <c r="H63" s="756">
        <v>2805.9832740000002</v>
      </c>
      <c r="I63" s="756">
        <v>2613.6698660000002</v>
      </c>
      <c r="J63" s="756">
        <v>6245.033958</v>
      </c>
      <c r="K63" s="32">
        <v>1096.05764</v>
      </c>
      <c r="L63" s="32">
        <v>28.127414999999999</v>
      </c>
      <c r="M63" s="701"/>
      <c r="N63" s="701"/>
      <c r="O63" s="701"/>
      <c r="P63" s="701"/>
      <c r="Q63" s="701"/>
    </row>
    <row r="64" spans="1:17" s="1418" customFormat="1" ht="8.65" customHeight="1">
      <c r="A64" s="1452"/>
      <c r="B64" s="756"/>
      <c r="C64" s="756"/>
      <c r="D64" s="756"/>
      <c r="E64" s="756"/>
      <c r="F64" s="756"/>
      <c r="G64" s="756"/>
      <c r="H64" s="756"/>
      <c r="I64" s="756"/>
      <c r="J64" s="756"/>
      <c r="K64" s="32"/>
      <c r="L64" s="32"/>
      <c r="M64" s="701"/>
      <c r="N64" s="701"/>
      <c r="O64" s="701"/>
      <c r="P64" s="701"/>
      <c r="Q64" s="701"/>
    </row>
    <row r="65" spans="1:17" s="1418" customFormat="1" ht="8.65" customHeight="1">
      <c r="A65" s="1454" t="s">
        <v>1806</v>
      </c>
      <c r="B65" s="311">
        <v>84336.955465000006</v>
      </c>
      <c r="C65" s="311">
        <v>12243.781776</v>
      </c>
      <c r="D65" s="311">
        <v>700.233521</v>
      </c>
      <c r="E65" s="311">
        <v>6283.6345390000006</v>
      </c>
      <c r="F65" s="311">
        <v>4333.2063209999997</v>
      </c>
      <c r="G65" s="311">
        <v>13712.598537999998</v>
      </c>
      <c r="H65" s="311">
        <v>11306.971658</v>
      </c>
      <c r="I65" s="311">
        <v>7751.7738150000005</v>
      </c>
      <c r="J65" s="311">
        <v>16502.015158000002</v>
      </c>
      <c r="K65" s="32">
        <v>3556.3208349999995</v>
      </c>
      <c r="L65" s="32">
        <v>7946.419304</v>
      </c>
      <c r="M65" s="701"/>
      <c r="N65" s="701"/>
      <c r="O65" s="701"/>
      <c r="P65" s="701"/>
      <c r="Q65" s="701"/>
    </row>
    <row r="66" spans="1:17" s="1418" customFormat="1" ht="8.65" customHeight="1">
      <c r="A66" s="1452" t="s">
        <v>1015</v>
      </c>
      <c r="B66" s="756">
        <v>29272.769334999997</v>
      </c>
      <c r="C66" s="756">
        <v>3475.229773</v>
      </c>
      <c r="D66" s="756">
        <v>217.69993400000001</v>
      </c>
      <c r="E66" s="756">
        <v>2585.1804609999999</v>
      </c>
      <c r="F66" s="756">
        <v>1034.644961</v>
      </c>
      <c r="G66" s="756">
        <v>4318.4187849999998</v>
      </c>
      <c r="H66" s="756">
        <v>4278.7675689999996</v>
      </c>
      <c r="I66" s="756">
        <v>3189.6167519999999</v>
      </c>
      <c r="J66" s="756">
        <v>6461.672724</v>
      </c>
      <c r="K66" s="32">
        <v>967.04687899999999</v>
      </c>
      <c r="L66" s="32">
        <v>2744.491497</v>
      </c>
      <c r="M66" s="701"/>
      <c r="N66" s="701"/>
      <c r="O66" s="701"/>
      <c r="P66" s="701"/>
      <c r="Q66" s="701"/>
    </row>
    <row r="67" spans="1:17" s="1418" customFormat="1" ht="8.65" customHeight="1">
      <c r="A67" s="1452" t="s">
        <v>1016</v>
      </c>
      <c r="B67" s="756">
        <v>31604.755471999993</v>
      </c>
      <c r="C67" s="756">
        <v>4251.8165449999997</v>
      </c>
      <c r="D67" s="756">
        <v>326.26090499999998</v>
      </c>
      <c r="E67" s="756">
        <v>1817.261647</v>
      </c>
      <c r="F67" s="756">
        <v>1827.820299</v>
      </c>
      <c r="G67" s="756">
        <v>5007.1366049999997</v>
      </c>
      <c r="H67" s="756">
        <v>3478.9348199999999</v>
      </c>
      <c r="I67" s="756">
        <v>2617.7616440000002</v>
      </c>
      <c r="J67" s="756">
        <v>6747.6484700000001</v>
      </c>
      <c r="K67" s="32">
        <v>1432.372298</v>
      </c>
      <c r="L67" s="32">
        <v>4097.7422390000002</v>
      </c>
      <c r="M67" s="701"/>
      <c r="N67" s="701"/>
      <c r="O67" s="701"/>
      <c r="P67" s="701"/>
      <c r="Q67" s="701"/>
    </row>
    <row r="68" spans="1:17" s="1418" customFormat="1" ht="8.65" customHeight="1">
      <c r="A68" s="1452" t="s">
        <v>1017</v>
      </c>
      <c r="B68" s="756">
        <v>23459.430658000001</v>
      </c>
      <c r="C68" s="756">
        <v>4516.7354580000001</v>
      </c>
      <c r="D68" s="756">
        <v>156.272682</v>
      </c>
      <c r="E68" s="756">
        <v>1881.1924309999999</v>
      </c>
      <c r="F68" s="756">
        <v>1470.7410609999999</v>
      </c>
      <c r="G68" s="756">
        <v>4387.0431479999997</v>
      </c>
      <c r="H68" s="756">
        <v>3549.2692689999999</v>
      </c>
      <c r="I68" s="756">
        <v>1944.3954189999999</v>
      </c>
      <c r="J68" s="756">
        <v>3292.6939640000001</v>
      </c>
      <c r="K68" s="32">
        <v>1156.901658</v>
      </c>
      <c r="L68" s="32">
        <v>1104.1855680000001</v>
      </c>
      <c r="M68" s="701"/>
      <c r="N68" s="701"/>
      <c r="O68" s="701"/>
      <c r="P68" s="701"/>
      <c r="Q68" s="701"/>
    </row>
    <row r="69" spans="1:17" s="1418" customFormat="1" ht="8.65" customHeight="1">
      <c r="A69" s="1452"/>
      <c r="B69" s="1468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701"/>
      <c r="N69" s="701"/>
      <c r="O69" s="701"/>
      <c r="P69" s="701"/>
      <c r="Q69" s="701"/>
    </row>
    <row r="70" spans="1:17" s="1417" customFormat="1" ht="8.65" customHeight="1">
      <c r="A70" s="1454" t="s">
        <v>1679</v>
      </c>
      <c r="B70" s="311">
        <v>74929.459667000003</v>
      </c>
      <c r="C70" s="311">
        <v>13331.376282999998</v>
      </c>
      <c r="D70" s="311">
        <v>435.601022</v>
      </c>
      <c r="E70" s="311">
        <v>5313.1261549999999</v>
      </c>
      <c r="F70" s="311">
        <v>6498.7520270000005</v>
      </c>
      <c r="G70" s="311">
        <v>10764.112373</v>
      </c>
      <c r="H70" s="311">
        <v>8544.1393900000003</v>
      </c>
      <c r="I70" s="311">
        <v>6182.3536019999992</v>
      </c>
      <c r="J70" s="311">
        <v>14808.486789</v>
      </c>
      <c r="K70" s="65">
        <v>3421.4219910000002</v>
      </c>
      <c r="L70" s="65">
        <v>5630.0900349999993</v>
      </c>
      <c r="M70" s="717"/>
      <c r="N70" s="717"/>
      <c r="O70" s="717"/>
      <c r="P70" s="717"/>
      <c r="Q70" s="717"/>
    </row>
    <row r="71" spans="1:17" s="1418" customFormat="1" ht="8.65" customHeight="1">
      <c r="A71" s="1452" t="s">
        <v>56</v>
      </c>
      <c r="B71" s="756">
        <v>21889.035249000004</v>
      </c>
      <c r="C71" s="756">
        <v>4259.2419799999998</v>
      </c>
      <c r="D71" s="756">
        <v>203.48256000000001</v>
      </c>
      <c r="E71" s="756">
        <v>1832.348381</v>
      </c>
      <c r="F71" s="756">
        <v>2156.902732</v>
      </c>
      <c r="G71" s="756">
        <v>3149.866869</v>
      </c>
      <c r="H71" s="756">
        <v>2579.9312810000001</v>
      </c>
      <c r="I71" s="756">
        <v>2264.0064430000002</v>
      </c>
      <c r="J71" s="756">
        <v>3214.0848540000002</v>
      </c>
      <c r="K71" s="32">
        <v>1043.856861</v>
      </c>
      <c r="L71" s="32">
        <v>1185.3132880000001</v>
      </c>
      <c r="M71" s="701"/>
      <c r="N71" s="701"/>
      <c r="O71" s="701"/>
      <c r="P71" s="701"/>
      <c r="Q71" s="701"/>
    </row>
    <row r="72" spans="1:17" s="1418" customFormat="1" ht="8.65" customHeight="1">
      <c r="A72" s="1452" t="s">
        <v>57</v>
      </c>
      <c r="B72" s="756">
        <v>36421.424590000002</v>
      </c>
      <c r="C72" s="756">
        <v>5278.247292</v>
      </c>
      <c r="D72" s="756">
        <v>175.46957599999999</v>
      </c>
      <c r="E72" s="756">
        <v>2322.3882100000001</v>
      </c>
      <c r="F72" s="756">
        <v>2872.7262470000001</v>
      </c>
      <c r="G72" s="756">
        <v>4484.6999230000001</v>
      </c>
      <c r="H72" s="756">
        <v>4262.1990720000003</v>
      </c>
      <c r="I72" s="756">
        <v>2711.3529579999999</v>
      </c>
      <c r="J72" s="756">
        <v>9335.5226920000005</v>
      </c>
      <c r="K72" s="32">
        <v>1419.564619</v>
      </c>
      <c r="L72" s="32">
        <v>3559.2540009999998</v>
      </c>
      <c r="M72" s="701"/>
      <c r="N72" s="701"/>
      <c r="O72" s="701"/>
      <c r="P72" s="701"/>
      <c r="Q72" s="701"/>
    </row>
    <row r="73" spans="1:17" s="1418" customFormat="1" ht="8.65" customHeight="1">
      <c r="A73" s="1452" t="s">
        <v>58</v>
      </c>
      <c r="B73" s="756">
        <v>16618.999828</v>
      </c>
      <c r="C73" s="756">
        <v>3793.8870109999998</v>
      </c>
      <c r="D73" s="756">
        <v>56.648885999999997</v>
      </c>
      <c r="E73" s="756">
        <v>1158.3895640000001</v>
      </c>
      <c r="F73" s="756">
        <v>1469.1230479999999</v>
      </c>
      <c r="G73" s="756">
        <v>3129.5455809999999</v>
      </c>
      <c r="H73" s="756">
        <v>1702.009037</v>
      </c>
      <c r="I73" s="756">
        <v>1206.994201</v>
      </c>
      <c r="J73" s="756">
        <v>2258.8792429999999</v>
      </c>
      <c r="K73" s="32">
        <v>958.00051099999996</v>
      </c>
      <c r="L73" s="32">
        <v>885.52274599999998</v>
      </c>
      <c r="M73" s="701"/>
      <c r="N73" s="701"/>
      <c r="O73" s="701"/>
      <c r="P73" s="701"/>
      <c r="Q73" s="701"/>
    </row>
    <row r="74" spans="1:17" s="1418" customFormat="1" ht="8.65" customHeight="1">
      <c r="A74" s="1452"/>
      <c r="B74" s="756"/>
      <c r="C74" s="756"/>
      <c r="D74" s="756"/>
      <c r="E74" s="756"/>
      <c r="F74" s="756"/>
      <c r="G74" s="756"/>
      <c r="H74" s="756"/>
      <c r="I74" s="756"/>
      <c r="J74" s="756"/>
      <c r="K74" s="32"/>
      <c r="L74" s="32"/>
      <c r="M74" s="701"/>
      <c r="N74" s="701"/>
      <c r="O74" s="701"/>
      <c r="P74" s="701"/>
      <c r="Q74" s="701"/>
    </row>
    <row r="75" spans="1:17" s="1417" customFormat="1" ht="8.65" customHeight="1">
      <c r="A75" s="1454" t="s">
        <v>1680</v>
      </c>
      <c r="B75" s="311">
        <v>52048.68037627</v>
      </c>
      <c r="C75" s="311">
        <v>12107.960736000001</v>
      </c>
      <c r="D75" s="311">
        <v>392.48902400000003</v>
      </c>
      <c r="E75" s="311">
        <v>5914.5926739999995</v>
      </c>
      <c r="F75" s="311">
        <v>4318.0905220000004</v>
      </c>
      <c r="G75" s="311">
        <v>12357.484426999999</v>
      </c>
      <c r="H75" s="311">
        <v>5229.4383740000003</v>
      </c>
      <c r="I75" s="311">
        <v>3315.0820560000002</v>
      </c>
      <c r="J75" s="311">
        <v>5057.4567762700044</v>
      </c>
      <c r="K75" s="65">
        <v>3354.81484</v>
      </c>
      <c r="L75" s="65">
        <v>1.270947</v>
      </c>
      <c r="M75" s="717"/>
      <c r="N75" s="717"/>
      <c r="O75" s="717"/>
      <c r="P75" s="717"/>
      <c r="Q75" s="717"/>
    </row>
    <row r="76" spans="1:17" s="1418" customFormat="1" ht="8.65" customHeight="1">
      <c r="A76" s="1452" t="s">
        <v>59</v>
      </c>
      <c r="B76" s="756">
        <v>12848.710684999998</v>
      </c>
      <c r="C76" s="756">
        <v>3635.9628250000001</v>
      </c>
      <c r="D76" s="756">
        <v>6.6992760000000002</v>
      </c>
      <c r="E76" s="756">
        <v>1869.465148</v>
      </c>
      <c r="F76" s="756">
        <v>692.94466799999998</v>
      </c>
      <c r="G76" s="756">
        <v>4181.0458269999999</v>
      </c>
      <c r="H76" s="756">
        <v>974.82276000000002</v>
      </c>
      <c r="I76" s="756">
        <v>829.80266600000004</v>
      </c>
      <c r="J76" s="756">
        <v>400.79397399999999</v>
      </c>
      <c r="K76" s="32">
        <v>257.173541</v>
      </c>
      <c r="L76" s="32">
        <v>0</v>
      </c>
      <c r="M76" s="701"/>
      <c r="N76" s="701"/>
      <c r="O76" s="701"/>
      <c r="P76" s="701"/>
      <c r="Q76" s="701"/>
    </row>
    <row r="77" spans="1:17" s="1418" customFormat="1" ht="8.65" customHeight="1">
      <c r="A77" s="1452" t="s">
        <v>60</v>
      </c>
      <c r="B77" s="756">
        <v>20101.919891000001</v>
      </c>
      <c r="C77" s="756">
        <v>4444.7698039999996</v>
      </c>
      <c r="D77" s="756">
        <v>268.48468200000002</v>
      </c>
      <c r="E77" s="756">
        <v>2099.093856</v>
      </c>
      <c r="F77" s="756">
        <v>2108.1818330000001</v>
      </c>
      <c r="G77" s="756">
        <v>4080.6321309999998</v>
      </c>
      <c r="H77" s="756">
        <v>2008.676158</v>
      </c>
      <c r="I77" s="756">
        <v>1360.521107</v>
      </c>
      <c r="J77" s="756">
        <v>2376.4005529999999</v>
      </c>
      <c r="K77" s="32">
        <v>1355.1597670000001</v>
      </c>
      <c r="L77" s="32">
        <v>0</v>
      </c>
      <c r="M77" s="701"/>
      <c r="N77" s="701"/>
      <c r="O77" s="701"/>
      <c r="P77" s="701"/>
      <c r="Q77" s="701"/>
    </row>
    <row r="78" spans="1:17" s="1418" customFormat="1" ht="8.65" customHeight="1">
      <c r="A78" s="1452" t="s">
        <v>61</v>
      </c>
      <c r="B78" s="756">
        <v>19098.049800270004</v>
      </c>
      <c r="C78" s="32">
        <v>4027.2281069999999</v>
      </c>
      <c r="D78" s="32">
        <v>117.305066</v>
      </c>
      <c r="E78" s="756">
        <v>1946.03367</v>
      </c>
      <c r="F78" s="32">
        <v>1516.964021</v>
      </c>
      <c r="G78" s="32">
        <v>4095.8064690000001</v>
      </c>
      <c r="H78" s="756">
        <v>2245.9394560000001</v>
      </c>
      <c r="I78" s="756">
        <v>1124.7582829999999</v>
      </c>
      <c r="J78" s="756">
        <v>2280.2622492700048</v>
      </c>
      <c r="K78" s="32">
        <v>1742.481532</v>
      </c>
      <c r="L78" s="32">
        <v>1.270947</v>
      </c>
      <c r="M78" s="701"/>
      <c r="N78" s="701"/>
      <c r="O78" s="701"/>
      <c r="P78" s="701"/>
      <c r="Q78" s="701"/>
    </row>
    <row r="79" spans="1:17" s="1418" customFormat="1" ht="8.65" customHeight="1">
      <c r="A79" s="1452"/>
      <c r="B79" s="136"/>
      <c r="C79" s="32"/>
      <c r="D79" s="32"/>
      <c r="E79" s="136"/>
      <c r="F79" s="32"/>
      <c r="G79" s="32"/>
      <c r="H79" s="136"/>
      <c r="I79" s="136"/>
      <c r="J79" s="136"/>
      <c r="K79" s="32"/>
      <c r="L79" s="32"/>
      <c r="M79" s="701"/>
      <c r="N79" s="701"/>
      <c r="O79" s="701"/>
      <c r="P79" s="701"/>
      <c r="Q79" s="701"/>
    </row>
    <row r="80" spans="1:17" s="1417" customFormat="1" ht="8.65" customHeight="1">
      <c r="A80" s="1454" t="s">
        <v>2891</v>
      </c>
      <c r="B80" s="138">
        <v>55322.416076949346</v>
      </c>
      <c r="C80" s="138">
        <v>7865.7006949999995</v>
      </c>
      <c r="D80" s="138">
        <v>43.033491999999995</v>
      </c>
      <c r="E80" s="138">
        <v>4244.7236169999996</v>
      </c>
      <c r="F80" s="138">
        <v>3875.3756309999999</v>
      </c>
      <c r="G80" s="138">
        <v>13771.327475000002</v>
      </c>
      <c r="H80" s="138">
        <v>8865.3831520000003</v>
      </c>
      <c r="I80" s="138">
        <v>3328.1059640000003</v>
      </c>
      <c r="J80" s="138">
        <v>7911.2325419999997</v>
      </c>
      <c r="K80" s="138">
        <v>4669.0184220000001</v>
      </c>
      <c r="L80" s="138">
        <v>748.51508694934341</v>
      </c>
      <c r="M80" s="717"/>
      <c r="N80" s="717"/>
      <c r="O80" s="717"/>
      <c r="P80" s="717"/>
      <c r="Q80" s="717"/>
    </row>
    <row r="81" spans="1:16384" s="1417" customFormat="1" ht="8.65" customHeight="1">
      <c r="A81" s="1454" t="s">
        <v>1805</v>
      </c>
      <c r="B81" s="311">
        <v>55322.416076949346</v>
      </c>
      <c r="C81" s="311">
        <v>7865.7006949999995</v>
      </c>
      <c r="D81" s="311">
        <v>43.033491999999995</v>
      </c>
      <c r="E81" s="311">
        <v>4244.7236169999996</v>
      </c>
      <c r="F81" s="311">
        <v>3875.3756309999999</v>
      </c>
      <c r="G81" s="311">
        <v>13771.327475000002</v>
      </c>
      <c r="H81" s="311">
        <v>8865.3831520000003</v>
      </c>
      <c r="I81" s="311">
        <v>3328.1059640000003</v>
      </c>
      <c r="J81" s="311">
        <v>7911.2325419999997</v>
      </c>
      <c r="K81" s="65">
        <v>4669.0184220000001</v>
      </c>
      <c r="L81" s="65">
        <v>748.51508694934341</v>
      </c>
      <c r="M81" s="717"/>
      <c r="N81" s="717"/>
      <c r="O81" s="717"/>
      <c r="P81" s="717"/>
      <c r="Q81" s="717"/>
    </row>
    <row r="82" spans="1:16384" s="1418" customFormat="1" ht="8.65" customHeight="1">
      <c r="A82" s="1452" t="s">
        <v>1012</v>
      </c>
      <c r="B82" s="756">
        <v>18236.275627000003</v>
      </c>
      <c r="C82" s="756">
        <v>2646.8927429999999</v>
      </c>
      <c r="D82" s="756">
        <v>1.5539000000000001E-2</v>
      </c>
      <c r="E82" s="756">
        <v>1309.9094439999999</v>
      </c>
      <c r="F82" s="756">
        <v>1560.124759</v>
      </c>
      <c r="G82" s="756">
        <v>4085.796159</v>
      </c>
      <c r="H82" s="756">
        <v>2896.530409</v>
      </c>
      <c r="I82" s="756">
        <v>1117.38879</v>
      </c>
      <c r="J82" s="756">
        <v>2119.255913</v>
      </c>
      <c r="K82" s="32">
        <v>2496.8914329999998</v>
      </c>
      <c r="L82" s="32">
        <v>3.4704380000000001</v>
      </c>
      <c r="M82" s="701"/>
      <c r="N82" s="701"/>
      <c r="O82" s="701"/>
      <c r="P82" s="701"/>
      <c r="Q82" s="701"/>
    </row>
    <row r="83" spans="1:16384" s="1418" customFormat="1" ht="8.65" customHeight="1">
      <c r="A83" s="1452" t="s">
        <v>1013</v>
      </c>
      <c r="B83" s="756">
        <v>16662.998727949343</v>
      </c>
      <c r="C83" s="756">
        <v>2256.3560400000001</v>
      </c>
      <c r="D83" s="756">
        <v>18.314920999999998</v>
      </c>
      <c r="E83" s="756">
        <v>1161.4666629999999</v>
      </c>
      <c r="F83" s="756">
        <v>1320.8745819999999</v>
      </c>
      <c r="G83" s="756">
        <v>4887.8132450000003</v>
      </c>
      <c r="H83" s="756">
        <v>2973.8277889999999</v>
      </c>
      <c r="I83" s="756">
        <v>1078.7091170000001</v>
      </c>
      <c r="J83" s="756">
        <v>1942.020092</v>
      </c>
      <c r="K83" s="32">
        <v>655.519812</v>
      </c>
      <c r="L83" s="32">
        <v>368.09646694934338</v>
      </c>
      <c r="M83" s="701"/>
      <c r="N83" s="701"/>
      <c r="O83" s="701"/>
      <c r="P83" s="701"/>
      <c r="Q83" s="701"/>
    </row>
    <row r="84" spans="1:16384" s="1418" customFormat="1" ht="8.65" customHeight="1">
      <c r="A84" s="1457" t="s">
        <v>1014</v>
      </c>
      <c r="B84" s="1459">
        <v>20423.141722000004</v>
      </c>
      <c r="C84" s="1459">
        <v>2962.451912</v>
      </c>
      <c r="D84" s="1459">
        <v>24.703032</v>
      </c>
      <c r="E84" s="1459">
        <v>1773.3475100000001</v>
      </c>
      <c r="F84" s="1459">
        <v>994.37629000000004</v>
      </c>
      <c r="G84" s="1459">
        <v>4797.7180710000002</v>
      </c>
      <c r="H84" s="1459">
        <v>2995.024954</v>
      </c>
      <c r="I84" s="1459">
        <v>1132.008057</v>
      </c>
      <c r="J84" s="1459">
        <v>3849.956537</v>
      </c>
      <c r="K84" s="63">
        <v>1516.6071770000001</v>
      </c>
      <c r="L84" s="63">
        <v>376.94818199999997</v>
      </c>
      <c r="M84" s="701"/>
      <c r="N84" s="701"/>
      <c r="O84" s="701"/>
      <c r="P84" s="701"/>
      <c r="Q84" s="701"/>
    </row>
    <row r="85" spans="1:16384" s="46" customFormat="1" ht="4.5" customHeight="1">
      <c r="A85" s="1317"/>
      <c r="B85" s="1320"/>
      <c r="C85" s="407"/>
      <c r="D85" s="407"/>
      <c r="E85" s="407"/>
      <c r="F85" s="407"/>
      <c r="G85" s="407"/>
      <c r="H85" s="407"/>
      <c r="I85" s="407"/>
      <c r="J85" s="407"/>
      <c r="K85" s="1319"/>
      <c r="L85" s="1319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  <c r="LC85" s="1"/>
      <c r="LD85" s="1"/>
      <c r="LE85" s="1"/>
      <c r="LF85" s="1"/>
      <c r="LG85" s="1"/>
      <c r="LH85" s="1"/>
      <c r="LI85" s="1"/>
      <c r="LJ85" s="1"/>
      <c r="LK85" s="1"/>
      <c r="LL85" s="1"/>
      <c r="LM85" s="1"/>
      <c r="LN85" s="1"/>
      <c r="LO85" s="1"/>
      <c r="LP85" s="1"/>
      <c r="LQ85" s="1"/>
      <c r="LR85" s="1"/>
      <c r="LS85" s="1"/>
      <c r="LT85" s="1"/>
      <c r="LU85" s="1"/>
      <c r="LV85" s="1"/>
      <c r="LW85" s="1"/>
      <c r="LX85" s="1"/>
      <c r="LY85" s="1"/>
      <c r="LZ85" s="1"/>
      <c r="MA85" s="1"/>
      <c r="MB85" s="1"/>
      <c r="MC85" s="1"/>
      <c r="MD85" s="1"/>
      <c r="ME85" s="1"/>
      <c r="MF85" s="1"/>
      <c r="MG85" s="1"/>
      <c r="MH85" s="1"/>
      <c r="MI85" s="1"/>
      <c r="MJ85" s="1"/>
      <c r="MK85" s="1"/>
      <c r="ML85" s="1"/>
      <c r="MM85" s="1"/>
      <c r="MN85" s="1"/>
      <c r="MO85" s="1"/>
      <c r="MP85" s="1"/>
      <c r="MQ85" s="1"/>
      <c r="MR85" s="1"/>
      <c r="MS85" s="1"/>
      <c r="MT85" s="1"/>
      <c r="MU85" s="1"/>
      <c r="MV85" s="1"/>
      <c r="MW85" s="1"/>
      <c r="MX85" s="1"/>
      <c r="MY85" s="1"/>
      <c r="MZ85" s="1"/>
      <c r="NA85" s="1"/>
      <c r="NB85" s="1"/>
      <c r="NC85" s="1"/>
      <c r="ND85" s="1"/>
      <c r="NE85" s="1"/>
      <c r="NF85" s="1"/>
      <c r="NG85" s="1"/>
      <c r="NH85" s="1"/>
      <c r="NI85" s="1"/>
      <c r="NJ85" s="1"/>
      <c r="NK85" s="1"/>
      <c r="NL85" s="1"/>
      <c r="NM85" s="1"/>
      <c r="NN85" s="1"/>
      <c r="NO85" s="1"/>
      <c r="NP85" s="1"/>
      <c r="NQ85" s="1"/>
      <c r="NR85" s="1"/>
      <c r="NS85" s="1"/>
      <c r="NT85" s="1"/>
      <c r="NU85" s="1"/>
      <c r="NV85" s="1"/>
      <c r="NW85" s="1"/>
      <c r="NX85" s="1"/>
      <c r="NY85" s="1"/>
      <c r="NZ85" s="1"/>
      <c r="OA85" s="1"/>
      <c r="OB85" s="1"/>
      <c r="OC85" s="1"/>
      <c r="OD85" s="1"/>
      <c r="OE85" s="1"/>
      <c r="OF85" s="1"/>
      <c r="OG85" s="1"/>
      <c r="OH85" s="1"/>
      <c r="OI85" s="1"/>
      <c r="OJ85" s="1"/>
      <c r="OK85" s="1"/>
      <c r="OL85" s="1"/>
      <c r="OM85" s="1"/>
      <c r="ON85" s="1"/>
      <c r="OO85" s="1"/>
      <c r="OP85" s="1"/>
      <c r="OQ85" s="1"/>
      <c r="OR85" s="1"/>
      <c r="OS85" s="1"/>
      <c r="OT85" s="1"/>
      <c r="OU85" s="1"/>
      <c r="OV85" s="1"/>
      <c r="OW85" s="1"/>
      <c r="OX85" s="1"/>
      <c r="OY85" s="1"/>
      <c r="OZ85" s="1"/>
      <c r="PA85" s="1"/>
      <c r="PB85" s="1"/>
      <c r="PC85" s="1"/>
      <c r="PD85" s="1"/>
      <c r="PE85" s="1"/>
      <c r="PF85" s="1"/>
      <c r="PG85" s="1"/>
      <c r="PH85" s="1"/>
      <c r="PI85" s="1"/>
      <c r="PJ85" s="1"/>
      <c r="PK85" s="1"/>
      <c r="PL85" s="1"/>
      <c r="PM85" s="1"/>
      <c r="PN85" s="1"/>
      <c r="PO85" s="1"/>
      <c r="PP85" s="1"/>
      <c r="PQ85" s="1"/>
      <c r="PR85" s="1"/>
      <c r="PS85" s="1"/>
      <c r="PT85" s="1"/>
      <c r="PU85" s="1"/>
      <c r="PV85" s="1"/>
      <c r="PW85" s="1"/>
      <c r="PX85" s="1"/>
      <c r="PY85" s="1"/>
      <c r="PZ85" s="1"/>
      <c r="QA85" s="1"/>
      <c r="QB85" s="1"/>
      <c r="QC85" s="1"/>
      <c r="QD85" s="1"/>
      <c r="QE85" s="1"/>
      <c r="QF85" s="1"/>
      <c r="QG85" s="1"/>
      <c r="QH85" s="1"/>
      <c r="QI85" s="1"/>
      <c r="QJ85" s="1"/>
      <c r="QK85" s="1"/>
      <c r="QL85" s="1"/>
      <c r="QM85" s="1"/>
      <c r="QN85" s="1"/>
      <c r="QO85" s="1"/>
      <c r="QP85" s="1"/>
      <c r="QQ85" s="1"/>
      <c r="QR85" s="1"/>
      <c r="QS85" s="1"/>
      <c r="QT85" s="1"/>
      <c r="QU85" s="1"/>
      <c r="QV85" s="1"/>
      <c r="QW85" s="1"/>
      <c r="QX85" s="1"/>
      <c r="QY85" s="1"/>
      <c r="QZ85" s="1"/>
      <c r="RA85" s="1"/>
      <c r="RB85" s="1"/>
      <c r="RC85" s="1"/>
      <c r="RD85" s="1"/>
      <c r="RE85" s="1"/>
      <c r="RF85" s="1"/>
      <c r="RG85" s="1"/>
      <c r="RH85" s="1"/>
      <c r="RI85" s="1"/>
      <c r="RJ85" s="1"/>
      <c r="RK85" s="1"/>
      <c r="RL85" s="1"/>
      <c r="RM85" s="1"/>
      <c r="RN85" s="1"/>
      <c r="RO85" s="1"/>
      <c r="RP85" s="1"/>
      <c r="RQ85" s="1"/>
      <c r="RR85" s="1"/>
      <c r="RS85" s="1"/>
      <c r="RT85" s="1"/>
      <c r="RU85" s="1"/>
      <c r="RV85" s="1"/>
      <c r="RW85" s="1"/>
      <c r="RX85" s="1"/>
      <c r="RY85" s="1"/>
      <c r="RZ85" s="1"/>
      <c r="SA85" s="1"/>
      <c r="SB85" s="1"/>
      <c r="SC85" s="1"/>
      <c r="SD85" s="1"/>
      <c r="SE85" s="1"/>
      <c r="SF85" s="1"/>
      <c r="SG85" s="1"/>
      <c r="SH85" s="1"/>
      <c r="SI85" s="1"/>
      <c r="SJ85" s="1"/>
      <c r="SK85" s="1"/>
      <c r="SL85" s="1"/>
      <c r="SM85" s="1"/>
      <c r="SN85" s="1"/>
      <c r="SO85" s="1"/>
      <c r="SP85" s="1"/>
      <c r="SQ85" s="1"/>
      <c r="SR85" s="1"/>
      <c r="SS85" s="1"/>
      <c r="ST85" s="1"/>
      <c r="SU85" s="1"/>
      <c r="SV85" s="1"/>
      <c r="SW85" s="1"/>
      <c r="SX85" s="1"/>
      <c r="SY85" s="1"/>
      <c r="SZ85" s="1"/>
      <c r="TA85" s="1"/>
      <c r="TB85" s="1"/>
      <c r="TC85" s="1"/>
      <c r="TD85" s="1"/>
      <c r="TE85" s="1"/>
      <c r="TF85" s="1"/>
      <c r="TG85" s="1"/>
      <c r="TH85" s="1"/>
      <c r="TI85" s="1"/>
      <c r="TJ85" s="1"/>
      <c r="TK85" s="1"/>
      <c r="TL85" s="1"/>
      <c r="TM85" s="1"/>
      <c r="TN85" s="1"/>
      <c r="TO85" s="1"/>
      <c r="TP85" s="1"/>
      <c r="TQ85" s="1"/>
      <c r="TR85" s="1"/>
      <c r="TS85" s="1"/>
      <c r="TT85" s="1"/>
      <c r="TU85" s="1"/>
      <c r="TV85" s="1"/>
      <c r="TW85" s="1"/>
      <c r="TX85" s="1"/>
      <c r="TY85" s="1"/>
      <c r="TZ85" s="1"/>
      <c r="UA85" s="1"/>
      <c r="UB85" s="1"/>
      <c r="UC85" s="1"/>
      <c r="UD85" s="1"/>
      <c r="UE85" s="1"/>
      <c r="UF85" s="1"/>
      <c r="UG85" s="1"/>
      <c r="UH85" s="1"/>
      <c r="UI85" s="1"/>
      <c r="UJ85" s="1"/>
      <c r="UK85" s="1"/>
      <c r="UL85" s="1"/>
      <c r="UM85" s="1"/>
      <c r="UN85" s="1"/>
      <c r="UO85" s="1"/>
      <c r="UP85" s="1"/>
      <c r="UQ85" s="1"/>
      <c r="UR85" s="1"/>
      <c r="US85" s="1"/>
      <c r="UT85" s="1"/>
      <c r="UU85" s="1"/>
      <c r="UV85" s="1"/>
      <c r="UW85" s="1"/>
      <c r="UX85" s="1"/>
      <c r="UY85" s="1"/>
      <c r="UZ85" s="1"/>
      <c r="VA85" s="1"/>
      <c r="VB85" s="1"/>
      <c r="VC85" s="1"/>
      <c r="VD85" s="1"/>
      <c r="VE85" s="1"/>
      <c r="VF85" s="1"/>
      <c r="VG85" s="1"/>
      <c r="VH85" s="1"/>
      <c r="VI85" s="1"/>
      <c r="VJ85" s="1"/>
      <c r="VK85" s="1"/>
      <c r="VL85" s="1"/>
      <c r="VM85" s="1"/>
      <c r="VN85" s="1"/>
      <c r="VO85" s="1"/>
      <c r="VP85" s="1"/>
      <c r="VQ85" s="1"/>
      <c r="VR85" s="1"/>
      <c r="VS85" s="1"/>
      <c r="VT85" s="1"/>
      <c r="VU85" s="1"/>
      <c r="VV85" s="1"/>
      <c r="VW85" s="1"/>
      <c r="VX85" s="1"/>
      <c r="VY85" s="1"/>
      <c r="VZ85" s="1"/>
      <c r="WA85" s="1"/>
      <c r="WB85" s="1"/>
      <c r="WC85" s="1"/>
      <c r="WD85" s="1"/>
      <c r="WE85" s="1"/>
      <c r="WF85" s="1"/>
      <c r="WG85" s="1"/>
      <c r="WH85" s="1"/>
      <c r="WI85" s="1"/>
      <c r="WJ85" s="1"/>
      <c r="WK85" s="1"/>
      <c r="WL85" s="1"/>
      <c r="WM85" s="1"/>
      <c r="WN85" s="1"/>
      <c r="WO85" s="1"/>
      <c r="WP85" s="1"/>
      <c r="WQ85" s="1"/>
      <c r="WR85" s="1"/>
      <c r="WS85" s="1"/>
      <c r="WT85" s="1"/>
      <c r="WU85" s="1"/>
      <c r="WV85" s="1"/>
      <c r="WW85" s="1"/>
      <c r="WX85" s="1"/>
      <c r="WY85" s="1"/>
      <c r="WZ85" s="1"/>
      <c r="XA85" s="1"/>
      <c r="XB85" s="1"/>
      <c r="XC85" s="1"/>
      <c r="XD85" s="1"/>
      <c r="XE85" s="1"/>
      <c r="XF85" s="1"/>
      <c r="XG85" s="1"/>
      <c r="XH85" s="1"/>
      <c r="XI85" s="1"/>
      <c r="XJ85" s="1"/>
      <c r="XK85" s="1"/>
      <c r="XL85" s="1"/>
      <c r="XM85" s="1"/>
      <c r="XN85" s="1"/>
      <c r="XO85" s="1"/>
      <c r="XP85" s="1"/>
      <c r="XQ85" s="1"/>
      <c r="XR85" s="1"/>
      <c r="XS85" s="1"/>
      <c r="XT85" s="1"/>
      <c r="XU85" s="1"/>
      <c r="XV85" s="1"/>
      <c r="XW85" s="1"/>
      <c r="XX85" s="1"/>
      <c r="XY85" s="1"/>
      <c r="XZ85" s="1"/>
      <c r="YA85" s="1"/>
      <c r="YB85" s="1"/>
      <c r="YC85" s="1"/>
      <c r="YD85" s="1"/>
      <c r="YE85" s="1"/>
      <c r="YF85" s="1"/>
      <c r="YG85" s="1"/>
      <c r="YH85" s="1"/>
      <c r="YI85" s="1"/>
      <c r="YJ85" s="1"/>
      <c r="YK85" s="1"/>
      <c r="YL85" s="1"/>
      <c r="YM85" s="1"/>
      <c r="YN85" s="1"/>
      <c r="YO85" s="1"/>
      <c r="YP85" s="1"/>
      <c r="YQ85" s="1"/>
      <c r="YR85" s="1"/>
      <c r="YS85" s="1"/>
      <c r="YT85" s="1"/>
      <c r="YU85" s="1"/>
      <c r="YV85" s="1"/>
      <c r="YW85" s="1"/>
      <c r="YX85" s="1"/>
      <c r="YY85" s="1"/>
      <c r="YZ85" s="1"/>
      <c r="ZA85" s="1"/>
      <c r="ZB85" s="1"/>
      <c r="ZC85" s="1"/>
      <c r="ZD85" s="1"/>
      <c r="ZE85" s="1"/>
      <c r="ZF85" s="1"/>
      <c r="ZG85" s="1"/>
      <c r="ZH85" s="1"/>
      <c r="ZI85" s="1"/>
      <c r="ZJ85" s="1"/>
      <c r="ZK85" s="1"/>
      <c r="ZL85" s="1"/>
      <c r="ZM85" s="1"/>
      <c r="ZN85" s="1"/>
      <c r="ZO85" s="1"/>
      <c r="ZP85" s="1"/>
      <c r="ZQ85" s="1"/>
      <c r="ZR85" s="1"/>
      <c r="ZS85" s="1"/>
      <c r="ZT85" s="1"/>
      <c r="ZU85" s="1"/>
      <c r="ZV85" s="1"/>
      <c r="ZW85" s="1"/>
      <c r="ZX85" s="1"/>
      <c r="ZY85" s="1"/>
      <c r="ZZ85" s="1"/>
      <c r="AAA85" s="1"/>
      <c r="AAB85" s="1"/>
      <c r="AAC85" s="1"/>
      <c r="AAD85" s="1"/>
      <c r="AAE85" s="1"/>
      <c r="AAF85" s="1"/>
      <c r="AAG85" s="1"/>
      <c r="AAH85" s="1"/>
      <c r="AAI85" s="1"/>
      <c r="AAJ85" s="1"/>
      <c r="AAK85" s="1"/>
      <c r="AAL85" s="1"/>
      <c r="AAM85" s="1"/>
      <c r="AAN85" s="1"/>
      <c r="AAO85" s="1"/>
      <c r="AAP85" s="1"/>
      <c r="AAQ85" s="1"/>
      <c r="AAR85" s="1"/>
      <c r="AAS85" s="1"/>
      <c r="AAT85" s="1"/>
      <c r="AAU85" s="1"/>
      <c r="AAV85" s="1"/>
      <c r="AAW85" s="1"/>
      <c r="AAX85" s="1"/>
      <c r="AAY85" s="1"/>
      <c r="AAZ85" s="1"/>
      <c r="ABA85" s="1"/>
      <c r="ABB85" s="1"/>
      <c r="ABC85" s="1"/>
      <c r="ABD85" s="1"/>
      <c r="ABE85" s="1"/>
      <c r="ABF85" s="1"/>
      <c r="ABG85" s="1"/>
      <c r="ABH85" s="1"/>
      <c r="ABI85" s="1"/>
      <c r="ABJ85" s="1"/>
      <c r="ABK85" s="1"/>
      <c r="ABL85" s="1"/>
      <c r="ABM85" s="1"/>
      <c r="ABN85" s="1"/>
      <c r="ABO85" s="1"/>
      <c r="ABP85" s="1"/>
      <c r="ABQ85" s="1"/>
      <c r="ABR85" s="1"/>
      <c r="ABS85" s="1"/>
      <c r="ABT85" s="1"/>
      <c r="ABU85" s="1"/>
      <c r="ABV85" s="1"/>
      <c r="ABW85" s="1"/>
      <c r="ABX85" s="1"/>
      <c r="ABY85" s="1"/>
      <c r="ABZ85" s="1"/>
      <c r="ACA85" s="1"/>
      <c r="ACB85" s="1"/>
      <c r="ACC85" s="1"/>
      <c r="ACD85" s="1"/>
      <c r="ACE85" s="1"/>
      <c r="ACF85" s="1"/>
      <c r="ACG85" s="1"/>
      <c r="ACH85" s="1"/>
      <c r="ACI85" s="1"/>
      <c r="ACJ85" s="1"/>
      <c r="ACK85" s="1"/>
      <c r="ACL85" s="1"/>
      <c r="ACM85" s="1"/>
      <c r="ACN85" s="1"/>
      <c r="ACO85" s="1"/>
      <c r="ACP85" s="1"/>
      <c r="ACQ85" s="1"/>
      <c r="ACR85" s="1"/>
      <c r="ACS85" s="1"/>
      <c r="ACT85" s="1"/>
      <c r="ACU85" s="1"/>
      <c r="ACV85" s="1"/>
      <c r="ACW85" s="1"/>
      <c r="ACX85" s="1"/>
      <c r="ACY85" s="1"/>
      <c r="ACZ85" s="1"/>
      <c r="ADA85" s="1"/>
      <c r="ADB85" s="1"/>
      <c r="ADC85" s="1"/>
      <c r="ADD85" s="1"/>
      <c r="ADE85" s="1"/>
      <c r="ADF85" s="1"/>
      <c r="ADG85" s="1"/>
      <c r="ADH85" s="1"/>
      <c r="ADI85" s="1"/>
      <c r="ADJ85" s="1"/>
      <c r="ADK85" s="1"/>
      <c r="ADL85" s="1"/>
      <c r="ADM85" s="1"/>
      <c r="ADN85" s="1"/>
      <c r="ADO85" s="1"/>
      <c r="ADP85" s="1"/>
      <c r="ADQ85" s="1"/>
      <c r="ADR85" s="1"/>
      <c r="ADS85" s="1"/>
      <c r="ADT85" s="1"/>
      <c r="ADU85" s="1"/>
      <c r="ADV85" s="1"/>
      <c r="ADW85" s="1"/>
      <c r="ADX85" s="1"/>
      <c r="ADY85" s="1"/>
      <c r="ADZ85" s="1"/>
      <c r="AEA85" s="1"/>
      <c r="AEB85" s="1"/>
      <c r="AEC85" s="1"/>
      <c r="AED85" s="1"/>
      <c r="AEE85" s="1"/>
      <c r="AEF85" s="1"/>
      <c r="AEG85" s="1"/>
      <c r="AEH85" s="1"/>
      <c r="AEI85" s="1"/>
      <c r="AEJ85" s="1"/>
      <c r="AEK85" s="1"/>
      <c r="AEL85" s="1"/>
      <c r="AEM85" s="1"/>
      <c r="AEN85" s="1"/>
      <c r="AEO85" s="1"/>
      <c r="AEP85" s="1"/>
      <c r="AEQ85" s="1"/>
      <c r="AER85" s="1"/>
      <c r="AES85" s="1"/>
      <c r="AET85" s="1"/>
      <c r="AEU85" s="1"/>
      <c r="AEV85" s="1"/>
      <c r="AEW85" s="1"/>
      <c r="AEX85" s="1"/>
      <c r="AEY85" s="1"/>
      <c r="AEZ85" s="1"/>
      <c r="AFA85" s="1"/>
      <c r="AFB85" s="1"/>
      <c r="AFC85" s="1"/>
      <c r="AFD85" s="1"/>
      <c r="AFE85" s="1"/>
      <c r="AFF85" s="1"/>
      <c r="AFG85" s="1"/>
      <c r="AFH85" s="1"/>
      <c r="AFI85" s="1"/>
      <c r="AFJ85" s="1"/>
      <c r="AFK85" s="1"/>
      <c r="AFL85" s="1"/>
      <c r="AFM85" s="1"/>
      <c r="AFN85" s="1"/>
      <c r="AFO85" s="1"/>
      <c r="AFP85" s="1"/>
      <c r="AFQ85" s="1"/>
      <c r="AFR85" s="1"/>
      <c r="AFS85" s="1"/>
      <c r="AFT85" s="1"/>
      <c r="AFU85" s="1"/>
      <c r="AFV85" s="1"/>
      <c r="AFW85" s="1"/>
      <c r="AFX85" s="1"/>
      <c r="AFY85" s="1"/>
      <c r="AFZ85" s="1"/>
      <c r="AGA85" s="1"/>
      <c r="AGB85" s="1"/>
      <c r="AGC85" s="1"/>
      <c r="AGD85" s="1"/>
      <c r="AGE85" s="1"/>
      <c r="AGF85" s="1"/>
      <c r="AGG85" s="1"/>
      <c r="AGH85" s="1"/>
      <c r="AGI85" s="1"/>
      <c r="AGJ85" s="1"/>
      <c r="AGK85" s="1"/>
      <c r="AGL85" s="1"/>
      <c r="AGM85" s="1"/>
      <c r="AGN85" s="1"/>
      <c r="AGO85" s="1"/>
      <c r="AGP85" s="1"/>
      <c r="AGQ85" s="1"/>
      <c r="AGR85" s="1"/>
      <c r="AGS85" s="1"/>
      <c r="AGT85" s="1"/>
      <c r="AGU85" s="1"/>
      <c r="AGV85" s="1"/>
      <c r="AGW85" s="1"/>
      <c r="AGX85" s="1"/>
      <c r="AGY85" s="1"/>
      <c r="AGZ85" s="1"/>
      <c r="AHA85" s="1"/>
      <c r="AHB85" s="1"/>
      <c r="AHC85" s="1"/>
      <c r="AHD85" s="1"/>
      <c r="AHE85" s="1"/>
      <c r="AHF85" s="1"/>
      <c r="AHG85" s="1"/>
      <c r="AHH85" s="1"/>
      <c r="AHI85" s="1"/>
      <c r="AHJ85" s="1"/>
      <c r="AHK85" s="1"/>
      <c r="AHL85" s="1"/>
      <c r="AHM85" s="1"/>
      <c r="AHN85" s="1"/>
      <c r="AHO85" s="1"/>
      <c r="AHP85" s="1"/>
      <c r="AHQ85" s="1"/>
      <c r="AHR85" s="1"/>
      <c r="AHS85" s="1"/>
      <c r="AHT85" s="1"/>
      <c r="AHU85" s="1"/>
      <c r="AHV85" s="1"/>
      <c r="AHW85" s="1"/>
      <c r="AHX85" s="1"/>
      <c r="AHY85" s="1"/>
      <c r="AHZ85" s="1"/>
      <c r="AIA85" s="1"/>
      <c r="AIB85" s="1"/>
      <c r="AIC85" s="1"/>
      <c r="AID85" s="1"/>
      <c r="AIE85" s="1"/>
      <c r="AIF85" s="1"/>
      <c r="AIG85" s="1"/>
      <c r="AIH85" s="1"/>
      <c r="AII85" s="1"/>
      <c r="AIJ85" s="1"/>
      <c r="AIK85" s="1"/>
      <c r="AIL85" s="1"/>
      <c r="AIM85" s="1"/>
      <c r="AIN85" s="1"/>
      <c r="AIO85" s="1"/>
      <c r="AIP85" s="1"/>
      <c r="AIQ85" s="1"/>
      <c r="AIR85" s="1"/>
      <c r="AIS85" s="1"/>
      <c r="AIT85" s="1"/>
      <c r="AIU85" s="1"/>
      <c r="AIV85" s="1"/>
      <c r="AIW85" s="1"/>
      <c r="AIX85" s="1"/>
      <c r="AIY85" s="1"/>
      <c r="AIZ85" s="1"/>
      <c r="AJA85" s="1"/>
      <c r="AJB85" s="1"/>
      <c r="AJC85" s="1"/>
      <c r="AJD85" s="1"/>
      <c r="AJE85" s="1"/>
      <c r="AJF85" s="1"/>
      <c r="AJG85" s="1"/>
      <c r="AJH85" s="1"/>
      <c r="AJI85" s="1"/>
      <c r="AJJ85" s="1"/>
      <c r="AJK85" s="1"/>
      <c r="AJL85" s="1"/>
      <c r="AJM85" s="1"/>
      <c r="AJN85" s="1"/>
      <c r="AJO85" s="1"/>
      <c r="AJP85" s="1"/>
      <c r="AJQ85" s="1"/>
      <c r="AJR85" s="1"/>
      <c r="AJS85" s="1"/>
      <c r="AJT85" s="1"/>
      <c r="AJU85" s="1"/>
      <c r="AJV85" s="1"/>
      <c r="AJW85" s="1"/>
      <c r="AJX85" s="1"/>
      <c r="AJY85" s="1"/>
      <c r="AJZ85" s="1"/>
      <c r="AKA85" s="1"/>
      <c r="AKB85" s="1"/>
      <c r="AKC85" s="1"/>
      <c r="AKD85" s="1"/>
      <c r="AKE85" s="1"/>
      <c r="AKF85" s="1"/>
      <c r="AKG85" s="1"/>
      <c r="AKH85" s="1"/>
      <c r="AKI85" s="1"/>
      <c r="AKJ85" s="1"/>
      <c r="AKK85" s="1"/>
      <c r="AKL85" s="1"/>
      <c r="AKM85" s="1"/>
      <c r="AKN85" s="1"/>
      <c r="AKO85" s="1"/>
      <c r="AKP85" s="1"/>
      <c r="AKQ85" s="1"/>
      <c r="AKR85" s="1"/>
      <c r="AKS85" s="1"/>
      <c r="AKT85" s="1"/>
      <c r="AKU85" s="1"/>
      <c r="AKV85" s="1"/>
      <c r="AKW85" s="1"/>
      <c r="AKX85" s="1"/>
      <c r="AKY85" s="1"/>
      <c r="AKZ85" s="1"/>
      <c r="ALA85" s="1"/>
      <c r="ALB85" s="1"/>
      <c r="ALC85" s="1"/>
      <c r="ALD85" s="1"/>
      <c r="ALE85" s="1"/>
      <c r="ALF85" s="1"/>
      <c r="ALG85" s="1"/>
      <c r="ALH85" s="1"/>
      <c r="ALI85" s="1"/>
      <c r="ALJ85" s="1"/>
      <c r="ALK85" s="1"/>
      <c r="ALL85" s="1"/>
      <c r="ALM85" s="1"/>
      <c r="ALN85" s="1"/>
      <c r="ALO85" s="1"/>
      <c r="ALP85" s="1"/>
      <c r="ALQ85" s="1"/>
      <c r="ALR85" s="1"/>
      <c r="ALS85" s="1"/>
      <c r="ALT85" s="1"/>
      <c r="ALU85" s="1"/>
      <c r="ALV85" s="1"/>
      <c r="ALW85" s="1"/>
      <c r="ALX85" s="1"/>
      <c r="ALY85" s="1"/>
      <c r="ALZ85" s="1"/>
      <c r="AMA85" s="1"/>
      <c r="AMB85" s="1"/>
      <c r="AMC85" s="1"/>
      <c r="AMD85" s="1"/>
      <c r="AME85" s="1"/>
      <c r="AMF85" s="1"/>
      <c r="AMG85" s="1"/>
      <c r="AMH85" s="1"/>
      <c r="AMI85" s="1"/>
      <c r="AMJ85" s="1"/>
      <c r="AMK85" s="1"/>
      <c r="AML85" s="1"/>
      <c r="AMM85" s="1"/>
      <c r="AMN85" s="1"/>
      <c r="AMO85" s="1"/>
      <c r="AMP85" s="1"/>
      <c r="AMQ85" s="1"/>
      <c r="AMR85" s="1"/>
      <c r="AMS85" s="1"/>
      <c r="AMT85" s="1"/>
      <c r="AMU85" s="1"/>
      <c r="AMV85" s="1"/>
      <c r="AMW85" s="1"/>
      <c r="AMX85" s="1"/>
      <c r="AMY85" s="1"/>
      <c r="AMZ85" s="1"/>
      <c r="ANA85" s="1"/>
      <c r="ANB85" s="1"/>
      <c r="ANC85" s="1"/>
      <c r="AND85" s="1"/>
      <c r="ANE85" s="1"/>
      <c r="ANF85" s="1"/>
      <c r="ANG85" s="1"/>
      <c r="ANH85" s="1"/>
      <c r="ANI85" s="1"/>
      <c r="ANJ85" s="1"/>
      <c r="ANK85" s="1"/>
      <c r="ANL85" s="1"/>
      <c r="ANM85" s="1"/>
      <c r="ANN85" s="1"/>
      <c r="ANO85" s="1"/>
      <c r="ANP85" s="1"/>
      <c r="ANQ85" s="1"/>
      <c r="ANR85" s="1"/>
      <c r="ANS85" s="1"/>
      <c r="ANT85" s="1"/>
      <c r="ANU85" s="1"/>
      <c r="ANV85" s="1"/>
      <c r="ANW85" s="1"/>
      <c r="ANX85" s="1"/>
      <c r="ANY85" s="1"/>
      <c r="ANZ85" s="1"/>
      <c r="AOA85" s="1"/>
      <c r="AOB85" s="1"/>
      <c r="AOC85" s="1"/>
      <c r="AOD85" s="1"/>
      <c r="AOE85" s="1"/>
      <c r="AOF85" s="1"/>
      <c r="AOG85" s="1"/>
      <c r="AOH85" s="1"/>
      <c r="AOI85" s="1"/>
      <c r="AOJ85" s="1"/>
      <c r="AOK85" s="1"/>
      <c r="AOL85" s="1"/>
      <c r="AOM85" s="1"/>
      <c r="AON85" s="1"/>
      <c r="AOO85" s="1"/>
      <c r="AOP85" s="1"/>
      <c r="AOQ85" s="1"/>
      <c r="AOR85" s="1"/>
      <c r="AOS85" s="1"/>
      <c r="AOT85" s="1"/>
      <c r="AOU85" s="1"/>
      <c r="AOV85" s="1"/>
      <c r="AOW85" s="1"/>
      <c r="AOX85" s="1"/>
      <c r="AOY85" s="1"/>
      <c r="AOZ85" s="1"/>
      <c r="APA85" s="1"/>
      <c r="APB85" s="1"/>
      <c r="APC85" s="1"/>
      <c r="APD85" s="1"/>
      <c r="APE85" s="1"/>
      <c r="APF85" s="1"/>
      <c r="APG85" s="1"/>
      <c r="APH85" s="1"/>
      <c r="API85" s="1"/>
      <c r="APJ85" s="1"/>
      <c r="APK85" s="1"/>
      <c r="APL85" s="1"/>
      <c r="APM85" s="1"/>
      <c r="APN85" s="1"/>
      <c r="APO85" s="1"/>
      <c r="APP85" s="1"/>
      <c r="APQ85" s="1"/>
      <c r="APR85" s="1"/>
      <c r="APS85" s="1"/>
      <c r="APT85" s="1"/>
      <c r="APU85" s="1"/>
      <c r="APV85" s="1"/>
      <c r="APW85" s="1"/>
      <c r="APX85" s="1"/>
      <c r="APY85" s="1"/>
      <c r="APZ85" s="1"/>
      <c r="AQA85" s="1"/>
      <c r="AQB85" s="1"/>
      <c r="AQC85" s="1"/>
      <c r="AQD85" s="1"/>
      <c r="AQE85" s="1"/>
      <c r="AQF85" s="1"/>
      <c r="AQG85" s="1"/>
      <c r="AQH85" s="1"/>
      <c r="AQI85" s="1"/>
      <c r="AQJ85" s="1"/>
      <c r="AQK85" s="1"/>
      <c r="AQL85" s="1"/>
      <c r="AQM85" s="1"/>
      <c r="AQN85" s="1"/>
      <c r="AQO85" s="1"/>
      <c r="AQP85" s="1"/>
      <c r="AQQ85" s="1"/>
      <c r="AQR85" s="1"/>
      <c r="AQS85" s="1"/>
      <c r="AQT85" s="1"/>
      <c r="AQU85" s="1"/>
      <c r="AQV85" s="1"/>
      <c r="AQW85" s="1"/>
      <c r="AQX85" s="1"/>
      <c r="AQY85" s="1"/>
      <c r="AQZ85" s="1"/>
      <c r="ARA85" s="1"/>
      <c r="ARB85" s="1"/>
      <c r="ARC85" s="1"/>
      <c r="ARD85" s="1"/>
      <c r="ARE85" s="1"/>
      <c r="ARF85" s="1"/>
      <c r="ARG85" s="1"/>
      <c r="ARH85" s="1"/>
      <c r="ARI85" s="1"/>
      <c r="ARJ85" s="1"/>
      <c r="ARK85" s="1"/>
      <c r="ARL85" s="1"/>
      <c r="ARM85" s="1"/>
      <c r="ARN85" s="1"/>
      <c r="ARO85" s="1"/>
      <c r="ARP85" s="1"/>
      <c r="ARQ85" s="1"/>
      <c r="ARR85" s="1"/>
      <c r="ARS85" s="1"/>
      <c r="ART85" s="1"/>
      <c r="ARU85" s="1"/>
      <c r="ARV85" s="1"/>
      <c r="ARW85" s="1"/>
      <c r="ARX85" s="1"/>
      <c r="ARY85" s="1"/>
      <c r="ARZ85" s="1"/>
      <c r="ASA85" s="1"/>
      <c r="ASB85" s="1"/>
      <c r="ASC85" s="1"/>
      <c r="ASD85" s="1"/>
      <c r="ASE85" s="1"/>
      <c r="ASF85" s="1"/>
      <c r="ASG85" s="1"/>
      <c r="ASH85" s="1"/>
      <c r="ASI85" s="1"/>
      <c r="ASJ85" s="1"/>
      <c r="ASK85" s="1"/>
      <c r="ASL85" s="1"/>
      <c r="ASM85" s="1"/>
      <c r="ASN85" s="1"/>
      <c r="ASO85" s="1"/>
      <c r="ASP85" s="1"/>
      <c r="ASQ85" s="1"/>
      <c r="ASR85" s="1"/>
      <c r="ASS85" s="1"/>
      <c r="AST85" s="1"/>
      <c r="ASU85" s="1"/>
      <c r="ASV85" s="1"/>
      <c r="ASW85" s="1"/>
      <c r="ASX85" s="1"/>
      <c r="ASY85" s="1"/>
      <c r="ASZ85" s="1"/>
      <c r="ATA85" s="1"/>
      <c r="ATB85" s="1"/>
      <c r="ATC85" s="1"/>
      <c r="ATD85" s="1"/>
      <c r="ATE85" s="1"/>
      <c r="ATF85" s="1"/>
      <c r="ATG85" s="1"/>
      <c r="ATH85" s="1"/>
      <c r="ATI85" s="1"/>
      <c r="ATJ85" s="1"/>
      <c r="ATK85" s="1"/>
      <c r="ATL85" s="1"/>
      <c r="ATM85" s="1"/>
      <c r="ATN85" s="1"/>
      <c r="ATO85" s="1"/>
      <c r="ATP85" s="1"/>
      <c r="ATQ85" s="1"/>
      <c r="ATR85" s="1"/>
      <c r="ATS85" s="1"/>
      <c r="ATT85" s="1"/>
      <c r="ATU85" s="1"/>
      <c r="ATV85" s="1"/>
      <c r="ATW85" s="1"/>
      <c r="ATX85" s="1"/>
      <c r="ATY85" s="1"/>
      <c r="ATZ85" s="1"/>
      <c r="AUA85" s="1"/>
      <c r="AUB85" s="1"/>
      <c r="AUC85" s="1"/>
      <c r="AUD85" s="1"/>
      <c r="AUE85" s="1"/>
      <c r="AUF85" s="1"/>
      <c r="AUG85" s="1"/>
      <c r="AUH85" s="1"/>
      <c r="AUI85" s="1"/>
      <c r="AUJ85" s="1"/>
      <c r="AUK85" s="1"/>
      <c r="AUL85" s="1"/>
      <c r="AUM85" s="1"/>
      <c r="AUN85" s="1"/>
      <c r="AUO85" s="1"/>
      <c r="AUP85" s="1"/>
      <c r="AUQ85" s="1"/>
      <c r="AUR85" s="1"/>
      <c r="AUS85" s="1"/>
      <c r="AUT85" s="1"/>
      <c r="AUU85" s="1"/>
      <c r="AUV85" s="1"/>
      <c r="AUW85" s="1"/>
      <c r="AUX85" s="1"/>
      <c r="AUY85" s="1"/>
      <c r="AUZ85" s="1"/>
      <c r="AVA85" s="1"/>
      <c r="AVB85" s="1"/>
      <c r="AVC85" s="1"/>
      <c r="AVD85" s="1"/>
      <c r="AVE85" s="1"/>
      <c r="AVF85" s="1"/>
      <c r="AVG85" s="1"/>
      <c r="AVH85" s="1"/>
      <c r="AVI85" s="1"/>
      <c r="AVJ85" s="1"/>
      <c r="AVK85" s="1"/>
      <c r="AVL85" s="1"/>
      <c r="AVM85" s="1"/>
      <c r="AVN85" s="1"/>
      <c r="AVO85" s="1"/>
      <c r="AVP85" s="1"/>
      <c r="AVQ85" s="1"/>
      <c r="AVR85" s="1"/>
      <c r="AVS85" s="1"/>
      <c r="AVT85" s="1"/>
      <c r="AVU85" s="1"/>
      <c r="AVV85" s="1"/>
      <c r="AVW85" s="1"/>
      <c r="AVX85" s="1"/>
      <c r="AVY85" s="1"/>
      <c r="AVZ85" s="1"/>
      <c r="AWA85" s="1"/>
      <c r="AWB85" s="1"/>
      <c r="AWC85" s="1"/>
      <c r="AWD85" s="1"/>
      <c r="AWE85" s="1"/>
      <c r="AWF85" s="1"/>
      <c r="AWG85" s="1"/>
      <c r="AWH85" s="1"/>
      <c r="AWI85" s="1"/>
      <c r="AWJ85" s="1"/>
      <c r="AWK85" s="1"/>
      <c r="AWL85" s="1"/>
      <c r="AWM85" s="1"/>
      <c r="AWN85" s="1"/>
      <c r="AWO85" s="1"/>
      <c r="AWP85" s="1"/>
      <c r="AWQ85" s="1"/>
      <c r="AWR85" s="1"/>
      <c r="AWS85" s="1"/>
      <c r="AWT85" s="1"/>
      <c r="AWU85" s="1"/>
      <c r="AWV85" s="1"/>
      <c r="AWW85" s="1"/>
      <c r="AWX85" s="1"/>
      <c r="AWY85" s="1"/>
      <c r="AWZ85" s="1"/>
      <c r="AXA85" s="1"/>
      <c r="AXB85" s="1"/>
      <c r="AXC85" s="1"/>
      <c r="AXD85" s="1"/>
      <c r="AXE85" s="1"/>
      <c r="AXF85" s="1"/>
      <c r="AXG85" s="1"/>
      <c r="AXH85" s="1"/>
      <c r="AXI85" s="1"/>
      <c r="AXJ85" s="1"/>
      <c r="AXK85" s="1"/>
      <c r="AXL85" s="1"/>
      <c r="AXM85" s="1"/>
      <c r="AXN85" s="1"/>
      <c r="AXO85" s="1"/>
      <c r="AXP85" s="1"/>
      <c r="AXQ85" s="1"/>
      <c r="AXR85" s="1"/>
      <c r="AXS85" s="1"/>
      <c r="AXT85" s="1"/>
      <c r="AXU85" s="1"/>
      <c r="AXV85" s="1"/>
      <c r="AXW85" s="1"/>
      <c r="AXX85" s="1"/>
      <c r="AXY85" s="1"/>
      <c r="AXZ85" s="1"/>
      <c r="AYA85" s="1"/>
      <c r="AYB85" s="1"/>
      <c r="AYC85" s="1"/>
      <c r="AYD85" s="1"/>
      <c r="AYE85" s="1"/>
      <c r="AYF85" s="1"/>
      <c r="AYG85" s="1"/>
      <c r="AYH85" s="1"/>
      <c r="AYI85" s="1"/>
      <c r="AYJ85" s="1"/>
      <c r="AYK85" s="1"/>
      <c r="AYL85" s="1"/>
      <c r="AYM85" s="1"/>
      <c r="AYN85" s="1"/>
      <c r="AYO85" s="1"/>
      <c r="AYP85" s="1"/>
      <c r="AYQ85" s="1"/>
      <c r="AYR85" s="1"/>
      <c r="AYS85" s="1"/>
      <c r="AYT85" s="1"/>
      <c r="AYU85" s="1"/>
      <c r="AYV85" s="1"/>
      <c r="AYW85" s="1"/>
      <c r="AYX85" s="1"/>
      <c r="AYY85" s="1"/>
      <c r="AYZ85" s="1"/>
      <c r="AZA85" s="1"/>
      <c r="AZB85" s="1"/>
      <c r="AZC85" s="1"/>
      <c r="AZD85" s="1"/>
      <c r="AZE85" s="1"/>
      <c r="AZF85" s="1"/>
      <c r="AZG85" s="1"/>
      <c r="AZH85" s="1"/>
      <c r="AZI85" s="1"/>
      <c r="AZJ85" s="1"/>
      <c r="AZK85" s="1"/>
      <c r="AZL85" s="1"/>
      <c r="AZM85" s="1"/>
      <c r="AZN85" s="1"/>
      <c r="AZO85" s="1"/>
      <c r="AZP85" s="1"/>
      <c r="AZQ85" s="1"/>
      <c r="AZR85" s="1"/>
      <c r="AZS85" s="1"/>
      <c r="AZT85" s="1"/>
      <c r="AZU85" s="1"/>
      <c r="AZV85" s="1"/>
      <c r="AZW85" s="1"/>
      <c r="AZX85" s="1"/>
      <c r="AZY85" s="1"/>
      <c r="AZZ85" s="1"/>
      <c r="BAA85" s="1"/>
      <c r="BAB85" s="1"/>
      <c r="BAC85" s="1"/>
      <c r="BAD85" s="1"/>
      <c r="BAE85" s="1"/>
      <c r="BAF85" s="1"/>
      <c r="BAG85" s="1"/>
      <c r="BAH85" s="1"/>
      <c r="BAI85" s="1"/>
      <c r="BAJ85" s="1"/>
      <c r="BAK85" s="1"/>
      <c r="BAL85" s="1"/>
      <c r="BAM85" s="1"/>
      <c r="BAN85" s="1"/>
      <c r="BAO85" s="1"/>
      <c r="BAP85" s="1"/>
      <c r="BAQ85" s="1"/>
      <c r="BAR85" s="1"/>
      <c r="BAS85" s="1"/>
      <c r="BAT85" s="1"/>
      <c r="BAU85" s="1"/>
      <c r="BAV85" s="1"/>
      <c r="BAW85" s="1"/>
      <c r="BAX85" s="1"/>
      <c r="BAY85" s="1"/>
      <c r="BAZ85" s="1"/>
      <c r="BBA85" s="1"/>
      <c r="BBB85" s="1"/>
      <c r="BBC85" s="1"/>
      <c r="BBD85" s="1"/>
      <c r="BBE85" s="1"/>
      <c r="BBF85" s="1"/>
      <c r="BBG85" s="1"/>
      <c r="BBH85" s="1"/>
      <c r="BBI85" s="1"/>
      <c r="BBJ85" s="1"/>
      <c r="BBK85" s="1"/>
      <c r="BBL85" s="1"/>
      <c r="BBM85" s="1"/>
      <c r="BBN85" s="1"/>
      <c r="BBO85" s="1"/>
      <c r="BBP85" s="1"/>
      <c r="BBQ85" s="1"/>
      <c r="BBR85" s="1"/>
      <c r="BBS85" s="1"/>
      <c r="BBT85" s="1"/>
      <c r="BBU85" s="1"/>
      <c r="BBV85" s="1"/>
      <c r="BBW85" s="1"/>
      <c r="BBX85" s="1"/>
      <c r="BBY85" s="1"/>
      <c r="BBZ85" s="1"/>
      <c r="BCA85" s="1"/>
      <c r="BCB85" s="1"/>
      <c r="BCC85" s="1"/>
      <c r="BCD85" s="1"/>
      <c r="BCE85" s="1"/>
      <c r="BCF85" s="1"/>
      <c r="BCG85" s="1"/>
      <c r="BCH85" s="1"/>
      <c r="BCI85" s="1"/>
      <c r="BCJ85" s="1"/>
      <c r="BCK85" s="1"/>
      <c r="BCL85" s="1"/>
      <c r="BCM85" s="1"/>
      <c r="BCN85" s="1"/>
      <c r="BCO85" s="1"/>
      <c r="BCP85" s="1"/>
      <c r="BCQ85" s="1"/>
      <c r="BCR85" s="1"/>
      <c r="BCS85" s="1"/>
      <c r="BCT85" s="1"/>
      <c r="BCU85" s="1"/>
      <c r="BCV85" s="1"/>
      <c r="BCW85" s="1"/>
      <c r="BCX85" s="1"/>
      <c r="BCY85" s="1"/>
      <c r="BCZ85" s="1"/>
      <c r="BDA85" s="1"/>
      <c r="BDB85" s="1"/>
      <c r="BDC85" s="1"/>
      <c r="BDD85" s="1"/>
      <c r="BDE85" s="1"/>
      <c r="BDF85" s="1"/>
      <c r="BDG85" s="1"/>
      <c r="BDH85" s="1"/>
      <c r="BDI85" s="1"/>
      <c r="BDJ85" s="1"/>
      <c r="BDK85" s="1"/>
      <c r="BDL85" s="1"/>
      <c r="BDM85" s="1"/>
      <c r="BDN85" s="1"/>
      <c r="BDO85" s="1"/>
      <c r="BDP85" s="1"/>
      <c r="BDQ85" s="1"/>
      <c r="BDR85" s="1"/>
      <c r="BDS85" s="1"/>
      <c r="BDT85" s="1"/>
      <c r="BDU85" s="1"/>
      <c r="BDV85" s="1"/>
      <c r="BDW85" s="1"/>
      <c r="BDX85" s="1"/>
      <c r="BDY85" s="1"/>
      <c r="BDZ85" s="1"/>
      <c r="BEA85" s="1"/>
      <c r="BEB85" s="1"/>
      <c r="BEC85" s="1"/>
      <c r="BED85" s="1"/>
      <c r="BEE85" s="1"/>
      <c r="BEF85" s="1"/>
      <c r="BEG85" s="1"/>
      <c r="BEH85" s="1"/>
      <c r="BEI85" s="1"/>
      <c r="BEJ85" s="1"/>
      <c r="BEK85" s="1"/>
      <c r="BEL85" s="1"/>
      <c r="BEM85" s="1"/>
      <c r="BEN85" s="1"/>
      <c r="BEO85" s="1"/>
      <c r="BEP85" s="1"/>
      <c r="BEQ85" s="1"/>
      <c r="BER85" s="1"/>
      <c r="BES85" s="1"/>
      <c r="BET85" s="1"/>
      <c r="BEU85" s="1"/>
      <c r="BEV85" s="1"/>
      <c r="BEW85" s="1"/>
      <c r="BEX85" s="1"/>
      <c r="BEY85" s="1"/>
      <c r="BEZ85" s="1"/>
      <c r="BFA85" s="1"/>
      <c r="BFB85" s="1"/>
      <c r="BFC85" s="1"/>
      <c r="BFD85" s="1"/>
      <c r="BFE85" s="1"/>
      <c r="BFF85" s="1"/>
      <c r="BFG85" s="1"/>
      <c r="BFH85" s="1"/>
      <c r="BFI85" s="1"/>
      <c r="BFJ85" s="1"/>
      <c r="BFK85" s="1"/>
      <c r="BFL85" s="1"/>
      <c r="BFM85" s="1"/>
      <c r="BFN85" s="1"/>
      <c r="BFO85" s="1"/>
      <c r="BFP85" s="1"/>
      <c r="BFQ85" s="1"/>
      <c r="BFR85" s="1"/>
      <c r="BFS85" s="1"/>
      <c r="BFT85" s="1"/>
      <c r="BFU85" s="1"/>
      <c r="BFV85" s="1"/>
      <c r="BFW85" s="1"/>
      <c r="BFX85" s="1"/>
      <c r="BFY85" s="1"/>
      <c r="BFZ85" s="1"/>
      <c r="BGA85" s="1"/>
      <c r="BGB85" s="1"/>
      <c r="BGC85" s="1"/>
      <c r="BGD85" s="1"/>
      <c r="BGE85" s="1"/>
      <c r="BGF85" s="1"/>
      <c r="BGG85" s="1"/>
      <c r="BGH85" s="1"/>
      <c r="BGI85" s="1"/>
      <c r="BGJ85" s="1"/>
      <c r="BGK85" s="1"/>
      <c r="BGL85" s="1"/>
      <c r="BGM85" s="1"/>
      <c r="BGN85" s="1"/>
      <c r="BGO85" s="1"/>
      <c r="BGP85" s="1"/>
      <c r="BGQ85" s="1"/>
      <c r="BGR85" s="1"/>
      <c r="BGS85" s="1"/>
      <c r="BGT85" s="1"/>
      <c r="BGU85" s="1"/>
      <c r="BGV85" s="1"/>
      <c r="BGW85" s="1"/>
      <c r="BGX85" s="1"/>
      <c r="BGY85" s="1"/>
      <c r="BGZ85" s="1"/>
      <c r="BHA85" s="1"/>
      <c r="BHB85" s="1"/>
      <c r="BHC85" s="1"/>
      <c r="BHD85" s="1"/>
      <c r="BHE85" s="1"/>
      <c r="BHF85" s="1"/>
      <c r="BHG85" s="1"/>
      <c r="BHH85" s="1"/>
      <c r="BHI85" s="1"/>
      <c r="BHJ85" s="1"/>
      <c r="BHK85" s="1"/>
      <c r="BHL85" s="1"/>
      <c r="BHM85" s="1"/>
      <c r="BHN85" s="1"/>
      <c r="BHO85" s="1"/>
      <c r="BHP85" s="1"/>
      <c r="BHQ85" s="1"/>
      <c r="BHR85" s="1"/>
      <c r="BHS85" s="1"/>
      <c r="BHT85" s="1"/>
      <c r="BHU85" s="1"/>
      <c r="BHV85" s="1"/>
      <c r="BHW85" s="1"/>
      <c r="BHX85" s="1"/>
      <c r="BHY85" s="1"/>
      <c r="BHZ85" s="1"/>
      <c r="BIA85" s="1"/>
      <c r="BIB85" s="1"/>
      <c r="BIC85" s="1"/>
      <c r="BID85" s="1"/>
      <c r="BIE85" s="1"/>
      <c r="BIF85" s="1"/>
      <c r="BIG85" s="1"/>
      <c r="BIH85" s="1"/>
      <c r="BII85" s="1"/>
      <c r="BIJ85" s="1"/>
      <c r="BIK85" s="1"/>
      <c r="BIL85" s="1"/>
      <c r="BIM85" s="1"/>
      <c r="BIN85" s="1"/>
      <c r="BIO85" s="1"/>
      <c r="BIP85" s="1"/>
      <c r="BIQ85" s="1"/>
      <c r="BIR85" s="1"/>
      <c r="BIS85" s="1"/>
      <c r="BIT85" s="1"/>
      <c r="BIU85" s="1"/>
      <c r="BIV85" s="1"/>
      <c r="BIW85" s="1"/>
      <c r="BIX85" s="1"/>
      <c r="BIY85" s="1"/>
      <c r="BIZ85" s="1"/>
      <c r="BJA85" s="1"/>
      <c r="BJB85" s="1"/>
      <c r="BJC85" s="1"/>
      <c r="BJD85" s="1"/>
      <c r="BJE85" s="1"/>
      <c r="BJF85" s="1"/>
      <c r="BJG85" s="1"/>
      <c r="BJH85" s="1"/>
      <c r="BJI85" s="1"/>
      <c r="BJJ85" s="1"/>
      <c r="BJK85" s="1"/>
      <c r="BJL85" s="1"/>
      <c r="BJM85" s="1"/>
      <c r="BJN85" s="1"/>
      <c r="BJO85" s="1"/>
      <c r="BJP85" s="1"/>
      <c r="BJQ85" s="1"/>
      <c r="BJR85" s="1"/>
      <c r="BJS85" s="1"/>
      <c r="BJT85" s="1"/>
      <c r="BJU85" s="1"/>
      <c r="BJV85" s="1"/>
      <c r="BJW85" s="1"/>
      <c r="BJX85" s="1"/>
      <c r="BJY85" s="1"/>
      <c r="BJZ85" s="1"/>
      <c r="BKA85" s="1"/>
      <c r="BKB85" s="1"/>
      <c r="BKC85" s="1"/>
      <c r="BKD85" s="1"/>
      <c r="BKE85" s="1"/>
      <c r="BKF85" s="1"/>
      <c r="BKG85" s="1"/>
      <c r="BKH85" s="1"/>
      <c r="BKI85" s="1"/>
      <c r="BKJ85" s="1"/>
      <c r="BKK85" s="1"/>
      <c r="BKL85" s="1"/>
      <c r="BKM85" s="1"/>
      <c r="BKN85" s="1"/>
      <c r="BKO85" s="1"/>
      <c r="BKP85" s="1"/>
      <c r="BKQ85" s="1"/>
      <c r="BKR85" s="1"/>
      <c r="BKS85" s="1"/>
      <c r="BKT85" s="1"/>
      <c r="BKU85" s="1"/>
      <c r="BKV85" s="1"/>
      <c r="BKW85" s="1"/>
      <c r="BKX85" s="1"/>
      <c r="BKY85" s="1"/>
      <c r="BKZ85" s="1"/>
      <c r="BLA85" s="1"/>
      <c r="BLB85" s="1"/>
      <c r="BLC85" s="1"/>
      <c r="BLD85" s="1"/>
      <c r="BLE85" s="1"/>
      <c r="BLF85" s="1"/>
      <c r="BLG85" s="1"/>
      <c r="BLH85" s="1"/>
      <c r="BLI85" s="1"/>
      <c r="BLJ85" s="1"/>
      <c r="BLK85" s="1"/>
      <c r="BLL85" s="1"/>
      <c r="BLM85" s="1"/>
      <c r="BLN85" s="1"/>
      <c r="BLO85" s="1"/>
      <c r="BLP85" s="1"/>
      <c r="BLQ85" s="1"/>
      <c r="BLR85" s="1"/>
      <c r="BLS85" s="1"/>
      <c r="BLT85" s="1"/>
      <c r="BLU85" s="1"/>
      <c r="BLV85" s="1"/>
      <c r="BLW85" s="1"/>
      <c r="BLX85" s="1"/>
      <c r="BLY85" s="1"/>
      <c r="BLZ85" s="1"/>
      <c r="BMA85" s="1"/>
      <c r="BMB85" s="1"/>
      <c r="BMC85" s="1"/>
      <c r="BMD85" s="1"/>
      <c r="BME85" s="1"/>
      <c r="BMF85" s="1"/>
      <c r="BMG85" s="1"/>
      <c r="BMH85" s="1"/>
      <c r="BMI85" s="1"/>
      <c r="BMJ85" s="1"/>
      <c r="BMK85" s="1"/>
      <c r="BML85" s="1"/>
      <c r="BMM85" s="1"/>
      <c r="BMN85" s="1"/>
      <c r="BMO85" s="1"/>
      <c r="BMP85" s="1"/>
      <c r="BMQ85" s="1"/>
      <c r="BMR85" s="1"/>
      <c r="BMS85" s="1"/>
      <c r="BMT85" s="1"/>
      <c r="BMU85" s="1"/>
      <c r="BMV85" s="1"/>
      <c r="BMW85" s="1"/>
      <c r="BMX85" s="1"/>
      <c r="BMY85" s="1"/>
      <c r="BMZ85" s="1"/>
      <c r="BNA85" s="1"/>
      <c r="BNB85" s="1"/>
      <c r="BNC85" s="1"/>
      <c r="BND85" s="1"/>
      <c r="BNE85" s="1"/>
      <c r="BNF85" s="1"/>
      <c r="BNG85" s="1"/>
      <c r="BNH85" s="1"/>
      <c r="BNI85" s="1"/>
      <c r="BNJ85" s="1"/>
      <c r="BNK85" s="1"/>
      <c r="BNL85" s="1"/>
      <c r="BNM85" s="1"/>
      <c r="BNN85" s="1"/>
      <c r="BNO85" s="1"/>
      <c r="BNP85" s="1"/>
      <c r="BNQ85" s="1"/>
      <c r="BNR85" s="1"/>
      <c r="BNS85" s="1"/>
      <c r="BNT85" s="1"/>
      <c r="BNU85" s="1"/>
      <c r="BNV85" s="1"/>
      <c r="BNW85" s="1"/>
      <c r="BNX85" s="1"/>
      <c r="BNY85" s="1"/>
      <c r="BNZ85" s="1"/>
      <c r="BOA85" s="1"/>
      <c r="BOB85" s="1"/>
      <c r="BOC85" s="1"/>
      <c r="BOD85" s="1"/>
      <c r="BOE85" s="1"/>
      <c r="BOF85" s="1"/>
      <c r="BOG85" s="1"/>
      <c r="BOH85" s="1"/>
      <c r="BOI85" s="1"/>
      <c r="BOJ85" s="1"/>
      <c r="BOK85" s="1"/>
      <c r="BOL85" s="1"/>
      <c r="BOM85" s="1"/>
      <c r="BON85" s="1"/>
      <c r="BOO85" s="1"/>
      <c r="BOP85" s="1"/>
      <c r="BOQ85" s="1"/>
      <c r="BOR85" s="1"/>
      <c r="BOS85" s="1"/>
      <c r="BOT85" s="1"/>
      <c r="BOU85" s="1"/>
      <c r="BOV85" s="1"/>
      <c r="BOW85" s="1"/>
      <c r="BOX85" s="1"/>
      <c r="BOY85" s="1"/>
      <c r="BOZ85" s="1"/>
      <c r="BPA85" s="1"/>
      <c r="BPB85" s="1"/>
      <c r="BPC85" s="1"/>
      <c r="BPD85" s="1"/>
      <c r="BPE85" s="1"/>
      <c r="BPF85" s="1"/>
      <c r="BPG85" s="1"/>
      <c r="BPH85" s="1"/>
      <c r="BPI85" s="1"/>
      <c r="BPJ85" s="1"/>
      <c r="BPK85" s="1"/>
      <c r="BPL85" s="1"/>
      <c r="BPM85" s="1"/>
      <c r="BPN85" s="1"/>
      <c r="BPO85" s="1"/>
      <c r="BPP85" s="1"/>
      <c r="BPQ85" s="1"/>
      <c r="BPR85" s="1"/>
      <c r="BPS85" s="1"/>
      <c r="BPT85" s="1"/>
      <c r="BPU85" s="1"/>
      <c r="BPV85" s="1"/>
      <c r="BPW85" s="1"/>
      <c r="BPX85" s="1"/>
      <c r="BPY85" s="1"/>
      <c r="BPZ85" s="1"/>
      <c r="BQA85" s="1"/>
      <c r="BQB85" s="1"/>
      <c r="BQC85" s="1"/>
      <c r="BQD85" s="1"/>
      <c r="BQE85" s="1"/>
      <c r="BQF85" s="1"/>
      <c r="BQG85" s="1"/>
      <c r="BQH85" s="1"/>
      <c r="BQI85" s="1"/>
      <c r="BQJ85" s="1"/>
      <c r="BQK85" s="1"/>
      <c r="BQL85" s="1"/>
      <c r="BQM85" s="1"/>
      <c r="BQN85" s="1"/>
      <c r="BQO85" s="1"/>
      <c r="BQP85" s="1"/>
      <c r="BQQ85" s="1"/>
      <c r="BQR85" s="1"/>
      <c r="BQS85" s="1"/>
      <c r="BQT85" s="1"/>
      <c r="BQU85" s="1"/>
      <c r="BQV85" s="1"/>
      <c r="BQW85" s="1"/>
      <c r="BQX85" s="1"/>
      <c r="BQY85" s="1"/>
      <c r="BQZ85" s="1"/>
      <c r="BRA85" s="1"/>
      <c r="BRB85" s="1"/>
      <c r="BRC85" s="1"/>
      <c r="BRD85" s="1"/>
      <c r="BRE85" s="1"/>
      <c r="BRF85" s="1"/>
      <c r="BRG85" s="1"/>
      <c r="BRH85" s="1"/>
      <c r="BRI85" s="1"/>
      <c r="BRJ85" s="1"/>
      <c r="BRK85" s="1"/>
      <c r="BRL85" s="1"/>
      <c r="BRM85" s="1"/>
      <c r="BRN85" s="1"/>
      <c r="BRO85" s="1"/>
      <c r="BRP85" s="1"/>
      <c r="BRQ85" s="1"/>
      <c r="BRR85" s="1"/>
      <c r="BRS85" s="1"/>
      <c r="BRT85" s="1"/>
      <c r="BRU85" s="1"/>
      <c r="BRV85" s="1"/>
      <c r="BRW85" s="1"/>
      <c r="BRX85" s="1"/>
      <c r="BRY85" s="1"/>
      <c r="BRZ85" s="1"/>
      <c r="BSA85" s="1"/>
      <c r="BSB85" s="1"/>
      <c r="BSC85" s="1"/>
      <c r="BSD85" s="1"/>
      <c r="BSE85" s="1"/>
      <c r="BSF85" s="1"/>
      <c r="BSG85" s="1"/>
      <c r="BSH85" s="1"/>
      <c r="BSI85" s="1"/>
      <c r="BSJ85" s="1"/>
      <c r="BSK85" s="1"/>
      <c r="BSL85" s="1"/>
      <c r="BSM85" s="1"/>
      <c r="BSN85" s="1"/>
      <c r="BSO85" s="1"/>
      <c r="BSP85" s="1"/>
      <c r="BSQ85" s="1"/>
      <c r="BSR85" s="1"/>
      <c r="BSS85" s="1"/>
      <c r="BST85" s="1"/>
      <c r="BSU85" s="1"/>
      <c r="BSV85" s="1"/>
      <c r="BSW85" s="1"/>
      <c r="BSX85" s="1"/>
      <c r="BSY85" s="1"/>
      <c r="BSZ85" s="1"/>
      <c r="BTA85" s="1"/>
      <c r="BTB85" s="1"/>
      <c r="BTC85" s="1"/>
      <c r="BTD85" s="1"/>
      <c r="BTE85" s="1"/>
      <c r="BTF85" s="1"/>
      <c r="BTG85" s="1"/>
      <c r="BTH85" s="1"/>
      <c r="BTI85" s="1"/>
      <c r="BTJ85" s="1"/>
      <c r="BTK85" s="1"/>
      <c r="BTL85" s="1"/>
      <c r="BTM85" s="1"/>
      <c r="BTN85" s="1"/>
      <c r="BTO85" s="1"/>
      <c r="BTP85" s="1"/>
      <c r="BTQ85" s="1"/>
      <c r="BTR85" s="1"/>
      <c r="BTS85" s="1"/>
      <c r="BTT85" s="1"/>
      <c r="BTU85" s="1"/>
      <c r="BTV85" s="1"/>
      <c r="BTW85" s="1"/>
      <c r="BTX85" s="1"/>
      <c r="BTY85" s="1"/>
      <c r="BTZ85" s="1"/>
      <c r="BUA85" s="1"/>
      <c r="BUB85" s="1"/>
      <c r="BUC85" s="1"/>
      <c r="BUD85" s="1"/>
      <c r="BUE85" s="1"/>
      <c r="BUF85" s="1"/>
      <c r="BUG85" s="1"/>
      <c r="BUH85" s="1"/>
      <c r="BUI85" s="1"/>
      <c r="BUJ85" s="1"/>
      <c r="BUK85" s="1"/>
      <c r="BUL85" s="1"/>
      <c r="BUM85" s="1"/>
      <c r="BUN85" s="1"/>
      <c r="BUO85" s="1"/>
      <c r="BUP85" s="1"/>
      <c r="BUQ85" s="1"/>
      <c r="BUR85" s="1"/>
      <c r="BUS85" s="1"/>
      <c r="BUT85" s="1"/>
      <c r="BUU85" s="1"/>
      <c r="BUV85" s="1"/>
      <c r="BUW85" s="1"/>
      <c r="BUX85" s="1"/>
      <c r="BUY85" s="1"/>
      <c r="BUZ85" s="1"/>
      <c r="BVA85" s="1"/>
      <c r="BVB85" s="1"/>
      <c r="BVC85" s="1"/>
      <c r="BVD85" s="1"/>
      <c r="BVE85" s="1"/>
      <c r="BVF85" s="1"/>
      <c r="BVG85" s="1"/>
      <c r="BVH85" s="1"/>
      <c r="BVI85" s="1"/>
      <c r="BVJ85" s="1"/>
      <c r="BVK85" s="1"/>
      <c r="BVL85" s="1"/>
      <c r="BVM85" s="1"/>
      <c r="BVN85" s="1"/>
      <c r="BVO85" s="1"/>
      <c r="BVP85" s="1"/>
      <c r="BVQ85" s="1"/>
      <c r="BVR85" s="1"/>
      <c r="BVS85" s="1"/>
      <c r="BVT85" s="1"/>
      <c r="BVU85" s="1"/>
      <c r="BVV85" s="1"/>
      <c r="BVW85" s="1"/>
      <c r="BVX85" s="1"/>
      <c r="BVY85" s="1"/>
      <c r="BVZ85" s="1"/>
      <c r="BWA85" s="1"/>
      <c r="BWB85" s="1"/>
      <c r="BWC85" s="1"/>
      <c r="BWD85" s="1"/>
      <c r="BWE85" s="1"/>
      <c r="BWF85" s="1"/>
      <c r="BWG85" s="1"/>
      <c r="BWH85" s="1"/>
      <c r="BWI85" s="1"/>
      <c r="BWJ85" s="1"/>
      <c r="BWK85" s="1"/>
      <c r="BWL85" s="1"/>
      <c r="BWM85" s="1"/>
      <c r="BWN85" s="1"/>
      <c r="BWO85" s="1"/>
      <c r="BWP85" s="1"/>
      <c r="BWQ85" s="1"/>
      <c r="BWR85" s="1"/>
      <c r="BWS85" s="1"/>
      <c r="BWT85" s="1"/>
      <c r="BWU85" s="1"/>
      <c r="BWV85" s="1"/>
      <c r="BWW85" s="1"/>
      <c r="BWX85" s="1"/>
      <c r="BWY85" s="1"/>
      <c r="BWZ85" s="1"/>
      <c r="BXA85" s="1"/>
      <c r="BXB85" s="1"/>
      <c r="BXC85" s="1"/>
      <c r="BXD85" s="1"/>
      <c r="BXE85" s="1"/>
      <c r="BXF85" s="1"/>
      <c r="BXG85" s="1"/>
      <c r="BXH85" s="1"/>
      <c r="BXI85" s="1"/>
      <c r="BXJ85" s="1"/>
      <c r="BXK85" s="1"/>
      <c r="BXL85" s="1"/>
      <c r="BXM85" s="1"/>
      <c r="BXN85" s="1"/>
      <c r="BXO85" s="1"/>
      <c r="BXP85" s="1"/>
      <c r="BXQ85" s="1"/>
      <c r="BXR85" s="1"/>
      <c r="BXS85" s="1"/>
      <c r="BXT85" s="1"/>
      <c r="BXU85" s="1"/>
      <c r="BXV85" s="1"/>
      <c r="BXW85" s="1"/>
      <c r="BXX85" s="1"/>
      <c r="BXY85" s="1"/>
      <c r="BXZ85" s="1"/>
      <c r="BYA85" s="1"/>
      <c r="BYB85" s="1"/>
      <c r="BYC85" s="1"/>
      <c r="BYD85" s="1"/>
      <c r="BYE85" s="1"/>
      <c r="BYF85" s="1"/>
      <c r="BYG85" s="1"/>
      <c r="BYH85" s="1"/>
      <c r="BYI85" s="1"/>
      <c r="BYJ85" s="1"/>
      <c r="BYK85" s="1"/>
      <c r="BYL85" s="1"/>
      <c r="BYM85" s="1"/>
      <c r="BYN85" s="1"/>
      <c r="BYO85" s="1"/>
      <c r="BYP85" s="1"/>
      <c r="BYQ85" s="1"/>
      <c r="BYR85" s="1"/>
      <c r="BYS85" s="1"/>
      <c r="BYT85" s="1"/>
      <c r="BYU85" s="1"/>
      <c r="BYV85" s="1"/>
      <c r="BYW85" s="1"/>
      <c r="BYX85" s="1"/>
      <c r="BYY85" s="1"/>
      <c r="BYZ85" s="1"/>
      <c r="BZA85" s="1"/>
      <c r="BZB85" s="1"/>
      <c r="BZC85" s="1"/>
      <c r="BZD85" s="1"/>
      <c r="BZE85" s="1"/>
      <c r="BZF85" s="1"/>
      <c r="BZG85" s="1"/>
      <c r="BZH85" s="1"/>
      <c r="BZI85" s="1"/>
      <c r="BZJ85" s="1"/>
      <c r="BZK85" s="1"/>
      <c r="BZL85" s="1"/>
      <c r="BZM85" s="1"/>
      <c r="BZN85" s="1"/>
      <c r="BZO85" s="1"/>
      <c r="BZP85" s="1"/>
      <c r="BZQ85" s="1"/>
      <c r="BZR85" s="1"/>
      <c r="BZS85" s="1"/>
      <c r="BZT85" s="1"/>
      <c r="BZU85" s="1"/>
      <c r="BZV85" s="1"/>
      <c r="BZW85" s="1"/>
      <c r="BZX85" s="1"/>
      <c r="BZY85" s="1"/>
      <c r="BZZ85" s="1"/>
      <c r="CAA85" s="1"/>
      <c r="CAB85" s="1"/>
      <c r="CAC85" s="1"/>
      <c r="CAD85" s="1"/>
      <c r="CAE85" s="1"/>
      <c r="CAF85" s="1"/>
      <c r="CAG85" s="1"/>
      <c r="CAH85" s="1"/>
      <c r="CAI85" s="1"/>
      <c r="CAJ85" s="1"/>
      <c r="CAK85" s="1"/>
      <c r="CAL85" s="1"/>
      <c r="CAM85" s="1"/>
      <c r="CAN85" s="1"/>
      <c r="CAO85" s="1"/>
      <c r="CAP85" s="1"/>
      <c r="CAQ85" s="1"/>
      <c r="CAR85" s="1"/>
      <c r="CAS85" s="1"/>
      <c r="CAT85" s="1"/>
      <c r="CAU85" s="1"/>
      <c r="CAV85" s="1"/>
      <c r="CAW85" s="1"/>
      <c r="CAX85" s="1"/>
      <c r="CAY85" s="1"/>
      <c r="CAZ85" s="1"/>
      <c r="CBA85" s="1"/>
      <c r="CBB85" s="1"/>
      <c r="CBC85" s="1"/>
      <c r="CBD85" s="1"/>
      <c r="CBE85" s="1"/>
      <c r="CBF85" s="1"/>
      <c r="CBG85" s="1"/>
      <c r="CBH85" s="1"/>
      <c r="CBI85" s="1"/>
      <c r="CBJ85" s="1"/>
      <c r="CBK85" s="1"/>
      <c r="CBL85" s="1"/>
      <c r="CBM85" s="1"/>
      <c r="CBN85" s="1"/>
      <c r="CBO85" s="1"/>
      <c r="CBP85" s="1"/>
      <c r="CBQ85" s="1"/>
      <c r="CBR85" s="1"/>
      <c r="CBS85" s="1"/>
      <c r="CBT85" s="1"/>
      <c r="CBU85" s="1"/>
      <c r="CBV85" s="1"/>
      <c r="CBW85" s="1"/>
      <c r="CBX85" s="1"/>
      <c r="CBY85" s="1"/>
      <c r="CBZ85" s="1"/>
      <c r="CCA85" s="1"/>
      <c r="CCB85" s="1"/>
      <c r="CCC85" s="1"/>
      <c r="CCD85" s="1"/>
      <c r="CCE85" s="1"/>
      <c r="CCF85" s="1"/>
      <c r="CCG85" s="1"/>
      <c r="CCH85" s="1"/>
      <c r="CCI85" s="1"/>
      <c r="CCJ85" s="1"/>
      <c r="CCK85" s="1"/>
      <c r="CCL85" s="1"/>
      <c r="CCM85" s="1"/>
      <c r="CCN85" s="1"/>
      <c r="CCO85" s="1"/>
      <c r="CCP85" s="1"/>
      <c r="CCQ85" s="1"/>
      <c r="CCR85" s="1"/>
      <c r="CCS85" s="1"/>
      <c r="CCT85" s="1"/>
      <c r="CCU85" s="1"/>
      <c r="CCV85" s="1"/>
      <c r="CCW85" s="1"/>
      <c r="CCX85" s="1"/>
      <c r="CCY85" s="1"/>
      <c r="CCZ85" s="1"/>
      <c r="CDA85" s="1"/>
      <c r="CDB85" s="1"/>
      <c r="CDC85" s="1"/>
      <c r="CDD85" s="1"/>
      <c r="CDE85" s="1"/>
      <c r="CDF85" s="1"/>
      <c r="CDG85" s="1"/>
      <c r="CDH85" s="1"/>
      <c r="CDI85" s="1"/>
      <c r="CDJ85" s="1"/>
      <c r="CDK85" s="1"/>
      <c r="CDL85" s="1"/>
      <c r="CDM85" s="1"/>
      <c r="CDN85" s="1"/>
      <c r="CDO85" s="1"/>
      <c r="CDP85" s="1"/>
      <c r="CDQ85" s="1"/>
      <c r="CDR85" s="1"/>
      <c r="CDS85" s="1"/>
      <c r="CDT85" s="1"/>
      <c r="CDU85" s="1"/>
      <c r="CDV85" s="1"/>
      <c r="CDW85" s="1"/>
      <c r="CDX85" s="1"/>
      <c r="CDY85" s="1"/>
      <c r="CDZ85" s="1"/>
      <c r="CEA85" s="1"/>
      <c r="CEB85" s="1"/>
      <c r="CEC85" s="1"/>
      <c r="CED85" s="1"/>
      <c r="CEE85" s="1"/>
      <c r="CEF85" s="1"/>
      <c r="CEG85" s="1"/>
      <c r="CEH85" s="1"/>
      <c r="CEI85" s="1"/>
      <c r="CEJ85" s="1"/>
      <c r="CEK85" s="1"/>
      <c r="CEL85" s="1"/>
      <c r="CEM85" s="1"/>
      <c r="CEN85" s="1"/>
      <c r="CEO85" s="1"/>
      <c r="CEP85" s="1"/>
      <c r="CEQ85" s="1"/>
      <c r="CER85" s="1"/>
      <c r="CES85" s="1"/>
      <c r="CET85" s="1"/>
      <c r="CEU85" s="1"/>
      <c r="CEV85" s="1"/>
      <c r="CEW85" s="1"/>
      <c r="CEX85" s="1"/>
      <c r="CEY85" s="1"/>
      <c r="CEZ85" s="1"/>
      <c r="CFA85" s="1"/>
      <c r="CFB85" s="1"/>
      <c r="CFC85" s="1"/>
      <c r="CFD85" s="1"/>
      <c r="CFE85" s="1"/>
      <c r="CFF85" s="1"/>
      <c r="CFG85" s="1"/>
      <c r="CFH85" s="1"/>
      <c r="CFI85" s="1"/>
      <c r="CFJ85" s="1"/>
      <c r="CFK85" s="1"/>
      <c r="CFL85" s="1"/>
      <c r="CFM85" s="1"/>
      <c r="CFN85" s="1"/>
      <c r="CFO85" s="1"/>
      <c r="CFP85" s="1"/>
      <c r="CFQ85" s="1"/>
      <c r="CFR85" s="1"/>
      <c r="CFS85" s="1"/>
      <c r="CFT85" s="1"/>
      <c r="CFU85" s="1"/>
      <c r="CFV85" s="1"/>
      <c r="CFW85" s="1"/>
      <c r="CFX85" s="1"/>
      <c r="CFY85" s="1"/>
      <c r="CFZ85" s="1"/>
      <c r="CGA85" s="1"/>
      <c r="CGB85" s="1"/>
      <c r="CGC85" s="1"/>
      <c r="CGD85" s="1"/>
      <c r="CGE85" s="1"/>
      <c r="CGF85" s="1"/>
      <c r="CGG85" s="1"/>
      <c r="CGH85" s="1"/>
      <c r="CGI85" s="1"/>
      <c r="CGJ85" s="1"/>
      <c r="CGK85" s="1"/>
      <c r="CGL85" s="1"/>
      <c r="CGM85" s="1"/>
      <c r="CGN85" s="1"/>
      <c r="CGO85" s="1"/>
      <c r="CGP85" s="1"/>
      <c r="CGQ85" s="1"/>
      <c r="CGR85" s="1"/>
      <c r="CGS85" s="1"/>
      <c r="CGT85" s="1"/>
      <c r="CGU85" s="1"/>
      <c r="CGV85" s="1"/>
      <c r="CGW85" s="1"/>
      <c r="CGX85" s="1"/>
      <c r="CGY85" s="1"/>
      <c r="CGZ85" s="1"/>
      <c r="CHA85" s="1"/>
      <c r="CHB85" s="1"/>
      <c r="CHC85" s="1"/>
      <c r="CHD85" s="1"/>
      <c r="CHE85" s="1"/>
      <c r="CHF85" s="1"/>
      <c r="CHG85" s="1"/>
      <c r="CHH85" s="1"/>
      <c r="CHI85" s="1"/>
      <c r="CHJ85" s="1"/>
      <c r="CHK85" s="1"/>
      <c r="CHL85" s="1"/>
      <c r="CHM85" s="1"/>
      <c r="CHN85" s="1"/>
      <c r="CHO85" s="1"/>
      <c r="CHP85" s="1"/>
      <c r="CHQ85" s="1"/>
      <c r="CHR85" s="1"/>
      <c r="CHS85" s="1"/>
      <c r="CHT85" s="1"/>
      <c r="CHU85" s="1"/>
      <c r="CHV85" s="1"/>
      <c r="CHW85" s="1"/>
      <c r="CHX85" s="1"/>
      <c r="CHY85" s="1"/>
      <c r="CHZ85" s="1"/>
      <c r="CIA85" s="1"/>
      <c r="CIB85" s="1"/>
      <c r="CIC85" s="1"/>
      <c r="CID85" s="1"/>
      <c r="CIE85" s="1"/>
      <c r="CIF85" s="1"/>
      <c r="CIG85" s="1"/>
      <c r="CIH85" s="1"/>
      <c r="CII85" s="1"/>
      <c r="CIJ85" s="1"/>
      <c r="CIK85" s="1"/>
      <c r="CIL85" s="1"/>
      <c r="CIM85" s="1"/>
      <c r="CIN85" s="1"/>
      <c r="CIO85" s="1"/>
      <c r="CIP85" s="1"/>
      <c r="CIQ85" s="1"/>
      <c r="CIR85" s="1"/>
      <c r="CIS85" s="1"/>
      <c r="CIT85" s="1"/>
      <c r="CIU85" s="1"/>
      <c r="CIV85" s="1"/>
      <c r="CIW85" s="1"/>
      <c r="CIX85" s="1"/>
      <c r="CIY85" s="1"/>
      <c r="CIZ85" s="1"/>
      <c r="CJA85" s="1"/>
      <c r="CJB85" s="1"/>
      <c r="CJC85" s="1"/>
      <c r="CJD85" s="1"/>
      <c r="CJE85" s="1"/>
      <c r="CJF85" s="1"/>
      <c r="CJG85" s="1"/>
      <c r="CJH85" s="1"/>
      <c r="CJI85" s="1"/>
      <c r="CJJ85" s="1"/>
      <c r="CJK85" s="1"/>
      <c r="CJL85" s="1"/>
      <c r="CJM85" s="1"/>
      <c r="CJN85" s="1"/>
      <c r="CJO85" s="1"/>
      <c r="CJP85" s="1"/>
      <c r="CJQ85" s="1"/>
      <c r="CJR85" s="1"/>
      <c r="CJS85" s="1"/>
      <c r="CJT85" s="1"/>
      <c r="CJU85" s="1"/>
      <c r="CJV85" s="1"/>
      <c r="CJW85" s="1"/>
      <c r="CJX85" s="1"/>
      <c r="CJY85" s="1"/>
      <c r="CJZ85" s="1"/>
      <c r="CKA85" s="1"/>
      <c r="CKB85" s="1"/>
      <c r="CKC85" s="1"/>
      <c r="CKD85" s="1"/>
      <c r="CKE85" s="1"/>
      <c r="CKF85" s="1"/>
      <c r="CKG85" s="1"/>
      <c r="CKH85" s="1"/>
      <c r="CKI85" s="1"/>
      <c r="CKJ85" s="1"/>
      <c r="CKK85" s="1"/>
      <c r="CKL85" s="1"/>
      <c r="CKM85" s="1"/>
      <c r="CKN85" s="1"/>
      <c r="CKO85" s="1"/>
      <c r="CKP85" s="1"/>
      <c r="CKQ85" s="1"/>
      <c r="CKR85" s="1"/>
      <c r="CKS85" s="1"/>
      <c r="CKT85" s="1"/>
      <c r="CKU85" s="1"/>
      <c r="CKV85" s="1"/>
      <c r="CKW85" s="1"/>
      <c r="CKX85" s="1"/>
      <c r="CKY85" s="1"/>
      <c r="CKZ85" s="1"/>
      <c r="CLA85" s="1"/>
      <c r="CLB85" s="1"/>
      <c r="CLC85" s="1"/>
      <c r="CLD85" s="1"/>
      <c r="CLE85" s="1"/>
      <c r="CLF85" s="1"/>
      <c r="CLG85" s="1"/>
      <c r="CLH85" s="1"/>
      <c r="CLI85" s="1"/>
      <c r="CLJ85" s="1"/>
      <c r="CLK85" s="1"/>
      <c r="CLL85" s="1"/>
      <c r="CLM85" s="1"/>
      <c r="CLN85" s="1"/>
      <c r="CLO85" s="1"/>
      <c r="CLP85" s="1"/>
      <c r="CLQ85" s="1"/>
      <c r="CLR85" s="1"/>
      <c r="CLS85" s="1"/>
      <c r="CLT85" s="1"/>
      <c r="CLU85" s="1"/>
      <c r="CLV85" s="1"/>
      <c r="CLW85" s="1"/>
      <c r="CLX85" s="1"/>
      <c r="CLY85" s="1"/>
      <c r="CLZ85" s="1"/>
      <c r="CMA85" s="1"/>
      <c r="CMB85" s="1"/>
      <c r="CMC85" s="1"/>
      <c r="CMD85" s="1"/>
      <c r="CME85" s="1"/>
      <c r="CMF85" s="1"/>
      <c r="CMG85" s="1"/>
      <c r="CMH85" s="1"/>
      <c r="CMI85" s="1"/>
      <c r="CMJ85" s="1"/>
      <c r="CMK85" s="1"/>
      <c r="CML85" s="1"/>
      <c r="CMM85" s="1"/>
      <c r="CMN85" s="1"/>
      <c r="CMO85" s="1"/>
      <c r="CMP85" s="1"/>
      <c r="CMQ85" s="1"/>
      <c r="CMR85" s="1"/>
      <c r="CMS85" s="1"/>
      <c r="CMT85" s="1"/>
      <c r="CMU85" s="1"/>
      <c r="CMV85" s="1"/>
      <c r="CMW85" s="1"/>
      <c r="CMX85" s="1"/>
      <c r="CMY85" s="1"/>
      <c r="CMZ85" s="1"/>
      <c r="CNA85" s="1"/>
      <c r="CNB85" s="1"/>
      <c r="CNC85" s="1"/>
      <c r="CND85" s="1"/>
      <c r="CNE85" s="1"/>
      <c r="CNF85" s="1"/>
      <c r="CNG85" s="1"/>
      <c r="CNH85" s="1"/>
      <c r="CNI85" s="1"/>
      <c r="CNJ85" s="1"/>
      <c r="CNK85" s="1"/>
      <c r="CNL85" s="1"/>
      <c r="CNM85" s="1"/>
      <c r="CNN85" s="1"/>
      <c r="CNO85" s="1"/>
      <c r="CNP85" s="1"/>
      <c r="CNQ85" s="1"/>
      <c r="CNR85" s="1"/>
      <c r="CNS85" s="1"/>
      <c r="CNT85" s="1"/>
      <c r="CNU85" s="1"/>
      <c r="CNV85" s="1"/>
      <c r="CNW85" s="1"/>
      <c r="CNX85" s="1"/>
      <c r="CNY85" s="1"/>
      <c r="CNZ85" s="1"/>
      <c r="COA85" s="1"/>
      <c r="COB85" s="1"/>
      <c r="COC85" s="1"/>
      <c r="COD85" s="1"/>
      <c r="COE85" s="1"/>
      <c r="COF85" s="1"/>
      <c r="COG85" s="1"/>
      <c r="COH85" s="1"/>
      <c r="COI85" s="1"/>
      <c r="COJ85" s="1"/>
      <c r="COK85" s="1"/>
      <c r="COL85" s="1"/>
      <c r="COM85" s="1"/>
      <c r="CON85" s="1"/>
      <c r="COO85" s="1"/>
      <c r="COP85" s="1"/>
      <c r="COQ85" s="1"/>
      <c r="COR85" s="1"/>
      <c r="COS85" s="1"/>
      <c r="COT85" s="1"/>
      <c r="COU85" s="1"/>
      <c r="COV85" s="1"/>
      <c r="COW85" s="1"/>
      <c r="COX85" s="1"/>
      <c r="COY85" s="1"/>
      <c r="COZ85" s="1"/>
      <c r="CPA85" s="1"/>
      <c r="CPB85" s="1"/>
      <c r="CPC85" s="1"/>
      <c r="CPD85" s="1"/>
      <c r="CPE85" s="1"/>
      <c r="CPF85" s="1"/>
      <c r="CPG85" s="1"/>
      <c r="CPH85" s="1"/>
      <c r="CPI85" s="1"/>
      <c r="CPJ85" s="1"/>
      <c r="CPK85" s="1"/>
      <c r="CPL85" s="1"/>
      <c r="CPM85" s="1"/>
      <c r="CPN85" s="1"/>
      <c r="CPO85" s="1"/>
      <c r="CPP85" s="1"/>
      <c r="CPQ85" s="1"/>
      <c r="CPR85" s="1"/>
      <c r="CPS85" s="1"/>
      <c r="CPT85" s="1"/>
      <c r="CPU85" s="1"/>
      <c r="CPV85" s="1"/>
      <c r="CPW85" s="1"/>
      <c r="CPX85" s="1"/>
      <c r="CPY85" s="1"/>
      <c r="CPZ85" s="1"/>
      <c r="CQA85" s="1"/>
      <c r="CQB85" s="1"/>
      <c r="CQC85" s="1"/>
      <c r="CQD85" s="1"/>
      <c r="CQE85" s="1"/>
      <c r="CQF85" s="1"/>
      <c r="CQG85" s="1"/>
      <c r="CQH85" s="1"/>
      <c r="CQI85" s="1"/>
      <c r="CQJ85" s="1"/>
      <c r="CQK85" s="1"/>
      <c r="CQL85" s="1"/>
      <c r="CQM85" s="1"/>
      <c r="CQN85" s="1"/>
      <c r="CQO85" s="1"/>
      <c r="CQP85" s="1"/>
      <c r="CQQ85" s="1"/>
      <c r="CQR85" s="1"/>
      <c r="CQS85" s="1"/>
      <c r="CQT85" s="1"/>
      <c r="CQU85" s="1"/>
      <c r="CQV85" s="1"/>
      <c r="CQW85" s="1"/>
      <c r="CQX85" s="1"/>
      <c r="CQY85" s="1"/>
      <c r="CQZ85" s="1"/>
      <c r="CRA85" s="1"/>
      <c r="CRB85" s="1"/>
      <c r="CRC85" s="1"/>
      <c r="CRD85" s="1"/>
      <c r="CRE85" s="1"/>
      <c r="CRF85" s="1"/>
      <c r="CRG85" s="1"/>
      <c r="CRH85" s="1"/>
      <c r="CRI85" s="1"/>
      <c r="CRJ85" s="1"/>
      <c r="CRK85" s="1"/>
      <c r="CRL85" s="1"/>
      <c r="CRM85" s="1"/>
      <c r="CRN85" s="1"/>
      <c r="CRO85" s="1"/>
      <c r="CRP85" s="1"/>
      <c r="CRQ85" s="1"/>
      <c r="CRR85" s="1"/>
      <c r="CRS85" s="1"/>
      <c r="CRT85" s="1"/>
      <c r="CRU85" s="1"/>
      <c r="CRV85" s="1"/>
      <c r="CRW85" s="1"/>
      <c r="CRX85" s="1"/>
      <c r="CRY85" s="1"/>
      <c r="CRZ85" s="1"/>
      <c r="CSA85" s="1"/>
      <c r="CSB85" s="1"/>
      <c r="CSC85" s="1"/>
      <c r="CSD85" s="1"/>
      <c r="CSE85" s="1"/>
      <c r="CSF85" s="1"/>
      <c r="CSG85" s="1"/>
      <c r="CSH85" s="1"/>
      <c r="CSI85" s="1"/>
      <c r="CSJ85" s="1"/>
      <c r="CSK85" s="1"/>
      <c r="CSL85" s="1"/>
      <c r="CSM85" s="1"/>
      <c r="CSN85" s="1"/>
      <c r="CSO85" s="1"/>
      <c r="CSP85" s="1"/>
      <c r="CSQ85" s="1"/>
      <c r="CSR85" s="1"/>
      <c r="CSS85" s="1"/>
      <c r="CST85" s="1"/>
      <c r="CSU85" s="1"/>
      <c r="CSV85" s="1"/>
      <c r="CSW85" s="1"/>
      <c r="CSX85" s="1"/>
      <c r="CSY85" s="1"/>
      <c r="CSZ85" s="1"/>
      <c r="CTA85" s="1"/>
      <c r="CTB85" s="1"/>
      <c r="CTC85" s="1"/>
      <c r="CTD85" s="1"/>
      <c r="CTE85" s="1"/>
      <c r="CTF85" s="1"/>
      <c r="CTG85" s="1"/>
      <c r="CTH85" s="1"/>
      <c r="CTI85" s="1"/>
      <c r="CTJ85" s="1"/>
      <c r="CTK85" s="1"/>
      <c r="CTL85" s="1"/>
      <c r="CTM85" s="1"/>
      <c r="CTN85" s="1"/>
      <c r="CTO85" s="1"/>
      <c r="CTP85" s="1"/>
      <c r="CTQ85" s="1"/>
      <c r="CTR85" s="1"/>
      <c r="CTS85" s="1"/>
      <c r="CTT85" s="1"/>
      <c r="CTU85" s="1"/>
      <c r="CTV85" s="1"/>
      <c r="CTW85" s="1"/>
      <c r="CTX85" s="1"/>
      <c r="CTY85" s="1"/>
      <c r="CTZ85" s="1"/>
      <c r="CUA85" s="1"/>
      <c r="CUB85" s="1"/>
      <c r="CUC85" s="1"/>
      <c r="CUD85" s="1"/>
      <c r="CUE85" s="1"/>
      <c r="CUF85" s="1"/>
      <c r="CUG85" s="1"/>
      <c r="CUH85" s="1"/>
      <c r="CUI85" s="1"/>
      <c r="CUJ85" s="1"/>
      <c r="CUK85" s="1"/>
      <c r="CUL85" s="1"/>
      <c r="CUM85" s="1"/>
      <c r="CUN85" s="1"/>
      <c r="CUO85" s="1"/>
      <c r="CUP85" s="1"/>
      <c r="CUQ85" s="1"/>
      <c r="CUR85" s="1"/>
      <c r="CUS85" s="1"/>
      <c r="CUT85" s="1"/>
      <c r="CUU85" s="1"/>
      <c r="CUV85" s="1"/>
      <c r="CUW85" s="1"/>
      <c r="CUX85" s="1"/>
      <c r="CUY85" s="1"/>
      <c r="CUZ85" s="1"/>
      <c r="CVA85" s="1"/>
      <c r="CVB85" s="1"/>
      <c r="CVC85" s="1"/>
      <c r="CVD85" s="1"/>
      <c r="CVE85" s="1"/>
      <c r="CVF85" s="1"/>
      <c r="CVG85" s="1"/>
      <c r="CVH85" s="1"/>
      <c r="CVI85" s="1"/>
      <c r="CVJ85" s="1"/>
      <c r="CVK85" s="1"/>
      <c r="CVL85" s="1"/>
      <c r="CVM85" s="1"/>
      <c r="CVN85" s="1"/>
      <c r="CVO85" s="1"/>
      <c r="CVP85" s="1"/>
      <c r="CVQ85" s="1"/>
      <c r="CVR85" s="1"/>
      <c r="CVS85" s="1"/>
      <c r="CVT85" s="1"/>
      <c r="CVU85" s="1"/>
      <c r="CVV85" s="1"/>
      <c r="CVW85" s="1"/>
      <c r="CVX85" s="1"/>
      <c r="CVY85" s="1"/>
      <c r="CVZ85" s="1"/>
      <c r="CWA85" s="1"/>
      <c r="CWB85" s="1"/>
      <c r="CWC85" s="1"/>
      <c r="CWD85" s="1"/>
      <c r="CWE85" s="1"/>
      <c r="CWF85" s="1"/>
      <c r="CWG85" s="1"/>
      <c r="CWH85" s="1"/>
      <c r="CWI85" s="1"/>
      <c r="CWJ85" s="1"/>
      <c r="CWK85" s="1"/>
      <c r="CWL85" s="1"/>
      <c r="CWM85" s="1"/>
      <c r="CWN85" s="1"/>
      <c r="CWO85" s="1"/>
      <c r="CWP85" s="1"/>
      <c r="CWQ85" s="1"/>
      <c r="CWR85" s="1"/>
      <c r="CWS85" s="1"/>
      <c r="CWT85" s="1"/>
      <c r="CWU85" s="1"/>
      <c r="CWV85" s="1"/>
      <c r="CWW85" s="1"/>
      <c r="CWX85" s="1"/>
      <c r="CWY85" s="1"/>
      <c r="CWZ85" s="1"/>
      <c r="CXA85" s="1"/>
      <c r="CXB85" s="1"/>
      <c r="CXC85" s="1"/>
      <c r="CXD85" s="1"/>
      <c r="CXE85" s="1"/>
      <c r="CXF85" s="1"/>
      <c r="CXG85" s="1"/>
      <c r="CXH85" s="1"/>
      <c r="CXI85" s="1"/>
      <c r="CXJ85" s="1"/>
      <c r="CXK85" s="1"/>
      <c r="CXL85" s="1"/>
      <c r="CXM85" s="1"/>
      <c r="CXN85" s="1"/>
      <c r="CXO85" s="1"/>
      <c r="CXP85" s="1"/>
      <c r="CXQ85" s="1"/>
      <c r="CXR85" s="1"/>
      <c r="CXS85" s="1"/>
      <c r="CXT85" s="1"/>
      <c r="CXU85" s="1"/>
      <c r="CXV85" s="1"/>
      <c r="CXW85" s="1"/>
      <c r="CXX85" s="1"/>
      <c r="CXY85" s="1"/>
      <c r="CXZ85" s="1"/>
      <c r="CYA85" s="1"/>
      <c r="CYB85" s="1"/>
      <c r="CYC85" s="1"/>
      <c r="CYD85" s="1"/>
      <c r="CYE85" s="1"/>
      <c r="CYF85" s="1"/>
      <c r="CYG85" s="1"/>
      <c r="CYH85" s="1"/>
      <c r="CYI85" s="1"/>
      <c r="CYJ85" s="1"/>
      <c r="CYK85" s="1"/>
      <c r="CYL85" s="1"/>
      <c r="CYM85" s="1"/>
      <c r="CYN85" s="1"/>
      <c r="CYO85" s="1"/>
      <c r="CYP85" s="1"/>
      <c r="CYQ85" s="1"/>
      <c r="CYR85" s="1"/>
      <c r="CYS85" s="1"/>
      <c r="CYT85" s="1"/>
      <c r="CYU85" s="1"/>
      <c r="CYV85" s="1"/>
      <c r="CYW85" s="1"/>
      <c r="CYX85" s="1"/>
      <c r="CYY85" s="1"/>
      <c r="CYZ85" s="1"/>
      <c r="CZA85" s="1"/>
      <c r="CZB85" s="1"/>
      <c r="CZC85" s="1"/>
      <c r="CZD85" s="1"/>
      <c r="CZE85" s="1"/>
      <c r="CZF85" s="1"/>
      <c r="CZG85" s="1"/>
      <c r="CZH85" s="1"/>
      <c r="CZI85" s="1"/>
      <c r="CZJ85" s="1"/>
      <c r="CZK85" s="1"/>
      <c r="CZL85" s="1"/>
      <c r="CZM85" s="1"/>
      <c r="CZN85" s="1"/>
      <c r="CZO85" s="1"/>
      <c r="CZP85" s="1"/>
      <c r="CZQ85" s="1"/>
      <c r="CZR85" s="1"/>
      <c r="CZS85" s="1"/>
      <c r="CZT85" s="1"/>
      <c r="CZU85" s="1"/>
      <c r="CZV85" s="1"/>
      <c r="CZW85" s="1"/>
      <c r="CZX85" s="1"/>
      <c r="CZY85" s="1"/>
      <c r="CZZ85" s="1"/>
      <c r="DAA85" s="1"/>
      <c r="DAB85" s="1"/>
      <c r="DAC85" s="1"/>
      <c r="DAD85" s="1"/>
      <c r="DAE85" s="1"/>
      <c r="DAF85" s="1"/>
      <c r="DAG85" s="1"/>
      <c r="DAH85" s="1"/>
      <c r="DAI85" s="1"/>
      <c r="DAJ85" s="1"/>
      <c r="DAK85" s="1"/>
      <c r="DAL85" s="1"/>
      <c r="DAM85" s="1"/>
      <c r="DAN85" s="1"/>
      <c r="DAO85" s="1"/>
      <c r="DAP85" s="1"/>
      <c r="DAQ85" s="1"/>
      <c r="DAR85" s="1"/>
      <c r="DAS85" s="1"/>
      <c r="DAT85" s="1"/>
      <c r="DAU85" s="1"/>
      <c r="DAV85" s="1"/>
      <c r="DAW85" s="1"/>
      <c r="DAX85" s="1"/>
      <c r="DAY85" s="1"/>
      <c r="DAZ85" s="1"/>
      <c r="DBA85" s="1"/>
      <c r="DBB85" s="1"/>
      <c r="DBC85" s="1"/>
      <c r="DBD85" s="1"/>
      <c r="DBE85" s="1"/>
      <c r="DBF85" s="1"/>
      <c r="DBG85" s="1"/>
      <c r="DBH85" s="1"/>
      <c r="DBI85" s="1"/>
      <c r="DBJ85" s="1"/>
      <c r="DBK85" s="1"/>
      <c r="DBL85" s="1"/>
      <c r="DBM85" s="1"/>
      <c r="DBN85" s="1"/>
      <c r="DBO85" s="1"/>
      <c r="DBP85" s="1"/>
      <c r="DBQ85" s="1"/>
      <c r="DBR85" s="1"/>
      <c r="DBS85" s="1"/>
      <c r="DBT85" s="1"/>
      <c r="DBU85" s="1"/>
      <c r="DBV85" s="1"/>
      <c r="DBW85" s="1"/>
      <c r="DBX85" s="1"/>
      <c r="DBY85" s="1"/>
      <c r="DBZ85" s="1"/>
      <c r="DCA85" s="1"/>
      <c r="DCB85" s="1"/>
      <c r="DCC85" s="1"/>
      <c r="DCD85" s="1"/>
      <c r="DCE85" s="1"/>
      <c r="DCF85" s="1"/>
      <c r="DCG85" s="1"/>
      <c r="DCH85" s="1"/>
      <c r="DCI85" s="1"/>
      <c r="DCJ85" s="1"/>
      <c r="DCK85" s="1"/>
      <c r="DCL85" s="1"/>
      <c r="DCM85" s="1"/>
      <c r="DCN85" s="1"/>
      <c r="DCO85" s="1"/>
      <c r="DCP85" s="1"/>
      <c r="DCQ85" s="1"/>
      <c r="DCR85" s="1"/>
      <c r="DCS85" s="1"/>
      <c r="DCT85" s="1"/>
      <c r="DCU85" s="1"/>
      <c r="DCV85" s="1"/>
      <c r="DCW85" s="1"/>
      <c r="DCX85" s="1"/>
      <c r="DCY85" s="1"/>
      <c r="DCZ85" s="1"/>
      <c r="DDA85" s="1"/>
      <c r="DDB85" s="1"/>
      <c r="DDC85" s="1"/>
      <c r="DDD85" s="1"/>
      <c r="DDE85" s="1"/>
      <c r="DDF85" s="1"/>
      <c r="DDG85" s="1"/>
      <c r="DDH85" s="1"/>
      <c r="DDI85" s="1"/>
      <c r="DDJ85" s="1"/>
      <c r="DDK85" s="1"/>
      <c r="DDL85" s="1"/>
      <c r="DDM85" s="1"/>
      <c r="DDN85" s="1"/>
      <c r="DDO85" s="1"/>
      <c r="DDP85" s="1"/>
      <c r="DDQ85" s="1"/>
      <c r="DDR85" s="1"/>
      <c r="DDS85" s="1"/>
      <c r="DDT85" s="1"/>
      <c r="DDU85" s="1"/>
      <c r="DDV85" s="1"/>
      <c r="DDW85" s="1"/>
      <c r="DDX85" s="1"/>
      <c r="DDY85" s="1"/>
      <c r="DDZ85" s="1"/>
      <c r="DEA85" s="1"/>
      <c r="DEB85" s="1"/>
      <c r="DEC85" s="1"/>
      <c r="DED85" s="1"/>
      <c r="DEE85" s="1"/>
      <c r="DEF85" s="1"/>
      <c r="DEG85" s="1"/>
      <c r="DEH85" s="1"/>
      <c r="DEI85" s="1"/>
      <c r="DEJ85" s="1"/>
      <c r="DEK85" s="1"/>
      <c r="DEL85" s="1"/>
      <c r="DEM85" s="1"/>
      <c r="DEN85" s="1"/>
      <c r="DEO85" s="1"/>
      <c r="DEP85" s="1"/>
      <c r="DEQ85" s="1"/>
      <c r="DER85" s="1"/>
      <c r="DES85" s="1"/>
      <c r="DET85" s="1"/>
      <c r="DEU85" s="1"/>
      <c r="DEV85" s="1"/>
      <c r="DEW85" s="1"/>
      <c r="DEX85" s="1"/>
      <c r="DEY85" s="1"/>
      <c r="DEZ85" s="1"/>
      <c r="DFA85" s="1"/>
      <c r="DFB85" s="1"/>
      <c r="DFC85" s="1"/>
      <c r="DFD85" s="1"/>
      <c r="DFE85" s="1"/>
      <c r="DFF85" s="1"/>
      <c r="DFG85" s="1"/>
      <c r="DFH85" s="1"/>
      <c r="DFI85" s="1"/>
      <c r="DFJ85" s="1"/>
      <c r="DFK85" s="1"/>
      <c r="DFL85" s="1"/>
      <c r="DFM85" s="1"/>
      <c r="DFN85" s="1"/>
      <c r="DFO85" s="1"/>
      <c r="DFP85" s="1"/>
      <c r="DFQ85" s="1"/>
      <c r="DFR85" s="1"/>
      <c r="DFS85" s="1"/>
      <c r="DFT85" s="1"/>
      <c r="DFU85" s="1"/>
      <c r="DFV85" s="1"/>
      <c r="DFW85" s="1"/>
      <c r="DFX85" s="1"/>
      <c r="DFY85" s="1"/>
      <c r="DFZ85" s="1"/>
      <c r="DGA85" s="1"/>
      <c r="DGB85" s="1"/>
      <c r="DGC85" s="1"/>
      <c r="DGD85" s="1"/>
      <c r="DGE85" s="1"/>
      <c r="DGF85" s="1"/>
      <c r="DGG85" s="1"/>
      <c r="DGH85" s="1"/>
      <c r="DGI85" s="1"/>
      <c r="DGJ85" s="1"/>
      <c r="DGK85" s="1"/>
      <c r="DGL85" s="1"/>
      <c r="DGM85" s="1"/>
      <c r="DGN85" s="1"/>
      <c r="DGO85" s="1"/>
      <c r="DGP85" s="1"/>
      <c r="DGQ85" s="1"/>
      <c r="DGR85" s="1"/>
      <c r="DGS85" s="1"/>
      <c r="DGT85" s="1"/>
      <c r="DGU85" s="1"/>
      <c r="DGV85" s="1"/>
      <c r="DGW85" s="1"/>
      <c r="DGX85" s="1"/>
      <c r="DGY85" s="1"/>
      <c r="DGZ85" s="1"/>
      <c r="DHA85" s="1"/>
      <c r="DHB85" s="1"/>
      <c r="DHC85" s="1"/>
      <c r="DHD85" s="1"/>
      <c r="DHE85" s="1"/>
      <c r="DHF85" s="1"/>
      <c r="DHG85" s="1"/>
      <c r="DHH85" s="1"/>
      <c r="DHI85" s="1"/>
      <c r="DHJ85" s="1"/>
      <c r="DHK85" s="1"/>
      <c r="DHL85" s="1"/>
      <c r="DHM85" s="1"/>
      <c r="DHN85" s="1"/>
      <c r="DHO85" s="1"/>
      <c r="DHP85" s="1"/>
      <c r="DHQ85" s="1"/>
      <c r="DHR85" s="1"/>
      <c r="DHS85" s="1"/>
      <c r="DHT85" s="1"/>
      <c r="DHU85" s="1"/>
      <c r="DHV85" s="1"/>
      <c r="DHW85" s="1"/>
      <c r="DHX85" s="1"/>
      <c r="DHY85" s="1"/>
      <c r="DHZ85" s="1"/>
      <c r="DIA85" s="1"/>
      <c r="DIB85" s="1"/>
      <c r="DIC85" s="1"/>
      <c r="DID85" s="1"/>
      <c r="DIE85" s="1"/>
      <c r="DIF85" s="1"/>
      <c r="DIG85" s="1"/>
      <c r="DIH85" s="1"/>
      <c r="DII85" s="1"/>
      <c r="DIJ85" s="1"/>
      <c r="DIK85" s="1"/>
      <c r="DIL85" s="1"/>
      <c r="DIM85" s="1"/>
      <c r="DIN85" s="1"/>
      <c r="DIO85" s="1"/>
      <c r="DIP85" s="1"/>
      <c r="DIQ85" s="1"/>
      <c r="DIR85" s="1"/>
      <c r="DIS85" s="1"/>
      <c r="DIT85" s="1"/>
      <c r="DIU85" s="1"/>
      <c r="DIV85" s="1"/>
      <c r="DIW85" s="1"/>
      <c r="DIX85" s="1"/>
      <c r="DIY85" s="1"/>
      <c r="DIZ85" s="1"/>
      <c r="DJA85" s="1"/>
      <c r="DJB85" s="1"/>
      <c r="DJC85" s="1"/>
      <c r="DJD85" s="1"/>
      <c r="DJE85" s="1"/>
      <c r="DJF85" s="1"/>
      <c r="DJG85" s="1"/>
      <c r="DJH85" s="1"/>
      <c r="DJI85" s="1"/>
      <c r="DJJ85" s="1"/>
      <c r="DJK85" s="1"/>
      <c r="DJL85" s="1"/>
      <c r="DJM85" s="1"/>
      <c r="DJN85" s="1"/>
      <c r="DJO85" s="1"/>
      <c r="DJP85" s="1"/>
      <c r="DJQ85" s="1"/>
      <c r="DJR85" s="1"/>
      <c r="DJS85" s="1"/>
      <c r="DJT85" s="1"/>
      <c r="DJU85" s="1"/>
      <c r="DJV85" s="1"/>
      <c r="DJW85" s="1"/>
      <c r="DJX85" s="1"/>
      <c r="DJY85" s="1"/>
      <c r="DJZ85" s="1"/>
      <c r="DKA85" s="1"/>
      <c r="DKB85" s="1"/>
      <c r="DKC85" s="1"/>
      <c r="DKD85" s="1"/>
      <c r="DKE85" s="1"/>
      <c r="DKF85" s="1"/>
      <c r="DKG85" s="1"/>
      <c r="DKH85" s="1"/>
      <c r="DKI85" s="1"/>
      <c r="DKJ85" s="1"/>
      <c r="DKK85" s="1"/>
      <c r="DKL85" s="1"/>
      <c r="DKM85" s="1"/>
      <c r="DKN85" s="1"/>
      <c r="DKO85" s="1"/>
      <c r="DKP85" s="1"/>
      <c r="DKQ85" s="1"/>
      <c r="DKR85" s="1"/>
      <c r="DKS85" s="1"/>
      <c r="DKT85" s="1"/>
      <c r="DKU85" s="1"/>
      <c r="DKV85" s="1"/>
      <c r="DKW85" s="1"/>
      <c r="DKX85" s="1"/>
      <c r="DKY85" s="1"/>
      <c r="DKZ85" s="1"/>
      <c r="DLA85" s="1"/>
      <c r="DLB85" s="1"/>
      <c r="DLC85" s="1"/>
      <c r="DLD85" s="1"/>
      <c r="DLE85" s="1"/>
      <c r="DLF85" s="1"/>
      <c r="DLG85" s="1"/>
      <c r="DLH85" s="1"/>
      <c r="DLI85" s="1"/>
      <c r="DLJ85" s="1"/>
      <c r="DLK85" s="1"/>
      <c r="DLL85" s="1"/>
      <c r="DLM85" s="1"/>
      <c r="DLN85" s="1"/>
      <c r="DLO85" s="1"/>
      <c r="DLP85" s="1"/>
      <c r="DLQ85" s="1"/>
      <c r="DLR85" s="1"/>
      <c r="DLS85" s="1"/>
      <c r="DLT85" s="1"/>
      <c r="DLU85" s="1"/>
      <c r="DLV85" s="1"/>
      <c r="DLW85" s="1"/>
      <c r="DLX85" s="1"/>
      <c r="DLY85" s="1"/>
      <c r="DLZ85" s="1"/>
      <c r="DMA85" s="1"/>
      <c r="DMB85" s="1"/>
      <c r="DMC85" s="1"/>
      <c r="DMD85" s="1"/>
      <c r="DME85" s="1"/>
      <c r="DMF85" s="1"/>
      <c r="DMG85" s="1"/>
      <c r="DMH85" s="1"/>
      <c r="DMI85" s="1"/>
      <c r="DMJ85" s="1"/>
      <c r="DMK85" s="1"/>
      <c r="DML85" s="1"/>
      <c r="DMM85" s="1"/>
      <c r="DMN85" s="1"/>
      <c r="DMO85" s="1"/>
      <c r="DMP85" s="1"/>
      <c r="DMQ85" s="1"/>
      <c r="DMR85" s="1"/>
      <c r="DMS85" s="1"/>
      <c r="DMT85" s="1"/>
      <c r="DMU85" s="1"/>
      <c r="DMV85" s="1"/>
      <c r="DMW85" s="1"/>
      <c r="DMX85" s="1"/>
      <c r="DMY85" s="1"/>
      <c r="DMZ85" s="1"/>
      <c r="DNA85" s="1"/>
      <c r="DNB85" s="1"/>
      <c r="DNC85" s="1"/>
      <c r="DND85" s="1"/>
      <c r="DNE85" s="1"/>
      <c r="DNF85" s="1"/>
      <c r="DNG85" s="1"/>
      <c r="DNH85" s="1"/>
      <c r="DNI85" s="1"/>
      <c r="DNJ85" s="1"/>
      <c r="DNK85" s="1"/>
      <c r="DNL85" s="1"/>
      <c r="DNM85" s="1"/>
      <c r="DNN85" s="1"/>
      <c r="DNO85" s="1"/>
      <c r="DNP85" s="1"/>
      <c r="DNQ85" s="1"/>
      <c r="DNR85" s="1"/>
      <c r="DNS85" s="1"/>
      <c r="DNT85" s="1"/>
      <c r="DNU85" s="1"/>
      <c r="DNV85" s="1"/>
      <c r="DNW85" s="1"/>
      <c r="DNX85" s="1"/>
      <c r="DNY85" s="1"/>
      <c r="DNZ85" s="1"/>
      <c r="DOA85" s="1"/>
      <c r="DOB85" s="1"/>
      <c r="DOC85" s="1"/>
      <c r="DOD85" s="1"/>
      <c r="DOE85" s="1"/>
      <c r="DOF85" s="1"/>
      <c r="DOG85" s="1"/>
      <c r="DOH85" s="1"/>
      <c r="DOI85" s="1"/>
      <c r="DOJ85" s="1"/>
      <c r="DOK85" s="1"/>
      <c r="DOL85" s="1"/>
      <c r="DOM85" s="1"/>
      <c r="DON85" s="1"/>
      <c r="DOO85" s="1"/>
      <c r="DOP85" s="1"/>
      <c r="DOQ85" s="1"/>
      <c r="DOR85" s="1"/>
      <c r="DOS85" s="1"/>
      <c r="DOT85" s="1"/>
      <c r="DOU85" s="1"/>
      <c r="DOV85" s="1"/>
      <c r="DOW85" s="1"/>
      <c r="DOX85" s="1"/>
      <c r="DOY85" s="1"/>
      <c r="DOZ85" s="1"/>
      <c r="DPA85" s="1"/>
      <c r="DPB85" s="1"/>
      <c r="DPC85" s="1"/>
      <c r="DPD85" s="1"/>
      <c r="DPE85" s="1"/>
      <c r="DPF85" s="1"/>
      <c r="DPG85" s="1"/>
      <c r="DPH85" s="1"/>
      <c r="DPI85" s="1"/>
      <c r="DPJ85" s="1"/>
      <c r="DPK85" s="1"/>
      <c r="DPL85" s="1"/>
      <c r="DPM85" s="1"/>
      <c r="DPN85" s="1"/>
      <c r="DPO85" s="1"/>
      <c r="DPP85" s="1"/>
      <c r="DPQ85" s="1"/>
      <c r="DPR85" s="1"/>
      <c r="DPS85" s="1"/>
      <c r="DPT85" s="1"/>
      <c r="DPU85" s="1"/>
      <c r="DPV85" s="1"/>
      <c r="DPW85" s="1"/>
      <c r="DPX85" s="1"/>
      <c r="DPY85" s="1"/>
      <c r="DPZ85" s="1"/>
      <c r="DQA85" s="1"/>
      <c r="DQB85" s="1"/>
      <c r="DQC85" s="1"/>
      <c r="DQD85" s="1"/>
      <c r="DQE85" s="1"/>
      <c r="DQF85" s="1"/>
      <c r="DQG85" s="1"/>
      <c r="DQH85" s="1"/>
      <c r="DQI85" s="1"/>
      <c r="DQJ85" s="1"/>
      <c r="DQK85" s="1"/>
      <c r="DQL85" s="1"/>
      <c r="DQM85" s="1"/>
      <c r="DQN85" s="1"/>
      <c r="DQO85" s="1"/>
      <c r="DQP85" s="1"/>
      <c r="DQQ85" s="1"/>
      <c r="DQR85" s="1"/>
      <c r="DQS85" s="1"/>
      <c r="DQT85" s="1"/>
      <c r="DQU85" s="1"/>
      <c r="DQV85" s="1"/>
      <c r="DQW85" s="1"/>
      <c r="DQX85" s="1"/>
      <c r="DQY85" s="1"/>
      <c r="DQZ85" s="1"/>
      <c r="DRA85" s="1"/>
      <c r="DRB85" s="1"/>
      <c r="DRC85" s="1"/>
      <c r="DRD85" s="1"/>
      <c r="DRE85" s="1"/>
      <c r="DRF85" s="1"/>
      <c r="DRG85" s="1"/>
      <c r="DRH85" s="1"/>
      <c r="DRI85" s="1"/>
      <c r="DRJ85" s="1"/>
      <c r="DRK85" s="1"/>
      <c r="DRL85" s="1"/>
      <c r="DRM85" s="1"/>
      <c r="DRN85" s="1"/>
      <c r="DRO85" s="1"/>
      <c r="DRP85" s="1"/>
      <c r="DRQ85" s="1"/>
      <c r="DRR85" s="1"/>
      <c r="DRS85" s="1"/>
      <c r="DRT85" s="1"/>
      <c r="DRU85" s="1"/>
      <c r="DRV85" s="1"/>
      <c r="DRW85" s="1"/>
      <c r="DRX85" s="1"/>
      <c r="DRY85" s="1"/>
      <c r="DRZ85" s="1"/>
      <c r="DSA85" s="1"/>
      <c r="DSB85" s="1"/>
      <c r="DSC85" s="1"/>
      <c r="DSD85" s="1"/>
      <c r="DSE85" s="1"/>
      <c r="DSF85" s="1"/>
      <c r="DSG85" s="1"/>
      <c r="DSH85" s="1"/>
      <c r="DSI85" s="1"/>
      <c r="DSJ85" s="1"/>
      <c r="DSK85" s="1"/>
      <c r="DSL85" s="1"/>
      <c r="DSM85" s="1"/>
      <c r="DSN85" s="1"/>
      <c r="DSO85" s="1"/>
      <c r="DSP85" s="1"/>
      <c r="DSQ85" s="1"/>
      <c r="DSR85" s="1"/>
      <c r="DSS85" s="1"/>
      <c r="DST85" s="1"/>
      <c r="DSU85" s="1"/>
      <c r="DSV85" s="1"/>
      <c r="DSW85" s="1"/>
      <c r="DSX85" s="1"/>
      <c r="DSY85" s="1"/>
      <c r="DSZ85" s="1"/>
      <c r="DTA85" s="1"/>
      <c r="DTB85" s="1"/>
      <c r="DTC85" s="1"/>
      <c r="DTD85" s="1"/>
      <c r="DTE85" s="1"/>
      <c r="DTF85" s="1"/>
      <c r="DTG85" s="1"/>
      <c r="DTH85" s="1"/>
      <c r="DTI85" s="1"/>
      <c r="DTJ85" s="1"/>
      <c r="DTK85" s="1"/>
      <c r="DTL85" s="1"/>
      <c r="DTM85" s="1"/>
      <c r="DTN85" s="1"/>
      <c r="DTO85" s="1"/>
      <c r="DTP85" s="1"/>
      <c r="DTQ85" s="1"/>
      <c r="DTR85" s="1"/>
      <c r="DTS85" s="1"/>
      <c r="DTT85" s="1"/>
      <c r="DTU85" s="1"/>
      <c r="DTV85" s="1"/>
      <c r="DTW85" s="1"/>
      <c r="DTX85" s="1"/>
      <c r="DTY85" s="1"/>
      <c r="DTZ85" s="1"/>
      <c r="DUA85" s="1"/>
      <c r="DUB85" s="1"/>
      <c r="DUC85" s="1"/>
      <c r="DUD85" s="1"/>
      <c r="DUE85" s="1"/>
      <c r="DUF85" s="1"/>
      <c r="DUG85" s="1"/>
      <c r="DUH85" s="1"/>
      <c r="DUI85" s="1"/>
      <c r="DUJ85" s="1"/>
      <c r="DUK85" s="1"/>
      <c r="DUL85" s="1"/>
      <c r="DUM85" s="1"/>
      <c r="DUN85" s="1"/>
      <c r="DUO85" s="1"/>
      <c r="DUP85" s="1"/>
      <c r="DUQ85" s="1"/>
      <c r="DUR85" s="1"/>
      <c r="DUS85" s="1"/>
      <c r="DUT85" s="1"/>
      <c r="DUU85" s="1"/>
      <c r="DUV85" s="1"/>
      <c r="DUW85" s="1"/>
      <c r="DUX85" s="1"/>
      <c r="DUY85" s="1"/>
      <c r="DUZ85" s="1"/>
      <c r="DVA85" s="1"/>
      <c r="DVB85" s="1"/>
      <c r="DVC85" s="1"/>
      <c r="DVD85" s="1"/>
      <c r="DVE85" s="1"/>
      <c r="DVF85" s="1"/>
      <c r="DVG85" s="1"/>
      <c r="DVH85" s="1"/>
      <c r="DVI85" s="1"/>
      <c r="DVJ85" s="1"/>
      <c r="DVK85" s="1"/>
      <c r="DVL85" s="1"/>
      <c r="DVM85" s="1"/>
      <c r="DVN85" s="1"/>
      <c r="DVO85" s="1"/>
      <c r="DVP85" s="1"/>
      <c r="DVQ85" s="1"/>
      <c r="DVR85" s="1"/>
      <c r="DVS85" s="1"/>
      <c r="DVT85" s="1"/>
      <c r="DVU85" s="1"/>
      <c r="DVV85" s="1"/>
      <c r="DVW85" s="1"/>
      <c r="DVX85" s="1"/>
      <c r="DVY85" s="1"/>
      <c r="DVZ85" s="1"/>
      <c r="DWA85" s="1"/>
      <c r="DWB85" s="1"/>
      <c r="DWC85" s="1"/>
      <c r="DWD85" s="1"/>
      <c r="DWE85" s="1"/>
      <c r="DWF85" s="1"/>
      <c r="DWG85" s="1"/>
      <c r="DWH85" s="1"/>
      <c r="DWI85" s="1"/>
      <c r="DWJ85" s="1"/>
      <c r="DWK85" s="1"/>
      <c r="DWL85" s="1"/>
      <c r="DWM85" s="1"/>
      <c r="DWN85" s="1"/>
      <c r="DWO85" s="1"/>
      <c r="DWP85" s="1"/>
      <c r="DWQ85" s="1"/>
      <c r="DWR85" s="1"/>
      <c r="DWS85" s="1"/>
      <c r="DWT85" s="1"/>
      <c r="DWU85" s="1"/>
      <c r="DWV85" s="1"/>
      <c r="DWW85" s="1"/>
      <c r="DWX85" s="1"/>
      <c r="DWY85" s="1"/>
      <c r="DWZ85" s="1"/>
      <c r="DXA85" s="1"/>
      <c r="DXB85" s="1"/>
      <c r="DXC85" s="1"/>
      <c r="DXD85" s="1"/>
      <c r="DXE85" s="1"/>
      <c r="DXF85" s="1"/>
      <c r="DXG85" s="1"/>
      <c r="DXH85" s="1"/>
      <c r="DXI85" s="1"/>
      <c r="DXJ85" s="1"/>
      <c r="DXK85" s="1"/>
      <c r="DXL85" s="1"/>
      <c r="DXM85" s="1"/>
      <c r="DXN85" s="1"/>
      <c r="DXO85" s="1"/>
      <c r="DXP85" s="1"/>
      <c r="DXQ85" s="1"/>
      <c r="DXR85" s="1"/>
      <c r="DXS85" s="1"/>
      <c r="DXT85" s="1"/>
      <c r="DXU85" s="1"/>
      <c r="DXV85" s="1"/>
      <c r="DXW85" s="1"/>
      <c r="DXX85" s="1"/>
      <c r="DXY85" s="1"/>
      <c r="DXZ85" s="1"/>
      <c r="DYA85" s="1"/>
      <c r="DYB85" s="1"/>
      <c r="DYC85" s="1"/>
      <c r="DYD85" s="1"/>
      <c r="DYE85" s="1"/>
      <c r="DYF85" s="1"/>
      <c r="DYG85" s="1"/>
      <c r="DYH85" s="1"/>
      <c r="DYI85" s="1"/>
      <c r="DYJ85" s="1"/>
      <c r="DYK85" s="1"/>
      <c r="DYL85" s="1"/>
      <c r="DYM85" s="1"/>
      <c r="DYN85" s="1"/>
      <c r="DYO85" s="1"/>
      <c r="DYP85" s="1"/>
      <c r="DYQ85" s="1"/>
      <c r="DYR85" s="1"/>
      <c r="DYS85" s="1"/>
      <c r="DYT85" s="1"/>
      <c r="DYU85" s="1"/>
      <c r="DYV85" s="1"/>
      <c r="DYW85" s="1"/>
      <c r="DYX85" s="1"/>
      <c r="DYY85" s="1"/>
      <c r="DYZ85" s="1"/>
      <c r="DZA85" s="1"/>
      <c r="DZB85" s="1"/>
      <c r="DZC85" s="1"/>
      <c r="DZD85" s="1"/>
      <c r="DZE85" s="1"/>
      <c r="DZF85" s="1"/>
      <c r="DZG85" s="1"/>
      <c r="DZH85" s="1"/>
      <c r="DZI85" s="1"/>
      <c r="DZJ85" s="1"/>
      <c r="DZK85" s="1"/>
      <c r="DZL85" s="1"/>
      <c r="DZM85" s="1"/>
      <c r="DZN85" s="1"/>
      <c r="DZO85" s="1"/>
      <c r="DZP85" s="1"/>
      <c r="DZQ85" s="1"/>
      <c r="DZR85" s="1"/>
      <c r="DZS85" s="1"/>
      <c r="DZT85" s="1"/>
      <c r="DZU85" s="1"/>
      <c r="DZV85" s="1"/>
      <c r="DZW85" s="1"/>
      <c r="DZX85" s="1"/>
      <c r="DZY85" s="1"/>
      <c r="DZZ85" s="1"/>
      <c r="EAA85" s="1"/>
      <c r="EAB85" s="1"/>
      <c r="EAC85" s="1"/>
      <c r="EAD85" s="1"/>
      <c r="EAE85" s="1"/>
      <c r="EAF85" s="1"/>
      <c r="EAG85" s="1"/>
      <c r="EAH85" s="1"/>
      <c r="EAI85" s="1"/>
      <c r="EAJ85" s="1"/>
      <c r="EAK85" s="1"/>
      <c r="EAL85" s="1"/>
      <c r="EAM85" s="1"/>
      <c r="EAN85" s="1"/>
      <c r="EAO85" s="1"/>
      <c r="EAP85" s="1"/>
      <c r="EAQ85" s="1"/>
      <c r="EAR85" s="1"/>
      <c r="EAS85" s="1"/>
      <c r="EAT85" s="1"/>
      <c r="EAU85" s="1"/>
      <c r="EAV85" s="1"/>
      <c r="EAW85" s="1"/>
      <c r="EAX85" s="1"/>
      <c r="EAY85" s="1"/>
      <c r="EAZ85" s="1"/>
      <c r="EBA85" s="1"/>
      <c r="EBB85" s="1"/>
      <c r="EBC85" s="1"/>
      <c r="EBD85" s="1"/>
      <c r="EBE85" s="1"/>
      <c r="EBF85" s="1"/>
      <c r="EBG85" s="1"/>
      <c r="EBH85" s="1"/>
      <c r="EBI85" s="1"/>
      <c r="EBJ85" s="1"/>
      <c r="EBK85" s="1"/>
      <c r="EBL85" s="1"/>
      <c r="EBM85" s="1"/>
      <c r="EBN85" s="1"/>
      <c r="EBO85" s="1"/>
      <c r="EBP85" s="1"/>
      <c r="EBQ85" s="1"/>
      <c r="EBR85" s="1"/>
      <c r="EBS85" s="1"/>
      <c r="EBT85" s="1"/>
      <c r="EBU85" s="1"/>
      <c r="EBV85" s="1"/>
      <c r="EBW85" s="1"/>
      <c r="EBX85" s="1"/>
      <c r="EBY85" s="1"/>
      <c r="EBZ85" s="1"/>
      <c r="ECA85" s="1"/>
      <c r="ECB85" s="1"/>
      <c r="ECC85" s="1"/>
      <c r="ECD85" s="1"/>
      <c r="ECE85" s="1"/>
      <c r="ECF85" s="1"/>
      <c r="ECG85" s="1"/>
      <c r="ECH85" s="1"/>
      <c r="ECI85" s="1"/>
      <c r="ECJ85" s="1"/>
      <c r="ECK85" s="1"/>
      <c r="ECL85" s="1"/>
      <c r="ECM85" s="1"/>
      <c r="ECN85" s="1"/>
      <c r="ECO85" s="1"/>
      <c r="ECP85" s="1"/>
      <c r="ECQ85" s="1"/>
      <c r="ECR85" s="1"/>
      <c r="ECS85" s="1"/>
      <c r="ECT85" s="1"/>
      <c r="ECU85" s="1"/>
      <c r="ECV85" s="1"/>
      <c r="ECW85" s="1"/>
      <c r="ECX85" s="1"/>
      <c r="ECY85" s="1"/>
      <c r="ECZ85" s="1"/>
      <c r="EDA85" s="1"/>
      <c r="EDB85" s="1"/>
      <c r="EDC85" s="1"/>
      <c r="EDD85" s="1"/>
      <c r="EDE85" s="1"/>
      <c r="EDF85" s="1"/>
      <c r="EDG85" s="1"/>
      <c r="EDH85" s="1"/>
      <c r="EDI85" s="1"/>
      <c r="EDJ85" s="1"/>
      <c r="EDK85" s="1"/>
      <c r="EDL85" s="1"/>
      <c r="EDM85" s="1"/>
      <c r="EDN85" s="1"/>
      <c r="EDO85" s="1"/>
      <c r="EDP85" s="1"/>
      <c r="EDQ85" s="1"/>
      <c r="EDR85" s="1"/>
      <c r="EDS85" s="1"/>
      <c r="EDT85" s="1"/>
      <c r="EDU85" s="1"/>
      <c r="EDV85" s="1"/>
      <c r="EDW85" s="1"/>
      <c r="EDX85" s="1"/>
      <c r="EDY85" s="1"/>
      <c r="EDZ85" s="1"/>
      <c r="EEA85" s="1"/>
      <c r="EEB85" s="1"/>
      <c r="EEC85" s="1"/>
      <c r="EED85" s="1"/>
      <c r="EEE85" s="1"/>
      <c r="EEF85" s="1"/>
      <c r="EEG85" s="1"/>
      <c r="EEH85" s="1"/>
      <c r="EEI85" s="1"/>
      <c r="EEJ85" s="1"/>
      <c r="EEK85" s="1"/>
      <c r="EEL85" s="1"/>
      <c r="EEM85" s="1"/>
      <c r="EEN85" s="1"/>
      <c r="EEO85" s="1"/>
      <c r="EEP85" s="1"/>
      <c r="EEQ85" s="1"/>
      <c r="EER85" s="1"/>
      <c r="EES85" s="1"/>
      <c r="EET85" s="1"/>
      <c r="EEU85" s="1"/>
      <c r="EEV85" s="1"/>
      <c r="EEW85" s="1"/>
      <c r="EEX85" s="1"/>
      <c r="EEY85" s="1"/>
      <c r="EEZ85" s="1"/>
      <c r="EFA85" s="1"/>
      <c r="EFB85" s="1"/>
      <c r="EFC85" s="1"/>
      <c r="EFD85" s="1"/>
      <c r="EFE85" s="1"/>
      <c r="EFF85" s="1"/>
      <c r="EFG85" s="1"/>
      <c r="EFH85" s="1"/>
      <c r="EFI85" s="1"/>
      <c r="EFJ85" s="1"/>
      <c r="EFK85" s="1"/>
      <c r="EFL85" s="1"/>
      <c r="EFM85" s="1"/>
      <c r="EFN85" s="1"/>
      <c r="EFO85" s="1"/>
      <c r="EFP85" s="1"/>
      <c r="EFQ85" s="1"/>
      <c r="EFR85" s="1"/>
      <c r="EFS85" s="1"/>
      <c r="EFT85" s="1"/>
      <c r="EFU85" s="1"/>
      <c r="EFV85" s="1"/>
      <c r="EFW85" s="1"/>
      <c r="EFX85" s="1"/>
      <c r="EFY85" s="1"/>
      <c r="EFZ85" s="1"/>
      <c r="EGA85" s="1"/>
      <c r="EGB85" s="1"/>
      <c r="EGC85" s="1"/>
      <c r="EGD85" s="1"/>
      <c r="EGE85" s="1"/>
      <c r="EGF85" s="1"/>
      <c r="EGG85" s="1"/>
      <c r="EGH85" s="1"/>
      <c r="EGI85" s="1"/>
      <c r="EGJ85" s="1"/>
      <c r="EGK85" s="1"/>
      <c r="EGL85" s="1"/>
      <c r="EGM85" s="1"/>
      <c r="EGN85" s="1"/>
      <c r="EGO85" s="1"/>
      <c r="EGP85" s="1"/>
      <c r="EGQ85" s="1"/>
      <c r="EGR85" s="1"/>
      <c r="EGS85" s="1"/>
      <c r="EGT85" s="1"/>
      <c r="EGU85" s="1"/>
      <c r="EGV85" s="1"/>
      <c r="EGW85" s="1"/>
      <c r="EGX85" s="1"/>
      <c r="EGY85" s="1"/>
      <c r="EGZ85" s="1"/>
      <c r="EHA85" s="1"/>
      <c r="EHB85" s="1"/>
      <c r="EHC85" s="1"/>
      <c r="EHD85" s="1"/>
      <c r="EHE85" s="1"/>
      <c r="EHF85" s="1"/>
      <c r="EHG85" s="1"/>
      <c r="EHH85" s="1"/>
      <c r="EHI85" s="1"/>
      <c r="EHJ85" s="1"/>
      <c r="EHK85" s="1"/>
      <c r="EHL85" s="1"/>
      <c r="EHM85" s="1"/>
      <c r="EHN85" s="1"/>
      <c r="EHO85" s="1"/>
      <c r="EHP85" s="1"/>
      <c r="EHQ85" s="1"/>
      <c r="EHR85" s="1"/>
      <c r="EHS85" s="1"/>
      <c r="EHT85" s="1"/>
      <c r="EHU85" s="1"/>
      <c r="EHV85" s="1"/>
      <c r="EHW85" s="1"/>
      <c r="EHX85" s="1"/>
      <c r="EHY85" s="1"/>
      <c r="EHZ85" s="1"/>
      <c r="EIA85" s="1"/>
      <c r="EIB85" s="1"/>
      <c r="EIC85" s="1"/>
      <c r="EID85" s="1"/>
      <c r="EIE85" s="1"/>
      <c r="EIF85" s="1"/>
      <c r="EIG85" s="1"/>
      <c r="EIH85" s="1"/>
      <c r="EII85" s="1"/>
      <c r="EIJ85" s="1"/>
      <c r="EIK85" s="1"/>
      <c r="EIL85" s="1"/>
      <c r="EIM85" s="1"/>
      <c r="EIN85" s="1"/>
      <c r="EIO85" s="1"/>
      <c r="EIP85" s="1"/>
      <c r="EIQ85" s="1"/>
      <c r="EIR85" s="1"/>
      <c r="EIS85" s="1"/>
      <c r="EIT85" s="1"/>
      <c r="EIU85" s="1"/>
      <c r="EIV85" s="1"/>
      <c r="EIW85" s="1"/>
      <c r="EIX85" s="1"/>
      <c r="EIY85" s="1"/>
      <c r="EIZ85" s="1"/>
      <c r="EJA85" s="1"/>
      <c r="EJB85" s="1"/>
      <c r="EJC85" s="1"/>
      <c r="EJD85" s="1"/>
      <c r="EJE85" s="1"/>
      <c r="EJF85" s="1"/>
      <c r="EJG85" s="1"/>
      <c r="EJH85" s="1"/>
      <c r="EJI85" s="1"/>
      <c r="EJJ85" s="1"/>
      <c r="EJK85" s="1"/>
      <c r="EJL85" s="1"/>
      <c r="EJM85" s="1"/>
      <c r="EJN85" s="1"/>
      <c r="EJO85" s="1"/>
      <c r="EJP85" s="1"/>
      <c r="EJQ85" s="1"/>
      <c r="EJR85" s="1"/>
      <c r="EJS85" s="1"/>
      <c r="EJT85" s="1"/>
      <c r="EJU85" s="1"/>
      <c r="EJV85" s="1"/>
      <c r="EJW85" s="1"/>
      <c r="EJX85" s="1"/>
      <c r="EJY85" s="1"/>
      <c r="EJZ85" s="1"/>
      <c r="EKA85" s="1"/>
      <c r="EKB85" s="1"/>
      <c r="EKC85" s="1"/>
      <c r="EKD85" s="1"/>
      <c r="EKE85" s="1"/>
      <c r="EKF85" s="1"/>
      <c r="EKG85" s="1"/>
      <c r="EKH85" s="1"/>
      <c r="EKI85" s="1"/>
      <c r="EKJ85" s="1"/>
      <c r="EKK85" s="1"/>
      <c r="EKL85" s="1"/>
      <c r="EKM85" s="1"/>
      <c r="EKN85" s="1"/>
      <c r="EKO85" s="1"/>
      <c r="EKP85" s="1"/>
      <c r="EKQ85" s="1"/>
      <c r="EKR85" s="1"/>
      <c r="EKS85" s="1"/>
      <c r="EKT85" s="1"/>
      <c r="EKU85" s="1"/>
      <c r="EKV85" s="1"/>
      <c r="EKW85" s="1"/>
      <c r="EKX85" s="1"/>
      <c r="EKY85" s="1"/>
      <c r="EKZ85" s="1"/>
      <c r="ELA85" s="1"/>
      <c r="ELB85" s="1"/>
      <c r="ELC85" s="1"/>
      <c r="ELD85" s="1"/>
      <c r="ELE85" s="1"/>
      <c r="ELF85" s="1"/>
      <c r="ELG85" s="1"/>
      <c r="ELH85" s="1"/>
      <c r="ELI85" s="1"/>
      <c r="ELJ85" s="1"/>
      <c r="ELK85" s="1"/>
      <c r="ELL85" s="1"/>
      <c r="ELM85" s="1"/>
      <c r="ELN85" s="1"/>
      <c r="ELO85" s="1"/>
      <c r="ELP85" s="1"/>
      <c r="ELQ85" s="1"/>
      <c r="ELR85" s="1"/>
      <c r="ELS85" s="1"/>
      <c r="ELT85" s="1"/>
      <c r="ELU85" s="1"/>
      <c r="ELV85" s="1"/>
      <c r="ELW85" s="1"/>
      <c r="ELX85" s="1"/>
      <c r="ELY85" s="1"/>
      <c r="ELZ85" s="1"/>
      <c r="EMA85" s="1"/>
      <c r="EMB85" s="1"/>
      <c r="EMC85" s="1"/>
      <c r="EMD85" s="1"/>
      <c r="EME85" s="1"/>
      <c r="EMF85" s="1"/>
      <c r="EMG85" s="1"/>
      <c r="EMH85" s="1"/>
      <c r="EMI85" s="1"/>
      <c r="EMJ85" s="1"/>
      <c r="EMK85" s="1"/>
      <c r="EML85" s="1"/>
      <c r="EMM85" s="1"/>
      <c r="EMN85" s="1"/>
      <c r="EMO85" s="1"/>
      <c r="EMP85" s="1"/>
      <c r="EMQ85" s="1"/>
      <c r="EMR85" s="1"/>
      <c r="EMS85" s="1"/>
      <c r="EMT85" s="1"/>
      <c r="EMU85" s="1"/>
      <c r="EMV85" s="1"/>
      <c r="EMW85" s="1"/>
      <c r="EMX85" s="1"/>
      <c r="EMY85" s="1"/>
      <c r="EMZ85" s="1"/>
      <c r="ENA85" s="1"/>
      <c r="ENB85" s="1"/>
      <c r="ENC85" s="1"/>
      <c r="END85" s="1"/>
      <c r="ENE85" s="1"/>
      <c r="ENF85" s="1"/>
      <c r="ENG85" s="1"/>
      <c r="ENH85" s="1"/>
      <c r="ENI85" s="1"/>
      <c r="ENJ85" s="1"/>
      <c r="ENK85" s="1"/>
      <c r="ENL85" s="1"/>
      <c r="ENM85" s="1"/>
      <c r="ENN85" s="1"/>
      <c r="ENO85" s="1"/>
      <c r="ENP85" s="1"/>
      <c r="ENQ85" s="1"/>
      <c r="ENR85" s="1"/>
      <c r="ENS85" s="1"/>
      <c r="ENT85" s="1"/>
      <c r="ENU85" s="1"/>
      <c r="ENV85" s="1"/>
      <c r="ENW85" s="1"/>
      <c r="ENX85" s="1"/>
      <c r="ENY85" s="1"/>
      <c r="ENZ85" s="1"/>
      <c r="EOA85" s="1"/>
      <c r="EOB85" s="1"/>
      <c r="EOC85" s="1"/>
      <c r="EOD85" s="1"/>
      <c r="EOE85" s="1"/>
      <c r="EOF85" s="1"/>
      <c r="EOG85" s="1"/>
      <c r="EOH85" s="1"/>
      <c r="EOI85" s="1"/>
      <c r="EOJ85" s="1"/>
      <c r="EOK85" s="1"/>
      <c r="EOL85" s="1"/>
      <c r="EOM85" s="1"/>
      <c r="EON85" s="1"/>
      <c r="EOO85" s="1"/>
      <c r="EOP85" s="1"/>
      <c r="EOQ85" s="1"/>
      <c r="EOR85" s="1"/>
      <c r="EOS85" s="1"/>
      <c r="EOT85" s="1"/>
      <c r="EOU85" s="1"/>
      <c r="EOV85" s="1"/>
      <c r="EOW85" s="1"/>
      <c r="EOX85" s="1"/>
      <c r="EOY85" s="1"/>
      <c r="EOZ85" s="1"/>
      <c r="EPA85" s="1"/>
      <c r="EPB85" s="1"/>
      <c r="EPC85" s="1"/>
      <c r="EPD85" s="1"/>
      <c r="EPE85" s="1"/>
      <c r="EPF85" s="1"/>
      <c r="EPG85" s="1"/>
      <c r="EPH85" s="1"/>
      <c r="EPI85" s="1"/>
      <c r="EPJ85" s="1"/>
      <c r="EPK85" s="1"/>
      <c r="EPL85" s="1"/>
      <c r="EPM85" s="1"/>
      <c r="EPN85" s="1"/>
      <c r="EPO85" s="1"/>
      <c r="EPP85" s="1"/>
      <c r="EPQ85" s="1"/>
      <c r="EPR85" s="1"/>
      <c r="EPS85" s="1"/>
      <c r="EPT85" s="1"/>
      <c r="EPU85" s="1"/>
      <c r="EPV85" s="1"/>
      <c r="EPW85" s="1"/>
      <c r="EPX85" s="1"/>
      <c r="EPY85" s="1"/>
      <c r="EPZ85" s="1"/>
      <c r="EQA85" s="1"/>
      <c r="EQB85" s="1"/>
      <c r="EQC85" s="1"/>
      <c r="EQD85" s="1"/>
      <c r="EQE85" s="1"/>
      <c r="EQF85" s="1"/>
      <c r="EQG85" s="1"/>
      <c r="EQH85" s="1"/>
      <c r="EQI85" s="1"/>
      <c r="EQJ85" s="1"/>
      <c r="EQK85" s="1"/>
      <c r="EQL85" s="1"/>
      <c r="EQM85" s="1"/>
      <c r="EQN85" s="1"/>
      <c r="EQO85" s="1"/>
      <c r="EQP85" s="1"/>
      <c r="EQQ85" s="1"/>
      <c r="EQR85" s="1"/>
      <c r="EQS85" s="1"/>
      <c r="EQT85" s="1"/>
      <c r="EQU85" s="1"/>
      <c r="EQV85" s="1"/>
      <c r="EQW85" s="1"/>
      <c r="EQX85" s="1"/>
      <c r="EQY85" s="1"/>
      <c r="EQZ85" s="1"/>
      <c r="ERA85" s="1"/>
      <c r="ERB85" s="1"/>
      <c r="ERC85" s="1"/>
      <c r="ERD85" s="1"/>
      <c r="ERE85" s="1"/>
      <c r="ERF85" s="1"/>
      <c r="ERG85" s="1"/>
      <c r="ERH85" s="1"/>
      <c r="ERI85" s="1"/>
      <c r="ERJ85" s="1"/>
      <c r="ERK85" s="1"/>
      <c r="ERL85" s="1"/>
      <c r="ERM85" s="1"/>
      <c r="ERN85" s="1"/>
      <c r="ERO85" s="1"/>
      <c r="ERP85" s="1"/>
      <c r="ERQ85" s="1"/>
      <c r="ERR85" s="1"/>
      <c r="ERS85" s="1"/>
      <c r="ERT85" s="1"/>
      <c r="ERU85" s="1"/>
      <c r="ERV85" s="1"/>
      <c r="ERW85" s="1"/>
      <c r="ERX85" s="1"/>
      <c r="ERY85" s="1"/>
      <c r="ERZ85" s="1"/>
      <c r="ESA85" s="1"/>
      <c r="ESB85" s="1"/>
      <c r="ESC85" s="1"/>
      <c r="ESD85" s="1"/>
      <c r="ESE85" s="1"/>
      <c r="ESF85" s="1"/>
      <c r="ESG85" s="1"/>
      <c r="ESH85" s="1"/>
      <c r="ESI85" s="1"/>
      <c r="ESJ85" s="1"/>
      <c r="ESK85" s="1"/>
      <c r="ESL85" s="1"/>
      <c r="ESM85" s="1"/>
      <c r="ESN85" s="1"/>
      <c r="ESO85" s="1"/>
      <c r="ESP85" s="1"/>
      <c r="ESQ85" s="1"/>
      <c r="ESR85" s="1"/>
      <c r="ESS85" s="1"/>
      <c r="EST85" s="1"/>
      <c r="ESU85" s="1"/>
      <c r="ESV85" s="1"/>
      <c r="ESW85" s="1"/>
      <c r="ESX85" s="1"/>
      <c r="ESY85" s="1"/>
      <c r="ESZ85" s="1"/>
      <c r="ETA85" s="1"/>
      <c r="ETB85" s="1"/>
      <c r="ETC85" s="1"/>
      <c r="ETD85" s="1"/>
      <c r="ETE85" s="1"/>
      <c r="ETF85" s="1"/>
      <c r="ETG85" s="1"/>
      <c r="ETH85" s="1"/>
      <c r="ETI85" s="1"/>
      <c r="ETJ85" s="1"/>
      <c r="ETK85" s="1"/>
      <c r="ETL85" s="1"/>
      <c r="ETM85" s="1"/>
      <c r="ETN85" s="1"/>
      <c r="ETO85" s="1"/>
      <c r="ETP85" s="1"/>
      <c r="ETQ85" s="1"/>
      <c r="ETR85" s="1"/>
      <c r="ETS85" s="1"/>
      <c r="ETT85" s="1"/>
      <c r="ETU85" s="1"/>
      <c r="ETV85" s="1"/>
      <c r="ETW85" s="1"/>
      <c r="ETX85" s="1"/>
      <c r="ETY85" s="1"/>
      <c r="ETZ85" s="1"/>
      <c r="EUA85" s="1"/>
      <c r="EUB85" s="1"/>
      <c r="EUC85" s="1"/>
      <c r="EUD85" s="1"/>
      <c r="EUE85" s="1"/>
      <c r="EUF85" s="1"/>
      <c r="EUG85" s="1"/>
      <c r="EUH85" s="1"/>
      <c r="EUI85" s="1"/>
      <c r="EUJ85" s="1"/>
      <c r="EUK85" s="1"/>
      <c r="EUL85" s="1"/>
      <c r="EUM85" s="1"/>
      <c r="EUN85" s="1"/>
      <c r="EUO85" s="1"/>
      <c r="EUP85" s="1"/>
      <c r="EUQ85" s="1"/>
      <c r="EUR85" s="1"/>
      <c r="EUS85" s="1"/>
      <c r="EUT85" s="1"/>
      <c r="EUU85" s="1"/>
      <c r="EUV85" s="1"/>
      <c r="EUW85" s="1"/>
      <c r="EUX85" s="1"/>
      <c r="EUY85" s="1"/>
      <c r="EUZ85" s="1"/>
      <c r="EVA85" s="1"/>
      <c r="EVB85" s="1"/>
      <c r="EVC85" s="1"/>
      <c r="EVD85" s="1"/>
      <c r="EVE85" s="1"/>
      <c r="EVF85" s="1"/>
      <c r="EVG85" s="1"/>
      <c r="EVH85" s="1"/>
      <c r="EVI85" s="1"/>
      <c r="EVJ85" s="1"/>
      <c r="EVK85" s="1"/>
      <c r="EVL85" s="1"/>
      <c r="EVM85" s="1"/>
      <c r="EVN85" s="1"/>
      <c r="EVO85" s="1"/>
      <c r="EVP85" s="1"/>
      <c r="EVQ85" s="1"/>
      <c r="EVR85" s="1"/>
      <c r="EVS85" s="1"/>
      <c r="EVT85" s="1"/>
      <c r="EVU85" s="1"/>
      <c r="EVV85" s="1"/>
      <c r="EVW85" s="1"/>
      <c r="EVX85" s="1"/>
      <c r="EVY85" s="1"/>
      <c r="EVZ85" s="1"/>
      <c r="EWA85" s="1"/>
      <c r="EWB85" s="1"/>
      <c r="EWC85" s="1"/>
      <c r="EWD85" s="1"/>
      <c r="EWE85" s="1"/>
      <c r="EWF85" s="1"/>
      <c r="EWG85" s="1"/>
      <c r="EWH85" s="1"/>
      <c r="EWI85" s="1"/>
      <c r="EWJ85" s="1"/>
      <c r="EWK85" s="1"/>
      <c r="EWL85" s="1"/>
      <c r="EWM85" s="1"/>
      <c r="EWN85" s="1"/>
      <c r="EWO85" s="1"/>
      <c r="EWP85" s="1"/>
      <c r="EWQ85" s="1"/>
      <c r="EWR85" s="1"/>
      <c r="EWS85" s="1"/>
      <c r="EWT85" s="1"/>
      <c r="EWU85" s="1"/>
      <c r="EWV85" s="1"/>
      <c r="EWW85" s="1"/>
      <c r="EWX85" s="1"/>
      <c r="EWY85" s="1"/>
      <c r="EWZ85" s="1"/>
      <c r="EXA85" s="1"/>
      <c r="EXB85" s="1"/>
      <c r="EXC85" s="1"/>
      <c r="EXD85" s="1"/>
      <c r="EXE85" s="1"/>
      <c r="EXF85" s="1"/>
      <c r="EXG85" s="1"/>
      <c r="EXH85" s="1"/>
      <c r="EXI85" s="1"/>
      <c r="EXJ85" s="1"/>
      <c r="EXK85" s="1"/>
      <c r="EXL85" s="1"/>
      <c r="EXM85" s="1"/>
      <c r="EXN85" s="1"/>
      <c r="EXO85" s="1"/>
      <c r="EXP85" s="1"/>
      <c r="EXQ85" s="1"/>
      <c r="EXR85" s="1"/>
      <c r="EXS85" s="1"/>
      <c r="EXT85" s="1"/>
      <c r="EXU85" s="1"/>
      <c r="EXV85" s="1"/>
      <c r="EXW85" s="1"/>
      <c r="EXX85" s="1"/>
      <c r="EXY85" s="1"/>
      <c r="EXZ85" s="1"/>
      <c r="EYA85" s="1"/>
      <c r="EYB85" s="1"/>
      <c r="EYC85" s="1"/>
      <c r="EYD85" s="1"/>
      <c r="EYE85" s="1"/>
      <c r="EYF85" s="1"/>
      <c r="EYG85" s="1"/>
      <c r="EYH85" s="1"/>
      <c r="EYI85" s="1"/>
      <c r="EYJ85" s="1"/>
      <c r="EYK85" s="1"/>
      <c r="EYL85" s="1"/>
      <c r="EYM85" s="1"/>
      <c r="EYN85" s="1"/>
      <c r="EYO85" s="1"/>
      <c r="EYP85" s="1"/>
      <c r="EYQ85" s="1"/>
      <c r="EYR85" s="1"/>
      <c r="EYS85" s="1"/>
      <c r="EYT85" s="1"/>
      <c r="EYU85" s="1"/>
      <c r="EYV85" s="1"/>
      <c r="EYW85" s="1"/>
      <c r="EYX85" s="1"/>
      <c r="EYY85" s="1"/>
      <c r="EYZ85" s="1"/>
      <c r="EZA85" s="1"/>
      <c r="EZB85" s="1"/>
      <c r="EZC85" s="1"/>
      <c r="EZD85" s="1"/>
      <c r="EZE85" s="1"/>
      <c r="EZF85" s="1"/>
      <c r="EZG85" s="1"/>
      <c r="EZH85" s="1"/>
      <c r="EZI85" s="1"/>
      <c r="EZJ85" s="1"/>
      <c r="EZK85" s="1"/>
      <c r="EZL85" s="1"/>
      <c r="EZM85" s="1"/>
      <c r="EZN85" s="1"/>
      <c r="EZO85" s="1"/>
      <c r="EZP85" s="1"/>
      <c r="EZQ85" s="1"/>
      <c r="EZR85" s="1"/>
      <c r="EZS85" s="1"/>
      <c r="EZT85" s="1"/>
      <c r="EZU85" s="1"/>
      <c r="EZV85" s="1"/>
      <c r="EZW85" s="1"/>
      <c r="EZX85" s="1"/>
      <c r="EZY85" s="1"/>
      <c r="EZZ85" s="1"/>
      <c r="FAA85" s="1"/>
      <c r="FAB85" s="1"/>
      <c r="FAC85" s="1"/>
      <c r="FAD85" s="1"/>
      <c r="FAE85" s="1"/>
      <c r="FAF85" s="1"/>
      <c r="FAG85" s="1"/>
      <c r="FAH85" s="1"/>
      <c r="FAI85" s="1"/>
      <c r="FAJ85" s="1"/>
      <c r="FAK85" s="1"/>
      <c r="FAL85" s="1"/>
      <c r="FAM85" s="1"/>
      <c r="FAN85" s="1"/>
      <c r="FAO85" s="1"/>
      <c r="FAP85" s="1"/>
      <c r="FAQ85" s="1"/>
      <c r="FAR85" s="1"/>
      <c r="FAS85" s="1"/>
      <c r="FAT85" s="1"/>
      <c r="FAU85" s="1"/>
      <c r="FAV85" s="1"/>
      <c r="FAW85" s="1"/>
      <c r="FAX85" s="1"/>
      <c r="FAY85" s="1"/>
      <c r="FAZ85" s="1"/>
      <c r="FBA85" s="1"/>
      <c r="FBB85" s="1"/>
      <c r="FBC85" s="1"/>
      <c r="FBD85" s="1"/>
      <c r="FBE85" s="1"/>
      <c r="FBF85" s="1"/>
      <c r="FBG85" s="1"/>
      <c r="FBH85" s="1"/>
      <c r="FBI85" s="1"/>
      <c r="FBJ85" s="1"/>
      <c r="FBK85" s="1"/>
      <c r="FBL85" s="1"/>
      <c r="FBM85" s="1"/>
      <c r="FBN85" s="1"/>
      <c r="FBO85" s="1"/>
      <c r="FBP85" s="1"/>
      <c r="FBQ85" s="1"/>
      <c r="FBR85" s="1"/>
      <c r="FBS85" s="1"/>
      <c r="FBT85" s="1"/>
      <c r="FBU85" s="1"/>
      <c r="FBV85" s="1"/>
      <c r="FBW85" s="1"/>
      <c r="FBX85" s="1"/>
      <c r="FBY85" s="1"/>
      <c r="FBZ85" s="1"/>
      <c r="FCA85" s="1"/>
      <c r="FCB85" s="1"/>
      <c r="FCC85" s="1"/>
      <c r="FCD85" s="1"/>
      <c r="FCE85" s="1"/>
      <c r="FCF85" s="1"/>
      <c r="FCG85" s="1"/>
      <c r="FCH85" s="1"/>
      <c r="FCI85" s="1"/>
      <c r="FCJ85" s="1"/>
      <c r="FCK85" s="1"/>
      <c r="FCL85" s="1"/>
      <c r="FCM85" s="1"/>
      <c r="FCN85" s="1"/>
      <c r="FCO85" s="1"/>
      <c r="FCP85" s="1"/>
      <c r="FCQ85" s="1"/>
      <c r="FCR85" s="1"/>
      <c r="FCS85" s="1"/>
      <c r="FCT85" s="1"/>
      <c r="FCU85" s="1"/>
      <c r="FCV85" s="1"/>
      <c r="FCW85" s="1"/>
      <c r="FCX85" s="1"/>
      <c r="FCY85" s="1"/>
      <c r="FCZ85" s="1"/>
      <c r="FDA85" s="1"/>
      <c r="FDB85" s="1"/>
      <c r="FDC85" s="1"/>
      <c r="FDD85" s="1"/>
      <c r="FDE85" s="1"/>
      <c r="FDF85" s="1"/>
      <c r="FDG85" s="1"/>
      <c r="FDH85" s="1"/>
      <c r="FDI85" s="1"/>
      <c r="FDJ85" s="1"/>
      <c r="FDK85" s="1"/>
      <c r="FDL85" s="1"/>
      <c r="FDM85" s="1"/>
      <c r="FDN85" s="1"/>
      <c r="FDO85" s="1"/>
      <c r="FDP85" s="1"/>
      <c r="FDQ85" s="1"/>
      <c r="FDR85" s="1"/>
      <c r="FDS85" s="1"/>
      <c r="FDT85" s="1"/>
      <c r="FDU85" s="1"/>
      <c r="FDV85" s="1"/>
      <c r="FDW85" s="1"/>
      <c r="FDX85" s="1"/>
      <c r="FDY85" s="1"/>
      <c r="FDZ85" s="1"/>
      <c r="FEA85" s="1"/>
      <c r="FEB85" s="1"/>
      <c r="FEC85" s="1"/>
      <c r="FED85" s="1"/>
      <c r="FEE85" s="1"/>
      <c r="FEF85" s="1"/>
      <c r="FEG85" s="1"/>
      <c r="FEH85" s="1"/>
      <c r="FEI85" s="1"/>
      <c r="FEJ85" s="1"/>
      <c r="FEK85" s="1"/>
      <c r="FEL85" s="1"/>
      <c r="FEM85" s="1"/>
      <c r="FEN85" s="1"/>
      <c r="FEO85" s="1"/>
      <c r="FEP85" s="1"/>
      <c r="FEQ85" s="1"/>
      <c r="FER85" s="1"/>
      <c r="FES85" s="1"/>
      <c r="FET85" s="1"/>
      <c r="FEU85" s="1"/>
      <c r="FEV85" s="1"/>
      <c r="FEW85" s="1"/>
      <c r="FEX85" s="1"/>
      <c r="FEY85" s="1"/>
      <c r="FEZ85" s="1"/>
      <c r="FFA85" s="1"/>
      <c r="FFB85" s="1"/>
      <c r="FFC85" s="1"/>
      <c r="FFD85" s="1"/>
      <c r="FFE85" s="1"/>
      <c r="FFF85" s="1"/>
      <c r="FFG85" s="1"/>
      <c r="FFH85" s="1"/>
      <c r="FFI85" s="1"/>
      <c r="FFJ85" s="1"/>
      <c r="FFK85" s="1"/>
      <c r="FFL85" s="1"/>
      <c r="FFM85" s="1"/>
      <c r="FFN85" s="1"/>
      <c r="FFO85" s="1"/>
      <c r="FFP85" s="1"/>
      <c r="FFQ85" s="1"/>
      <c r="FFR85" s="1"/>
      <c r="FFS85" s="1"/>
      <c r="FFT85" s="1"/>
      <c r="FFU85" s="1"/>
      <c r="FFV85" s="1"/>
      <c r="FFW85" s="1"/>
      <c r="FFX85" s="1"/>
      <c r="FFY85" s="1"/>
      <c r="FFZ85" s="1"/>
      <c r="FGA85" s="1"/>
      <c r="FGB85" s="1"/>
      <c r="FGC85" s="1"/>
      <c r="FGD85" s="1"/>
      <c r="FGE85" s="1"/>
      <c r="FGF85" s="1"/>
      <c r="FGG85" s="1"/>
      <c r="FGH85" s="1"/>
      <c r="FGI85" s="1"/>
      <c r="FGJ85" s="1"/>
      <c r="FGK85" s="1"/>
      <c r="FGL85" s="1"/>
      <c r="FGM85" s="1"/>
      <c r="FGN85" s="1"/>
      <c r="FGO85" s="1"/>
      <c r="FGP85" s="1"/>
      <c r="FGQ85" s="1"/>
      <c r="FGR85" s="1"/>
      <c r="FGS85" s="1"/>
      <c r="FGT85" s="1"/>
      <c r="FGU85" s="1"/>
      <c r="FGV85" s="1"/>
      <c r="FGW85" s="1"/>
      <c r="FGX85" s="1"/>
      <c r="FGY85" s="1"/>
      <c r="FGZ85" s="1"/>
      <c r="FHA85" s="1"/>
      <c r="FHB85" s="1"/>
      <c r="FHC85" s="1"/>
      <c r="FHD85" s="1"/>
      <c r="FHE85" s="1"/>
      <c r="FHF85" s="1"/>
      <c r="FHG85" s="1"/>
      <c r="FHH85" s="1"/>
      <c r="FHI85" s="1"/>
      <c r="FHJ85" s="1"/>
      <c r="FHK85" s="1"/>
      <c r="FHL85" s="1"/>
      <c r="FHM85" s="1"/>
      <c r="FHN85" s="1"/>
      <c r="FHO85" s="1"/>
      <c r="FHP85" s="1"/>
      <c r="FHQ85" s="1"/>
      <c r="FHR85" s="1"/>
      <c r="FHS85" s="1"/>
      <c r="FHT85" s="1"/>
      <c r="FHU85" s="1"/>
      <c r="FHV85" s="1"/>
      <c r="FHW85" s="1"/>
      <c r="FHX85" s="1"/>
      <c r="FHY85" s="1"/>
      <c r="FHZ85" s="1"/>
      <c r="FIA85" s="1"/>
      <c r="FIB85" s="1"/>
      <c r="FIC85" s="1"/>
      <c r="FID85" s="1"/>
      <c r="FIE85" s="1"/>
      <c r="FIF85" s="1"/>
      <c r="FIG85" s="1"/>
      <c r="FIH85" s="1"/>
      <c r="FII85" s="1"/>
      <c r="FIJ85" s="1"/>
      <c r="FIK85" s="1"/>
      <c r="FIL85" s="1"/>
      <c r="FIM85" s="1"/>
      <c r="FIN85" s="1"/>
      <c r="FIO85" s="1"/>
      <c r="FIP85" s="1"/>
      <c r="FIQ85" s="1"/>
      <c r="FIR85" s="1"/>
      <c r="FIS85" s="1"/>
      <c r="FIT85" s="1"/>
      <c r="FIU85" s="1"/>
      <c r="FIV85" s="1"/>
      <c r="FIW85" s="1"/>
      <c r="FIX85" s="1"/>
      <c r="FIY85" s="1"/>
      <c r="FIZ85" s="1"/>
      <c r="FJA85" s="1"/>
      <c r="FJB85" s="1"/>
      <c r="FJC85" s="1"/>
      <c r="FJD85" s="1"/>
      <c r="FJE85" s="1"/>
      <c r="FJF85" s="1"/>
      <c r="FJG85" s="1"/>
      <c r="FJH85" s="1"/>
      <c r="FJI85" s="1"/>
      <c r="FJJ85" s="1"/>
      <c r="FJK85" s="1"/>
      <c r="FJL85" s="1"/>
      <c r="FJM85" s="1"/>
      <c r="FJN85" s="1"/>
      <c r="FJO85" s="1"/>
      <c r="FJP85" s="1"/>
      <c r="FJQ85" s="1"/>
      <c r="FJR85" s="1"/>
      <c r="FJS85" s="1"/>
      <c r="FJT85" s="1"/>
      <c r="FJU85" s="1"/>
      <c r="FJV85" s="1"/>
      <c r="FJW85" s="1"/>
      <c r="FJX85" s="1"/>
      <c r="FJY85" s="1"/>
      <c r="FJZ85" s="1"/>
      <c r="FKA85" s="1"/>
      <c r="FKB85" s="1"/>
      <c r="FKC85" s="1"/>
      <c r="FKD85" s="1"/>
      <c r="FKE85" s="1"/>
      <c r="FKF85" s="1"/>
      <c r="FKG85" s="1"/>
      <c r="FKH85" s="1"/>
      <c r="FKI85" s="1"/>
      <c r="FKJ85" s="1"/>
      <c r="FKK85" s="1"/>
      <c r="FKL85" s="1"/>
      <c r="FKM85" s="1"/>
      <c r="FKN85" s="1"/>
      <c r="FKO85" s="1"/>
      <c r="FKP85" s="1"/>
      <c r="FKQ85" s="1"/>
      <c r="FKR85" s="1"/>
      <c r="FKS85" s="1"/>
      <c r="FKT85" s="1"/>
      <c r="FKU85" s="1"/>
      <c r="FKV85" s="1"/>
      <c r="FKW85" s="1"/>
      <c r="FKX85" s="1"/>
      <c r="FKY85" s="1"/>
      <c r="FKZ85" s="1"/>
      <c r="FLA85" s="1"/>
      <c r="FLB85" s="1"/>
      <c r="FLC85" s="1"/>
      <c r="FLD85" s="1"/>
      <c r="FLE85" s="1"/>
      <c r="FLF85" s="1"/>
      <c r="FLG85" s="1"/>
      <c r="FLH85" s="1"/>
      <c r="FLI85" s="1"/>
      <c r="FLJ85" s="1"/>
      <c r="FLK85" s="1"/>
      <c r="FLL85" s="1"/>
      <c r="FLM85" s="1"/>
      <c r="FLN85" s="1"/>
      <c r="FLO85" s="1"/>
      <c r="FLP85" s="1"/>
      <c r="FLQ85" s="1"/>
      <c r="FLR85" s="1"/>
      <c r="FLS85" s="1"/>
      <c r="FLT85" s="1"/>
      <c r="FLU85" s="1"/>
      <c r="FLV85" s="1"/>
      <c r="FLW85" s="1"/>
      <c r="FLX85" s="1"/>
      <c r="FLY85" s="1"/>
      <c r="FLZ85" s="1"/>
      <c r="FMA85" s="1"/>
      <c r="FMB85" s="1"/>
      <c r="FMC85" s="1"/>
      <c r="FMD85" s="1"/>
      <c r="FME85" s="1"/>
      <c r="FMF85" s="1"/>
      <c r="FMG85" s="1"/>
      <c r="FMH85" s="1"/>
      <c r="FMI85" s="1"/>
      <c r="FMJ85" s="1"/>
      <c r="FMK85" s="1"/>
      <c r="FML85" s="1"/>
      <c r="FMM85" s="1"/>
      <c r="FMN85" s="1"/>
      <c r="FMO85" s="1"/>
      <c r="FMP85" s="1"/>
      <c r="FMQ85" s="1"/>
      <c r="FMR85" s="1"/>
      <c r="FMS85" s="1"/>
      <c r="FMT85" s="1"/>
      <c r="FMU85" s="1"/>
      <c r="FMV85" s="1"/>
      <c r="FMW85" s="1"/>
      <c r="FMX85" s="1"/>
      <c r="FMY85" s="1"/>
      <c r="FMZ85" s="1"/>
      <c r="FNA85" s="1"/>
      <c r="FNB85" s="1"/>
      <c r="FNC85" s="1"/>
      <c r="FND85" s="1"/>
      <c r="FNE85" s="1"/>
      <c r="FNF85" s="1"/>
      <c r="FNG85" s="1"/>
      <c r="FNH85" s="1"/>
      <c r="FNI85" s="1"/>
      <c r="FNJ85" s="1"/>
      <c r="FNK85" s="1"/>
      <c r="FNL85" s="1"/>
      <c r="FNM85" s="1"/>
      <c r="FNN85" s="1"/>
      <c r="FNO85" s="1"/>
      <c r="FNP85" s="1"/>
      <c r="FNQ85" s="1"/>
      <c r="FNR85" s="1"/>
      <c r="FNS85" s="1"/>
      <c r="FNT85" s="1"/>
      <c r="FNU85" s="1"/>
      <c r="FNV85" s="1"/>
      <c r="FNW85" s="1"/>
      <c r="FNX85" s="1"/>
      <c r="FNY85" s="1"/>
      <c r="FNZ85" s="1"/>
      <c r="FOA85" s="1"/>
      <c r="FOB85" s="1"/>
      <c r="FOC85" s="1"/>
      <c r="FOD85" s="1"/>
      <c r="FOE85" s="1"/>
      <c r="FOF85" s="1"/>
      <c r="FOG85" s="1"/>
      <c r="FOH85" s="1"/>
      <c r="FOI85" s="1"/>
      <c r="FOJ85" s="1"/>
      <c r="FOK85" s="1"/>
      <c r="FOL85" s="1"/>
      <c r="FOM85" s="1"/>
      <c r="FON85" s="1"/>
      <c r="FOO85" s="1"/>
      <c r="FOP85" s="1"/>
      <c r="FOQ85" s="1"/>
      <c r="FOR85" s="1"/>
      <c r="FOS85" s="1"/>
      <c r="FOT85" s="1"/>
      <c r="FOU85" s="1"/>
      <c r="FOV85" s="1"/>
      <c r="FOW85" s="1"/>
      <c r="FOX85" s="1"/>
      <c r="FOY85" s="1"/>
      <c r="FOZ85" s="1"/>
      <c r="FPA85" s="1"/>
      <c r="FPB85" s="1"/>
      <c r="FPC85" s="1"/>
      <c r="FPD85" s="1"/>
      <c r="FPE85" s="1"/>
      <c r="FPF85" s="1"/>
      <c r="FPG85" s="1"/>
      <c r="FPH85" s="1"/>
      <c r="FPI85" s="1"/>
      <c r="FPJ85" s="1"/>
      <c r="FPK85" s="1"/>
      <c r="FPL85" s="1"/>
      <c r="FPM85" s="1"/>
      <c r="FPN85" s="1"/>
      <c r="FPO85" s="1"/>
      <c r="FPP85" s="1"/>
      <c r="FPQ85" s="1"/>
      <c r="FPR85" s="1"/>
      <c r="FPS85" s="1"/>
      <c r="FPT85" s="1"/>
      <c r="FPU85" s="1"/>
      <c r="FPV85" s="1"/>
      <c r="FPW85" s="1"/>
      <c r="FPX85" s="1"/>
      <c r="FPY85" s="1"/>
      <c r="FPZ85" s="1"/>
      <c r="FQA85" s="1"/>
      <c r="FQB85" s="1"/>
      <c r="FQC85" s="1"/>
      <c r="FQD85" s="1"/>
      <c r="FQE85" s="1"/>
      <c r="FQF85" s="1"/>
      <c r="FQG85" s="1"/>
      <c r="FQH85" s="1"/>
      <c r="FQI85" s="1"/>
      <c r="FQJ85" s="1"/>
      <c r="FQK85" s="1"/>
      <c r="FQL85" s="1"/>
      <c r="FQM85" s="1"/>
      <c r="FQN85" s="1"/>
      <c r="FQO85" s="1"/>
      <c r="FQP85" s="1"/>
      <c r="FQQ85" s="1"/>
      <c r="FQR85" s="1"/>
      <c r="FQS85" s="1"/>
      <c r="FQT85" s="1"/>
      <c r="FQU85" s="1"/>
      <c r="FQV85" s="1"/>
      <c r="FQW85" s="1"/>
      <c r="FQX85" s="1"/>
      <c r="FQY85" s="1"/>
      <c r="FQZ85" s="1"/>
      <c r="FRA85" s="1"/>
      <c r="FRB85" s="1"/>
      <c r="FRC85" s="1"/>
      <c r="FRD85" s="1"/>
      <c r="FRE85" s="1"/>
      <c r="FRF85" s="1"/>
      <c r="FRG85" s="1"/>
      <c r="FRH85" s="1"/>
      <c r="FRI85" s="1"/>
      <c r="FRJ85" s="1"/>
      <c r="FRK85" s="1"/>
      <c r="FRL85" s="1"/>
      <c r="FRM85" s="1"/>
      <c r="FRN85" s="1"/>
      <c r="FRO85" s="1"/>
      <c r="FRP85" s="1"/>
      <c r="FRQ85" s="1"/>
      <c r="FRR85" s="1"/>
      <c r="FRS85" s="1"/>
      <c r="FRT85" s="1"/>
      <c r="FRU85" s="1"/>
      <c r="FRV85" s="1"/>
      <c r="FRW85" s="1"/>
      <c r="FRX85" s="1"/>
      <c r="FRY85" s="1"/>
      <c r="FRZ85" s="1"/>
      <c r="FSA85" s="1"/>
      <c r="FSB85" s="1"/>
      <c r="FSC85" s="1"/>
      <c r="FSD85" s="1"/>
      <c r="FSE85" s="1"/>
      <c r="FSF85" s="1"/>
      <c r="FSG85" s="1"/>
      <c r="FSH85" s="1"/>
      <c r="FSI85" s="1"/>
      <c r="FSJ85" s="1"/>
      <c r="FSK85" s="1"/>
      <c r="FSL85" s="1"/>
      <c r="FSM85" s="1"/>
      <c r="FSN85" s="1"/>
      <c r="FSO85" s="1"/>
      <c r="FSP85" s="1"/>
      <c r="FSQ85" s="1"/>
      <c r="FSR85" s="1"/>
      <c r="FSS85" s="1"/>
      <c r="FST85" s="1"/>
      <c r="FSU85" s="1"/>
      <c r="FSV85" s="1"/>
      <c r="FSW85" s="1"/>
      <c r="FSX85" s="1"/>
      <c r="FSY85" s="1"/>
      <c r="FSZ85" s="1"/>
      <c r="FTA85" s="1"/>
      <c r="FTB85" s="1"/>
      <c r="FTC85" s="1"/>
      <c r="FTD85" s="1"/>
      <c r="FTE85" s="1"/>
      <c r="FTF85" s="1"/>
      <c r="FTG85" s="1"/>
      <c r="FTH85" s="1"/>
      <c r="FTI85" s="1"/>
      <c r="FTJ85" s="1"/>
      <c r="FTK85" s="1"/>
      <c r="FTL85" s="1"/>
      <c r="FTM85" s="1"/>
      <c r="FTN85" s="1"/>
      <c r="FTO85" s="1"/>
      <c r="FTP85" s="1"/>
      <c r="FTQ85" s="1"/>
      <c r="FTR85" s="1"/>
      <c r="FTS85" s="1"/>
      <c r="FTT85" s="1"/>
      <c r="FTU85" s="1"/>
      <c r="FTV85" s="1"/>
      <c r="FTW85" s="1"/>
      <c r="FTX85" s="1"/>
      <c r="FTY85" s="1"/>
      <c r="FTZ85" s="1"/>
      <c r="FUA85" s="1"/>
      <c r="FUB85" s="1"/>
      <c r="FUC85" s="1"/>
      <c r="FUD85" s="1"/>
      <c r="FUE85" s="1"/>
      <c r="FUF85" s="1"/>
      <c r="FUG85" s="1"/>
      <c r="FUH85" s="1"/>
      <c r="FUI85" s="1"/>
      <c r="FUJ85" s="1"/>
      <c r="FUK85" s="1"/>
      <c r="FUL85" s="1"/>
      <c r="FUM85" s="1"/>
      <c r="FUN85" s="1"/>
      <c r="FUO85" s="1"/>
      <c r="FUP85" s="1"/>
      <c r="FUQ85" s="1"/>
      <c r="FUR85" s="1"/>
      <c r="FUS85" s="1"/>
      <c r="FUT85" s="1"/>
      <c r="FUU85" s="1"/>
      <c r="FUV85" s="1"/>
      <c r="FUW85" s="1"/>
      <c r="FUX85" s="1"/>
      <c r="FUY85" s="1"/>
      <c r="FUZ85" s="1"/>
      <c r="FVA85" s="1"/>
      <c r="FVB85" s="1"/>
      <c r="FVC85" s="1"/>
      <c r="FVD85" s="1"/>
      <c r="FVE85" s="1"/>
      <c r="FVF85" s="1"/>
      <c r="FVG85" s="1"/>
      <c r="FVH85" s="1"/>
      <c r="FVI85" s="1"/>
      <c r="FVJ85" s="1"/>
      <c r="FVK85" s="1"/>
      <c r="FVL85" s="1"/>
      <c r="FVM85" s="1"/>
      <c r="FVN85" s="1"/>
      <c r="FVO85" s="1"/>
      <c r="FVP85" s="1"/>
      <c r="FVQ85" s="1"/>
      <c r="FVR85" s="1"/>
      <c r="FVS85" s="1"/>
      <c r="FVT85" s="1"/>
      <c r="FVU85" s="1"/>
      <c r="FVV85" s="1"/>
      <c r="FVW85" s="1"/>
      <c r="FVX85" s="1"/>
      <c r="FVY85" s="1"/>
      <c r="FVZ85" s="1"/>
      <c r="FWA85" s="1"/>
      <c r="FWB85" s="1"/>
      <c r="FWC85" s="1"/>
      <c r="FWD85" s="1"/>
      <c r="FWE85" s="1"/>
      <c r="FWF85" s="1"/>
      <c r="FWG85" s="1"/>
      <c r="FWH85" s="1"/>
      <c r="FWI85" s="1"/>
      <c r="FWJ85" s="1"/>
      <c r="FWK85" s="1"/>
      <c r="FWL85" s="1"/>
      <c r="FWM85" s="1"/>
      <c r="FWN85" s="1"/>
      <c r="FWO85" s="1"/>
      <c r="FWP85" s="1"/>
      <c r="FWQ85" s="1"/>
      <c r="FWR85" s="1"/>
      <c r="FWS85" s="1"/>
      <c r="FWT85" s="1"/>
      <c r="FWU85" s="1"/>
      <c r="FWV85" s="1"/>
      <c r="FWW85" s="1"/>
      <c r="FWX85" s="1"/>
      <c r="FWY85" s="1"/>
      <c r="FWZ85" s="1"/>
      <c r="FXA85" s="1"/>
      <c r="FXB85" s="1"/>
      <c r="FXC85" s="1"/>
      <c r="FXD85" s="1"/>
      <c r="FXE85" s="1"/>
      <c r="FXF85" s="1"/>
      <c r="FXG85" s="1"/>
      <c r="FXH85" s="1"/>
      <c r="FXI85" s="1"/>
      <c r="FXJ85" s="1"/>
      <c r="FXK85" s="1"/>
      <c r="FXL85" s="1"/>
      <c r="FXM85" s="1"/>
      <c r="FXN85" s="1"/>
      <c r="FXO85" s="1"/>
      <c r="FXP85" s="1"/>
      <c r="FXQ85" s="1"/>
      <c r="FXR85" s="1"/>
      <c r="FXS85" s="1"/>
      <c r="FXT85" s="1"/>
      <c r="FXU85" s="1"/>
      <c r="FXV85" s="1"/>
      <c r="FXW85" s="1"/>
      <c r="FXX85" s="1"/>
      <c r="FXY85" s="1"/>
      <c r="FXZ85" s="1"/>
      <c r="FYA85" s="1"/>
      <c r="FYB85" s="1"/>
      <c r="FYC85" s="1"/>
      <c r="FYD85" s="1"/>
      <c r="FYE85" s="1"/>
      <c r="FYF85" s="1"/>
      <c r="FYG85" s="1"/>
      <c r="FYH85" s="1"/>
      <c r="FYI85" s="1"/>
      <c r="FYJ85" s="1"/>
      <c r="FYK85" s="1"/>
      <c r="FYL85" s="1"/>
      <c r="FYM85" s="1"/>
      <c r="FYN85" s="1"/>
      <c r="FYO85" s="1"/>
      <c r="FYP85" s="1"/>
      <c r="FYQ85" s="1"/>
      <c r="FYR85" s="1"/>
      <c r="FYS85" s="1"/>
      <c r="FYT85" s="1"/>
      <c r="FYU85" s="1"/>
      <c r="FYV85" s="1"/>
      <c r="FYW85" s="1"/>
      <c r="FYX85" s="1"/>
      <c r="FYY85" s="1"/>
      <c r="FYZ85" s="1"/>
      <c r="FZA85" s="1"/>
      <c r="FZB85" s="1"/>
      <c r="FZC85" s="1"/>
      <c r="FZD85" s="1"/>
      <c r="FZE85" s="1"/>
      <c r="FZF85" s="1"/>
      <c r="FZG85" s="1"/>
      <c r="FZH85" s="1"/>
      <c r="FZI85" s="1"/>
      <c r="FZJ85" s="1"/>
      <c r="FZK85" s="1"/>
      <c r="FZL85" s="1"/>
      <c r="FZM85" s="1"/>
      <c r="FZN85" s="1"/>
      <c r="FZO85" s="1"/>
      <c r="FZP85" s="1"/>
      <c r="FZQ85" s="1"/>
      <c r="FZR85" s="1"/>
      <c r="FZS85" s="1"/>
      <c r="FZT85" s="1"/>
      <c r="FZU85" s="1"/>
      <c r="FZV85" s="1"/>
      <c r="FZW85" s="1"/>
      <c r="FZX85" s="1"/>
      <c r="FZY85" s="1"/>
      <c r="FZZ85" s="1"/>
      <c r="GAA85" s="1"/>
      <c r="GAB85" s="1"/>
      <c r="GAC85" s="1"/>
      <c r="GAD85" s="1"/>
      <c r="GAE85" s="1"/>
      <c r="GAF85" s="1"/>
      <c r="GAG85" s="1"/>
      <c r="GAH85" s="1"/>
      <c r="GAI85" s="1"/>
      <c r="GAJ85" s="1"/>
      <c r="GAK85" s="1"/>
      <c r="GAL85" s="1"/>
      <c r="GAM85" s="1"/>
      <c r="GAN85" s="1"/>
      <c r="GAO85" s="1"/>
      <c r="GAP85" s="1"/>
      <c r="GAQ85" s="1"/>
      <c r="GAR85" s="1"/>
      <c r="GAS85" s="1"/>
      <c r="GAT85" s="1"/>
      <c r="GAU85" s="1"/>
      <c r="GAV85" s="1"/>
      <c r="GAW85" s="1"/>
      <c r="GAX85" s="1"/>
      <c r="GAY85" s="1"/>
      <c r="GAZ85" s="1"/>
      <c r="GBA85" s="1"/>
      <c r="GBB85" s="1"/>
      <c r="GBC85" s="1"/>
      <c r="GBD85" s="1"/>
      <c r="GBE85" s="1"/>
      <c r="GBF85" s="1"/>
      <c r="GBG85" s="1"/>
      <c r="GBH85" s="1"/>
      <c r="GBI85" s="1"/>
      <c r="GBJ85" s="1"/>
      <c r="GBK85" s="1"/>
      <c r="GBL85" s="1"/>
      <c r="GBM85" s="1"/>
      <c r="GBN85" s="1"/>
      <c r="GBO85" s="1"/>
      <c r="GBP85" s="1"/>
      <c r="GBQ85" s="1"/>
      <c r="GBR85" s="1"/>
      <c r="GBS85" s="1"/>
      <c r="GBT85" s="1"/>
      <c r="GBU85" s="1"/>
      <c r="GBV85" s="1"/>
      <c r="GBW85" s="1"/>
      <c r="GBX85" s="1"/>
      <c r="GBY85" s="1"/>
      <c r="GBZ85" s="1"/>
      <c r="GCA85" s="1"/>
      <c r="GCB85" s="1"/>
      <c r="GCC85" s="1"/>
      <c r="GCD85" s="1"/>
      <c r="GCE85" s="1"/>
      <c r="GCF85" s="1"/>
      <c r="GCG85" s="1"/>
      <c r="GCH85" s="1"/>
      <c r="GCI85" s="1"/>
      <c r="GCJ85" s="1"/>
      <c r="GCK85" s="1"/>
      <c r="GCL85" s="1"/>
      <c r="GCM85" s="1"/>
      <c r="GCN85" s="1"/>
      <c r="GCO85" s="1"/>
      <c r="GCP85" s="1"/>
      <c r="GCQ85" s="1"/>
      <c r="GCR85" s="1"/>
      <c r="GCS85" s="1"/>
      <c r="GCT85" s="1"/>
      <c r="GCU85" s="1"/>
      <c r="GCV85" s="1"/>
      <c r="GCW85" s="1"/>
      <c r="GCX85" s="1"/>
      <c r="GCY85" s="1"/>
      <c r="GCZ85" s="1"/>
      <c r="GDA85" s="1"/>
      <c r="GDB85" s="1"/>
      <c r="GDC85" s="1"/>
      <c r="GDD85" s="1"/>
      <c r="GDE85" s="1"/>
      <c r="GDF85" s="1"/>
      <c r="GDG85" s="1"/>
      <c r="GDH85" s="1"/>
      <c r="GDI85" s="1"/>
      <c r="GDJ85" s="1"/>
      <c r="GDK85" s="1"/>
      <c r="GDL85" s="1"/>
      <c r="GDM85" s="1"/>
      <c r="GDN85" s="1"/>
      <c r="GDO85" s="1"/>
      <c r="GDP85" s="1"/>
      <c r="GDQ85" s="1"/>
      <c r="GDR85" s="1"/>
      <c r="GDS85" s="1"/>
      <c r="GDT85" s="1"/>
      <c r="GDU85" s="1"/>
      <c r="GDV85" s="1"/>
      <c r="GDW85" s="1"/>
      <c r="GDX85" s="1"/>
      <c r="GDY85" s="1"/>
      <c r="GDZ85" s="1"/>
      <c r="GEA85" s="1"/>
      <c r="GEB85" s="1"/>
      <c r="GEC85" s="1"/>
      <c r="GED85" s="1"/>
      <c r="GEE85" s="1"/>
      <c r="GEF85" s="1"/>
      <c r="GEG85" s="1"/>
      <c r="GEH85" s="1"/>
      <c r="GEI85" s="1"/>
      <c r="GEJ85" s="1"/>
      <c r="GEK85" s="1"/>
      <c r="GEL85" s="1"/>
      <c r="GEM85" s="1"/>
      <c r="GEN85" s="1"/>
      <c r="GEO85" s="1"/>
      <c r="GEP85" s="1"/>
      <c r="GEQ85" s="1"/>
      <c r="GER85" s="1"/>
      <c r="GES85" s="1"/>
      <c r="GET85" s="1"/>
      <c r="GEU85" s="1"/>
      <c r="GEV85" s="1"/>
      <c r="GEW85" s="1"/>
      <c r="GEX85" s="1"/>
      <c r="GEY85" s="1"/>
      <c r="GEZ85" s="1"/>
      <c r="GFA85" s="1"/>
      <c r="GFB85" s="1"/>
      <c r="GFC85" s="1"/>
      <c r="GFD85" s="1"/>
      <c r="GFE85" s="1"/>
      <c r="GFF85" s="1"/>
      <c r="GFG85" s="1"/>
      <c r="GFH85" s="1"/>
      <c r="GFI85" s="1"/>
      <c r="GFJ85" s="1"/>
      <c r="GFK85" s="1"/>
      <c r="GFL85" s="1"/>
      <c r="GFM85" s="1"/>
      <c r="GFN85" s="1"/>
      <c r="GFO85" s="1"/>
      <c r="GFP85" s="1"/>
      <c r="GFQ85" s="1"/>
      <c r="GFR85" s="1"/>
      <c r="GFS85" s="1"/>
      <c r="GFT85" s="1"/>
      <c r="GFU85" s="1"/>
      <c r="GFV85" s="1"/>
      <c r="GFW85" s="1"/>
      <c r="GFX85" s="1"/>
      <c r="GFY85" s="1"/>
      <c r="GFZ85" s="1"/>
      <c r="GGA85" s="1"/>
      <c r="GGB85" s="1"/>
      <c r="GGC85" s="1"/>
      <c r="GGD85" s="1"/>
      <c r="GGE85" s="1"/>
      <c r="GGF85" s="1"/>
      <c r="GGG85" s="1"/>
      <c r="GGH85" s="1"/>
      <c r="GGI85" s="1"/>
      <c r="GGJ85" s="1"/>
      <c r="GGK85" s="1"/>
      <c r="GGL85" s="1"/>
      <c r="GGM85" s="1"/>
      <c r="GGN85" s="1"/>
      <c r="GGO85" s="1"/>
      <c r="GGP85" s="1"/>
      <c r="GGQ85" s="1"/>
      <c r="GGR85" s="1"/>
      <c r="GGS85" s="1"/>
      <c r="GGT85" s="1"/>
      <c r="GGU85" s="1"/>
      <c r="GGV85" s="1"/>
      <c r="GGW85" s="1"/>
      <c r="GGX85" s="1"/>
      <c r="GGY85" s="1"/>
      <c r="GGZ85" s="1"/>
      <c r="GHA85" s="1"/>
      <c r="GHB85" s="1"/>
      <c r="GHC85" s="1"/>
      <c r="GHD85" s="1"/>
      <c r="GHE85" s="1"/>
      <c r="GHF85" s="1"/>
      <c r="GHG85" s="1"/>
      <c r="GHH85" s="1"/>
      <c r="GHI85" s="1"/>
      <c r="GHJ85" s="1"/>
      <c r="GHK85" s="1"/>
      <c r="GHL85" s="1"/>
      <c r="GHM85" s="1"/>
      <c r="GHN85" s="1"/>
      <c r="GHO85" s="1"/>
      <c r="GHP85" s="1"/>
      <c r="GHQ85" s="1"/>
      <c r="GHR85" s="1"/>
      <c r="GHS85" s="1"/>
      <c r="GHT85" s="1"/>
      <c r="GHU85" s="1"/>
      <c r="GHV85" s="1"/>
      <c r="GHW85" s="1"/>
      <c r="GHX85" s="1"/>
      <c r="GHY85" s="1"/>
      <c r="GHZ85" s="1"/>
      <c r="GIA85" s="1"/>
      <c r="GIB85" s="1"/>
      <c r="GIC85" s="1"/>
      <c r="GID85" s="1"/>
      <c r="GIE85" s="1"/>
      <c r="GIF85" s="1"/>
      <c r="GIG85" s="1"/>
      <c r="GIH85" s="1"/>
      <c r="GII85" s="1"/>
      <c r="GIJ85" s="1"/>
      <c r="GIK85" s="1"/>
      <c r="GIL85" s="1"/>
      <c r="GIM85" s="1"/>
      <c r="GIN85" s="1"/>
      <c r="GIO85" s="1"/>
      <c r="GIP85" s="1"/>
      <c r="GIQ85" s="1"/>
      <c r="GIR85" s="1"/>
      <c r="GIS85" s="1"/>
      <c r="GIT85" s="1"/>
      <c r="GIU85" s="1"/>
      <c r="GIV85" s="1"/>
      <c r="GIW85" s="1"/>
      <c r="GIX85" s="1"/>
      <c r="GIY85" s="1"/>
      <c r="GIZ85" s="1"/>
      <c r="GJA85" s="1"/>
      <c r="GJB85" s="1"/>
      <c r="GJC85" s="1"/>
      <c r="GJD85" s="1"/>
      <c r="GJE85" s="1"/>
      <c r="GJF85" s="1"/>
      <c r="GJG85" s="1"/>
      <c r="GJH85" s="1"/>
      <c r="GJI85" s="1"/>
      <c r="GJJ85" s="1"/>
      <c r="GJK85" s="1"/>
      <c r="GJL85" s="1"/>
      <c r="GJM85" s="1"/>
      <c r="GJN85" s="1"/>
      <c r="GJO85" s="1"/>
      <c r="GJP85" s="1"/>
      <c r="GJQ85" s="1"/>
      <c r="GJR85" s="1"/>
      <c r="GJS85" s="1"/>
      <c r="GJT85" s="1"/>
      <c r="GJU85" s="1"/>
      <c r="GJV85" s="1"/>
      <c r="GJW85" s="1"/>
      <c r="GJX85" s="1"/>
      <c r="GJY85" s="1"/>
      <c r="GJZ85" s="1"/>
      <c r="GKA85" s="1"/>
      <c r="GKB85" s="1"/>
      <c r="GKC85" s="1"/>
      <c r="GKD85" s="1"/>
      <c r="GKE85" s="1"/>
      <c r="GKF85" s="1"/>
      <c r="GKG85" s="1"/>
      <c r="GKH85" s="1"/>
      <c r="GKI85" s="1"/>
      <c r="GKJ85" s="1"/>
      <c r="GKK85" s="1"/>
      <c r="GKL85" s="1"/>
      <c r="GKM85" s="1"/>
      <c r="GKN85" s="1"/>
      <c r="GKO85" s="1"/>
      <c r="GKP85" s="1"/>
      <c r="GKQ85" s="1"/>
      <c r="GKR85" s="1"/>
      <c r="GKS85" s="1"/>
      <c r="GKT85" s="1"/>
      <c r="GKU85" s="1"/>
      <c r="GKV85" s="1"/>
      <c r="GKW85" s="1"/>
      <c r="GKX85" s="1"/>
      <c r="GKY85" s="1"/>
      <c r="GKZ85" s="1"/>
      <c r="GLA85" s="1"/>
      <c r="GLB85" s="1"/>
      <c r="GLC85" s="1"/>
      <c r="GLD85" s="1"/>
      <c r="GLE85" s="1"/>
      <c r="GLF85" s="1"/>
      <c r="GLG85" s="1"/>
      <c r="GLH85" s="1"/>
      <c r="GLI85" s="1"/>
      <c r="GLJ85" s="1"/>
      <c r="GLK85" s="1"/>
      <c r="GLL85" s="1"/>
      <c r="GLM85" s="1"/>
      <c r="GLN85" s="1"/>
      <c r="GLO85" s="1"/>
      <c r="GLP85" s="1"/>
      <c r="GLQ85" s="1"/>
      <c r="GLR85" s="1"/>
      <c r="GLS85" s="1"/>
      <c r="GLT85" s="1"/>
      <c r="GLU85" s="1"/>
      <c r="GLV85" s="1"/>
      <c r="GLW85" s="1"/>
      <c r="GLX85" s="1"/>
      <c r="GLY85" s="1"/>
      <c r="GLZ85" s="1"/>
      <c r="GMA85" s="1"/>
      <c r="GMB85" s="1"/>
      <c r="GMC85" s="1"/>
      <c r="GMD85" s="1"/>
      <c r="GME85" s="1"/>
      <c r="GMF85" s="1"/>
      <c r="GMG85" s="1"/>
      <c r="GMH85" s="1"/>
      <c r="GMI85" s="1"/>
      <c r="GMJ85" s="1"/>
      <c r="GMK85" s="1"/>
      <c r="GML85" s="1"/>
      <c r="GMM85" s="1"/>
      <c r="GMN85" s="1"/>
      <c r="GMO85" s="1"/>
      <c r="GMP85" s="1"/>
      <c r="GMQ85" s="1"/>
      <c r="GMR85" s="1"/>
      <c r="GMS85" s="1"/>
      <c r="GMT85" s="1"/>
      <c r="GMU85" s="1"/>
      <c r="GMV85" s="1"/>
      <c r="GMW85" s="1"/>
      <c r="GMX85" s="1"/>
      <c r="GMY85" s="1"/>
      <c r="GMZ85" s="1"/>
      <c r="GNA85" s="1"/>
      <c r="GNB85" s="1"/>
      <c r="GNC85" s="1"/>
      <c r="GND85" s="1"/>
      <c r="GNE85" s="1"/>
      <c r="GNF85" s="1"/>
      <c r="GNG85" s="1"/>
      <c r="GNH85" s="1"/>
      <c r="GNI85" s="1"/>
      <c r="GNJ85" s="1"/>
      <c r="GNK85" s="1"/>
      <c r="GNL85" s="1"/>
      <c r="GNM85" s="1"/>
      <c r="GNN85" s="1"/>
      <c r="GNO85" s="1"/>
      <c r="GNP85" s="1"/>
      <c r="GNQ85" s="1"/>
      <c r="GNR85" s="1"/>
      <c r="GNS85" s="1"/>
      <c r="GNT85" s="1"/>
      <c r="GNU85" s="1"/>
      <c r="GNV85" s="1"/>
      <c r="GNW85" s="1"/>
      <c r="GNX85" s="1"/>
      <c r="GNY85" s="1"/>
      <c r="GNZ85" s="1"/>
      <c r="GOA85" s="1"/>
      <c r="GOB85" s="1"/>
      <c r="GOC85" s="1"/>
      <c r="GOD85" s="1"/>
      <c r="GOE85" s="1"/>
      <c r="GOF85" s="1"/>
      <c r="GOG85" s="1"/>
      <c r="GOH85" s="1"/>
      <c r="GOI85" s="1"/>
      <c r="GOJ85" s="1"/>
      <c r="GOK85" s="1"/>
      <c r="GOL85" s="1"/>
      <c r="GOM85" s="1"/>
      <c r="GON85" s="1"/>
      <c r="GOO85" s="1"/>
      <c r="GOP85" s="1"/>
      <c r="GOQ85" s="1"/>
      <c r="GOR85" s="1"/>
      <c r="GOS85" s="1"/>
      <c r="GOT85" s="1"/>
      <c r="GOU85" s="1"/>
      <c r="GOV85" s="1"/>
      <c r="GOW85" s="1"/>
      <c r="GOX85" s="1"/>
      <c r="GOY85" s="1"/>
      <c r="GOZ85" s="1"/>
      <c r="GPA85" s="1"/>
      <c r="GPB85" s="1"/>
      <c r="GPC85" s="1"/>
      <c r="GPD85" s="1"/>
      <c r="GPE85" s="1"/>
      <c r="GPF85" s="1"/>
      <c r="GPG85" s="1"/>
      <c r="GPH85" s="1"/>
      <c r="GPI85" s="1"/>
      <c r="GPJ85" s="1"/>
      <c r="GPK85" s="1"/>
      <c r="GPL85" s="1"/>
      <c r="GPM85" s="1"/>
      <c r="GPN85" s="1"/>
      <c r="GPO85" s="1"/>
      <c r="GPP85" s="1"/>
      <c r="GPQ85" s="1"/>
      <c r="GPR85" s="1"/>
      <c r="GPS85" s="1"/>
      <c r="GPT85" s="1"/>
      <c r="GPU85" s="1"/>
      <c r="GPV85" s="1"/>
      <c r="GPW85" s="1"/>
      <c r="GPX85" s="1"/>
      <c r="GPY85" s="1"/>
      <c r="GPZ85" s="1"/>
      <c r="GQA85" s="1"/>
      <c r="GQB85" s="1"/>
      <c r="GQC85" s="1"/>
      <c r="GQD85" s="1"/>
      <c r="GQE85" s="1"/>
      <c r="GQF85" s="1"/>
      <c r="GQG85" s="1"/>
      <c r="GQH85" s="1"/>
      <c r="GQI85" s="1"/>
      <c r="GQJ85" s="1"/>
      <c r="GQK85" s="1"/>
      <c r="GQL85" s="1"/>
      <c r="GQM85" s="1"/>
      <c r="GQN85" s="1"/>
      <c r="GQO85" s="1"/>
      <c r="GQP85" s="1"/>
      <c r="GQQ85" s="1"/>
      <c r="GQR85" s="1"/>
      <c r="GQS85" s="1"/>
      <c r="GQT85" s="1"/>
      <c r="GQU85" s="1"/>
      <c r="GQV85" s="1"/>
      <c r="GQW85" s="1"/>
      <c r="GQX85" s="1"/>
      <c r="GQY85" s="1"/>
      <c r="GQZ85" s="1"/>
      <c r="GRA85" s="1"/>
      <c r="GRB85" s="1"/>
      <c r="GRC85" s="1"/>
      <c r="GRD85" s="1"/>
      <c r="GRE85" s="1"/>
      <c r="GRF85" s="1"/>
      <c r="GRG85" s="1"/>
      <c r="GRH85" s="1"/>
      <c r="GRI85" s="1"/>
      <c r="GRJ85" s="1"/>
      <c r="GRK85" s="1"/>
      <c r="GRL85" s="1"/>
      <c r="GRM85" s="1"/>
      <c r="GRN85" s="1"/>
      <c r="GRO85" s="1"/>
      <c r="GRP85" s="1"/>
      <c r="GRQ85" s="1"/>
      <c r="GRR85" s="1"/>
      <c r="GRS85" s="1"/>
      <c r="GRT85" s="1"/>
      <c r="GRU85" s="1"/>
      <c r="GRV85" s="1"/>
      <c r="GRW85" s="1"/>
      <c r="GRX85" s="1"/>
      <c r="GRY85" s="1"/>
      <c r="GRZ85" s="1"/>
      <c r="GSA85" s="1"/>
      <c r="GSB85" s="1"/>
      <c r="GSC85" s="1"/>
      <c r="GSD85" s="1"/>
      <c r="GSE85" s="1"/>
      <c r="GSF85" s="1"/>
      <c r="GSG85" s="1"/>
      <c r="GSH85" s="1"/>
      <c r="GSI85" s="1"/>
      <c r="GSJ85" s="1"/>
      <c r="GSK85" s="1"/>
      <c r="GSL85" s="1"/>
      <c r="GSM85" s="1"/>
      <c r="GSN85" s="1"/>
      <c r="GSO85" s="1"/>
      <c r="GSP85" s="1"/>
      <c r="GSQ85" s="1"/>
      <c r="GSR85" s="1"/>
      <c r="GSS85" s="1"/>
      <c r="GST85" s="1"/>
      <c r="GSU85" s="1"/>
      <c r="GSV85" s="1"/>
      <c r="GSW85" s="1"/>
      <c r="GSX85" s="1"/>
      <c r="GSY85" s="1"/>
      <c r="GSZ85" s="1"/>
      <c r="GTA85" s="1"/>
      <c r="GTB85" s="1"/>
      <c r="GTC85" s="1"/>
      <c r="GTD85" s="1"/>
      <c r="GTE85" s="1"/>
      <c r="GTF85" s="1"/>
      <c r="GTG85" s="1"/>
      <c r="GTH85" s="1"/>
      <c r="GTI85" s="1"/>
      <c r="GTJ85" s="1"/>
      <c r="GTK85" s="1"/>
      <c r="GTL85" s="1"/>
      <c r="GTM85" s="1"/>
      <c r="GTN85" s="1"/>
      <c r="GTO85" s="1"/>
      <c r="GTP85" s="1"/>
      <c r="GTQ85" s="1"/>
      <c r="GTR85" s="1"/>
      <c r="GTS85" s="1"/>
      <c r="GTT85" s="1"/>
      <c r="GTU85" s="1"/>
      <c r="GTV85" s="1"/>
      <c r="GTW85" s="1"/>
      <c r="GTX85" s="1"/>
      <c r="GTY85" s="1"/>
      <c r="GTZ85" s="1"/>
      <c r="GUA85" s="1"/>
      <c r="GUB85" s="1"/>
      <c r="GUC85" s="1"/>
      <c r="GUD85" s="1"/>
      <c r="GUE85" s="1"/>
      <c r="GUF85" s="1"/>
      <c r="GUG85" s="1"/>
      <c r="GUH85" s="1"/>
      <c r="GUI85" s="1"/>
      <c r="GUJ85" s="1"/>
      <c r="GUK85" s="1"/>
      <c r="GUL85" s="1"/>
      <c r="GUM85" s="1"/>
      <c r="GUN85" s="1"/>
      <c r="GUO85" s="1"/>
      <c r="GUP85" s="1"/>
      <c r="GUQ85" s="1"/>
      <c r="GUR85" s="1"/>
      <c r="GUS85" s="1"/>
      <c r="GUT85" s="1"/>
      <c r="GUU85" s="1"/>
      <c r="GUV85" s="1"/>
      <c r="GUW85" s="1"/>
      <c r="GUX85" s="1"/>
      <c r="GUY85" s="1"/>
      <c r="GUZ85" s="1"/>
      <c r="GVA85" s="1"/>
      <c r="GVB85" s="1"/>
      <c r="GVC85" s="1"/>
      <c r="GVD85" s="1"/>
      <c r="GVE85" s="1"/>
      <c r="GVF85" s="1"/>
      <c r="GVG85" s="1"/>
      <c r="GVH85" s="1"/>
      <c r="GVI85" s="1"/>
      <c r="GVJ85" s="1"/>
      <c r="GVK85" s="1"/>
      <c r="GVL85" s="1"/>
      <c r="GVM85" s="1"/>
      <c r="GVN85" s="1"/>
      <c r="GVO85" s="1"/>
      <c r="GVP85" s="1"/>
      <c r="GVQ85" s="1"/>
      <c r="GVR85" s="1"/>
      <c r="GVS85" s="1"/>
      <c r="GVT85" s="1"/>
      <c r="GVU85" s="1"/>
      <c r="GVV85" s="1"/>
      <c r="GVW85" s="1"/>
      <c r="GVX85" s="1"/>
      <c r="GVY85" s="1"/>
      <c r="GVZ85" s="1"/>
      <c r="GWA85" s="1"/>
      <c r="GWB85" s="1"/>
      <c r="GWC85" s="1"/>
      <c r="GWD85" s="1"/>
      <c r="GWE85" s="1"/>
      <c r="GWF85" s="1"/>
      <c r="GWG85" s="1"/>
      <c r="GWH85" s="1"/>
      <c r="GWI85" s="1"/>
      <c r="GWJ85" s="1"/>
      <c r="GWK85" s="1"/>
      <c r="GWL85" s="1"/>
      <c r="GWM85" s="1"/>
      <c r="GWN85" s="1"/>
      <c r="GWO85" s="1"/>
      <c r="GWP85" s="1"/>
      <c r="GWQ85" s="1"/>
      <c r="GWR85" s="1"/>
      <c r="GWS85" s="1"/>
      <c r="GWT85" s="1"/>
      <c r="GWU85" s="1"/>
      <c r="GWV85" s="1"/>
      <c r="GWW85" s="1"/>
      <c r="GWX85" s="1"/>
      <c r="GWY85" s="1"/>
      <c r="GWZ85" s="1"/>
      <c r="GXA85" s="1"/>
      <c r="GXB85" s="1"/>
      <c r="GXC85" s="1"/>
      <c r="GXD85" s="1"/>
      <c r="GXE85" s="1"/>
      <c r="GXF85" s="1"/>
      <c r="GXG85" s="1"/>
      <c r="GXH85" s="1"/>
      <c r="GXI85" s="1"/>
      <c r="GXJ85" s="1"/>
      <c r="GXK85" s="1"/>
      <c r="GXL85" s="1"/>
      <c r="GXM85" s="1"/>
      <c r="GXN85" s="1"/>
      <c r="GXO85" s="1"/>
      <c r="GXP85" s="1"/>
      <c r="GXQ85" s="1"/>
      <c r="GXR85" s="1"/>
      <c r="GXS85" s="1"/>
      <c r="GXT85" s="1"/>
      <c r="GXU85" s="1"/>
      <c r="GXV85" s="1"/>
      <c r="GXW85" s="1"/>
      <c r="GXX85" s="1"/>
      <c r="GXY85" s="1"/>
      <c r="GXZ85" s="1"/>
      <c r="GYA85" s="1"/>
      <c r="GYB85" s="1"/>
      <c r="GYC85" s="1"/>
      <c r="GYD85" s="1"/>
      <c r="GYE85" s="1"/>
      <c r="GYF85" s="1"/>
      <c r="GYG85" s="1"/>
      <c r="GYH85" s="1"/>
      <c r="GYI85" s="1"/>
      <c r="GYJ85" s="1"/>
      <c r="GYK85" s="1"/>
      <c r="GYL85" s="1"/>
      <c r="GYM85" s="1"/>
      <c r="GYN85" s="1"/>
      <c r="GYO85" s="1"/>
      <c r="GYP85" s="1"/>
      <c r="GYQ85" s="1"/>
      <c r="GYR85" s="1"/>
      <c r="GYS85" s="1"/>
      <c r="GYT85" s="1"/>
      <c r="GYU85" s="1"/>
      <c r="GYV85" s="1"/>
      <c r="GYW85" s="1"/>
      <c r="GYX85" s="1"/>
      <c r="GYY85" s="1"/>
      <c r="GYZ85" s="1"/>
      <c r="GZA85" s="1"/>
      <c r="GZB85" s="1"/>
      <c r="GZC85" s="1"/>
      <c r="GZD85" s="1"/>
      <c r="GZE85" s="1"/>
      <c r="GZF85" s="1"/>
      <c r="GZG85" s="1"/>
      <c r="GZH85" s="1"/>
      <c r="GZI85" s="1"/>
      <c r="GZJ85" s="1"/>
      <c r="GZK85" s="1"/>
      <c r="GZL85" s="1"/>
      <c r="GZM85" s="1"/>
      <c r="GZN85" s="1"/>
      <c r="GZO85" s="1"/>
      <c r="GZP85" s="1"/>
      <c r="GZQ85" s="1"/>
      <c r="GZR85" s="1"/>
      <c r="GZS85" s="1"/>
      <c r="GZT85" s="1"/>
      <c r="GZU85" s="1"/>
      <c r="GZV85" s="1"/>
      <c r="GZW85" s="1"/>
      <c r="GZX85" s="1"/>
      <c r="GZY85" s="1"/>
      <c r="GZZ85" s="1"/>
      <c r="HAA85" s="1"/>
      <c r="HAB85" s="1"/>
      <c r="HAC85" s="1"/>
      <c r="HAD85" s="1"/>
      <c r="HAE85" s="1"/>
      <c r="HAF85" s="1"/>
      <c r="HAG85" s="1"/>
      <c r="HAH85" s="1"/>
      <c r="HAI85" s="1"/>
      <c r="HAJ85" s="1"/>
      <c r="HAK85" s="1"/>
      <c r="HAL85" s="1"/>
      <c r="HAM85" s="1"/>
      <c r="HAN85" s="1"/>
      <c r="HAO85" s="1"/>
      <c r="HAP85" s="1"/>
      <c r="HAQ85" s="1"/>
      <c r="HAR85" s="1"/>
      <c r="HAS85" s="1"/>
      <c r="HAT85" s="1"/>
      <c r="HAU85" s="1"/>
      <c r="HAV85" s="1"/>
      <c r="HAW85" s="1"/>
      <c r="HAX85" s="1"/>
      <c r="HAY85" s="1"/>
      <c r="HAZ85" s="1"/>
      <c r="HBA85" s="1"/>
      <c r="HBB85" s="1"/>
      <c r="HBC85" s="1"/>
      <c r="HBD85" s="1"/>
      <c r="HBE85" s="1"/>
      <c r="HBF85" s="1"/>
      <c r="HBG85" s="1"/>
      <c r="HBH85" s="1"/>
      <c r="HBI85" s="1"/>
      <c r="HBJ85" s="1"/>
      <c r="HBK85" s="1"/>
      <c r="HBL85" s="1"/>
      <c r="HBM85" s="1"/>
      <c r="HBN85" s="1"/>
      <c r="HBO85" s="1"/>
      <c r="HBP85" s="1"/>
      <c r="HBQ85" s="1"/>
      <c r="HBR85" s="1"/>
      <c r="HBS85" s="1"/>
      <c r="HBT85" s="1"/>
      <c r="HBU85" s="1"/>
      <c r="HBV85" s="1"/>
      <c r="HBW85" s="1"/>
      <c r="HBX85" s="1"/>
      <c r="HBY85" s="1"/>
      <c r="HBZ85" s="1"/>
      <c r="HCA85" s="1"/>
      <c r="HCB85" s="1"/>
      <c r="HCC85" s="1"/>
      <c r="HCD85" s="1"/>
      <c r="HCE85" s="1"/>
      <c r="HCF85" s="1"/>
      <c r="HCG85" s="1"/>
      <c r="HCH85" s="1"/>
      <c r="HCI85" s="1"/>
      <c r="HCJ85" s="1"/>
      <c r="HCK85" s="1"/>
      <c r="HCL85" s="1"/>
      <c r="HCM85" s="1"/>
      <c r="HCN85" s="1"/>
      <c r="HCO85" s="1"/>
      <c r="HCP85" s="1"/>
      <c r="HCQ85" s="1"/>
      <c r="HCR85" s="1"/>
      <c r="HCS85" s="1"/>
      <c r="HCT85" s="1"/>
      <c r="HCU85" s="1"/>
      <c r="HCV85" s="1"/>
      <c r="HCW85" s="1"/>
      <c r="HCX85" s="1"/>
      <c r="HCY85" s="1"/>
      <c r="HCZ85" s="1"/>
      <c r="HDA85" s="1"/>
      <c r="HDB85" s="1"/>
      <c r="HDC85" s="1"/>
      <c r="HDD85" s="1"/>
      <c r="HDE85" s="1"/>
      <c r="HDF85" s="1"/>
      <c r="HDG85" s="1"/>
      <c r="HDH85" s="1"/>
      <c r="HDI85" s="1"/>
      <c r="HDJ85" s="1"/>
      <c r="HDK85" s="1"/>
      <c r="HDL85" s="1"/>
      <c r="HDM85" s="1"/>
      <c r="HDN85" s="1"/>
      <c r="HDO85" s="1"/>
      <c r="HDP85" s="1"/>
      <c r="HDQ85" s="1"/>
      <c r="HDR85" s="1"/>
      <c r="HDS85" s="1"/>
      <c r="HDT85" s="1"/>
      <c r="HDU85" s="1"/>
      <c r="HDV85" s="1"/>
      <c r="HDW85" s="1"/>
      <c r="HDX85" s="1"/>
      <c r="HDY85" s="1"/>
      <c r="HDZ85" s="1"/>
      <c r="HEA85" s="1"/>
      <c r="HEB85" s="1"/>
      <c r="HEC85" s="1"/>
      <c r="HED85" s="1"/>
      <c r="HEE85" s="1"/>
      <c r="HEF85" s="1"/>
      <c r="HEG85" s="1"/>
      <c r="HEH85" s="1"/>
      <c r="HEI85" s="1"/>
      <c r="HEJ85" s="1"/>
      <c r="HEK85" s="1"/>
      <c r="HEL85" s="1"/>
      <c r="HEM85" s="1"/>
      <c r="HEN85" s="1"/>
      <c r="HEO85" s="1"/>
      <c r="HEP85" s="1"/>
      <c r="HEQ85" s="1"/>
      <c r="HER85" s="1"/>
      <c r="HES85" s="1"/>
      <c r="HET85" s="1"/>
      <c r="HEU85" s="1"/>
      <c r="HEV85" s="1"/>
      <c r="HEW85" s="1"/>
      <c r="HEX85" s="1"/>
      <c r="HEY85" s="1"/>
      <c r="HEZ85" s="1"/>
      <c r="HFA85" s="1"/>
      <c r="HFB85" s="1"/>
      <c r="HFC85" s="1"/>
      <c r="HFD85" s="1"/>
      <c r="HFE85" s="1"/>
      <c r="HFF85" s="1"/>
      <c r="HFG85" s="1"/>
      <c r="HFH85" s="1"/>
      <c r="HFI85" s="1"/>
      <c r="HFJ85" s="1"/>
      <c r="HFK85" s="1"/>
      <c r="HFL85" s="1"/>
      <c r="HFM85" s="1"/>
      <c r="HFN85" s="1"/>
      <c r="HFO85" s="1"/>
      <c r="HFP85" s="1"/>
      <c r="HFQ85" s="1"/>
      <c r="HFR85" s="1"/>
      <c r="HFS85" s="1"/>
      <c r="HFT85" s="1"/>
      <c r="HFU85" s="1"/>
      <c r="HFV85" s="1"/>
      <c r="HFW85" s="1"/>
      <c r="HFX85" s="1"/>
      <c r="HFY85" s="1"/>
      <c r="HFZ85" s="1"/>
      <c r="HGA85" s="1"/>
      <c r="HGB85" s="1"/>
      <c r="HGC85" s="1"/>
      <c r="HGD85" s="1"/>
      <c r="HGE85" s="1"/>
      <c r="HGF85" s="1"/>
      <c r="HGG85" s="1"/>
      <c r="HGH85" s="1"/>
      <c r="HGI85" s="1"/>
      <c r="HGJ85" s="1"/>
      <c r="HGK85" s="1"/>
      <c r="HGL85" s="1"/>
      <c r="HGM85" s="1"/>
      <c r="HGN85" s="1"/>
      <c r="HGO85" s="1"/>
      <c r="HGP85" s="1"/>
      <c r="HGQ85" s="1"/>
      <c r="HGR85" s="1"/>
      <c r="HGS85" s="1"/>
      <c r="HGT85" s="1"/>
      <c r="HGU85" s="1"/>
      <c r="HGV85" s="1"/>
      <c r="HGW85" s="1"/>
      <c r="HGX85" s="1"/>
      <c r="HGY85" s="1"/>
      <c r="HGZ85" s="1"/>
      <c r="HHA85" s="1"/>
      <c r="HHB85" s="1"/>
      <c r="HHC85" s="1"/>
      <c r="HHD85" s="1"/>
      <c r="HHE85" s="1"/>
      <c r="HHF85" s="1"/>
      <c r="HHG85" s="1"/>
      <c r="HHH85" s="1"/>
      <c r="HHI85" s="1"/>
      <c r="HHJ85" s="1"/>
      <c r="HHK85" s="1"/>
      <c r="HHL85" s="1"/>
      <c r="HHM85" s="1"/>
      <c r="HHN85" s="1"/>
      <c r="HHO85" s="1"/>
      <c r="HHP85" s="1"/>
      <c r="HHQ85" s="1"/>
      <c r="HHR85" s="1"/>
      <c r="HHS85" s="1"/>
      <c r="HHT85" s="1"/>
      <c r="HHU85" s="1"/>
      <c r="HHV85" s="1"/>
      <c r="HHW85" s="1"/>
      <c r="HHX85" s="1"/>
      <c r="HHY85" s="1"/>
      <c r="HHZ85" s="1"/>
      <c r="HIA85" s="1"/>
      <c r="HIB85" s="1"/>
      <c r="HIC85" s="1"/>
      <c r="HID85" s="1"/>
      <c r="HIE85" s="1"/>
      <c r="HIF85" s="1"/>
      <c r="HIG85" s="1"/>
      <c r="HIH85" s="1"/>
      <c r="HII85" s="1"/>
      <c r="HIJ85" s="1"/>
      <c r="HIK85" s="1"/>
      <c r="HIL85" s="1"/>
      <c r="HIM85" s="1"/>
      <c r="HIN85" s="1"/>
      <c r="HIO85" s="1"/>
      <c r="HIP85" s="1"/>
      <c r="HIQ85" s="1"/>
      <c r="HIR85" s="1"/>
      <c r="HIS85" s="1"/>
      <c r="HIT85" s="1"/>
      <c r="HIU85" s="1"/>
      <c r="HIV85" s="1"/>
      <c r="HIW85" s="1"/>
      <c r="HIX85" s="1"/>
      <c r="HIY85" s="1"/>
      <c r="HIZ85" s="1"/>
      <c r="HJA85" s="1"/>
      <c r="HJB85" s="1"/>
      <c r="HJC85" s="1"/>
      <c r="HJD85" s="1"/>
      <c r="HJE85" s="1"/>
      <c r="HJF85" s="1"/>
      <c r="HJG85" s="1"/>
      <c r="HJH85" s="1"/>
      <c r="HJI85" s="1"/>
      <c r="HJJ85" s="1"/>
      <c r="HJK85" s="1"/>
      <c r="HJL85" s="1"/>
      <c r="HJM85" s="1"/>
      <c r="HJN85" s="1"/>
      <c r="HJO85" s="1"/>
      <c r="HJP85" s="1"/>
      <c r="HJQ85" s="1"/>
      <c r="HJR85" s="1"/>
      <c r="HJS85" s="1"/>
      <c r="HJT85" s="1"/>
      <c r="HJU85" s="1"/>
      <c r="HJV85" s="1"/>
      <c r="HJW85" s="1"/>
      <c r="HJX85" s="1"/>
      <c r="HJY85" s="1"/>
      <c r="HJZ85" s="1"/>
      <c r="HKA85" s="1"/>
      <c r="HKB85" s="1"/>
      <c r="HKC85" s="1"/>
      <c r="HKD85" s="1"/>
      <c r="HKE85" s="1"/>
      <c r="HKF85" s="1"/>
      <c r="HKG85" s="1"/>
      <c r="HKH85" s="1"/>
      <c r="HKI85" s="1"/>
      <c r="HKJ85" s="1"/>
      <c r="HKK85" s="1"/>
      <c r="HKL85" s="1"/>
      <c r="HKM85" s="1"/>
      <c r="HKN85" s="1"/>
      <c r="HKO85" s="1"/>
      <c r="HKP85" s="1"/>
      <c r="HKQ85" s="1"/>
      <c r="HKR85" s="1"/>
      <c r="HKS85" s="1"/>
      <c r="HKT85" s="1"/>
      <c r="HKU85" s="1"/>
      <c r="HKV85" s="1"/>
      <c r="HKW85" s="1"/>
      <c r="HKX85" s="1"/>
      <c r="HKY85" s="1"/>
      <c r="HKZ85" s="1"/>
      <c r="HLA85" s="1"/>
      <c r="HLB85" s="1"/>
      <c r="HLC85" s="1"/>
      <c r="HLD85" s="1"/>
      <c r="HLE85" s="1"/>
      <c r="HLF85" s="1"/>
      <c r="HLG85" s="1"/>
      <c r="HLH85" s="1"/>
      <c r="HLI85" s="1"/>
      <c r="HLJ85" s="1"/>
      <c r="HLK85" s="1"/>
      <c r="HLL85" s="1"/>
      <c r="HLM85" s="1"/>
      <c r="HLN85" s="1"/>
      <c r="HLO85" s="1"/>
      <c r="HLP85" s="1"/>
      <c r="HLQ85" s="1"/>
      <c r="HLR85" s="1"/>
      <c r="HLS85" s="1"/>
      <c r="HLT85" s="1"/>
      <c r="HLU85" s="1"/>
      <c r="HLV85" s="1"/>
      <c r="HLW85" s="1"/>
      <c r="HLX85" s="1"/>
      <c r="HLY85" s="1"/>
      <c r="HLZ85" s="1"/>
      <c r="HMA85" s="1"/>
      <c r="HMB85" s="1"/>
      <c r="HMC85" s="1"/>
      <c r="HMD85" s="1"/>
      <c r="HME85" s="1"/>
      <c r="HMF85" s="1"/>
      <c r="HMG85" s="1"/>
      <c r="HMH85" s="1"/>
      <c r="HMI85" s="1"/>
      <c r="HMJ85" s="1"/>
      <c r="HMK85" s="1"/>
      <c r="HML85" s="1"/>
      <c r="HMM85" s="1"/>
      <c r="HMN85" s="1"/>
      <c r="HMO85" s="1"/>
      <c r="HMP85" s="1"/>
      <c r="HMQ85" s="1"/>
      <c r="HMR85" s="1"/>
      <c r="HMS85" s="1"/>
      <c r="HMT85" s="1"/>
      <c r="HMU85" s="1"/>
      <c r="HMV85" s="1"/>
      <c r="HMW85" s="1"/>
      <c r="HMX85" s="1"/>
      <c r="HMY85" s="1"/>
      <c r="HMZ85" s="1"/>
      <c r="HNA85" s="1"/>
      <c r="HNB85" s="1"/>
      <c r="HNC85" s="1"/>
      <c r="HND85" s="1"/>
      <c r="HNE85" s="1"/>
      <c r="HNF85" s="1"/>
      <c r="HNG85" s="1"/>
      <c r="HNH85" s="1"/>
      <c r="HNI85" s="1"/>
      <c r="HNJ85" s="1"/>
      <c r="HNK85" s="1"/>
      <c r="HNL85" s="1"/>
      <c r="HNM85" s="1"/>
      <c r="HNN85" s="1"/>
      <c r="HNO85" s="1"/>
      <c r="HNP85" s="1"/>
      <c r="HNQ85" s="1"/>
      <c r="HNR85" s="1"/>
      <c r="HNS85" s="1"/>
      <c r="HNT85" s="1"/>
      <c r="HNU85" s="1"/>
      <c r="HNV85" s="1"/>
      <c r="HNW85" s="1"/>
      <c r="HNX85" s="1"/>
      <c r="HNY85" s="1"/>
      <c r="HNZ85" s="1"/>
      <c r="HOA85" s="1"/>
      <c r="HOB85" s="1"/>
      <c r="HOC85" s="1"/>
      <c r="HOD85" s="1"/>
      <c r="HOE85" s="1"/>
      <c r="HOF85" s="1"/>
      <c r="HOG85" s="1"/>
      <c r="HOH85" s="1"/>
      <c r="HOI85" s="1"/>
      <c r="HOJ85" s="1"/>
      <c r="HOK85" s="1"/>
      <c r="HOL85" s="1"/>
      <c r="HOM85" s="1"/>
      <c r="HON85" s="1"/>
      <c r="HOO85" s="1"/>
      <c r="HOP85" s="1"/>
      <c r="HOQ85" s="1"/>
      <c r="HOR85" s="1"/>
      <c r="HOS85" s="1"/>
      <c r="HOT85" s="1"/>
      <c r="HOU85" s="1"/>
      <c r="HOV85" s="1"/>
      <c r="HOW85" s="1"/>
      <c r="HOX85" s="1"/>
      <c r="HOY85" s="1"/>
      <c r="HOZ85" s="1"/>
      <c r="HPA85" s="1"/>
      <c r="HPB85" s="1"/>
      <c r="HPC85" s="1"/>
      <c r="HPD85" s="1"/>
      <c r="HPE85" s="1"/>
      <c r="HPF85" s="1"/>
      <c r="HPG85" s="1"/>
      <c r="HPH85" s="1"/>
      <c r="HPI85" s="1"/>
      <c r="HPJ85" s="1"/>
      <c r="HPK85" s="1"/>
      <c r="HPL85" s="1"/>
      <c r="HPM85" s="1"/>
      <c r="HPN85" s="1"/>
      <c r="HPO85" s="1"/>
      <c r="HPP85" s="1"/>
      <c r="HPQ85" s="1"/>
      <c r="HPR85" s="1"/>
      <c r="HPS85" s="1"/>
      <c r="HPT85" s="1"/>
      <c r="HPU85" s="1"/>
      <c r="HPV85" s="1"/>
      <c r="HPW85" s="1"/>
      <c r="HPX85" s="1"/>
      <c r="HPY85" s="1"/>
      <c r="HPZ85" s="1"/>
      <c r="HQA85" s="1"/>
      <c r="HQB85" s="1"/>
      <c r="HQC85" s="1"/>
      <c r="HQD85" s="1"/>
      <c r="HQE85" s="1"/>
      <c r="HQF85" s="1"/>
      <c r="HQG85" s="1"/>
      <c r="HQH85" s="1"/>
      <c r="HQI85" s="1"/>
      <c r="HQJ85" s="1"/>
      <c r="HQK85" s="1"/>
      <c r="HQL85" s="1"/>
      <c r="HQM85" s="1"/>
      <c r="HQN85" s="1"/>
      <c r="HQO85" s="1"/>
      <c r="HQP85" s="1"/>
      <c r="HQQ85" s="1"/>
      <c r="HQR85" s="1"/>
      <c r="HQS85" s="1"/>
      <c r="HQT85" s="1"/>
      <c r="HQU85" s="1"/>
      <c r="HQV85" s="1"/>
      <c r="HQW85" s="1"/>
      <c r="HQX85" s="1"/>
      <c r="HQY85" s="1"/>
      <c r="HQZ85" s="1"/>
      <c r="HRA85" s="1"/>
      <c r="HRB85" s="1"/>
      <c r="HRC85" s="1"/>
      <c r="HRD85" s="1"/>
      <c r="HRE85" s="1"/>
      <c r="HRF85" s="1"/>
      <c r="HRG85" s="1"/>
      <c r="HRH85" s="1"/>
      <c r="HRI85" s="1"/>
      <c r="HRJ85" s="1"/>
      <c r="HRK85" s="1"/>
      <c r="HRL85" s="1"/>
      <c r="HRM85" s="1"/>
      <c r="HRN85" s="1"/>
      <c r="HRO85" s="1"/>
      <c r="HRP85" s="1"/>
      <c r="HRQ85" s="1"/>
      <c r="HRR85" s="1"/>
      <c r="HRS85" s="1"/>
      <c r="HRT85" s="1"/>
      <c r="HRU85" s="1"/>
      <c r="HRV85" s="1"/>
      <c r="HRW85" s="1"/>
      <c r="HRX85" s="1"/>
      <c r="HRY85" s="1"/>
      <c r="HRZ85" s="1"/>
      <c r="HSA85" s="1"/>
      <c r="HSB85" s="1"/>
      <c r="HSC85" s="1"/>
      <c r="HSD85" s="1"/>
      <c r="HSE85" s="1"/>
      <c r="HSF85" s="1"/>
      <c r="HSG85" s="1"/>
      <c r="HSH85" s="1"/>
      <c r="HSI85" s="1"/>
      <c r="HSJ85" s="1"/>
      <c r="HSK85" s="1"/>
      <c r="HSL85" s="1"/>
      <c r="HSM85" s="1"/>
      <c r="HSN85" s="1"/>
      <c r="HSO85" s="1"/>
      <c r="HSP85" s="1"/>
      <c r="HSQ85" s="1"/>
      <c r="HSR85" s="1"/>
      <c r="HSS85" s="1"/>
      <c r="HST85" s="1"/>
      <c r="HSU85" s="1"/>
      <c r="HSV85" s="1"/>
      <c r="HSW85" s="1"/>
      <c r="HSX85" s="1"/>
      <c r="HSY85" s="1"/>
      <c r="HSZ85" s="1"/>
      <c r="HTA85" s="1"/>
      <c r="HTB85" s="1"/>
      <c r="HTC85" s="1"/>
      <c r="HTD85" s="1"/>
      <c r="HTE85" s="1"/>
      <c r="HTF85" s="1"/>
      <c r="HTG85" s="1"/>
      <c r="HTH85" s="1"/>
      <c r="HTI85" s="1"/>
      <c r="HTJ85" s="1"/>
      <c r="HTK85" s="1"/>
      <c r="HTL85" s="1"/>
      <c r="HTM85" s="1"/>
      <c r="HTN85" s="1"/>
      <c r="HTO85" s="1"/>
      <c r="HTP85" s="1"/>
      <c r="HTQ85" s="1"/>
      <c r="HTR85" s="1"/>
      <c r="HTS85" s="1"/>
      <c r="HTT85" s="1"/>
      <c r="HTU85" s="1"/>
      <c r="HTV85" s="1"/>
      <c r="HTW85" s="1"/>
      <c r="HTX85" s="1"/>
      <c r="HTY85" s="1"/>
      <c r="HTZ85" s="1"/>
      <c r="HUA85" s="1"/>
      <c r="HUB85" s="1"/>
      <c r="HUC85" s="1"/>
      <c r="HUD85" s="1"/>
      <c r="HUE85" s="1"/>
      <c r="HUF85" s="1"/>
      <c r="HUG85" s="1"/>
      <c r="HUH85" s="1"/>
      <c r="HUI85" s="1"/>
      <c r="HUJ85" s="1"/>
      <c r="HUK85" s="1"/>
      <c r="HUL85" s="1"/>
      <c r="HUM85" s="1"/>
      <c r="HUN85" s="1"/>
      <c r="HUO85" s="1"/>
      <c r="HUP85" s="1"/>
      <c r="HUQ85" s="1"/>
      <c r="HUR85" s="1"/>
      <c r="HUS85" s="1"/>
      <c r="HUT85" s="1"/>
      <c r="HUU85" s="1"/>
      <c r="HUV85" s="1"/>
      <c r="HUW85" s="1"/>
      <c r="HUX85" s="1"/>
      <c r="HUY85" s="1"/>
      <c r="HUZ85" s="1"/>
      <c r="HVA85" s="1"/>
      <c r="HVB85" s="1"/>
      <c r="HVC85" s="1"/>
      <c r="HVD85" s="1"/>
      <c r="HVE85" s="1"/>
      <c r="HVF85" s="1"/>
      <c r="HVG85" s="1"/>
      <c r="HVH85" s="1"/>
      <c r="HVI85" s="1"/>
      <c r="HVJ85" s="1"/>
      <c r="HVK85" s="1"/>
      <c r="HVL85" s="1"/>
      <c r="HVM85" s="1"/>
      <c r="HVN85" s="1"/>
      <c r="HVO85" s="1"/>
      <c r="HVP85" s="1"/>
      <c r="HVQ85" s="1"/>
      <c r="HVR85" s="1"/>
      <c r="HVS85" s="1"/>
      <c r="HVT85" s="1"/>
      <c r="HVU85" s="1"/>
      <c r="HVV85" s="1"/>
      <c r="HVW85" s="1"/>
      <c r="HVX85" s="1"/>
      <c r="HVY85" s="1"/>
      <c r="HVZ85" s="1"/>
      <c r="HWA85" s="1"/>
      <c r="HWB85" s="1"/>
      <c r="HWC85" s="1"/>
      <c r="HWD85" s="1"/>
      <c r="HWE85" s="1"/>
      <c r="HWF85" s="1"/>
      <c r="HWG85" s="1"/>
      <c r="HWH85" s="1"/>
      <c r="HWI85" s="1"/>
      <c r="HWJ85" s="1"/>
      <c r="HWK85" s="1"/>
      <c r="HWL85" s="1"/>
      <c r="HWM85" s="1"/>
      <c r="HWN85" s="1"/>
      <c r="HWO85" s="1"/>
      <c r="HWP85" s="1"/>
      <c r="HWQ85" s="1"/>
      <c r="HWR85" s="1"/>
      <c r="HWS85" s="1"/>
      <c r="HWT85" s="1"/>
      <c r="HWU85" s="1"/>
      <c r="HWV85" s="1"/>
      <c r="HWW85" s="1"/>
      <c r="HWX85" s="1"/>
      <c r="HWY85" s="1"/>
      <c r="HWZ85" s="1"/>
      <c r="HXA85" s="1"/>
      <c r="HXB85" s="1"/>
      <c r="HXC85" s="1"/>
      <c r="HXD85" s="1"/>
      <c r="HXE85" s="1"/>
      <c r="HXF85" s="1"/>
      <c r="HXG85" s="1"/>
      <c r="HXH85" s="1"/>
      <c r="HXI85" s="1"/>
      <c r="HXJ85" s="1"/>
      <c r="HXK85" s="1"/>
      <c r="HXL85" s="1"/>
      <c r="HXM85" s="1"/>
      <c r="HXN85" s="1"/>
      <c r="HXO85" s="1"/>
      <c r="HXP85" s="1"/>
      <c r="HXQ85" s="1"/>
      <c r="HXR85" s="1"/>
      <c r="HXS85" s="1"/>
      <c r="HXT85" s="1"/>
      <c r="HXU85" s="1"/>
      <c r="HXV85" s="1"/>
      <c r="HXW85" s="1"/>
      <c r="HXX85" s="1"/>
      <c r="HXY85" s="1"/>
      <c r="HXZ85" s="1"/>
      <c r="HYA85" s="1"/>
      <c r="HYB85" s="1"/>
      <c r="HYC85" s="1"/>
      <c r="HYD85" s="1"/>
      <c r="HYE85" s="1"/>
      <c r="HYF85" s="1"/>
      <c r="HYG85" s="1"/>
      <c r="HYH85" s="1"/>
      <c r="HYI85" s="1"/>
      <c r="HYJ85" s="1"/>
      <c r="HYK85" s="1"/>
      <c r="HYL85" s="1"/>
      <c r="HYM85" s="1"/>
      <c r="HYN85" s="1"/>
      <c r="HYO85" s="1"/>
      <c r="HYP85" s="1"/>
      <c r="HYQ85" s="1"/>
      <c r="HYR85" s="1"/>
      <c r="HYS85" s="1"/>
      <c r="HYT85" s="1"/>
      <c r="HYU85" s="1"/>
      <c r="HYV85" s="1"/>
      <c r="HYW85" s="1"/>
      <c r="HYX85" s="1"/>
      <c r="HYY85" s="1"/>
      <c r="HYZ85" s="1"/>
      <c r="HZA85" s="1"/>
      <c r="HZB85" s="1"/>
      <c r="HZC85" s="1"/>
      <c r="HZD85" s="1"/>
      <c r="HZE85" s="1"/>
      <c r="HZF85" s="1"/>
      <c r="HZG85" s="1"/>
      <c r="HZH85" s="1"/>
      <c r="HZI85" s="1"/>
      <c r="HZJ85" s="1"/>
      <c r="HZK85" s="1"/>
      <c r="HZL85" s="1"/>
      <c r="HZM85" s="1"/>
      <c r="HZN85" s="1"/>
      <c r="HZO85" s="1"/>
      <c r="HZP85" s="1"/>
      <c r="HZQ85" s="1"/>
      <c r="HZR85" s="1"/>
      <c r="HZS85" s="1"/>
      <c r="HZT85" s="1"/>
      <c r="HZU85" s="1"/>
      <c r="HZV85" s="1"/>
      <c r="HZW85" s="1"/>
      <c r="HZX85" s="1"/>
      <c r="HZY85" s="1"/>
      <c r="HZZ85" s="1"/>
      <c r="IAA85" s="1"/>
      <c r="IAB85" s="1"/>
      <c r="IAC85" s="1"/>
      <c r="IAD85" s="1"/>
      <c r="IAE85" s="1"/>
      <c r="IAF85" s="1"/>
      <c r="IAG85" s="1"/>
      <c r="IAH85" s="1"/>
      <c r="IAI85" s="1"/>
      <c r="IAJ85" s="1"/>
      <c r="IAK85" s="1"/>
      <c r="IAL85" s="1"/>
      <c r="IAM85" s="1"/>
      <c r="IAN85" s="1"/>
      <c r="IAO85" s="1"/>
      <c r="IAP85" s="1"/>
      <c r="IAQ85" s="1"/>
      <c r="IAR85" s="1"/>
      <c r="IAS85" s="1"/>
      <c r="IAT85" s="1"/>
      <c r="IAU85" s="1"/>
      <c r="IAV85" s="1"/>
      <c r="IAW85" s="1"/>
      <c r="IAX85" s="1"/>
      <c r="IAY85" s="1"/>
      <c r="IAZ85" s="1"/>
      <c r="IBA85" s="1"/>
      <c r="IBB85" s="1"/>
      <c r="IBC85" s="1"/>
      <c r="IBD85" s="1"/>
      <c r="IBE85" s="1"/>
      <c r="IBF85" s="1"/>
      <c r="IBG85" s="1"/>
      <c r="IBH85" s="1"/>
      <c r="IBI85" s="1"/>
      <c r="IBJ85" s="1"/>
      <c r="IBK85" s="1"/>
      <c r="IBL85" s="1"/>
      <c r="IBM85" s="1"/>
      <c r="IBN85" s="1"/>
      <c r="IBO85" s="1"/>
      <c r="IBP85" s="1"/>
      <c r="IBQ85" s="1"/>
      <c r="IBR85" s="1"/>
      <c r="IBS85" s="1"/>
      <c r="IBT85" s="1"/>
      <c r="IBU85" s="1"/>
      <c r="IBV85" s="1"/>
      <c r="IBW85" s="1"/>
      <c r="IBX85" s="1"/>
      <c r="IBY85" s="1"/>
      <c r="IBZ85" s="1"/>
      <c r="ICA85" s="1"/>
      <c r="ICB85" s="1"/>
      <c r="ICC85" s="1"/>
      <c r="ICD85" s="1"/>
      <c r="ICE85" s="1"/>
      <c r="ICF85" s="1"/>
      <c r="ICG85" s="1"/>
      <c r="ICH85" s="1"/>
      <c r="ICI85" s="1"/>
      <c r="ICJ85" s="1"/>
      <c r="ICK85" s="1"/>
      <c r="ICL85" s="1"/>
      <c r="ICM85" s="1"/>
      <c r="ICN85" s="1"/>
      <c r="ICO85" s="1"/>
      <c r="ICP85" s="1"/>
      <c r="ICQ85" s="1"/>
      <c r="ICR85" s="1"/>
      <c r="ICS85" s="1"/>
      <c r="ICT85" s="1"/>
      <c r="ICU85" s="1"/>
      <c r="ICV85" s="1"/>
      <c r="ICW85" s="1"/>
      <c r="ICX85" s="1"/>
      <c r="ICY85" s="1"/>
      <c r="ICZ85" s="1"/>
      <c r="IDA85" s="1"/>
      <c r="IDB85" s="1"/>
      <c r="IDC85" s="1"/>
      <c r="IDD85" s="1"/>
      <c r="IDE85" s="1"/>
      <c r="IDF85" s="1"/>
      <c r="IDG85" s="1"/>
      <c r="IDH85" s="1"/>
      <c r="IDI85" s="1"/>
      <c r="IDJ85" s="1"/>
      <c r="IDK85" s="1"/>
      <c r="IDL85" s="1"/>
      <c r="IDM85" s="1"/>
      <c r="IDN85" s="1"/>
      <c r="IDO85" s="1"/>
      <c r="IDP85" s="1"/>
      <c r="IDQ85" s="1"/>
      <c r="IDR85" s="1"/>
      <c r="IDS85" s="1"/>
      <c r="IDT85" s="1"/>
      <c r="IDU85" s="1"/>
      <c r="IDV85" s="1"/>
      <c r="IDW85" s="1"/>
      <c r="IDX85" s="1"/>
      <c r="IDY85" s="1"/>
      <c r="IDZ85" s="1"/>
      <c r="IEA85" s="1"/>
      <c r="IEB85" s="1"/>
      <c r="IEC85" s="1"/>
      <c r="IED85" s="1"/>
      <c r="IEE85" s="1"/>
      <c r="IEF85" s="1"/>
      <c r="IEG85" s="1"/>
      <c r="IEH85" s="1"/>
      <c r="IEI85" s="1"/>
      <c r="IEJ85" s="1"/>
      <c r="IEK85" s="1"/>
      <c r="IEL85" s="1"/>
      <c r="IEM85" s="1"/>
      <c r="IEN85" s="1"/>
      <c r="IEO85" s="1"/>
      <c r="IEP85" s="1"/>
      <c r="IEQ85" s="1"/>
      <c r="IER85" s="1"/>
      <c r="IES85" s="1"/>
      <c r="IET85" s="1"/>
      <c r="IEU85" s="1"/>
      <c r="IEV85" s="1"/>
      <c r="IEW85" s="1"/>
      <c r="IEX85" s="1"/>
      <c r="IEY85" s="1"/>
      <c r="IEZ85" s="1"/>
      <c r="IFA85" s="1"/>
      <c r="IFB85" s="1"/>
      <c r="IFC85" s="1"/>
      <c r="IFD85" s="1"/>
      <c r="IFE85" s="1"/>
      <c r="IFF85" s="1"/>
      <c r="IFG85" s="1"/>
      <c r="IFH85" s="1"/>
      <c r="IFI85" s="1"/>
      <c r="IFJ85" s="1"/>
      <c r="IFK85" s="1"/>
      <c r="IFL85" s="1"/>
      <c r="IFM85" s="1"/>
      <c r="IFN85" s="1"/>
      <c r="IFO85" s="1"/>
      <c r="IFP85" s="1"/>
      <c r="IFQ85" s="1"/>
      <c r="IFR85" s="1"/>
      <c r="IFS85" s="1"/>
      <c r="IFT85" s="1"/>
      <c r="IFU85" s="1"/>
      <c r="IFV85" s="1"/>
      <c r="IFW85" s="1"/>
      <c r="IFX85" s="1"/>
      <c r="IFY85" s="1"/>
      <c r="IFZ85" s="1"/>
      <c r="IGA85" s="1"/>
      <c r="IGB85" s="1"/>
      <c r="IGC85" s="1"/>
      <c r="IGD85" s="1"/>
      <c r="IGE85" s="1"/>
      <c r="IGF85" s="1"/>
      <c r="IGG85" s="1"/>
      <c r="IGH85" s="1"/>
      <c r="IGI85" s="1"/>
      <c r="IGJ85" s="1"/>
      <c r="IGK85" s="1"/>
      <c r="IGL85" s="1"/>
      <c r="IGM85" s="1"/>
      <c r="IGN85" s="1"/>
      <c r="IGO85" s="1"/>
      <c r="IGP85" s="1"/>
      <c r="IGQ85" s="1"/>
      <c r="IGR85" s="1"/>
      <c r="IGS85" s="1"/>
      <c r="IGT85" s="1"/>
      <c r="IGU85" s="1"/>
      <c r="IGV85" s="1"/>
      <c r="IGW85" s="1"/>
      <c r="IGX85" s="1"/>
      <c r="IGY85" s="1"/>
      <c r="IGZ85" s="1"/>
      <c r="IHA85" s="1"/>
      <c r="IHB85" s="1"/>
      <c r="IHC85" s="1"/>
      <c r="IHD85" s="1"/>
      <c r="IHE85" s="1"/>
      <c r="IHF85" s="1"/>
      <c r="IHG85" s="1"/>
      <c r="IHH85" s="1"/>
      <c r="IHI85" s="1"/>
      <c r="IHJ85" s="1"/>
      <c r="IHK85" s="1"/>
      <c r="IHL85" s="1"/>
      <c r="IHM85" s="1"/>
      <c r="IHN85" s="1"/>
      <c r="IHO85" s="1"/>
      <c r="IHP85" s="1"/>
      <c r="IHQ85" s="1"/>
      <c r="IHR85" s="1"/>
      <c r="IHS85" s="1"/>
      <c r="IHT85" s="1"/>
      <c r="IHU85" s="1"/>
      <c r="IHV85" s="1"/>
      <c r="IHW85" s="1"/>
      <c r="IHX85" s="1"/>
      <c r="IHY85" s="1"/>
      <c r="IHZ85" s="1"/>
      <c r="IIA85" s="1"/>
      <c r="IIB85" s="1"/>
      <c r="IIC85" s="1"/>
      <c r="IID85" s="1"/>
      <c r="IIE85" s="1"/>
      <c r="IIF85" s="1"/>
      <c r="IIG85" s="1"/>
      <c r="IIH85" s="1"/>
      <c r="III85" s="1"/>
      <c r="IIJ85" s="1"/>
      <c r="IIK85" s="1"/>
      <c r="IIL85" s="1"/>
      <c r="IIM85" s="1"/>
      <c r="IIN85" s="1"/>
      <c r="IIO85" s="1"/>
      <c r="IIP85" s="1"/>
      <c r="IIQ85" s="1"/>
      <c r="IIR85" s="1"/>
      <c r="IIS85" s="1"/>
      <c r="IIT85" s="1"/>
      <c r="IIU85" s="1"/>
      <c r="IIV85" s="1"/>
      <c r="IIW85" s="1"/>
      <c r="IIX85" s="1"/>
      <c r="IIY85" s="1"/>
      <c r="IIZ85" s="1"/>
      <c r="IJA85" s="1"/>
      <c r="IJB85" s="1"/>
      <c r="IJC85" s="1"/>
      <c r="IJD85" s="1"/>
      <c r="IJE85" s="1"/>
      <c r="IJF85" s="1"/>
      <c r="IJG85" s="1"/>
      <c r="IJH85" s="1"/>
      <c r="IJI85" s="1"/>
      <c r="IJJ85" s="1"/>
      <c r="IJK85" s="1"/>
      <c r="IJL85" s="1"/>
      <c r="IJM85" s="1"/>
      <c r="IJN85" s="1"/>
      <c r="IJO85" s="1"/>
      <c r="IJP85" s="1"/>
      <c r="IJQ85" s="1"/>
      <c r="IJR85" s="1"/>
      <c r="IJS85" s="1"/>
      <c r="IJT85" s="1"/>
      <c r="IJU85" s="1"/>
      <c r="IJV85" s="1"/>
      <c r="IJW85" s="1"/>
      <c r="IJX85" s="1"/>
      <c r="IJY85" s="1"/>
      <c r="IJZ85" s="1"/>
      <c r="IKA85" s="1"/>
      <c r="IKB85" s="1"/>
      <c r="IKC85" s="1"/>
      <c r="IKD85" s="1"/>
      <c r="IKE85" s="1"/>
      <c r="IKF85" s="1"/>
      <c r="IKG85" s="1"/>
      <c r="IKH85" s="1"/>
      <c r="IKI85" s="1"/>
      <c r="IKJ85" s="1"/>
      <c r="IKK85" s="1"/>
      <c r="IKL85" s="1"/>
      <c r="IKM85" s="1"/>
      <c r="IKN85" s="1"/>
      <c r="IKO85" s="1"/>
      <c r="IKP85" s="1"/>
      <c r="IKQ85" s="1"/>
      <c r="IKR85" s="1"/>
      <c r="IKS85" s="1"/>
      <c r="IKT85" s="1"/>
      <c r="IKU85" s="1"/>
      <c r="IKV85" s="1"/>
      <c r="IKW85" s="1"/>
      <c r="IKX85" s="1"/>
      <c r="IKY85" s="1"/>
      <c r="IKZ85" s="1"/>
      <c r="ILA85" s="1"/>
      <c r="ILB85" s="1"/>
      <c r="ILC85" s="1"/>
      <c r="ILD85" s="1"/>
      <c r="ILE85" s="1"/>
      <c r="ILF85" s="1"/>
      <c r="ILG85" s="1"/>
      <c r="ILH85" s="1"/>
      <c r="ILI85" s="1"/>
      <c r="ILJ85" s="1"/>
      <c r="ILK85" s="1"/>
      <c r="ILL85" s="1"/>
      <c r="ILM85" s="1"/>
      <c r="ILN85" s="1"/>
      <c r="ILO85" s="1"/>
      <c r="ILP85" s="1"/>
      <c r="ILQ85" s="1"/>
      <c r="ILR85" s="1"/>
      <c r="ILS85" s="1"/>
      <c r="ILT85" s="1"/>
      <c r="ILU85" s="1"/>
      <c r="ILV85" s="1"/>
      <c r="ILW85" s="1"/>
      <c r="ILX85" s="1"/>
      <c r="ILY85" s="1"/>
      <c r="ILZ85" s="1"/>
      <c r="IMA85" s="1"/>
      <c r="IMB85" s="1"/>
      <c r="IMC85" s="1"/>
      <c r="IMD85" s="1"/>
      <c r="IME85" s="1"/>
      <c r="IMF85" s="1"/>
      <c r="IMG85" s="1"/>
      <c r="IMH85" s="1"/>
      <c r="IMI85" s="1"/>
      <c r="IMJ85" s="1"/>
      <c r="IMK85" s="1"/>
      <c r="IML85" s="1"/>
      <c r="IMM85" s="1"/>
      <c r="IMN85" s="1"/>
      <c r="IMO85" s="1"/>
      <c r="IMP85" s="1"/>
      <c r="IMQ85" s="1"/>
      <c r="IMR85" s="1"/>
      <c r="IMS85" s="1"/>
      <c r="IMT85" s="1"/>
      <c r="IMU85" s="1"/>
      <c r="IMV85" s="1"/>
      <c r="IMW85" s="1"/>
      <c r="IMX85" s="1"/>
      <c r="IMY85" s="1"/>
      <c r="IMZ85" s="1"/>
      <c r="INA85" s="1"/>
      <c r="INB85" s="1"/>
      <c r="INC85" s="1"/>
      <c r="IND85" s="1"/>
      <c r="INE85" s="1"/>
      <c r="INF85" s="1"/>
      <c r="ING85" s="1"/>
      <c r="INH85" s="1"/>
      <c r="INI85" s="1"/>
      <c r="INJ85" s="1"/>
      <c r="INK85" s="1"/>
      <c r="INL85" s="1"/>
      <c r="INM85" s="1"/>
      <c r="INN85" s="1"/>
      <c r="INO85" s="1"/>
      <c r="INP85" s="1"/>
      <c r="INQ85" s="1"/>
      <c r="INR85" s="1"/>
      <c r="INS85" s="1"/>
      <c r="INT85" s="1"/>
      <c r="INU85" s="1"/>
      <c r="INV85" s="1"/>
      <c r="INW85" s="1"/>
      <c r="INX85" s="1"/>
      <c r="INY85" s="1"/>
      <c r="INZ85" s="1"/>
      <c r="IOA85" s="1"/>
      <c r="IOB85" s="1"/>
      <c r="IOC85" s="1"/>
      <c r="IOD85" s="1"/>
      <c r="IOE85" s="1"/>
      <c r="IOF85" s="1"/>
      <c r="IOG85" s="1"/>
      <c r="IOH85" s="1"/>
      <c r="IOI85" s="1"/>
      <c r="IOJ85" s="1"/>
      <c r="IOK85" s="1"/>
      <c r="IOL85" s="1"/>
      <c r="IOM85" s="1"/>
      <c r="ION85" s="1"/>
      <c r="IOO85" s="1"/>
      <c r="IOP85" s="1"/>
      <c r="IOQ85" s="1"/>
      <c r="IOR85" s="1"/>
      <c r="IOS85" s="1"/>
      <c r="IOT85" s="1"/>
      <c r="IOU85" s="1"/>
      <c r="IOV85" s="1"/>
      <c r="IOW85" s="1"/>
      <c r="IOX85" s="1"/>
      <c r="IOY85" s="1"/>
      <c r="IOZ85" s="1"/>
      <c r="IPA85" s="1"/>
      <c r="IPB85" s="1"/>
      <c r="IPC85" s="1"/>
      <c r="IPD85" s="1"/>
      <c r="IPE85" s="1"/>
      <c r="IPF85" s="1"/>
      <c r="IPG85" s="1"/>
      <c r="IPH85" s="1"/>
      <c r="IPI85" s="1"/>
      <c r="IPJ85" s="1"/>
      <c r="IPK85" s="1"/>
      <c r="IPL85" s="1"/>
      <c r="IPM85" s="1"/>
      <c r="IPN85" s="1"/>
      <c r="IPO85" s="1"/>
      <c r="IPP85" s="1"/>
      <c r="IPQ85" s="1"/>
      <c r="IPR85" s="1"/>
      <c r="IPS85" s="1"/>
      <c r="IPT85" s="1"/>
      <c r="IPU85" s="1"/>
      <c r="IPV85" s="1"/>
      <c r="IPW85" s="1"/>
      <c r="IPX85" s="1"/>
      <c r="IPY85" s="1"/>
      <c r="IPZ85" s="1"/>
      <c r="IQA85" s="1"/>
      <c r="IQB85" s="1"/>
      <c r="IQC85" s="1"/>
      <c r="IQD85" s="1"/>
      <c r="IQE85" s="1"/>
      <c r="IQF85" s="1"/>
      <c r="IQG85" s="1"/>
      <c r="IQH85" s="1"/>
      <c r="IQI85" s="1"/>
      <c r="IQJ85" s="1"/>
      <c r="IQK85" s="1"/>
      <c r="IQL85" s="1"/>
      <c r="IQM85" s="1"/>
      <c r="IQN85" s="1"/>
      <c r="IQO85" s="1"/>
      <c r="IQP85" s="1"/>
      <c r="IQQ85" s="1"/>
      <c r="IQR85" s="1"/>
      <c r="IQS85" s="1"/>
      <c r="IQT85" s="1"/>
      <c r="IQU85" s="1"/>
      <c r="IQV85" s="1"/>
      <c r="IQW85" s="1"/>
      <c r="IQX85" s="1"/>
      <c r="IQY85" s="1"/>
      <c r="IQZ85" s="1"/>
      <c r="IRA85" s="1"/>
      <c r="IRB85" s="1"/>
      <c r="IRC85" s="1"/>
      <c r="IRD85" s="1"/>
      <c r="IRE85" s="1"/>
      <c r="IRF85" s="1"/>
      <c r="IRG85" s="1"/>
      <c r="IRH85" s="1"/>
      <c r="IRI85" s="1"/>
      <c r="IRJ85" s="1"/>
      <c r="IRK85" s="1"/>
      <c r="IRL85" s="1"/>
      <c r="IRM85" s="1"/>
      <c r="IRN85" s="1"/>
      <c r="IRO85" s="1"/>
      <c r="IRP85" s="1"/>
      <c r="IRQ85" s="1"/>
      <c r="IRR85" s="1"/>
      <c r="IRS85" s="1"/>
      <c r="IRT85" s="1"/>
      <c r="IRU85" s="1"/>
      <c r="IRV85" s="1"/>
      <c r="IRW85" s="1"/>
      <c r="IRX85" s="1"/>
      <c r="IRY85" s="1"/>
      <c r="IRZ85" s="1"/>
      <c r="ISA85" s="1"/>
      <c r="ISB85" s="1"/>
      <c r="ISC85" s="1"/>
      <c r="ISD85" s="1"/>
      <c r="ISE85" s="1"/>
      <c r="ISF85" s="1"/>
      <c r="ISG85" s="1"/>
      <c r="ISH85" s="1"/>
      <c r="ISI85" s="1"/>
      <c r="ISJ85" s="1"/>
      <c r="ISK85" s="1"/>
      <c r="ISL85" s="1"/>
      <c r="ISM85" s="1"/>
      <c r="ISN85" s="1"/>
      <c r="ISO85" s="1"/>
      <c r="ISP85" s="1"/>
      <c r="ISQ85" s="1"/>
      <c r="ISR85" s="1"/>
      <c r="ISS85" s="1"/>
      <c r="IST85" s="1"/>
      <c r="ISU85" s="1"/>
      <c r="ISV85" s="1"/>
      <c r="ISW85" s="1"/>
      <c r="ISX85" s="1"/>
      <c r="ISY85" s="1"/>
      <c r="ISZ85" s="1"/>
      <c r="ITA85" s="1"/>
      <c r="ITB85" s="1"/>
      <c r="ITC85" s="1"/>
      <c r="ITD85" s="1"/>
      <c r="ITE85" s="1"/>
      <c r="ITF85" s="1"/>
      <c r="ITG85" s="1"/>
      <c r="ITH85" s="1"/>
      <c r="ITI85" s="1"/>
      <c r="ITJ85" s="1"/>
      <c r="ITK85" s="1"/>
      <c r="ITL85" s="1"/>
      <c r="ITM85" s="1"/>
      <c r="ITN85" s="1"/>
      <c r="ITO85" s="1"/>
      <c r="ITP85" s="1"/>
      <c r="ITQ85" s="1"/>
      <c r="ITR85" s="1"/>
      <c r="ITS85" s="1"/>
      <c r="ITT85" s="1"/>
      <c r="ITU85" s="1"/>
      <c r="ITV85" s="1"/>
      <c r="ITW85" s="1"/>
      <c r="ITX85" s="1"/>
      <c r="ITY85" s="1"/>
      <c r="ITZ85" s="1"/>
      <c r="IUA85" s="1"/>
      <c r="IUB85" s="1"/>
      <c r="IUC85" s="1"/>
      <c r="IUD85" s="1"/>
      <c r="IUE85" s="1"/>
      <c r="IUF85" s="1"/>
      <c r="IUG85" s="1"/>
      <c r="IUH85" s="1"/>
      <c r="IUI85" s="1"/>
      <c r="IUJ85" s="1"/>
      <c r="IUK85" s="1"/>
      <c r="IUL85" s="1"/>
      <c r="IUM85" s="1"/>
      <c r="IUN85" s="1"/>
      <c r="IUO85" s="1"/>
      <c r="IUP85" s="1"/>
      <c r="IUQ85" s="1"/>
      <c r="IUR85" s="1"/>
      <c r="IUS85" s="1"/>
      <c r="IUT85" s="1"/>
      <c r="IUU85" s="1"/>
      <c r="IUV85" s="1"/>
      <c r="IUW85" s="1"/>
      <c r="IUX85" s="1"/>
      <c r="IUY85" s="1"/>
      <c r="IUZ85" s="1"/>
      <c r="IVA85" s="1"/>
      <c r="IVB85" s="1"/>
      <c r="IVC85" s="1"/>
      <c r="IVD85" s="1"/>
      <c r="IVE85" s="1"/>
      <c r="IVF85" s="1"/>
      <c r="IVG85" s="1"/>
      <c r="IVH85" s="1"/>
      <c r="IVI85" s="1"/>
      <c r="IVJ85" s="1"/>
      <c r="IVK85" s="1"/>
      <c r="IVL85" s="1"/>
      <c r="IVM85" s="1"/>
      <c r="IVN85" s="1"/>
      <c r="IVO85" s="1"/>
      <c r="IVP85" s="1"/>
      <c r="IVQ85" s="1"/>
      <c r="IVR85" s="1"/>
      <c r="IVS85" s="1"/>
      <c r="IVT85" s="1"/>
      <c r="IVU85" s="1"/>
      <c r="IVV85" s="1"/>
      <c r="IVW85" s="1"/>
      <c r="IVX85" s="1"/>
      <c r="IVY85" s="1"/>
      <c r="IVZ85" s="1"/>
      <c r="IWA85" s="1"/>
      <c r="IWB85" s="1"/>
      <c r="IWC85" s="1"/>
      <c r="IWD85" s="1"/>
      <c r="IWE85" s="1"/>
      <c r="IWF85" s="1"/>
      <c r="IWG85" s="1"/>
      <c r="IWH85" s="1"/>
      <c r="IWI85" s="1"/>
      <c r="IWJ85" s="1"/>
      <c r="IWK85" s="1"/>
      <c r="IWL85" s="1"/>
      <c r="IWM85" s="1"/>
      <c r="IWN85" s="1"/>
      <c r="IWO85" s="1"/>
      <c r="IWP85" s="1"/>
      <c r="IWQ85" s="1"/>
      <c r="IWR85" s="1"/>
      <c r="IWS85" s="1"/>
      <c r="IWT85" s="1"/>
      <c r="IWU85" s="1"/>
      <c r="IWV85" s="1"/>
      <c r="IWW85" s="1"/>
      <c r="IWX85" s="1"/>
      <c r="IWY85" s="1"/>
      <c r="IWZ85" s="1"/>
      <c r="IXA85" s="1"/>
      <c r="IXB85" s="1"/>
      <c r="IXC85" s="1"/>
      <c r="IXD85" s="1"/>
      <c r="IXE85" s="1"/>
      <c r="IXF85" s="1"/>
      <c r="IXG85" s="1"/>
      <c r="IXH85" s="1"/>
      <c r="IXI85" s="1"/>
      <c r="IXJ85" s="1"/>
      <c r="IXK85" s="1"/>
      <c r="IXL85" s="1"/>
      <c r="IXM85" s="1"/>
      <c r="IXN85" s="1"/>
      <c r="IXO85" s="1"/>
      <c r="IXP85" s="1"/>
      <c r="IXQ85" s="1"/>
      <c r="IXR85" s="1"/>
      <c r="IXS85" s="1"/>
      <c r="IXT85" s="1"/>
      <c r="IXU85" s="1"/>
      <c r="IXV85" s="1"/>
      <c r="IXW85" s="1"/>
      <c r="IXX85" s="1"/>
      <c r="IXY85" s="1"/>
      <c r="IXZ85" s="1"/>
      <c r="IYA85" s="1"/>
      <c r="IYB85" s="1"/>
      <c r="IYC85" s="1"/>
      <c r="IYD85" s="1"/>
      <c r="IYE85" s="1"/>
      <c r="IYF85" s="1"/>
      <c r="IYG85" s="1"/>
      <c r="IYH85" s="1"/>
      <c r="IYI85" s="1"/>
      <c r="IYJ85" s="1"/>
      <c r="IYK85" s="1"/>
      <c r="IYL85" s="1"/>
      <c r="IYM85" s="1"/>
      <c r="IYN85" s="1"/>
      <c r="IYO85" s="1"/>
      <c r="IYP85" s="1"/>
      <c r="IYQ85" s="1"/>
      <c r="IYR85" s="1"/>
      <c r="IYS85" s="1"/>
      <c r="IYT85" s="1"/>
      <c r="IYU85" s="1"/>
      <c r="IYV85" s="1"/>
      <c r="IYW85" s="1"/>
      <c r="IYX85" s="1"/>
      <c r="IYY85" s="1"/>
      <c r="IYZ85" s="1"/>
      <c r="IZA85" s="1"/>
      <c r="IZB85" s="1"/>
      <c r="IZC85" s="1"/>
      <c r="IZD85" s="1"/>
      <c r="IZE85" s="1"/>
      <c r="IZF85" s="1"/>
      <c r="IZG85" s="1"/>
      <c r="IZH85" s="1"/>
      <c r="IZI85" s="1"/>
      <c r="IZJ85" s="1"/>
      <c r="IZK85" s="1"/>
      <c r="IZL85" s="1"/>
      <c r="IZM85" s="1"/>
      <c r="IZN85" s="1"/>
      <c r="IZO85" s="1"/>
      <c r="IZP85" s="1"/>
      <c r="IZQ85" s="1"/>
      <c r="IZR85" s="1"/>
      <c r="IZS85" s="1"/>
      <c r="IZT85" s="1"/>
      <c r="IZU85" s="1"/>
      <c r="IZV85" s="1"/>
      <c r="IZW85" s="1"/>
      <c r="IZX85" s="1"/>
      <c r="IZY85" s="1"/>
      <c r="IZZ85" s="1"/>
      <c r="JAA85" s="1"/>
      <c r="JAB85" s="1"/>
      <c r="JAC85" s="1"/>
      <c r="JAD85" s="1"/>
      <c r="JAE85" s="1"/>
      <c r="JAF85" s="1"/>
      <c r="JAG85" s="1"/>
      <c r="JAH85" s="1"/>
      <c r="JAI85" s="1"/>
      <c r="JAJ85" s="1"/>
      <c r="JAK85" s="1"/>
      <c r="JAL85" s="1"/>
      <c r="JAM85" s="1"/>
      <c r="JAN85" s="1"/>
      <c r="JAO85" s="1"/>
      <c r="JAP85" s="1"/>
      <c r="JAQ85" s="1"/>
      <c r="JAR85" s="1"/>
      <c r="JAS85" s="1"/>
      <c r="JAT85" s="1"/>
      <c r="JAU85" s="1"/>
      <c r="JAV85" s="1"/>
      <c r="JAW85" s="1"/>
      <c r="JAX85" s="1"/>
      <c r="JAY85" s="1"/>
      <c r="JAZ85" s="1"/>
      <c r="JBA85" s="1"/>
      <c r="JBB85" s="1"/>
      <c r="JBC85" s="1"/>
      <c r="JBD85" s="1"/>
      <c r="JBE85" s="1"/>
      <c r="JBF85" s="1"/>
      <c r="JBG85" s="1"/>
      <c r="JBH85" s="1"/>
      <c r="JBI85" s="1"/>
      <c r="JBJ85" s="1"/>
      <c r="JBK85" s="1"/>
      <c r="JBL85" s="1"/>
      <c r="JBM85" s="1"/>
      <c r="JBN85" s="1"/>
      <c r="JBO85" s="1"/>
      <c r="JBP85" s="1"/>
      <c r="JBQ85" s="1"/>
      <c r="JBR85" s="1"/>
      <c r="JBS85" s="1"/>
      <c r="JBT85" s="1"/>
      <c r="JBU85" s="1"/>
      <c r="JBV85" s="1"/>
      <c r="JBW85" s="1"/>
      <c r="JBX85" s="1"/>
      <c r="JBY85" s="1"/>
      <c r="JBZ85" s="1"/>
      <c r="JCA85" s="1"/>
      <c r="JCB85" s="1"/>
      <c r="JCC85" s="1"/>
      <c r="JCD85" s="1"/>
      <c r="JCE85" s="1"/>
      <c r="JCF85" s="1"/>
      <c r="JCG85" s="1"/>
      <c r="JCH85" s="1"/>
      <c r="JCI85" s="1"/>
      <c r="JCJ85" s="1"/>
      <c r="JCK85" s="1"/>
      <c r="JCL85" s="1"/>
      <c r="JCM85" s="1"/>
      <c r="JCN85" s="1"/>
      <c r="JCO85" s="1"/>
      <c r="JCP85" s="1"/>
      <c r="JCQ85" s="1"/>
      <c r="JCR85" s="1"/>
      <c r="JCS85" s="1"/>
      <c r="JCT85" s="1"/>
      <c r="JCU85" s="1"/>
      <c r="JCV85" s="1"/>
      <c r="JCW85" s="1"/>
      <c r="JCX85" s="1"/>
      <c r="JCY85" s="1"/>
      <c r="JCZ85" s="1"/>
      <c r="JDA85" s="1"/>
      <c r="JDB85" s="1"/>
      <c r="JDC85" s="1"/>
      <c r="JDD85" s="1"/>
      <c r="JDE85" s="1"/>
      <c r="JDF85" s="1"/>
      <c r="JDG85" s="1"/>
      <c r="JDH85" s="1"/>
      <c r="JDI85" s="1"/>
      <c r="JDJ85" s="1"/>
      <c r="JDK85" s="1"/>
      <c r="JDL85" s="1"/>
      <c r="JDM85" s="1"/>
      <c r="JDN85" s="1"/>
      <c r="JDO85" s="1"/>
      <c r="JDP85" s="1"/>
      <c r="JDQ85" s="1"/>
      <c r="JDR85" s="1"/>
      <c r="JDS85" s="1"/>
      <c r="JDT85" s="1"/>
      <c r="JDU85" s="1"/>
      <c r="JDV85" s="1"/>
      <c r="JDW85" s="1"/>
      <c r="JDX85" s="1"/>
      <c r="JDY85" s="1"/>
      <c r="JDZ85" s="1"/>
      <c r="JEA85" s="1"/>
      <c r="JEB85" s="1"/>
      <c r="JEC85" s="1"/>
      <c r="JED85" s="1"/>
      <c r="JEE85" s="1"/>
      <c r="JEF85" s="1"/>
      <c r="JEG85" s="1"/>
      <c r="JEH85" s="1"/>
      <c r="JEI85" s="1"/>
      <c r="JEJ85" s="1"/>
      <c r="JEK85" s="1"/>
      <c r="JEL85" s="1"/>
      <c r="JEM85" s="1"/>
      <c r="JEN85" s="1"/>
      <c r="JEO85" s="1"/>
      <c r="JEP85" s="1"/>
      <c r="JEQ85" s="1"/>
      <c r="JER85" s="1"/>
      <c r="JES85" s="1"/>
      <c r="JET85" s="1"/>
      <c r="JEU85" s="1"/>
      <c r="JEV85" s="1"/>
      <c r="JEW85" s="1"/>
      <c r="JEX85" s="1"/>
      <c r="JEY85" s="1"/>
      <c r="JEZ85" s="1"/>
      <c r="JFA85" s="1"/>
      <c r="JFB85" s="1"/>
      <c r="JFC85" s="1"/>
      <c r="JFD85" s="1"/>
      <c r="JFE85" s="1"/>
      <c r="JFF85" s="1"/>
      <c r="JFG85" s="1"/>
      <c r="JFH85" s="1"/>
      <c r="JFI85" s="1"/>
      <c r="JFJ85" s="1"/>
      <c r="JFK85" s="1"/>
      <c r="JFL85" s="1"/>
      <c r="JFM85" s="1"/>
      <c r="JFN85" s="1"/>
      <c r="JFO85" s="1"/>
      <c r="JFP85" s="1"/>
      <c r="JFQ85" s="1"/>
      <c r="JFR85" s="1"/>
      <c r="JFS85" s="1"/>
      <c r="JFT85" s="1"/>
      <c r="JFU85" s="1"/>
      <c r="JFV85" s="1"/>
      <c r="JFW85" s="1"/>
      <c r="JFX85" s="1"/>
      <c r="JFY85" s="1"/>
      <c r="JFZ85" s="1"/>
      <c r="JGA85" s="1"/>
      <c r="JGB85" s="1"/>
      <c r="JGC85" s="1"/>
      <c r="JGD85" s="1"/>
      <c r="JGE85" s="1"/>
      <c r="JGF85" s="1"/>
      <c r="JGG85" s="1"/>
      <c r="JGH85" s="1"/>
      <c r="JGI85" s="1"/>
      <c r="JGJ85" s="1"/>
      <c r="JGK85" s="1"/>
      <c r="JGL85" s="1"/>
      <c r="JGM85" s="1"/>
      <c r="JGN85" s="1"/>
      <c r="JGO85" s="1"/>
      <c r="JGP85" s="1"/>
      <c r="JGQ85" s="1"/>
      <c r="JGR85" s="1"/>
      <c r="JGS85" s="1"/>
      <c r="JGT85" s="1"/>
      <c r="JGU85" s="1"/>
      <c r="JGV85" s="1"/>
      <c r="JGW85" s="1"/>
      <c r="JGX85" s="1"/>
      <c r="JGY85" s="1"/>
      <c r="JGZ85" s="1"/>
      <c r="JHA85" s="1"/>
      <c r="JHB85" s="1"/>
      <c r="JHC85" s="1"/>
      <c r="JHD85" s="1"/>
      <c r="JHE85" s="1"/>
      <c r="JHF85" s="1"/>
      <c r="JHG85" s="1"/>
      <c r="JHH85" s="1"/>
      <c r="JHI85" s="1"/>
      <c r="JHJ85" s="1"/>
      <c r="JHK85" s="1"/>
      <c r="JHL85" s="1"/>
      <c r="JHM85" s="1"/>
      <c r="JHN85" s="1"/>
      <c r="JHO85" s="1"/>
      <c r="JHP85" s="1"/>
      <c r="JHQ85" s="1"/>
      <c r="JHR85" s="1"/>
      <c r="JHS85" s="1"/>
      <c r="JHT85" s="1"/>
      <c r="JHU85" s="1"/>
      <c r="JHV85" s="1"/>
      <c r="JHW85" s="1"/>
      <c r="JHX85" s="1"/>
      <c r="JHY85" s="1"/>
      <c r="JHZ85" s="1"/>
      <c r="JIA85" s="1"/>
      <c r="JIB85" s="1"/>
      <c r="JIC85" s="1"/>
      <c r="JID85" s="1"/>
      <c r="JIE85" s="1"/>
      <c r="JIF85" s="1"/>
      <c r="JIG85" s="1"/>
      <c r="JIH85" s="1"/>
      <c r="JII85" s="1"/>
      <c r="JIJ85" s="1"/>
      <c r="JIK85" s="1"/>
      <c r="JIL85" s="1"/>
      <c r="JIM85" s="1"/>
      <c r="JIN85" s="1"/>
      <c r="JIO85" s="1"/>
      <c r="JIP85" s="1"/>
      <c r="JIQ85" s="1"/>
      <c r="JIR85" s="1"/>
      <c r="JIS85" s="1"/>
      <c r="JIT85" s="1"/>
      <c r="JIU85" s="1"/>
      <c r="JIV85" s="1"/>
      <c r="JIW85" s="1"/>
      <c r="JIX85" s="1"/>
      <c r="JIY85" s="1"/>
      <c r="JIZ85" s="1"/>
      <c r="JJA85" s="1"/>
      <c r="JJB85" s="1"/>
      <c r="JJC85" s="1"/>
      <c r="JJD85" s="1"/>
      <c r="JJE85" s="1"/>
      <c r="JJF85" s="1"/>
      <c r="JJG85" s="1"/>
      <c r="JJH85" s="1"/>
      <c r="JJI85" s="1"/>
      <c r="JJJ85" s="1"/>
      <c r="JJK85" s="1"/>
      <c r="JJL85" s="1"/>
      <c r="JJM85" s="1"/>
      <c r="JJN85" s="1"/>
      <c r="JJO85" s="1"/>
      <c r="JJP85" s="1"/>
      <c r="JJQ85" s="1"/>
      <c r="JJR85" s="1"/>
      <c r="JJS85" s="1"/>
      <c r="JJT85" s="1"/>
      <c r="JJU85" s="1"/>
      <c r="JJV85" s="1"/>
      <c r="JJW85" s="1"/>
      <c r="JJX85" s="1"/>
      <c r="JJY85" s="1"/>
      <c r="JJZ85" s="1"/>
      <c r="JKA85" s="1"/>
      <c r="JKB85" s="1"/>
      <c r="JKC85" s="1"/>
      <c r="JKD85" s="1"/>
      <c r="JKE85" s="1"/>
      <c r="JKF85" s="1"/>
      <c r="JKG85" s="1"/>
      <c r="JKH85" s="1"/>
      <c r="JKI85" s="1"/>
      <c r="JKJ85" s="1"/>
      <c r="JKK85" s="1"/>
      <c r="JKL85" s="1"/>
      <c r="JKM85" s="1"/>
      <c r="JKN85" s="1"/>
      <c r="JKO85" s="1"/>
      <c r="JKP85" s="1"/>
      <c r="JKQ85" s="1"/>
      <c r="JKR85" s="1"/>
      <c r="JKS85" s="1"/>
      <c r="JKT85" s="1"/>
      <c r="JKU85" s="1"/>
      <c r="JKV85" s="1"/>
      <c r="JKW85" s="1"/>
      <c r="JKX85" s="1"/>
      <c r="JKY85" s="1"/>
      <c r="JKZ85" s="1"/>
      <c r="JLA85" s="1"/>
      <c r="JLB85" s="1"/>
      <c r="JLC85" s="1"/>
      <c r="JLD85" s="1"/>
      <c r="JLE85" s="1"/>
      <c r="JLF85" s="1"/>
      <c r="JLG85" s="1"/>
      <c r="JLH85" s="1"/>
      <c r="JLI85" s="1"/>
      <c r="JLJ85" s="1"/>
      <c r="JLK85" s="1"/>
      <c r="JLL85" s="1"/>
      <c r="JLM85" s="1"/>
      <c r="JLN85" s="1"/>
      <c r="JLO85" s="1"/>
      <c r="JLP85" s="1"/>
      <c r="JLQ85" s="1"/>
      <c r="JLR85" s="1"/>
      <c r="JLS85" s="1"/>
      <c r="JLT85" s="1"/>
      <c r="JLU85" s="1"/>
      <c r="JLV85" s="1"/>
      <c r="JLW85" s="1"/>
      <c r="JLX85" s="1"/>
      <c r="JLY85" s="1"/>
      <c r="JLZ85" s="1"/>
      <c r="JMA85" s="1"/>
      <c r="JMB85" s="1"/>
      <c r="JMC85" s="1"/>
      <c r="JMD85" s="1"/>
      <c r="JME85" s="1"/>
      <c r="JMF85" s="1"/>
      <c r="JMG85" s="1"/>
      <c r="JMH85" s="1"/>
      <c r="JMI85" s="1"/>
      <c r="JMJ85" s="1"/>
      <c r="JMK85" s="1"/>
      <c r="JML85" s="1"/>
      <c r="JMM85" s="1"/>
      <c r="JMN85" s="1"/>
      <c r="JMO85" s="1"/>
      <c r="JMP85" s="1"/>
      <c r="JMQ85" s="1"/>
      <c r="JMR85" s="1"/>
      <c r="JMS85" s="1"/>
      <c r="JMT85" s="1"/>
      <c r="JMU85" s="1"/>
      <c r="JMV85" s="1"/>
      <c r="JMW85" s="1"/>
      <c r="JMX85" s="1"/>
      <c r="JMY85" s="1"/>
      <c r="JMZ85" s="1"/>
      <c r="JNA85" s="1"/>
      <c r="JNB85" s="1"/>
      <c r="JNC85" s="1"/>
      <c r="JND85" s="1"/>
      <c r="JNE85" s="1"/>
      <c r="JNF85" s="1"/>
      <c r="JNG85" s="1"/>
      <c r="JNH85" s="1"/>
      <c r="JNI85" s="1"/>
      <c r="JNJ85" s="1"/>
      <c r="JNK85" s="1"/>
      <c r="JNL85" s="1"/>
      <c r="JNM85" s="1"/>
      <c r="JNN85" s="1"/>
      <c r="JNO85" s="1"/>
      <c r="JNP85" s="1"/>
      <c r="JNQ85" s="1"/>
      <c r="JNR85" s="1"/>
      <c r="JNS85" s="1"/>
      <c r="JNT85" s="1"/>
      <c r="JNU85" s="1"/>
      <c r="JNV85" s="1"/>
      <c r="JNW85" s="1"/>
      <c r="JNX85" s="1"/>
      <c r="JNY85" s="1"/>
      <c r="JNZ85" s="1"/>
      <c r="JOA85" s="1"/>
      <c r="JOB85" s="1"/>
      <c r="JOC85" s="1"/>
      <c r="JOD85" s="1"/>
      <c r="JOE85" s="1"/>
      <c r="JOF85" s="1"/>
      <c r="JOG85" s="1"/>
      <c r="JOH85" s="1"/>
      <c r="JOI85" s="1"/>
      <c r="JOJ85" s="1"/>
      <c r="JOK85" s="1"/>
      <c r="JOL85" s="1"/>
      <c r="JOM85" s="1"/>
      <c r="JON85" s="1"/>
      <c r="JOO85" s="1"/>
      <c r="JOP85" s="1"/>
      <c r="JOQ85" s="1"/>
      <c r="JOR85" s="1"/>
      <c r="JOS85" s="1"/>
      <c r="JOT85" s="1"/>
      <c r="JOU85" s="1"/>
      <c r="JOV85" s="1"/>
      <c r="JOW85" s="1"/>
      <c r="JOX85" s="1"/>
      <c r="JOY85" s="1"/>
      <c r="JOZ85" s="1"/>
      <c r="JPA85" s="1"/>
      <c r="JPB85" s="1"/>
      <c r="JPC85" s="1"/>
      <c r="JPD85" s="1"/>
      <c r="JPE85" s="1"/>
      <c r="JPF85" s="1"/>
      <c r="JPG85" s="1"/>
      <c r="JPH85" s="1"/>
      <c r="JPI85" s="1"/>
      <c r="JPJ85" s="1"/>
      <c r="JPK85" s="1"/>
      <c r="JPL85" s="1"/>
      <c r="JPM85" s="1"/>
      <c r="JPN85" s="1"/>
      <c r="JPO85" s="1"/>
      <c r="JPP85" s="1"/>
      <c r="JPQ85" s="1"/>
      <c r="JPR85" s="1"/>
      <c r="JPS85" s="1"/>
      <c r="JPT85" s="1"/>
      <c r="JPU85" s="1"/>
      <c r="JPV85" s="1"/>
      <c r="JPW85" s="1"/>
      <c r="JPX85" s="1"/>
      <c r="JPY85" s="1"/>
      <c r="JPZ85" s="1"/>
      <c r="JQA85" s="1"/>
      <c r="JQB85" s="1"/>
      <c r="JQC85" s="1"/>
      <c r="JQD85" s="1"/>
      <c r="JQE85" s="1"/>
      <c r="JQF85" s="1"/>
      <c r="JQG85" s="1"/>
      <c r="JQH85" s="1"/>
      <c r="JQI85" s="1"/>
      <c r="JQJ85" s="1"/>
      <c r="JQK85" s="1"/>
      <c r="JQL85" s="1"/>
      <c r="JQM85" s="1"/>
      <c r="JQN85" s="1"/>
      <c r="JQO85" s="1"/>
      <c r="JQP85" s="1"/>
      <c r="JQQ85" s="1"/>
      <c r="JQR85" s="1"/>
      <c r="JQS85" s="1"/>
      <c r="JQT85" s="1"/>
      <c r="JQU85" s="1"/>
      <c r="JQV85" s="1"/>
      <c r="JQW85" s="1"/>
      <c r="JQX85" s="1"/>
      <c r="JQY85" s="1"/>
      <c r="JQZ85" s="1"/>
      <c r="JRA85" s="1"/>
      <c r="JRB85" s="1"/>
      <c r="JRC85" s="1"/>
      <c r="JRD85" s="1"/>
      <c r="JRE85" s="1"/>
      <c r="JRF85" s="1"/>
      <c r="JRG85" s="1"/>
      <c r="JRH85" s="1"/>
      <c r="JRI85" s="1"/>
      <c r="JRJ85" s="1"/>
      <c r="JRK85" s="1"/>
      <c r="JRL85" s="1"/>
      <c r="JRM85" s="1"/>
      <c r="JRN85" s="1"/>
      <c r="JRO85" s="1"/>
      <c r="JRP85" s="1"/>
      <c r="JRQ85" s="1"/>
      <c r="JRR85" s="1"/>
      <c r="JRS85" s="1"/>
      <c r="JRT85" s="1"/>
      <c r="JRU85" s="1"/>
      <c r="JRV85" s="1"/>
      <c r="JRW85" s="1"/>
      <c r="JRX85" s="1"/>
      <c r="JRY85" s="1"/>
      <c r="JRZ85" s="1"/>
      <c r="JSA85" s="1"/>
      <c r="JSB85" s="1"/>
      <c r="JSC85" s="1"/>
      <c r="JSD85" s="1"/>
      <c r="JSE85" s="1"/>
      <c r="JSF85" s="1"/>
      <c r="JSG85" s="1"/>
      <c r="JSH85" s="1"/>
      <c r="JSI85" s="1"/>
      <c r="JSJ85" s="1"/>
      <c r="JSK85" s="1"/>
      <c r="JSL85" s="1"/>
      <c r="JSM85" s="1"/>
      <c r="JSN85" s="1"/>
      <c r="JSO85" s="1"/>
      <c r="JSP85" s="1"/>
      <c r="JSQ85" s="1"/>
      <c r="JSR85" s="1"/>
      <c r="JSS85" s="1"/>
      <c r="JST85" s="1"/>
      <c r="JSU85" s="1"/>
      <c r="JSV85" s="1"/>
      <c r="JSW85" s="1"/>
      <c r="JSX85" s="1"/>
      <c r="JSY85" s="1"/>
      <c r="JSZ85" s="1"/>
      <c r="JTA85" s="1"/>
      <c r="JTB85" s="1"/>
      <c r="JTC85" s="1"/>
      <c r="JTD85" s="1"/>
      <c r="JTE85" s="1"/>
      <c r="JTF85" s="1"/>
      <c r="JTG85" s="1"/>
      <c r="JTH85" s="1"/>
      <c r="JTI85" s="1"/>
      <c r="JTJ85" s="1"/>
      <c r="JTK85" s="1"/>
      <c r="JTL85" s="1"/>
      <c r="JTM85" s="1"/>
      <c r="JTN85" s="1"/>
      <c r="JTO85" s="1"/>
      <c r="JTP85" s="1"/>
      <c r="JTQ85" s="1"/>
      <c r="JTR85" s="1"/>
      <c r="JTS85" s="1"/>
      <c r="JTT85" s="1"/>
      <c r="JTU85" s="1"/>
      <c r="JTV85" s="1"/>
      <c r="JTW85" s="1"/>
      <c r="JTX85" s="1"/>
      <c r="JTY85" s="1"/>
      <c r="JTZ85" s="1"/>
      <c r="JUA85" s="1"/>
      <c r="JUB85" s="1"/>
      <c r="JUC85" s="1"/>
      <c r="JUD85" s="1"/>
      <c r="JUE85" s="1"/>
      <c r="JUF85" s="1"/>
      <c r="JUG85" s="1"/>
      <c r="JUH85" s="1"/>
      <c r="JUI85" s="1"/>
      <c r="JUJ85" s="1"/>
      <c r="JUK85" s="1"/>
      <c r="JUL85" s="1"/>
      <c r="JUM85" s="1"/>
      <c r="JUN85" s="1"/>
      <c r="JUO85" s="1"/>
      <c r="JUP85" s="1"/>
      <c r="JUQ85" s="1"/>
      <c r="JUR85" s="1"/>
      <c r="JUS85" s="1"/>
      <c r="JUT85" s="1"/>
      <c r="JUU85" s="1"/>
      <c r="JUV85" s="1"/>
      <c r="JUW85" s="1"/>
      <c r="JUX85" s="1"/>
      <c r="JUY85" s="1"/>
      <c r="JUZ85" s="1"/>
      <c r="JVA85" s="1"/>
      <c r="JVB85" s="1"/>
      <c r="JVC85" s="1"/>
      <c r="JVD85" s="1"/>
      <c r="JVE85" s="1"/>
      <c r="JVF85" s="1"/>
      <c r="JVG85" s="1"/>
      <c r="JVH85" s="1"/>
      <c r="JVI85" s="1"/>
      <c r="JVJ85" s="1"/>
      <c r="JVK85" s="1"/>
      <c r="JVL85" s="1"/>
      <c r="JVM85" s="1"/>
      <c r="JVN85" s="1"/>
      <c r="JVO85" s="1"/>
      <c r="JVP85" s="1"/>
      <c r="JVQ85" s="1"/>
      <c r="JVR85" s="1"/>
      <c r="JVS85" s="1"/>
      <c r="JVT85" s="1"/>
      <c r="JVU85" s="1"/>
      <c r="JVV85" s="1"/>
      <c r="JVW85" s="1"/>
      <c r="JVX85" s="1"/>
      <c r="JVY85" s="1"/>
      <c r="JVZ85" s="1"/>
      <c r="JWA85" s="1"/>
      <c r="JWB85" s="1"/>
      <c r="JWC85" s="1"/>
      <c r="JWD85" s="1"/>
      <c r="JWE85" s="1"/>
      <c r="JWF85" s="1"/>
      <c r="JWG85" s="1"/>
      <c r="JWH85" s="1"/>
      <c r="JWI85" s="1"/>
      <c r="JWJ85" s="1"/>
      <c r="JWK85" s="1"/>
      <c r="JWL85" s="1"/>
      <c r="JWM85" s="1"/>
      <c r="JWN85" s="1"/>
      <c r="JWO85" s="1"/>
      <c r="JWP85" s="1"/>
      <c r="JWQ85" s="1"/>
      <c r="JWR85" s="1"/>
      <c r="JWS85" s="1"/>
      <c r="JWT85" s="1"/>
      <c r="JWU85" s="1"/>
      <c r="JWV85" s="1"/>
      <c r="JWW85" s="1"/>
      <c r="JWX85" s="1"/>
      <c r="JWY85" s="1"/>
      <c r="JWZ85" s="1"/>
      <c r="JXA85" s="1"/>
      <c r="JXB85" s="1"/>
      <c r="JXC85" s="1"/>
      <c r="JXD85" s="1"/>
      <c r="JXE85" s="1"/>
      <c r="JXF85" s="1"/>
      <c r="JXG85" s="1"/>
      <c r="JXH85" s="1"/>
      <c r="JXI85" s="1"/>
      <c r="JXJ85" s="1"/>
      <c r="JXK85" s="1"/>
      <c r="JXL85" s="1"/>
      <c r="JXM85" s="1"/>
      <c r="JXN85" s="1"/>
      <c r="JXO85" s="1"/>
      <c r="JXP85" s="1"/>
      <c r="JXQ85" s="1"/>
      <c r="JXR85" s="1"/>
      <c r="JXS85" s="1"/>
      <c r="JXT85" s="1"/>
      <c r="JXU85" s="1"/>
      <c r="JXV85" s="1"/>
      <c r="JXW85" s="1"/>
      <c r="JXX85" s="1"/>
      <c r="JXY85" s="1"/>
      <c r="JXZ85" s="1"/>
      <c r="JYA85" s="1"/>
      <c r="JYB85" s="1"/>
      <c r="JYC85" s="1"/>
      <c r="JYD85" s="1"/>
      <c r="JYE85" s="1"/>
      <c r="JYF85" s="1"/>
      <c r="JYG85" s="1"/>
      <c r="JYH85" s="1"/>
      <c r="JYI85" s="1"/>
      <c r="JYJ85" s="1"/>
      <c r="JYK85" s="1"/>
      <c r="JYL85" s="1"/>
      <c r="JYM85" s="1"/>
      <c r="JYN85" s="1"/>
      <c r="JYO85" s="1"/>
      <c r="JYP85" s="1"/>
      <c r="JYQ85" s="1"/>
      <c r="JYR85" s="1"/>
      <c r="JYS85" s="1"/>
      <c r="JYT85" s="1"/>
      <c r="JYU85" s="1"/>
      <c r="JYV85" s="1"/>
      <c r="JYW85" s="1"/>
      <c r="JYX85" s="1"/>
      <c r="JYY85" s="1"/>
      <c r="JYZ85" s="1"/>
      <c r="JZA85" s="1"/>
      <c r="JZB85" s="1"/>
      <c r="JZC85" s="1"/>
      <c r="JZD85" s="1"/>
      <c r="JZE85" s="1"/>
      <c r="JZF85" s="1"/>
      <c r="JZG85" s="1"/>
      <c r="JZH85" s="1"/>
      <c r="JZI85" s="1"/>
      <c r="JZJ85" s="1"/>
      <c r="JZK85" s="1"/>
      <c r="JZL85" s="1"/>
      <c r="JZM85" s="1"/>
      <c r="JZN85" s="1"/>
      <c r="JZO85" s="1"/>
      <c r="JZP85" s="1"/>
      <c r="JZQ85" s="1"/>
      <c r="JZR85" s="1"/>
      <c r="JZS85" s="1"/>
      <c r="JZT85" s="1"/>
      <c r="JZU85" s="1"/>
      <c r="JZV85" s="1"/>
      <c r="JZW85" s="1"/>
      <c r="JZX85" s="1"/>
      <c r="JZY85" s="1"/>
      <c r="JZZ85" s="1"/>
      <c r="KAA85" s="1"/>
      <c r="KAB85" s="1"/>
      <c r="KAC85" s="1"/>
      <c r="KAD85" s="1"/>
      <c r="KAE85" s="1"/>
      <c r="KAF85" s="1"/>
      <c r="KAG85" s="1"/>
      <c r="KAH85" s="1"/>
      <c r="KAI85" s="1"/>
      <c r="KAJ85" s="1"/>
      <c r="KAK85" s="1"/>
      <c r="KAL85" s="1"/>
      <c r="KAM85" s="1"/>
      <c r="KAN85" s="1"/>
      <c r="KAO85" s="1"/>
      <c r="KAP85" s="1"/>
      <c r="KAQ85" s="1"/>
      <c r="KAR85" s="1"/>
      <c r="KAS85" s="1"/>
      <c r="KAT85" s="1"/>
      <c r="KAU85" s="1"/>
      <c r="KAV85" s="1"/>
      <c r="KAW85" s="1"/>
      <c r="KAX85" s="1"/>
      <c r="KAY85" s="1"/>
      <c r="KAZ85" s="1"/>
      <c r="KBA85" s="1"/>
      <c r="KBB85" s="1"/>
      <c r="KBC85" s="1"/>
      <c r="KBD85" s="1"/>
      <c r="KBE85" s="1"/>
      <c r="KBF85" s="1"/>
      <c r="KBG85" s="1"/>
      <c r="KBH85" s="1"/>
      <c r="KBI85" s="1"/>
      <c r="KBJ85" s="1"/>
      <c r="KBK85" s="1"/>
      <c r="KBL85" s="1"/>
      <c r="KBM85" s="1"/>
      <c r="KBN85" s="1"/>
      <c r="KBO85" s="1"/>
      <c r="KBP85" s="1"/>
      <c r="KBQ85" s="1"/>
      <c r="KBR85" s="1"/>
      <c r="KBS85" s="1"/>
      <c r="KBT85" s="1"/>
      <c r="KBU85" s="1"/>
      <c r="KBV85" s="1"/>
      <c r="KBW85" s="1"/>
      <c r="KBX85" s="1"/>
      <c r="KBY85" s="1"/>
      <c r="KBZ85" s="1"/>
      <c r="KCA85" s="1"/>
      <c r="KCB85" s="1"/>
      <c r="KCC85" s="1"/>
      <c r="KCD85" s="1"/>
      <c r="KCE85" s="1"/>
      <c r="KCF85" s="1"/>
      <c r="KCG85" s="1"/>
      <c r="KCH85" s="1"/>
      <c r="KCI85" s="1"/>
      <c r="KCJ85" s="1"/>
      <c r="KCK85" s="1"/>
      <c r="KCL85" s="1"/>
      <c r="KCM85" s="1"/>
      <c r="KCN85" s="1"/>
      <c r="KCO85" s="1"/>
      <c r="KCP85" s="1"/>
      <c r="KCQ85" s="1"/>
      <c r="KCR85" s="1"/>
      <c r="KCS85" s="1"/>
      <c r="KCT85" s="1"/>
      <c r="KCU85" s="1"/>
      <c r="KCV85" s="1"/>
      <c r="KCW85" s="1"/>
      <c r="KCX85" s="1"/>
      <c r="KCY85" s="1"/>
      <c r="KCZ85" s="1"/>
      <c r="KDA85" s="1"/>
      <c r="KDB85" s="1"/>
      <c r="KDC85" s="1"/>
      <c r="KDD85" s="1"/>
      <c r="KDE85" s="1"/>
      <c r="KDF85" s="1"/>
      <c r="KDG85" s="1"/>
      <c r="KDH85" s="1"/>
      <c r="KDI85" s="1"/>
      <c r="KDJ85" s="1"/>
      <c r="KDK85" s="1"/>
      <c r="KDL85" s="1"/>
      <c r="KDM85" s="1"/>
      <c r="KDN85" s="1"/>
      <c r="KDO85" s="1"/>
      <c r="KDP85" s="1"/>
      <c r="KDQ85" s="1"/>
      <c r="KDR85" s="1"/>
      <c r="KDS85" s="1"/>
      <c r="KDT85" s="1"/>
      <c r="KDU85" s="1"/>
      <c r="KDV85" s="1"/>
      <c r="KDW85" s="1"/>
      <c r="KDX85" s="1"/>
      <c r="KDY85" s="1"/>
      <c r="KDZ85" s="1"/>
      <c r="KEA85" s="1"/>
      <c r="KEB85" s="1"/>
      <c r="KEC85" s="1"/>
      <c r="KED85" s="1"/>
      <c r="KEE85" s="1"/>
      <c r="KEF85" s="1"/>
      <c r="KEG85" s="1"/>
      <c r="KEH85" s="1"/>
      <c r="KEI85" s="1"/>
      <c r="KEJ85" s="1"/>
      <c r="KEK85" s="1"/>
      <c r="KEL85" s="1"/>
      <c r="KEM85" s="1"/>
      <c r="KEN85" s="1"/>
      <c r="KEO85" s="1"/>
      <c r="KEP85" s="1"/>
      <c r="KEQ85" s="1"/>
      <c r="KER85" s="1"/>
      <c r="KES85" s="1"/>
      <c r="KET85" s="1"/>
      <c r="KEU85" s="1"/>
      <c r="KEV85" s="1"/>
      <c r="KEW85" s="1"/>
      <c r="KEX85" s="1"/>
      <c r="KEY85" s="1"/>
      <c r="KEZ85" s="1"/>
      <c r="KFA85" s="1"/>
      <c r="KFB85" s="1"/>
      <c r="KFC85" s="1"/>
      <c r="KFD85" s="1"/>
      <c r="KFE85" s="1"/>
      <c r="KFF85" s="1"/>
      <c r="KFG85" s="1"/>
      <c r="KFH85" s="1"/>
      <c r="KFI85" s="1"/>
      <c r="KFJ85" s="1"/>
      <c r="KFK85" s="1"/>
      <c r="KFL85" s="1"/>
      <c r="KFM85" s="1"/>
      <c r="KFN85" s="1"/>
      <c r="KFO85" s="1"/>
      <c r="KFP85" s="1"/>
      <c r="KFQ85" s="1"/>
      <c r="KFR85" s="1"/>
      <c r="KFS85" s="1"/>
      <c r="KFT85" s="1"/>
      <c r="KFU85" s="1"/>
      <c r="KFV85" s="1"/>
      <c r="KFW85" s="1"/>
      <c r="KFX85" s="1"/>
      <c r="KFY85" s="1"/>
      <c r="KFZ85" s="1"/>
      <c r="KGA85" s="1"/>
      <c r="KGB85" s="1"/>
      <c r="KGC85" s="1"/>
      <c r="KGD85" s="1"/>
      <c r="KGE85" s="1"/>
      <c r="KGF85" s="1"/>
      <c r="KGG85" s="1"/>
      <c r="KGH85" s="1"/>
      <c r="KGI85" s="1"/>
      <c r="KGJ85" s="1"/>
      <c r="KGK85" s="1"/>
      <c r="KGL85" s="1"/>
      <c r="KGM85" s="1"/>
      <c r="KGN85" s="1"/>
      <c r="KGO85" s="1"/>
      <c r="KGP85" s="1"/>
      <c r="KGQ85" s="1"/>
      <c r="KGR85" s="1"/>
      <c r="KGS85" s="1"/>
      <c r="KGT85" s="1"/>
      <c r="KGU85" s="1"/>
      <c r="KGV85" s="1"/>
      <c r="KGW85" s="1"/>
      <c r="KGX85" s="1"/>
      <c r="KGY85" s="1"/>
      <c r="KGZ85" s="1"/>
      <c r="KHA85" s="1"/>
      <c r="KHB85" s="1"/>
      <c r="KHC85" s="1"/>
      <c r="KHD85" s="1"/>
      <c r="KHE85" s="1"/>
      <c r="KHF85" s="1"/>
      <c r="KHG85" s="1"/>
      <c r="KHH85" s="1"/>
      <c r="KHI85" s="1"/>
      <c r="KHJ85" s="1"/>
      <c r="KHK85" s="1"/>
      <c r="KHL85" s="1"/>
      <c r="KHM85" s="1"/>
      <c r="KHN85" s="1"/>
      <c r="KHO85" s="1"/>
      <c r="KHP85" s="1"/>
      <c r="KHQ85" s="1"/>
      <c r="KHR85" s="1"/>
      <c r="KHS85" s="1"/>
      <c r="KHT85" s="1"/>
      <c r="KHU85" s="1"/>
      <c r="KHV85" s="1"/>
      <c r="KHW85" s="1"/>
      <c r="KHX85" s="1"/>
      <c r="KHY85" s="1"/>
      <c r="KHZ85" s="1"/>
      <c r="KIA85" s="1"/>
      <c r="KIB85" s="1"/>
      <c r="KIC85" s="1"/>
      <c r="KID85" s="1"/>
      <c r="KIE85" s="1"/>
      <c r="KIF85" s="1"/>
      <c r="KIG85" s="1"/>
      <c r="KIH85" s="1"/>
      <c r="KII85" s="1"/>
      <c r="KIJ85" s="1"/>
      <c r="KIK85" s="1"/>
      <c r="KIL85" s="1"/>
      <c r="KIM85" s="1"/>
      <c r="KIN85" s="1"/>
      <c r="KIO85" s="1"/>
      <c r="KIP85" s="1"/>
      <c r="KIQ85" s="1"/>
      <c r="KIR85" s="1"/>
      <c r="KIS85" s="1"/>
      <c r="KIT85" s="1"/>
      <c r="KIU85" s="1"/>
      <c r="KIV85" s="1"/>
      <c r="KIW85" s="1"/>
      <c r="KIX85" s="1"/>
      <c r="KIY85" s="1"/>
      <c r="KIZ85" s="1"/>
      <c r="KJA85" s="1"/>
      <c r="KJB85" s="1"/>
      <c r="KJC85" s="1"/>
      <c r="KJD85" s="1"/>
      <c r="KJE85" s="1"/>
      <c r="KJF85" s="1"/>
      <c r="KJG85" s="1"/>
      <c r="KJH85" s="1"/>
      <c r="KJI85" s="1"/>
      <c r="KJJ85" s="1"/>
      <c r="KJK85" s="1"/>
      <c r="KJL85" s="1"/>
      <c r="KJM85" s="1"/>
      <c r="KJN85" s="1"/>
      <c r="KJO85" s="1"/>
      <c r="KJP85" s="1"/>
      <c r="KJQ85" s="1"/>
      <c r="KJR85" s="1"/>
      <c r="KJS85" s="1"/>
      <c r="KJT85" s="1"/>
      <c r="KJU85" s="1"/>
      <c r="KJV85" s="1"/>
      <c r="KJW85" s="1"/>
      <c r="KJX85" s="1"/>
      <c r="KJY85" s="1"/>
      <c r="KJZ85" s="1"/>
      <c r="KKA85" s="1"/>
      <c r="KKB85" s="1"/>
      <c r="KKC85" s="1"/>
      <c r="KKD85" s="1"/>
      <c r="KKE85" s="1"/>
      <c r="KKF85" s="1"/>
      <c r="KKG85" s="1"/>
      <c r="KKH85" s="1"/>
      <c r="KKI85" s="1"/>
      <c r="KKJ85" s="1"/>
      <c r="KKK85" s="1"/>
      <c r="KKL85" s="1"/>
      <c r="KKM85" s="1"/>
      <c r="KKN85" s="1"/>
      <c r="KKO85" s="1"/>
      <c r="KKP85" s="1"/>
      <c r="KKQ85" s="1"/>
      <c r="KKR85" s="1"/>
      <c r="KKS85" s="1"/>
      <c r="KKT85" s="1"/>
      <c r="KKU85" s="1"/>
      <c r="KKV85" s="1"/>
      <c r="KKW85" s="1"/>
      <c r="KKX85" s="1"/>
      <c r="KKY85" s="1"/>
      <c r="KKZ85" s="1"/>
      <c r="KLA85" s="1"/>
      <c r="KLB85" s="1"/>
      <c r="KLC85" s="1"/>
      <c r="KLD85" s="1"/>
      <c r="KLE85" s="1"/>
      <c r="KLF85" s="1"/>
      <c r="KLG85" s="1"/>
      <c r="KLH85" s="1"/>
      <c r="KLI85" s="1"/>
      <c r="KLJ85" s="1"/>
      <c r="KLK85" s="1"/>
      <c r="KLL85" s="1"/>
      <c r="KLM85" s="1"/>
      <c r="KLN85" s="1"/>
      <c r="KLO85" s="1"/>
      <c r="KLP85" s="1"/>
      <c r="KLQ85" s="1"/>
      <c r="KLR85" s="1"/>
      <c r="KLS85" s="1"/>
      <c r="KLT85" s="1"/>
      <c r="KLU85" s="1"/>
      <c r="KLV85" s="1"/>
      <c r="KLW85" s="1"/>
      <c r="KLX85" s="1"/>
      <c r="KLY85" s="1"/>
      <c r="KLZ85" s="1"/>
      <c r="KMA85" s="1"/>
      <c r="KMB85" s="1"/>
      <c r="KMC85" s="1"/>
      <c r="KMD85" s="1"/>
      <c r="KME85" s="1"/>
      <c r="KMF85" s="1"/>
      <c r="KMG85" s="1"/>
      <c r="KMH85" s="1"/>
      <c r="KMI85" s="1"/>
      <c r="KMJ85" s="1"/>
      <c r="KMK85" s="1"/>
      <c r="KML85" s="1"/>
      <c r="KMM85" s="1"/>
      <c r="KMN85" s="1"/>
      <c r="KMO85" s="1"/>
      <c r="KMP85" s="1"/>
      <c r="KMQ85" s="1"/>
      <c r="KMR85" s="1"/>
      <c r="KMS85" s="1"/>
      <c r="KMT85" s="1"/>
      <c r="KMU85" s="1"/>
      <c r="KMV85" s="1"/>
      <c r="KMW85" s="1"/>
      <c r="KMX85" s="1"/>
      <c r="KMY85" s="1"/>
      <c r="KMZ85" s="1"/>
      <c r="KNA85" s="1"/>
      <c r="KNB85" s="1"/>
      <c r="KNC85" s="1"/>
      <c r="KND85" s="1"/>
      <c r="KNE85" s="1"/>
      <c r="KNF85" s="1"/>
      <c r="KNG85" s="1"/>
      <c r="KNH85" s="1"/>
      <c r="KNI85" s="1"/>
      <c r="KNJ85" s="1"/>
      <c r="KNK85" s="1"/>
      <c r="KNL85" s="1"/>
      <c r="KNM85" s="1"/>
      <c r="KNN85" s="1"/>
      <c r="KNO85" s="1"/>
      <c r="KNP85" s="1"/>
      <c r="KNQ85" s="1"/>
      <c r="KNR85" s="1"/>
      <c r="KNS85" s="1"/>
      <c r="KNT85" s="1"/>
      <c r="KNU85" s="1"/>
      <c r="KNV85" s="1"/>
      <c r="KNW85" s="1"/>
      <c r="KNX85" s="1"/>
      <c r="KNY85" s="1"/>
      <c r="KNZ85" s="1"/>
      <c r="KOA85" s="1"/>
      <c r="KOB85" s="1"/>
      <c r="KOC85" s="1"/>
      <c r="KOD85" s="1"/>
      <c r="KOE85" s="1"/>
      <c r="KOF85" s="1"/>
      <c r="KOG85" s="1"/>
      <c r="KOH85" s="1"/>
      <c r="KOI85" s="1"/>
      <c r="KOJ85" s="1"/>
      <c r="KOK85" s="1"/>
      <c r="KOL85" s="1"/>
      <c r="KOM85" s="1"/>
      <c r="KON85" s="1"/>
      <c r="KOO85" s="1"/>
      <c r="KOP85" s="1"/>
      <c r="KOQ85" s="1"/>
      <c r="KOR85" s="1"/>
      <c r="KOS85" s="1"/>
      <c r="KOT85" s="1"/>
      <c r="KOU85" s="1"/>
      <c r="KOV85" s="1"/>
      <c r="KOW85" s="1"/>
      <c r="KOX85" s="1"/>
      <c r="KOY85" s="1"/>
      <c r="KOZ85" s="1"/>
      <c r="KPA85" s="1"/>
      <c r="KPB85" s="1"/>
      <c r="KPC85" s="1"/>
      <c r="KPD85" s="1"/>
      <c r="KPE85" s="1"/>
      <c r="KPF85" s="1"/>
      <c r="KPG85" s="1"/>
      <c r="KPH85" s="1"/>
      <c r="KPI85" s="1"/>
      <c r="KPJ85" s="1"/>
      <c r="KPK85" s="1"/>
      <c r="KPL85" s="1"/>
      <c r="KPM85" s="1"/>
      <c r="KPN85" s="1"/>
      <c r="KPO85" s="1"/>
      <c r="KPP85" s="1"/>
      <c r="KPQ85" s="1"/>
      <c r="KPR85" s="1"/>
      <c r="KPS85" s="1"/>
      <c r="KPT85" s="1"/>
      <c r="KPU85" s="1"/>
      <c r="KPV85" s="1"/>
      <c r="KPW85" s="1"/>
      <c r="KPX85" s="1"/>
      <c r="KPY85" s="1"/>
      <c r="KPZ85" s="1"/>
      <c r="KQA85" s="1"/>
      <c r="KQB85" s="1"/>
      <c r="KQC85" s="1"/>
      <c r="KQD85" s="1"/>
      <c r="KQE85" s="1"/>
      <c r="KQF85" s="1"/>
      <c r="KQG85" s="1"/>
      <c r="KQH85" s="1"/>
      <c r="KQI85" s="1"/>
      <c r="KQJ85" s="1"/>
      <c r="KQK85" s="1"/>
      <c r="KQL85" s="1"/>
      <c r="KQM85" s="1"/>
      <c r="KQN85" s="1"/>
      <c r="KQO85" s="1"/>
      <c r="KQP85" s="1"/>
      <c r="KQQ85" s="1"/>
      <c r="KQR85" s="1"/>
      <c r="KQS85" s="1"/>
      <c r="KQT85" s="1"/>
      <c r="KQU85" s="1"/>
      <c r="KQV85" s="1"/>
      <c r="KQW85" s="1"/>
      <c r="KQX85" s="1"/>
      <c r="KQY85" s="1"/>
      <c r="KQZ85" s="1"/>
      <c r="KRA85" s="1"/>
      <c r="KRB85" s="1"/>
      <c r="KRC85" s="1"/>
      <c r="KRD85" s="1"/>
      <c r="KRE85" s="1"/>
      <c r="KRF85" s="1"/>
      <c r="KRG85" s="1"/>
      <c r="KRH85" s="1"/>
      <c r="KRI85" s="1"/>
      <c r="KRJ85" s="1"/>
      <c r="KRK85" s="1"/>
      <c r="KRL85" s="1"/>
      <c r="KRM85" s="1"/>
      <c r="KRN85" s="1"/>
      <c r="KRO85" s="1"/>
      <c r="KRP85" s="1"/>
      <c r="KRQ85" s="1"/>
      <c r="KRR85" s="1"/>
      <c r="KRS85" s="1"/>
      <c r="KRT85" s="1"/>
      <c r="KRU85" s="1"/>
      <c r="KRV85" s="1"/>
      <c r="KRW85" s="1"/>
      <c r="KRX85" s="1"/>
      <c r="KRY85" s="1"/>
      <c r="KRZ85" s="1"/>
      <c r="KSA85" s="1"/>
      <c r="KSB85" s="1"/>
      <c r="KSC85" s="1"/>
      <c r="KSD85" s="1"/>
      <c r="KSE85" s="1"/>
      <c r="KSF85" s="1"/>
      <c r="KSG85" s="1"/>
      <c r="KSH85" s="1"/>
      <c r="KSI85" s="1"/>
      <c r="KSJ85" s="1"/>
      <c r="KSK85" s="1"/>
      <c r="KSL85" s="1"/>
      <c r="KSM85" s="1"/>
      <c r="KSN85" s="1"/>
      <c r="KSO85" s="1"/>
      <c r="KSP85" s="1"/>
      <c r="KSQ85" s="1"/>
      <c r="KSR85" s="1"/>
      <c r="KSS85" s="1"/>
      <c r="KST85" s="1"/>
      <c r="KSU85" s="1"/>
      <c r="KSV85" s="1"/>
      <c r="KSW85" s="1"/>
      <c r="KSX85" s="1"/>
      <c r="KSY85" s="1"/>
      <c r="KSZ85" s="1"/>
      <c r="KTA85" s="1"/>
      <c r="KTB85" s="1"/>
      <c r="KTC85" s="1"/>
      <c r="KTD85" s="1"/>
      <c r="KTE85" s="1"/>
      <c r="KTF85" s="1"/>
      <c r="KTG85" s="1"/>
      <c r="KTH85" s="1"/>
      <c r="KTI85" s="1"/>
      <c r="KTJ85" s="1"/>
      <c r="KTK85" s="1"/>
      <c r="KTL85" s="1"/>
      <c r="KTM85" s="1"/>
      <c r="KTN85" s="1"/>
      <c r="KTO85" s="1"/>
      <c r="KTP85" s="1"/>
      <c r="KTQ85" s="1"/>
      <c r="KTR85" s="1"/>
      <c r="KTS85" s="1"/>
      <c r="KTT85" s="1"/>
      <c r="KTU85" s="1"/>
      <c r="KTV85" s="1"/>
      <c r="KTW85" s="1"/>
      <c r="KTX85" s="1"/>
      <c r="KTY85" s="1"/>
      <c r="KTZ85" s="1"/>
      <c r="KUA85" s="1"/>
      <c r="KUB85" s="1"/>
      <c r="KUC85" s="1"/>
      <c r="KUD85" s="1"/>
      <c r="KUE85" s="1"/>
      <c r="KUF85" s="1"/>
      <c r="KUG85" s="1"/>
      <c r="KUH85" s="1"/>
      <c r="KUI85" s="1"/>
      <c r="KUJ85" s="1"/>
      <c r="KUK85" s="1"/>
      <c r="KUL85" s="1"/>
      <c r="KUM85" s="1"/>
      <c r="KUN85" s="1"/>
      <c r="KUO85" s="1"/>
      <c r="KUP85" s="1"/>
      <c r="KUQ85" s="1"/>
      <c r="KUR85" s="1"/>
      <c r="KUS85" s="1"/>
      <c r="KUT85" s="1"/>
      <c r="KUU85" s="1"/>
      <c r="KUV85" s="1"/>
      <c r="KUW85" s="1"/>
      <c r="KUX85" s="1"/>
      <c r="KUY85" s="1"/>
      <c r="KUZ85" s="1"/>
      <c r="KVA85" s="1"/>
      <c r="KVB85" s="1"/>
      <c r="KVC85" s="1"/>
      <c r="KVD85" s="1"/>
      <c r="KVE85" s="1"/>
      <c r="KVF85" s="1"/>
      <c r="KVG85" s="1"/>
      <c r="KVH85" s="1"/>
      <c r="KVI85" s="1"/>
      <c r="KVJ85" s="1"/>
      <c r="KVK85" s="1"/>
      <c r="KVL85" s="1"/>
      <c r="KVM85" s="1"/>
      <c r="KVN85" s="1"/>
      <c r="KVO85" s="1"/>
      <c r="KVP85" s="1"/>
      <c r="KVQ85" s="1"/>
      <c r="KVR85" s="1"/>
      <c r="KVS85" s="1"/>
      <c r="KVT85" s="1"/>
      <c r="KVU85" s="1"/>
      <c r="KVV85" s="1"/>
      <c r="KVW85" s="1"/>
      <c r="KVX85" s="1"/>
      <c r="KVY85" s="1"/>
      <c r="KVZ85" s="1"/>
      <c r="KWA85" s="1"/>
      <c r="KWB85" s="1"/>
      <c r="KWC85" s="1"/>
      <c r="KWD85" s="1"/>
      <c r="KWE85" s="1"/>
      <c r="KWF85" s="1"/>
      <c r="KWG85" s="1"/>
      <c r="KWH85" s="1"/>
      <c r="KWI85" s="1"/>
      <c r="KWJ85" s="1"/>
      <c r="KWK85" s="1"/>
      <c r="KWL85" s="1"/>
      <c r="KWM85" s="1"/>
      <c r="KWN85" s="1"/>
      <c r="KWO85" s="1"/>
      <c r="KWP85" s="1"/>
      <c r="KWQ85" s="1"/>
      <c r="KWR85" s="1"/>
      <c r="KWS85" s="1"/>
      <c r="KWT85" s="1"/>
      <c r="KWU85" s="1"/>
      <c r="KWV85" s="1"/>
      <c r="KWW85" s="1"/>
      <c r="KWX85" s="1"/>
      <c r="KWY85" s="1"/>
      <c r="KWZ85" s="1"/>
      <c r="KXA85" s="1"/>
      <c r="KXB85" s="1"/>
      <c r="KXC85" s="1"/>
      <c r="KXD85" s="1"/>
      <c r="KXE85" s="1"/>
      <c r="KXF85" s="1"/>
      <c r="KXG85" s="1"/>
      <c r="KXH85" s="1"/>
      <c r="KXI85" s="1"/>
      <c r="KXJ85" s="1"/>
      <c r="KXK85" s="1"/>
      <c r="KXL85" s="1"/>
      <c r="KXM85" s="1"/>
      <c r="KXN85" s="1"/>
      <c r="KXO85" s="1"/>
      <c r="KXP85" s="1"/>
      <c r="KXQ85" s="1"/>
      <c r="KXR85" s="1"/>
      <c r="KXS85" s="1"/>
      <c r="KXT85" s="1"/>
      <c r="KXU85" s="1"/>
      <c r="KXV85" s="1"/>
      <c r="KXW85" s="1"/>
      <c r="KXX85" s="1"/>
      <c r="KXY85" s="1"/>
      <c r="KXZ85" s="1"/>
      <c r="KYA85" s="1"/>
      <c r="KYB85" s="1"/>
      <c r="KYC85" s="1"/>
      <c r="KYD85" s="1"/>
      <c r="KYE85" s="1"/>
      <c r="KYF85" s="1"/>
      <c r="KYG85" s="1"/>
      <c r="KYH85" s="1"/>
      <c r="KYI85" s="1"/>
      <c r="KYJ85" s="1"/>
      <c r="KYK85" s="1"/>
      <c r="KYL85" s="1"/>
      <c r="KYM85" s="1"/>
      <c r="KYN85" s="1"/>
      <c r="KYO85" s="1"/>
      <c r="KYP85" s="1"/>
      <c r="KYQ85" s="1"/>
      <c r="KYR85" s="1"/>
      <c r="KYS85" s="1"/>
      <c r="KYT85" s="1"/>
      <c r="KYU85" s="1"/>
      <c r="KYV85" s="1"/>
      <c r="KYW85" s="1"/>
      <c r="KYX85" s="1"/>
      <c r="KYY85" s="1"/>
      <c r="KYZ85" s="1"/>
      <c r="KZA85" s="1"/>
      <c r="KZB85" s="1"/>
      <c r="KZC85" s="1"/>
      <c r="KZD85" s="1"/>
      <c r="KZE85" s="1"/>
      <c r="KZF85" s="1"/>
      <c r="KZG85" s="1"/>
      <c r="KZH85" s="1"/>
      <c r="KZI85" s="1"/>
      <c r="KZJ85" s="1"/>
      <c r="KZK85" s="1"/>
      <c r="KZL85" s="1"/>
      <c r="KZM85" s="1"/>
      <c r="KZN85" s="1"/>
      <c r="KZO85" s="1"/>
      <c r="KZP85" s="1"/>
      <c r="KZQ85" s="1"/>
      <c r="KZR85" s="1"/>
      <c r="KZS85" s="1"/>
      <c r="KZT85" s="1"/>
      <c r="KZU85" s="1"/>
      <c r="KZV85" s="1"/>
      <c r="KZW85" s="1"/>
      <c r="KZX85" s="1"/>
      <c r="KZY85" s="1"/>
      <c r="KZZ85" s="1"/>
      <c r="LAA85" s="1"/>
      <c r="LAB85" s="1"/>
      <c r="LAC85" s="1"/>
      <c r="LAD85" s="1"/>
      <c r="LAE85" s="1"/>
      <c r="LAF85" s="1"/>
      <c r="LAG85" s="1"/>
      <c r="LAH85" s="1"/>
      <c r="LAI85" s="1"/>
      <c r="LAJ85" s="1"/>
      <c r="LAK85" s="1"/>
      <c r="LAL85" s="1"/>
      <c r="LAM85" s="1"/>
      <c r="LAN85" s="1"/>
      <c r="LAO85" s="1"/>
      <c r="LAP85" s="1"/>
      <c r="LAQ85" s="1"/>
      <c r="LAR85" s="1"/>
      <c r="LAS85" s="1"/>
      <c r="LAT85" s="1"/>
      <c r="LAU85" s="1"/>
      <c r="LAV85" s="1"/>
      <c r="LAW85" s="1"/>
      <c r="LAX85" s="1"/>
      <c r="LAY85" s="1"/>
      <c r="LAZ85" s="1"/>
      <c r="LBA85" s="1"/>
      <c r="LBB85" s="1"/>
      <c r="LBC85" s="1"/>
      <c r="LBD85" s="1"/>
      <c r="LBE85" s="1"/>
      <c r="LBF85" s="1"/>
      <c r="LBG85" s="1"/>
      <c r="LBH85" s="1"/>
      <c r="LBI85" s="1"/>
      <c r="LBJ85" s="1"/>
      <c r="LBK85" s="1"/>
      <c r="LBL85" s="1"/>
      <c r="LBM85" s="1"/>
      <c r="LBN85" s="1"/>
      <c r="LBO85" s="1"/>
      <c r="LBP85" s="1"/>
      <c r="LBQ85" s="1"/>
      <c r="LBR85" s="1"/>
      <c r="LBS85" s="1"/>
      <c r="LBT85" s="1"/>
      <c r="LBU85" s="1"/>
      <c r="LBV85" s="1"/>
      <c r="LBW85" s="1"/>
      <c r="LBX85" s="1"/>
      <c r="LBY85" s="1"/>
      <c r="LBZ85" s="1"/>
      <c r="LCA85" s="1"/>
      <c r="LCB85" s="1"/>
      <c r="LCC85" s="1"/>
      <c r="LCD85" s="1"/>
      <c r="LCE85" s="1"/>
      <c r="LCF85" s="1"/>
      <c r="LCG85" s="1"/>
      <c r="LCH85" s="1"/>
      <c r="LCI85" s="1"/>
      <c r="LCJ85" s="1"/>
      <c r="LCK85" s="1"/>
      <c r="LCL85" s="1"/>
      <c r="LCM85" s="1"/>
      <c r="LCN85" s="1"/>
      <c r="LCO85" s="1"/>
      <c r="LCP85" s="1"/>
      <c r="LCQ85" s="1"/>
      <c r="LCR85" s="1"/>
      <c r="LCS85" s="1"/>
      <c r="LCT85" s="1"/>
      <c r="LCU85" s="1"/>
      <c r="LCV85" s="1"/>
      <c r="LCW85" s="1"/>
      <c r="LCX85" s="1"/>
      <c r="LCY85" s="1"/>
      <c r="LCZ85" s="1"/>
      <c r="LDA85" s="1"/>
      <c r="LDB85" s="1"/>
      <c r="LDC85" s="1"/>
      <c r="LDD85" s="1"/>
      <c r="LDE85" s="1"/>
      <c r="LDF85" s="1"/>
      <c r="LDG85" s="1"/>
      <c r="LDH85" s="1"/>
      <c r="LDI85" s="1"/>
      <c r="LDJ85" s="1"/>
      <c r="LDK85" s="1"/>
      <c r="LDL85" s="1"/>
      <c r="LDM85" s="1"/>
      <c r="LDN85" s="1"/>
      <c r="LDO85" s="1"/>
      <c r="LDP85" s="1"/>
      <c r="LDQ85" s="1"/>
      <c r="LDR85" s="1"/>
      <c r="LDS85" s="1"/>
      <c r="LDT85" s="1"/>
      <c r="LDU85" s="1"/>
      <c r="LDV85" s="1"/>
      <c r="LDW85" s="1"/>
      <c r="LDX85" s="1"/>
      <c r="LDY85" s="1"/>
      <c r="LDZ85" s="1"/>
      <c r="LEA85" s="1"/>
      <c r="LEB85" s="1"/>
      <c r="LEC85" s="1"/>
      <c r="LED85" s="1"/>
      <c r="LEE85" s="1"/>
      <c r="LEF85" s="1"/>
      <c r="LEG85" s="1"/>
      <c r="LEH85" s="1"/>
      <c r="LEI85" s="1"/>
      <c r="LEJ85" s="1"/>
      <c r="LEK85" s="1"/>
      <c r="LEL85" s="1"/>
      <c r="LEM85" s="1"/>
      <c r="LEN85" s="1"/>
      <c r="LEO85" s="1"/>
      <c r="LEP85" s="1"/>
      <c r="LEQ85" s="1"/>
      <c r="LER85" s="1"/>
      <c r="LES85" s="1"/>
      <c r="LET85" s="1"/>
      <c r="LEU85" s="1"/>
      <c r="LEV85" s="1"/>
      <c r="LEW85" s="1"/>
      <c r="LEX85" s="1"/>
      <c r="LEY85" s="1"/>
      <c r="LEZ85" s="1"/>
      <c r="LFA85" s="1"/>
      <c r="LFB85" s="1"/>
      <c r="LFC85" s="1"/>
      <c r="LFD85" s="1"/>
      <c r="LFE85" s="1"/>
      <c r="LFF85" s="1"/>
      <c r="LFG85" s="1"/>
      <c r="LFH85" s="1"/>
      <c r="LFI85" s="1"/>
      <c r="LFJ85" s="1"/>
      <c r="LFK85" s="1"/>
      <c r="LFL85" s="1"/>
      <c r="LFM85" s="1"/>
      <c r="LFN85" s="1"/>
      <c r="LFO85" s="1"/>
      <c r="LFP85" s="1"/>
      <c r="LFQ85" s="1"/>
      <c r="LFR85" s="1"/>
      <c r="LFS85" s="1"/>
      <c r="LFT85" s="1"/>
      <c r="LFU85" s="1"/>
      <c r="LFV85" s="1"/>
      <c r="LFW85" s="1"/>
      <c r="LFX85" s="1"/>
      <c r="LFY85" s="1"/>
      <c r="LFZ85" s="1"/>
      <c r="LGA85" s="1"/>
      <c r="LGB85" s="1"/>
      <c r="LGC85" s="1"/>
      <c r="LGD85" s="1"/>
      <c r="LGE85" s="1"/>
      <c r="LGF85" s="1"/>
      <c r="LGG85" s="1"/>
      <c r="LGH85" s="1"/>
      <c r="LGI85" s="1"/>
      <c r="LGJ85" s="1"/>
      <c r="LGK85" s="1"/>
      <c r="LGL85" s="1"/>
      <c r="LGM85" s="1"/>
      <c r="LGN85" s="1"/>
      <c r="LGO85" s="1"/>
      <c r="LGP85" s="1"/>
      <c r="LGQ85" s="1"/>
      <c r="LGR85" s="1"/>
      <c r="LGS85" s="1"/>
      <c r="LGT85" s="1"/>
      <c r="LGU85" s="1"/>
      <c r="LGV85" s="1"/>
      <c r="LGW85" s="1"/>
      <c r="LGX85" s="1"/>
      <c r="LGY85" s="1"/>
      <c r="LGZ85" s="1"/>
      <c r="LHA85" s="1"/>
      <c r="LHB85" s="1"/>
      <c r="LHC85" s="1"/>
      <c r="LHD85" s="1"/>
      <c r="LHE85" s="1"/>
      <c r="LHF85" s="1"/>
      <c r="LHG85" s="1"/>
      <c r="LHH85" s="1"/>
      <c r="LHI85" s="1"/>
      <c r="LHJ85" s="1"/>
      <c r="LHK85" s="1"/>
      <c r="LHL85" s="1"/>
      <c r="LHM85" s="1"/>
      <c r="LHN85" s="1"/>
      <c r="LHO85" s="1"/>
      <c r="LHP85" s="1"/>
      <c r="LHQ85" s="1"/>
      <c r="LHR85" s="1"/>
      <c r="LHS85" s="1"/>
      <c r="LHT85" s="1"/>
      <c r="LHU85" s="1"/>
      <c r="LHV85" s="1"/>
      <c r="LHW85" s="1"/>
      <c r="LHX85" s="1"/>
      <c r="LHY85" s="1"/>
      <c r="LHZ85" s="1"/>
      <c r="LIA85" s="1"/>
      <c r="LIB85" s="1"/>
      <c r="LIC85" s="1"/>
      <c r="LID85" s="1"/>
      <c r="LIE85" s="1"/>
      <c r="LIF85" s="1"/>
      <c r="LIG85" s="1"/>
      <c r="LIH85" s="1"/>
      <c r="LII85" s="1"/>
      <c r="LIJ85" s="1"/>
      <c r="LIK85" s="1"/>
      <c r="LIL85" s="1"/>
      <c r="LIM85" s="1"/>
      <c r="LIN85" s="1"/>
      <c r="LIO85" s="1"/>
      <c r="LIP85" s="1"/>
      <c r="LIQ85" s="1"/>
      <c r="LIR85" s="1"/>
      <c r="LIS85" s="1"/>
      <c r="LIT85" s="1"/>
      <c r="LIU85" s="1"/>
      <c r="LIV85" s="1"/>
      <c r="LIW85" s="1"/>
      <c r="LIX85" s="1"/>
      <c r="LIY85" s="1"/>
      <c r="LIZ85" s="1"/>
      <c r="LJA85" s="1"/>
      <c r="LJB85" s="1"/>
      <c r="LJC85" s="1"/>
      <c r="LJD85" s="1"/>
      <c r="LJE85" s="1"/>
      <c r="LJF85" s="1"/>
      <c r="LJG85" s="1"/>
      <c r="LJH85" s="1"/>
      <c r="LJI85" s="1"/>
      <c r="LJJ85" s="1"/>
      <c r="LJK85" s="1"/>
      <c r="LJL85" s="1"/>
      <c r="LJM85" s="1"/>
      <c r="LJN85" s="1"/>
      <c r="LJO85" s="1"/>
      <c r="LJP85" s="1"/>
      <c r="LJQ85" s="1"/>
      <c r="LJR85" s="1"/>
      <c r="LJS85" s="1"/>
      <c r="LJT85" s="1"/>
      <c r="LJU85" s="1"/>
      <c r="LJV85" s="1"/>
      <c r="LJW85" s="1"/>
      <c r="LJX85" s="1"/>
      <c r="LJY85" s="1"/>
      <c r="LJZ85" s="1"/>
      <c r="LKA85" s="1"/>
      <c r="LKB85" s="1"/>
      <c r="LKC85" s="1"/>
      <c r="LKD85" s="1"/>
      <c r="LKE85" s="1"/>
      <c r="LKF85" s="1"/>
      <c r="LKG85" s="1"/>
      <c r="LKH85" s="1"/>
      <c r="LKI85" s="1"/>
      <c r="LKJ85" s="1"/>
      <c r="LKK85" s="1"/>
      <c r="LKL85" s="1"/>
      <c r="LKM85" s="1"/>
      <c r="LKN85" s="1"/>
      <c r="LKO85" s="1"/>
      <c r="LKP85" s="1"/>
      <c r="LKQ85" s="1"/>
      <c r="LKR85" s="1"/>
      <c r="LKS85" s="1"/>
      <c r="LKT85" s="1"/>
      <c r="LKU85" s="1"/>
      <c r="LKV85" s="1"/>
      <c r="LKW85" s="1"/>
      <c r="LKX85" s="1"/>
      <c r="LKY85" s="1"/>
      <c r="LKZ85" s="1"/>
      <c r="LLA85" s="1"/>
      <c r="LLB85" s="1"/>
      <c r="LLC85" s="1"/>
      <c r="LLD85" s="1"/>
      <c r="LLE85" s="1"/>
      <c r="LLF85" s="1"/>
      <c r="LLG85" s="1"/>
      <c r="LLH85" s="1"/>
      <c r="LLI85" s="1"/>
      <c r="LLJ85" s="1"/>
      <c r="LLK85" s="1"/>
      <c r="LLL85" s="1"/>
      <c r="LLM85" s="1"/>
      <c r="LLN85" s="1"/>
      <c r="LLO85" s="1"/>
      <c r="LLP85" s="1"/>
      <c r="LLQ85" s="1"/>
      <c r="LLR85" s="1"/>
      <c r="LLS85" s="1"/>
      <c r="LLT85" s="1"/>
      <c r="LLU85" s="1"/>
      <c r="LLV85" s="1"/>
      <c r="LLW85" s="1"/>
      <c r="LLX85" s="1"/>
      <c r="LLY85" s="1"/>
      <c r="LLZ85" s="1"/>
      <c r="LMA85" s="1"/>
      <c r="LMB85" s="1"/>
      <c r="LMC85" s="1"/>
      <c r="LMD85" s="1"/>
      <c r="LME85" s="1"/>
      <c r="LMF85" s="1"/>
      <c r="LMG85" s="1"/>
      <c r="LMH85" s="1"/>
      <c r="LMI85" s="1"/>
      <c r="LMJ85" s="1"/>
      <c r="LMK85" s="1"/>
      <c r="LML85" s="1"/>
      <c r="LMM85" s="1"/>
      <c r="LMN85" s="1"/>
      <c r="LMO85" s="1"/>
      <c r="LMP85" s="1"/>
      <c r="LMQ85" s="1"/>
      <c r="LMR85" s="1"/>
      <c r="LMS85" s="1"/>
      <c r="LMT85" s="1"/>
      <c r="LMU85" s="1"/>
      <c r="LMV85" s="1"/>
      <c r="LMW85" s="1"/>
      <c r="LMX85" s="1"/>
      <c r="LMY85" s="1"/>
      <c r="LMZ85" s="1"/>
      <c r="LNA85" s="1"/>
      <c r="LNB85" s="1"/>
      <c r="LNC85" s="1"/>
      <c r="LND85" s="1"/>
      <c r="LNE85" s="1"/>
      <c r="LNF85" s="1"/>
      <c r="LNG85" s="1"/>
      <c r="LNH85" s="1"/>
      <c r="LNI85" s="1"/>
      <c r="LNJ85" s="1"/>
      <c r="LNK85" s="1"/>
      <c r="LNL85" s="1"/>
      <c r="LNM85" s="1"/>
      <c r="LNN85" s="1"/>
      <c r="LNO85" s="1"/>
      <c r="LNP85" s="1"/>
      <c r="LNQ85" s="1"/>
      <c r="LNR85" s="1"/>
      <c r="LNS85" s="1"/>
      <c r="LNT85" s="1"/>
      <c r="LNU85" s="1"/>
      <c r="LNV85" s="1"/>
      <c r="LNW85" s="1"/>
      <c r="LNX85" s="1"/>
      <c r="LNY85" s="1"/>
      <c r="LNZ85" s="1"/>
      <c r="LOA85" s="1"/>
      <c r="LOB85" s="1"/>
      <c r="LOC85" s="1"/>
      <c r="LOD85" s="1"/>
      <c r="LOE85" s="1"/>
      <c r="LOF85" s="1"/>
      <c r="LOG85" s="1"/>
      <c r="LOH85" s="1"/>
      <c r="LOI85" s="1"/>
      <c r="LOJ85" s="1"/>
      <c r="LOK85" s="1"/>
      <c r="LOL85" s="1"/>
      <c r="LOM85" s="1"/>
      <c r="LON85" s="1"/>
      <c r="LOO85" s="1"/>
      <c r="LOP85" s="1"/>
      <c r="LOQ85" s="1"/>
      <c r="LOR85" s="1"/>
      <c r="LOS85" s="1"/>
      <c r="LOT85" s="1"/>
      <c r="LOU85" s="1"/>
      <c r="LOV85" s="1"/>
      <c r="LOW85" s="1"/>
      <c r="LOX85" s="1"/>
      <c r="LOY85" s="1"/>
      <c r="LOZ85" s="1"/>
      <c r="LPA85" s="1"/>
      <c r="LPB85" s="1"/>
      <c r="LPC85" s="1"/>
      <c r="LPD85" s="1"/>
      <c r="LPE85" s="1"/>
      <c r="LPF85" s="1"/>
      <c r="LPG85" s="1"/>
      <c r="LPH85" s="1"/>
      <c r="LPI85" s="1"/>
      <c r="LPJ85" s="1"/>
      <c r="LPK85" s="1"/>
      <c r="LPL85" s="1"/>
      <c r="LPM85" s="1"/>
      <c r="LPN85" s="1"/>
      <c r="LPO85" s="1"/>
      <c r="LPP85" s="1"/>
      <c r="LPQ85" s="1"/>
      <c r="LPR85" s="1"/>
      <c r="LPS85" s="1"/>
      <c r="LPT85" s="1"/>
      <c r="LPU85" s="1"/>
      <c r="LPV85" s="1"/>
      <c r="LPW85" s="1"/>
      <c r="LPX85" s="1"/>
      <c r="LPY85" s="1"/>
      <c r="LPZ85" s="1"/>
      <c r="LQA85" s="1"/>
      <c r="LQB85" s="1"/>
      <c r="LQC85" s="1"/>
      <c r="LQD85" s="1"/>
      <c r="LQE85" s="1"/>
      <c r="LQF85" s="1"/>
      <c r="LQG85" s="1"/>
      <c r="LQH85" s="1"/>
      <c r="LQI85" s="1"/>
      <c r="LQJ85" s="1"/>
      <c r="LQK85" s="1"/>
      <c r="LQL85" s="1"/>
      <c r="LQM85" s="1"/>
      <c r="LQN85" s="1"/>
      <c r="LQO85" s="1"/>
      <c r="LQP85" s="1"/>
      <c r="LQQ85" s="1"/>
      <c r="LQR85" s="1"/>
      <c r="LQS85" s="1"/>
      <c r="LQT85" s="1"/>
      <c r="LQU85" s="1"/>
      <c r="LQV85" s="1"/>
      <c r="LQW85" s="1"/>
      <c r="LQX85" s="1"/>
      <c r="LQY85" s="1"/>
      <c r="LQZ85" s="1"/>
      <c r="LRA85" s="1"/>
      <c r="LRB85" s="1"/>
      <c r="LRC85" s="1"/>
      <c r="LRD85" s="1"/>
      <c r="LRE85" s="1"/>
      <c r="LRF85" s="1"/>
      <c r="LRG85" s="1"/>
      <c r="LRH85" s="1"/>
      <c r="LRI85" s="1"/>
      <c r="LRJ85" s="1"/>
      <c r="LRK85" s="1"/>
      <c r="LRL85" s="1"/>
      <c r="LRM85" s="1"/>
      <c r="LRN85" s="1"/>
      <c r="LRO85" s="1"/>
      <c r="LRP85" s="1"/>
      <c r="LRQ85" s="1"/>
      <c r="LRR85" s="1"/>
      <c r="LRS85" s="1"/>
      <c r="LRT85" s="1"/>
      <c r="LRU85" s="1"/>
      <c r="LRV85" s="1"/>
      <c r="LRW85" s="1"/>
      <c r="LRX85" s="1"/>
      <c r="LRY85" s="1"/>
      <c r="LRZ85" s="1"/>
      <c r="LSA85" s="1"/>
      <c r="LSB85" s="1"/>
      <c r="LSC85" s="1"/>
      <c r="LSD85" s="1"/>
      <c r="LSE85" s="1"/>
      <c r="LSF85" s="1"/>
      <c r="LSG85" s="1"/>
      <c r="LSH85" s="1"/>
      <c r="LSI85" s="1"/>
      <c r="LSJ85" s="1"/>
      <c r="LSK85" s="1"/>
      <c r="LSL85" s="1"/>
      <c r="LSM85" s="1"/>
      <c r="LSN85" s="1"/>
      <c r="LSO85" s="1"/>
      <c r="LSP85" s="1"/>
      <c r="LSQ85" s="1"/>
      <c r="LSR85" s="1"/>
      <c r="LSS85" s="1"/>
      <c r="LST85" s="1"/>
      <c r="LSU85" s="1"/>
      <c r="LSV85" s="1"/>
      <c r="LSW85" s="1"/>
      <c r="LSX85" s="1"/>
      <c r="LSY85" s="1"/>
      <c r="LSZ85" s="1"/>
      <c r="LTA85" s="1"/>
      <c r="LTB85" s="1"/>
      <c r="LTC85" s="1"/>
      <c r="LTD85" s="1"/>
      <c r="LTE85" s="1"/>
      <c r="LTF85" s="1"/>
      <c r="LTG85" s="1"/>
      <c r="LTH85" s="1"/>
      <c r="LTI85" s="1"/>
      <c r="LTJ85" s="1"/>
      <c r="LTK85" s="1"/>
      <c r="LTL85" s="1"/>
      <c r="LTM85" s="1"/>
      <c r="LTN85" s="1"/>
      <c r="LTO85" s="1"/>
      <c r="LTP85" s="1"/>
      <c r="LTQ85" s="1"/>
      <c r="LTR85" s="1"/>
      <c r="LTS85" s="1"/>
      <c r="LTT85" s="1"/>
      <c r="LTU85" s="1"/>
      <c r="LTV85" s="1"/>
      <c r="LTW85" s="1"/>
      <c r="LTX85" s="1"/>
      <c r="LTY85" s="1"/>
      <c r="LTZ85" s="1"/>
      <c r="LUA85" s="1"/>
      <c r="LUB85" s="1"/>
      <c r="LUC85" s="1"/>
      <c r="LUD85" s="1"/>
      <c r="LUE85" s="1"/>
      <c r="LUF85" s="1"/>
      <c r="LUG85" s="1"/>
      <c r="LUH85" s="1"/>
      <c r="LUI85" s="1"/>
      <c r="LUJ85" s="1"/>
      <c r="LUK85" s="1"/>
      <c r="LUL85" s="1"/>
      <c r="LUM85" s="1"/>
      <c r="LUN85" s="1"/>
      <c r="LUO85" s="1"/>
      <c r="LUP85" s="1"/>
      <c r="LUQ85" s="1"/>
      <c r="LUR85" s="1"/>
      <c r="LUS85" s="1"/>
      <c r="LUT85" s="1"/>
      <c r="LUU85" s="1"/>
      <c r="LUV85" s="1"/>
      <c r="LUW85" s="1"/>
      <c r="LUX85" s="1"/>
      <c r="LUY85" s="1"/>
      <c r="LUZ85" s="1"/>
      <c r="LVA85" s="1"/>
      <c r="LVB85" s="1"/>
      <c r="LVC85" s="1"/>
      <c r="LVD85" s="1"/>
      <c r="LVE85" s="1"/>
      <c r="LVF85" s="1"/>
      <c r="LVG85" s="1"/>
      <c r="LVH85" s="1"/>
      <c r="LVI85" s="1"/>
      <c r="LVJ85" s="1"/>
      <c r="LVK85" s="1"/>
      <c r="LVL85" s="1"/>
      <c r="LVM85" s="1"/>
      <c r="LVN85" s="1"/>
      <c r="LVO85" s="1"/>
      <c r="LVP85" s="1"/>
      <c r="LVQ85" s="1"/>
      <c r="LVR85" s="1"/>
      <c r="LVS85" s="1"/>
      <c r="LVT85" s="1"/>
      <c r="LVU85" s="1"/>
      <c r="LVV85" s="1"/>
      <c r="LVW85" s="1"/>
      <c r="LVX85" s="1"/>
      <c r="LVY85" s="1"/>
      <c r="LVZ85" s="1"/>
      <c r="LWA85" s="1"/>
      <c r="LWB85" s="1"/>
      <c r="LWC85" s="1"/>
      <c r="LWD85" s="1"/>
      <c r="LWE85" s="1"/>
      <c r="LWF85" s="1"/>
      <c r="LWG85" s="1"/>
      <c r="LWH85" s="1"/>
      <c r="LWI85" s="1"/>
      <c r="LWJ85" s="1"/>
      <c r="LWK85" s="1"/>
      <c r="LWL85" s="1"/>
      <c r="LWM85" s="1"/>
      <c r="LWN85" s="1"/>
      <c r="LWO85" s="1"/>
      <c r="LWP85" s="1"/>
      <c r="LWQ85" s="1"/>
      <c r="LWR85" s="1"/>
      <c r="LWS85" s="1"/>
      <c r="LWT85" s="1"/>
      <c r="LWU85" s="1"/>
      <c r="LWV85" s="1"/>
      <c r="LWW85" s="1"/>
      <c r="LWX85" s="1"/>
      <c r="LWY85" s="1"/>
      <c r="LWZ85" s="1"/>
      <c r="LXA85" s="1"/>
      <c r="LXB85" s="1"/>
      <c r="LXC85" s="1"/>
      <c r="LXD85" s="1"/>
      <c r="LXE85" s="1"/>
      <c r="LXF85" s="1"/>
      <c r="LXG85" s="1"/>
      <c r="LXH85" s="1"/>
      <c r="LXI85" s="1"/>
      <c r="LXJ85" s="1"/>
      <c r="LXK85" s="1"/>
      <c r="LXL85" s="1"/>
      <c r="LXM85" s="1"/>
      <c r="LXN85" s="1"/>
      <c r="LXO85" s="1"/>
      <c r="LXP85" s="1"/>
      <c r="LXQ85" s="1"/>
      <c r="LXR85" s="1"/>
      <c r="LXS85" s="1"/>
      <c r="LXT85" s="1"/>
      <c r="LXU85" s="1"/>
      <c r="LXV85" s="1"/>
      <c r="LXW85" s="1"/>
      <c r="LXX85" s="1"/>
      <c r="LXY85" s="1"/>
      <c r="LXZ85" s="1"/>
      <c r="LYA85" s="1"/>
      <c r="LYB85" s="1"/>
      <c r="LYC85" s="1"/>
      <c r="LYD85" s="1"/>
      <c r="LYE85" s="1"/>
      <c r="LYF85" s="1"/>
      <c r="LYG85" s="1"/>
      <c r="LYH85" s="1"/>
      <c r="LYI85" s="1"/>
      <c r="LYJ85" s="1"/>
      <c r="LYK85" s="1"/>
      <c r="LYL85" s="1"/>
      <c r="LYM85" s="1"/>
      <c r="LYN85" s="1"/>
      <c r="LYO85" s="1"/>
      <c r="LYP85" s="1"/>
      <c r="LYQ85" s="1"/>
      <c r="LYR85" s="1"/>
      <c r="LYS85" s="1"/>
      <c r="LYT85" s="1"/>
      <c r="LYU85" s="1"/>
      <c r="LYV85" s="1"/>
      <c r="LYW85" s="1"/>
      <c r="LYX85" s="1"/>
      <c r="LYY85" s="1"/>
      <c r="LYZ85" s="1"/>
      <c r="LZA85" s="1"/>
      <c r="LZB85" s="1"/>
      <c r="LZC85" s="1"/>
      <c r="LZD85" s="1"/>
      <c r="LZE85" s="1"/>
      <c r="LZF85" s="1"/>
      <c r="LZG85" s="1"/>
      <c r="LZH85" s="1"/>
      <c r="LZI85" s="1"/>
      <c r="LZJ85" s="1"/>
      <c r="LZK85" s="1"/>
      <c r="LZL85" s="1"/>
      <c r="LZM85" s="1"/>
      <c r="LZN85" s="1"/>
      <c r="LZO85" s="1"/>
      <c r="LZP85" s="1"/>
      <c r="LZQ85" s="1"/>
      <c r="LZR85" s="1"/>
      <c r="LZS85" s="1"/>
      <c r="LZT85" s="1"/>
      <c r="LZU85" s="1"/>
      <c r="LZV85" s="1"/>
      <c r="LZW85" s="1"/>
      <c r="LZX85" s="1"/>
      <c r="LZY85" s="1"/>
      <c r="LZZ85" s="1"/>
      <c r="MAA85" s="1"/>
      <c r="MAB85" s="1"/>
      <c r="MAC85" s="1"/>
      <c r="MAD85" s="1"/>
      <c r="MAE85" s="1"/>
      <c r="MAF85" s="1"/>
      <c r="MAG85" s="1"/>
      <c r="MAH85" s="1"/>
      <c r="MAI85" s="1"/>
      <c r="MAJ85" s="1"/>
      <c r="MAK85" s="1"/>
      <c r="MAL85" s="1"/>
      <c r="MAM85" s="1"/>
      <c r="MAN85" s="1"/>
      <c r="MAO85" s="1"/>
      <c r="MAP85" s="1"/>
      <c r="MAQ85" s="1"/>
      <c r="MAR85" s="1"/>
      <c r="MAS85" s="1"/>
      <c r="MAT85" s="1"/>
      <c r="MAU85" s="1"/>
      <c r="MAV85" s="1"/>
      <c r="MAW85" s="1"/>
      <c r="MAX85" s="1"/>
      <c r="MAY85" s="1"/>
      <c r="MAZ85" s="1"/>
      <c r="MBA85" s="1"/>
      <c r="MBB85" s="1"/>
      <c r="MBC85" s="1"/>
      <c r="MBD85" s="1"/>
      <c r="MBE85" s="1"/>
      <c r="MBF85" s="1"/>
      <c r="MBG85" s="1"/>
      <c r="MBH85" s="1"/>
      <c r="MBI85" s="1"/>
      <c r="MBJ85" s="1"/>
      <c r="MBK85" s="1"/>
      <c r="MBL85" s="1"/>
      <c r="MBM85" s="1"/>
      <c r="MBN85" s="1"/>
      <c r="MBO85" s="1"/>
      <c r="MBP85" s="1"/>
      <c r="MBQ85" s="1"/>
      <c r="MBR85" s="1"/>
      <c r="MBS85" s="1"/>
      <c r="MBT85" s="1"/>
      <c r="MBU85" s="1"/>
      <c r="MBV85" s="1"/>
      <c r="MBW85" s="1"/>
      <c r="MBX85" s="1"/>
      <c r="MBY85" s="1"/>
      <c r="MBZ85" s="1"/>
      <c r="MCA85" s="1"/>
      <c r="MCB85" s="1"/>
      <c r="MCC85" s="1"/>
      <c r="MCD85" s="1"/>
      <c r="MCE85" s="1"/>
      <c r="MCF85" s="1"/>
      <c r="MCG85" s="1"/>
      <c r="MCH85" s="1"/>
      <c r="MCI85" s="1"/>
      <c r="MCJ85" s="1"/>
      <c r="MCK85" s="1"/>
      <c r="MCL85" s="1"/>
      <c r="MCM85" s="1"/>
      <c r="MCN85" s="1"/>
      <c r="MCO85" s="1"/>
      <c r="MCP85" s="1"/>
      <c r="MCQ85" s="1"/>
      <c r="MCR85" s="1"/>
      <c r="MCS85" s="1"/>
      <c r="MCT85" s="1"/>
      <c r="MCU85" s="1"/>
      <c r="MCV85" s="1"/>
      <c r="MCW85" s="1"/>
      <c r="MCX85" s="1"/>
      <c r="MCY85" s="1"/>
      <c r="MCZ85" s="1"/>
      <c r="MDA85" s="1"/>
      <c r="MDB85" s="1"/>
      <c r="MDC85" s="1"/>
      <c r="MDD85" s="1"/>
      <c r="MDE85" s="1"/>
      <c r="MDF85" s="1"/>
      <c r="MDG85" s="1"/>
      <c r="MDH85" s="1"/>
      <c r="MDI85" s="1"/>
      <c r="MDJ85" s="1"/>
      <c r="MDK85" s="1"/>
      <c r="MDL85" s="1"/>
      <c r="MDM85" s="1"/>
      <c r="MDN85" s="1"/>
      <c r="MDO85" s="1"/>
      <c r="MDP85" s="1"/>
      <c r="MDQ85" s="1"/>
      <c r="MDR85" s="1"/>
      <c r="MDS85" s="1"/>
      <c r="MDT85" s="1"/>
      <c r="MDU85" s="1"/>
      <c r="MDV85" s="1"/>
      <c r="MDW85" s="1"/>
      <c r="MDX85" s="1"/>
      <c r="MDY85" s="1"/>
      <c r="MDZ85" s="1"/>
      <c r="MEA85" s="1"/>
      <c r="MEB85" s="1"/>
      <c r="MEC85" s="1"/>
      <c r="MED85" s="1"/>
      <c r="MEE85" s="1"/>
      <c r="MEF85" s="1"/>
      <c r="MEG85" s="1"/>
      <c r="MEH85" s="1"/>
      <c r="MEI85" s="1"/>
      <c r="MEJ85" s="1"/>
      <c r="MEK85" s="1"/>
      <c r="MEL85" s="1"/>
      <c r="MEM85" s="1"/>
      <c r="MEN85" s="1"/>
      <c r="MEO85" s="1"/>
      <c r="MEP85" s="1"/>
      <c r="MEQ85" s="1"/>
      <c r="MER85" s="1"/>
      <c r="MES85" s="1"/>
      <c r="MET85" s="1"/>
      <c r="MEU85" s="1"/>
      <c r="MEV85" s="1"/>
      <c r="MEW85" s="1"/>
      <c r="MEX85" s="1"/>
      <c r="MEY85" s="1"/>
      <c r="MEZ85" s="1"/>
      <c r="MFA85" s="1"/>
      <c r="MFB85" s="1"/>
      <c r="MFC85" s="1"/>
      <c r="MFD85" s="1"/>
      <c r="MFE85" s="1"/>
      <c r="MFF85" s="1"/>
      <c r="MFG85" s="1"/>
      <c r="MFH85" s="1"/>
      <c r="MFI85" s="1"/>
      <c r="MFJ85" s="1"/>
      <c r="MFK85" s="1"/>
      <c r="MFL85" s="1"/>
      <c r="MFM85" s="1"/>
      <c r="MFN85" s="1"/>
      <c r="MFO85" s="1"/>
      <c r="MFP85" s="1"/>
      <c r="MFQ85" s="1"/>
      <c r="MFR85" s="1"/>
      <c r="MFS85" s="1"/>
      <c r="MFT85" s="1"/>
      <c r="MFU85" s="1"/>
      <c r="MFV85" s="1"/>
      <c r="MFW85" s="1"/>
      <c r="MFX85" s="1"/>
      <c r="MFY85" s="1"/>
      <c r="MFZ85" s="1"/>
      <c r="MGA85" s="1"/>
      <c r="MGB85" s="1"/>
      <c r="MGC85" s="1"/>
      <c r="MGD85" s="1"/>
      <c r="MGE85" s="1"/>
      <c r="MGF85" s="1"/>
      <c r="MGG85" s="1"/>
      <c r="MGH85" s="1"/>
      <c r="MGI85" s="1"/>
      <c r="MGJ85" s="1"/>
      <c r="MGK85" s="1"/>
      <c r="MGL85" s="1"/>
      <c r="MGM85" s="1"/>
      <c r="MGN85" s="1"/>
      <c r="MGO85" s="1"/>
      <c r="MGP85" s="1"/>
      <c r="MGQ85" s="1"/>
      <c r="MGR85" s="1"/>
      <c r="MGS85" s="1"/>
      <c r="MGT85" s="1"/>
      <c r="MGU85" s="1"/>
      <c r="MGV85" s="1"/>
      <c r="MGW85" s="1"/>
      <c r="MGX85" s="1"/>
      <c r="MGY85" s="1"/>
      <c r="MGZ85" s="1"/>
      <c r="MHA85" s="1"/>
      <c r="MHB85" s="1"/>
      <c r="MHC85" s="1"/>
      <c r="MHD85" s="1"/>
      <c r="MHE85" s="1"/>
      <c r="MHF85" s="1"/>
      <c r="MHG85" s="1"/>
      <c r="MHH85" s="1"/>
      <c r="MHI85" s="1"/>
      <c r="MHJ85" s="1"/>
      <c r="MHK85" s="1"/>
      <c r="MHL85" s="1"/>
      <c r="MHM85" s="1"/>
      <c r="MHN85" s="1"/>
      <c r="MHO85" s="1"/>
      <c r="MHP85" s="1"/>
      <c r="MHQ85" s="1"/>
      <c r="MHR85" s="1"/>
      <c r="MHS85" s="1"/>
      <c r="MHT85" s="1"/>
      <c r="MHU85" s="1"/>
      <c r="MHV85" s="1"/>
      <c r="MHW85" s="1"/>
      <c r="MHX85" s="1"/>
      <c r="MHY85" s="1"/>
      <c r="MHZ85" s="1"/>
      <c r="MIA85" s="1"/>
      <c r="MIB85" s="1"/>
      <c r="MIC85" s="1"/>
      <c r="MID85" s="1"/>
      <c r="MIE85" s="1"/>
      <c r="MIF85" s="1"/>
      <c r="MIG85" s="1"/>
      <c r="MIH85" s="1"/>
      <c r="MII85" s="1"/>
      <c r="MIJ85" s="1"/>
      <c r="MIK85" s="1"/>
      <c r="MIL85" s="1"/>
      <c r="MIM85" s="1"/>
      <c r="MIN85" s="1"/>
      <c r="MIO85" s="1"/>
      <c r="MIP85" s="1"/>
      <c r="MIQ85" s="1"/>
      <c r="MIR85" s="1"/>
      <c r="MIS85" s="1"/>
      <c r="MIT85" s="1"/>
      <c r="MIU85" s="1"/>
      <c r="MIV85" s="1"/>
      <c r="MIW85" s="1"/>
      <c r="MIX85" s="1"/>
      <c r="MIY85" s="1"/>
      <c r="MIZ85" s="1"/>
      <c r="MJA85" s="1"/>
      <c r="MJB85" s="1"/>
      <c r="MJC85" s="1"/>
      <c r="MJD85" s="1"/>
      <c r="MJE85" s="1"/>
      <c r="MJF85" s="1"/>
      <c r="MJG85" s="1"/>
      <c r="MJH85" s="1"/>
      <c r="MJI85" s="1"/>
      <c r="MJJ85" s="1"/>
      <c r="MJK85" s="1"/>
      <c r="MJL85" s="1"/>
      <c r="MJM85" s="1"/>
      <c r="MJN85" s="1"/>
      <c r="MJO85" s="1"/>
      <c r="MJP85" s="1"/>
      <c r="MJQ85" s="1"/>
      <c r="MJR85" s="1"/>
      <c r="MJS85" s="1"/>
      <c r="MJT85" s="1"/>
      <c r="MJU85" s="1"/>
      <c r="MJV85" s="1"/>
      <c r="MJW85" s="1"/>
      <c r="MJX85" s="1"/>
      <c r="MJY85" s="1"/>
      <c r="MJZ85" s="1"/>
      <c r="MKA85" s="1"/>
      <c r="MKB85" s="1"/>
      <c r="MKC85" s="1"/>
      <c r="MKD85" s="1"/>
      <c r="MKE85" s="1"/>
      <c r="MKF85" s="1"/>
      <c r="MKG85" s="1"/>
      <c r="MKH85" s="1"/>
      <c r="MKI85" s="1"/>
      <c r="MKJ85" s="1"/>
      <c r="MKK85" s="1"/>
      <c r="MKL85" s="1"/>
      <c r="MKM85" s="1"/>
      <c r="MKN85" s="1"/>
      <c r="MKO85" s="1"/>
      <c r="MKP85" s="1"/>
      <c r="MKQ85" s="1"/>
      <c r="MKR85" s="1"/>
      <c r="MKS85" s="1"/>
      <c r="MKT85" s="1"/>
      <c r="MKU85" s="1"/>
      <c r="MKV85" s="1"/>
      <c r="MKW85" s="1"/>
      <c r="MKX85" s="1"/>
      <c r="MKY85" s="1"/>
      <c r="MKZ85" s="1"/>
      <c r="MLA85" s="1"/>
      <c r="MLB85" s="1"/>
      <c r="MLC85" s="1"/>
      <c r="MLD85" s="1"/>
      <c r="MLE85" s="1"/>
      <c r="MLF85" s="1"/>
      <c r="MLG85" s="1"/>
      <c r="MLH85" s="1"/>
      <c r="MLI85" s="1"/>
      <c r="MLJ85" s="1"/>
      <c r="MLK85" s="1"/>
      <c r="MLL85" s="1"/>
      <c r="MLM85" s="1"/>
      <c r="MLN85" s="1"/>
      <c r="MLO85" s="1"/>
      <c r="MLP85" s="1"/>
      <c r="MLQ85" s="1"/>
      <c r="MLR85" s="1"/>
      <c r="MLS85" s="1"/>
      <c r="MLT85" s="1"/>
      <c r="MLU85" s="1"/>
      <c r="MLV85" s="1"/>
      <c r="MLW85" s="1"/>
      <c r="MLX85" s="1"/>
      <c r="MLY85" s="1"/>
      <c r="MLZ85" s="1"/>
      <c r="MMA85" s="1"/>
      <c r="MMB85" s="1"/>
      <c r="MMC85" s="1"/>
      <c r="MMD85" s="1"/>
      <c r="MME85" s="1"/>
      <c r="MMF85" s="1"/>
      <c r="MMG85" s="1"/>
      <c r="MMH85" s="1"/>
      <c r="MMI85" s="1"/>
      <c r="MMJ85" s="1"/>
      <c r="MMK85" s="1"/>
      <c r="MML85" s="1"/>
      <c r="MMM85" s="1"/>
      <c r="MMN85" s="1"/>
      <c r="MMO85" s="1"/>
      <c r="MMP85" s="1"/>
      <c r="MMQ85" s="1"/>
      <c r="MMR85" s="1"/>
      <c r="MMS85" s="1"/>
      <c r="MMT85" s="1"/>
      <c r="MMU85" s="1"/>
      <c r="MMV85" s="1"/>
      <c r="MMW85" s="1"/>
      <c r="MMX85" s="1"/>
      <c r="MMY85" s="1"/>
      <c r="MMZ85" s="1"/>
      <c r="MNA85" s="1"/>
      <c r="MNB85" s="1"/>
      <c r="MNC85" s="1"/>
      <c r="MND85" s="1"/>
      <c r="MNE85" s="1"/>
      <c r="MNF85" s="1"/>
      <c r="MNG85" s="1"/>
      <c r="MNH85" s="1"/>
      <c r="MNI85" s="1"/>
      <c r="MNJ85" s="1"/>
      <c r="MNK85" s="1"/>
      <c r="MNL85" s="1"/>
      <c r="MNM85" s="1"/>
      <c r="MNN85" s="1"/>
      <c r="MNO85" s="1"/>
      <c r="MNP85" s="1"/>
      <c r="MNQ85" s="1"/>
      <c r="MNR85" s="1"/>
      <c r="MNS85" s="1"/>
      <c r="MNT85" s="1"/>
      <c r="MNU85" s="1"/>
      <c r="MNV85" s="1"/>
      <c r="MNW85" s="1"/>
      <c r="MNX85" s="1"/>
      <c r="MNY85" s="1"/>
      <c r="MNZ85" s="1"/>
      <c r="MOA85" s="1"/>
      <c r="MOB85" s="1"/>
      <c r="MOC85" s="1"/>
      <c r="MOD85" s="1"/>
      <c r="MOE85" s="1"/>
      <c r="MOF85" s="1"/>
      <c r="MOG85" s="1"/>
      <c r="MOH85" s="1"/>
      <c r="MOI85" s="1"/>
      <c r="MOJ85" s="1"/>
      <c r="MOK85" s="1"/>
      <c r="MOL85" s="1"/>
      <c r="MOM85" s="1"/>
      <c r="MON85" s="1"/>
      <c r="MOO85" s="1"/>
      <c r="MOP85" s="1"/>
      <c r="MOQ85" s="1"/>
      <c r="MOR85" s="1"/>
      <c r="MOS85" s="1"/>
      <c r="MOT85" s="1"/>
      <c r="MOU85" s="1"/>
      <c r="MOV85" s="1"/>
      <c r="MOW85" s="1"/>
      <c r="MOX85" s="1"/>
      <c r="MOY85" s="1"/>
      <c r="MOZ85" s="1"/>
      <c r="MPA85" s="1"/>
      <c r="MPB85" s="1"/>
      <c r="MPC85" s="1"/>
      <c r="MPD85" s="1"/>
      <c r="MPE85" s="1"/>
      <c r="MPF85" s="1"/>
      <c r="MPG85" s="1"/>
      <c r="MPH85" s="1"/>
      <c r="MPI85" s="1"/>
      <c r="MPJ85" s="1"/>
      <c r="MPK85" s="1"/>
      <c r="MPL85" s="1"/>
      <c r="MPM85" s="1"/>
      <c r="MPN85" s="1"/>
      <c r="MPO85" s="1"/>
      <c r="MPP85" s="1"/>
      <c r="MPQ85" s="1"/>
      <c r="MPR85" s="1"/>
      <c r="MPS85" s="1"/>
      <c r="MPT85" s="1"/>
      <c r="MPU85" s="1"/>
      <c r="MPV85" s="1"/>
      <c r="MPW85" s="1"/>
      <c r="MPX85" s="1"/>
      <c r="MPY85" s="1"/>
      <c r="MPZ85" s="1"/>
      <c r="MQA85" s="1"/>
      <c r="MQB85" s="1"/>
      <c r="MQC85" s="1"/>
      <c r="MQD85" s="1"/>
      <c r="MQE85" s="1"/>
      <c r="MQF85" s="1"/>
      <c r="MQG85" s="1"/>
      <c r="MQH85" s="1"/>
      <c r="MQI85" s="1"/>
      <c r="MQJ85" s="1"/>
      <c r="MQK85" s="1"/>
      <c r="MQL85" s="1"/>
      <c r="MQM85" s="1"/>
      <c r="MQN85" s="1"/>
      <c r="MQO85" s="1"/>
      <c r="MQP85" s="1"/>
      <c r="MQQ85" s="1"/>
      <c r="MQR85" s="1"/>
      <c r="MQS85" s="1"/>
      <c r="MQT85" s="1"/>
      <c r="MQU85" s="1"/>
      <c r="MQV85" s="1"/>
      <c r="MQW85" s="1"/>
      <c r="MQX85" s="1"/>
      <c r="MQY85" s="1"/>
      <c r="MQZ85" s="1"/>
      <c r="MRA85" s="1"/>
      <c r="MRB85" s="1"/>
      <c r="MRC85" s="1"/>
      <c r="MRD85" s="1"/>
      <c r="MRE85" s="1"/>
      <c r="MRF85" s="1"/>
      <c r="MRG85" s="1"/>
      <c r="MRH85" s="1"/>
      <c r="MRI85" s="1"/>
      <c r="MRJ85" s="1"/>
      <c r="MRK85" s="1"/>
      <c r="MRL85" s="1"/>
      <c r="MRM85" s="1"/>
      <c r="MRN85" s="1"/>
      <c r="MRO85" s="1"/>
      <c r="MRP85" s="1"/>
      <c r="MRQ85" s="1"/>
      <c r="MRR85" s="1"/>
      <c r="MRS85" s="1"/>
      <c r="MRT85" s="1"/>
      <c r="MRU85" s="1"/>
      <c r="MRV85" s="1"/>
      <c r="MRW85" s="1"/>
      <c r="MRX85" s="1"/>
      <c r="MRY85" s="1"/>
      <c r="MRZ85" s="1"/>
      <c r="MSA85" s="1"/>
      <c r="MSB85" s="1"/>
      <c r="MSC85" s="1"/>
      <c r="MSD85" s="1"/>
      <c r="MSE85" s="1"/>
      <c r="MSF85" s="1"/>
      <c r="MSG85" s="1"/>
      <c r="MSH85" s="1"/>
      <c r="MSI85" s="1"/>
      <c r="MSJ85" s="1"/>
      <c r="MSK85" s="1"/>
      <c r="MSL85" s="1"/>
      <c r="MSM85" s="1"/>
      <c r="MSN85" s="1"/>
      <c r="MSO85" s="1"/>
      <c r="MSP85" s="1"/>
      <c r="MSQ85" s="1"/>
      <c r="MSR85" s="1"/>
      <c r="MSS85" s="1"/>
      <c r="MST85" s="1"/>
      <c r="MSU85" s="1"/>
      <c r="MSV85" s="1"/>
      <c r="MSW85" s="1"/>
      <c r="MSX85" s="1"/>
      <c r="MSY85" s="1"/>
      <c r="MSZ85" s="1"/>
      <c r="MTA85" s="1"/>
      <c r="MTB85" s="1"/>
      <c r="MTC85" s="1"/>
      <c r="MTD85" s="1"/>
      <c r="MTE85" s="1"/>
      <c r="MTF85" s="1"/>
      <c r="MTG85" s="1"/>
      <c r="MTH85" s="1"/>
      <c r="MTI85" s="1"/>
      <c r="MTJ85" s="1"/>
      <c r="MTK85" s="1"/>
      <c r="MTL85" s="1"/>
      <c r="MTM85" s="1"/>
      <c r="MTN85" s="1"/>
      <c r="MTO85" s="1"/>
      <c r="MTP85" s="1"/>
      <c r="MTQ85" s="1"/>
      <c r="MTR85" s="1"/>
      <c r="MTS85" s="1"/>
      <c r="MTT85" s="1"/>
      <c r="MTU85" s="1"/>
      <c r="MTV85" s="1"/>
      <c r="MTW85" s="1"/>
      <c r="MTX85" s="1"/>
      <c r="MTY85" s="1"/>
      <c r="MTZ85" s="1"/>
      <c r="MUA85" s="1"/>
      <c r="MUB85" s="1"/>
      <c r="MUC85" s="1"/>
      <c r="MUD85" s="1"/>
      <c r="MUE85" s="1"/>
      <c r="MUF85" s="1"/>
      <c r="MUG85" s="1"/>
      <c r="MUH85" s="1"/>
      <c r="MUI85" s="1"/>
      <c r="MUJ85" s="1"/>
      <c r="MUK85" s="1"/>
      <c r="MUL85" s="1"/>
      <c r="MUM85" s="1"/>
      <c r="MUN85" s="1"/>
      <c r="MUO85" s="1"/>
      <c r="MUP85" s="1"/>
      <c r="MUQ85" s="1"/>
      <c r="MUR85" s="1"/>
      <c r="MUS85" s="1"/>
      <c r="MUT85" s="1"/>
      <c r="MUU85" s="1"/>
      <c r="MUV85" s="1"/>
      <c r="MUW85" s="1"/>
      <c r="MUX85" s="1"/>
      <c r="MUY85" s="1"/>
      <c r="MUZ85" s="1"/>
      <c r="MVA85" s="1"/>
      <c r="MVB85" s="1"/>
      <c r="MVC85" s="1"/>
      <c r="MVD85" s="1"/>
      <c r="MVE85" s="1"/>
      <c r="MVF85" s="1"/>
      <c r="MVG85" s="1"/>
      <c r="MVH85" s="1"/>
      <c r="MVI85" s="1"/>
      <c r="MVJ85" s="1"/>
      <c r="MVK85" s="1"/>
      <c r="MVL85" s="1"/>
      <c r="MVM85" s="1"/>
      <c r="MVN85" s="1"/>
      <c r="MVO85" s="1"/>
      <c r="MVP85" s="1"/>
      <c r="MVQ85" s="1"/>
      <c r="MVR85" s="1"/>
      <c r="MVS85" s="1"/>
      <c r="MVT85" s="1"/>
      <c r="MVU85" s="1"/>
      <c r="MVV85" s="1"/>
      <c r="MVW85" s="1"/>
      <c r="MVX85" s="1"/>
      <c r="MVY85" s="1"/>
      <c r="MVZ85" s="1"/>
      <c r="MWA85" s="1"/>
      <c r="MWB85" s="1"/>
      <c r="MWC85" s="1"/>
      <c r="MWD85" s="1"/>
      <c r="MWE85" s="1"/>
      <c r="MWF85" s="1"/>
      <c r="MWG85" s="1"/>
      <c r="MWH85" s="1"/>
      <c r="MWI85" s="1"/>
      <c r="MWJ85" s="1"/>
      <c r="MWK85" s="1"/>
      <c r="MWL85" s="1"/>
      <c r="MWM85" s="1"/>
      <c r="MWN85" s="1"/>
      <c r="MWO85" s="1"/>
      <c r="MWP85" s="1"/>
      <c r="MWQ85" s="1"/>
      <c r="MWR85" s="1"/>
      <c r="MWS85" s="1"/>
      <c r="MWT85" s="1"/>
      <c r="MWU85" s="1"/>
      <c r="MWV85" s="1"/>
      <c r="MWW85" s="1"/>
      <c r="MWX85" s="1"/>
      <c r="MWY85" s="1"/>
      <c r="MWZ85" s="1"/>
      <c r="MXA85" s="1"/>
      <c r="MXB85" s="1"/>
      <c r="MXC85" s="1"/>
      <c r="MXD85" s="1"/>
      <c r="MXE85" s="1"/>
      <c r="MXF85" s="1"/>
      <c r="MXG85" s="1"/>
      <c r="MXH85" s="1"/>
      <c r="MXI85" s="1"/>
      <c r="MXJ85" s="1"/>
      <c r="MXK85" s="1"/>
      <c r="MXL85" s="1"/>
      <c r="MXM85" s="1"/>
      <c r="MXN85" s="1"/>
      <c r="MXO85" s="1"/>
      <c r="MXP85" s="1"/>
      <c r="MXQ85" s="1"/>
      <c r="MXR85" s="1"/>
      <c r="MXS85" s="1"/>
      <c r="MXT85" s="1"/>
      <c r="MXU85" s="1"/>
      <c r="MXV85" s="1"/>
      <c r="MXW85" s="1"/>
      <c r="MXX85" s="1"/>
      <c r="MXY85" s="1"/>
      <c r="MXZ85" s="1"/>
      <c r="MYA85" s="1"/>
      <c r="MYB85" s="1"/>
      <c r="MYC85" s="1"/>
      <c r="MYD85" s="1"/>
      <c r="MYE85" s="1"/>
      <c r="MYF85" s="1"/>
      <c r="MYG85" s="1"/>
      <c r="MYH85" s="1"/>
      <c r="MYI85" s="1"/>
      <c r="MYJ85" s="1"/>
      <c r="MYK85" s="1"/>
      <c r="MYL85" s="1"/>
      <c r="MYM85" s="1"/>
      <c r="MYN85" s="1"/>
      <c r="MYO85" s="1"/>
      <c r="MYP85" s="1"/>
      <c r="MYQ85" s="1"/>
      <c r="MYR85" s="1"/>
      <c r="MYS85" s="1"/>
      <c r="MYT85" s="1"/>
      <c r="MYU85" s="1"/>
      <c r="MYV85" s="1"/>
      <c r="MYW85" s="1"/>
      <c r="MYX85" s="1"/>
      <c r="MYY85" s="1"/>
      <c r="MYZ85" s="1"/>
      <c r="MZA85" s="1"/>
      <c r="MZB85" s="1"/>
      <c r="MZC85" s="1"/>
      <c r="MZD85" s="1"/>
      <c r="MZE85" s="1"/>
      <c r="MZF85" s="1"/>
      <c r="MZG85" s="1"/>
      <c r="MZH85" s="1"/>
      <c r="MZI85" s="1"/>
      <c r="MZJ85" s="1"/>
      <c r="MZK85" s="1"/>
      <c r="MZL85" s="1"/>
      <c r="MZM85" s="1"/>
      <c r="MZN85" s="1"/>
      <c r="MZO85" s="1"/>
      <c r="MZP85" s="1"/>
      <c r="MZQ85" s="1"/>
      <c r="MZR85" s="1"/>
      <c r="MZS85" s="1"/>
      <c r="MZT85" s="1"/>
      <c r="MZU85" s="1"/>
      <c r="MZV85" s="1"/>
      <c r="MZW85" s="1"/>
      <c r="MZX85" s="1"/>
      <c r="MZY85" s="1"/>
      <c r="MZZ85" s="1"/>
      <c r="NAA85" s="1"/>
      <c r="NAB85" s="1"/>
      <c r="NAC85" s="1"/>
      <c r="NAD85" s="1"/>
      <c r="NAE85" s="1"/>
      <c r="NAF85" s="1"/>
      <c r="NAG85" s="1"/>
      <c r="NAH85" s="1"/>
      <c r="NAI85" s="1"/>
      <c r="NAJ85" s="1"/>
      <c r="NAK85" s="1"/>
      <c r="NAL85" s="1"/>
      <c r="NAM85" s="1"/>
      <c r="NAN85" s="1"/>
      <c r="NAO85" s="1"/>
      <c r="NAP85" s="1"/>
      <c r="NAQ85" s="1"/>
      <c r="NAR85" s="1"/>
      <c r="NAS85" s="1"/>
      <c r="NAT85" s="1"/>
      <c r="NAU85" s="1"/>
      <c r="NAV85" s="1"/>
      <c r="NAW85" s="1"/>
      <c r="NAX85" s="1"/>
      <c r="NAY85" s="1"/>
      <c r="NAZ85" s="1"/>
      <c r="NBA85" s="1"/>
      <c r="NBB85" s="1"/>
      <c r="NBC85" s="1"/>
      <c r="NBD85" s="1"/>
      <c r="NBE85" s="1"/>
      <c r="NBF85" s="1"/>
      <c r="NBG85" s="1"/>
      <c r="NBH85" s="1"/>
      <c r="NBI85" s="1"/>
      <c r="NBJ85" s="1"/>
      <c r="NBK85" s="1"/>
      <c r="NBL85" s="1"/>
      <c r="NBM85" s="1"/>
      <c r="NBN85" s="1"/>
      <c r="NBO85" s="1"/>
      <c r="NBP85" s="1"/>
      <c r="NBQ85" s="1"/>
      <c r="NBR85" s="1"/>
      <c r="NBS85" s="1"/>
      <c r="NBT85" s="1"/>
      <c r="NBU85" s="1"/>
      <c r="NBV85" s="1"/>
      <c r="NBW85" s="1"/>
      <c r="NBX85" s="1"/>
      <c r="NBY85" s="1"/>
      <c r="NBZ85" s="1"/>
      <c r="NCA85" s="1"/>
      <c r="NCB85" s="1"/>
      <c r="NCC85" s="1"/>
      <c r="NCD85" s="1"/>
      <c r="NCE85" s="1"/>
      <c r="NCF85" s="1"/>
      <c r="NCG85" s="1"/>
      <c r="NCH85" s="1"/>
      <c r="NCI85" s="1"/>
      <c r="NCJ85" s="1"/>
      <c r="NCK85" s="1"/>
      <c r="NCL85" s="1"/>
      <c r="NCM85" s="1"/>
      <c r="NCN85" s="1"/>
      <c r="NCO85" s="1"/>
      <c r="NCP85" s="1"/>
      <c r="NCQ85" s="1"/>
      <c r="NCR85" s="1"/>
      <c r="NCS85" s="1"/>
      <c r="NCT85" s="1"/>
      <c r="NCU85" s="1"/>
      <c r="NCV85" s="1"/>
      <c r="NCW85" s="1"/>
      <c r="NCX85" s="1"/>
      <c r="NCY85" s="1"/>
      <c r="NCZ85" s="1"/>
      <c r="NDA85" s="1"/>
      <c r="NDB85" s="1"/>
      <c r="NDC85" s="1"/>
      <c r="NDD85" s="1"/>
      <c r="NDE85" s="1"/>
      <c r="NDF85" s="1"/>
      <c r="NDG85" s="1"/>
      <c r="NDH85" s="1"/>
      <c r="NDI85" s="1"/>
      <c r="NDJ85" s="1"/>
      <c r="NDK85" s="1"/>
      <c r="NDL85" s="1"/>
      <c r="NDM85" s="1"/>
      <c r="NDN85" s="1"/>
      <c r="NDO85" s="1"/>
      <c r="NDP85" s="1"/>
      <c r="NDQ85" s="1"/>
      <c r="NDR85" s="1"/>
      <c r="NDS85" s="1"/>
      <c r="NDT85" s="1"/>
      <c r="NDU85" s="1"/>
      <c r="NDV85" s="1"/>
      <c r="NDW85" s="1"/>
      <c r="NDX85" s="1"/>
      <c r="NDY85" s="1"/>
      <c r="NDZ85" s="1"/>
      <c r="NEA85" s="1"/>
      <c r="NEB85" s="1"/>
      <c r="NEC85" s="1"/>
      <c r="NED85" s="1"/>
      <c r="NEE85" s="1"/>
      <c r="NEF85" s="1"/>
      <c r="NEG85" s="1"/>
      <c r="NEH85" s="1"/>
      <c r="NEI85" s="1"/>
      <c r="NEJ85" s="1"/>
      <c r="NEK85" s="1"/>
      <c r="NEL85" s="1"/>
      <c r="NEM85" s="1"/>
      <c r="NEN85" s="1"/>
      <c r="NEO85" s="1"/>
      <c r="NEP85" s="1"/>
      <c r="NEQ85" s="1"/>
      <c r="NER85" s="1"/>
      <c r="NES85" s="1"/>
      <c r="NET85" s="1"/>
      <c r="NEU85" s="1"/>
      <c r="NEV85" s="1"/>
      <c r="NEW85" s="1"/>
      <c r="NEX85" s="1"/>
      <c r="NEY85" s="1"/>
      <c r="NEZ85" s="1"/>
      <c r="NFA85" s="1"/>
      <c r="NFB85" s="1"/>
      <c r="NFC85" s="1"/>
      <c r="NFD85" s="1"/>
      <c r="NFE85" s="1"/>
      <c r="NFF85" s="1"/>
      <c r="NFG85" s="1"/>
      <c r="NFH85" s="1"/>
      <c r="NFI85" s="1"/>
      <c r="NFJ85" s="1"/>
      <c r="NFK85" s="1"/>
      <c r="NFL85" s="1"/>
      <c r="NFM85" s="1"/>
      <c r="NFN85" s="1"/>
      <c r="NFO85" s="1"/>
      <c r="NFP85" s="1"/>
      <c r="NFQ85" s="1"/>
      <c r="NFR85" s="1"/>
      <c r="NFS85" s="1"/>
      <c r="NFT85" s="1"/>
      <c r="NFU85" s="1"/>
      <c r="NFV85" s="1"/>
      <c r="NFW85" s="1"/>
      <c r="NFX85" s="1"/>
      <c r="NFY85" s="1"/>
      <c r="NFZ85" s="1"/>
      <c r="NGA85" s="1"/>
      <c r="NGB85" s="1"/>
      <c r="NGC85" s="1"/>
      <c r="NGD85" s="1"/>
      <c r="NGE85" s="1"/>
      <c r="NGF85" s="1"/>
      <c r="NGG85" s="1"/>
      <c r="NGH85" s="1"/>
      <c r="NGI85" s="1"/>
      <c r="NGJ85" s="1"/>
      <c r="NGK85" s="1"/>
      <c r="NGL85" s="1"/>
      <c r="NGM85" s="1"/>
      <c r="NGN85" s="1"/>
      <c r="NGO85" s="1"/>
      <c r="NGP85" s="1"/>
      <c r="NGQ85" s="1"/>
      <c r="NGR85" s="1"/>
      <c r="NGS85" s="1"/>
      <c r="NGT85" s="1"/>
      <c r="NGU85" s="1"/>
      <c r="NGV85" s="1"/>
      <c r="NGW85" s="1"/>
      <c r="NGX85" s="1"/>
      <c r="NGY85" s="1"/>
      <c r="NGZ85" s="1"/>
      <c r="NHA85" s="1"/>
      <c r="NHB85" s="1"/>
      <c r="NHC85" s="1"/>
      <c r="NHD85" s="1"/>
      <c r="NHE85" s="1"/>
      <c r="NHF85" s="1"/>
      <c r="NHG85" s="1"/>
      <c r="NHH85" s="1"/>
      <c r="NHI85" s="1"/>
      <c r="NHJ85" s="1"/>
      <c r="NHK85" s="1"/>
      <c r="NHL85" s="1"/>
      <c r="NHM85" s="1"/>
      <c r="NHN85" s="1"/>
      <c r="NHO85" s="1"/>
      <c r="NHP85" s="1"/>
      <c r="NHQ85" s="1"/>
      <c r="NHR85" s="1"/>
      <c r="NHS85" s="1"/>
      <c r="NHT85" s="1"/>
      <c r="NHU85" s="1"/>
      <c r="NHV85" s="1"/>
      <c r="NHW85" s="1"/>
      <c r="NHX85" s="1"/>
      <c r="NHY85" s="1"/>
      <c r="NHZ85" s="1"/>
      <c r="NIA85" s="1"/>
      <c r="NIB85" s="1"/>
      <c r="NIC85" s="1"/>
      <c r="NID85" s="1"/>
      <c r="NIE85" s="1"/>
      <c r="NIF85" s="1"/>
      <c r="NIG85" s="1"/>
      <c r="NIH85" s="1"/>
      <c r="NII85" s="1"/>
      <c r="NIJ85" s="1"/>
      <c r="NIK85" s="1"/>
      <c r="NIL85" s="1"/>
      <c r="NIM85" s="1"/>
      <c r="NIN85" s="1"/>
      <c r="NIO85" s="1"/>
      <c r="NIP85" s="1"/>
      <c r="NIQ85" s="1"/>
      <c r="NIR85" s="1"/>
      <c r="NIS85" s="1"/>
      <c r="NIT85" s="1"/>
      <c r="NIU85" s="1"/>
      <c r="NIV85" s="1"/>
      <c r="NIW85" s="1"/>
      <c r="NIX85" s="1"/>
      <c r="NIY85" s="1"/>
      <c r="NIZ85" s="1"/>
      <c r="NJA85" s="1"/>
      <c r="NJB85" s="1"/>
      <c r="NJC85" s="1"/>
      <c r="NJD85" s="1"/>
      <c r="NJE85" s="1"/>
      <c r="NJF85" s="1"/>
      <c r="NJG85" s="1"/>
      <c r="NJH85" s="1"/>
      <c r="NJI85" s="1"/>
      <c r="NJJ85" s="1"/>
      <c r="NJK85" s="1"/>
      <c r="NJL85" s="1"/>
      <c r="NJM85" s="1"/>
      <c r="NJN85" s="1"/>
      <c r="NJO85" s="1"/>
      <c r="NJP85" s="1"/>
      <c r="NJQ85" s="1"/>
      <c r="NJR85" s="1"/>
      <c r="NJS85" s="1"/>
      <c r="NJT85" s="1"/>
      <c r="NJU85" s="1"/>
      <c r="NJV85" s="1"/>
      <c r="NJW85" s="1"/>
      <c r="NJX85" s="1"/>
      <c r="NJY85" s="1"/>
      <c r="NJZ85" s="1"/>
      <c r="NKA85" s="1"/>
      <c r="NKB85" s="1"/>
      <c r="NKC85" s="1"/>
      <c r="NKD85" s="1"/>
      <c r="NKE85" s="1"/>
      <c r="NKF85" s="1"/>
      <c r="NKG85" s="1"/>
      <c r="NKH85" s="1"/>
      <c r="NKI85" s="1"/>
      <c r="NKJ85" s="1"/>
      <c r="NKK85" s="1"/>
      <c r="NKL85" s="1"/>
      <c r="NKM85" s="1"/>
      <c r="NKN85" s="1"/>
      <c r="NKO85" s="1"/>
      <c r="NKP85" s="1"/>
      <c r="NKQ85" s="1"/>
      <c r="NKR85" s="1"/>
      <c r="NKS85" s="1"/>
      <c r="NKT85" s="1"/>
      <c r="NKU85" s="1"/>
      <c r="NKV85" s="1"/>
      <c r="NKW85" s="1"/>
      <c r="NKX85" s="1"/>
      <c r="NKY85" s="1"/>
      <c r="NKZ85" s="1"/>
      <c r="NLA85" s="1"/>
      <c r="NLB85" s="1"/>
      <c r="NLC85" s="1"/>
      <c r="NLD85" s="1"/>
      <c r="NLE85" s="1"/>
      <c r="NLF85" s="1"/>
      <c r="NLG85" s="1"/>
      <c r="NLH85" s="1"/>
      <c r="NLI85" s="1"/>
      <c r="NLJ85" s="1"/>
      <c r="NLK85" s="1"/>
      <c r="NLL85" s="1"/>
      <c r="NLM85" s="1"/>
      <c r="NLN85" s="1"/>
      <c r="NLO85" s="1"/>
      <c r="NLP85" s="1"/>
      <c r="NLQ85" s="1"/>
      <c r="NLR85" s="1"/>
      <c r="NLS85" s="1"/>
      <c r="NLT85" s="1"/>
      <c r="NLU85" s="1"/>
      <c r="NLV85" s="1"/>
      <c r="NLW85" s="1"/>
      <c r="NLX85" s="1"/>
      <c r="NLY85" s="1"/>
      <c r="NLZ85" s="1"/>
      <c r="NMA85" s="1"/>
      <c r="NMB85" s="1"/>
      <c r="NMC85" s="1"/>
      <c r="NMD85" s="1"/>
      <c r="NME85" s="1"/>
      <c r="NMF85" s="1"/>
      <c r="NMG85" s="1"/>
      <c r="NMH85" s="1"/>
      <c r="NMI85" s="1"/>
      <c r="NMJ85" s="1"/>
      <c r="NMK85" s="1"/>
      <c r="NML85" s="1"/>
      <c r="NMM85" s="1"/>
      <c r="NMN85" s="1"/>
      <c r="NMO85" s="1"/>
      <c r="NMP85" s="1"/>
      <c r="NMQ85" s="1"/>
      <c r="NMR85" s="1"/>
      <c r="NMS85" s="1"/>
      <c r="NMT85" s="1"/>
      <c r="NMU85" s="1"/>
      <c r="NMV85" s="1"/>
      <c r="NMW85" s="1"/>
      <c r="NMX85" s="1"/>
      <c r="NMY85" s="1"/>
      <c r="NMZ85" s="1"/>
      <c r="NNA85" s="1"/>
      <c r="NNB85" s="1"/>
      <c r="NNC85" s="1"/>
      <c r="NND85" s="1"/>
      <c r="NNE85" s="1"/>
      <c r="NNF85" s="1"/>
      <c r="NNG85" s="1"/>
      <c r="NNH85" s="1"/>
      <c r="NNI85" s="1"/>
      <c r="NNJ85" s="1"/>
      <c r="NNK85" s="1"/>
      <c r="NNL85" s="1"/>
      <c r="NNM85" s="1"/>
      <c r="NNN85" s="1"/>
      <c r="NNO85" s="1"/>
      <c r="NNP85" s="1"/>
      <c r="NNQ85" s="1"/>
      <c r="NNR85" s="1"/>
      <c r="NNS85" s="1"/>
      <c r="NNT85" s="1"/>
      <c r="NNU85" s="1"/>
      <c r="NNV85" s="1"/>
      <c r="NNW85" s="1"/>
      <c r="NNX85" s="1"/>
      <c r="NNY85" s="1"/>
      <c r="NNZ85" s="1"/>
      <c r="NOA85" s="1"/>
      <c r="NOB85" s="1"/>
      <c r="NOC85" s="1"/>
      <c r="NOD85" s="1"/>
      <c r="NOE85" s="1"/>
      <c r="NOF85" s="1"/>
      <c r="NOG85" s="1"/>
      <c r="NOH85" s="1"/>
      <c r="NOI85" s="1"/>
      <c r="NOJ85" s="1"/>
      <c r="NOK85" s="1"/>
      <c r="NOL85" s="1"/>
      <c r="NOM85" s="1"/>
      <c r="NON85" s="1"/>
      <c r="NOO85" s="1"/>
      <c r="NOP85" s="1"/>
      <c r="NOQ85" s="1"/>
      <c r="NOR85" s="1"/>
      <c r="NOS85" s="1"/>
      <c r="NOT85" s="1"/>
      <c r="NOU85" s="1"/>
      <c r="NOV85" s="1"/>
      <c r="NOW85" s="1"/>
      <c r="NOX85" s="1"/>
      <c r="NOY85" s="1"/>
      <c r="NOZ85" s="1"/>
      <c r="NPA85" s="1"/>
      <c r="NPB85" s="1"/>
      <c r="NPC85" s="1"/>
      <c r="NPD85" s="1"/>
      <c r="NPE85" s="1"/>
      <c r="NPF85" s="1"/>
      <c r="NPG85" s="1"/>
      <c r="NPH85" s="1"/>
      <c r="NPI85" s="1"/>
      <c r="NPJ85" s="1"/>
      <c r="NPK85" s="1"/>
      <c r="NPL85" s="1"/>
      <c r="NPM85" s="1"/>
      <c r="NPN85" s="1"/>
      <c r="NPO85" s="1"/>
      <c r="NPP85" s="1"/>
      <c r="NPQ85" s="1"/>
      <c r="NPR85" s="1"/>
      <c r="NPS85" s="1"/>
      <c r="NPT85" s="1"/>
      <c r="NPU85" s="1"/>
      <c r="NPV85" s="1"/>
      <c r="NPW85" s="1"/>
      <c r="NPX85" s="1"/>
      <c r="NPY85" s="1"/>
      <c r="NPZ85" s="1"/>
      <c r="NQA85" s="1"/>
      <c r="NQB85" s="1"/>
      <c r="NQC85" s="1"/>
      <c r="NQD85" s="1"/>
      <c r="NQE85" s="1"/>
      <c r="NQF85" s="1"/>
      <c r="NQG85" s="1"/>
      <c r="NQH85" s="1"/>
      <c r="NQI85" s="1"/>
      <c r="NQJ85" s="1"/>
      <c r="NQK85" s="1"/>
      <c r="NQL85" s="1"/>
      <c r="NQM85" s="1"/>
      <c r="NQN85" s="1"/>
      <c r="NQO85" s="1"/>
      <c r="NQP85" s="1"/>
      <c r="NQQ85" s="1"/>
      <c r="NQR85" s="1"/>
      <c r="NQS85" s="1"/>
      <c r="NQT85" s="1"/>
      <c r="NQU85" s="1"/>
      <c r="NQV85" s="1"/>
      <c r="NQW85" s="1"/>
      <c r="NQX85" s="1"/>
      <c r="NQY85" s="1"/>
      <c r="NQZ85" s="1"/>
      <c r="NRA85" s="1"/>
      <c r="NRB85" s="1"/>
      <c r="NRC85" s="1"/>
      <c r="NRD85" s="1"/>
      <c r="NRE85" s="1"/>
      <c r="NRF85" s="1"/>
      <c r="NRG85" s="1"/>
      <c r="NRH85" s="1"/>
      <c r="NRI85" s="1"/>
      <c r="NRJ85" s="1"/>
      <c r="NRK85" s="1"/>
      <c r="NRL85" s="1"/>
      <c r="NRM85" s="1"/>
      <c r="NRN85" s="1"/>
      <c r="NRO85" s="1"/>
      <c r="NRP85" s="1"/>
      <c r="NRQ85" s="1"/>
      <c r="NRR85" s="1"/>
      <c r="NRS85" s="1"/>
      <c r="NRT85" s="1"/>
      <c r="NRU85" s="1"/>
      <c r="NRV85" s="1"/>
      <c r="NRW85" s="1"/>
      <c r="NRX85" s="1"/>
      <c r="NRY85" s="1"/>
      <c r="NRZ85" s="1"/>
      <c r="NSA85" s="1"/>
      <c r="NSB85" s="1"/>
      <c r="NSC85" s="1"/>
      <c r="NSD85" s="1"/>
      <c r="NSE85" s="1"/>
      <c r="NSF85" s="1"/>
      <c r="NSG85" s="1"/>
      <c r="NSH85" s="1"/>
      <c r="NSI85" s="1"/>
      <c r="NSJ85" s="1"/>
      <c r="NSK85" s="1"/>
      <c r="NSL85" s="1"/>
      <c r="NSM85" s="1"/>
      <c r="NSN85" s="1"/>
      <c r="NSO85" s="1"/>
      <c r="NSP85" s="1"/>
      <c r="NSQ85" s="1"/>
      <c r="NSR85" s="1"/>
      <c r="NSS85" s="1"/>
      <c r="NST85" s="1"/>
      <c r="NSU85" s="1"/>
      <c r="NSV85" s="1"/>
      <c r="NSW85" s="1"/>
      <c r="NSX85" s="1"/>
      <c r="NSY85" s="1"/>
      <c r="NSZ85" s="1"/>
      <c r="NTA85" s="1"/>
      <c r="NTB85" s="1"/>
      <c r="NTC85" s="1"/>
      <c r="NTD85" s="1"/>
      <c r="NTE85" s="1"/>
      <c r="NTF85" s="1"/>
      <c r="NTG85" s="1"/>
      <c r="NTH85" s="1"/>
      <c r="NTI85" s="1"/>
      <c r="NTJ85" s="1"/>
      <c r="NTK85" s="1"/>
      <c r="NTL85" s="1"/>
      <c r="NTM85" s="1"/>
      <c r="NTN85" s="1"/>
      <c r="NTO85" s="1"/>
      <c r="NTP85" s="1"/>
      <c r="NTQ85" s="1"/>
      <c r="NTR85" s="1"/>
      <c r="NTS85" s="1"/>
      <c r="NTT85" s="1"/>
      <c r="NTU85" s="1"/>
      <c r="NTV85" s="1"/>
      <c r="NTW85" s="1"/>
      <c r="NTX85" s="1"/>
      <c r="NTY85" s="1"/>
      <c r="NTZ85" s="1"/>
      <c r="NUA85" s="1"/>
      <c r="NUB85" s="1"/>
      <c r="NUC85" s="1"/>
      <c r="NUD85" s="1"/>
      <c r="NUE85" s="1"/>
      <c r="NUF85" s="1"/>
      <c r="NUG85" s="1"/>
      <c r="NUH85" s="1"/>
      <c r="NUI85" s="1"/>
      <c r="NUJ85" s="1"/>
      <c r="NUK85" s="1"/>
      <c r="NUL85" s="1"/>
      <c r="NUM85" s="1"/>
      <c r="NUN85" s="1"/>
      <c r="NUO85" s="1"/>
      <c r="NUP85" s="1"/>
      <c r="NUQ85" s="1"/>
      <c r="NUR85" s="1"/>
      <c r="NUS85" s="1"/>
      <c r="NUT85" s="1"/>
      <c r="NUU85" s="1"/>
      <c r="NUV85" s="1"/>
      <c r="NUW85" s="1"/>
      <c r="NUX85" s="1"/>
      <c r="NUY85" s="1"/>
      <c r="NUZ85" s="1"/>
      <c r="NVA85" s="1"/>
      <c r="NVB85" s="1"/>
      <c r="NVC85" s="1"/>
      <c r="NVD85" s="1"/>
      <c r="NVE85" s="1"/>
      <c r="NVF85" s="1"/>
      <c r="NVG85" s="1"/>
      <c r="NVH85" s="1"/>
      <c r="NVI85" s="1"/>
      <c r="NVJ85" s="1"/>
      <c r="NVK85" s="1"/>
      <c r="NVL85" s="1"/>
      <c r="NVM85" s="1"/>
      <c r="NVN85" s="1"/>
      <c r="NVO85" s="1"/>
      <c r="NVP85" s="1"/>
      <c r="NVQ85" s="1"/>
      <c r="NVR85" s="1"/>
      <c r="NVS85" s="1"/>
      <c r="NVT85" s="1"/>
      <c r="NVU85" s="1"/>
      <c r="NVV85" s="1"/>
      <c r="NVW85" s="1"/>
      <c r="NVX85" s="1"/>
      <c r="NVY85" s="1"/>
      <c r="NVZ85" s="1"/>
      <c r="NWA85" s="1"/>
      <c r="NWB85" s="1"/>
      <c r="NWC85" s="1"/>
      <c r="NWD85" s="1"/>
      <c r="NWE85" s="1"/>
      <c r="NWF85" s="1"/>
      <c r="NWG85" s="1"/>
      <c r="NWH85" s="1"/>
      <c r="NWI85" s="1"/>
      <c r="NWJ85" s="1"/>
      <c r="NWK85" s="1"/>
      <c r="NWL85" s="1"/>
      <c r="NWM85" s="1"/>
      <c r="NWN85" s="1"/>
      <c r="NWO85" s="1"/>
      <c r="NWP85" s="1"/>
      <c r="NWQ85" s="1"/>
      <c r="NWR85" s="1"/>
      <c r="NWS85" s="1"/>
      <c r="NWT85" s="1"/>
      <c r="NWU85" s="1"/>
      <c r="NWV85" s="1"/>
      <c r="NWW85" s="1"/>
      <c r="NWX85" s="1"/>
      <c r="NWY85" s="1"/>
      <c r="NWZ85" s="1"/>
      <c r="NXA85" s="1"/>
      <c r="NXB85" s="1"/>
      <c r="NXC85" s="1"/>
      <c r="NXD85" s="1"/>
      <c r="NXE85" s="1"/>
      <c r="NXF85" s="1"/>
      <c r="NXG85" s="1"/>
      <c r="NXH85" s="1"/>
      <c r="NXI85" s="1"/>
      <c r="NXJ85" s="1"/>
      <c r="NXK85" s="1"/>
      <c r="NXL85" s="1"/>
      <c r="NXM85" s="1"/>
      <c r="NXN85" s="1"/>
      <c r="NXO85" s="1"/>
      <c r="NXP85" s="1"/>
      <c r="NXQ85" s="1"/>
      <c r="NXR85" s="1"/>
      <c r="NXS85" s="1"/>
      <c r="NXT85" s="1"/>
      <c r="NXU85" s="1"/>
      <c r="NXV85" s="1"/>
      <c r="NXW85" s="1"/>
      <c r="NXX85" s="1"/>
      <c r="NXY85" s="1"/>
      <c r="NXZ85" s="1"/>
      <c r="NYA85" s="1"/>
      <c r="NYB85" s="1"/>
      <c r="NYC85" s="1"/>
      <c r="NYD85" s="1"/>
      <c r="NYE85" s="1"/>
      <c r="NYF85" s="1"/>
      <c r="NYG85" s="1"/>
      <c r="NYH85" s="1"/>
      <c r="NYI85" s="1"/>
      <c r="NYJ85" s="1"/>
      <c r="NYK85" s="1"/>
      <c r="NYL85" s="1"/>
      <c r="NYM85" s="1"/>
      <c r="NYN85" s="1"/>
      <c r="NYO85" s="1"/>
      <c r="NYP85" s="1"/>
      <c r="NYQ85" s="1"/>
      <c r="NYR85" s="1"/>
      <c r="NYS85" s="1"/>
      <c r="NYT85" s="1"/>
      <c r="NYU85" s="1"/>
      <c r="NYV85" s="1"/>
      <c r="NYW85" s="1"/>
      <c r="NYX85" s="1"/>
      <c r="NYY85" s="1"/>
      <c r="NYZ85" s="1"/>
      <c r="NZA85" s="1"/>
      <c r="NZB85" s="1"/>
      <c r="NZC85" s="1"/>
      <c r="NZD85" s="1"/>
      <c r="NZE85" s="1"/>
      <c r="NZF85" s="1"/>
      <c r="NZG85" s="1"/>
      <c r="NZH85" s="1"/>
      <c r="NZI85" s="1"/>
      <c r="NZJ85" s="1"/>
      <c r="NZK85" s="1"/>
      <c r="NZL85" s="1"/>
      <c r="NZM85" s="1"/>
      <c r="NZN85" s="1"/>
      <c r="NZO85" s="1"/>
      <c r="NZP85" s="1"/>
      <c r="NZQ85" s="1"/>
      <c r="NZR85" s="1"/>
      <c r="NZS85" s="1"/>
      <c r="NZT85" s="1"/>
      <c r="NZU85" s="1"/>
      <c r="NZV85" s="1"/>
      <c r="NZW85" s="1"/>
      <c r="NZX85" s="1"/>
      <c r="NZY85" s="1"/>
      <c r="NZZ85" s="1"/>
      <c r="OAA85" s="1"/>
      <c r="OAB85" s="1"/>
      <c r="OAC85" s="1"/>
      <c r="OAD85" s="1"/>
      <c r="OAE85" s="1"/>
      <c r="OAF85" s="1"/>
      <c r="OAG85" s="1"/>
      <c r="OAH85" s="1"/>
      <c r="OAI85" s="1"/>
      <c r="OAJ85" s="1"/>
      <c r="OAK85" s="1"/>
      <c r="OAL85" s="1"/>
      <c r="OAM85" s="1"/>
      <c r="OAN85" s="1"/>
      <c r="OAO85" s="1"/>
      <c r="OAP85" s="1"/>
      <c r="OAQ85" s="1"/>
      <c r="OAR85" s="1"/>
      <c r="OAS85" s="1"/>
      <c r="OAT85" s="1"/>
      <c r="OAU85" s="1"/>
      <c r="OAV85" s="1"/>
      <c r="OAW85" s="1"/>
      <c r="OAX85" s="1"/>
      <c r="OAY85" s="1"/>
      <c r="OAZ85" s="1"/>
      <c r="OBA85" s="1"/>
      <c r="OBB85" s="1"/>
      <c r="OBC85" s="1"/>
      <c r="OBD85" s="1"/>
      <c r="OBE85" s="1"/>
      <c r="OBF85" s="1"/>
      <c r="OBG85" s="1"/>
      <c r="OBH85" s="1"/>
      <c r="OBI85" s="1"/>
      <c r="OBJ85" s="1"/>
      <c r="OBK85" s="1"/>
      <c r="OBL85" s="1"/>
      <c r="OBM85" s="1"/>
      <c r="OBN85" s="1"/>
      <c r="OBO85" s="1"/>
      <c r="OBP85" s="1"/>
      <c r="OBQ85" s="1"/>
      <c r="OBR85" s="1"/>
      <c r="OBS85" s="1"/>
      <c r="OBT85" s="1"/>
      <c r="OBU85" s="1"/>
      <c r="OBV85" s="1"/>
      <c r="OBW85" s="1"/>
      <c r="OBX85" s="1"/>
      <c r="OBY85" s="1"/>
      <c r="OBZ85" s="1"/>
      <c r="OCA85" s="1"/>
      <c r="OCB85" s="1"/>
      <c r="OCC85" s="1"/>
      <c r="OCD85" s="1"/>
      <c r="OCE85" s="1"/>
      <c r="OCF85" s="1"/>
      <c r="OCG85" s="1"/>
      <c r="OCH85" s="1"/>
      <c r="OCI85" s="1"/>
      <c r="OCJ85" s="1"/>
      <c r="OCK85" s="1"/>
      <c r="OCL85" s="1"/>
      <c r="OCM85" s="1"/>
      <c r="OCN85" s="1"/>
      <c r="OCO85" s="1"/>
      <c r="OCP85" s="1"/>
      <c r="OCQ85" s="1"/>
      <c r="OCR85" s="1"/>
      <c r="OCS85" s="1"/>
      <c r="OCT85" s="1"/>
      <c r="OCU85" s="1"/>
      <c r="OCV85" s="1"/>
      <c r="OCW85" s="1"/>
      <c r="OCX85" s="1"/>
      <c r="OCY85" s="1"/>
      <c r="OCZ85" s="1"/>
      <c r="ODA85" s="1"/>
      <c r="ODB85" s="1"/>
      <c r="ODC85" s="1"/>
      <c r="ODD85" s="1"/>
      <c r="ODE85" s="1"/>
      <c r="ODF85" s="1"/>
      <c r="ODG85" s="1"/>
      <c r="ODH85" s="1"/>
      <c r="ODI85" s="1"/>
      <c r="ODJ85" s="1"/>
      <c r="ODK85" s="1"/>
      <c r="ODL85" s="1"/>
      <c r="ODM85" s="1"/>
      <c r="ODN85" s="1"/>
      <c r="ODO85" s="1"/>
      <c r="ODP85" s="1"/>
      <c r="ODQ85" s="1"/>
      <c r="ODR85" s="1"/>
      <c r="ODS85" s="1"/>
      <c r="ODT85" s="1"/>
      <c r="ODU85" s="1"/>
      <c r="ODV85" s="1"/>
      <c r="ODW85" s="1"/>
      <c r="ODX85" s="1"/>
      <c r="ODY85" s="1"/>
      <c r="ODZ85" s="1"/>
      <c r="OEA85" s="1"/>
      <c r="OEB85" s="1"/>
      <c r="OEC85" s="1"/>
      <c r="OED85" s="1"/>
      <c r="OEE85" s="1"/>
      <c r="OEF85" s="1"/>
      <c r="OEG85" s="1"/>
      <c r="OEH85" s="1"/>
      <c r="OEI85" s="1"/>
      <c r="OEJ85" s="1"/>
      <c r="OEK85" s="1"/>
      <c r="OEL85" s="1"/>
      <c r="OEM85" s="1"/>
      <c r="OEN85" s="1"/>
      <c r="OEO85" s="1"/>
      <c r="OEP85" s="1"/>
      <c r="OEQ85" s="1"/>
      <c r="OER85" s="1"/>
      <c r="OES85" s="1"/>
      <c r="OET85" s="1"/>
      <c r="OEU85" s="1"/>
      <c r="OEV85" s="1"/>
      <c r="OEW85" s="1"/>
      <c r="OEX85" s="1"/>
      <c r="OEY85" s="1"/>
      <c r="OEZ85" s="1"/>
      <c r="OFA85" s="1"/>
      <c r="OFB85" s="1"/>
      <c r="OFC85" s="1"/>
      <c r="OFD85" s="1"/>
      <c r="OFE85" s="1"/>
      <c r="OFF85" s="1"/>
      <c r="OFG85" s="1"/>
      <c r="OFH85" s="1"/>
      <c r="OFI85" s="1"/>
      <c r="OFJ85" s="1"/>
      <c r="OFK85" s="1"/>
      <c r="OFL85" s="1"/>
      <c r="OFM85" s="1"/>
      <c r="OFN85" s="1"/>
      <c r="OFO85" s="1"/>
      <c r="OFP85" s="1"/>
      <c r="OFQ85" s="1"/>
      <c r="OFR85" s="1"/>
      <c r="OFS85" s="1"/>
      <c r="OFT85" s="1"/>
      <c r="OFU85" s="1"/>
      <c r="OFV85" s="1"/>
      <c r="OFW85" s="1"/>
      <c r="OFX85" s="1"/>
      <c r="OFY85" s="1"/>
      <c r="OFZ85" s="1"/>
      <c r="OGA85" s="1"/>
      <c r="OGB85" s="1"/>
      <c r="OGC85" s="1"/>
      <c r="OGD85" s="1"/>
      <c r="OGE85" s="1"/>
      <c r="OGF85" s="1"/>
      <c r="OGG85" s="1"/>
      <c r="OGH85" s="1"/>
      <c r="OGI85" s="1"/>
      <c r="OGJ85" s="1"/>
      <c r="OGK85" s="1"/>
      <c r="OGL85" s="1"/>
      <c r="OGM85" s="1"/>
      <c r="OGN85" s="1"/>
      <c r="OGO85" s="1"/>
      <c r="OGP85" s="1"/>
      <c r="OGQ85" s="1"/>
      <c r="OGR85" s="1"/>
      <c r="OGS85" s="1"/>
      <c r="OGT85" s="1"/>
      <c r="OGU85" s="1"/>
      <c r="OGV85" s="1"/>
      <c r="OGW85" s="1"/>
      <c r="OGX85" s="1"/>
      <c r="OGY85" s="1"/>
      <c r="OGZ85" s="1"/>
      <c r="OHA85" s="1"/>
      <c r="OHB85" s="1"/>
      <c r="OHC85" s="1"/>
      <c r="OHD85" s="1"/>
      <c r="OHE85" s="1"/>
      <c r="OHF85" s="1"/>
      <c r="OHG85" s="1"/>
      <c r="OHH85" s="1"/>
      <c r="OHI85" s="1"/>
      <c r="OHJ85" s="1"/>
      <c r="OHK85" s="1"/>
      <c r="OHL85" s="1"/>
      <c r="OHM85" s="1"/>
      <c r="OHN85" s="1"/>
      <c r="OHO85" s="1"/>
      <c r="OHP85" s="1"/>
      <c r="OHQ85" s="1"/>
      <c r="OHR85" s="1"/>
      <c r="OHS85" s="1"/>
      <c r="OHT85" s="1"/>
      <c r="OHU85" s="1"/>
      <c r="OHV85" s="1"/>
      <c r="OHW85" s="1"/>
      <c r="OHX85" s="1"/>
      <c r="OHY85" s="1"/>
      <c r="OHZ85" s="1"/>
      <c r="OIA85" s="1"/>
      <c r="OIB85" s="1"/>
      <c r="OIC85" s="1"/>
      <c r="OID85" s="1"/>
      <c r="OIE85" s="1"/>
      <c r="OIF85" s="1"/>
      <c r="OIG85" s="1"/>
      <c r="OIH85" s="1"/>
      <c r="OII85" s="1"/>
      <c r="OIJ85" s="1"/>
      <c r="OIK85" s="1"/>
      <c r="OIL85" s="1"/>
      <c r="OIM85" s="1"/>
      <c r="OIN85" s="1"/>
      <c r="OIO85" s="1"/>
      <c r="OIP85" s="1"/>
      <c r="OIQ85" s="1"/>
      <c r="OIR85" s="1"/>
      <c r="OIS85" s="1"/>
      <c r="OIT85" s="1"/>
      <c r="OIU85" s="1"/>
      <c r="OIV85" s="1"/>
      <c r="OIW85" s="1"/>
      <c r="OIX85" s="1"/>
      <c r="OIY85" s="1"/>
      <c r="OIZ85" s="1"/>
      <c r="OJA85" s="1"/>
      <c r="OJB85" s="1"/>
      <c r="OJC85" s="1"/>
      <c r="OJD85" s="1"/>
      <c r="OJE85" s="1"/>
      <c r="OJF85" s="1"/>
      <c r="OJG85" s="1"/>
      <c r="OJH85" s="1"/>
      <c r="OJI85" s="1"/>
      <c r="OJJ85" s="1"/>
      <c r="OJK85" s="1"/>
      <c r="OJL85" s="1"/>
      <c r="OJM85" s="1"/>
      <c r="OJN85" s="1"/>
      <c r="OJO85" s="1"/>
      <c r="OJP85" s="1"/>
      <c r="OJQ85" s="1"/>
      <c r="OJR85" s="1"/>
      <c r="OJS85" s="1"/>
      <c r="OJT85" s="1"/>
      <c r="OJU85" s="1"/>
      <c r="OJV85" s="1"/>
      <c r="OJW85" s="1"/>
      <c r="OJX85" s="1"/>
      <c r="OJY85" s="1"/>
      <c r="OJZ85" s="1"/>
      <c r="OKA85" s="1"/>
      <c r="OKB85" s="1"/>
      <c r="OKC85" s="1"/>
      <c r="OKD85" s="1"/>
      <c r="OKE85" s="1"/>
      <c r="OKF85" s="1"/>
      <c r="OKG85" s="1"/>
      <c r="OKH85" s="1"/>
      <c r="OKI85" s="1"/>
      <c r="OKJ85" s="1"/>
      <c r="OKK85" s="1"/>
      <c r="OKL85" s="1"/>
      <c r="OKM85" s="1"/>
      <c r="OKN85" s="1"/>
      <c r="OKO85" s="1"/>
      <c r="OKP85" s="1"/>
      <c r="OKQ85" s="1"/>
      <c r="OKR85" s="1"/>
      <c r="OKS85" s="1"/>
      <c r="OKT85" s="1"/>
      <c r="OKU85" s="1"/>
      <c r="OKV85" s="1"/>
      <c r="OKW85" s="1"/>
      <c r="OKX85" s="1"/>
      <c r="OKY85" s="1"/>
      <c r="OKZ85" s="1"/>
      <c r="OLA85" s="1"/>
      <c r="OLB85" s="1"/>
      <c r="OLC85" s="1"/>
      <c r="OLD85" s="1"/>
      <c r="OLE85" s="1"/>
      <c r="OLF85" s="1"/>
      <c r="OLG85" s="1"/>
      <c r="OLH85" s="1"/>
      <c r="OLI85" s="1"/>
      <c r="OLJ85" s="1"/>
      <c r="OLK85" s="1"/>
      <c r="OLL85" s="1"/>
      <c r="OLM85" s="1"/>
      <c r="OLN85" s="1"/>
      <c r="OLO85" s="1"/>
      <c r="OLP85" s="1"/>
      <c r="OLQ85" s="1"/>
      <c r="OLR85" s="1"/>
      <c r="OLS85" s="1"/>
      <c r="OLT85" s="1"/>
      <c r="OLU85" s="1"/>
      <c r="OLV85" s="1"/>
      <c r="OLW85" s="1"/>
      <c r="OLX85" s="1"/>
      <c r="OLY85" s="1"/>
      <c r="OLZ85" s="1"/>
      <c r="OMA85" s="1"/>
      <c r="OMB85" s="1"/>
      <c r="OMC85" s="1"/>
      <c r="OMD85" s="1"/>
      <c r="OME85" s="1"/>
      <c r="OMF85" s="1"/>
      <c r="OMG85" s="1"/>
      <c r="OMH85" s="1"/>
      <c r="OMI85" s="1"/>
      <c r="OMJ85" s="1"/>
      <c r="OMK85" s="1"/>
      <c r="OML85" s="1"/>
      <c r="OMM85" s="1"/>
      <c r="OMN85" s="1"/>
      <c r="OMO85" s="1"/>
      <c r="OMP85" s="1"/>
      <c r="OMQ85" s="1"/>
      <c r="OMR85" s="1"/>
      <c r="OMS85" s="1"/>
      <c r="OMT85" s="1"/>
      <c r="OMU85" s="1"/>
      <c r="OMV85" s="1"/>
      <c r="OMW85" s="1"/>
      <c r="OMX85" s="1"/>
      <c r="OMY85" s="1"/>
      <c r="OMZ85" s="1"/>
      <c r="ONA85" s="1"/>
      <c r="ONB85" s="1"/>
      <c r="ONC85" s="1"/>
      <c r="OND85" s="1"/>
      <c r="ONE85" s="1"/>
      <c r="ONF85" s="1"/>
      <c r="ONG85" s="1"/>
      <c r="ONH85" s="1"/>
      <c r="ONI85" s="1"/>
      <c r="ONJ85" s="1"/>
      <c r="ONK85" s="1"/>
      <c r="ONL85" s="1"/>
      <c r="ONM85" s="1"/>
      <c r="ONN85" s="1"/>
      <c r="ONO85" s="1"/>
      <c r="ONP85" s="1"/>
      <c r="ONQ85" s="1"/>
      <c r="ONR85" s="1"/>
      <c r="ONS85" s="1"/>
      <c r="ONT85" s="1"/>
      <c r="ONU85" s="1"/>
      <c r="ONV85" s="1"/>
      <c r="ONW85" s="1"/>
      <c r="ONX85" s="1"/>
      <c r="ONY85" s="1"/>
      <c r="ONZ85" s="1"/>
      <c r="OOA85" s="1"/>
      <c r="OOB85" s="1"/>
      <c r="OOC85" s="1"/>
      <c r="OOD85" s="1"/>
      <c r="OOE85" s="1"/>
      <c r="OOF85" s="1"/>
      <c r="OOG85" s="1"/>
      <c r="OOH85" s="1"/>
      <c r="OOI85" s="1"/>
      <c r="OOJ85" s="1"/>
      <c r="OOK85" s="1"/>
      <c r="OOL85" s="1"/>
      <c r="OOM85" s="1"/>
      <c r="OON85" s="1"/>
      <c r="OOO85" s="1"/>
      <c r="OOP85" s="1"/>
      <c r="OOQ85" s="1"/>
      <c r="OOR85" s="1"/>
      <c r="OOS85" s="1"/>
      <c r="OOT85" s="1"/>
      <c r="OOU85" s="1"/>
      <c r="OOV85" s="1"/>
      <c r="OOW85" s="1"/>
      <c r="OOX85" s="1"/>
      <c r="OOY85" s="1"/>
      <c r="OOZ85" s="1"/>
      <c r="OPA85" s="1"/>
      <c r="OPB85" s="1"/>
      <c r="OPC85" s="1"/>
      <c r="OPD85" s="1"/>
      <c r="OPE85" s="1"/>
      <c r="OPF85" s="1"/>
      <c r="OPG85" s="1"/>
      <c r="OPH85" s="1"/>
      <c r="OPI85" s="1"/>
      <c r="OPJ85" s="1"/>
      <c r="OPK85" s="1"/>
      <c r="OPL85" s="1"/>
      <c r="OPM85" s="1"/>
      <c r="OPN85" s="1"/>
      <c r="OPO85" s="1"/>
      <c r="OPP85" s="1"/>
      <c r="OPQ85" s="1"/>
      <c r="OPR85" s="1"/>
      <c r="OPS85" s="1"/>
      <c r="OPT85" s="1"/>
      <c r="OPU85" s="1"/>
      <c r="OPV85" s="1"/>
      <c r="OPW85" s="1"/>
      <c r="OPX85" s="1"/>
      <c r="OPY85" s="1"/>
      <c r="OPZ85" s="1"/>
      <c r="OQA85" s="1"/>
      <c r="OQB85" s="1"/>
      <c r="OQC85" s="1"/>
      <c r="OQD85" s="1"/>
      <c r="OQE85" s="1"/>
      <c r="OQF85" s="1"/>
      <c r="OQG85" s="1"/>
      <c r="OQH85" s="1"/>
      <c r="OQI85" s="1"/>
      <c r="OQJ85" s="1"/>
      <c r="OQK85" s="1"/>
      <c r="OQL85" s="1"/>
      <c r="OQM85" s="1"/>
      <c r="OQN85" s="1"/>
      <c r="OQO85" s="1"/>
      <c r="OQP85" s="1"/>
      <c r="OQQ85" s="1"/>
      <c r="OQR85" s="1"/>
      <c r="OQS85" s="1"/>
      <c r="OQT85" s="1"/>
      <c r="OQU85" s="1"/>
      <c r="OQV85" s="1"/>
      <c r="OQW85" s="1"/>
      <c r="OQX85" s="1"/>
      <c r="OQY85" s="1"/>
      <c r="OQZ85" s="1"/>
      <c r="ORA85" s="1"/>
      <c r="ORB85" s="1"/>
      <c r="ORC85" s="1"/>
      <c r="ORD85" s="1"/>
      <c r="ORE85" s="1"/>
      <c r="ORF85" s="1"/>
      <c r="ORG85" s="1"/>
      <c r="ORH85" s="1"/>
      <c r="ORI85" s="1"/>
      <c r="ORJ85" s="1"/>
      <c r="ORK85" s="1"/>
      <c r="ORL85" s="1"/>
      <c r="ORM85" s="1"/>
      <c r="ORN85" s="1"/>
      <c r="ORO85" s="1"/>
      <c r="ORP85" s="1"/>
      <c r="ORQ85" s="1"/>
      <c r="ORR85" s="1"/>
      <c r="ORS85" s="1"/>
      <c r="ORT85" s="1"/>
      <c r="ORU85" s="1"/>
      <c r="ORV85" s="1"/>
      <c r="ORW85" s="1"/>
      <c r="ORX85" s="1"/>
      <c r="ORY85" s="1"/>
      <c r="ORZ85" s="1"/>
      <c r="OSA85" s="1"/>
      <c r="OSB85" s="1"/>
      <c r="OSC85" s="1"/>
      <c r="OSD85" s="1"/>
      <c r="OSE85" s="1"/>
      <c r="OSF85" s="1"/>
      <c r="OSG85" s="1"/>
      <c r="OSH85" s="1"/>
      <c r="OSI85" s="1"/>
      <c r="OSJ85" s="1"/>
      <c r="OSK85" s="1"/>
      <c r="OSL85" s="1"/>
      <c r="OSM85" s="1"/>
      <c r="OSN85" s="1"/>
      <c r="OSO85" s="1"/>
      <c r="OSP85" s="1"/>
      <c r="OSQ85" s="1"/>
      <c r="OSR85" s="1"/>
      <c r="OSS85" s="1"/>
      <c r="OST85" s="1"/>
      <c r="OSU85" s="1"/>
      <c r="OSV85" s="1"/>
      <c r="OSW85" s="1"/>
      <c r="OSX85" s="1"/>
      <c r="OSY85" s="1"/>
      <c r="OSZ85" s="1"/>
      <c r="OTA85" s="1"/>
      <c r="OTB85" s="1"/>
      <c r="OTC85" s="1"/>
      <c r="OTD85" s="1"/>
      <c r="OTE85" s="1"/>
      <c r="OTF85" s="1"/>
      <c r="OTG85" s="1"/>
      <c r="OTH85" s="1"/>
      <c r="OTI85" s="1"/>
      <c r="OTJ85" s="1"/>
      <c r="OTK85" s="1"/>
      <c r="OTL85" s="1"/>
      <c r="OTM85" s="1"/>
      <c r="OTN85" s="1"/>
      <c r="OTO85" s="1"/>
      <c r="OTP85" s="1"/>
      <c r="OTQ85" s="1"/>
      <c r="OTR85" s="1"/>
      <c r="OTS85" s="1"/>
      <c r="OTT85" s="1"/>
      <c r="OTU85" s="1"/>
      <c r="OTV85" s="1"/>
      <c r="OTW85" s="1"/>
      <c r="OTX85" s="1"/>
      <c r="OTY85" s="1"/>
      <c r="OTZ85" s="1"/>
      <c r="OUA85" s="1"/>
      <c r="OUB85" s="1"/>
      <c r="OUC85" s="1"/>
      <c r="OUD85" s="1"/>
      <c r="OUE85" s="1"/>
      <c r="OUF85" s="1"/>
      <c r="OUG85" s="1"/>
      <c r="OUH85" s="1"/>
      <c r="OUI85" s="1"/>
      <c r="OUJ85" s="1"/>
      <c r="OUK85" s="1"/>
      <c r="OUL85" s="1"/>
      <c r="OUM85" s="1"/>
      <c r="OUN85" s="1"/>
      <c r="OUO85" s="1"/>
      <c r="OUP85" s="1"/>
      <c r="OUQ85" s="1"/>
      <c r="OUR85" s="1"/>
      <c r="OUS85" s="1"/>
      <c r="OUT85" s="1"/>
      <c r="OUU85" s="1"/>
      <c r="OUV85" s="1"/>
      <c r="OUW85" s="1"/>
      <c r="OUX85" s="1"/>
      <c r="OUY85" s="1"/>
      <c r="OUZ85" s="1"/>
      <c r="OVA85" s="1"/>
      <c r="OVB85" s="1"/>
      <c r="OVC85" s="1"/>
      <c r="OVD85" s="1"/>
      <c r="OVE85" s="1"/>
      <c r="OVF85" s="1"/>
      <c r="OVG85" s="1"/>
      <c r="OVH85" s="1"/>
      <c r="OVI85" s="1"/>
      <c r="OVJ85" s="1"/>
      <c r="OVK85" s="1"/>
      <c r="OVL85" s="1"/>
      <c r="OVM85" s="1"/>
      <c r="OVN85" s="1"/>
      <c r="OVO85" s="1"/>
      <c r="OVP85" s="1"/>
      <c r="OVQ85" s="1"/>
      <c r="OVR85" s="1"/>
      <c r="OVS85" s="1"/>
      <c r="OVT85" s="1"/>
      <c r="OVU85" s="1"/>
      <c r="OVV85" s="1"/>
      <c r="OVW85" s="1"/>
      <c r="OVX85" s="1"/>
      <c r="OVY85" s="1"/>
      <c r="OVZ85" s="1"/>
      <c r="OWA85" s="1"/>
      <c r="OWB85" s="1"/>
      <c r="OWC85" s="1"/>
      <c r="OWD85" s="1"/>
      <c r="OWE85" s="1"/>
      <c r="OWF85" s="1"/>
      <c r="OWG85" s="1"/>
      <c r="OWH85" s="1"/>
      <c r="OWI85" s="1"/>
      <c r="OWJ85" s="1"/>
      <c r="OWK85" s="1"/>
      <c r="OWL85" s="1"/>
      <c r="OWM85" s="1"/>
      <c r="OWN85" s="1"/>
      <c r="OWO85" s="1"/>
      <c r="OWP85" s="1"/>
      <c r="OWQ85" s="1"/>
      <c r="OWR85" s="1"/>
      <c r="OWS85" s="1"/>
      <c r="OWT85" s="1"/>
      <c r="OWU85" s="1"/>
      <c r="OWV85" s="1"/>
      <c r="OWW85" s="1"/>
      <c r="OWX85" s="1"/>
      <c r="OWY85" s="1"/>
      <c r="OWZ85" s="1"/>
      <c r="OXA85" s="1"/>
      <c r="OXB85" s="1"/>
      <c r="OXC85" s="1"/>
      <c r="OXD85" s="1"/>
      <c r="OXE85" s="1"/>
      <c r="OXF85" s="1"/>
      <c r="OXG85" s="1"/>
      <c r="OXH85" s="1"/>
      <c r="OXI85" s="1"/>
      <c r="OXJ85" s="1"/>
      <c r="OXK85" s="1"/>
      <c r="OXL85" s="1"/>
      <c r="OXM85" s="1"/>
      <c r="OXN85" s="1"/>
      <c r="OXO85" s="1"/>
      <c r="OXP85" s="1"/>
      <c r="OXQ85" s="1"/>
      <c r="OXR85" s="1"/>
      <c r="OXS85" s="1"/>
      <c r="OXT85" s="1"/>
      <c r="OXU85" s="1"/>
      <c r="OXV85" s="1"/>
      <c r="OXW85" s="1"/>
      <c r="OXX85" s="1"/>
      <c r="OXY85" s="1"/>
      <c r="OXZ85" s="1"/>
      <c r="OYA85" s="1"/>
      <c r="OYB85" s="1"/>
      <c r="OYC85" s="1"/>
      <c r="OYD85" s="1"/>
      <c r="OYE85" s="1"/>
      <c r="OYF85" s="1"/>
      <c r="OYG85" s="1"/>
      <c r="OYH85" s="1"/>
      <c r="OYI85" s="1"/>
      <c r="OYJ85" s="1"/>
      <c r="OYK85" s="1"/>
      <c r="OYL85" s="1"/>
      <c r="OYM85" s="1"/>
      <c r="OYN85" s="1"/>
      <c r="OYO85" s="1"/>
      <c r="OYP85" s="1"/>
      <c r="OYQ85" s="1"/>
      <c r="OYR85" s="1"/>
      <c r="OYS85" s="1"/>
      <c r="OYT85" s="1"/>
      <c r="OYU85" s="1"/>
      <c r="OYV85" s="1"/>
      <c r="OYW85" s="1"/>
      <c r="OYX85" s="1"/>
      <c r="OYY85" s="1"/>
      <c r="OYZ85" s="1"/>
      <c r="OZA85" s="1"/>
      <c r="OZB85" s="1"/>
      <c r="OZC85" s="1"/>
      <c r="OZD85" s="1"/>
      <c r="OZE85" s="1"/>
      <c r="OZF85" s="1"/>
      <c r="OZG85" s="1"/>
      <c r="OZH85" s="1"/>
      <c r="OZI85" s="1"/>
      <c r="OZJ85" s="1"/>
      <c r="OZK85" s="1"/>
      <c r="OZL85" s="1"/>
      <c r="OZM85" s="1"/>
      <c r="OZN85" s="1"/>
      <c r="OZO85" s="1"/>
      <c r="OZP85" s="1"/>
      <c r="OZQ85" s="1"/>
      <c r="OZR85" s="1"/>
      <c r="OZS85" s="1"/>
      <c r="OZT85" s="1"/>
      <c r="OZU85" s="1"/>
      <c r="OZV85" s="1"/>
      <c r="OZW85" s="1"/>
      <c r="OZX85" s="1"/>
      <c r="OZY85" s="1"/>
      <c r="OZZ85" s="1"/>
      <c r="PAA85" s="1"/>
      <c r="PAB85" s="1"/>
      <c r="PAC85" s="1"/>
      <c r="PAD85" s="1"/>
      <c r="PAE85" s="1"/>
      <c r="PAF85" s="1"/>
      <c r="PAG85" s="1"/>
      <c r="PAH85" s="1"/>
      <c r="PAI85" s="1"/>
      <c r="PAJ85" s="1"/>
      <c r="PAK85" s="1"/>
      <c r="PAL85" s="1"/>
      <c r="PAM85" s="1"/>
      <c r="PAN85" s="1"/>
      <c r="PAO85" s="1"/>
      <c r="PAP85" s="1"/>
      <c r="PAQ85" s="1"/>
      <c r="PAR85" s="1"/>
      <c r="PAS85" s="1"/>
      <c r="PAT85" s="1"/>
      <c r="PAU85" s="1"/>
      <c r="PAV85" s="1"/>
      <c r="PAW85" s="1"/>
      <c r="PAX85" s="1"/>
      <c r="PAY85" s="1"/>
      <c r="PAZ85" s="1"/>
      <c r="PBA85" s="1"/>
      <c r="PBB85" s="1"/>
      <c r="PBC85" s="1"/>
      <c r="PBD85" s="1"/>
      <c r="PBE85" s="1"/>
      <c r="PBF85" s="1"/>
      <c r="PBG85" s="1"/>
      <c r="PBH85" s="1"/>
      <c r="PBI85" s="1"/>
      <c r="PBJ85" s="1"/>
      <c r="PBK85" s="1"/>
      <c r="PBL85" s="1"/>
      <c r="PBM85" s="1"/>
      <c r="PBN85" s="1"/>
      <c r="PBO85" s="1"/>
      <c r="PBP85" s="1"/>
      <c r="PBQ85" s="1"/>
      <c r="PBR85" s="1"/>
      <c r="PBS85" s="1"/>
      <c r="PBT85" s="1"/>
      <c r="PBU85" s="1"/>
      <c r="PBV85" s="1"/>
      <c r="PBW85" s="1"/>
      <c r="PBX85" s="1"/>
      <c r="PBY85" s="1"/>
      <c r="PBZ85" s="1"/>
      <c r="PCA85" s="1"/>
      <c r="PCB85" s="1"/>
      <c r="PCC85" s="1"/>
      <c r="PCD85" s="1"/>
      <c r="PCE85" s="1"/>
      <c r="PCF85" s="1"/>
      <c r="PCG85" s="1"/>
      <c r="PCH85" s="1"/>
      <c r="PCI85" s="1"/>
      <c r="PCJ85" s="1"/>
      <c r="PCK85" s="1"/>
      <c r="PCL85" s="1"/>
      <c r="PCM85" s="1"/>
      <c r="PCN85" s="1"/>
      <c r="PCO85" s="1"/>
      <c r="PCP85" s="1"/>
      <c r="PCQ85" s="1"/>
      <c r="PCR85" s="1"/>
      <c r="PCS85" s="1"/>
      <c r="PCT85" s="1"/>
      <c r="PCU85" s="1"/>
      <c r="PCV85" s="1"/>
      <c r="PCW85" s="1"/>
      <c r="PCX85" s="1"/>
      <c r="PCY85" s="1"/>
      <c r="PCZ85" s="1"/>
      <c r="PDA85" s="1"/>
      <c r="PDB85" s="1"/>
      <c r="PDC85" s="1"/>
      <c r="PDD85" s="1"/>
      <c r="PDE85" s="1"/>
      <c r="PDF85" s="1"/>
      <c r="PDG85" s="1"/>
      <c r="PDH85" s="1"/>
      <c r="PDI85" s="1"/>
      <c r="PDJ85" s="1"/>
      <c r="PDK85" s="1"/>
      <c r="PDL85" s="1"/>
      <c r="PDM85" s="1"/>
      <c r="PDN85" s="1"/>
      <c r="PDO85" s="1"/>
      <c r="PDP85" s="1"/>
      <c r="PDQ85" s="1"/>
      <c r="PDR85" s="1"/>
      <c r="PDS85" s="1"/>
      <c r="PDT85" s="1"/>
      <c r="PDU85" s="1"/>
      <c r="PDV85" s="1"/>
      <c r="PDW85" s="1"/>
      <c r="PDX85" s="1"/>
      <c r="PDY85" s="1"/>
      <c r="PDZ85" s="1"/>
      <c r="PEA85" s="1"/>
      <c r="PEB85" s="1"/>
      <c r="PEC85" s="1"/>
      <c r="PED85" s="1"/>
      <c r="PEE85" s="1"/>
      <c r="PEF85" s="1"/>
      <c r="PEG85" s="1"/>
      <c r="PEH85" s="1"/>
      <c r="PEI85" s="1"/>
      <c r="PEJ85" s="1"/>
      <c r="PEK85" s="1"/>
      <c r="PEL85" s="1"/>
      <c r="PEM85" s="1"/>
      <c r="PEN85" s="1"/>
      <c r="PEO85" s="1"/>
      <c r="PEP85" s="1"/>
      <c r="PEQ85" s="1"/>
      <c r="PER85" s="1"/>
      <c r="PES85" s="1"/>
      <c r="PET85" s="1"/>
      <c r="PEU85" s="1"/>
      <c r="PEV85" s="1"/>
      <c r="PEW85" s="1"/>
      <c r="PEX85" s="1"/>
      <c r="PEY85" s="1"/>
      <c r="PEZ85" s="1"/>
      <c r="PFA85" s="1"/>
      <c r="PFB85" s="1"/>
      <c r="PFC85" s="1"/>
      <c r="PFD85" s="1"/>
      <c r="PFE85" s="1"/>
      <c r="PFF85" s="1"/>
      <c r="PFG85" s="1"/>
      <c r="PFH85" s="1"/>
      <c r="PFI85" s="1"/>
      <c r="PFJ85" s="1"/>
      <c r="PFK85" s="1"/>
      <c r="PFL85" s="1"/>
      <c r="PFM85" s="1"/>
      <c r="PFN85" s="1"/>
      <c r="PFO85" s="1"/>
      <c r="PFP85" s="1"/>
      <c r="PFQ85" s="1"/>
      <c r="PFR85" s="1"/>
      <c r="PFS85" s="1"/>
      <c r="PFT85" s="1"/>
      <c r="PFU85" s="1"/>
      <c r="PFV85" s="1"/>
      <c r="PFW85" s="1"/>
      <c r="PFX85" s="1"/>
      <c r="PFY85" s="1"/>
      <c r="PFZ85" s="1"/>
      <c r="PGA85" s="1"/>
      <c r="PGB85" s="1"/>
      <c r="PGC85" s="1"/>
      <c r="PGD85" s="1"/>
      <c r="PGE85" s="1"/>
      <c r="PGF85" s="1"/>
      <c r="PGG85" s="1"/>
      <c r="PGH85" s="1"/>
      <c r="PGI85" s="1"/>
      <c r="PGJ85" s="1"/>
      <c r="PGK85" s="1"/>
      <c r="PGL85" s="1"/>
      <c r="PGM85" s="1"/>
      <c r="PGN85" s="1"/>
      <c r="PGO85" s="1"/>
      <c r="PGP85" s="1"/>
      <c r="PGQ85" s="1"/>
      <c r="PGR85" s="1"/>
      <c r="PGS85" s="1"/>
      <c r="PGT85" s="1"/>
      <c r="PGU85" s="1"/>
      <c r="PGV85" s="1"/>
      <c r="PGW85" s="1"/>
      <c r="PGX85" s="1"/>
      <c r="PGY85" s="1"/>
      <c r="PGZ85" s="1"/>
      <c r="PHA85" s="1"/>
      <c r="PHB85" s="1"/>
      <c r="PHC85" s="1"/>
      <c r="PHD85" s="1"/>
      <c r="PHE85" s="1"/>
      <c r="PHF85" s="1"/>
      <c r="PHG85" s="1"/>
      <c r="PHH85" s="1"/>
      <c r="PHI85" s="1"/>
      <c r="PHJ85" s="1"/>
      <c r="PHK85" s="1"/>
      <c r="PHL85" s="1"/>
      <c r="PHM85" s="1"/>
      <c r="PHN85" s="1"/>
      <c r="PHO85" s="1"/>
      <c r="PHP85" s="1"/>
      <c r="PHQ85" s="1"/>
      <c r="PHR85" s="1"/>
      <c r="PHS85" s="1"/>
      <c r="PHT85" s="1"/>
      <c r="PHU85" s="1"/>
      <c r="PHV85" s="1"/>
      <c r="PHW85" s="1"/>
      <c r="PHX85" s="1"/>
      <c r="PHY85" s="1"/>
      <c r="PHZ85" s="1"/>
      <c r="PIA85" s="1"/>
      <c r="PIB85" s="1"/>
      <c r="PIC85" s="1"/>
      <c r="PID85" s="1"/>
      <c r="PIE85" s="1"/>
      <c r="PIF85" s="1"/>
      <c r="PIG85" s="1"/>
      <c r="PIH85" s="1"/>
      <c r="PII85" s="1"/>
      <c r="PIJ85" s="1"/>
      <c r="PIK85" s="1"/>
      <c r="PIL85" s="1"/>
      <c r="PIM85" s="1"/>
      <c r="PIN85" s="1"/>
      <c r="PIO85" s="1"/>
      <c r="PIP85" s="1"/>
      <c r="PIQ85" s="1"/>
      <c r="PIR85" s="1"/>
      <c r="PIS85" s="1"/>
      <c r="PIT85" s="1"/>
      <c r="PIU85" s="1"/>
      <c r="PIV85" s="1"/>
      <c r="PIW85" s="1"/>
      <c r="PIX85" s="1"/>
      <c r="PIY85" s="1"/>
      <c r="PIZ85" s="1"/>
      <c r="PJA85" s="1"/>
      <c r="PJB85" s="1"/>
      <c r="PJC85" s="1"/>
      <c r="PJD85" s="1"/>
      <c r="PJE85" s="1"/>
      <c r="PJF85" s="1"/>
      <c r="PJG85" s="1"/>
      <c r="PJH85" s="1"/>
      <c r="PJI85" s="1"/>
      <c r="PJJ85" s="1"/>
      <c r="PJK85" s="1"/>
      <c r="PJL85" s="1"/>
      <c r="PJM85" s="1"/>
      <c r="PJN85" s="1"/>
      <c r="PJO85" s="1"/>
      <c r="PJP85" s="1"/>
      <c r="PJQ85" s="1"/>
      <c r="PJR85" s="1"/>
      <c r="PJS85" s="1"/>
      <c r="PJT85" s="1"/>
      <c r="PJU85" s="1"/>
      <c r="PJV85" s="1"/>
      <c r="PJW85" s="1"/>
      <c r="PJX85" s="1"/>
      <c r="PJY85" s="1"/>
      <c r="PJZ85" s="1"/>
      <c r="PKA85" s="1"/>
      <c r="PKB85" s="1"/>
      <c r="PKC85" s="1"/>
      <c r="PKD85" s="1"/>
      <c r="PKE85" s="1"/>
      <c r="PKF85" s="1"/>
      <c r="PKG85" s="1"/>
      <c r="PKH85" s="1"/>
      <c r="PKI85" s="1"/>
      <c r="PKJ85" s="1"/>
      <c r="PKK85" s="1"/>
      <c r="PKL85" s="1"/>
      <c r="PKM85" s="1"/>
      <c r="PKN85" s="1"/>
      <c r="PKO85" s="1"/>
      <c r="PKP85" s="1"/>
      <c r="PKQ85" s="1"/>
      <c r="PKR85" s="1"/>
      <c r="PKS85" s="1"/>
      <c r="PKT85" s="1"/>
      <c r="PKU85" s="1"/>
      <c r="PKV85" s="1"/>
      <c r="PKW85" s="1"/>
      <c r="PKX85" s="1"/>
      <c r="PKY85" s="1"/>
      <c r="PKZ85" s="1"/>
      <c r="PLA85" s="1"/>
      <c r="PLB85" s="1"/>
      <c r="PLC85" s="1"/>
      <c r="PLD85" s="1"/>
      <c r="PLE85" s="1"/>
      <c r="PLF85" s="1"/>
      <c r="PLG85" s="1"/>
      <c r="PLH85" s="1"/>
      <c r="PLI85" s="1"/>
      <c r="PLJ85" s="1"/>
      <c r="PLK85" s="1"/>
      <c r="PLL85" s="1"/>
      <c r="PLM85" s="1"/>
      <c r="PLN85" s="1"/>
      <c r="PLO85" s="1"/>
      <c r="PLP85" s="1"/>
      <c r="PLQ85" s="1"/>
      <c r="PLR85" s="1"/>
      <c r="PLS85" s="1"/>
      <c r="PLT85" s="1"/>
      <c r="PLU85" s="1"/>
      <c r="PLV85" s="1"/>
      <c r="PLW85" s="1"/>
      <c r="PLX85" s="1"/>
      <c r="PLY85" s="1"/>
      <c r="PLZ85" s="1"/>
      <c r="PMA85" s="1"/>
      <c r="PMB85" s="1"/>
      <c r="PMC85" s="1"/>
      <c r="PMD85" s="1"/>
      <c r="PME85" s="1"/>
      <c r="PMF85" s="1"/>
      <c r="PMG85" s="1"/>
      <c r="PMH85" s="1"/>
      <c r="PMI85" s="1"/>
      <c r="PMJ85" s="1"/>
      <c r="PMK85" s="1"/>
      <c r="PML85" s="1"/>
      <c r="PMM85" s="1"/>
      <c r="PMN85" s="1"/>
      <c r="PMO85" s="1"/>
      <c r="PMP85" s="1"/>
      <c r="PMQ85" s="1"/>
      <c r="PMR85" s="1"/>
      <c r="PMS85" s="1"/>
      <c r="PMT85" s="1"/>
      <c r="PMU85" s="1"/>
      <c r="PMV85" s="1"/>
      <c r="PMW85" s="1"/>
      <c r="PMX85" s="1"/>
      <c r="PMY85" s="1"/>
      <c r="PMZ85" s="1"/>
      <c r="PNA85" s="1"/>
      <c r="PNB85" s="1"/>
      <c r="PNC85" s="1"/>
      <c r="PND85" s="1"/>
      <c r="PNE85" s="1"/>
      <c r="PNF85" s="1"/>
      <c r="PNG85" s="1"/>
      <c r="PNH85" s="1"/>
      <c r="PNI85" s="1"/>
      <c r="PNJ85" s="1"/>
      <c r="PNK85" s="1"/>
      <c r="PNL85" s="1"/>
      <c r="PNM85" s="1"/>
      <c r="PNN85" s="1"/>
      <c r="PNO85" s="1"/>
      <c r="PNP85" s="1"/>
      <c r="PNQ85" s="1"/>
      <c r="PNR85" s="1"/>
      <c r="PNS85" s="1"/>
      <c r="PNT85" s="1"/>
      <c r="PNU85" s="1"/>
      <c r="PNV85" s="1"/>
      <c r="PNW85" s="1"/>
      <c r="PNX85" s="1"/>
      <c r="PNY85" s="1"/>
      <c r="PNZ85" s="1"/>
      <c r="POA85" s="1"/>
      <c r="POB85" s="1"/>
      <c r="POC85" s="1"/>
      <c r="POD85" s="1"/>
      <c r="POE85" s="1"/>
      <c r="POF85" s="1"/>
      <c r="POG85" s="1"/>
      <c r="POH85" s="1"/>
      <c r="POI85" s="1"/>
      <c r="POJ85" s="1"/>
      <c r="POK85" s="1"/>
      <c r="POL85" s="1"/>
      <c r="POM85" s="1"/>
      <c r="PON85" s="1"/>
      <c r="POO85" s="1"/>
      <c r="POP85" s="1"/>
      <c r="POQ85" s="1"/>
      <c r="POR85" s="1"/>
      <c r="POS85" s="1"/>
      <c r="POT85" s="1"/>
      <c r="POU85" s="1"/>
      <c r="POV85" s="1"/>
      <c r="POW85" s="1"/>
      <c r="POX85" s="1"/>
      <c r="POY85" s="1"/>
      <c r="POZ85" s="1"/>
      <c r="PPA85" s="1"/>
      <c r="PPB85" s="1"/>
      <c r="PPC85" s="1"/>
      <c r="PPD85" s="1"/>
      <c r="PPE85" s="1"/>
      <c r="PPF85" s="1"/>
      <c r="PPG85" s="1"/>
      <c r="PPH85" s="1"/>
      <c r="PPI85" s="1"/>
      <c r="PPJ85" s="1"/>
      <c r="PPK85" s="1"/>
      <c r="PPL85" s="1"/>
      <c r="PPM85" s="1"/>
      <c r="PPN85" s="1"/>
      <c r="PPO85" s="1"/>
      <c r="PPP85" s="1"/>
      <c r="PPQ85" s="1"/>
      <c r="PPR85" s="1"/>
      <c r="PPS85" s="1"/>
      <c r="PPT85" s="1"/>
      <c r="PPU85" s="1"/>
      <c r="PPV85" s="1"/>
      <c r="PPW85" s="1"/>
      <c r="PPX85" s="1"/>
      <c r="PPY85" s="1"/>
      <c r="PPZ85" s="1"/>
      <c r="PQA85" s="1"/>
      <c r="PQB85" s="1"/>
      <c r="PQC85" s="1"/>
      <c r="PQD85" s="1"/>
      <c r="PQE85" s="1"/>
      <c r="PQF85" s="1"/>
      <c r="PQG85" s="1"/>
      <c r="PQH85" s="1"/>
      <c r="PQI85" s="1"/>
      <c r="PQJ85" s="1"/>
      <c r="PQK85" s="1"/>
      <c r="PQL85" s="1"/>
      <c r="PQM85" s="1"/>
      <c r="PQN85" s="1"/>
      <c r="PQO85" s="1"/>
      <c r="PQP85" s="1"/>
      <c r="PQQ85" s="1"/>
      <c r="PQR85" s="1"/>
      <c r="PQS85" s="1"/>
      <c r="PQT85" s="1"/>
      <c r="PQU85" s="1"/>
      <c r="PQV85" s="1"/>
      <c r="PQW85" s="1"/>
      <c r="PQX85" s="1"/>
      <c r="PQY85" s="1"/>
      <c r="PQZ85" s="1"/>
      <c r="PRA85" s="1"/>
      <c r="PRB85" s="1"/>
      <c r="PRC85" s="1"/>
      <c r="PRD85" s="1"/>
      <c r="PRE85" s="1"/>
      <c r="PRF85" s="1"/>
      <c r="PRG85" s="1"/>
      <c r="PRH85" s="1"/>
      <c r="PRI85" s="1"/>
      <c r="PRJ85" s="1"/>
      <c r="PRK85" s="1"/>
      <c r="PRL85" s="1"/>
      <c r="PRM85" s="1"/>
      <c r="PRN85" s="1"/>
      <c r="PRO85" s="1"/>
      <c r="PRP85" s="1"/>
      <c r="PRQ85" s="1"/>
      <c r="PRR85" s="1"/>
      <c r="PRS85" s="1"/>
      <c r="PRT85" s="1"/>
      <c r="PRU85" s="1"/>
      <c r="PRV85" s="1"/>
      <c r="PRW85" s="1"/>
      <c r="PRX85" s="1"/>
      <c r="PRY85" s="1"/>
      <c r="PRZ85" s="1"/>
      <c r="PSA85" s="1"/>
      <c r="PSB85" s="1"/>
      <c r="PSC85" s="1"/>
      <c r="PSD85" s="1"/>
      <c r="PSE85" s="1"/>
      <c r="PSF85" s="1"/>
      <c r="PSG85" s="1"/>
      <c r="PSH85" s="1"/>
      <c r="PSI85" s="1"/>
      <c r="PSJ85" s="1"/>
      <c r="PSK85" s="1"/>
      <c r="PSL85" s="1"/>
      <c r="PSM85" s="1"/>
      <c r="PSN85" s="1"/>
      <c r="PSO85" s="1"/>
      <c r="PSP85" s="1"/>
      <c r="PSQ85" s="1"/>
      <c r="PSR85" s="1"/>
      <c r="PSS85" s="1"/>
      <c r="PST85" s="1"/>
      <c r="PSU85" s="1"/>
      <c r="PSV85" s="1"/>
      <c r="PSW85" s="1"/>
      <c r="PSX85" s="1"/>
      <c r="PSY85" s="1"/>
      <c r="PSZ85" s="1"/>
      <c r="PTA85" s="1"/>
      <c r="PTB85" s="1"/>
      <c r="PTC85" s="1"/>
      <c r="PTD85" s="1"/>
      <c r="PTE85" s="1"/>
      <c r="PTF85" s="1"/>
      <c r="PTG85" s="1"/>
      <c r="PTH85" s="1"/>
      <c r="PTI85" s="1"/>
      <c r="PTJ85" s="1"/>
      <c r="PTK85" s="1"/>
      <c r="PTL85" s="1"/>
      <c r="PTM85" s="1"/>
      <c r="PTN85" s="1"/>
      <c r="PTO85" s="1"/>
      <c r="PTP85" s="1"/>
      <c r="PTQ85" s="1"/>
      <c r="PTR85" s="1"/>
      <c r="PTS85" s="1"/>
      <c r="PTT85" s="1"/>
      <c r="PTU85" s="1"/>
      <c r="PTV85" s="1"/>
      <c r="PTW85" s="1"/>
      <c r="PTX85" s="1"/>
      <c r="PTY85" s="1"/>
      <c r="PTZ85" s="1"/>
      <c r="PUA85" s="1"/>
      <c r="PUB85" s="1"/>
      <c r="PUC85" s="1"/>
      <c r="PUD85" s="1"/>
      <c r="PUE85" s="1"/>
      <c r="PUF85" s="1"/>
      <c r="PUG85" s="1"/>
      <c r="PUH85" s="1"/>
      <c r="PUI85" s="1"/>
      <c r="PUJ85" s="1"/>
      <c r="PUK85" s="1"/>
      <c r="PUL85" s="1"/>
      <c r="PUM85" s="1"/>
      <c r="PUN85" s="1"/>
      <c r="PUO85" s="1"/>
      <c r="PUP85" s="1"/>
      <c r="PUQ85" s="1"/>
      <c r="PUR85" s="1"/>
      <c r="PUS85" s="1"/>
      <c r="PUT85" s="1"/>
      <c r="PUU85" s="1"/>
      <c r="PUV85" s="1"/>
      <c r="PUW85" s="1"/>
      <c r="PUX85" s="1"/>
      <c r="PUY85" s="1"/>
      <c r="PUZ85" s="1"/>
      <c r="PVA85" s="1"/>
      <c r="PVB85" s="1"/>
      <c r="PVC85" s="1"/>
      <c r="PVD85" s="1"/>
      <c r="PVE85" s="1"/>
      <c r="PVF85" s="1"/>
      <c r="PVG85" s="1"/>
      <c r="PVH85" s="1"/>
      <c r="PVI85" s="1"/>
      <c r="PVJ85" s="1"/>
      <c r="PVK85" s="1"/>
      <c r="PVL85" s="1"/>
      <c r="PVM85" s="1"/>
      <c r="PVN85" s="1"/>
      <c r="PVO85" s="1"/>
      <c r="PVP85" s="1"/>
      <c r="PVQ85" s="1"/>
      <c r="PVR85" s="1"/>
      <c r="PVS85" s="1"/>
      <c r="PVT85" s="1"/>
      <c r="PVU85" s="1"/>
      <c r="PVV85" s="1"/>
      <c r="PVW85" s="1"/>
      <c r="PVX85" s="1"/>
      <c r="PVY85" s="1"/>
      <c r="PVZ85" s="1"/>
      <c r="PWA85" s="1"/>
      <c r="PWB85" s="1"/>
      <c r="PWC85" s="1"/>
      <c r="PWD85" s="1"/>
      <c r="PWE85" s="1"/>
      <c r="PWF85" s="1"/>
      <c r="PWG85" s="1"/>
      <c r="PWH85" s="1"/>
      <c r="PWI85" s="1"/>
      <c r="PWJ85" s="1"/>
      <c r="PWK85" s="1"/>
      <c r="PWL85" s="1"/>
      <c r="PWM85" s="1"/>
      <c r="PWN85" s="1"/>
      <c r="PWO85" s="1"/>
      <c r="PWP85" s="1"/>
      <c r="PWQ85" s="1"/>
      <c r="PWR85" s="1"/>
      <c r="PWS85" s="1"/>
      <c r="PWT85" s="1"/>
      <c r="PWU85" s="1"/>
      <c r="PWV85" s="1"/>
      <c r="PWW85" s="1"/>
      <c r="PWX85" s="1"/>
      <c r="PWY85" s="1"/>
      <c r="PWZ85" s="1"/>
      <c r="PXA85" s="1"/>
      <c r="PXB85" s="1"/>
      <c r="PXC85" s="1"/>
      <c r="PXD85" s="1"/>
      <c r="PXE85" s="1"/>
      <c r="PXF85" s="1"/>
      <c r="PXG85" s="1"/>
      <c r="PXH85" s="1"/>
      <c r="PXI85" s="1"/>
      <c r="PXJ85" s="1"/>
      <c r="PXK85" s="1"/>
      <c r="PXL85" s="1"/>
      <c r="PXM85" s="1"/>
      <c r="PXN85" s="1"/>
      <c r="PXO85" s="1"/>
      <c r="PXP85" s="1"/>
      <c r="PXQ85" s="1"/>
      <c r="PXR85" s="1"/>
      <c r="PXS85" s="1"/>
      <c r="PXT85" s="1"/>
      <c r="PXU85" s="1"/>
      <c r="PXV85" s="1"/>
      <c r="PXW85" s="1"/>
      <c r="PXX85" s="1"/>
      <c r="PXY85" s="1"/>
      <c r="PXZ85" s="1"/>
      <c r="PYA85" s="1"/>
      <c r="PYB85" s="1"/>
      <c r="PYC85" s="1"/>
      <c r="PYD85" s="1"/>
      <c r="PYE85" s="1"/>
      <c r="PYF85" s="1"/>
      <c r="PYG85" s="1"/>
      <c r="PYH85" s="1"/>
      <c r="PYI85" s="1"/>
      <c r="PYJ85" s="1"/>
      <c r="PYK85" s="1"/>
      <c r="PYL85" s="1"/>
      <c r="PYM85" s="1"/>
      <c r="PYN85" s="1"/>
      <c r="PYO85" s="1"/>
      <c r="PYP85" s="1"/>
      <c r="PYQ85" s="1"/>
      <c r="PYR85" s="1"/>
      <c r="PYS85" s="1"/>
      <c r="PYT85" s="1"/>
      <c r="PYU85" s="1"/>
      <c r="PYV85" s="1"/>
      <c r="PYW85" s="1"/>
      <c r="PYX85" s="1"/>
      <c r="PYY85" s="1"/>
      <c r="PYZ85" s="1"/>
      <c r="PZA85" s="1"/>
      <c r="PZB85" s="1"/>
      <c r="PZC85" s="1"/>
      <c r="PZD85" s="1"/>
      <c r="PZE85" s="1"/>
      <c r="PZF85" s="1"/>
      <c r="PZG85" s="1"/>
      <c r="PZH85" s="1"/>
      <c r="PZI85" s="1"/>
      <c r="PZJ85" s="1"/>
      <c r="PZK85" s="1"/>
      <c r="PZL85" s="1"/>
      <c r="PZM85" s="1"/>
      <c r="PZN85" s="1"/>
      <c r="PZO85" s="1"/>
      <c r="PZP85" s="1"/>
      <c r="PZQ85" s="1"/>
      <c r="PZR85" s="1"/>
      <c r="PZS85" s="1"/>
      <c r="PZT85" s="1"/>
      <c r="PZU85" s="1"/>
      <c r="PZV85" s="1"/>
      <c r="PZW85" s="1"/>
      <c r="PZX85" s="1"/>
      <c r="PZY85" s="1"/>
      <c r="PZZ85" s="1"/>
      <c r="QAA85" s="1"/>
      <c r="QAB85" s="1"/>
      <c r="QAC85" s="1"/>
      <c r="QAD85" s="1"/>
      <c r="QAE85" s="1"/>
      <c r="QAF85" s="1"/>
      <c r="QAG85" s="1"/>
      <c r="QAH85" s="1"/>
      <c r="QAI85" s="1"/>
      <c r="QAJ85" s="1"/>
      <c r="QAK85" s="1"/>
      <c r="QAL85" s="1"/>
      <c r="QAM85" s="1"/>
      <c r="QAN85" s="1"/>
      <c r="QAO85" s="1"/>
      <c r="QAP85" s="1"/>
      <c r="QAQ85" s="1"/>
      <c r="QAR85" s="1"/>
      <c r="QAS85" s="1"/>
      <c r="QAT85" s="1"/>
      <c r="QAU85" s="1"/>
      <c r="QAV85" s="1"/>
      <c r="QAW85" s="1"/>
      <c r="QAX85" s="1"/>
      <c r="QAY85" s="1"/>
      <c r="QAZ85" s="1"/>
      <c r="QBA85" s="1"/>
      <c r="QBB85" s="1"/>
      <c r="QBC85" s="1"/>
      <c r="QBD85" s="1"/>
      <c r="QBE85" s="1"/>
      <c r="QBF85" s="1"/>
      <c r="QBG85" s="1"/>
      <c r="QBH85" s="1"/>
      <c r="QBI85" s="1"/>
      <c r="QBJ85" s="1"/>
      <c r="QBK85" s="1"/>
      <c r="QBL85" s="1"/>
      <c r="QBM85" s="1"/>
      <c r="QBN85" s="1"/>
      <c r="QBO85" s="1"/>
      <c r="QBP85" s="1"/>
      <c r="QBQ85" s="1"/>
      <c r="QBR85" s="1"/>
      <c r="QBS85" s="1"/>
      <c r="QBT85" s="1"/>
      <c r="QBU85" s="1"/>
      <c r="QBV85" s="1"/>
      <c r="QBW85" s="1"/>
      <c r="QBX85" s="1"/>
      <c r="QBY85" s="1"/>
      <c r="QBZ85" s="1"/>
      <c r="QCA85" s="1"/>
      <c r="QCB85" s="1"/>
      <c r="QCC85" s="1"/>
      <c r="QCD85" s="1"/>
      <c r="QCE85" s="1"/>
      <c r="QCF85" s="1"/>
      <c r="QCG85" s="1"/>
      <c r="QCH85" s="1"/>
      <c r="QCI85" s="1"/>
      <c r="QCJ85" s="1"/>
      <c r="QCK85" s="1"/>
      <c r="QCL85" s="1"/>
      <c r="QCM85" s="1"/>
      <c r="QCN85" s="1"/>
      <c r="QCO85" s="1"/>
      <c r="QCP85" s="1"/>
      <c r="QCQ85" s="1"/>
      <c r="QCR85" s="1"/>
      <c r="QCS85" s="1"/>
      <c r="QCT85" s="1"/>
      <c r="QCU85" s="1"/>
      <c r="QCV85" s="1"/>
      <c r="QCW85" s="1"/>
      <c r="QCX85" s="1"/>
      <c r="QCY85" s="1"/>
      <c r="QCZ85" s="1"/>
      <c r="QDA85" s="1"/>
      <c r="QDB85" s="1"/>
      <c r="QDC85" s="1"/>
      <c r="QDD85" s="1"/>
      <c r="QDE85" s="1"/>
      <c r="QDF85" s="1"/>
      <c r="QDG85" s="1"/>
      <c r="QDH85" s="1"/>
      <c r="QDI85" s="1"/>
      <c r="QDJ85" s="1"/>
      <c r="QDK85" s="1"/>
      <c r="QDL85" s="1"/>
      <c r="QDM85" s="1"/>
      <c r="QDN85" s="1"/>
      <c r="QDO85" s="1"/>
      <c r="QDP85" s="1"/>
      <c r="QDQ85" s="1"/>
      <c r="QDR85" s="1"/>
      <c r="QDS85" s="1"/>
      <c r="QDT85" s="1"/>
      <c r="QDU85" s="1"/>
      <c r="QDV85" s="1"/>
      <c r="QDW85" s="1"/>
      <c r="QDX85" s="1"/>
      <c r="QDY85" s="1"/>
      <c r="QDZ85" s="1"/>
      <c r="QEA85" s="1"/>
      <c r="QEB85" s="1"/>
      <c r="QEC85" s="1"/>
      <c r="QED85" s="1"/>
      <c r="QEE85" s="1"/>
      <c r="QEF85" s="1"/>
      <c r="QEG85" s="1"/>
      <c r="QEH85" s="1"/>
      <c r="QEI85" s="1"/>
      <c r="QEJ85" s="1"/>
      <c r="QEK85" s="1"/>
      <c r="QEL85" s="1"/>
      <c r="QEM85" s="1"/>
      <c r="QEN85" s="1"/>
      <c r="QEO85" s="1"/>
      <c r="QEP85" s="1"/>
      <c r="QEQ85" s="1"/>
      <c r="QER85" s="1"/>
      <c r="QES85" s="1"/>
      <c r="QET85" s="1"/>
      <c r="QEU85" s="1"/>
      <c r="QEV85" s="1"/>
      <c r="QEW85" s="1"/>
      <c r="QEX85" s="1"/>
      <c r="QEY85" s="1"/>
      <c r="QEZ85" s="1"/>
      <c r="QFA85" s="1"/>
      <c r="QFB85" s="1"/>
      <c r="QFC85" s="1"/>
      <c r="QFD85" s="1"/>
      <c r="QFE85" s="1"/>
      <c r="QFF85" s="1"/>
      <c r="QFG85" s="1"/>
      <c r="QFH85" s="1"/>
      <c r="QFI85" s="1"/>
      <c r="QFJ85" s="1"/>
      <c r="QFK85" s="1"/>
      <c r="QFL85" s="1"/>
      <c r="QFM85" s="1"/>
      <c r="QFN85" s="1"/>
      <c r="QFO85" s="1"/>
      <c r="QFP85" s="1"/>
      <c r="QFQ85" s="1"/>
      <c r="QFR85" s="1"/>
      <c r="QFS85" s="1"/>
      <c r="QFT85" s="1"/>
      <c r="QFU85" s="1"/>
      <c r="QFV85" s="1"/>
      <c r="QFW85" s="1"/>
      <c r="QFX85" s="1"/>
      <c r="QFY85" s="1"/>
      <c r="QFZ85" s="1"/>
      <c r="QGA85" s="1"/>
      <c r="QGB85" s="1"/>
      <c r="QGC85" s="1"/>
      <c r="QGD85" s="1"/>
      <c r="QGE85" s="1"/>
      <c r="QGF85" s="1"/>
      <c r="QGG85" s="1"/>
      <c r="QGH85" s="1"/>
      <c r="QGI85" s="1"/>
      <c r="QGJ85" s="1"/>
      <c r="QGK85" s="1"/>
      <c r="QGL85" s="1"/>
      <c r="QGM85" s="1"/>
      <c r="QGN85" s="1"/>
      <c r="QGO85" s="1"/>
      <c r="QGP85" s="1"/>
      <c r="QGQ85" s="1"/>
      <c r="QGR85" s="1"/>
      <c r="QGS85" s="1"/>
      <c r="QGT85" s="1"/>
      <c r="QGU85" s="1"/>
      <c r="QGV85" s="1"/>
      <c r="QGW85" s="1"/>
      <c r="QGX85" s="1"/>
      <c r="QGY85" s="1"/>
      <c r="QGZ85" s="1"/>
      <c r="QHA85" s="1"/>
      <c r="QHB85" s="1"/>
      <c r="QHC85" s="1"/>
      <c r="QHD85" s="1"/>
      <c r="QHE85" s="1"/>
      <c r="QHF85" s="1"/>
      <c r="QHG85" s="1"/>
      <c r="QHH85" s="1"/>
      <c r="QHI85" s="1"/>
      <c r="QHJ85" s="1"/>
      <c r="QHK85" s="1"/>
      <c r="QHL85" s="1"/>
      <c r="QHM85" s="1"/>
      <c r="QHN85" s="1"/>
      <c r="QHO85" s="1"/>
      <c r="QHP85" s="1"/>
      <c r="QHQ85" s="1"/>
      <c r="QHR85" s="1"/>
      <c r="QHS85" s="1"/>
      <c r="QHT85" s="1"/>
      <c r="QHU85" s="1"/>
      <c r="QHV85" s="1"/>
      <c r="QHW85" s="1"/>
      <c r="QHX85" s="1"/>
      <c r="QHY85" s="1"/>
      <c r="QHZ85" s="1"/>
      <c r="QIA85" s="1"/>
      <c r="QIB85" s="1"/>
      <c r="QIC85" s="1"/>
      <c r="QID85" s="1"/>
      <c r="QIE85" s="1"/>
      <c r="QIF85" s="1"/>
      <c r="QIG85" s="1"/>
      <c r="QIH85" s="1"/>
      <c r="QII85" s="1"/>
      <c r="QIJ85" s="1"/>
      <c r="QIK85" s="1"/>
      <c r="QIL85" s="1"/>
      <c r="QIM85" s="1"/>
      <c r="QIN85" s="1"/>
      <c r="QIO85" s="1"/>
      <c r="QIP85" s="1"/>
      <c r="QIQ85" s="1"/>
      <c r="QIR85" s="1"/>
      <c r="QIS85" s="1"/>
      <c r="QIT85" s="1"/>
      <c r="QIU85" s="1"/>
      <c r="QIV85" s="1"/>
      <c r="QIW85" s="1"/>
      <c r="QIX85" s="1"/>
      <c r="QIY85" s="1"/>
      <c r="QIZ85" s="1"/>
      <c r="QJA85" s="1"/>
      <c r="QJB85" s="1"/>
      <c r="QJC85" s="1"/>
      <c r="QJD85" s="1"/>
      <c r="QJE85" s="1"/>
      <c r="QJF85" s="1"/>
      <c r="QJG85" s="1"/>
      <c r="QJH85" s="1"/>
      <c r="QJI85" s="1"/>
      <c r="QJJ85" s="1"/>
      <c r="QJK85" s="1"/>
      <c r="QJL85" s="1"/>
      <c r="QJM85" s="1"/>
      <c r="QJN85" s="1"/>
      <c r="QJO85" s="1"/>
      <c r="QJP85" s="1"/>
      <c r="QJQ85" s="1"/>
      <c r="QJR85" s="1"/>
      <c r="QJS85" s="1"/>
      <c r="QJT85" s="1"/>
      <c r="QJU85" s="1"/>
      <c r="QJV85" s="1"/>
      <c r="QJW85" s="1"/>
      <c r="QJX85" s="1"/>
      <c r="QJY85" s="1"/>
      <c r="QJZ85" s="1"/>
      <c r="QKA85" s="1"/>
      <c r="QKB85" s="1"/>
      <c r="QKC85" s="1"/>
      <c r="QKD85" s="1"/>
      <c r="QKE85" s="1"/>
      <c r="QKF85" s="1"/>
      <c r="QKG85" s="1"/>
      <c r="QKH85" s="1"/>
      <c r="QKI85" s="1"/>
      <c r="QKJ85" s="1"/>
      <c r="QKK85" s="1"/>
      <c r="QKL85" s="1"/>
      <c r="QKM85" s="1"/>
      <c r="QKN85" s="1"/>
      <c r="QKO85" s="1"/>
      <c r="QKP85" s="1"/>
      <c r="QKQ85" s="1"/>
      <c r="QKR85" s="1"/>
      <c r="QKS85" s="1"/>
      <c r="QKT85" s="1"/>
      <c r="QKU85" s="1"/>
      <c r="QKV85" s="1"/>
      <c r="QKW85" s="1"/>
      <c r="QKX85" s="1"/>
      <c r="QKY85" s="1"/>
      <c r="QKZ85" s="1"/>
      <c r="QLA85" s="1"/>
      <c r="QLB85" s="1"/>
      <c r="QLC85" s="1"/>
      <c r="QLD85" s="1"/>
      <c r="QLE85" s="1"/>
      <c r="QLF85" s="1"/>
      <c r="QLG85" s="1"/>
      <c r="QLH85" s="1"/>
      <c r="QLI85" s="1"/>
      <c r="QLJ85" s="1"/>
      <c r="QLK85" s="1"/>
      <c r="QLL85" s="1"/>
      <c r="QLM85" s="1"/>
      <c r="QLN85" s="1"/>
      <c r="QLO85" s="1"/>
      <c r="QLP85" s="1"/>
      <c r="QLQ85" s="1"/>
      <c r="QLR85" s="1"/>
      <c r="QLS85" s="1"/>
      <c r="QLT85" s="1"/>
      <c r="QLU85" s="1"/>
      <c r="QLV85" s="1"/>
      <c r="QLW85" s="1"/>
      <c r="QLX85" s="1"/>
      <c r="QLY85" s="1"/>
      <c r="QLZ85" s="1"/>
      <c r="QMA85" s="1"/>
      <c r="QMB85" s="1"/>
      <c r="QMC85" s="1"/>
      <c r="QMD85" s="1"/>
      <c r="QME85" s="1"/>
      <c r="QMF85" s="1"/>
      <c r="QMG85" s="1"/>
      <c r="QMH85" s="1"/>
      <c r="QMI85" s="1"/>
      <c r="QMJ85" s="1"/>
      <c r="QMK85" s="1"/>
      <c r="QML85" s="1"/>
      <c r="QMM85" s="1"/>
      <c r="QMN85" s="1"/>
      <c r="QMO85" s="1"/>
      <c r="QMP85" s="1"/>
      <c r="QMQ85" s="1"/>
      <c r="QMR85" s="1"/>
      <c r="QMS85" s="1"/>
      <c r="QMT85" s="1"/>
      <c r="QMU85" s="1"/>
      <c r="QMV85" s="1"/>
      <c r="QMW85" s="1"/>
      <c r="QMX85" s="1"/>
      <c r="QMY85" s="1"/>
      <c r="QMZ85" s="1"/>
      <c r="QNA85" s="1"/>
      <c r="QNB85" s="1"/>
      <c r="QNC85" s="1"/>
      <c r="QND85" s="1"/>
      <c r="QNE85" s="1"/>
      <c r="QNF85" s="1"/>
      <c r="QNG85" s="1"/>
      <c r="QNH85" s="1"/>
      <c r="QNI85" s="1"/>
      <c r="QNJ85" s="1"/>
      <c r="QNK85" s="1"/>
      <c r="QNL85" s="1"/>
      <c r="QNM85" s="1"/>
      <c r="QNN85" s="1"/>
      <c r="QNO85" s="1"/>
      <c r="QNP85" s="1"/>
      <c r="QNQ85" s="1"/>
      <c r="QNR85" s="1"/>
      <c r="QNS85" s="1"/>
      <c r="QNT85" s="1"/>
      <c r="QNU85" s="1"/>
      <c r="QNV85" s="1"/>
      <c r="QNW85" s="1"/>
      <c r="QNX85" s="1"/>
      <c r="QNY85" s="1"/>
      <c r="QNZ85" s="1"/>
      <c r="QOA85" s="1"/>
      <c r="QOB85" s="1"/>
      <c r="QOC85" s="1"/>
      <c r="QOD85" s="1"/>
      <c r="QOE85" s="1"/>
      <c r="QOF85" s="1"/>
      <c r="QOG85" s="1"/>
      <c r="QOH85" s="1"/>
      <c r="QOI85" s="1"/>
      <c r="QOJ85" s="1"/>
      <c r="QOK85" s="1"/>
      <c r="QOL85" s="1"/>
      <c r="QOM85" s="1"/>
      <c r="QON85" s="1"/>
      <c r="QOO85" s="1"/>
      <c r="QOP85" s="1"/>
      <c r="QOQ85" s="1"/>
      <c r="QOR85" s="1"/>
      <c r="QOS85" s="1"/>
      <c r="QOT85" s="1"/>
      <c r="QOU85" s="1"/>
      <c r="QOV85" s="1"/>
      <c r="QOW85" s="1"/>
      <c r="QOX85" s="1"/>
      <c r="QOY85" s="1"/>
      <c r="QOZ85" s="1"/>
      <c r="QPA85" s="1"/>
      <c r="QPB85" s="1"/>
      <c r="QPC85" s="1"/>
      <c r="QPD85" s="1"/>
      <c r="QPE85" s="1"/>
      <c r="QPF85" s="1"/>
      <c r="QPG85" s="1"/>
      <c r="QPH85" s="1"/>
      <c r="QPI85" s="1"/>
      <c r="QPJ85" s="1"/>
      <c r="QPK85" s="1"/>
      <c r="QPL85" s="1"/>
      <c r="QPM85" s="1"/>
      <c r="QPN85" s="1"/>
      <c r="QPO85" s="1"/>
      <c r="QPP85" s="1"/>
      <c r="QPQ85" s="1"/>
      <c r="QPR85" s="1"/>
      <c r="QPS85" s="1"/>
      <c r="QPT85" s="1"/>
      <c r="QPU85" s="1"/>
      <c r="QPV85" s="1"/>
      <c r="QPW85" s="1"/>
      <c r="QPX85" s="1"/>
      <c r="QPY85" s="1"/>
      <c r="QPZ85" s="1"/>
      <c r="QQA85" s="1"/>
      <c r="QQB85" s="1"/>
      <c r="QQC85" s="1"/>
      <c r="QQD85" s="1"/>
      <c r="QQE85" s="1"/>
      <c r="QQF85" s="1"/>
      <c r="QQG85" s="1"/>
      <c r="QQH85" s="1"/>
      <c r="QQI85" s="1"/>
      <c r="QQJ85" s="1"/>
      <c r="QQK85" s="1"/>
      <c r="QQL85" s="1"/>
      <c r="QQM85" s="1"/>
      <c r="QQN85" s="1"/>
      <c r="QQO85" s="1"/>
      <c r="QQP85" s="1"/>
      <c r="QQQ85" s="1"/>
      <c r="QQR85" s="1"/>
      <c r="QQS85" s="1"/>
      <c r="QQT85" s="1"/>
      <c r="QQU85" s="1"/>
      <c r="QQV85" s="1"/>
      <c r="QQW85" s="1"/>
      <c r="QQX85" s="1"/>
      <c r="QQY85" s="1"/>
      <c r="QQZ85" s="1"/>
      <c r="QRA85" s="1"/>
      <c r="QRB85" s="1"/>
      <c r="QRC85" s="1"/>
      <c r="QRD85" s="1"/>
      <c r="QRE85" s="1"/>
      <c r="QRF85" s="1"/>
      <c r="QRG85" s="1"/>
      <c r="QRH85" s="1"/>
      <c r="QRI85" s="1"/>
      <c r="QRJ85" s="1"/>
      <c r="QRK85" s="1"/>
      <c r="QRL85" s="1"/>
      <c r="QRM85" s="1"/>
      <c r="QRN85" s="1"/>
      <c r="QRO85" s="1"/>
      <c r="QRP85" s="1"/>
      <c r="QRQ85" s="1"/>
      <c r="QRR85" s="1"/>
      <c r="QRS85" s="1"/>
      <c r="QRT85" s="1"/>
      <c r="QRU85" s="1"/>
      <c r="QRV85" s="1"/>
      <c r="QRW85" s="1"/>
      <c r="QRX85" s="1"/>
      <c r="QRY85" s="1"/>
      <c r="QRZ85" s="1"/>
      <c r="QSA85" s="1"/>
      <c r="QSB85" s="1"/>
      <c r="QSC85" s="1"/>
      <c r="QSD85" s="1"/>
      <c r="QSE85" s="1"/>
      <c r="QSF85" s="1"/>
      <c r="QSG85" s="1"/>
      <c r="QSH85" s="1"/>
      <c r="QSI85" s="1"/>
      <c r="QSJ85" s="1"/>
      <c r="QSK85" s="1"/>
      <c r="QSL85" s="1"/>
      <c r="QSM85" s="1"/>
      <c r="QSN85" s="1"/>
      <c r="QSO85" s="1"/>
      <c r="QSP85" s="1"/>
      <c r="QSQ85" s="1"/>
      <c r="QSR85" s="1"/>
      <c r="QSS85" s="1"/>
      <c r="QST85" s="1"/>
      <c r="QSU85" s="1"/>
      <c r="QSV85" s="1"/>
      <c r="QSW85" s="1"/>
      <c r="QSX85" s="1"/>
      <c r="QSY85" s="1"/>
      <c r="QSZ85" s="1"/>
      <c r="QTA85" s="1"/>
      <c r="QTB85" s="1"/>
      <c r="QTC85" s="1"/>
      <c r="QTD85" s="1"/>
      <c r="QTE85" s="1"/>
      <c r="QTF85" s="1"/>
      <c r="QTG85" s="1"/>
      <c r="QTH85" s="1"/>
      <c r="QTI85" s="1"/>
      <c r="QTJ85" s="1"/>
      <c r="QTK85" s="1"/>
      <c r="QTL85" s="1"/>
      <c r="QTM85" s="1"/>
      <c r="QTN85" s="1"/>
      <c r="QTO85" s="1"/>
      <c r="QTP85" s="1"/>
      <c r="QTQ85" s="1"/>
      <c r="QTR85" s="1"/>
      <c r="QTS85" s="1"/>
      <c r="QTT85" s="1"/>
      <c r="QTU85" s="1"/>
      <c r="QTV85" s="1"/>
      <c r="QTW85" s="1"/>
      <c r="QTX85" s="1"/>
      <c r="QTY85" s="1"/>
      <c r="QTZ85" s="1"/>
      <c r="QUA85" s="1"/>
      <c r="QUB85" s="1"/>
      <c r="QUC85" s="1"/>
      <c r="QUD85" s="1"/>
      <c r="QUE85" s="1"/>
      <c r="QUF85" s="1"/>
      <c r="QUG85" s="1"/>
      <c r="QUH85" s="1"/>
      <c r="QUI85" s="1"/>
      <c r="QUJ85" s="1"/>
      <c r="QUK85" s="1"/>
      <c r="QUL85" s="1"/>
      <c r="QUM85" s="1"/>
      <c r="QUN85" s="1"/>
      <c r="QUO85" s="1"/>
      <c r="QUP85" s="1"/>
      <c r="QUQ85" s="1"/>
      <c r="QUR85" s="1"/>
      <c r="QUS85" s="1"/>
      <c r="QUT85" s="1"/>
      <c r="QUU85" s="1"/>
      <c r="QUV85" s="1"/>
      <c r="QUW85" s="1"/>
      <c r="QUX85" s="1"/>
      <c r="QUY85" s="1"/>
      <c r="QUZ85" s="1"/>
      <c r="QVA85" s="1"/>
      <c r="QVB85" s="1"/>
      <c r="QVC85" s="1"/>
      <c r="QVD85" s="1"/>
      <c r="QVE85" s="1"/>
      <c r="QVF85" s="1"/>
      <c r="QVG85" s="1"/>
      <c r="QVH85" s="1"/>
      <c r="QVI85" s="1"/>
      <c r="QVJ85" s="1"/>
      <c r="QVK85" s="1"/>
      <c r="QVL85" s="1"/>
      <c r="QVM85" s="1"/>
      <c r="QVN85" s="1"/>
      <c r="QVO85" s="1"/>
      <c r="QVP85" s="1"/>
      <c r="QVQ85" s="1"/>
      <c r="QVR85" s="1"/>
      <c r="QVS85" s="1"/>
      <c r="QVT85" s="1"/>
      <c r="QVU85" s="1"/>
      <c r="QVV85" s="1"/>
      <c r="QVW85" s="1"/>
      <c r="QVX85" s="1"/>
      <c r="QVY85" s="1"/>
      <c r="QVZ85" s="1"/>
      <c r="QWA85" s="1"/>
      <c r="QWB85" s="1"/>
      <c r="QWC85" s="1"/>
      <c r="QWD85" s="1"/>
      <c r="QWE85" s="1"/>
      <c r="QWF85" s="1"/>
      <c r="QWG85" s="1"/>
      <c r="QWH85" s="1"/>
      <c r="QWI85" s="1"/>
      <c r="QWJ85" s="1"/>
      <c r="QWK85" s="1"/>
      <c r="QWL85" s="1"/>
      <c r="QWM85" s="1"/>
      <c r="QWN85" s="1"/>
      <c r="QWO85" s="1"/>
      <c r="QWP85" s="1"/>
      <c r="QWQ85" s="1"/>
      <c r="QWR85" s="1"/>
      <c r="QWS85" s="1"/>
      <c r="QWT85" s="1"/>
      <c r="QWU85" s="1"/>
      <c r="QWV85" s="1"/>
      <c r="QWW85" s="1"/>
      <c r="QWX85" s="1"/>
      <c r="QWY85" s="1"/>
      <c r="QWZ85" s="1"/>
      <c r="QXA85" s="1"/>
      <c r="QXB85" s="1"/>
      <c r="QXC85" s="1"/>
      <c r="QXD85" s="1"/>
      <c r="QXE85" s="1"/>
      <c r="QXF85" s="1"/>
      <c r="QXG85" s="1"/>
      <c r="QXH85" s="1"/>
      <c r="QXI85" s="1"/>
      <c r="QXJ85" s="1"/>
      <c r="QXK85" s="1"/>
      <c r="QXL85" s="1"/>
      <c r="QXM85" s="1"/>
      <c r="QXN85" s="1"/>
      <c r="QXO85" s="1"/>
      <c r="QXP85" s="1"/>
      <c r="QXQ85" s="1"/>
      <c r="QXR85" s="1"/>
      <c r="QXS85" s="1"/>
      <c r="QXT85" s="1"/>
      <c r="QXU85" s="1"/>
      <c r="QXV85" s="1"/>
      <c r="QXW85" s="1"/>
      <c r="QXX85" s="1"/>
      <c r="QXY85" s="1"/>
      <c r="QXZ85" s="1"/>
      <c r="QYA85" s="1"/>
      <c r="QYB85" s="1"/>
      <c r="QYC85" s="1"/>
      <c r="QYD85" s="1"/>
      <c r="QYE85" s="1"/>
      <c r="QYF85" s="1"/>
      <c r="QYG85" s="1"/>
      <c r="QYH85" s="1"/>
      <c r="QYI85" s="1"/>
      <c r="QYJ85" s="1"/>
      <c r="QYK85" s="1"/>
      <c r="QYL85" s="1"/>
      <c r="QYM85" s="1"/>
      <c r="QYN85" s="1"/>
      <c r="QYO85" s="1"/>
      <c r="QYP85" s="1"/>
      <c r="QYQ85" s="1"/>
      <c r="QYR85" s="1"/>
      <c r="QYS85" s="1"/>
      <c r="QYT85" s="1"/>
      <c r="QYU85" s="1"/>
      <c r="QYV85" s="1"/>
      <c r="QYW85" s="1"/>
      <c r="QYX85" s="1"/>
      <c r="QYY85" s="1"/>
      <c r="QYZ85" s="1"/>
      <c r="QZA85" s="1"/>
      <c r="QZB85" s="1"/>
      <c r="QZC85" s="1"/>
      <c r="QZD85" s="1"/>
      <c r="QZE85" s="1"/>
      <c r="QZF85" s="1"/>
      <c r="QZG85" s="1"/>
      <c r="QZH85" s="1"/>
      <c r="QZI85" s="1"/>
      <c r="QZJ85" s="1"/>
      <c r="QZK85" s="1"/>
      <c r="QZL85" s="1"/>
      <c r="QZM85" s="1"/>
      <c r="QZN85" s="1"/>
      <c r="QZO85" s="1"/>
      <c r="QZP85" s="1"/>
      <c r="QZQ85" s="1"/>
      <c r="QZR85" s="1"/>
      <c r="QZS85" s="1"/>
      <c r="QZT85" s="1"/>
      <c r="QZU85" s="1"/>
      <c r="QZV85" s="1"/>
      <c r="QZW85" s="1"/>
      <c r="QZX85" s="1"/>
      <c r="QZY85" s="1"/>
      <c r="QZZ85" s="1"/>
      <c r="RAA85" s="1"/>
      <c r="RAB85" s="1"/>
      <c r="RAC85" s="1"/>
      <c r="RAD85" s="1"/>
      <c r="RAE85" s="1"/>
      <c r="RAF85" s="1"/>
      <c r="RAG85" s="1"/>
      <c r="RAH85" s="1"/>
      <c r="RAI85" s="1"/>
      <c r="RAJ85" s="1"/>
      <c r="RAK85" s="1"/>
      <c r="RAL85" s="1"/>
      <c r="RAM85" s="1"/>
      <c r="RAN85" s="1"/>
      <c r="RAO85" s="1"/>
      <c r="RAP85" s="1"/>
      <c r="RAQ85" s="1"/>
      <c r="RAR85" s="1"/>
      <c r="RAS85" s="1"/>
      <c r="RAT85" s="1"/>
      <c r="RAU85" s="1"/>
      <c r="RAV85" s="1"/>
      <c r="RAW85" s="1"/>
      <c r="RAX85" s="1"/>
      <c r="RAY85" s="1"/>
      <c r="RAZ85" s="1"/>
      <c r="RBA85" s="1"/>
      <c r="RBB85" s="1"/>
      <c r="RBC85" s="1"/>
      <c r="RBD85" s="1"/>
      <c r="RBE85" s="1"/>
      <c r="RBF85" s="1"/>
      <c r="RBG85" s="1"/>
      <c r="RBH85" s="1"/>
      <c r="RBI85" s="1"/>
      <c r="RBJ85" s="1"/>
      <c r="RBK85" s="1"/>
      <c r="RBL85" s="1"/>
      <c r="RBM85" s="1"/>
      <c r="RBN85" s="1"/>
      <c r="RBO85" s="1"/>
      <c r="RBP85" s="1"/>
      <c r="RBQ85" s="1"/>
      <c r="RBR85" s="1"/>
      <c r="RBS85" s="1"/>
      <c r="RBT85" s="1"/>
      <c r="RBU85" s="1"/>
      <c r="RBV85" s="1"/>
      <c r="RBW85" s="1"/>
      <c r="RBX85" s="1"/>
      <c r="RBY85" s="1"/>
      <c r="RBZ85" s="1"/>
      <c r="RCA85" s="1"/>
      <c r="RCB85" s="1"/>
      <c r="RCC85" s="1"/>
      <c r="RCD85" s="1"/>
      <c r="RCE85" s="1"/>
      <c r="RCF85" s="1"/>
      <c r="RCG85" s="1"/>
      <c r="RCH85" s="1"/>
      <c r="RCI85" s="1"/>
      <c r="RCJ85" s="1"/>
      <c r="RCK85" s="1"/>
      <c r="RCL85" s="1"/>
      <c r="RCM85" s="1"/>
      <c r="RCN85" s="1"/>
      <c r="RCO85" s="1"/>
      <c r="RCP85" s="1"/>
      <c r="RCQ85" s="1"/>
      <c r="RCR85" s="1"/>
      <c r="RCS85" s="1"/>
      <c r="RCT85" s="1"/>
      <c r="RCU85" s="1"/>
      <c r="RCV85" s="1"/>
      <c r="RCW85" s="1"/>
      <c r="RCX85" s="1"/>
      <c r="RCY85" s="1"/>
      <c r="RCZ85" s="1"/>
      <c r="RDA85" s="1"/>
      <c r="RDB85" s="1"/>
      <c r="RDC85" s="1"/>
      <c r="RDD85" s="1"/>
      <c r="RDE85" s="1"/>
      <c r="RDF85" s="1"/>
      <c r="RDG85" s="1"/>
      <c r="RDH85" s="1"/>
      <c r="RDI85" s="1"/>
      <c r="RDJ85" s="1"/>
      <c r="RDK85" s="1"/>
      <c r="RDL85" s="1"/>
      <c r="RDM85" s="1"/>
      <c r="RDN85" s="1"/>
      <c r="RDO85" s="1"/>
      <c r="RDP85" s="1"/>
      <c r="RDQ85" s="1"/>
      <c r="RDR85" s="1"/>
      <c r="RDS85" s="1"/>
      <c r="RDT85" s="1"/>
      <c r="RDU85" s="1"/>
      <c r="RDV85" s="1"/>
      <c r="RDW85" s="1"/>
      <c r="RDX85" s="1"/>
      <c r="RDY85" s="1"/>
      <c r="RDZ85" s="1"/>
      <c r="REA85" s="1"/>
      <c r="REB85" s="1"/>
      <c r="REC85" s="1"/>
      <c r="RED85" s="1"/>
      <c r="REE85" s="1"/>
      <c r="REF85" s="1"/>
      <c r="REG85" s="1"/>
      <c r="REH85" s="1"/>
      <c r="REI85" s="1"/>
      <c r="REJ85" s="1"/>
      <c r="REK85" s="1"/>
      <c r="REL85" s="1"/>
      <c r="REM85" s="1"/>
      <c r="REN85" s="1"/>
      <c r="REO85" s="1"/>
      <c r="REP85" s="1"/>
      <c r="REQ85" s="1"/>
      <c r="RER85" s="1"/>
      <c r="RES85" s="1"/>
      <c r="RET85" s="1"/>
      <c r="REU85" s="1"/>
      <c r="REV85" s="1"/>
      <c r="REW85" s="1"/>
      <c r="REX85" s="1"/>
      <c r="REY85" s="1"/>
      <c r="REZ85" s="1"/>
      <c r="RFA85" s="1"/>
      <c r="RFB85" s="1"/>
      <c r="RFC85" s="1"/>
      <c r="RFD85" s="1"/>
      <c r="RFE85" s="1"/>
      <c r="RFF85" s="1"/>
      <c r="RFG85" s="1"/>
      <c r="RFH85" s="1"/>
      <c r="RFI85" s="1"/>
      <c r="RFJ85" s="1"/>
      <c r="RFK85" s="1"/>
      <c r="RFL85" s="1"/>
      <c r="RFM85" s="1"/>
      <c r="RFN85" s="1"/>
      <c r="RFO85" s="1"/>
      <c r="RFP85" s="1"/>
      <c r="RFQ85" s="1"/>
      <c r="RFR85" s="1"/>
      <c r="RFS85" s="1"/>
      <c r="RFT85" s="1"/>
      <c r="RFU85" s="1"/>
      <c r="RFV85" s="1"/>
      <c r="RFW85" s="1"/>
      <c r="RFX85" s="1"/>
      <c r="RFY85" s="1"/>
      <c r="RFZ85" s="1"/>
      <c r="RGA85" s="1"/>
      <c r="RGB85" s="1"/>
      <c r="RGC85" s="1"/>
      <c r="RGD85" s="1"/>
      <c r="RGE85" s="1"/>
      <c r="RGF85" s="1"/>
      <c r="RGG85" s="1"/>
      <c r="RGH85" s="1"/>
      <c r="RGI85" s="1"/>
      <c r="RGJ85" s="1"/>
      <c r="RGK85" s="1"/>
      <c r="RGL85" s="1"/>
      <c r="RGM85" s="1"/>
      <c r="RGN85" s="1"/>
      <c r="RGO85" s="1"/>
      <c r="RGP85" s="1"/>
      <c r="RGQ85" s="1"/>
      <c r="RGR85" s="1"/>
      <c r="RGS85" s="1"/>
      <c r="RGT85" s="1"/>
      <c r="RGU85" s="1"/>
      <c r="RGV85" s="1"/>
      <c r="RGW85" s="1"/>
      <c r="RGX85" s="1"/>
      <c r="RGY85" s="1"/>
      <c r="RGZ85" s="1"/>
      <c r="RHA85" s="1"/>
      <c r="RHB85" s="1"/>
      <c r="RHC85" s="1"/>
      <c r="RHD85" s="1"/>
      <c r="RHE85" s="1"/>
      <c r="RHF85" s="1"/>
      <c r="RHG85" s="1"/>
      <c r="RHH85" s="1"/>
      <c r="RHI85" s="1"/>
      <c r="RHJ85" s="1"/>
      <c r="RHK85" s="1"/>
      <c r="RHL85" s="1"/>
      <c r="RHM85" s="1"/>
      <c r="RHN85" s="1"/>
      <c r="RHO85" s="1"/>
      <c r="RHP85" s="1"/>
      <c r="RHQ85" s="1"/>
      <c r="RHR85" s="1"/>
      <c r="RHS85" s="1"/>
      <c r="RHT85" s="1"/>
      <c r="RHU85" s="1"/>
      <c r="RHV85" s="1"/>
      <c r="RHW85" s="1"/>
      <c r="RHX85" s="1"/>
      <c r="RHY85" s="1"/>
      <c r="RHZ85" s="1"/>
      <c r="RIA85" s="1"/>
      <c r="RIB85" s="1"/>
      <c r="RIC85" s="1"/>
      <c r="RID85" s="1"/>
      <c r="RIE85" s="1"/>
      <c r="RIF85" s="1"/>
      <c r="RIG85" s="1"/>
      <c r="RIH85" s="1"/>
      <c r="RII85" s="1"/>
      <c r="RIJ85" s="1"/>
      <c r="RIK85" s="1"/>
      <c r="RIL85" s="1"/>
      <c r="RIM85" s="1"/>
      <c r="RIN85" s="1"/>
      <c r="RIO85" s="1"/>
      <c r="RIP85" s="1"/>
      <c r="RIQ85" s="1"/>
      <c r="RIR85" s="1"/>
      <c r="RIS85" s="1"/>
      <c r="RIT85" s="1"/>
      <c r="RIU85" s="1"/>
      <c r="RIV85" s="1"/>
      <c r="RIW85" s="1"/>
      <c r="RIX85" s="1"/>
      <c r="RIY85" s="1"/>
      <c r="RIZ85" s="1"/>
      <c r="RJA85" s="1"/>
      <c r="RJB85" s="1"/>
      <c r="RJC85" s="1"/>
      <c r="RJD85" s="1"/>
      <c r="RJE85" s="1"/>
      <c r="RJF85" s="1"/>
      <c r="RJG85" s="1"/>
      <c r="RJH85" s="1"/>
      <c r="RJI85" s="1"/>
      <c r="RJJ85" s="1"/>
      <c r="RJK85" s="1"/>
      <c r="RJL85" s="1"/>
      <c r="RJM85" s="1"/>
      <c r="RJN85" s="1"/>
      <c r="RJO85" s="1"/>
      <c r="RJP85" s="1"/>
      <c r="RJQ85" s="1"/>
      <c r="RJR85" s="1"/>
      <c r="RJS85" s="1"/>
      <c r="RJT85" s="1"/>
      <c r="RJU85" s="1"/>
      <c r="RJV85" s="1"/>
      <c r="RJW85" s="1"/>
      <c r="RJX85" s="1"/>
      <c r="RJY85" s="1"/>
      <c r="RJZ85" s="1"/>
      <c r="RKA85" s="1"/>
      <c r="RKB85" s="1"/>
      <c r="RKC85" s="1"/>
      <c r="RKD85" s="1"/>
      <c r="RKE85" s="1"/>
      <c r="RKF85" s="1"/>
      <c r="RKG85" s="1"/>
      <c r="RKH85" s="1"/>
      <c r="RKI85" s="1"/>
      <c r="RKJ85" s="1"/>
      <c r="RKK85" s="1"/>
      <c r="RKL85" s="1"/>
      <c r="RKM85" s="1"/>
      <c r="RKN85" s="1"/>
      <c r="RKO85" s="1"/>
      <c r="RKP85" s="1"/>
      <c r="RKQ85" s="1"/>
      <c r="RKR85" s="1"/>
      <c r="RKS85" s="1"/>
      <c r="RKT85" s="1"/>
      <c r="RKU85" s="1"/>
      <c r="RKV85" s="1"/>
      <c r="RKW85" s="1"/>
      <c r="RKX85" s="1"/>
      <c r="RKY85" s="1"/>
      <c r="RKZ85" s="1"/>
      <c r="RLA85" s="1"/>
      <c r="RLB85" s="1"/>
      <c r="RLC85" s="1"/>
      <c r="RLD85" s="1"/>
      <c r="RLE85" s="1"/>
      <c r="RLF85" s="1"/>
      <c r="RLG85" s="1"/>
      <c r="RLH85" s="1"/>
      <c r="RLI85" s="1"/>
      <c r="RLJ85" s="1"/>
      <c r="RLK85" s="1"/>
      <c r="RLL85" s="1"/>
      <c r="RLM85" s="1"/>
      <c r="RLN85" s="1"/>
      <c r="RLO85" s="1"/>
      <c r="RLP85" s="1"/>
      <c r="RLQ85" s="1"/>
      <c r="RLR85" s="1"/>
      <c r="RLS85" s="1"/>
      <c r="RLT85" s="1"/>
      <c r="RLU85" s="1"/>
      <c r="RLV85" s="1"/>
      <c r="RLW85" s="1"/>
      <c r="RLX85" s="1"/>
      <c r="RLY85" s="1"/>
      <c r="RLZ85" s="1"/>
      <c r="RMA85" s="1"/>
      <c r="RMB85" s="1"/>
      <c r="RMC85" s="1"/>
      <c r="RMD85" s="1"/>
      <c r="RME85" s="1"/>
      <c r="RMF85" s="1"/>
      <c r="RMG85" s="1"/>
      <c r="RMH85" s="1"/>
      <c r="RMI85" s="1"/>
      <c r="RMJ85" s="1"/>
      <c r="RMK85" s="1"/>
      <c r="RML85" s="1"/>
      <c r="RMM85" s="1"/>
      <c r="RMN85" s="1"/>
      <c r="RMO85" s="1"/>
      <c r="RMP85" s="1"/>
      <c r="RMQ85" s="1"/>
      <c r="RMR85" s="1"/>
      <c r="RMS85" s="1"/>
      <c r="RMT85" s="1"/>
      <c r="RMU85" s="1"/>
      <c r="RMV85" s="1"/>
      <c r="RMW85" s="1"/>
      <c r="RMX85" s="1"/>
      <c r="RMY85" s="1"/>
      <c r="RMZ85" s="1"/>
      <c r="RNA85" s="1"/>
      <c r="RNB85" s="1"/>
      <c r="RNC85" s="1"/>
      <c r="RND85" s="1"/>
      <c r="RNE85" s="1"/>
      <c r="RNF85" s="1"/>
      <c r="RNG85" s="1"/>
      <c r="RNH85" s="1"/>
      <c r="RNI85" s="1"/>
      <c r="RNJ85" s="1"/>
      <c r="RNK85" s="1"/>
      <c r="RNL85" s="1"/>
      <c r="RNM85" s="1"/>
      <c r="RNN85" s="1"/>
      <c r="RNO85" s="1"/>
      <c r="RNP85" s="1"/>
      <c r="RNQ85" s="1"/>
      <c r="RNR85" s="1"/>
      <c r="RNS85" s="1"/>
      <c r="RNT85" s="1"/>
      <c r="RNU85" s="1"/>
      <c r="RNV85" s="1"/>
      <c r="RNW85" s="1"/>
      <c r="RNX85" s="1"/>
      <c r="RNY85" s="1"/>
      <c r="RNZ85" s="1"/>
      <c r="ROA85" s="1"/>
      <c r="ROB85" s="1"/>
      <c r="ROC85" s="1"/>
      <c r="ROD85" s="1"/>
      <c r="ROE85" s="1"/>
      <c r="ROF85" s="1"/>
      <c r="ROG85" s="1"/>
      <c r="ROH85" s="1"/>
      <c r="ROI85" s="1"/>
      <c r="ROJ85" s="1"/>
      <c r="ROK85" s="1"/>
      <c r="ROL85" s="1"/>
      <c r="ROM85" s="1"/>
      <c r="RON85" s="1"/>
      <c r="ROO85" s="1"/>
      <c r="ROP85" s="1"/>
      <c r="ROQ85" s="1"/>
      <c r="ROR85" s="1"/>
      <c r="ROS85" s="1"/>
      <c r="ROT85" s="1"/>
      <c r="ROU85" s="1"/>
      <c r="ROV85" s="1"/>
      <c r="ROW85" s="1"/>
      <c r="ROX85" s="1"/>
      <c r="ROY85" s="1"/>
      <c r="ROZ85" s="1"/>
      <c r="RPA85" s="1"/>
      <c r="RPB85" s="1"/>
      <c r="RPC85" s="1"/>
      <c r="RPD85" s="1"/>
      <c r="RPE85" s="1"/>
      <c r="RPF85" s="1"/>
      <c r="RPG85" s="1"/>
      <c r="RPH85" s="1"/>
      <c r="RPI85" s="1"/>
      <c r="RPJ85" s="1"/>
      <c r="RPK85" s="1"/>
      <c r="RPL85" s="1"/>
      <c r="RPM85" s="1"/>
      <c r="RPN85" s="1"/>
      <c r="RPO85" s="1"/>
      <c r="RPP85" s="1"/>
      <c r="RPQ85" s="1"/>
      <c r="RPR85" s="1"/>
      <c r="RPS85" s="1"/>
      <c r="RPT85" s="1"/>
      <c r="RPU85" s="1"/>
      <c r="RPV85" s="1"/>
      <c r="RPW85" s="1"/>
      <c r="RPX85" s="1"/>
      <c r="RPY85" s="1"/>
      <c r="RPZ85" s="1"/>
      <c r="RQA85" s="1"/>
      <c r="RQB85" s="1"/>
      <c r="RQC85" s="1"/>
      <c r="RQD85" s="1"/>
      <c r="RQE85" s="1"/>
      <c r="RQF85" s="1"/>
      <c r="RQG85" s="1"/>
      <c r="RQH85" s="1"/>
      <c r="RQI85" s="1"/>
      <c r="RQJ85" s="1"/>
      <c r="RQK85" s="1"/>
      <c r="RQL85" s="1"/>
      <c r="RQM85" s="1"/>
      <c r="RQN85" s="1"/>
      <c r="RQO85" s="1"/>
      <c r="RQP85" s="1"/>
      <c r="RQQ85" s="1"/>
      <c r="RQR85" s="1"/>
      <c r="RQS85" s="1"/>
      <c r="RQT85" s="1"/>
      <c r="RQU85" s="1"/>
      <c r="RQV85" s="1"/>
      <c r="RQW85" s="1"/>
      <c r="RQX85" s="1"/>
      <c r="RQY85" s="1"/>
      <c r="RQZ85" s="1"/>
      <c r="RRA85" s="1"/>
      <c r="RRB85" s="1"/>
      <c r="RRC85" s="1"/>
      <c r="RRD85" s="1"/>
      <c r="RRE85" s="1"/>
      <c r="RRF85" s="1"/>
      <c r="RRG85" s="1"/>
      <c r="RRH85" s="1"/>
      <c r="RRI85" s="1"/>
      <c r="RRJ85" s="1"/>
      <c r="RRK85" s="1"/>
      <c r="RRL85" s="1"/>
      <c r="RRM85" s="1"/>
      <c r="RRN85" s="1"/>
      <c r="RRO85" s="1"/>
      <c r="RRP85" s="1"/>
      <c r="RRQ85" s="1"/>
      <c r="RRR85" s="1"/>
      <c r="RRS85" s="1"/>
      <c r="RRT85" s="1"/>
      <c r="RRU85" s="1"/>
      <c r="RRV85" s="1"/>
      <c r="RRW85" s="1"/>
      <c r="RRX85" s="1"/>
      <c r="RRY85" s="1"/>
      <c r="RRZ85" s="1"/>
      <c r="RSA85" s="1"/>
      <c r="RSB85" s="1"/>
      <c r="RSC85" s="1"/>
      <c r="RSD85" s="1"/>
      <c r="RSE85" s="1"/>
      <c r="RSF85" s="1"/>
      <c r="RSG85" s="1"/>
      <c r="RSH85" s="1"/>
      <c r="RSI85" s="1"/>
      <c r="RSJ85" s="1"/>
      <c r="RSK85" s="1"/>
      <c r="RSL85" s="1"/>
      <c r="RSM85" s="1"/>
      <c r="RSN85" s="1"/>
      <c r="RSO85" s="1"/>
      <c r="RSP85" s="1"/>
      <c r="RSQ85" s="1"/>
      <c r="RSR85" s="1"/>
      <c r="RSS85" s="1"/>
      <c r="RST85" s="1"/>
      <c r="RSU85" s="1"/>
      <c r="RSV85" s="1"/>
      <c r="RSW85" s="1"/>
      <c r="RSX85" s="1"/>
      <c r="RSY85" s="1"/>
      <c r="RSZ85" s="1"/>
      <c r="RTA85" s="1"/>
      <c r="RTB85" s="1"/>
      <c r="RTC85" s="1"/>
      <c r="RTD85" s="1"/>
      <c r="RTE85" s="1"/>
      <c r="RTF85" s="1"/>
      <c r="RTG85" s="1"/>
      <c r="RTH85" s="1"/>
      <c r="RTI85" s="1"/>
      <c r="RTJ85" s="1"/>
      <c r="RTK85" s="1"/>
      <c r="RTL85" s="1"/>
      <c r="RTM85" s="1"/>
      <c r="RTN85" s="1"/>
      <c r="RTO85" s="1"/>
      <c r="RTP85" s="1"/>
      <c r="RTQ85" s="1"/>
      <c r="RTR85" s="1"/>
      <c r="RTS85" s="1"/>
      <c r="RTT85" s="1"/>
      <c r="RTU85" s="1"/>
      <c r="RTV85" s="1"/>
      <c r="RTW85" s="1"/>
      <c r="RTX85" s="1"/>
      <c r="RTY85" s="1"/>
      <c r="RTZ85" s="1"/>
      <c r="RUA85" s="1"/>
      <c r="RUB85" s="1"/>
      <c r="RUC85" s="1"/>
      <c r="RUD85" s="1"/>
      <c r="RUE85" s="1"/>
      <c r="RUF85" s="1"/>
      <c r="RUG85" s="1"/>
      <c r="RUH85" s="1"/>
      <c r="RUI85" s="1"/>
      <c r="RUJ85" s="1"/>
      <c r="RUK85" s="1"/>
      <c r="RUL85" s="1"/>
      <c r="RUM85" s="1"/>
      <c r="RUN85" s="1"/>
      <c r="RUO85" s="1"/>
      <c r="RUP85" s="1"/>
      <c r="RUQ85" s="1"/>
      <c r="RUR85" s="1"/>
      <c r="RUS85" s="1"/>
      <c r="RUT85" s="1"/>
      <c r="RUU85" s="1"/>
      <c r="RUV85" s="1"/>
      <c r="RUW85" s="1"/>
      <c r="RUX85" s="1"/>
      <c r="RUY85" s="1"/>
      <c r="RUZ85" s="1"/>
      <c r="RVA85" s="1"/>
      <c r="RVB85" s="1"/>
      <c r="RVC85" s="1"/>
      <c r="RVD85" s="1"/>
      <c r="RVE85" s="1"/>
      <c r="RVF85" s="1"/>
      <c r="RVG85" s="1"/>
      <c r="RVH85" s="1"/>
      <c r="RVI85" s="1"/>
      <c r="RVJ85" s="1"/>
      <c r="RVK85" s="1"/>
      <c r="RVL85" s="1"/>
      <c r="RVM85" s="1"/>
      <c r="RVN85" s="1"/>
      <c r="RVO85" s="1"/>
      <c r="RVP85" s="1"/>
      <c r="RVQ85" s="1"/>
      <c r="RVR85" s="1"/>
      <c r="RVS85" s="1"/>
      <c r="RVT85" s="1"/>
      <c r="RVU85" s="1"/>
      <c r="RVV85" s="1"/>
      <c r="RVW85" s="1"/>
      <c r="RVX85" s="1"/>
      <c r="RVY85" s="1"/>
      <c r="RVZ85" s="1"/>
      <c r="RWA85" s="1"/>
      <c r="RWB85" s="1"/>
      <c r="RWC85" s="1"/>
      <c r="RWD85" s="1"/>
      <c r="RWE85" s="1"/>
      <c r="RWF85" s="1"/>
      <c r="RWG85" s="1"/>
      <c r="RWH85" s="1"/>
      <c r="RWI85" s="1"/>
      <c r="RWJ85" s="1"/>
      <c r="RWK85" s="1"/>
      <c r="RWL85" s="1"/>
      <c r="RWM85" s="1"/>
      <c r="RWN85" s="1"/>
      <c r="RWO85" s="1"/>
      <c r="RWP85" s="1"/>
      <c r="RWQ85" s="1"/>
      <c r="RWR85" s="1"/>
      <c r="RWS85" s="1"/>
      <c r="RWT85" s="1"/>
      <c r="RWU85" s="1"/>
      <c r="RWV85" s="1"/>
      <c r="RWW85" s="1"/>
      <c r="RWX85" s="1"/>
      <c r="RWY85" s="1"/>
      <c r="RWZ85" s="1"/>
      <c r="RXA85" s="1"/>
      <c r="RXB85" s="1"/>
      <c r="RXC85" s="1"/>
      <c r="RXD85" s="1"/>
      <c r="RXE85" s="1"/>
      <c r="RXF85" s="1"/>
      <c r="RXG85" s="1"/>
      <c r="RXH85" s="1"/>
      <c r="RXI85" s="1"/>
      <c r="RXJ85" s="1"/>
      <c r="RXK85" s="1"/>
      <c r="RXL85" s="1"/>
      <c r="RXM85" s="1"/>
      <c r="RXN85" s="1"/>
      <c r="RXO85" s="1"/>
      <c r="RXP85" s="1"/>
      <c r="RXQ85" s="1"/>
      <c r="RXR85" s="1"/>
      <c r="RXS85" s="1"/>
      <c r="RXT85" s="1"/>
      <c r="RXU85" s="1"/>
      <c r="RXV85" s="1"/>
      <c r="RXW85" s="1"/>
      <c r="RXX85" s="1"/>
      <c r="RXY85" s="1"/>
      <c r="RXZ85" s="1"/>
      <c r="RYA85" s="1"/>
      <c r="RYB85" s="1"/>
      <c r="RYC85" s="1"/>
      <c r="RYD85" s="1"/>
      <c r="RYE85" s="1"/>
      <c r="RYF85" s="1"/>
      <c r="RYG85" s="1"/>
      <c r="RYH85" s="1"/>
      <c r="RYI85" s="1"/>
      <c r="RYJ85" s="1"/>
      <c r="RYK85" s="1"/>
      <c r="RYL85" s="1"/>
      <c r="RYM85" s="1"/>
      <c r="RYN85" s="1"/>
      <c r="RYO85" s="1"/>
      <c r="RYP85" s="1"/>
      <c r="RYQ85" s="1"/>
      <c r="RYR85" s="1"/>
      <c r="RYS85" s="1"/>
      <c r="RYT85" s="1"/>
      <c r="RYU85" s="1"/>
      <c r="RYV85" s="1"/>
      <c r="RYW85" s="1"/>
      <c r="RYX85" s="1"/>
      <c r="RYY85" s="1"/>
      <c r="RYZ85" s="1"/>
      <c r="RZA85" s="1"/>
      <c r="RZB85" s="1"/>
      <c r="RZC85" s="1"/>
      <c r="RZD85" s="1"/>
      <c r="RZE85" s="1"/>
      <c r="RZF85" s="1"/>
      <c r="RZG85" s="1"/>
      <c r="RZH85" s="1"/>
      <c r="RZI85" s="1"/>
      <c r="RZJ85" s="1"/>
      <c r="RZK85" s="1"/>
      <c r="RZL85" s="1"/>
      <c r="RZM85" s="1"/>
      <c r="RZN85" s="1"/>
      <c r="RZO85" s="1"/>
      <c r="RZP85" s="1"/>
      <c r="RZQ85" s="1"/>
      <c r="RZR85" s="1"/>
      <c r="RZS85" s="1"/>
      <c r="RZT85" s="1"/>
      <c r="RZU85" s="1"/>
      <c r="RZV85" s="1"/>
      <c r="RZW85" s="1"/>
      <c r="RZX85" s="1"/>
      <c r="RZY85" s="1"/>
      <c r="RZZ85" s="1"/>
      <c r="SAA85" s="1"/>
      <c r="SAB85" s="1"/>
      <c r="SAC85" s="1"/>
      <c r="SAD85" s="1"/>
      <c r="SAE85" s="1"/>
      <c r="SAF85" s="1"/>
      <c r="SAG85" s="1"/>
      <c r="SAH85" s="1"/>
      <c r="SAI85" s="1"/>
      <c r="SAJ85" s="1"/>
      <c r="SAK85" s="1"/>
      <c r="SAL85" s="1"/>
      <c r="SAM85" s="1"/>
      <c r="SAN85" s="1"/>
      <c r="SAO85" s="1"/>
      <c r="SAP85" s="1"/>
      <c r="SAQ85" s="1"/>
      <c r="SAR85" s="1"/>
      <c r="SAS85" s="1"/>
      <c r="SAT85" s="1"/>
      <c r="SAU85" s="1"/>
      <c r="SAV85" s="1"/>
      <c r="SAW85" s="1"/>
      <c r="SAX85" s="1"/>
      <c r="SAY85" s="1"/>
      <c r="SAZ85" s="1"/>
      <c r="SBA85" s="1"/>
      <c r="SBB85" s="1"/>
      <c r="SBC85" s="1"/>
      <c r="SBD85" s="1"/>
      <c r="SBE85" s="1"/>
      <c r="SBF85" s="1"/>
      <c r="SBG85" s="1"/>
      <c r="SBH85" s="1"/>
      <c r="SBI85" s="1"/>
      <c r="SBJ85" s="1"/>
      <c r="SBK85" s="1"/>
      <c r="SBL85" s="1"/>
      <c r="SBM85" s="1"/>
      <c r="SBN85" s="1"/>
      <c r="SBO85" s="1"/>
      <c r="SBP85" s="1"/>
      <c r="SBQ85" s="1"/>
      <c r="SBR85" s="1"/>
      <c r="SBS85" s="1"/>
      <c r="SBT85" s="1"/>
      <c r="SBU85" s="1"/>
      <c r="SBV85" s="1"/>
      <c r="SBW85" s="1"/>
      <c r="SBX85" s="1"/>
      <c r="SBY85" s="1"/>
      <c r="SBZ85" s="1"/>
      <c r="SCA85" s="1"/>
      <c r="SCB85" s="1"/>
      <c r="SCC85" s="1"/>
      <c r="SCD85" s="1"/>
      <c r="SCE85" s="1"/>
      <c r="SCF85" s="1"/>
      <c r="SCG85" s="1"/>
      <c r="SCH85" s="1"/>
      <c r="SCI85" s="1"/>
      <c r="SCJ85" s="1"/>
      <c r="SCK85" s="1"/>
      <c r="SCL85" s="1"/>
      <c r="SCM85" s="1"/>
      <c r="SCN85" s="1"/>
      <c r="SCO85" s="1"/>
      <c r="SCP85" s="1"/>
      <c r="SCQ85" s="1"/>
      <c r="SCR85" s="1"/>
      <c r="SCS85" s="1"/>
      <c r="SCT85" s="1"/>
      <c r="SCU85" s="1"/>
      <c r="SCV85" s="1"/>
      <c r="SCW85" s="1"/>
      <c r="SCX85" s="1"/>
      <c r="SCY85" s="1"/>
      <c r="SCZ85" s="1"/>
      <c r="SDA85" s="1"/>
      <c r="SDB85" s="1"/>
      <c r="SDC85" s="1"/>
      <c r="SDD85" s="1"/>
      <c r="SDE85" s="1"/>
      <c r="SDF85" s="1"/>
      <c r="SDG85" s="1"/>
      <c r="SDH85" s="1"/>
      <c r="SDI85" s="1"/>
      <c r="SDJ85" s="1"/>
      <c r="SDK85" s="1"/>
      <c r="SDL85" s="1"/>
      <c r="SDM85" s="1"/>
      <c r="SDN85" s="1"/>
      <c r="SDO85" s="1"/>
      <c r="SDP85" s="1"/>
      <c r="SDQ85" s="1"/>
      <c r="SDR85" s="1"/>
      <c r="SDS85" s="1"/>
      <c r="SDT85" s="1"/>
      <c r="SDU85" s="1"/>
      <c r="SDV85" s="1"/>
      <c r="SDW85" s="1"/>
      <c r="SDX85" s="1"/>
      <c r="SDY85" s="1"/>
      <c r="SDZ85" s="1"/>
      <c r="SEA85" s="1"/>
      <c r="SEB85" s="1"/>
      <c r="SEC85" s="1"/>
      <c r="SED85" s="1"/>
      <c r="SEE85" s="1"/>
      <c r="SEF85" s="1"/>
      <c r="SEG85" s="1"/>
      <c r="SEH85" s="1"/>
      <c r="SEI85" s="1"/>
      <c r="SEJ85" s="1"/>
      <c r="SEK85" s="1"/>
      <c r="SEL85" s="1"/>
      <c r="SEM85" s="1"/>
      <c r="SEN85" s="1"/>
      <c r="SEO85" s="1"/>
      <c r="SEP85" s="1"/>
      <c r="SEQ85" s="1"/>
      <c r="SER85" s="1"/>
      <c r="SES85" s="1"/>
      <c r="SET85" s="1"/>
      <c r="SEU85" s="1"/>
      <c r="SEV85" s="1"/>
      <c r="SEW85" s="1"/>
      <c r="SEX85" s="1"/>
      <c r="SEY85" s="1"/>
      <c r="SEZ85" s="1"/>
      <c r="SFA85" s="1"/>
      <c r="SFB85" s="1"/>
      <c r="SFC85" s="1"/>
      <c r="SFD85" s="1"/>
      <c r="SFE85" s="1"/>
      <c r="SFF85" s="1"/>
      <c r="SFG85" s="1"/>
      <c r="SFH85" s="1"/>
      <c r="SFI85" s="1"/>
      <c r="SFJ85" s="1"/>
      <c r="SFK85" s="1"/>
      <c r="SFL85" s="1"/>
      <c r="SFM85" s="1"/>
      <c r="SFN85" s="1"/>
      <c r="SFO85" s="1"/>
      <c r="SFP85" s="1"/>
      <c r="SFQ85" s="1"/>
      <c r="SFR85" s="1"/>
      <c r="SFS85" s="1"/>
      <c r="SFT85" s="1"/>
      <c r="SFU85" s="1"/>
      <c r="SFV85" s="1"/>
      <c r="SFW85" s="1"/>
      <c r="SFX85" s="1"/>
      <c r="SFY85" s="1"/>
      <c r="SFZ85" s="1"/>
      <c r="SGA85" s="1"/>
      <c r="SGB85" s="1"/>
      <c r="SGC85" s="1"/>
      <c r="SGD85" s="1"/>
      <c r="SGE85" s="1"/>
      <c r="SGF85" s="1"/>
      <c r="SGG85" s="1"/>
      <c r="SGH85" s="1"/>
      <c r="SGI85" s="1"/>
      <c r="SGJ85" s="1"/>
      <c r="SGK85" s="1"/>
      <c r="SGL85" s="1"/>
      <c r="SGM85" s="1"/>
      <c r="SGN85" s="1"/>
      <c r="SGO85" s="1"/>
      <c r="SGP85" s="1"/>
      <c r="SGQ85" s="1"/>
      <c r="SGR85" s="1"/>
      <c r="SGS85" s="1"/>
      <c r="SGT85" s="1"/>
      <c r="SGU85" s="1"/>
      <c r="SGV85" s="1"/>
      <c r="SGW85" s="1"/>
      <c r="SGX85" s="1"/>
      <c r="SGY85" s="1"/>
      <c r="SGZ85" s="1"/>
      <c r="SHA85" s="1"/>
      <c r="SHB85" s="1"/>
      <c r="SHC85" s="1"/>
      <c r="SHD85" s="1"/>
      <c r="SHE85" s="1"/>
      <c r="SHF85" s="1"/>
      <c r="SHG85" s="1"/>
      <c r="SHH85" s="1"/>
      <c r="SHI85" s="1"/>
      <c r="SHJ85" s="1"/>
      <c r="SHK85" s="1"/>
      <c r="SHL85" s="1"/>
      <c r="SHM85" s="1"/>
      <c r="SHN85" s="1"/>
      <c r="SHO85" s="1"/>
      <c r="SHP85" s="1"/>
      <c r="SHQ85" s="1"/>
      <c r="SHR85" s="1"/>
      <c r="SHS85" s="1"/>
      <c r="SHT85" s="1"/>
      <c r="SHU85" s="1"/>
      <c r="SHV85" s="1"/>
      <c r="SHW85" s="1"/>
      <c r="SHX85" s="1"/>
      <c r="SHY85" s="1"/>
      <c r="SHZ85" s="1"/>
      <c r="SIA85" s="1"/>
      <c r="SIB85" s="1"/>
      <c r="SIC85" s="1"/>
      <c r="SID85" s="1"/>
      <c r="SIE85" s="1"/>
      <c r="SIF85" s="1"/>
      <c r="SIG85" s="1"/>
      <c r="SIH85" s="1"/>
      <c r="SII85" s="1"/>
      <c r="SIJ85" s="1"/>
      <c r="SIK85" s="1"/>
      <c r="SIL85" s="1"/>
      <c r="SIM85" s="1"/>
      <c r="SIN85" s="1"/>
      <c r="SIO85" s="1"/>
      <c r="SIP85" s="1"/>
      <c r="SIQ85" s="1"/>
      <c r="SIR85" s="1"/>
      <c r="SIS85" s="1"/>
      <c r="SIT85" s="1"/>
      <c r="SIU85" s="1"/>
      <c r="SIV85" s="1"/>
      <c r="SIW85" s="1"/>
      <c r="SIX85" s="1"/>
      <c r="SIY85" s="1"/>
      <c r="SIZ85" s="1"/>
      <c r="SJA85" s="1"/>
      <c r="SJB85" s="1"/>
      <c r="SJC85" s="1"/>
      <c r="SJD85" s="1"/>
      <c r="SJE85" s="1"/>
      <c r="SJF85" s="1"/>
      <c r="SJG85" s="1"/>
      <c r="SJH85" s="1"/>
      <c r="SJI85" s="1"/>
      <c r="SJJ85" s="1"/>
      <c r="SJK85" s="1"/>
      <c r="SJL85" s="1"/>
      <c r="SJM85" s="1"/>
      <c r="SJN85" s="1"/>
      <c r="SJO85" s="1"/>
      <c r="SJP85" s="1"/>
      <c r="SJQ85" s="1"/>
      <c r="SJR85" s="1"/>
      <c r="SJS85" s="1"/>
      <c r="SJT85" s="1"/>
      <c r="SJU85" s="1"/>
      <c r="SJV85" s="1"/>
      <c r="SJW85" s="1"/>
      <c r="SJX85" s="1"/>
      <c r="SJY85" s="1"/>
      <c r="SJZ85" s="1"/>
      <c r="SKA85" s="1"/>
      <c r="SKB85" s="1"/>
      <c r="SKC85" s="1"/>
      <c r="SKD85" s="1"/>
      <c r="SKE85" s="1"/>
      <c r="SKF85" s="1"/>
      <c r="SKG85" s="1"/>
      <c r="SKH85" s="1"/>
      <c r="SKI85" s="1"/>
      <c r="SKJ85" s="1"/>
      <c r="SKK85" s="1"/>
      <c r="SKL85" s="1"/>
      <c r="SKM85" s="1"/>
      <c r="SKN85" s="1"/>
      <c r="SKO85" s="1"/>
      <c r="SKP85" s="1"/>
      <c r="SKQ85" s="1"/>
      <c r="SKR85" s="1"/>
      <c r="SKS85" s="1"/>
      <c r="SKT85" s="1"/>
      <c r="SKU85" s="1"/>
      <c r="SKV85" s="1"/>
      <c r="SKW85" s="1"/>
      <c r="SKX85" s="1"/>
      <c r="SKY85" s="1"/>
      <c r="SKZ85" s="1"/>
      <c r="SLA85" s="1"/>
      <c r="SLB85" s="1"/>
      <c r="SLC85" s="1"/>
      <c r="SLD85" s="1"/>
      <c r="SLE85" s="1"/>
      <c r="SLF85" s="1"/>
      <c r="SLG85" s="1"/>
      <c r="SLH85" s="1"/>
      <c r="SLI85" s="1"/>
      <c r="SLJ85" s="1"/>
      <c r="SLK85" s="1"/>
      <c r="SLL85" s="1"/>
      <c r="SLM85" s="1"/>
      <c r="SLN85" s="1"/>
      <c r="SLO85" s="1"/>
      <c r="SLP85" s="1"/>
      <c r="SLQ85" s="1"/>
      <c r="SLR85" s="1"/>
      <c r="SLS85" s="1"/>
      <c r="SLT85" s="1"/>
      <c r="SLU85" s="1"/>
      <c r="SLV85" s="1"/>
      <c r="SLW85" s="1"/>
      <c r="SLX85" s="1"/>
      <c r="SLY85" s="1"/>
      <c r="SLZ85" s="1"/>
      <c r="SMA85" s="1"/>
      <c r="SMB85" s="1"/>
      <c r="SMC85" s="1"/>
      <c r="SMD85" s="1"/>
      <c r="SME85" s="1"/>
      <c r="SMF85" s="1"/>
      <c r="SMG85" s="1"/>
      <c r="SMH85" s="1"/>
      <c r="SMI85" s="1"/>
      <c r="SMJ85" s="1"/>
      <c r="SMK85" s="1"/>
      <c r="SML85" s="1"/>
      <c r="SMM85" s="1"/>
      <c r="SMN85" s="1"/>
      <c r="SMO85" s="1"/>
      <c r="SMP85" s="1"/>
      <c r="SMQ85" s="1"/>
      <c r="SMR85" s="1"/>
      <c r="SMS85" s="1"/>
      <c r="SMT85" s="1"/>
      <c r="SMU85" s="1"/>
      <c r="SMV85" s="1"/>
      <c r="SMW85" s="1"/>
      <c r="SMX85" s="1"/>
      <c r="SMY85" s="1"/>
      <c r="SMZ85" s="1"/>
      <c r="SNA85" s="1"/>
      <c r="SNB85" s="1"/>
      <c r="SNC85" s="1"/>
      <c r="SND85" s="1"/>
      <c r="SNE85" s="1"/>
      <c r="SNF85" s="1"/>
      <c r="SNG85" s="1"/>
      <c r="SNH85" s="1"/>
      <c r="SNI85" s="1"/>
      <c r="SNJ85" s="1"/>
      <c r="SNK85" s="1"/>
      <c r="SNL85" s="1"/>
      <c r="SNM85" s="1"/>
      <c r="SNN85" s="1"/>
      <c r="SNO85" s="1"/>
      <c r="SNP85" s="1"/>
      <c r="SNQ85" s="1"/>
      <c r="SNR85" s="1"/>
      <c r="SNS85" s="1"/>
      <c r="SNT85" s="1"/>
      <c r="SNU85" s="1"/>
      <c r="SNV85" s="1"/>
      <c r="SNW85" s="1"/>
      <c r="SNX85" s="1"/>
      <c r="SNY85" s="1"/>
      <c r="SNZ85" s="1"/>
      <c r="SOA85" s="1"/>
      <c r="SOB85" s="1"/>
      <c r="SOC85" s="1"/>
      <c r="SOD85" s="1"/>
      <c r="SOE85" s="1"/>
      <c r="SOF85" s="1"/>
      <c r="SOG85" s="1"/>
      <c r="SOH85" s="1"/>
      <c r="SOI85" s="1"/>
      <c r="SOJ85" s="1"/>
      <c r="SOK85" s="1"/>
      <c r="SOL85" s="1"/>
      <c r="SOM85" s="1"/>
      <c r="SON85" s="1"/>
      <c r="SOO85" s="1"/>
      <c r="SOP85" s="1"/>
      <c r="SOQ85" s="1"/>
      <c r="SOR85" s="1"/>
      <c r="SOS85" s="1"/>
      <c r="SOT85" s="1"/>
      <c r="SOU85" s="1"/>
      <c r="SOV85" s="1"/>
      <c r="SOW85" s="1"/>
      <c r="SOX85" s="1"/>
      <c r="SOY85" s="1"/>
      <c r="SOZ85" s="1"/>
      <c r="SPA85" s="1"/>
      <c r="SPB85" s="1"/>
      <c r="SPC85" s="1"/>
      <c r="SPD85" s="1"/>
      <c r="SPE85" s="1"/>
      <c r="SPF85" s="1"/>
      <c r="SPG85" s="1"/>
      <c r="SPH85" s="1"/>
      <c r="SPI85" s="1"/>
      <c r="SPJ85" s="1"/>
      <c r="SPK85" s="1"/>
      <c r="SPL85" s="1"/>
      <c r="SPM85" s="1"/>
      <c r="SPN85" s="1"/>
      <c r="SPO85" s="1"/>
      <c r="SPP85" s="1"/>
      <c r="SPQ85" s="1"/>
      <c r="SPR85" s="1"/>
      <c r="SPS85" s="1"/>
      <c r="SPT85" s="1"/>
      <c r="SPU85" s="1"/>
      <c r="SPV85" s="1"/>
      <c r="SPW85" s="1"/>
      <c r="SPX85" s="1"/>
      <c r="SPY85" s="1"/>
      <c r="SPZ85" s="1"/>
      <c r="SQA85" s="1"/>
      <c r="SQB85" s="1"/>
      <c r="SQC85" s="1"/>
      <c r="SQD85" s="1"/>
      <c r="SQE85" s="1"/>
      <c r="SQF85" s="1"/>
      <c r="SQG85" s="1"/>
      <c r="SQH85" s="1"/>
      <c r="SQI85" s="1"/>
      <c r="SQJ85" s="1"/>
      <c r="SQK85" s="1"/>
      <c r="SQL85" s="1"/>
      <c r="SQM85" s="1"/>
      <c r="SQN85" s="1"/>
      <c r="SQO85" s="1"/>
      <c r="SQP85" s="1"/>
      <c r="SQQ85" s="1"/>
      <c r="SQR85" s="1"/>
      <c r="SQS85" s="1"/>
      <c r="SQT85" s="1"/>
      <c r="SQU85" s="1"/>
      <c r="SQV85" s="1"/>
      <c r="SQW85" s="1"/>
      <c r="SQX85" s="1"/>
      <c r="SQY85" s="1"/>
      <c r="SQZ85" s="1"/>
      <c r="SRA85" s="1"/>
      <c r="SRB85" s="1"/>
      <c r="SRC85" s="1"/>
      <c r="SRD85" s="1"/>
      <c r="SRE85" s="1"/>
      <c r="SRF85" s="1"/>
      <c r="SRG85" s="1"/>
      <c r="SRH85" s="1"/>
      <c r="SRI85" s="1"/>
      <c r="SRJ85" s="1"/>
      <c r="SRK85" s="1"/>
      <c r="SRL85" s="1"/>
      <c r="SRM85" s="1"/>
      <c r="SRN85" s="1"/>
      <c r="SRO85" s="1"/>
      <c r="SRP85" s="1"/>
      <c r="SRQ85" s="1"/>
      <c r="SRR85" s="1"/>
      <c r="SRS85" s="1"/>
      <c r="SRT85" s="1"/>
      <c r="SRU85" s="1"/>
      <c r="SRV85" s="1"/>
      <c r="SRW85" s="1"/>
      <c r="SRX85" s="1"/>
      <c r="SRY85" s="1"/>
      <c r="SRZ85" s="1"/>
      <c r="SSA85" s="1"/>
      <c r="SSB85" s="1"/>
      <c r="SSC85" s="1"/>
      <c r="SSD85" s="1"/>
      <c r="SSE85" s="1"/>
      <c r="SSF85" s="1"/>
      <c r="SSG85" s="1"/>
      <c r="SSH85" s="1"/>
      <c r="SSI85" s="1"/>
      <c r="SSJ85" s="1"/>
      <c r="SSK85" s="1"/>
      <c r="SSL85" s="1"/>
      <c r="SSM85" s="1"/>
      <c r="SSN85" s="1"/>
      <c r="SSO85" s="1"/>
      <c r="SSP85" s="1"/>
      <c r="SSQ85" s="1"/>
      <c r="SSR85" s="1"/>
      <c r="SSS85" s="1"/>
      <c r="SST85" s="1"/>
      <c r="SSU85" s="1"/>
      <c r="SSV85" s="1"/>
      <c r="SSW85" s="1"/>
      <c r="SSX85" s="1"/>
      <c r="SSY85" s="1"/>
      <c r="SSZ85" s="1"/>
      <c r="STA85" s="1"/>
      <c r="STB85" s="1"/>
      <c r="STC85" s="1"/>
      <c r="STD85" s="1"/>
      <c r="STE85" s="1"/>
      <c r="STF85" s="1"/>
      <c r="STG85" s="1"/>
      <c r="STH85" s="1"/>
      <c r="STI85" s="1"/>
      <c r="STJ85" s="1"/>
      <c r="STK85" s="1"/>
      <c r="STL85" s="1"/>
      <c r="STM85" s="1"/>
      <c r="STN85" s="1"/>
      <c r="STO85" s="1"/>
      <c r="STP85" s="1"/>
      <c r="STQ85" s="1"/>
      <c r="STR85" s="1"/>
      <c r="STS85" s="1"/>
      <c r="STT85" s="1"/>
      <c r="STU85" s="1"/>
      <c r="STV85" s="1"/>
      <c r="STW85" s="1"/>
      <c r="STX85" s="1"/>
      <c r="STY85" s="1"/>
      <c r="STZ85" s="1"/>
      <c r="SUA85" s="1"/>
      <c r="SUB85" s="1"/>
      <c r="SUC85" s="1"/>
      <c r="SUD85" s="1"/>
      <c r="SUE85" s="1"/>
      <c r="SUF85" s="1"/>
      <c r="SUG85" s="1"/>
      <c r="SUH85" s="1"/>
      <c r="SUI85" s="1"/>
      <c r="SUJ85" s="1"/>
      <c r="SUK85" s="1"/>
      <c r="SUL85" s="1"/>
      <c r="SUM85" s="1"/>
      <c r="SUN85" s="1"/>
      <c r="SUO85" s="1"/>
      <c r="SUP85" s="1"/>
      <c r="SUQ85" s="1"/>
      <c r="SUR85" s="1"/>
      <c r="SUS85" s="1"/>
      <c r="SUT85" s="1"/>
      <c r="SUU85" s="1"/>
      <c r="SUV85" s="1"/>
      <c r="SUW85" s="1"/>
      <c r="SUX85" s="1"/>
      <c r="SUY85" s="1"/>
      <c r="SUZ85" s="1"/>
      <c r="SVA85" s="1"/>
      <c r="SVB85" s="1"/>
      <c r="SVC85" s="1"/>
      <c r="SVD85" s="1"/>
      <c r="SVE85" s="1"/>
      <c r="SVF85" s="1"/>
      <c r="SVG85" s="1"/>
      <c r="SVH85" s="1"/>
      <c r="SVI85" s="1"/>
      <c r="SVJ85" s="1"/>
      <c r="SVK85" s="1"/>
      <c r="SVL85" s="1"/>
      <c r="SVM85" s="1"/>
      <c r="SVN85" s="1"/>
      <c r="SVO85" s="1"/>
      <c r="SVP85" s="1"/>
      <c r="SVQ85" s="1"/>
      <c r="SVR85" s="1"/>
      <c r="SVS85" s="1"/>
      <c r="SVT85" s="1"/>
      <c r="SVU85" s="1"/>
      <c r="SVV85" s="1"/>
      <c r="SVW85" s="1"/>
      <c r="SVX85" s="1"/>
      <c r="SVY85" s="1"/>
      <c r="SVZ85" s="1"/>
      <c r="SWA85" s="1"/>
      <c r="SWB85" s="1"/>
      <c r="SWC85" s="1"/>
      <c r="SWD85" s="1"/>
      <c r="SWE85" s="1"/>
      <c r="SWF85" s="1"/>
      <c r="SWG85" s="1"/>
      <c r="SWH85" s="1"/>
      <c r="SWI85" s="1"/>
      <c r="SWJ85" s="1"/>
      <c r="SWK85" s="1"/>
      <c r="SWL85" s="1"/>
      <c r="SWM85" s="1"/>
      <c r="SWN85" s="1"/>
      <c r="SWO85" s="1"/>
      <c r="SWP85" s="1"/>
      <c r="SWQ85" s="1"/>
      <c r="SWR85" s="1"/>
      <c r="SWS85" s="1"/>
      <c r="SWT85" s="1"/>
      <c r="SWU85" s="1"/>
      <c r="SWV85" s="1"/>
      <c r="SWW85" s="1"/>
      <c r="SWX85" s="1"/>
      <c r="SWY85" s="1"/>
      <c r="SWZ85" s="1"/>
      <c r="SXA85" s="1"/>
      <c r="SXB85" s="1"/>
      <c r="SXC85" s="1"/>
      <c r="SXD85" s="1"/>
      <c r="SXE85" s="1"/>
      <c r="SXF85" s="1"/>
      <c r="SXG85" s="1"/>
      <c r="SXH85" s="1"/>
      <c r="SXI85" s="1"/>
      <c r="SXJ85" s="1"/>
      <c r="SXK85" s="1"/>
      <c r="SXL85" s="1"/>
      <c r="SXM85" s="1"/>
      <c r="SXN85" s="1"/>
      <c r="SXO85" s="1"/>
      <c r="SXP85" s="1"/>
      <c r="SXQ85" s="1"/>
      <c r="SXR85" s="1"/>
      <c r="SXS85" s="1"/>
      <c r="SXT85" s="1"/>
      <c r="SXU85" s="1"/>
      <c r="SXV85" s="1"/>
      <c r="SXW85" s="1"/>
      <c r="SXX85" s="1"/>
      <c r="SXY85" s="1"/>
      <c r="SXZ85" s="1"/>
      <c r="SYA85" s="1"/>
      <c r="SYB85" s="1"/>
      <c r="SYC85" s="1"/>
      <c r="SYD85" s="1"/>
      <c r="SYE85" s="1"/>
      <c r="SYF85" s="1"/>
      <c r="SYG85" s="1"/>
      <c r="SYH85" s="1"/>
      <c r="SYI85" s="1"/>
      <c r="SYJ85" s="1"/>
      <c r="SYK85" s="1"/>
      <c r="SYL85" s="1"/>
      <c r="SYM85" s="1"/>
      <c r="SYN85" s="1"/>
      <c r="SYO85" s="1"/>
      <c r="SYP85" s="1"/>
      <c r="SYQ85" s="1"/>
      <c r="SYR85" s="1"/>
      <c r="SYS85" s="1"/>
      <c r="SYT85" s="1"/>
      <c r="SYU85" s="1"/>
      <c r="SYV85" s="1"/>
      <c r="SYW85" s="1"/>
      <c r="SYX85" s="1"/>
      <c r="SYY85" s="1"/>
      <c r="SYZ85" s="1"/>
      <c r="SZA85" s="1"/>
      <c r="SZB85" s="1"/>
      <c r="SZC85" s="1"/>
      <c r="SZD85" s="1"/>
      <c r="SZE85" s="1"/>
      <c r="SZF85" s="1"/>
      <c r="SZG85" s="1"/>
      <c r="SZH85" s="1"/>
      <c r="SZI85" s="1"/>
      <c r="SZJ85" s="1"/>
      <c r="SZK85" s="1"/>
      <c r="SZL85" s="1"/>
      <c r="SZM85" s="1"/>
      <c r="SZN85" s="1"/>
      <c r="SZO85" s="1"/>
      <c r="SZP85" s="1"/>
      <c r="SZQ85" s="1"/>
      <c r="SZR85" s="1"/>
      <c r="SZS85" s="1"/>
      <c r="SZT85" s="1"/>
      <c r="SZU85" s="1"/>
      <c r="SZV85" s="1"/>
      <c r="SZW85" s="1"/>
      <c r="SZX85" s="1"/>
      <c r="SZY85" s="1"/>
      <c r="SZZ85" s="1"/>
      <c r="TAA85" s="1"/>
      <c r="TAB85" s="1"/>
      <c r="TAC85" s="1"/>
      <c r="TAD85" s="1"/>
      <c r="TAE85" s="1"/>
      <c r="TAF85" s="1"/>
      <c r="TAG85" s="1"/>
      <c r="TAH85" s="1"/>
      <c r="TAI85" s="1"/>
      <c r="TAJ85" s="1"/>
      <c r="TAK85" s="1"/>
      <c r="TAL85" s="1"/>
      <c r="TAM85" s="1"/>
      <c r="TAN85" s="1"/>
      <c r="TAO85" s="1"/>
      <c r="TAP85" s="1"/>
      <c r="TAQ85" s="1"/>
      <c r="TAR85" s="1"/>
      <c r="TAS85" s="1"/>
      <c r="TAT85" s="1"/>
      <c r="TAU85" s="1"/>
      <c r="TAV85" s="1"/>
      <c r="TAW85" s="1"/>
      <c r="TAX85" s="1"/>
      <c r="TAY85" s="1"/>
      <c r="TAZ85" s="1"/>
      <c r="TBA85" s="1"/>
      <c r="TBB85" s="1"/>
      <c r="TBC85" s="1"/>
      <c r="TBD85" s="1"/>
      <c r="TBE85" s="1"/>
      <c r="TBF85" s="1"/>
      <c r="TBG85" s="1"/>
      <c r="TBH85" s="1"/>
      <c r="TBI85" s="1"/>
      <c r="TBJ85" s="1"/>
      <c r="TBK85" s="1"/>
      <c r="TBL85" s="1"/>
      <c r="TBM85" s="1"/>
      <c r="TBN85" s="1"/>
      <c r="TBO85" s="1"/>
      <c r="TBP85" s="1"/>
      <c r="TBQ85" s="1"/>
      <c r="TBR85" s="1"/>
      <c r="TBS85" s="1"/>
      <c r="TBT85" s="1"/>
      <c r="TBU85" s="1"/>
      <c r="TBV85" s="1"/>
      <c r="TBW85" s="1"/>
      <c r="TBX85" s="1"/>
      <c r="TBY85" s="1"/>
      <c r="TBZ85" s="1"/>
      <c r="TCA85" s="1"/>
      <c r="TCB85" s="1"/>
      <c r="TCC85" s="1"/>
      <c r="TCD85" s="1"/>
      <c r="TCE85" s="1"/>
      <c r="TCF85" s="1"/>
      <c r="TCG85" s="1"/>
      <c r="TCH85" s="1"/>
      <c r="TCI85" s="1"/>
      <c r="TCJ85" s="1"/>
      <c r="TCK85" s="1"/>
      <c r="TCL85" s="1"/>
      <c r="TCM85" s="1"/>
      <c r="TCN85" s="1"/>
      <c r="TCO85" s="1"/>
      <c r="TCP85" s="1"/>
      <c r="TCQ85" s="1"/>
      <c r="TCR85" s="1"/>
      <c r="TCS85" s="1"/>
      <c r="TCT85" s="1"/>
      <c r="TCU85" s="1"/>
      <c r="TCV85" s="1"/>
      <c r="TCW85" s="1"/>
      <c r="TCX85" s="1"/>
      <c r="TCY85" s="1"/>
      <c r="TCZ85" s="1"/>
      <c r="TDA85" s="1"/>
      <c r="TDB85" s="1"/>
      <c r="TDC85" s="1"/>
      <c r="TDD85" s="1"/>
      <c r="TDE85" s="1"/>
      <c r="TDF85" s="1"/>
      <c r="TDG85" s="1"/>
      <c r="TDH85" s="1"/>
      <c r="TDI85" s="1"/>
      <c r="TDJ85" s="1"/>
      <c r="TDK85" s="1"/>
      <c r="TDL85" s="1"/>
      <c r="TDM85" s="1"/>
      <c r="TDN85" s="1"/>
      <c r="TDO85" s="1"/>
      <c r="TDP85" s="1"/>
      <c r="TDQ85" s="1"/>
      <c r="TDR85" s="1"/>
      <c r="TDS85" s="1"/>
      <c r="TDT85" s="1"/>
      <c r="TDU85" s="1"/>
      <c r="TDV85" s="1"/>
      <c r="TDW85" s="1"/>
      <c r="TDX85" s="1"/>
      <c r="TDY85" s="1"/>
      <c r="TDZ85" s="1"/>
      <c r="TEA85" s="1"/>
      <c r="TEB85" s="1"/>
      <c r="TEC85" s="1"/>
      <c r="TED85" s="1"/>
      <c r="TEE85" s="1"/>
      <c r="TEF85" s="1"/>
      <c r="TEG85" s="1"/>
      <c r="TEH85" s="1"/>
      <c r="TEI85" s="1"/>
      <c r="TEJ85" s="1"/>
      <c r="TEK85" s="1"/>
      <c r="TEL85" s="1"/>
      <c r="TEM85" s="1"/>
      <c r="TEN85" s="1"/>
      <c r="TEO85" s="1"/>
      <c r="TEP85" s="1"/>
      <c r="TEQ85" s="1"/>
      <c r="TER85" s="1"/>
      <c r="TES85" s="1"/>
      <c r="TET85" s="1"/>
      <c r="TEU85" s="1"/>
      <c r="TEV85" s="1"/>
      <c r="TEW85" s="1"/>
      <c r="TEX85" s="1"/>
      <c r="TEY85" s="1"/>
      <c r="TEZ85" s="1"/>
      <c r="TFA85" s="1"/>
      <c r="TFB85" s="1"/>
      <c r="TFC85" s="1"/>
      <c r="TFD85" s="1"/>
      <c r="TFE85" s="1"/>
      <c r="TFF85" s="1"/>
      <c r="TFG85" s="1"/>
      <c r="TFH85" s="1"/>
      <c r="TFI85" s="1"/>
      <c r="TFJ85" s="1"/>
      <c r="TFK85" s="1"/>
      <c r="TFL85" s="1"/>
      <c r="TFM85" s="1"/>
      <c r="TFN85" s="1"/>
      <c r="TFO85" s="1"/>
      <c r="TFP85" s="1"/>
      <c r="TFQ85" s="1"/>
      <c r="TFR85" s="1"/>
      <c r="TFS85" s="1"/>
      <c r="TFT85" s="1"/>
      <c r="TFU85" s="1"/>
      <c r="TFV85" s="1"/>
      <c r="TFW85" s="1"/>
      <c r="TFX85" s="1"/>
      <c r="TFY85" s="1"/>
      <c r="TFZ85" s="1"/>
      <c r="TGA85" s="1"/>
      <c r="TGB85" s="1"/>
      <c r="TGC85" s="1"/>
      <c r="TGD85" s="1"/>
      <c r="TGE85" s="1"/>
      <c r="TGF85" s="1"/>
      <c r="TGG85" s="1"/>
      <c r="TGH85" s="1"/>
      <c r="TGI85" s="1"/>
      <c r="TGJ85" s="1"/>
      <c r="TGK85" s="1"/>
      <c r="TGL85" s="1"/>
      <c r="TGM85" s="1"/>
      <c r="TGN85" s="1"/>
      <c r="TGO85" s="1"/>
      <c r="TGP85" s="1"/>
      <c r="TGQ85" s="1"/>
      <c r="TGR85" s="1"/>
      <c r="TGS85" s="1"/>
      <c r="TGT85" s="1"/>
      <c r="TGU85" s="1"/>
      <c r="TGV85" s="1"/>
      <c r="TGW85" s="1"/>
      <c r="TGX85" s="1"/>
      <c r="TGY85" s="1"/>
      <c r="TGZ85" s="1"/>
      <c r="THA85" s="1"/>
      <c r="THB85" s="1"/>
      <c r="THC85" s="1"/>
      <c r="THD85" s="1"/>
      <c r="THE85" s="1"/>
      <c r="THF85" s="1"/>
      <c r="THG85" s="1"/>
      <c r="THH85" s="1"/>
      <c r="THI85" s="1"/>
      <c r="THJ85" s="1"/>
      <c r="THK85" s="1"/>
      <c r="THL85" s="1"/>
      <c r="THM85" s="1"/>
      <c r="THN85" s="1"/>
      <c r="THO85" s="1"/>
      <c r="THP85" s="1"/>
      <c r="THQ85" s="1"/>
      <c r="THR85" s="1"/>
      <c r="THS85" s="1"/>
      <c r="THT85" s="1"/>
      <c r="THU85" s="1"/>
      <c r="THV85" s="1"/>
      <c r="THW85" s="1"/>
      <c r="THX85" s="1"/>
      <c r="THY85" s="1"/>
      <c r="THZ85" s="1"/>
      <c r="TIA85" s="1"/>
      <c r="TIB85" s="1"/>
      <c r="TIC85" s="1"/>
      <c r="TID85" s="1"/>
      <c r="TIE85" s="1"/>
      <c r="TIF85" s="1"/>
      <c r="TIG85" s="1"/>
      <c r="TIH85" s="1"/>
      <c r="TII85" s="1"/>
      <c r="TIJ85" s="1"/>
      <c r="TIK85" s="1"/>
      <c r="TIL85" s="1"/>
      <c r="TIM85" s="1"/>
      <c r="TIN85" s="1"/>
      <c r="TIO85" s="1"/>
      <c r="TIP85" s="1"/>
      <c r="TIQ85" s="1"/>
      <c r="TIR85" s="1"/>
      <c r="TIS85" s="1"/>
      <c r="TIT85" s="1"/>
      <c r="TIU85" s="1"/>
      <c r="TIV85" s="1"/>
      <c r="TIW85" s="1"/>
      <c r="TIX85" s="1"/>
      <c r="TIY85" s="1"/>
      <c r="TIZ85" s="1"/>
      <c r="TJA85" s="1"/>
      <c r="TJB85" s="1"/>
      <c r="TJC85" s="1"/>
      <c r="TJD85" s="1"/>
      <c r="TJE85" s="1"/>
      <c r="TJF85" s="1"/>
      <c r="TJG85" s="1"/>
      <c r="TJH85" s="1"/>
      <c r="TJI85" s="1"/>
      <c r="TJJ85" s="1"/>
      <c r="TJK85" s="1"/>
      <c r="TJL85" s="1"/>
      <c r="TJM85" s="1"/>
      <c r="TJN85" s="1"/>
      <c r="TJO85" s="1"/>
      <c r="TJP85" s="1"/>
      <c r="TJQ85" s="1"/>
      <c r="TJR85" s="1"/>
      <c r="TJS85" s="1"/>
      <c r="TJT85" s="1"/>
      <c r="TJU85" s="1"/>
      <c r="TJV85" s="1"/>
      <c r="TJW85" s="1"/>
      <c r="TJX85" s="1"/>
      <c r="TJY85" s="1"/>
      <c r="TJZ85" s="1"/>
      <c r="TKA85" s="1"/>
      <c r="TKB85" s="1"/>
      <c r="TKC85" s="1"/>
      <c r="TKD85" s="1"/>
      <c r="TKE85" s="1"/>
      <c r="TKF85" s="1"/>
      <c r="TKG85" s="1"/>
      <c r="TKH85" s="1"/>
      <c r="TKI85" s="1"/>
      <c r="TKJ85" s="1"/>
      <c r="TKK85" s="1"/>
      <c r="TKL85" s="1"/>
      <c r="TKM85" s="1"/>
      <c r="TKN85" s="1"/>
      <c r="TKO85" s="1"/>
      <c r="TKP85" s="1"/>
      <c r="TKQ85" s="1"/>
      <c r="TKR85" s="1"/>
      <c r="TKS85" s="1"/>
      <c r="TKT85" s="1"/>
      <c r="TKU85" s="1"/>
      <c r="TKV85" s="1"/>
      <c r="TKW85" s="1"/>
      <c r="TKX85" s="1"/>
      <c r="TKY85" s="1"/>
      <c r="TKZ85" s="1"/>
      <c r="TLA85" s="1"/>
      <c r="TLB85" s="1"/>
      <c r="TLC85" s="1"/>
      <c r="TLD85" s="1"/>
      <c r="TLE85" s="1"/>
      <c r="TLF85" s="1"/>
      <c r="TLG85" s="1"/>
      <c r="TLH85" s="1"/>
      <c r="TLI85" s="1"/>
      <c r="TLJ85" s="1"/>
      <c r="TLK85" s="1"/>
      <c r="TLL85" s="1"/>
      <c r="TLM85" s="1"/>
      <c r="TLN85" s="1"/>
      <c r="TLO85" s="1"/>
      <c r="TLP85" s="1"/>
      <c r="TLQ85" s="1"/>
      <c r="TLR85" s="1"/>
      <c r="TLS85" s="1"/>
      <c r="TLT85" s="1"/>
      <c r="TLU85" s="1"/>
      <c r="TLV85" s="1"/>
      <c r="TLW85" s="1"/>
      <c r="TLX85" s="1"/>
      <c r="TLY85" s="1"/>
      <c r="TLZ85" s="1"/>
      <c r="TMA85" s="1"/>
      <c r="TMB85" s="1"/>
      <c r="TMC85" s="1"/>
      <c r="TMD85" s="1"/>
      <c r="TME85" s="1"/>
      <c r="TMF85" s="1"/>
      <c r="TMG85" s="1"/>
      <c r="TMH85" s="1"/>
      <c r="TMI85" s="1"/>
      <c r="TMJ85" s="1"/>
      <c r="TMK85" s="1"/>
      <c r="TML85" s="1"/>
      <c r="TMM85" s="1"/>
      <c r="TMN85" s="1"/>
      <c r="TMO85" s="1"/>
      <c r="TMP85" s="1"/>
      <c r="TMQ85" s="1"/>
      <c r="TMR85" s="1"/>
      <c r="TMS85" s="1"/>
      <c r="TMT85" s="1"/>
      <c r="TMU85" s="1"/>
      <c r="TMV85" s="1"/>
      <c r="TMW85" s="1"/>
      <c r="TMX85" s="1"/>
      <c r="TMY85" s="1"/>
      <c r="TMZ85" s="1"/>
      <c r="TNA85" s="1"/>
      <c r="TNB85" s="1"/>
      <c r="TNC85" s="1"/>
      <c r="TND85" s="1"/>
      <c r="TNE85" s="1"/>
      <c r="TNF85" s="1"/>
      <c r="TNG85" s="1"/>
      <c r="TNH85" s="1"/>
      <c r="TNI85" s="1"/>
      <c r="TNJ85" s="1"/>
      <c r="TNK85" s="1"/>
      <c r="TNL85" s="1"/>
      <c r="TNM85" s="1"/>
      <c r="TNN85" s="1"/>
      <c r="TNO85" s="1"/>
      <c r="TNP85" s="1"/>
      <c r="TNQ85" s="1"/>
      <c r="TNR85" s="1"/>
      <c r="TNS85" s="1"/>
      <c r="TNT85" s="1"/>
      <c r="TNU85" s="1"/>
      <c r="TNV85" s="1"/>
      <c r="TNW85" s="1"/>
      <c r="TNX85" s="1"/>
      <c r="TNY85" s="1"/>
      <c r="TNZ85" s="1"/>
      <c r="TOA85" s="1"/>
      <c r="TOB85" s="1"/>
      <c r="TOC85" s="1"/>
      <c r="TOD85" s="1"/>
      <c r="TOE85" s="1"/>
      <c r="TOF85" s="1"/>
      <c r="TOG85" s="1"/>
      <c r="TOH85" s="1"/>
      <c r="TOI85" s="1"/>
      <c r="TOJ85" s="1"/>
      <c r="TOK85" s="1"/>
      <c r="TOL85" s="1"/>
      <c r="TOM85" s="1"/>
      <c r="TON85" s="1"/>
      <c r="TOO85" s="1"/>
      <c r="TOP85" s="1"/>
      <c r="TOQ85" s="1"/>
      <c r="TOR85" s="1"/>
      <c r="TOS85" s="1"/>
      <c r="TOT85" s="1"/>
      <c r="TOU85" s="1"/>
      <c r="TOV85" s="1"/>
      <c r="TOW85" s="1"/>
      <c r="TOX85" s="1"/>
      <c r="TOY85" s="1"/>
      <c r="TOZ85" s="1"/>
      <c r="TPA85" s="1"/>
      <c r="TPB85" s="1"/>
      <c r="TPC85" s="1"/>
      <c r="TPD85" s="1"/>
      <c r="TPE85" s="1"/>
      <c r="TPF85" s="1"/>
      <c r="TPG85" s="1"/>
      <c r="TPH85" s="1"/>
      <c r="TPI85" s="1"/>
      <c r="TPJ85" s="1"/>
      <c r="TPK85" s="1"/>
      <c r="TPL85" s="1"/>
      <c r="TPM85" s="1"/>
      <c r="TPN85" s="1"/>
      <c r="TPO85" s="1"/>
      <c r="TPP85" s="1"/>
      <c r="TPQ85" s="1"/>
      <c r="TPR85" s="1"/>
      <c r="TPS85" s="1"/>
      <c r="TPT85" s="1"/>
      <c r="TPU85" s="1"/>
      <c r="TPV85" s="1"/>
      <c r="TPW85" s="1"/>
      <c r="TPX85" s="1"/>
      <c r="TPY85" s="1"/>
      <c r="TPZ85" s="1"/>
      <c r="TQA85" s="1"/>
      <c r="TQB85" s="1"/>
      <c r="TQC85" s="1"/>
      <c r="TQD85" s="1"/>
      <c r="TQE85" s="1"/>
      <c r="TQF85" s="1"/>
      <c r="TQG85" s="1"/>
      <c r="TQH85" s="1"/>
      <c r="TQI85" s="1"/>
      <c r="TQJ85" s="1"/>
      <c r="TQK85" s="1"/>
      <c r="TQL85" s="1"/>
      <c r="TQM85" s="1"/>
      <c r="TQN85" s="1"/>
      <c r="TQO85" s="1"/>
      <c r="TQP85" s="1"/>
      <c r="TQQ85" s="1"/>
      <c r="TQR85" s="1"/>
      <c r="TQS85" s="1"/>
      <c r="TQT85" s="1"/>
      <c r="TQU85" s="1"/>
      <c r="TQV85" s="1"/>
      <c r="TQW85" s="1"/>
      <c r="TQX85" s="1"/>
      <c r="TQY85" s="1"/>
      <c r="TQZ85" s="1"/>
      <c r="TRA85" s="1"/>
      <c r="TRB85" s="1"/>
      <c r="TRC85" s="1"/>
      <c r="TRD85" s="1"/>
      <c r="TRE85" s="1"/>
      <c r="TRF85" s="1"/>
      <c r="TRG85" s="1"/>
      <c r="TRH85" s="1"/>
      <c r="TRI85" s="1"/>
      <c r="TRJ85" s="1"/>
      <c r="TRK85" s="1"/>
      <c r="TRL85" s="1"/>
      <c r="TRM85" s="1"/>
      <c r="TRN85" s="1"/>
      <c r="TRO85" s="1"/>
      <c r="TRP85" s="1"/>
      <c r="TRQ85" s="1"/>
      <c r="TRR85" s="1"/>
      <c r="TRS85" s="1"/>
      <c r="TRT85" s="1"/>
      <c r="TRU85" s="1"/>
      <c r="TRV85" s="1"/>
      <c r="TRW85" s="1"/>
      <c r="TRX85" s="1"/>
      <c r="TRY85" s="1"/>
      <c r="TRZ85" s="1"/>
      <c r="TSA85" s="1"/>
      <c r="TSB85" s="1"/>
      <c r="TSC85" s="1"/>
      <c r="TSD85" s="1"/>
      <c r="TSE85" s="1"/>
      <c r="TSF85" s="1"/>
      <c r="TSG85" s="1"/>
      <c r="TSH85" s="1"/>
      <c r="TSI85" s="1"/>
      <c r="TSJ85" s="1"/>
      <c r="TSK85" s="1"/>
      <c r="TSL85" s="1"/>
      <c r="TSM85" s="1"/>
      <c r="TSN85" s="1"/>
      <c r="TSO85" s="1"/>
      <c r="TSP85" s="1"/>
      <c r="TSQ85" s="1"/>
      <c r="TSR85" s="1"/>
      <c r="TSS85" s="1"/>
      <c r="TST85" s="1"/>
      <c r="TSU85" s="1"/>
      <c r="TSV85" s="1"/>
      <c r="TSW85" s="1"/>
      <c r="TSX85" s="1"/>
      <c r="TSY85" s="1"/>
      <c r="TSZ85" s="1"/>
      <c r="TTA85" s="1"/>
      <c r="TTB85" s="1"/>
      <c r="TTC85" s="1"/>
      <c r="TTD85" s="1"/>
      <c r="TTE85" s="1"/>
      <c r="TTF85" s="1"/>
      <c r="TTG85" s="1"/>
      <c r="TTH85" s="1"/>
      <c r="TTI85" s="1"/>
      <c r="TTJ85" s="1"/>
      <c r="TTK85" s="1"/>
      <c r="TTL85" s="1"/>
      <c r="TTM85" s="1"/>
      <c r="TTN85" s="1"/>
      <c r="TTO85" s="1"/>
      <c r="TTP85" s="1"/>
      <c r="TTQ85" s="1"/>
      <c r="TTR85" s="1"/>
      <c r="TTS85" s="1"/>
      <c r="TTT85" s="1"/>
      <c r="TTU85" s="1"/>
      <c r="TTV85" s="1"/>
      <c r="TTW85" s="1"/>
      <c r="TTX85" s="1"/>
      <c r="TTY85" s="1"/>
      <c r="TTZ85" s="1"/>
      <c r="TUA85" s="1"/>
      <c r="TUB85" s="1"/>
      <c r="TUC85" s="1"/>
      <c r="TUD85" s="1"/>
      <c r="TUE85" s="1"/>
      <c r="TUF85" s="1"/>
      <c r="TUG85" s="1"/>
      <c r="TUH85" s="1"/>
      <c r="TUI85" s="1"/>
      <c r="TUJ85" s="1"/>
      <c r="TUK85" s="1"/>
      <c r="TUL85" s="1"/>
      <c r="TUM85" s="1"/>
      <c r="TUN85" s="1"/>
      <c r="TUO85" s="1"/>
      <c r="TUP85" s="1"/>
      <c r="TUQ85" s="1"/>
      <c r="TUR85" s="1"/>
      <c r="TUS85" s="1"/>
      <c r="TUT85" s="1"/>
      <c r="TUU85" s="1"/>
      <c r="TUV85" s="1"/>
      <c r="TUW85" s="1"/>
      <c r="TUX85" s="1"/>
      <c r="TUY85" s="1"/>
      <c r="TUZ85" s="1"/>
      <c r="TVA85" s="1"/>
      <c r="TVB85" s="1"/>
      <c r="TVC85" s="1"/>
      <c r="TVD85" s="1"/>
      <c r="TVE85" s="1"/>
      <c r="TVF85" s="1"/>
      <c r="TVG85" s="1"/>
      <c r="TVH85" s="1"/>
      <c r="TVI85" s="1"/>
      <c r="TVJ85" s="1"/>
      <c r="TVK85" s="1"/>
      <c r="TVL85" s="1"/>
      <c r="TVM85" s="1"/>
      <c r="TVN85" s="1"/>
      <c r="TVO85" s="1"/>
      <c r="TVP85" s="1"/>
      <c r="TVQ85" s="1"/>
      <c r="TVR85" s="1"/>
      <c r="TVS85" s="1"/>
      <c r="TVT85" s="1"/>
      <c r="TVU85" s="1"/>
      <c r="TVV85" s="1"/>
      <c r="TVW85" s="1"/>
      <c r="TVX85" s="1"/>
      <c r="TVY85" s="1"/>
      <c r="TVZ85" s="1"/>
      <c r="TWA85" s="1"/>
      <c r="TWB85" s="1"/>
      <c r="TWC85" s="1"/>
      <c r="TWD85" s="1"/>
      <c r="TWE85" s="1"/>
      <c r="TWF85" s="1"/>
      <c r="TWG85" s="1"/>
      <c r="TWH85" s="1"/>
      <c r="TWI85" s="1"/>
      <c r="TWJ85" s="1"/>
      <c r="TWK85" s="1"/>
      <c r="TWL85" s="1"/>
      <c r="TWM85" s="1"/>
      <c r="TWN85" s="1"/>
      <c r="TWO85" s="1"/>
      <c r="TWP85" s="1"/>
      <c r="TWQ85" s="1"/>
      <c r="TWR85" s="1"/>
      <c r="TWS85" s="1"/>
      <c r="TWT85" s="1"/>
      <c r="TWU85" s="1"/>
      <c r="TWV85" s="1"/>
      <c r="TWW85" s="1"/>
      <c r="TWX85" s="1"/>
      <c r="TWY85" s="1"/>
      <c r="TWZ85" s="1"/>
      <c r="TXA85" s="1"/>
      <c r="TXB85" s="1"/>
      <c r="TXC85" s="1"/>
      <c r="TXD85" s="1"/>
      <c r="TXE85" s="1"/>
      <c r="TXF85" s="1"/>
      <c r="TXG85" s="1"/>
      <c r="TXH85" s="1"/>
      <c r="TXI85" s="1"/>
      <c r="TXJ85" s="1"/>
      <c r="TXK85" s="1"/>
      <c r="TXL85" s="1"/>
      <c r="TXM85" s="1"/>
      <c r="TXN85" s="1"/>
      <c r="TXO85" s="1"/>
      <c r="TXP85" s="1"/>
      <c r="TXQ85" s="1"/>
      <c r="TXR85" s="1"/>
      <c r="TXS85" s="1"/>
      <c r="TXT85" s="1"/>
      <c r="TXU85" s="1"/>
      <c r="TXV85" s="1"/>
      <c r="TXW85" s="1"/>
      <c r="TXX85" s="1"/>
      <c r="TXY85" s="1"/>
      <c r="TXZ85" s="1"/>
      <c r="TYA85" s="1"/>
      <c r="TYB85" s="1"/>
      <c r="TYC85" s="1"/>
      <c r="TYD85" s="1"/>
      <c r="TYE85" s="1"/>
      <c r="TYF85" s="1"/>
      <c r="TYG85" s="1"/>
      <c r="TYH85" s="1"/>
      <c r="TYI85" s="1"/>
      <c r="TYJ85" s="1"/>
      <c r="TYK85" s="1"/>
      <c r="TYL85" s="1"/>
      <c r="TYM85" s="1"/>
      <c r="TYN85" s="1"/>
      <c r="TYO85" s="1"/>
      <c r="TYP85" s="1"/>
      <c r="TYQ85" s="1"/>
      <c r="TYR85" s="1"/>
      <c r="TYS85" s="1"/>
      <c r="TYT85" s="1"/>
      <c r="TYU85" s="1"/>
      <c r="TYV85" s="1"/>
      <c r="TYW85" s="1"/>
      <c r="TYX85" s="1"/>
      <c r="TYY85" s="1"/>
      <c r="TYZ85" s="1"/>
      <c r="TZA85" s="1"/>
      <c r="TZB85" s="1"/>
      <c r="TZC85" s="1"/>
      <c r="TZD85" s="1"/>
      <c r="TZE85" s="1"/>
      <c r="TZF85" s="1"/>
      <c r="TZG85" s="1"/>
      <c r="TZH85" s="1"/>
      <c r="TZI85" s="1"/>
      <c r="TZJ85" s="1"/>
      <c r="TZK85" s="1"/>
      <c r="TZL85" s="1"/>
      <c r="TZM85" s="1"/>
      <c r="TZN85" s="1"/>
      <c r="TZO85" s="1"/>
      <c r="TZP85" s="1"/>
      <c r="TZQ85" s="1"/>
      <c r="TZR85" s="1"/>
      <c r="TZS85" s="1"/>
      <c r="TZT85" s="1"/>
      <c r="TZU85" s="1"/>
      <c r="TZV85" s="1"/>
      <c r="TZW85" s="1"/>
      <c r="TZX85" s="1"/>
      <c r="TZY85" s="1"/>
      <c r="TZZ85" s="1"/>
      <c r="UAA85" s="1"/>
      <c r="UAB85" s="1"/>
      <c r="UAC85" s="1"/>
      <c r="UAD85" s="1"/>
      <c r="UAE85" s="1"/>
      <c r="UAF85" s="1"/>
      <c r="UAG85" s="1"/>
      <c r="UAH85" s="1"/>
      <c r="UAI85" s="1"/>
      <c r="UAJ85" s="1"/>
      <c r="UAK85" s="1"/>
      <c r="UAL85" s="1"/>
      <c r="UAM85" s="1"/>
      <c r="UAN85" s="1"/>
      <c r="UAO85" s="1"/>
      <c r="UAP85" s="1"/>
      <c r="UAQ85" s="1"/>
      <c r="UAR85" s="1"/>
      <c r="UAS85" s="1"/>
      <c r="UAT85" s="1"/>
      <c r="UAU85" s="1"/>
      <c r="UAV85" s="1"/>
      <c r="UAW85" s="1"/>
      <c r="UAX85" s="1"/>
      <c r="UAY85" s="1"/>
      <c r="UAZ85" s="1"/>
      <c r="UBA85" s="1"/>
      <c r="UBB85" s="1"/>
      <c r="UBC85" s="1"/>
      <c r="UBD85" s="1"/>
      <c r="UBE85" s="1"/>
      <c r="UBF85" s="1"/>
      <c r="UBG85" s="1"/>
      <c r="UBH85" s="1"/>
      <c r="UBI85" s="1"/>
      <c r="UBJ85" s="1"/>
      <c r="UBK85" s="1"/>
      <c r="UBL85" s="1"/>
      <c r="UBM85" s="1"/>
      <c r="UBN85" s="1"/>
      <c r="UBO85" s="1"/>
      <c r="UBP85" s="1"/>
      <c r="UBQ85" s="1"/>
      <c r="UBR85" s="1"/>
      <c r="UBS85" s="1"/>
      <c r="UBT85" s="1"/>
      <c r="UBU85" s="1"/>
      <c r="UBV85" s="1"/>
      <c r="UBW85" s="1"/>
      <c r="UBX85" s="1"/>
      <c r="UBY85" s="1"/>
      <c r="UBZ85" s="1"/>
      <c r="UCA85" s="1"/>
      <c r="UCB85" s="1"/>
      <c r="UCC85" s="1"/>
      <c r="UCD85" s="1"/>
      <c r="UCE85" s="1"/>
      <c r="UCF85" s="1"/>
      <c r="UCG85" s="1"/>
      <c r="UCH85" s="1"/>
      <c r="UCI85" s="1"/>
      <c r="UCJ85" s="1"/>
      <c r="UCK85" s="1"/>
      <c r="UCL85" s="1"/>
      <c r="UCM85" s="1"/>
      <c r="UCN85" s="1"/>
      <c r="UCO85" s="1"/>
      <c r="UCP85" s="1"/>
      <c r="UCQ85" s="1"/>
      <c r="UCR85" s="1"/>
      <c r="UCS85" s="1"/>
      <c r="UCT85" s="1"/>
      <c r="UCU85" s="1"/>
      <c r="UCV85" s="1"/>
      <c r="UCW85" s="1"/>
      <c r="UCX85" s="1"/>
      <c r="UCY85" s="1"/>
      <c r="UCZ85" s="1"/>
      <c r="UDA85" s="1"/>
      <c r="UDB85" s="1"/>
      <c r="UDC85" s="1"/>
      <c r="UDD85" s="1"/>
      <c r="UDE85" s="1"/>
      <c r="UDF85" s="1"/>
      <c r="UDG85" s="1"/>
      <c r="UDH85" s="1"/>
      <c r="UDI85" s="1"/>
      <c r="UDJ85" s="1"/>
      <c r="UDK85" s="1"/>
      <c r="UDL85" s="1"/>
      <c r="UDM85" s="1"/>
      <c r="UDN85" s="1"/>
      <c r="UDO85" s="1"/>
      <c r="UDP85" s="1"/>
      <c r="UDQ85" s="1"/>
      <c r="UDR85" s="1"/>
      <c r="UDS85" s="1"/>
      <c r="UDT85" s="1"/>
      <c r="UDU85" s="1"/>
      <c r="UDV85" s="1"/>
      <c r="UDW85" s="1"/>
      <c r="UDX85" s="1"/>
      <c r="UDY85" s="1"/>
      <c r="UDZ85" s="1"/>
      <c r="UEA85" s="1"/>
      <c r="UEB85" s="1"/>
      <c r="UEC85" s="1"/>
      <c r="UED85" s="1"/>
      <c r="UEE85" s="1"/>
      <c r="UEF85" s="1"/>
      <c r="UEG85" s="1"/>
      <c r="UEH85" s="1"/>
      <c r="UEI85" s="1"/>
      <c r="UEJ85" s="1"/>
      <c r="UEK85" s="1"/>
      <c r="UEL85" s="1"/>
      <c r="UEM85" s="1"/>
      <c r="UEN85" s="1"/>
      <c r="UEO85" s="1"/>
      <c r="UEP85" s="1"/>
      <c r="UEQ85" s="1"/>
      <c r="UER85" s="1"/>
      <c r="UES85" s="1"/>
      <c r="UET85" s="1"/>
      <c r="UEU85" s="1"/>
      <c r="UEV85" s="1"/>
      <c r="UEW85" s="1"/>
      <c r="UEX85" s="1"/>
      <c r="UEY85" s="1"/>
      <c r="UEZ85" s="1"/>
      <c r="UFA85" s="1"/>
      <c r="UFB85" s="1"/>
      <c r="UFC85" s="1"/>
      <c r="UFD85" s="1"/>
      <c r="UFE85" s="1"/>
      <c r="UFF85" s="1"/>
      <c r="UFG85" s="1"/>
      <c r="UFH85" s="1"/>
      <c r="UFI85" s="1"/>
      <c r="UFJ85" s="1"/>
      <c r="UFK85" s="1"/>
      <c r="UFL85" s="1"/>
      <c r="UFM85" s="1"/>
      <c r="UFN85" s="1"/>
      <c r="UFO85" s="1"/>
      <c r="UFP85" s="1"/>
      <c r="UFQ85" s="1"/>
      <c r="UFR85" s="1"/>
      <c r="UFS85" s="1"/>
      <c r="UFT85" s="1"/>
      <c r="UFU85" s="1"/>
      <c r="UFV85" s="1"/>
      <c r="UFW85" s="1"/>
      <c r="UFX85" s="1"/>
      <c r="UFY85" s="1"/>
      <c r="UFZ85" s="1"/>
      <c r="UGA85" s="1"/>
      <c r="UGB85" s="1"/>
      <c r="UGC85" s="1"/>
      <c r="UGD85" s="1"/>
      <c r="UGE85" s="1"/>
      <c r="UGF85" s="1"/>
      <c r="UGG85" s="1"/>
      <c r="UGH85" s="1"/>
      <c r="UGI85" s="1"/>
      <c r="UGJ85" s="1"/>
      <c r="UGK85" s="1"/>
      <c r="UGL85" s="1"/>
      <c r="UGM85" s="1"/>
      <c r="UGN85" s="1"/>
      <c r="UGO85" s="1"/>
      <c r="UGP85" s="1"/>
      <c r="UGQ85" s="1"/>
      <c r="UGR85" s="1"/>
      <c r="UGS85" s="1"/>
      <c r="UGT85" s="1"/>
      <c r="UGU85" s="1"/>
      <c r="UGV85" s="1"/>
      <c r="UGW85" s="1"/>
      <c r="UGX85" s="1"/>
      <c r="UGY85" s="1"/>
      <c r="UGZ85" s="1"/>
      <c r="UHA85" s="1"/>
      <c r="UHB85" s="1"/>
      <c r="UHC85" s="1"/>
      <c r="UHD85" s="1"/>
      <c r="UHE85" s="1"/>
      <c r="UHF85" s="1"/>
      <c r="UHG85" s="1"/>
      <c r="UHH85" s="1"/>
      <c r="UHI85" s="1"/>
      <c r="UHJ85" s="1"/>
      <c r="UHK85" s="1"/>
      <c r="UHL85" s="1"/>
      <c r="UHM85" s="1"/>
      <c r="UHN85" s="1"/>
      <c r="UHO85" s="1"/>
      <c r="UHP85" s="1"/>
      <c r="UHQ85" s="1"/>
      <c r="UHR85" s="1"/>
      <c r="UHS85" s="1"/>
      <c r="UHT85" s="1"/>
      <c r="UHU85" s="1"/>
      <c r="UHV85" s="1"/>
      <c r="UHW85" s="1"/>
      <c r="UHX85" s="1"/>
      <c r="UHY85" s="1"/>
      <c r="UHZ85" s="1"/>
      <c r="UIA85" s="1"/>
      <c r="UIB85" s="1"/>
      <c r="UIC85" s="1"/>
      <c r="UID85" s="1"/>
      <c r="UIE85" s="1"/>
      <c r="UIF85" s="1"/>
      <c r="UIG85" s="1"/>
      <c r="UIH85" s="1"/>
      <c r="UII85" s="1"/>
      <c r="UIJ85" s="1"/>
      <c r="UIK85" s="1"/>
      <c r="UIL85" s="1"/>
      <c r="UIM85" s="1"/>
      <c r="UIN85" s="1"/>
      <c r="UIO85" s="1"/>
      <c r="UIP85" s="1"/>
      <c r="UIQ85" s="1"/>
      <c r="UIR85" s="1"/>
      <c r="UIS85" s="1"/>
      <c r="UIT85" s="1"/>
      <c r="UIU85" s="1"/>
      <c r="UIV85" s="1"/>
      <c r="UIW85" s="1"/>
      <c r="UIX85" s="1"/>
      <c r="UIY85" s="1"/>
      <c r="UIZ85" s="1"/>
      <c r="UJA85" s="1"/>
      <c r="UJB85" s="1"/>
      <c r="UJC85" s="1"/>
      <c r="UJD85" s="1"/>
      <c r="UJE85" s="1"/>
      <c r="UJF85" s="1"/>
      <c r="UJG85" s="1"/>
      <c r="UJH85" s="1"/>
      <c r="UJI85" s="1"/>
      <c r="UJJ85" s="1"/>
      <c r="UJK85" s="1"/>
      <c r="UJL85" s="1"/>
      <c r="UJM85" s="1"/>
      <c r="UJN85" s="1"/>
      <c r="UJO85" s="1"/>
      <c r="UJP85" s="1"/>
      <c r="UJQ85" s="1"/>
      <c r="UJR85" s="1"/>
      <c r="UJS85" s="1"/>
      <c r="UJT85" s="1"/>
      <c r="UJU85" s="1"/>
      <c r="UJV85" s="1"/>
      <c r="UJW85" s="1"/>
      <c r="UJX85" s="1"/>
      <c r="UJY85" s="1"/>
      <c r="UJZ85" s="1"/>
      <c r="UKA85" s="1"/>
      <c r="UKB85" s="1"/>
      <c r="UKC85" s="1"/>
      <c r="UKD85" s="1"/>
      <c r="UKE85" s="1"/>
      <c r="UKF85" s="1"/>
      <c r="UKG85" s="1"/>
      <c r="UKH85" s="1"/>
      <c r="UKI85" s="1"/>
      <c r="UKJ85" s="1"/>
      <c r="UKK85" s="1"/>
      <c r="UKL85" s="1"/>
      <c r="UKM85" s="1"/>
      <c r="UKN85" s="1"/>
      <c r="UKO85" s="1"/>
      <c r="UKP85" s="1"/>
      <c r="UKQ85" s="1"/>
      <c r="UKR85" s="1"/>
      <c r="UKS85" s="1"/>
      <c r="UKT85" s="1"/>
      <c r="UKU85" s="1"/>
      <c r="UKV85" s="1"/>
      <c r="UKW85" s="1"/>
      <c r="UKX85" s="1"/>
      <c r="UKY85" s="1"/>
      <c r="UKZ85" s="1"/>
      <c r="ULA85" s="1"/>
      <c r="ULB85" s="1"/>
      <c r="ULC85" s="1"/>
      <c r="ULD85" s="1"/>
      <c r="ULE85" s="1"/>
      <c r="ULF85" s="1"/>
      <c r="ULG85" s="1"/>
      <c r="ULH85" s="1"/>
      <c r="ULI85" s="1"/>
      <c r="ULJ85" s="1"/>
      <c r="ULK85" s="1"/>
      <c r="ULL85" s="1"/>
      <c r="ULM85" s="1"/>
      <c r="ULN85" s="1"/>
      <c r="ULO85" s="1"/>
      <c r="ULP85" s="1"/>
      <c r="ULQ85" s="1"/>
      <c r="ULR85" s="1"/>
      <c r="ULS85" s="1"/>
      <c r="ULT85" s="1"/>
      <c r="ULU85" s="1"/>
      <c r="ULV85" s="1"/>
      <c r="ULW85" s="1"/>
      <c r="ULX85" s="1"/>
      <c r="ULY85" s="1"/>
      <c r="ULZ85" s="1"/>
      <c r="UMA85" s="1"/>
      <c r="UMB85" s="1"/>
      <c r="UMC85" s="1"/>
      <c r="UMD85" s="1"/>
      <c r="UME85" s="1"/>
      <c r="UMF85" s="1"/>
      <c r="UMG85" s="1"/>
      <c r="UMH85" s="1"/>
      <c r="UMI85" s="1"/>
      <c r="UMJ85" s="1"/>
      <c r="UMK85" s="1"/>
      <c r="UML85" s="1"/>
      <c r="UMM85" s="1"/>
      <c r="UMN85" s="1"/>
      <c r="UMO85" s="1"/>
      <c r="UMP85" s="1"/>
      <c r="UMQ85" s="1"/>
      <c r="UMR85" s="1"/>
      <c r="UMS85" s="1"/>
      <c r="UMT85" s="1"/>
      <c r="UMU85" s="1"/>
      <c r="UMV85" s="1"/>
      <c r="UMW85" s="1"/>
      <c r="UMX85" s="1"/>
      <c r="UMY85" s="1"/>
      <c r="UMZ85" s="1"/>
      <c r="UNA85" s="1"/>
      <c r="UNB85" s="1"/>
      <c r="UNC85" s="1"/>
      <c r="UND85" s="1"/>
      <c r="UNE85" s="1"/>
      <c r="UNF85" s="1"/>
      <c r="UNG85" s="1"/>
      <c r="UNH85" s="1"/>
      <c r="UNI85" s="1"/>
      <c r="UNJ85" s="1"/>
      <c r="UNK85" s="1"/>
      <c r="UNL85" s="1"/>
      <c r="UNM85" s="1"/>
      <c r="UNN85" s="1"/>
      <c r="UNO85" s="1"/>
      <c r="UNP85" s="1"/>
      <c r="UNQ85" s="1"/>
      <c r="UNR85" s="1"/>
      <c r="UNS85" s="1"/>
      <c r="UNT85" s="1"/>
      <c r="UNU85" s="1"/>
      <c r="UNV85" s="1"/>
      <c r="UNW85" s="1"/>
      <c r="UNX85" s="1"/>
      <c r="UNY85" s="1"/>
      <c r="UNZ85" s="1"/>
      <c r="UOA85" s="1"/>
      <c r="UOB85" s="1"/>
      <c r="UOC85" s="1"/>
      <c r="UOD85" s="1"/>
      <c r="UOE85" s="1"/>
      <c r="UOF85" s="1"/>
      <c r="UOG85" s="1"/>
      <c r="UOH85" s="1"/>
      <c r="UOI85" s="1"/>
      <c r="UOJ85" s="1"/>
      <c r="UOK85" s="1"/>
      <c r="UOL85" s="1"/>
      <c r="UOM85" s="1"/>
      <c r="UON85" s="1"/>
      <c r="UOO85" s="1"/>
      <c r="UOP85" s="1"/>
      <c r="UOQ85" s="1"/>
      <c r="UOR85" s="1"/>
      <c r="UOS85" s="1"/>
      <c r="UOT85" s="1"/>
      <c r="UOU85" s="1"/>
      <c r="UOV85" s="1"/>
      <c r="UOW85" s="1"/>
      <c r="UOX85" s="1"/>
      <c r="UOY85" s="1"/>
      <c r="UOZ85" s="1"/>
      <c r="UPA85" s="1"/>
      <c r="UPB85" s="1"/>
      <c r="UPC85" s="1"/>
      <c r="UPD85" s="1"/>
      <c r="UPE85" s="1"/>
      <c r="UPF85" s="1"/>
      <c r="UPG85" s="1"/>
      <c r="UPH85" s="1"/>
      <c r="UPI85" s="1"/>
      <c r="UPJ85" s="1"/>
      <c r="UPK85" s="1"/>
      <c r="UPL85" s="1"/>
      <c r="UPM85" s="1"/>
      <c r="UPN85" s="1"/>
      <c r="UPO85" s="1"/>
      <c r="UPP85" s="1"/>
      <c r="UPQ85" s="1"/>
      <c r="UPR85" s="1"/>
      <c r="UPS85" s="1"/>
      <c r="UPT85" s="1"/>
      <c r="UPU85" s="1"/>
      <c r="UPV85" s="1"/>
      <c r="UPW85" s="1"/>
      <c r="UPX85" s="1"/>
      <c r="UPY85" s="1"/>
      <c r="UPZ85" s="1"/>
      <c r="UQA85" s="1"/>
      <c r="UQB85" s="1"/>
      <c r="UQC85" s="1"/>
      <c r="UQD85" s="1"/>
      <c r="UQE85" s="1"/>
      <c r="UQF85" s="1"/>
      <c r="UQG85" s="1"/>
      <c r="UQH85" s="1"/>
      <c r="UQI85" s="1"/>
      <c r="UQJ85" s="1"/>
      <c r="UQK85" s="1"/>
      <c r="UQL85" s="1"/>
      <c r="UQM85" s="1"/>
      <c r="UQN85" s="1"/>
      <c r="UQO85" s="1"/>
      <c r="UQP85" s="1"/>
      <c r="UQQ85" s="1"/>
      <c r="UQR85" s="1"/>
      <c r="UQS85" s="1"/>
      <c r="UQT85" s="1"/>
      <c r="UQU85" s="1"/>
      <c r="UQV85" s="1"/>
      <c r="UQW85" s="1"/>
      <c r="UQX85" s="1"/>
      <c r="UQY85" s="1"/>
      <c r="UQZ85" s="1"/>
      <c r="URA85" s="1"/>
      <c r="URB85" s="1"/>
      <c r="URC85" s="1"/>
      <c r="URD85" s="1"/>
      <c r="URE85" s="1"/>
      <c r="URF85" s="1"/>
      <c r="URG85" s="1"/>
      <c r="URH85" s="1"/>
      <c r="URI85" s="1"/>
      <c r="URJ85" s="1"/>
      <c r="URK85" s="1"/>
      <c r="URL85" s="1"/>
      <c r="URM85" s="1"/>
      <c r="URN85" s="1"/>
      <c r="URO85" s="1"/>
      <c r="URP85" s="1"/>
      <c r="URQ85" s="1"/>
      <c r="URR85" s="1"/>
      <c r="URS85" s="1"/>
      <c r="URT85" s="1"/>
      <c r="URU85" s="1"/>
      <c r="URV85" s="1"/>
      <c r="URW85" s="1"/>
      <c r="URX85" s="1"/>
      <c r="URY85" s="1"/>
      <c r="URZ85" s="1"/>
      <c r="USA85" s="1"/>
      <c r="USB85" s="1"/>
      <c r="USC85" s="1"/>
      <c r="USD85" s="1"/>
      <c r="USE85" s="1"/>
      <c r="USF85" s="1"/>
      <c r="USG85" s="1"/>
      <c r="USH85" s="1"/>
      <c r="USI85" s="1"/>
      <c r="USJ85" s="1"/>
      <c r="USK85" s="1"/>
      <c r="USL85" s="1"/>
      <c r="USM85" s="1"/>
      <c r="USN85" s="1"/>
      <c r="USO85" s="1"/>
      <c r="USP85" s="1"/>
      <c r="USQ85" s="1"/>
      <c r="USR85" s="1"/>
      <c r="USS85" s="1"/>
      <c r="UST85" s="1"/>
      <c r="USU85" s="1"/>
      <c r="USV85" s="1"/>
      <c r="USW85" s="1"/>
      <c r="USX85" s="1"/>
      <c r="USY85" s="1"/>
      <c r="USZ85" s="1"/>
      <c r="UTA85" s="1"/>
      <c r="UTB85" s="1"/>
      <c r="UTC85" s="1"/>
      <c r="UTD85" s="1"/>
      <c r="UTE85" s="1"/>
      <c r="UTF85" s="1"/>
      <c r="UTG85" s="1"/>
      <c r="UTH85" s="1"/>
      <c r="UTI85" s="1"/>
      <c r="UTJ85" s="1"/>
      <c r="UTK85" s="1"/>
      <c r="UTL85" s="1"/>
      <c r="UTM85" s="1"/>
      <c r="UTN85" s="1"/>
      <c r="UTO85" s="1"/>
      <c r="UTP85" s="1"/>
      <c r="UTQ85" s="1"/>
      <c r="UTR85" s="1"/>
      <c r="UTS85" s="1"/>
      <c r="UTT85" s="1"/>
      <c r="UTU85" s="1"/>
      <c r="UTV85" s="1"/>
      <c r="UTW85" s="1"/>
      <c r="UTX85" s="1"/>
      <c r="UTY85" s="1"/>
      <c r="UTZ85" s="1"/>
      <c r="UUA85" s="1"/>
      <c r="UUB85" s="1"/>
      <c r="UUC85" s="1"/>
      <c r="UUD85" s="1"/>
      <c r="UUE85" s="1"/>
      <c r="UUF85" s="1"/>
      <c r="UUG85" s="1"/>
      <c r="UUH85" s="1"/>
      <c r="UUI85" s="1"/>
      <c r="UUJ85" s="1"/>
      <c r="UUK85" s="1"/>
      <c r="UUL85" s="1"/>
      <c r="UUM85" s="1"/>
      <c r="UUN85" s="1"/>
      <c r="UUO85" s="1"/>
      <c r="UUP85" s="1"/>
      <c r="UUQ85" s="1"/>
      <c r="UUR85" s="1"/>
      <c r="UUS85" s="1"/>
      <c r="UUT85" s="1"/>
      <c r="UUU85" s="1"/>
      <c r="UUV85" s="1"/>
      <c r="UUW85" s="1"/>
      <c r="UUX85" s="1"/>
      <c r="UUY85" s="1"/>
      <c r="UUZ85" s="1"/>
      <c r="UVA85" s="1"/>
      <c r="UVB85" s="1"/>
      <c r="UVC85" s="1"/>
      <c r="UVD85" s="1"/>
      <c r="UVE85" s="1"/>
      <c r="UVF85" s="1"/>
      <c r="UVG85" s="1"/>
      <c r="UVH85" s="1"/>
      <c r="UVI85" s="1"/>
      <c r="UVJ85" s="1"/>
      <c r="UVK85" s="1"/>
      <c r="UVL85" s="1"/>
      <c r="UVM85" s="1"/>
      <c r="UVN85" s="1"/>
      <c r="UVO85" s="1"/>
      <c r="UVP85" s="1"/>
      <c r="UVQ85" s="1"/>
      <c r="UVR85" s="1"/>
      <c r="UVS85" s="1"/>
      <c r="UVT85" s="1"/>
      <c r="UVU85" s="1"/>
      <c r="UVV85" s="1"/>
      <c r="UVW85" s="1"/>
      <c r="UVX85" s="1"/>
      <c r="UVY85" s="1"/>
      <c r="UVZ85" s="1"/>
      <c r="UWA85" s="1"/>
      <c r="UWB85" s="1"/>
      <c r="UWC85" s="1"/>
      <c r="UWD85" s="1"/>
      <c r="UWE85" s="1"/>
      <c r="UWF85" s="1"/>
      <c r="UWG85" s="1"/>
      <c r="UWH85" s="1"/>
      <c r="UWI85" s="1"/>
      <c r="UWJ85" s="1"/>
      <c r="UWK85" s="1"/>
      <c r="UWL85" s="1"/>
      <c r="UWM85" s="1"/>
      <c r="UWN85" s="1"/>
      <c r="UWO85" s="1"/>
      <c r="UWP85" s="1"/>
      <c r="UWQ85" s="1"/>
      <c r="UWR85" s="1"/>
      <c r="UWS85" s="1"/>
      <c r="UWT85" s="1"/>
      <c r="UWU85" s="1"/>
      <c r="UWV85" s="1"/>
      <c r="UWW85" s="1"/>
      <c r="UWX85" s="1"/>
      <c r="UWY85" s="1"/>
      <c r="UWZ85" s="1"/>
      <c r="UXA85" s="1"/>
      <c r="UXB85" s="1"/>
      <c r="UXC85" s="1"/>
      <c r="UXD85" s="1"/>
      <c r="UXE85" s="1"/>
      <c r="UXF85" s="1"/>
      <c r="UXG85" s="1"/>
      <c r="UXH85" s="1"/>
      <c r="UXI85" s="1"/>
      <c r="UXJ85" s="1"/>
      <c r="UXK85" s="1"/>
      <c r="UXL85" s="1"/>
      <c r="UXM85" s="1"/>
      <c r="UXN85" s="1"/>
      <c r="UXO85" s="1"/>
      <c r="UXP85" s="1"/>
      <c r="UXQ85" s="1"/>
      <c r="UXR85" s="1"/>
      <c r="UXS85" s="1"/>
      <c r="UXT85" s="1"/>
      <c r="UXU85" s="1"/>
      <c r="UXV85" s="1"/>
      <c r="UXW85" s="1"/>
      <c r="UXX85" s="1"/>
      <c r="UXY85" s="1"/>
      <c r="UXZ85" s="1"/>
      <c r="UYA85" s="1"/>
      <c r="UYB85" s="1"/>
      <c r="UYC85" s="1"/>
      <c r="UYD85" s="1"/>
      <c r="UYE85" s="1"/>
      <c r="UYF85" s="1"/>
      <c r="UYG85" s="1"/>
      <c r="UYH85" s="1"/>
      <c r="UYI85" s="1"/>
      <c r="UYJ85" s="1"/>
      <c r="UYK85" s="1"/>
      <c r="UYL85" s="1"/>
      <c r="UYM85" s="1"/>
      <c r="UYN85" s="1"/>
      <c r="UYO85" s="1"/>
      <c r="UYP85" s="1"/>
      <c r="UYQ85" s="1"/>
      <c r="UYR85" s="1"/>
      <c r="UYS85" s="1"/>
      <c r="UYT85" s="1"/>
      <c r="UYU85" s="1"/>
      <c r="UYV85" s="1"/>
      <c r="UYW85" s="1"/>
      <c r="UYX85" s="1"/>
      <c r="UYY85" s="1"/>
      <c r="UYZ85" s="1"/>
      <c r="UZA85" s="1"/>
      <c r="UZB85" s="1"/>
      <c r="UZC85" s="1"/>
      <c r="UZD85" s="1"/>
      <c r="UZE85" s="1"/>
      <c r="UZF85" s="1"/>
      <c r="UZG85" s="1"/>
      <c r="UZH85" s="1"/>
      <c r="UZI85" s="1"/>
      <c r="UZJ85" s="1"/>
      <c r="UZK85" s="1"/>
      <c r="UZL85" s="1"/>
      <c r="UZM85" s="1"/>
      <c r="UZN85" s="1"/>
      <c r="UZO85" s="1"/>
      <c r="UZP85" s="1"/>
      <c r="UZQ85" s="1"/>
      <c r="UZR85" s="1"/>
      <c r="UZS85" s="1"/>
      <c r="UZT85" s="1"/>
      <c r="UZU85" s="1"/>
      <c r="UZV85" s="1"/>
      <c r="UZW85" s="1"/>
      <c r="UZX85" s="1"/>
      <c r="UZY85" s="1"/>
      <c r="UZZ85" s="1"/>
      <c r="VAA85" s="1"/>
      <c r="VAB85" s="1"/>
      <c r="VAC85" s="1"/>
      <c r="VAD85" s="1"/>
      <c r="VAE85" s="1"/>
      <c r="VAF85" s="1"/>
      <c r="VAG85" s="1"/>
      <c r="VAH85" s="1"/>
      <c r="VAI85" s="1"/>
      <c r="VAJ85" s="1"/>
      <c r="VAK85" s="1"/>
      <c r="VAL85" s="1"/>
      <c r="VAM85" s="1"/>
      <c r="VAN85" s="1"/>
      <c r="VAO85" s="1"/>
      <c r="VAP85" s="1"/>
      <c r="VAQ85" s="1"/>
      <c r="VAR85" s="1"/>
      <c r="VAS85" s="1"/>
      <c r="VAT85" s="1"/>
      <c r="VAU85" s="1"/>
      <c r="VAV85" s="1"/>
      <c r="VAW85" s="1"/>
      <c r="VAX85" s="1"/>
      <c r="VAY85" s="1"/>
      <c r="VAZ85" s="1"/>
      <c r="VBA85" s="1"/>
      <c r="VBB85" s="1"/>
      <c r="VBC85" s="1"/>
      <c r="VBD85" s="1"/>
      <c r="VBE85" s="1"/>
      <c r="VBF85" s="1"/>
      <c r="VBG85" s="1"/>
      <c r="VBH85" s="1"/>
      <c r="VBI85" s="1"/>
      <c r="VBJ85" s="1"/>
      <c r="VBK85" s="1"/>
      <c r="VBL85" s="1"/>
      <c r="VBM85" s="1"/>
      <c r="VBN85" s="1"/>
      <c r="VBO85" s="1"/>
      <c r="VBP85" s="1"/>
      <c r="VBQ85" s="1"/>
      <c r="VBR85" s="1"/>
      <c r="VBS85" s="1"/>
      <c r="VBT85" s="1"/>
      <c r="VBU85" s="1"/>
      <c r="VBV85" s="1"/>
      <c r="VBW85" s="1"/>
      <c r="VBX85" s="1"/>
      <c r="VBY85" s="1"/>
      <c r="VBZ85" s="1"/>
      <c r="VCA85" s="1"/>
      <c r="VCB85" s="1"/>
      <c r="VCC85" s="1"/>
      <c r="VCD85" s="1"/>
      <c r="VCE85" s="1"/>
      <c r="VCF85" s="1"/>
      <c r="VCG85" s="1"/>
      <c r="VCH85" s="1"/>
      <c r="VCI85" s="1"/>
      <c r="VCJ85" s="1"/>
      <c r="VCK85" s="1"/>
      <c r="VCL85" s="1"/>
      <c r="VCM85" s="1"/>
      <c r="VCN85" s="1"/>
      <c r="VCO85" s="1"/>
      <c r="VCP85" s="1"/>
      <c r="VCQ85" s="1"/>
      <c r="VCR85" s="1"/>
      <c r="VCS85" s="1"/>
      <c r="VCT85" s="1"/>
      <c r="VCU85" s="1"/>
      <c r="VCV85" s="1"/>
      <c r="VCW85" s="1"/>
      <c r="VCX85" s="1"/>
      <c r="VCY85" s="1"/>
      <c r="VCZ85" s="1"/>
      <c r="VDA85" s="1"/>
      <c r="VDB85" s="1"/>
      <c r="VDC85" s="1"/>
      <c r="VDD85" s="1"/>
      <c r="VDE85" s="1"/>
      <c r="VDF85" s="1"/>
      <c r="VDG85" s="1"/>
      <c r="VDH85" s="1"/>
      <c r="VDI85" s="1"/>
      <c r="VDJ85" s="1"/>
      <c r="VDK85" s="1"/>
      <c r="VDL85" s="1"/>
      <c r="VDM85" s="1"/>
      <c r="VDN85" s="1"/>
      <c r="VDO85" s="1"/>
      <c r="VDP85" s="1"/>
      <c r="VDQ85" s="1"/>
      <c r="VDR85" s="1"/>
      <c r="VDS85" s="1"/>
      <c r="VDT85" s="1"/>
      <c r="VDU85" s="1"/>
      <c r="VDV85" s="1"/>
      <c r="VDW85" s="1"/>
      <c r="VDX85" s="1"/>
      <c r="VDY85" s="1"/>
      <c r="VDZ85" s="1"/>
      <c r="VEA85" s="1"/>
      <c r="VEB85" s="1"/>
      <c r="VEC85" s="1"/>
      <c r="VED85" s="1"/>
      <c r="VEE85" s="1"/>
      <c r="VEF85" s="1"/>
      <c r="VEG85" s="1"/>
      <c r="VEH85" s="1"/>
      <c r="VEI85" s="1"/>
      <c r="VEJ85" s="1"/>
      <c r="VEK85" s="1"/>
      <c r="VEL85" s="1"/>
      <c r="VEM85" s="1"/>
      <c r="VEN85" s="1"/>
      <c r="VEO85" s="1"/>
      <c r="VEP85" s="1"/>
      <c r="VEQ85" s="1"/>
      <c r="VER85" s="1"/>
      <c r="VES85" s="1"/>
      <c r="VET85" s="1"/>
      <c r="VEU85" s="1"/>
      <c r="VEV85" s="1"/>
      <c r="VEW85" s="1"/>
      <c r="VEX85" s="1"/>
      <c r="VEY85" s="1"/>
      <c r="VEZ85" s="1"/>
      <c r="VFA85" s="1"/>
      <c r="VFB85" s="1"/>
      <c r="VFC85" s="1"/>
      <c r="VFD85" s="1"/>
      <c r="VFE85" s="1"/>
      <c r="VFF85" s="1"/>
      <c r="VFG85" s="1"/>
      <c r="VFH85" s="1"/>
      <c r="VFI85" s="1"/>
      <c r="VFJ85" s="1"/>
      <c r="VFK85" s="1"/>
      <c r="VFL85" s="1"/>
      <c r="VFM85" s="1"/>
      <c r="VFN85" s="1"/>
      <c r="VFO85" s="1"/>
      <c r="VFP85" s="1"/>
      <c r="VFQ85" s="1"/>
      <c r="VFR85" s="1"/>
      <c r="VFS85" s="1"/>
      <c r="VFT85" s="1"/>
      <c r="VFU85" s="1"/>
      <c r="VFV85" s="1"/>
      <c r="VFW85" s="1"/>
      <c r="VFX85" s="1"/>
      <c r="VFY85" s="1"/>
      <c r="VFZ85" s="1"/>
      <c r="VGA85" s="1"/>
      <c r="VGB85" s="1"/>
      <c r="VGC85" s="1"/>
      <c r="VGD85" s="1"/>
      <c r="VGE85" s="1"/>
      <c r="VGF85" s="1"/>
      <c r="VGG85" s="1"/>
      <c r="VGH85" s="1"/>
      <c r="VGI85" s="1"/>
      <c r="VGJ85" s="1"/>
      <c r="VGK85" s="1"/>
      <c r="VGL85" s="1"/>
      <c r="VGM85" s="1"/>
      <c r="VGN85" s="1"/>
      <c r="VGO85" s="1"/>
      <c r="VGP85" s="1"/>
      <c r="VGQ85" s="1"/>
      <c r="VGR85" s="1"/>
      <c r="VGS85" s="1"/>
      <c r="VGT85" s="1"/>
      <c r="VGU85" s="1"/>
      <c r="VGV85" s="1"/>
      <c r="VGW85" s="1"/>
      <c r="VGX85" s="1"/>
      <c r="VGY85" s="1"/>
      <c r="VGZ85" s="1"/>
      <c r="VHA85" s="1"/>
      <c r="VHB85" s="1"/>
      <c r="VHC85" s="1"/>
      <c r="VHD85" s="1"/>
      <c r="VHE85" s="1"/>
      <c r="VHF85" s="1"/>
      <c r="VHG85" s="1"/>
      <c r="VHH85" s="1"/>
      <c r="VHI85" s="1"/>
      <c r="VHJ85" s="1"/>
      <c r="VHK85" s="1"/>
      <c r="VHL85" s="1"/>
      <c r="VHM85" s="1"/>
      <c r="VHN85" s="1"/>
      <c r="VHO85" s="1"/>
      <c r="VHP85" s="1"/>
      <c r="VHQ85" s="1"/>
      <c r="VHR85" s="1"/>
      <c r="VHS85" s="1"/>
      <c r="VHT85" s="1"/>
      <c r="VHU85" s="1"/>
      <c r="VHV85" s="1"/>
      <c r="VHW85" s="1"/>
      <c r="VHX85" s="1"/>
      <c r="VHY85" s="1"/>
      <c r="VHZ85" s="1"/>
      <c r="VIA85" s="1"/>
      <c r="VIB85" s="1"/>
      <c r="VIC85" s="1"/>
      <c r="VID85" s="1"/>
      <c r="VIE85" s="1"/>
      <c r="VIF85" s="1"/>
      <c r="VIG85" s="1"/>
      <c r="VIH85" s="1"/>
      <c r="VII85" s="1"/>
      <c r="VIJ85" s="1"/>
      <c r="VIK85" s="1"/>
      <c r="VIL85" s="1"/>
      <c r="VIM85" s="1"/>
      <c r="VIN85" s="1"/>
      <c r="VIO85" s="1"/>
      <c r="VIP85" s="1"/>
      <c r="VIQ85" s="1"/>
      <c r="VIR85" s="1"/>
      <c r="VIS85" s="1"/>
      <c r="VIT85" s="1"/>
      <c r="VIU85" s="1"/>
      <c r="VIV85" s="1"/>
      <c r="VIW85" s="1"/>
      <c r="VIX85" s="1"/>
      <c r="VIY85" s="1"/>
      <c r="VIZ85" s="1"/>
      <c r="VJA85" s="1"/>
      <c r="VJB85" s="1"/>
      <c r="VJC85" s="1"/>
      <c r="VJD85" s="1"/>
      <c r="VJE85" s="1"/>
      <c r="VJF85" s="1"/>
      <c r="VJG85" s="1"/>
      <c r="VJH85" s="1"/>
      <c r="VJI85" s="1"/>
      <c r="VJJ85" s="1"/>
      <c r="VJK85" s="1"/>
      <c r="VJL85" s="1"/>
      <c r="VJM85" s="1"/>
      <c r="VJN85" s="1"/>
      <c r="VJO85" s="1"/>
      <c r="VJP85" s="1"/>
      <c r="VJQ85" s="1"/>
      <c r="VJR85" s="1"/>
      <c r="VJS85" s="1"/>
      <c r="VJT85" s="1"/>
      <c r="VJU85" s="1"/>
      <c r="VJV85" s="1"/>
      <c r="VJW85" s="1"/>
      <c r="VJX85" s="1"/>
      <c r="VJY85" s="1"/>
      <c r="VJZ85" s="1"/>
      <c r="VKA85" s="1"/>
      <c r="VKB85" s="1"/>
      <c r="VKC85" s="1"/>
      <c r="VKD85" s="1"/>
      <c r="VKE85" s="1"/>
      <c r="VKF85" s="1"/>
      <c r="VKG85" s="1"/>
      <c r="VKH85" s="1"/>
      <c r="VKI85" s="1"/>
      <c r="VKJ85" s="1"/>
      <c r="VKK85" s="1"/>
      <c r="VKL85" s="1"/>
      <c r="VKM85" s="1"/>
      <c r="VKN85" s="1"/>
      <c r="VKO85" s="1"/>
      <c r="VKP85" s="1"/>
      <c r="VKQ85" s="1"/>
      <c r="VKR85" s="1"/>
      <c r="VKS85" s="1"/>
      <c r="VKT85" s="1"/>
      <c r="VKU85" s="1"/>
      <c r="VKV85" s="1"/>
      <c r="VKW85" s="1"/>
      <c r="VKX85" s="1"/>
      <c r="VKY85" s="1"/>
      <c r="VKZ85" s="1"/>
      <c r="VLA85" s="1"/>
      <c r="VLB85" s="1"/>
      <c r="VLC85" s="1"/>
      <c r="VLD85" s="1"/>
      <c r="VLE85" s="1"/>
      <c r="VLF85" s="1"/>
      <c r="VLG85" s="1"/>
      <c r="VLH85" s="1"/>
      <c r="VLI85" s="1"/>
      <c r="VLJ85" s="1"/>
      <c r="VLK85" s="1"/>
      <c r="VLL85" s="1"/>
      <c r="VLM85" s="1"/>
      <c r="VLN85" s="1"/>
      <c r="VLO85" s="1"/>
      <c r="VLP85" s="1"/>
      <c r="VLQ85" s="1"/>
      <c r="VLR85" s="1"/>
      <c r="VLS85" s="1"/>
      <c r="VLT85" s="1"/>
      <c r="VLU85" s="1"/>
      <c r="VLV85" s="1"/>
      <c r="VLW85" s="1"/>
      <c r="VLX85" s="1"/>
      <c r="VLY85" s="1"/>
      <c r="VLZ85" s="1"/>
      <c r="VMA85" s="1"/>
      <c r="VMB85" s="1"/>
      <c r="VMC85" s="1"/>
      <c r="VMD85" s="1"/>
      <c r="VME85" s="1"/>
      <c r="VMF85" s="1"/>
      <c r="VMG85" s="1"/>
      <c r="VMH85" s="1"/>
      <c r="VMI85" s="1"/>
      <c r="VMJ85" s="1"/>
      <c r="VMK85" s="1"/>
      <c r="VML85" s="1"/>
      <c r="VMM85" s="1"/>
      <c r="VMN85" s="1"/>
      <c r="VMO85" s="1"/>
      <c r="VMP85" s="1"/>
      <c r="VMQ85" s="1"/>
      <c r="VMR85" s="1"/>
      <c r="VMS85" s="1"/>
      <c r="VMT85" s="1"/>
      <c r="VMU85" s="1"/>
      <c r="VMV85" s="1"/>
      <c r="VMW85" s="1"/>
      <c r="VMX85" s="1"/>
      <c r="VMY85" s="1"/>
      <c r="VMZ85" s="1"/>
      <c r="VNA85" s="1"/>
      <c r="VNB85" s="1"/>
      <c r="VNC85" s="1"/>
      <c r="VND85" s="1"/>
      <c r="VNE85" s="1"/>
      <c r="VNF85" s="1"/>
      <c r="VNG85" s="1"/>
      <c r="VNH85" s="1"/>
      <c r="VNI85" s="1"/>
      <c r="VNJ85" s="1"/>
      <c r="VNK85" s="1"/>
      <c r="VNL85" s="1"/>
      <c r="VNM85" s="1"/>
      <c r="VNN85" s="1"/>
      <c r="VNO85" s="1"/>
      <c r="VNP85" s="1"/>
      <c r="VNQ85" s="1"/>
      <c r="VNR85" s="1"/>
      <c r="VNS85" s="1"/>
      <c r="VNT85" s="1"/>
      <c r="VNU85" s="1"/>
      <c r="VNV85" s="1"/>
      <c r="VNW85" s="1"/>
      <c r="VNX85" s="1"/>
      <c r="VNY85" s="1"/>
      <c r="VNZ85" s="1"/>
      <c r="VOA85" s="1"/>
      <c r="VOB85" s="1"/>
      <c r="VOC85" s="1"/>
      <c r="VOD85" s="1"/>
      <c r="VOE85" s="1"/>
      <c r="VOF85" s="1"/>
      <c r="VOG85" s="1"/>
      <c r="VOH85" s="1"/>
      <c r="VOI85" s="1"/>
      <c r="VOJ85" s="1"/>
      <c r="VOK85" s="1"/>
      <c r="VOL85" s="1"/>
      <c r="VOM85" s="1"/>
      <c r="VON85" s="1"/>
      <c r="VOO85" s="1"/>
      <c r="VOP85" s="1"/>
      <c r="VOQ85" s="1"/>
      <c r="VOR85" s="1"/>
      <c r="VOS85" s="1"/>
      <c r="VOT85" s="1"/>
      <c r="VOU85" s="1"/>
      <c r="VOV85" s="1"/>
      <c r="VOW85" s="1"/>
      <c r="VOX85" s="1"/>
      <c r="VOY85" s="1"/>
      <c r="VOZ85" s="1"/>
      <c r="VPA85" s="1"/>
      <c r="VPB85" s="1"/>
      <c r="VPC85" s="1"/>
      <c r="VPD85" s="1"/>
      <c r="VPE85" s="1"/>
      <c r="VPF85" s="1"/>
      <c r="VPG85" s="1"/>
      <c r="VPH85" s="1"/>
      <c r="VPI85" s="1"/>
      <c r="VPJ85" s="1"/>
      <c r="VPK85" s="1"/>
      <c r="VPL85" s="1"/>
      <c r="VPM85" s="1"/>
      <c r="VPN85" s="1"/>
      <c r="VPO85" s="1"/>
      <c r="VPP85" s="1"/>
      <c r="VPQ85" s="1"/>
      <c r="VPR85" s="1"/>
      <c r="VPS85" s="1"/>
      <c r="VPT85" s="1"/>
      <c r="VPU85" s="1"/>
      <c r="VPV85" s="1"/>
      <c r="VPW85" s="1"/>
      <c r="VPX85" s="1"/>
      <c r="VPY85" s="1"/>
      <c r="VPZ85" s="1"/>
      <c r="VQA85" s="1"/>
      <c r="VQB85" s="1"/>
      <c r="VQC85" s="1"/>
      <c r="VQD85" s="1"/>
      <c r="VQE85" s="1"/>
      <c r="VQF85" s="1"/>
      <c r="VQG85" s="1"/>
      <c r="VQH85" s="1"/>
      <c r="VQI85" s="1"/>
      <c r="VQJ85" s="1"/>
      <c r="VQK85" s="1"/>
      <c r="VQL85" s="1"/>
      <c r="VQM85" s="1"/>
      <c r="VQN85" s="1"/>
      <c r="VQO85" s="1"/>
      <c r="VQP85" s="1"/>
      <c r="VQQ85" s="1"/>
      <c r="VQR85" s="1"/>
      <c r="VQS85" s="1"/>
      <c r="VQT85" s="1"/>
      <c r="VQU85" s="1"/>
      <c r="VQV85" s="1"/>
      <c r="VQW85" s="1"/>
      <c r="VQX85" s="1"/>
      <c r="VQY85" s="1"/>
      <c r="VQZ85" s="1"/>
      <c r="VRA85" s="1"/>
      <c r="VRB85" s="1"/>
      <c r="VRC85" s="1"/>
      <c r="VRD85" s="1"/>
      <c r="VRE85" s="1"/>
      <c r="VRF85" s="1"/>
      <c r="VRG85" s="1"/>
      <c r="VRH85" s="1"/>
      <c r="VRI85" s="1"/>
      <c r="VRJ85" s="1"/>
      <c r="VRK85" s="1"/>
      <c r="VRL85" s="1"/>
      <c r="VRM85" s="1"/>
      <c r="VRN85" s="1"/>
      <c r="VRO85" s="1"/>
      <c r="VRP85" s="1"/>
      <c r="VRQ85" s="1"/>
      <c r="VRR85" s="1"/>
      <c r="VRS85" s="1"/>
      <c r="VRT85" s="1"/>
      <c r="VRU85" s="1"/>
      <c r="VRV85" s="1"/>
      <c r="VRW85" s="1"/>
      <c r="VRX85" s="1"/>
      <c r="VRY85" s="1"/>
      <c r="VRZ85" s="1"/>
      <c r="VSA85" s="1"/>
      <c r="VSB85" s="1"/>
      <c r="VSC85" s="1"/>
      <c r="VSD85" s="1"/>
      <c r="VSE85" s="1"/>
      <c r="VSF85" s="1"/>
      <c r="VSG85" s="1"/>
      <c r="VSH85" s="1"/>
      <c r="VSI85" s="1"/>
      <c r="VSJ85" s="1"/>
      <c r="VSK85" s="1"/>
      <c r="VSL85" s="1"/>
      <c r="VSM85" s="1"/>
      <c r="VSN85" s="1"/>
      <c r="VSO85" s="1"/>
      <c r="VSP85" s="1"/>
      <c r="VSQ85" s="1"/>
      <c r="VSR85" s="1"/>
      <c r="VSS85" s="1"/>
      <c r="VST85" s="1"/>
      <c r="VSU85" s="1"/>
      <c r="VSV85" s="1"/>
      <c r="VSW85" s="1"/>
      <c r="VSX85" s="1"/>
      <c r="VSY85" s="1"/>
      <c r="VSZ85" s="1"/>
      <c r="VTA85" s="1"/>
      <c r="VTB85" s="1"/>
      <c r="VTC85" s="1"/>
      <c r="VTD85" s="1"/>
      <c r="VTE85" s="1"/>
      <c r="VTF85" s="1"/>
      <c r="VTG85" s="1"/>
      <c r="VTH85" s="1"/>
      <c r="VTI85" s="1"/>
      <c r="VTJ85" s="1"/>
      <c r="VTK85" s="1"/>
      <c r="VTL85" s="1"/>
      <c r="VTM85" s="1"/>
      <c r="VTN85" s="1"/>
      <c r="VTO85" s="1"/>
      <c r="VTP85" s="1"/>
      <c r="VTQ85" s="1"/>
      <c r="VTR85" s="1"/>
      <c r="VTS85" s="1"/>
      <c r="VTT85" s="1"/>
      <c r="VTU85" s="1"/>
      <c r="VTV85" s="1"/>
      <c r="VTW85" s="1"/>
      <c r="VTX85" s="1"/>
      <c r="VTY85" s="1"/>
      <c r="VTZ85" s="1"/>
      <c r="VUA85" s="1"/>
      <c r="VUB85" s="1"/>
      <c r="VUC85" s="1"/>
      <c r="VUD85" s="1"/>
      <c r="VUE85" s="1"/>
      <c r="VUF85" s="1"/>
      <c r="VUG85" s="1"/>
      <c r="VUH85" s="1"/>
      <c r="VUI85" s="1"/>
      <c r="VUJ85" s="1"/>
      <c r="VUK85" s="1"/>
      <c r="VUL85" s="1"/>
      <c r="VUM85" s="1"/>
      <c r="VUN85" s="1"/>
      <c r="VUO85" s="1"/>
      <c r="VUP85" s="1"/>
      <c r="VUQ85" s="1"/>
      <c r="VUR85" s="1"/>
      <c r="VUS85" s="1"/>
      <c r="VUT85" s="1"/>
      <c r="VUU85" s="1"/>
      <c r="VUV85" s="1"/>
      <c r="VUW85" s="1"/>
      <c r="VUX85" s="1"/>
      <c r="VUY85" s="1"/>
      <c r="VUZ85" s="1"/>
      <c r="VVA85" s="1"/>
      <c r="VVB85" s="1"/>
      <c r="VVC85" s="1"/>
      <c r="VVD85" s="1"/>
      <c r="VVE85" s="1"/>
      <c r="VVF85" s="1"/>
      <c r="VVG85" s="1"/>
      <c r="VVH85" s="1"/>
      <c r="VVI85" s="1"/>
      <c r="VVJ85" s="1"/>
      <c r="VVK85" s="1"/>
      <c r="VVL85" s="1"/>
      <c r="VVM85" s="1"/>
      <c r="VVN85" s="1"/>
      <c r="VVO85" s="1"/>
      <c r="VVP85" s="1"/>
      <c r="VVQ85" s="1"/>
      <c r="VVR85" s="1"/>
      <c r="VVS85" s="1"/>
      <c r="VVT85" s="1"/>
      <c r="VVU85" s="1"/>
      <c r="VVV85" s="1"/>
      <c r="VVW85" s="1"/>
      <c r="VVX85" s="1"/>
      <c r="VVY85" s="1"/>
      <c r="VVZ85" s="1"/>
      <c r="VWA85" s="1"/>
      <c r="VWB85" s="1"/>
      <c r="VWC85" s="1"/>
      <c r="VWD85" s="1"/>
      <c r="VWE85" s="1"/>
      <c r="VWF85" s="1"/>
      <c r="VWG85" s="1"/>
      <c r="VWH85" s="1"/>
      <c r="VWI85" s="1"/>
      <c r="VWJ85" s="1"/>
      <c r="VWK85" s="1"/>
      <c r="VWL85" s="1"/>
      <c r="VWM85" s="1"/>
      <c r="VWN85" s="1"/>
      <c r="VWO85" s="1"/>
      <c r="VWP85" s="1"/>
      <c r="VWQ85" s="1"/>
      <c r="VWR85" s="1"/>
      <c r="VWS85" s="1"/>
      <c r="VWT85" s="1"/>
      <c r="VWU85" s="1"/>
      <c r="VWV85" s="1"/>
      <c r="VWW85" s="1"/>
      <c r="VWX85" s="1"/>
      <c r="VWY85" s="1"/>
      <c r="VWZ85" s="1"/>
      <c r="VXA85" s="1"/>
      <c r="VXB85" s="1"/>
      <c r="VXC85" s="1"/>
      <c r="VXD85" s="1"/>
      <c r="VXE85" s="1"/>
      <c r="VXF85" s="1"/>
      <c r="VXG85" s="1"/>
      <c r="VXH85" s="1"/>
      <c r="VXI85" s="1"/>
      <c r="VXJ85" s="1"/>
      <c r="VXK85" s="1"/>
      <c r="VXL85" s="1"/>
      <c r="VXM85" s="1"/>
      <c r="VXN85" s="1"/>
      <c r="VXO85" s="1"/>
      <c r="VXP85" s="1"/>
      <c r="VXQ85" s="1"/>
      <c r="VXR85" s="1"/>
      <c r="VXS85" s="1"/>
      <c r="VXT85" s="1"/>
      <c r="VXU85" s="1"/>
      <c r="VXV85" s="1"/>
      <c r="VXW85" s="1"/>
      <c r="VXX85" s="1"/>
      <c r="VXY85" s="1"/>
      <c r="VXZ85" s="1"/>
      <c r="VYA85" s="1"/>
      <c r="VYB85" s="1"/>
      <c r="VYC85" s="1"/>
      <c r="VYD85" s="1"/>
      <c r="VYE85" s="1"/>
      <c r="VYF85" s="1"/>
      <c r="VYG85" s="1"/>
      <c r="VYH85" s="1"/>
      <c r="VYI85" s="1"/>
      <c r="VYJ85" s="1"/>
      <c r="VYK85" s="1"/>
      <c r="VYL85" s="1"/>
      <c r="VYM85" s="1"/>
      <c r="VYN85" s="1"/>
      <c r="VYO85" s="1"/>
      <c r="VYP85" s="1"/>
      <c r="VYQ85" s="1"/>
      <c r="VYR85" s="1"/>
      <c r="VYS85" s="1"/>
      <c r="VYT85" s="1"/>
      <c r="VYU85" s="1"/>
      <c r="VYV85" s="1"/>
      <c r="VYW85" s="1"/>
      <c r="VYX85" s="1"/>
      <c r="VYY85" s="1"/>
      <c r="VYZ85" s="1"/>
      <c r="VZA85" s="1"/>
      <c r="VZB85" s="1"/>
      <c r="VZC85" s="1"/>
      <c r="VZD85" s="1"/>
      <c r="VZE85" s="1"/>
      <c r="VZF85" s="1"/>
      <c r="VZG85" s="1"/>
      <c r="VZH85" s="1"/>
      <c r="VZI85" s="1"/>
      <c r="VZJ85" s="1"/>
      <c r="VZK85" s="1"/>
      <c r="VZL85" s="1"/>
      <c r="VZM85" s="1"/>
      <c r="VZN85" s="1"/>
      <c r="VZO85" s="1"/>
      <c r="VZP85" s="1"/>
      <c r="VZQ85" s="1"/>
      <c r="VZR85" s="1"/>
      <c r="VZS85" s="1"/>
      <c r="VZT85" s="1"/>
      <c r="VZU85" s="1"/>
      <c r="VZV85" s="1"/>
      <c r="VZW85" s="1"/>
      <c r="VZX85" s="1"/>
      <c r="VZY85" s="1"/>
      <c r="VZZ85" s="1"/>
      <c r="WAA85" s="1"/>
      <c r="WAB85" s="1"/>
      <c r="WAC85" s="1"/>
      <c r="WAD85" s="1"/>
      <c r="WAE85" s="1"/>
      <c r="WAF85" s="1"/>
      <c r="WAG85" s="1"/>
      <c r="WAH85" s="1"/>
      <c r="WAI85" s="1"/>
      <c r="WAJ85" s="1"/>
      <c r="WAK85" s="1"/>
      <c r="WAL85" s="1"/>
      <c r="WAM85" s="1"/>
      <c r="WAN85" s="1"/>
      <c r="WAO85" s="1"/>
      <c r="WAP85" s="1"/>
      <c r="WAQ85" s="1"/>
      <c r="WAR85" s="1"/>
      <c r="WAS85" s="1"/>
      <c r="WAT85" s="1"/>
      <c r="WAU85" s="1"/>
      <c r="WAV85" s="1"/>
      <c r="WAW85" s="1"/>
      <c r="WAX85" s="1"/>
      <c r="WAY85" s="1"/>
      <c r="WAZ85" s="1"/>
      <c r="WBA85" s="1"/>
      <c r="WBB85" s="1"/>
      <c r="WBC85" s="1"/>
      <c r="WBD85" s="1"/>
      <c r="WBE85" s="1"/>
      <c r="WBF85" s="1"/>
      <c r="WBG85" s="1"/>
      <c r="WBH85" s="1"/>
      <c r="WBI85" s="1"/>
      <c r="WBJ85" s="1"/>
      <c r="WBK85" s="1"/>
      <c r="WBL85" s="1"/>
      <c r="WBM85" s="1"/>
      <c r="WBN85" s="1"/>
      <c r="WBO85" s="1"/>
      <c r="WBP85" s="1"/>
      <c r="WBQ85" s="1"/>
      <c r="WBR85" s="1"/>
      <c r="WBS85" s="1"/>
      <c r="WBT85" s="1"/>
      <c r="WBU85" s="1"/>
      <c r="WBV85" s="1"/>
      <c r="WBW85" s="1"/>
      <c r="WBX85" s="1"/>
      <c r="WBY85" s="1"/>
      <c r="WBZ85" s="1"/>
      <c r="WCA85" s="1"/>
      <c r="WCB85" s="1"/>
      <c r="WCC85" s="1"/>
      <c r="WCD85" s="1"/>
      <c r="WCE85" s="1"/>
      <c r="WCF85" s="1"/>
      <c r="WCG85" s="1"/>
      <c r="WCH85" s="1"/>
      <c r="WCI85" s="1"/>
      <c r="WCJ85" s="1"/>
      <c r="WCK85" s="1"/>
      <c r="WCL85" s="1"/>
      <c r="WCM85" s="1"/>
      <c r="WCN85" s="1"/>
      <c r="WCO85" s="1"/>
      <c r="WCP85" s="1"/>
      <c r="WCQ85" s="1"/>
      <c r="WCR85" s="1"/>
      <c r="WCS85" s="1"/>
      <c r="WCT85" s="1"/>
      <c r="WCU85" s="1"/>
      <c r="WCV85" s="1"/>
      <c r="WCW85" s="1"/>
      <c r="WCX85" s="1"/>
      <c r="WCY85" s="1"/>
      <c r="WCZ85" s="1"/>
      <c r="WDA85" s="1"/>
      <c r="WDB85" s="1"/>
      <c r="WDC85" s="1"/>
      <c r="WDD85" s="1"/>
      <c r="WDE85" s="1"/>
      <c r="WDF85" s="1"/>
      <c r="WDG85" s="1"/>
      <c r="WDH85" s="1"/>
      <c r="WDI85" s="1"/>
      <c r="WDJ85" s="1"/>
      <c r="WDK85" s="1"/>
      <c r="WDL85" s="1"/>
      <c r="WDM85" s="1"/>
      <c r="WDN85" s="1"/>
      <c r="WDO85" s="1"/>
      <c r="WDP85" s="1"/>
      <c r="WDQ85" s="1"/>
      <c r="WDR85" s="1"/>
      <c r="WDS85" s="1"/>
      <c r="WDT85" s="1"/>
      <c r="WDU85" s="1"/>
      <c r="WDV85" s="1"/>
      <c r="WDW85" s="1"/>
      <c r="WDX85" s="1"/>
      <c r="WDY85" s="1"/>
      <c r="WDZ85" s="1"/>
      <c r="WEA85" s="1"/>
      <c r="WEB85" s="1"/>
      <c r="WEC85" s="1"/>
      <c r="WED85" s="1"/>
      <c r="WEE85" s="1"/>
      <c r="WEF85" s="1"/>
      <c r="WEG85" s="1"/>
      <c r="WEH85" s="1"/>
      <c r="WEI85" s="1"/>
      <c r="WEJ85" s="1"/>
      <c r="WEK85" s="1"/>
      <c r="WEL85" s="1"/>
      <c r="WEM85" s="1"/>
      <c r="WEN85" s="1"/>
      <c r="WEO85" s="1"/>
      <c r="WEP85" s="1"/>
      <c r="WEQ85" s="1"/>
      <c r="WER85" s="1"/>
      <c r="WES85" s="1"/>
      <c r="WET85" s="1"/>
      <c r="WEU85" s="1"/>
      <c r="WEV85" s="1"/>
      <c r="WEW85" s="1"/>
      <c r="WEX85" s="1"/>
      <c r="WEY85" s="1"/>
      <c r="WEZ85" s="1"/>
      <c r="WFA85" s="1"/>
      <c r="WFB85" s="1"/>
      <c r="WFC85" s="1"/>
      <c r="WFD85" s="1"/>
      <c r="WFE85" s="1"/>
      <c r="WFF85" s="1"/>
      <c r="WFG85" s="1"/>
      <c r="WFH85" s="1"/>
      <c r="WFI85" s="1"/>
      <c r="WFJ85" s="1"/>
      <c r="WFK85" s="1"/>
      <c r="WFL85" s="1"/>
      <c r="WFM85" s="1"/>
      <c r="WFN85" s="1"/>
      <c r="WFO85" s="1"/>
      <c r="WFP85" s="1"/>
      <c r="WFQ85" s="1"/>
      <c r="WFR85" s="1"/>
      <c r="WFS85" s="1"/>
      <c r="WFT85" s="1"/>
      <c r="WFU85" s="1"/>
      <c r="WFV85" s="1"/>
      <c r="WFW85" s="1"/>
      <c r="WFX85" s="1"/>
      <c r="WFY85" s="1"/>
      <c r="WFZ85" s="1"/>
      <c r="WGA85" s="1"/>
      <c r="WGB85" s="1"/>
      <c r="WGC85" s="1"/>
      <c r="WGD85" s="1"/>
      <c r="WGE85" s="1"/>
      <c r="WGF85" s="1"/>
      <c r="WGG85" s="1"/>
      <c r="WGH85" s="1"/>
      <c r="WGI85" s="1"/>
      <c r="WGJ85" s="1"/>
      <c r="WGK85" s="1"/>
      <c r="WGL85" s="1"/>
      <c r="WGM85" s="1"/>
      <c r="WGN85" s="1"/>
      <c r="WGO85" s="1"/>
      <c r="WGP85" s="1"/>
      <c r="WGQ85" s="1"/>
      <c r="WGR85" s="1"/>
      <c r="WGS85" s="1"/>
      <c r="WGT85" s="1"/>
      <c r="WGU85" s="1"/>
      <c r="WGV85" s="1"/>
      <c r="WGW85" s="1"/>
      <c r="WGX85" s="1"/>
      <c r="WGY85" s="1"/>
      <c r="WGZ85" s="1"/>
      <c r="WHA85" s="1"/>
      <c r="WHB85" s="1"/>
      <c r="WHC85" s="1"/>
      <c r="WHD85" s="1"/>
      <c r="WHE85" s="1"/>
      <c r="WHF85" s="1"/>
      <c r="WHG85" s="1"/>
      <c r="WHH85" s="1"/>
      <c r="WHI85" s="1"/>
      <c r="WHJ85" s="1"/>
      <c r="WHK85" s="1"/>
      <c r="WHL85" s="1"/>
      <c r="WHM85" s="1"/>
      <c r="WHN85" s="1"/>
      <c r="WHO85" s="1"/>
      <c r="WHP85" s="1"/>
      <c r="WHQ85" s="1"/>
      <c r="WHR85" s="1"/>
      <c r="WHS85" s="1"/>
      <c r="WHT85" s="1"/>
      <c r="WHU85" s="1"/>
      <c r="WHV85" s="1"/>
      <c r="WHW85" s="1"/>
      <c r="WHX85" s="1"/>
      <c r="WHY85" s="1"/>
      <c r="WHZ85" s="1"/>
      <c r="WIA85" s="1"/>
      <c r="WIB85" s="1"/>
      <c r="WIC85" s="1"/>
      <c r="WID85" s="1"/>
      <c r="WIE85" s="1"/>
      <c r="WIF85" s="1"/>
      <c r="WIG85" s="1"/>
      <c r="WIH85" s="1"/>
      <c r="WII85" s="1"/>
      <c r="WIJ85" s="1"/>
      <c r="WIK85" s="1"/>
      <c r="WIL85" s="1"/>
      <c r="WIM85" s="1"/>
      <c r="WIN85" s="1"/>
      <c r="WIO85" s="1"/>
      <c r="WIP85" s="1"/>
      <c r="WIQ85" s="1"/>
      <c r="WIR85" s="1"/>
      <c r="WIS85" s="1"/>
      <c r="WIT85" s="1"/>
      <c r="WIU85" s="1"/>
      <c r="WIV85" s="1"/>
      <c r="WIW85" s="1"/>
      <c r="WIX85" s="1"/>
      <c r="WIY85" s="1"/>
      <c r="WIZ85" s="1"/>
      <c r="WJA85" s="1"/>
      <c r="WJB85" s="1"/>
      <c r="WJC85" s="1"/>
      <c r="WJD85" s="1"/>
      <c r="WJE85" s="1"/>
      <c r="WJF85" s="1"/>
      <c r="WJG85" s="1"/>
      <c r="WJH85" s="1"/>
      <c r="WJI85" s="1"/>
      <c r="WJJ85" s="1"/>
      <c r="WJK85" s="1"/>
      <c r="WJL85" s="1"/>
      <c r="WJM85" s="1"/>
      <c r="WJN85" s="1"/>
      <c r="WJO85" s="1"/>
      <c r="WJP85" s="1"/>
      <c r="WJQ85" s="1"/>
      <c r="WJR85" s="1"/>
      <c r="WJS85" s="1"/>
      <c r="WJT85" s="1"/>
      <c r="WJU85" s="1"/>
      <c r="WJV85" s="1"/>
      <c r="WJW85" s="1"/>
      <c r="WJX85" s="1"/>
      <c r="WJY85" s="1"/>
      <c r="WJZ85" s="1"/>
      <c r="WKA85" s="1"/>
      <c r="WKB85" s="1"/>
      <c r="WKC85" s="1"/>
      <c r="WKD85" s="1"/>
      <c r="WKE85" s="1"/>
      <c r="WKF85" s="1"/>
      <c r="WKG85" s="1"/>
      <c r="WKH85" s="1"/>
      <c r="WKI85" s="1"/>
      <c r="WKJ85" s="1"/>
      <c r="WKK85" s="1"/>
      <c r="WKL85" s="1"/>
      <c r="WKM85" s="1"/>
      <c r="WKN85" s="1"/>
      <c r="WKO85" s="1"/>
      <c r="WKP85" s="1"/>
      <c r="WKQ85" s="1"/>
      <c r="WKR85" s="1"/>
      <c r="WKS85" s="1"/>
      <c r="WKT85" s="1"/>
      <c r="WKU85" s="1"/>
      <c r="WKV85" s="1"/>
      <c r="WKW85" s="1"/>
      <c r="WKX85" s="1"/>
      <c r="WKY85" s="1"/>
      <c r="WKZ85" s="1"/>
      <c r="WLA85" s="1"/>
      <c r="WLB85" s="1"/>
      <c r="WLC85" s="1"/>
      <c r="WLD85" s="1"/>
      <c r="WLE85" s="1"/>
      <c r="WLF85" s="1"/>
      <c r="WLG85" s="1"/>
      <c r="WLH85" s="1"/>
      <c r="WLI85" s="1"/>
      <c r="WLJ85" s="1"/>
      <c r="WLK85" s="1"/>
      <c r="WLL85" s="1"/>
      <c r="WLM85" s="1"/>
      <c r="WLN85" s="1"/>
      <c r="WLO85" s="1"/>
      <c r="WLP85" s="1"/>
      <c r="WLQ85" s="1"/>
      <c r="WLR85" s="1"/>
      <c r="WLS85" s="1"/>
      <c r="WLT85" s="1"/>
      <c r="WLU85" s="1"/>
      <c r="WLV85" s="1"/>
      <c r="WLW85" s="1"/>
      <c r="WLX85" s="1"/>
      <c r="WLY85" s="1"/>
      <c r="WLZ85" s="1"/>
      <c r="WMA85" s="1"/>
      <c r="WMB85" s="1"/>
      <c r="WMC85" s="1"/>
      <c r="WMD85" s="1"/>
      <c r="WME85" s="1"/>
      <c r="WMF85" s="1"/>
      <c r="WMG85" s="1"/>
      <c r="WMH85" s="1"/>
      <c r="WMI85" s="1"/>
      <c r="WMJ85" s="1"/>
      <c r="WMK85" s="1"/>
      <c r="WML85" s="1"/>
      <c r="WMM85" s="1"/>
      <c r="WMN85" s="1"/>
      <c r="WMO85" s="1"/>
      <c r="WMP85" s="1"/>
      <c r="WMQ85" s="1"/>
      <c r="WMR85" s="1"/>
      <c r="WMS85" s="1"/>
      <c r="WMT85" s="1"/>
      <c r="WMU85" s="1"/>
      <c r="WMV85" s="1"/>
      <c r="WMW85" s="1"/>
      <c r="WMX85" s="1"/>
      <c r="WMY85" s="1"/>
      <c r="WMZ85" s="1"/>
      <c r="WNA85" s="1"/>
      <c r="WNB85" s="1"/>
      <c r="WNC85" s="1"/>
      <c r="WND85" s="1"/>
      <c r="WNE85" s="1"/>
      <c r="WNF85" s="1"/>
      <c r="WNG85" s="1"/>
      <c r="WNH85" s="1"/>
      <c r="WNI85" s="1"/>
      <c r="WNJ85" s="1"/>
      <c r="WNK85" s="1"/>
      <c r="WNL85" s="1"/>
      <c r="WNM85" s="1"/>
      <c r="WNN85" s="1"/>
      <c r="WNO85" s="1"/>
      <c r="WNP85" s="1"/>
      <c r="WNQ85" s="1"/>
      <c r="WNR85" s="1"/>
      <c r="WNS85" s="1"/>
      <c r="WNT85" s="1"/>
      <c r="WNU85" s="1"/>
      <c r="WNV85" s="1"/>
      <c r="WNW85" s="1"/>
      <c r="WNX85" s="1"/>
      <c r="WNY85" s="1"/>
      <c r="WNZ85" s="1"/>
      <c r="WOA85" s="1"/>
      <c r="WOB85" s="1"/>
      <c r="WOC85" s="1"/>
      <c r="WOD85" s="1"/>
      <c r="WOE85" s="1"/>
      <c r="WOF85" s="1"/>
      <c r="WOG85" s="1"/>
      <c r="WOH85" s="1"/>
      <c r="WOI85" s="1"/>
      <c r="WOJ85" s="1"/>
      <c r="WOK85" s="1"/>
      <c r="WOL85" s="1"/>
      <c r="WOM85" s="1"/>
      <c r="WON85" s="1"/>
      <c r="WOO85" s="1"/>
      <c r="WOP85" s="1"/>
      <c r="WOQ85" s="1"/>
      <c r="WOR85" s="1"/>
      <c r="WOS85" s="1"/>
      <c r="WOT85" s="1"/>
      <c r="WOU85" s="1"/>
      <c r="WOV85" s="1"/>
      <c r="WOW85" s="1"/>
      <c r="WOX85" s="1"/>
      <c r="WOY85" s="1"/>
      <c r="WOZ85" s="1"/>
      <c r="WPA85" s="1"/>
      <c r="WPB85" s="1"/>
      <c r="WPC85" s="1"/>
      <c r="WPD85" s="1"/>
      <c r="WPE85" s="1"/>
      <c r="WPF85" s="1"/>
      <c r="WPG85" s="1"/>
      <c r="WPH85" s="1"/>
      <c r="WPI85" s="1"/>
      <c r="WPJ85" s="1"/>
      <c r="WPK85" s="1"/>
      <c r="WPL85" s="1"/>
      <c r="WPM85" s="1"/>
      <c r="WPN85" s="1"/>
      <c r="WPO85" s="1"/>
      <c r="WPP85" s="1"/>
      <c r="WPQ85" s="1"/>
      <c r="WPR85" s="1"/>
      <c r="WPS85" s="1"/>
      <c r="WPT85" s="1"/>
      <c r="WPU85" s="1"/>
      <c r="WPV85" s="1"/>
      <c r="WPW85" s="1"/>
      <c r="WPX85" s="1"/>
      <c r="WPY85" s="1"/>
      <c r="WPZ85" s="1"/>
      <c r="WQA85" s="1"/>
      <c r="WQB85" s="1"/>
      <c r="WQC85" s="1"/>
      <c r="WQD85" s="1"/>
      <c r="WQE85" s="1"/>
      <c r="WQF85" s="1"/>
      <c r="WQG85" s="1"/>
      <c r="WQH85" s="1"/>
      <c r="WQI85" s="1"/>
      <c r="WQJ85" s="1"/>
      <c r="WQK85" s="1"/>
      <c r="WQL85" s="1"/>
      <c r="WQM85" s="1"/>
      <c r="WQN85" s="1"/>
      <c r="WQO85" s="1"/>
      <c r="WQP85" s="1"/>
      <c r="WQQ85" s="1"/>
      <c r="WQR85" s="1"/>
      <c r="WQS85" s="1"/>
      <c r="WQT85" s="1"/>
      <c r="WQU85" s="1"/>
      <c r="WQV85" s="1"/>
      <c r="WQW85" s="1"/>
      <c r="WQX85" s="1"/>
      <c r="WQY85" s="1"/>
      <c r="WQZ85" s="1"/>
      <c r="WRA85" s="1"/>
      <c r="WRB85" s="1"/>
      <c r="WRC85" s="1"/>
      <c r="WRD85" s="1"/>
      <c r="WRE85" s="1"/>
      <c r="WRF85" s="1"/>
      <c r="WRG85" s="1"/>
      <c r="WRH85" s="1"/>
      <c r="WRI85" s="1"/>
      <c r="WRJ85" s="1"/>
      <c r="WRK85" s="1"/>
      <c r="WRL85" s="1"/>
      <c r="WRM85" s="1"/>
      <c r="WRN85" s="1"/>
      <c r="WRO85" s="1"/>
      <c r="WRP85" s="1"/>
      <c r="WRQ85" s="1"/>
      <c r="WRR85" s="1"/>
      <c r="WRS85" s="1"/>
      <c r="WRT85" s="1"/>
      <c r="WRU85" s="1"/>
      <c r="WRV85" s="1"/>
      <c r="WRW85" s="1"/>
      <c r="WRX85" s="1"/>
      <c r="WRY85" s="1"/>
      <c r="WRZ85" s="1"/>
      <c r="WSA85" s="1"/>
      <c r="WSB85" s="1"/>
      <c r="WSC85" s="1"/>
      <c r="WSD85" s="1"/>
      <c r="WSE85" s="1"/>
      <c r="WSF85" s="1"/>
      <c r="WSG85" s="1"/>
      <c r="WSH85" s="1"/>
      <c r="WSI85" s="1"/>
      <c r="WSJ85" s="1"/>
      <c r="WSK85" s="1"/>
      <c r="WSL85" s="1"/>
      <c r="WSM85" s="1"/>
      <c r="WSN85" s="1"/>
      <c r="WSO85" s="1"/>
      <c r="WSP85" s="1"/>
      <c r="WSQ85" s="1"/>
      <c r="WSR85" s="1"/>
      <c r="WSS85" s="1"/>
      <c r="WST85" s="1"/>
      <c r="WSU85" s="1"/>
      <c r="WSV85" s="1"/>
      <c r="WSW85" s="1"/>
      <c r="WSX85" s="1"/>
      <c r="WSY85" s="1"/>
      <c r="WSZ85" s="1"/>
      <c r="WTA85" s="1"/>
      <c r="WTB85" s="1"/>
      <c r="WTC85" s="1"/>
      <c r="WTD85" s="1"/>
      <c r="WTE85" s="1"/>
      <c r="WTF85" s="1"/>
      <c r="WTG85" s="1"/>
      <c r="WTH85" s="1"/>
      <c r="WTI85" s="1"/>
      <c r="WTJ85" s="1"/>
      <c r="WTK85" s="1"/>
      <c r="WTL85" s="1"/>
      <c r="WTM85" s="1"/>
      <c r="WTN85" s="1"/>
      <c r="WTO85" s="1"/>
      <c r="WTP85" s="1"/>
      <c r="WTQ85" s="1"/>
      <c r="WTR85" s="1"/>
      <c r="WTS85" s="1"/>
      <c r="WTT85" s="1"/>
      <c r="WTU85" s="1"/>
      <c r="WTV85" s="1"/>
      <c r="WTW85" s="1"/>
      <c r="WTX85" s="1"/>
      <c r="WTY85" s="1"/>
      <c r="WTZ85" s="1"/>
      <c r="WUA85" s="1"/>
      <c r="WUB85" s="1"/>
      <c r="WUC85" s="1"/>
      <c r="WUD85" s="1"/>
      <c r="WUE85" s="1"/>
      <c r="WUF85" s="1"/>
      <c r="WUG85" s="1"/>
      <c r="WUH85" s="1"/>
      <c r="WUI85" s="1"/>
      <c r="WUJ85" s="1"/>
      <c r="WUK85" s="1"/>
      <c r="WUL85" s="1"/>
      <c r="WUM85" s="1"/>
      <c r="WUN85" s="1"/>
      <c r="WUO85" s="1"/>
      <c r="WUP85" s="1"/>
      <c r="WUQ85" s="1"/>
      <c r="WUR85" s="1"/>
      <c r="WUS85" s="1"/>
      <c r="WUT85" s="1"/>
      <c r="WUU85" s="1"/>
      <c r="WUV85" s="1"/>
      <c r="WUW85" s="1"/>
      <c r="WUX85" s="1"/>
      <c r="WUY85" s="1"/>
      <c r="WUZ85" s="1"/>
      <c r="WVA85" s="1"/>
      <c r="WVB85" s="1"/>
      <c r="WVC85" s="1"/>
      <c r="WVD85" s="1"/>
      <c r="WVE85" s="1"/>
      <c r="WVF85" s="1"/>
      <c r="WVG85" s="1"/>
      <c r="WVH85" s="1"/>
      <c r="WVI85" s="1"/>
      <c r="WVJ85" s="1"/>
      <c r="WVK85" s="1"/>
      <c r="WVL85" s="1"/>
      <c r="WVM85" s="1"/>
      <c r="WVN85" s="1"/>
      <c r="WVO85" s="1"/>
      <c r="WVP85" s="1"/>
      <c r="WVQ85" s="1"/>
      <c r="WVR85" s="1"/>
      <c r="WVS85" s="1"/>
      <c r="WVT85" s="1"/>
      <c r="WVU85" s="1"/>
      <c r="WVV85" s="1"/>
      <c r="WVW85" s="1"/>
      <c r="WVX85" s="1"/>
      <c r="WVY85" s="1"/>
      <c r="WVZ85" s="1"/>
      <c r="WWA85" s="1"/>
      <c r="WWB85" s="1"/>
      <c r="WWC85" s="1"/>
      <c r="WWD85" s="1"/>
      <c r="WWE85" s="1"/>
      <c r="WWF85" s="1"/>
      <c r="WWG85" s="1"/>
      <c r="WWH85" s="1"/>
      <c r="WWI85" s="1"/>
      <c r="WWJ85" s="1"/>
      <c r="WWK85" s="1"/>
      <c r="WWL85" s="1"/>
      <c r="WWM85" s="1"/>
      <c r="WWN85" s="1"/>
      <c r="WWO85" s="1"/>
      <c r="WWP85" s="1"/>
      <c r="WWQ85" s="1"/>
      <c r="WWR85" s="1"/>
      <c r="WWS85" s="1"/>
      <c r="WWT85" s="1"/>
      <c r="WWU85" s="1"/>
      <c r="WWV85" s="1"/>
      <c r="WWW85" s="1"/>
      <c r="WWX85" s="1"/>
      <c r="WWY85" s="1"/>
      <c r="WWZ85" s="1"/>
      <c r="WXA85" s="1"/>
      <c r="WXB85" s="1"/>
      <c r="WXC85" s="1"/>
      <c r="WXD85" s="1"/>
      <c r="WXE85" s="1"/>
      <c r="WXF85" s="1"/>
      <c r="WXG85" s="1"/>
      <c r="WXH85" s="1"/>
      <c r="WXI85" s="1"/>
      <c r="WXJ85" s="1"/>
      <c r="WXK85" s="1"/>
      <c r="WXL85" s="1"/>
      <c r="WXM85" s="1"/>
      <c r="WXN85" s="1"/>
      <c r="WXO85" s="1"/>
      <c r="WXP85" s="1"/>
      <c r="WXQ85" s="1"/>
      <c r="WXR85" s="1"/>
      <c r="WXS85" s="1"/>
      <c r="WXT85" s="1"/>
      <c r="WXU85" s="1"/>
      <c r="WXV85" s="1"/>
      <c r="WXW85" s="1"/>
      <c r="WXX85" s="1"/>
      <c r="WXY85" s="1"/>
      <c r="WXZ85" s="1"/>
      <c r="WYA85" s="1"/>
      <c r="WYB85" s="1"/>
      <c r="WYC85" s="1"/>
      <c r="WYD85" s="1"/>
      <c r="WYE85" s="1"/>
      <c r="WYF85" s="1"/>
      <c r="WYG85" s="1"/>
      <c r="WYH85" s="1"/>
      <c r="WYI85" s="1"/>
      <c r="WYJ85" s="1"/>
      <c r="WYK85" s="1"/>
      <c r="WYL85" s="1"/>
      <c r="WYM85" s="1"/>
      <c r="WYN85" s="1"/>
      <c r="WYO85" s="1"/>
      <c r="WYP85" s="1"/>
      <c r="WYQ85" s="1"/>
      <c r="WYR85" s="1"/>
      <c r="WYS85" s="1"/>
      <c r="WYT85" s="1"/>
      <c r="WYU85" s="1"/>
      <c r="WYV85" s="1"/>
      <c r="WYW85" s="1"/>
      <c r="WYX85" s="1"/>
      <c r="WYY85" s="1"/>
      <c r="WYZ85" s="1"/>
      <c r="WZA85" s="1"/>
      <c r="WZB85" s="1"/>
      <c r="WZC85" s="1"/>
      <c r="WZD85" s="1"/>
      <c r="WZE85" s="1"/>
      <c r="WZF85" s="1"/>
      <c r="WZG85" s="1"/>
      <c r="WZH85" s="1"/>
      <c r="WZI85" s="1"/>
      <c r="WZJ85" s="1"/>
      <c r="WZK85" s="1"/>
      <c r="WZL85" s="1"/>
      <c r="WZM85" s="1"/>
      <c r="WZN85" s="1"/>
      <c r="WZO85" s="1"/>
      <c r="WZP85" s="1"/>
      <c r="WZQ85" s="1"/>
      <c r="WZR85" s="1"/>
      <c r="WZS85" s="1"/>
      <c r="WZT85" s="1"/>
      <c r="WZU85" s="1"/>
      <c r="WZV85" s="1"/>
      <c r="WZW85" s="1"/>
      <c r="WZX85" s="1"/>
      <c r="WZY85" s="1"/>
      <c r="WZZ85" s="1"/>
      <c r="XAA85" s="1"/>
      <c r="XAB85" s="1"/>
      <c r="XAC85" s="1"/>
      <c r="XAD85" s="1"/>
      <c r="XAE85" s="1"/>
      <c r="XAF85" s="1"/>
      <c r="XAG85" s="1"/>
      <c r="XAH85" s="1"/>
      <c r="XAI85" s="1"/>
      <c r="XAJ85" s="1"/>
      <c r="XAK85" s="1"/>
      <c r="XAL85" s="1"/>
      <c r="XAM85" s="1"/>
      <c r="XAN85" s="1"/>
      <c r="XAO85" s="1"/>
      <c r="XAP85" s="1"/>
      <c r="XAQ85" s="1"/>
      <c r="XAR85" s="1"/>
      <c r="XAS85" s="1"/>
      <c r="XAT85" s="1"/>
      <c r="XAU85" s="1"/>
      <c r="XAV85" s="1"/>
      <c r="XAW85" s="1"/>
      <c r="XAX85" s="1"/>
      <c r="XAY85" s="1"/>
      <c r="XAZ85" s="1"/>
      <c r="XBA85" s="1"/>
      <c r="XBB85" s="1"/>
      <c r="XBC85" s="1"/>
      <c r="XBD85" s="1"/>
      <c r="XBE85" s="1"/>
      <c r="XBF85" s="1"/>
      <c r="XBG85" s="1"/>
      <c r="XBH85" s="1"/>
      <c r="XBI85" s="1"/>
      <c r="XBJ85" s="1"/>
      <c r="XBK85" s="1"/>
      <c r="XBL85" s="1"/>
      <c r="XBM85" s="1"/>
      <c r="XBN85" s="1"/>
      <c r="XBO85" s="1"/>
      <c r="XBP85" s="1"/>
      <c r="XBQ85" s="1"/>
      <c r="XBR85" s="1"/>
      <c r="XBS85" s="1"/>
      <c r="XBT85" s="1"/>
      <c r="XBU85" s="1"/>
      <c r="XBV85" s="1"/>
      <c r="XBW85" s="1"/>
      <c r="XBX85" s="1"/>
      <c r="XBY85" s="1"/>
      <c r="XBZ85" s="1"/>
      <c r="XCA85" s="1"/>
      <c r="XCB85" s="1"/>
      <c r="XCC85" s="1"/>
      <c r="XCD85" s="1"/>
      <c r="XCE85" s="1"/>
      <c r="XCF85" s="1"/>
      <c r="XCG85" s="1"/>
      <c r="XCH85" s="1"/>
      <c r="XCI85" s="1"/>
      <c r="XCJ85" s="1"/>
      <c r="XCK85" s="1"/>
      <c r="XCL85" s="1"/>
      <c r="XCM85" s="1"/>
      <c r="XCN85" s="1"/>
      <c r="XCO85" s="1"/>
      <c r="XCP85" s="1"/>
      <c r="XCQ85" s="1"/>
      <c r="XCR85" s="1"/>
      <c r="XCS85" s="1"/>
      <c r="XCT85" s="1"/>
      <c r="XCU85" s="1"/>
      <c r="XCV85" s="1"/>
      <c r="XCW85" s="1"/>
      <c r="XCX85" s="1"/>
      <c r="XCY85" s="1"/>
      <c r="XCZ85" s="1"/>
      <c r="XDA85" s="1"/>
      <c r="XDB85" s="1"/>
      <c r="XDC85" s="1"/>
      <c r="XDD85" s="1"/>
      <c r="XDE85" s="1"/>
      <c r="XDF85" s="1"/>
      <c r="XDG85" s="1"/>
      <c r="XDH85" s="1"/>
      <c r="XDI85" s="1"/>
      <c r="XDJ85" s="1"/>
      <c r="XDK85" s="1"/>
      <c r="XDL85" s="1"/>
      <c r="XDM85" s="1"/>
      <c r="XDN85" s="1"/>
      <c r="XDO85" s="1"/>
      <c r="XDP85" s="1"/>
      <c r="XDQ85" s="1"/>
      <c r="XDR85" s="1"/>
      <c r="XDS85" s="1"/>
      <c r="XDT85" s="1"/>
      <c r="XDU85" s="1"/>
      <c r="XDV85" s="1"/>
      <c r="XDW85" s="1"/>
      <c r="XDX85" s="1"/>
      <c r="XDY85" s="1"/>
      <c r="XDZ85" s="1"/>
      <c r="XEA85" s="1"/>
      <c r="XEB85" s="1"/>
      <c r="XEC85" s="1"/>
      <c r="XED85" s="1"/>
      <c r="XEE85" s="1"/>
      <c r="XEF85" s="1"/>
      <c r="XEG85" s="1"/>
      <c r="XEH85" s="1"/>
      <c r="XEI85" s="1"/>
      <c r="XEJ85" s="1"/>
      <c r="XEK85" s="1"/>
      <c r="XEL85" s="1"/>
      <c r="XEM85" s="1"/>
      <c r="XEN85" s="1"/>
      <c r="XEO85" s="1"/>
      <c r="XEP85" s="1"/>
      <c r="XEQ85" s="1"/>
      <c r="XER85" s="1"/>
      <c r="XES85" s="1"/>
      <c r="XET85" s="1"/>
      <c r="XEU85" s="1"/>
      <c r="XEV85" s="1"/>
      <c r="XEW85" s="1"/>
      <c r="XEX85" s="1"/>
      <c r="XEY85" s="1"/>
      <c r="XEZ85" s="1"/>
      <c r="XFA85" s="1"/>
      <c r="XFB85" s="1"/>
      <c r="XFC85" s="1"/>
      <c r="XFD85" s="1"/>
    </row>
    <row r="86" spans="1:16384" s="4" customFormat="1" ht="8.4499999999999993" customHeight="1">
      <c r="A86" s="4" t="s">
        <v>840</v>
      </c>
    </row>
    <row r="87" spans="1:16384" s="4" customFormat="1" ht="8.4499999999999993" customHeight="1">
      <c r="A87" s="4" t="s">
        <v>99</v>
      </c>
    </row>
    <row r="88" spans="1:16384" s="4" customFormat="1" ht="8.4499999999999993" customHeight="1">
      <c r="A88" s="4" t="s">
        <v>168</v>
      </c>
    </row>
    <row r="89" spans="1:16384" s="4" customFormat="1" ht="9.9499999999999993" customHeight="1">
      <c r="A89" s="4" t="s">
        <v>1921</v>
      </c>
    </row>
    <row r="90" spans="1:16384" s="4" customFormat="1" ht="9.9499999999999993" customHeight="1"/>
    <row r="91" spans="1:16384" s="1" customFormat="1" ht="9.9499999999999993" customHeight="1"/>
    <row r="92" spans="1:16384" s="1" customFormat="1" ht="9.9499999999999993" customHeight="1"/>
    <row r="93" spans="1:16384" s="1" customFormat="1" ht="9.9499999999999993" customHeight="1"/>
    <row r="94" spans="1:16384" s="1" customFormat="1" ht="9.9499999999999993" customHeight="1"/>
    <row r="95" spans="1:16384" s="1" customFormat="1" ht="9.9499999999999993" customHeight="1"/>
    <row r="96" spans="1:16384" s="1" customFormat="1" ht="9.9499999999999993" customHeight="1"/>
    <row r="97" s="1" customFormat="1" ht="9.9499999999999993" customHeight="1"/>
    <row r="98" s="1" customFormat="1" ht="9.9499999999999993" customHeight="1"/>
    <row r="99" s="1" customFormat="1" ht="9.9499999999999993" customHeight="1"/>
  </sheetData>
  <phoneticPr fontId="0" type="noConversion"/>
  <pageMargins left="0.51181102362204722" right="0.51181102362204722" top="0.98425196850393704" bottom="0" header="0.51181102362204722" footer="0.19685039370078741"/>
  <pageSetup paperSize="9" firstPageNumber="115" orientation="portrait" useFirstPageNumber="1" r:id="rId1"/>
  <headerFooter alignWithMargins="0">
    <oddFooter>&amp;C&amp;"Times New Roman,Bold"&amp;10&amp;P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>
  <sheetPr codeName="Sheet80"/>
  <dimension ref="A1:Y68"/>
  <sheetViews>
    <sheetView zoomScale="115" zoomScaleNormal="115" workbookViewId="0">
      <selection activeCell="Q59" sqref="Q59"/>
    </sheetView>
  </sheetViews>
  <sheetFormatPr defaultColWidth="10.83203125" defaultRowHeight="9.9499999999999993" customHeight="1"/>
  <cols>
    <col min="1" max="1" width="3.83203125" style="4" customWidth="1"/>
    <col min="2" max="2" width="15.83203125" style="4" bestFit="1" customWidth="1"/>
    <col min="3" max="3" width="6.83203125" style="4" hidden="1" customWidth="1"/>
    <col min="4" max="4" width="7.6640625" style="4" hidden="1" customWidth="1"/>
    <col min="5" max="8" width="7.1640625" style="4" hidden="1" customWidth="1"/>
    <col min="9" max="21" width="8.1640625" style="4" customWidth="1"/>
    <col min="22" max="25" width="7.6640625" style="4" hidden="1" customWidth="1"/>
    <col min="26" max="16384" width="10.83203125" style="4"/>
  </cols>
  <sheetData>
    <row r="1" spans="1:25" s="463" customFormat="1" ht="14.1" customHeight="1">
      <c r="A1" s="458" t="s">
        <v>2460</v>
      </c>
      <c r="B1" s="459"/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60"/>
      <c r="V1" s="459"/>
      <c r="W1" s="459"/>
      <c r="X1" s="459"/>
      <c r="Y1" s="459"/>
    </row>
    <row r="2" spans="1:25" s="463" customFormat="1" ht="14.1" customHeight="1">
      <c r="A2" s="462"/>
      <c r="U2" s="464"/>
    </row>
    <row r="3" spans="1:25" s="463" customFormat="1" ht="14.1" customHeight="1">
      <c r="A3" s="462"/>
      <c r="U3" s="464"/>
    </row>
    <row r="4" spans="1:25" s="463" customFormat="1" ht="14.1" customHeight="1">
      <c r="A4" s="465" t="s">
        <v>280</v>
      </c>
      <c r="B4" s="466"/>
      <c r="C4" s="466"/>
      <c r="D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7"/>
      <c r="V4" s="466"/>
      <c r="W4" s="466"/>
      <c r="X4" s="466"/>
      <c r="Y4" s="466"/>
    </row>
    <row r="5" spans="1:25" ht="9.9499999999999993" customHeight="1">
      <c r="A5" s="108"/>
      <c r="B5" s="54"/>
      <c r="C5" s="960" t="s">
        <v>1575</v>
      </c>
      <c r="D5" s="960"/>
      <c r="E5" s="960"/>
      <c r="F5" s="960"/>
      <c r="G5" s="426"/>
      <c r="H5" s="437"/>
      <c r="I5" s="426"/>
      <c r="J5" s="426"/>
      <c r="K5" s="215"/>
      <c r="L5" s="215"/>
      <c r="M5" s="215"/>
      <c r="N5" s="215"/>
      <c r="O5" s="426"/>
      <c r="P5" s="426"/>
      <c r="Q5" s="426"/>
      <c r="R5" s="426"/>
      <c r="S5" s="426"/>
      <c r="T5" s="426"/>
      <c r="U5" s="426" t="s">
        <v>2894</v>
      </c>
      <c r="V5" s="215"/>
      <c r="W5" s="426"/>
      <c r="X5" s="426"/>
      <c r="Y5" s="437"/>
    </row>
    <row r="6" spans="1:25" ht="9.9499999999999993" customHeight="1">
      <c r="A6" s="384"/>
      <c r="B6" s="378"/>
      <c r="C6" s="1170" t="s">
        <v>748</v>
      </c>
      <c r="D6" s="1170" t="s">
        <v>895</v>
      </c>
      <c r="E6" s="69" t="s">
        <v>1601</v>
      </c>
      <c r="F6" s="69" t="s">
        <v>1683</v>
      </c>
      <c r="G6" s="69" t="s">
        <v>1408</v>
      </c>
      <c r="H6" s="67" t="s">
        <v>1441</v>
      </c>
      <c r="I6" s="69" t="s">
        <v>1442</v>
      </c>
      <c r="J6" s="69" t="s">
        <v>721</v>
      </c>
      <c r="K6" s="69" t="s">
        <v>292</v>
      </c>
      <c r="L6" s="69" t="s">
        <v>1195</v>
      </c>
      <c r="M6" s="69" t="s">
        <v>428</v>
      </c>
      <c r="N6" s="69" t="s">
        <v>1828</v>
      </c>
      <c r="O6" s="69" t="s">
        <v>1915</v>
      </c>
      <c r="P6" s="69" t="s">
        <v>2019</v>
      </c>
      <c r="Q6" s="69" t="s">
        <v>2172</v>
      </c>
      <c r="R6" s="426" t="s">
        <v>2295</v>
      </c>
      <c r="S6" s="426" t="s">
        <v>2635</v>
      </c>
      <c r="T6" s="426" t="s">
        <v>2893</v>
      </c>
      <c r="U6" s="6" t="s">
        <v>1681</v>
      </c>
      <c r="V6" s="66" t="s">
        <v>1682</v>
      </c>
      <c r="W6" s="69" t="s">
        <v>1679</v>
      </c>
      <c r="X6" s="69" t="s">
        <v>1680</v>
      </c>
      <c r="Y6" s="2378" t="s">
        <v>726</v>
      </c>
    </row>
    <row r="7" spans="1:25" s="717" customFormat="1" ht="12" customHeight="1">
      <c r="A7" s="403" t="s">
        <v>176</v>
      </c>
      <c r="B7" s="1476" t="s">
        <v>1188</v>
      </c>
      <c r="C7" s="293">
        <v>24310.5</v>
      </c>
      <c r="D7" s="293">
        <v>21351.5</v>
      </c>
      <c r="E7" s="293">
        <v>31824.71</v>
      </c>
      <c r="F7" s="293">
        <v>31091.040000000001</v>
      </c>
      <c r="G7" s="293">
        <v>34294.57</v>
      </c>
      <c r="H7" s="293">
        <v>32759.184999999998</v>
      </c>
      <c r="I7" s="134">
        <v>30454.933000000001</v>
      </c>
      <c r="J7" s="134">
        <v>28882.224999999999</v>
      </c>
      <c r="K7" s="134">
        <v>34606.126000000004</v>
      </c>
      <c r="L7" s="134">
        <v>41468.1</v>
      </c>
      <c r="M7" s="134">
        <v>46017.818620000005</v>
      </c>
      <c r="N7" s="134">
        <v>49467.563160999998</v>
      </c>
      <c r="O7" s="134">
        <v>46267.369606</v>
      </c>
      <c r="P7" s="134">
        <v>34320.400000000001</v>
      </c>
      <c r="Q7" s="134">
        <v>35001.088187000001</v>
      </c>
      <c r="R7" s="134">
        <v>37776.177789000001</v>
      </c>
      <c r="S7" s="134">
        <v>51129.945438000002</v>
      </c>
      <c r="T7" s="134">
        <v>49790.228813500005</v>
      </c>
      <c r="U7" s="134">
        <v>10206.375689</v>
      </c>
      <c r="V7" s="134">
        <v>12604.890299999997</v>
      </c>
      <c r="W7" s="134">
        <v>12799.773595999995</v>
      </c>
      <c r="X7" s="134">
        <v>11878.923338000002</v>
      </c>
      <c r="Y7" s="2373">
        <v>49322.204121999988</v>
      </c>
    </row>
    <row r="8" spans="1:25" s="717" customFormat="1" ht="12" customHeight="1">
      <c r="A8" s="256">
        <v>1</v>
      </c>
      <c r="B8" s="1477" t="s">
        <v>834</v>
      </c>
      <c r="C8" s="136">
        <v>219.8</v>
      </c>
      <c r="D8" s="136">
        <v>255.1</v>
      </c>
      <c r="E8" s="136">
        <v>879.2</v>
      </c>
      <c r="F8" s="136">
        <v>893.74</v>
      </c>
      <c r="G8" s="32">
        <v>831.47</v>
      </c>
      <c r="H8" s="32">
        <v>894.48500000000001</v>
      </c>
      <c r="I8" s="32">
        <v>482.91</v>
      </c>
      <c r="J8" s="32">
        <v>346.625</v>
      </c>
      <c r="K8" s="32">
        <v>378.62600000000009</v>
      </c>
      <c r="L8" s="32">
        <v>312.72500000000002</v>
      </c>
      <c r="M8" s="32">
        <v>379.60935400000005</v>
      </c>
      <c r="N8" s="32">
        <v>376.90074599999997</v>
      </c>
      <c r="O8" s="32">
        <v>472.21776800000004</v>
      </c>
      <c r="P8" s="32">
        <v>191.38278600000001</v>
      </c>
      <c r="Q8" s="32">
        <v>263.15140100000002</v>
      </c>
      <c r="R8" s="32">
        <v>115.72067300000002</v>
      </c>
      <c r="S8" s="32">
        <v>6.5208000000000004</v>
      </c>
      <c r="T8" s="32">
        <v>0</v>
      </c>
      <c r="U8" s="32">
        <v>0</v>
      </c>
      <c r="V8" s="32">
        <v>79.682514999999995</v>
      </c>
      <c r="W8" s="32">
        <v>75.02814699999999</v>
      </c>
      <c r="X8" s="32">
        <v>109.736497</v>
      </c>
      <c r="Y8" s="2376">
        <v>376.90074599999997</v>
      </c>
    </row>
    <row r="9" spans="1:25" s="717" customFormat="1" ht="12" customHeight="1">
      <c r="A9" s="256">
        <v>2</v>
      </c>
      <c r="B9" s="1477" t="s">
        <v>35</v>
      </c>
      <c r="C9" s="136">
        <v>211.4</v>
      </c>
      <c r="D9" s="136">
        <v>386.7</v>
      </c>
      <c r="E9" s="136">
        <v>232.3</v>
      </c>
      <c r="F9" s="136">
        <v>6.2</v>
      </c>
      <c r="G9" s="32">
        <v>7.5</v>
      </c>
      <c r="H9" s="32">
        <v>0.6</v>
      </c>
      <c r="I9" s="32">
        <v>22.7</v>
      </c>
      <c r="J9" s="32">
        <v>33.799999999999997</v>
      </c>
      <c r="K9" s="32">
        <v>39.4</v>
      </c>
      <c r="L9" s="32">
        <v>11.2</v>
      </c>
      <c r="M9" s="32">
        <v>52.089387000000002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2">
        <v>0</v>
      </c>
      <c r="T9" s="32">
        <v>0</v>
      </c>
      <c r="U9" s="32">
        <v>0</v>
      </c>
      <c r="V9" s="32">
        <v>0</v>
      </c>
      <c r="W9" s="32">
        <v>0</v>
      </c>
      <c r="X9" s="32">
        <v>0</v>
      </c>
      <c r="Y9" s="2376">
        <v>0</v>
      </c>
    </row>
    <row r="10" spans="1:25" s="717" customFormat="1" ht="12" customHeight="1">
      <c r="A10" s="256">
        <v>3</v>
      </c>
      <c r="B10" s="1478" t="s">
        <v>1039</v>
      </c>
      <c r="C10" s="136">
        <v>26</v>
      </c>
      <c r="D10" s="136">
        <v>25.1</v>
      </c>
      <c r="E10" s="136">
        <v>8.8000000000000007</v>
      </c>
      <c r="F10" s="136">
        <v>6</v>
      </c>
      <c r="G10" s="32">
        <v>0.7</v>
      </c>
      <c r="H10" s="32">
        <v>0.5</v>
      </c>
      <c r="I10" s="32">
        <v>151.19999999999999</v>
      </c>
      <c r="J10" s="32">
        <v>0</v>
      </c>
      <c r="K10" s="32">
        <v>0.5</v>
      </c>
      <c r="L10" s="32">
        <v>0</v>
      </c>
      <c r="M10" s="32">
        <v>0.50234000000000001</v>
      </c>
      <c r="N10" s="32">
        <v>1.4633850000000002</v>
      </c>
      <c r="O10" s="32">
        <v>2.0600939999999999</v>
      </c>
      <c r="P10" s="32">
        <v>0</v>
      </c>
      <c r="Q10" s="32">
        <v>8.6655999999999997E-2</v>
      </c>
      <c r="R10" s="32">
        <v>0</v>
      </c>
      <c r="S10" s="32">
        <v>0</v>
      </c>
      <c r="T10" s="32">
        <v>0</v>
      </c>
      <c r="U10" s="32">
        <v>0</v>
      </c>
      <c r="V10" s="32">
        <v>0</v>
      </c>
      <c r="W10" s="32">
        <v>0</v>
      </c>
      <c r="X10" s="32">
        <v>0.62285699999999999</v>
      </c>
      <c r="Y10" s="2376">
        <v>1.4633850000000002</v>
      </c>
    </row>
    <row r="11" spans="1:25" s="717" customFormat="1" ht="12" customHeight="1">
      <c r="A11" s="256">
        <v>4</v>
      </c>
      <c r="B11" s="1478" t="s">
        <v>1040</v>
      </c>
      <c r="C11" s="136">
        <v>41.2</v>
      </c>
      <c r="D11" s="136">
        <v>62.8</v>
      </c>
      <c r="E11" s="136">
        <v>57.1</v>
      </c>
      <c r="F11" s="136">
        <v>105.9</v>
      </c>
      <c r="G11" s="32">
        <v>121.3</v>
      </c>
      <c r="H11" s="32">
        <v>264.5</v>
      </c>
      <c r="I11" s="32">
        <v>152.19999999999999</v>
      </c>
      <c r="J11" s="32">
        <v>90.6</v>
      </c>
      <c r="K11" s="32">
        <v>50.699999999999996</v>
      </c>
      <c r="L11" s="32">
        <v>70.5</v>
      </c>
      <c r="M11" s="32">
        <v>187.50260899999998</v>
      </c>
      <c r="N11" s="32">
        <v>182.361557</v>
      </c>
      <c r="O11" s="32">
        <v>180.38619999999997</v>
      </c>
      <c r="P11" s="32">
        <v>143.40656999999999</v>
      </c>
      <c r="Q11" s="32">
        <v>266.928629</v>
      </c>
      <c r="R11" s="32">
        <v>325.12774899999999</v>
      </c>
      <c r="S11" s="32">
        <v>286.47884399999998</v>
      </c>
      <c r="T11" s="32">
        <v>204.54895400000001</v>
      </c>
      <c r="U11" s="32">
        <v>98.522175000000004</v>
      </c>
      <c r="V11" s="32">
        <v>61.106009</v>
      </c>
      <c r="W11" s="32">
        <v>57.675510000000003</v>
      </c>
      <c r="X11" s="32">
        <v>28.526205000000001</v>
      </c>
      <c r="Y11" s="2376">
        <v>181.470472</v>
      </c>
    </row>
    <row r="12" spans="1:25" s="717" customFormat="1" ht="12" customHeight="1">
      <c r="A12" s="256">
        <v>5</v>
      </c>
      <c r="B12" s="1478" t="s">
        <v>1041</v>
      </c>
      <c r="C12" s="136">
        <v>56.7</v>
      </c>
      <c r="D12" s="136">
        <v>102.7</v>
      </c>
      <c r="E12" s="136">
        <v>81.5</v>
      </c>
      <c r="F12" s="136">
        <v>69.7</v>
      </c>
      <c r="G12" s="32">
        <v>43.9</v>
      </c>
      <c r="H12" s="32">
        <v>56.8</v>
      </c>
      <c r="I12" s="32">
        <v>35.799999999999997</v>
      </c>
      <c r="J12" s="32">
        <v>59.7</v>
      </c>
      <c r="K12" s="32">
        <v>7.6</v>
      </c>
      <c r="L12" s="32">
        <v>74.8</v>
      </c>
      <c r="M12" s="32">
        <v>2.6064000000000007</v>
      </c>
      <c r="N12" s="32">
        <v>1.2192000000000001</v>
      </c>
      <c r="O12" s="32">
        <v>1.1380000000000001</v>
      </c>
      <c r="P12" s="32">
        <v>0.4572</v>
      </c>
      <c r="Q12" s="32">
        <v>0</v>
      </c>
      <c r="R12" s="32">
        <v>0.58000000000000007</v>
      </c>
      <c r="S12" s="32">
        <v>0.35630000000000001</v>
      </c>
      <c r="T12" s="32">
        <v>0</v>
      </c>
      <c r="U12" s="32">
        <v>0</v>
      </c>
      <c r="V12" s="32">
        <v>0</v>
      </c>
      <c r="W12" s="32">
        <v>0.24099999999999999</v>
      </c>
      <c r="X12" s="32">
        <v>0.3352</v>
      </c>
      <c r="Y12" s="2376">
        <v>1.2192000000000001</v>
      </c>
    </row>
    <row r="13" spans="1:25" s="717" customFormat="1" ht="12" customHeight="1">
      <c r="A13" s="256">
        <v>6</v>
      </c>
      <c r="B13" s="1478" t="s">
        <v>1042</v>
      </c>
      <c r="C13" s="136">
        <v>359.9</v>
      </c>
      <c r="D13" s="136">
        <v>469.6</v>
      </c>
      <c r="E13" s="136">
        <v>607</v>
      </c>
      <c r="F13" s="136">
        <v>608.1</v>
      </c>
      <c r="G13" s="32">
        <v>848.1</v>
      </c>
      <c r="H13" s="32">
        <v>1034.8</v>
      </c>
      <c r="I13" s="32">
        <v>1216</v>
      </c>
      <c r="J13" s="32">
        <v>1316</v>
      </c>
      <c r="K13" s="32">
        <v>1914.5</v>
      </c>
      <c r="L13" s="32">
        <v>3275.5</v>
      </c>
      <c r="M13" s="32">
        <v>3849.566804</v>
      </c>
      <c r="N13" s="32">
        <v>4267.2420409999995</v>
      </c>
      <c r="O13" s="32">
        <v>3839.6551520000003</v>
      </c>
      <c r="P13" s="32">
        <v>4633.3205510000007</v>
      </c>
      <c r="Q13" s="32">
        <v>3906.1690399999998</v>
      </c>
      <c r="R13" s="32">
        <v>4846.2515149999999</v>
      </c>
      <c r="S13" s="32">
        <v>4283.8808159999999</v>
      </c>
      <c r="T13" s="32">
        <v>4007.2664679999998</v>
      </c>
      <c r="U13" s="32">
        <v>1468.6471999999999</v>
      </c>
      <c r="V13" s="32">
        <v>1616.3610329999999</v>
      </c>
      <c r="W13" s="32">
        <v>1150.0524</v>
      </c>
      <c r="X13" s="32">
        <v>580.03717600000004</v>
      </c>
      <c r="Y13" s="2376">
        <v>4267.2420410000004</v>
      </c>
    </row>
    <row r="14" spans="1:25" s="717" customFormat="1" ht="12" customHeight="1">
      <c r="A14" s="256">
        <v>7</v>
      </c>
      <c r="B14" s="1478" t="s">
        <v>1043</v>
      </c>
      <c r="C14" s="136">
        <v>180.4</v>
      </c>
      <c r="D14" s="136">
        <v>145.4</v>
      </c>
      <c r="E14" s="136">
        <v>438.7</v>
      </c>
      <c r="F14" s="136">
        <v>382.4</v>
      </c>
      <c r="G14" s="32">
        <v>542.79999999999995</v>
      </c>
      <c r="H14" s="32">
        <v>543.70000000000005</v>
      </c>
      <c r="I14" s="32">
        <v>1217.0999999999999</v>
      </c>
      <c r="J14" s="32">
        <v>1682</v>
      </c>
      <c r="K14" s="32">
        <v>1114</v>
      </c>
      <c r="L14" s="32">
        <v>1002.5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2376">
        <v>0</v>
      </c>
    </row>
    <row r="15" spans="1:25" s="717" customFormat="1" ht="12" customHeight="1">
      <c r="A15" s="256">
        <v>8</v>
      </c>
      <c r="B15" s="1478" t="s">
        <v>1046</v>
      </c>
      <c r="C15" s="136">
        <v>215</v>
      </c>
      <c r="D15" s="136">
        <v>405.9</v>
      </c>
      <c r="E15" s="136">
        <v>547.4</v>
      </c>
      <c r="F15" s="136">
        <v>454.6</v>
      </c>
      <c r="G15" s="32">
        <v>80.900000000000006</v>
      </c>
      <c r="H15" s="32">
        <v>176.9</v>
      </c>
      <c r="I15" s="32">
        <v>350.50300000000004</v>
      </c>
      <c r="J15" s="32">
        <v>144.1</v>
      </c>
      <c r="K15" s="32">
        <v>63.7</v>
      </c>
      <c r="L15" s="32">
        <v>83.300000000000011</v>
      </c>
      <c r="M15" s="32">
        <v>26.555301</v>
      </c>
      <c r="N15" s="32">
        <v>267.00130000000001</v>
      </c>
      <c r="O15" s="32">
        <v>617.149269</v>
      </c>
      <c r="P15" s="32">
        <v>382.95647600000001</v>
      </c>
      <c r="Q15" s="32">
        <v>555.42791099999999</v>
      </c>
      <c r="R15" s="32">
        <v>467.911</v>
      </c>
      <c r="S15" s="32">
        <v>492.70035500000006</v>
      </c>
      <c r="T15" s="32">
        <v>195.40499299999999</v>
      </c>
      <c r="U15" s="32">
        <v>25.088000000000001</v>
      </c>
      <c r="V15" s="32">
        <v>84.986999999999995</v>
      </c>
      <c r="W15" s="32">
        <v>89.078100000000006</v>
      </c>
      <c r="X15" s="32">
        <v>71.228200000000001</v>
      </c>
      <c r="Y15" s="2376">
        <v>267.00130000000001</v>
      </c>
    </row>
    <row r="16" spans="1:25" s="717" customFormat="1" ht="12" customHeight="1">
      <c r="A16" s="256">
        <v>9</v>
      </c>
      <c r="B16" s="1477" t="s">
        <v>1130</v>
      </c>
      <c r="C16" s="136">
        <v>87.3</v>
      </c>
      <c r="D16" s="136">
        <v>148.5</v>
      </c>
      <c r="E16" s="136">
        <v>1407.5</v>
      </c>
      <c r="F16" s="136">
        <v>1057.5</v>
      </c>
      <c r="G16" s="32">
        <v>950.2</v>
      </c>
      <c r="H16" s="32">
        <v>275.7</v>
      </c>
      <c r="I16" s="32">
        <v>290.10000000000002</v>
      </c>
      <c r="J16" s="32">
        <v>151.80000000000001</v>
      </c>
      <c r="K16" s="32">
        <v>147.59999999999997</v>
      </c>
      <c r="L16" s="32">
        <v>8.6</v>
      </c>
      <c r="M16" s="32">
        <v>0.167823</v>
      </c>
      <c r="N16" s="32">
        <v>0</v>
      </c>
      <c r="O16" s="32">
        <v>16.616415</v>
      </c>
      <c r="P16" s="32">
        <v>6.7113969999999998</v>
      </c>
      <c r="Q16" s="32">
        <v>10.104771</v>
      </c>
      <c r="R16" s="32">
        <v>7.7116000000000007</v>
      </c>
      <c r="S16" s="32">
        <v>4.5511799999999996</v>
      </c>
      <c r="T16" s="32">
        <v>0.24559999999999998</v>
      </c>
      <c r="U16" s="32">
        <v>0.26</v>
      </c>
      <c r="V16" s="32">
        <v>0</v>
      </c>
      <c r="W16" s="32">
        <v>0</v>
      </c>
      <c r="X16" s="32">
        <v>0</v>
      </c>
      <c r="Y16" s="2376">
        <v>0</v>
      </c>
    </row>
    <row r="17" spans="1:25" s="717" customFormat="1" ht="12" customHeight="1">
      <c r="A17" s="256">
        <v>10</v>
      </c>
      <c r="B17" s="1478" t="s">
        <v>1047</v>
      </c>
      <c r="C17" s="136">
        <v>8.9</v>
      </c>
      <c r="D17" s="136">
        <v>4.7</v>
      </c>
      <c r="E17" s="136">
        <v>9.1999999999999993</v>
      </c>
      <c r="F17" s="136">
        <v>29.1</v>
      </c>
      <c r="G17" s="32">
        <v>16</v>
      </c>
      <c r="H17" s="32">
        <v>24.3</v>
      </c>
      <c r="I17" s="32">
        <v>21.3</v>
      </c>
      <c r="J17" s="32">
        <v>21</v>
      </c>
      <c r="K17" s="32">
        <v>35.1</v>
      </c>
      <c r="L17" s="32">
        <v>63.099999999999994</v>
      </c>
      <c r="M17" s="32">
        <v>49.813547</v>
      </c>
      <c r="N17" s="32">
        <v>64.52870999999999</v>
      </c>
      <c r="O17" s="32">
        <v>82.434168999999997</v>
      </c>
      <c r="P17" s="32">
        <v>95.305095999999992</v>
      </c>
      <c r="Q17" s="32">
        <v>70.983170000000001</v>
      </c>
      <c r="R17" s="32">
        <v>93.815797000000003</v>
      </c>
      <c r="S17" s="32">
        <v>82.080905000000001</v>
      </c>
      <c r="T17" s="32">
        <v>61.883759999999995</v>
      </c>
      <c r="U17" s="32">
        <v>21.495911999999997</v>
      </c>
      <c r="V17" s="32">
        <v>14.608876</v>
      </c>
      <c r="W17" s="32">
        <v>18.969918999999997</v>
      </c>
      <c r="X17" s="32">
        <v>27.342165000000001</v>
      </c>
      <c r="Y17" s="2376">
        <v>64.52870999999999</v>
      </c>
    </row>
    <row r="18" spans="1:25" s="717" customFormat="1" ht="12" customHeight="1">
      <c r="A18" s="256">
        <v>11</v>
      </c>
      <c r="B18" s="1477" t="s">
        <v>1048</v>
      </c>
      <c r="C18" s="136">
        <v>2620.5</v>
      </c>
      <c r="D18" s="136">
        <v>356.6</v>
      </c>
      <c r="E18" s="136">
        <v>530.1</v>
      </c>
      <c r="F18" s="136">
        <v>305.8</v>
      </c>
      <c r="G18" s="32">
        <v>206</v>
      </c>
      <c r="H18" s="32">
        <v>617.4</v>
      </c>
      <c r="I18" s="32">
        <v>571.79999999999995</v>
      </c>
      <c r="J18" s="32">
        <v>643.6</v>
      </c>
      <c r="K18" s="32">
        <v>302.60000000000002</v>
      </c>
      <c r="L18" s="32">
        <v>1213.2</v>
      </c>
      <c r="M18" s="32">
        <v>1184.164174</v>
      </c>
      <c r="N18" s="32">
        <v>1426.8647369999999</v>
      </c>
      <c r="O18" s="32">
        <v>1260.583363</v>
      </c>
      <c r="P18" s="32">
        <v>892.07842000000005</v>
      </c>
      <c r="Q18" s="32">
        <v>793.51619200000005</v>
      </c>
      <c r="R18" s="32">
        <v>950.17199399999981</v>
      </c>
      <c r="S18" s="32">
        <v>971.19859900000006</v>
      </c>
      <c r="T18" s="32">
        <v>487.91181900000004</v>
      </c>
      <c r="U18" s="32">
        <v>125.501662</v>
      </c>
      <c r="V18" s="32">
        <v>372.76619700000003</v>
      </c>
      <c r="W18" s="32">
        <v>348.10251599999998</v>
      </c>
      <c r="X18" s="32">
        <v>311.8886</v>
      </c>
      <c r="Y18" s="2376">
        <v>1426.8647369999999</v>
      </c>
    </row>
    <row r="19" spans="1:25" s="717" customFormat="1" ht="12" customHeight="1">
      <c r="A19" s="256">
        <v>12</v>
      </c>
      <c r="B19" s="1478" t="s">
        <v>1049</v>
      </c>
      <c r="C19" s="136">
        <v>80.5</v>
      </c>
      <c r="D19" s="136">
        <v>108.4</v>
      </c>
      <c r="E19" s="136">
        <v>80.099999999999994</v>
      </c>
      <c r="F19" s="136">
        <v>62.2</v>
      </c>
      <c r="G19" s="32">
        <v>49.6</v>
      </c>
      <c r="H19" s="32">
        <v>54</v>
      </c>
      <c r="I19" s="32">
        <v>68</v>
      </c>
      <c r="J19" s="32">
        <v>91.1</v>
      </c>
      <c r="K19" s="32">
        <v>3.4</v>
      </c>
      <c r="L19" s="32">
        <v>20.3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2376">
        <v>0</v>
      </c>
    </row>
    <row r="20" spans="1:25" s="717" customFormat="1" ht="12" customHeight="1">
      <c r="A20" s="256">
        <v>13</v>
      </c>
      <c r="B20" s="1477" t="s">
        <v>1050</v>
      </c>
      <c r="C20" s="136">
        <v>6.1</v>
      </c>
      <c r="D20" s="136">
        <v>2.4</v>
      </c>
      <c r="E20" s="136">
        <v>1.8</v>
      </c>
      <c r="F20" s="136">
        <v>1.2</v>
      </c>
      <c r="G20" s="32">
        <v>0.1</v>
      </c>
      <c r="H20" s="32">
        <v>0.1</v>
      </c>
      <c r="I20" s="32">
        <v>69.7</v>
      </c>
      <c r="J20" s="32">
        <v>1.8</v>
      </c>
      <c r="K20" s="32">
        <v>0.3</v>
      </c>
      <c r="L20" s="32">
        <v>2.7</v>
      </c>
      <c r="M20" s="32">
        <v>9.8844470000000015</v>
      </c>
      <c r="N20" s="32">
        <v>18.036214999999999</v>
      </c>
      <c r="O20" s="32">
        <v>9.3421310000000002</v>
      </c>
      <c r="P20" s="32">
        <v>21.296969000000001</v>
      </c>
      <c r="Q20" s="32">
        <v>17.069208000000003</v>
      </c>
      <c r="R20" s="32">
        <v>16.181284999999999</v>
      </c>
      <c r="S20" s="32">
        <v>2.5525500000000001</v>
      </c>
      <c r="T20" s="32">
        <v>4.4212999999999996</v>
      </c>
      <c r="U20" s="32">
        <v>7.8041599999999995</v>
      </c>
      <c r="V20" s="32">
        <v>1.161189</v>
      </c>
      <c r="W20" s="32">
        <v>0.77430600000000005</v>
      </c>
      <c r="X20" s="32">
        <v>9.8463189999999994</v>
      </c>
      <c r="Y20" s="2376">
        <v>16.155965000000002</v>
      </c>
    </row>
    <row r="21" spans="1:25" s="717" customFormat="1" ht="12" customHeight="1">
      <c r="A21" s="256">
        <v>14</v>
      </c>
      <c r="B21" s="1477" t="s">
        <v>1051</v>
      </c>
      <c r="C21" s="136">
        <v>165.9</v>
      </c>
      <c r="D21" s="136">
        <v>357.2</v>
      </c>
      <c r="E21" s="136">
        <v>424</v>
      </c>
      <c r="F21" s="136">
        <v>519.29999999999995</v>
      </c>
      <c r="G21" s="32">
        <v>127.8</v>
      </c>
      <c r="H21" s="32">
        <v>242.7</v>
      </c>
      <c r="I21" s="32">
        <v>1098.4000000000001</v>
      </c>
      <c r="J21" s="32">
        <v>567.9</v>
      </c>
      <c r="K21" s="32">
        <v>806.6</v>
      </c>
      <c r="L21" s="32">
        <v>1593.2</v>
      </c>
      <c r="M21" s="32">
        <v>3562.9824920000001</v>
      </c>
      <c r="N21" s="32">
        <v>3030.9714280000003</v>
      </c>
      <c r="O21" s="32">
        <v>2993.7051259999994</v>
      </c>
      <c r="P21" s="32">
        <v>938.894541</v>
      </c>
      <c r="Q21" s="32">
        <v>1026.017102</v>
      </c>
      <c r="R21" s="32">
        <v>246.36623000000003</v>
      </c>
      <c r="S21" s="32">
        <v>209.93287999999998</v>
      </c>
      <c r="T21" s="32">
        <v>94.240590999999995</v>
      </c>
      <c r="U21" s="32">
        <v>18.017325</v>
      </c>
      <c r="V21" s="32">
        <v>623.07079800000008</v>
      </c>
      <c r="W21" s="32">
        <v>866.77568599999995</v>
      </c>
      <c r="X21" s="32">
        <v>1004.503638</v>
      </c>
      <c r="Y21" s="2376">
        <v>3030.9714280000003</v>
      </c>
    </row>
    <row r="22" spans="1:25" s="717" customFormat="1" ht="12" customHeight="1">
      <c r="A22" s="256">
        <v>15</v>
      </c>
      <c r="B22" s="1478" t="s">
        <v>1052</v>
      </c>
      <c r="C22" s="136">
        <v>7081.4</v>
      </c>
      <c r="D22" s="136">
        <v>3812.3</v>
      </c>
      <c r="E22" s="136">
        <v>4635.8999999999996</v>
      </c>
      <c r="F22" s="136">
        <v>3861.7</v>
      </c>
      <c r="G22" s="32">
        <v>4136.5</v>
      </c>
      <c r="H22" s="32">
        <v>2132.3000000000002</v>
      </c>
      <c r="I22" s="32">
        <v>9.1</v>
      </c>
      <c r="J22" s="32">
        <v>4.5999999999999996</v>
      </c>
      <c r="K22" s="32">
        <v>19.399999999999999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2376">
        <v>0</v>
      </c>
    </row>
    <row r="23" spans="1:25" s="717" customFormat="1" ht="12" customHeight="1">
      <c r="A23" s="256">
        <v>16</v>
      </c>
      <c r="B23" s="1478" t="s">
        <v>1053</v>
      </c>
      <c r="C23" s="136">
        <v>60</v>
      </c>
      <c r="D23" s="136">
        <v>54.6</v>
      </c>
      <c r="E23" s="136">
        <v>83.1</v>
      </c>
      <c r="F23" s="136">
        <v>103</v>
      </c>
      <c r="G23" s="32">
        <v>110.9</v>
      </c>
      <c r="H23" s="32">
        <v>101.7</v>
      </c>
      <c r="I23" s="32">
        <v>106.477</v>
      </c>
      <c r="J23" s="32">
        <v>126.8</v>
      </c>
      <c r="K23" s="32">
        <v>321.90000000000003</v>
      </c>
      <c r="L23" s="32">
        <v>370.99999999999994</v>
      </c>
      <c r="M23" s="32">
        <v>135.82432000000003</v>
      </c>
      <c r="N23" s="32">
        <v>155.97693000000001</v>
      </c>
      <c r="O23" s="32">
        <v>154.661866</v>
      </c>
      <c r="P23" s="32">
        <v>138.087616</v>
      </c>
      <c r="Q23" s="32">
        <v>145.362976</v>
      </c>
      <c r="R23" s="32">
        <v>119.402146</v>
      </c>
      <c r="S23" s="32">
        <v>82.71532599999999</v>
      </c>
      <c r="T23" s="32">
        <v>1.72</v>
      </c>
      <c r="U23" s="32">
        <v>0</v>
      </c>
      <c r="V23" s="32">
        <v>38.040019999999998</v>
      </c>
      <c r="W23" s="32">
        <v>46.042363999999999</v>
      </c>
      <c r="X23" s="32">
        <v>42.069195999999998</v>
      </c>
      <c r="Y23" s="2376">
        <v>155.88937999999999</v>
      </c>
    </row>
    <row r="24" spans="1:25" s="717" customFormat="1" ht="12" customHeight="1">
      <c r="A24" s="256">
        <v>17</v>
      </c>
      <c r="B24" s="1478" t="s">
        <v>1054</v>
      </c>
      <c r="C24" s="136">
        <v>207.9</v>
      </c>
      <c r="D24" s="136">
        <v>315.39999999999998</v>
      </c>
      <c r="E24" s="136">
        <v>161</v>
      </c>
      <c r="F24" s="136">
        <v>275.2</v>
      </c>
      <c r="G24" s="32">
        <v>541.29999999999995</v>
      </c>
      <c r="H24" s="32">
        <v>543.20000000000005</v>
      </c>
      <c r="I24" s="32">
        <v>335.1</v>
      </c>
      <c r="J24" s="32">
        <v>353.9</v>
      </c>
      <c r="K24" s="32">
        <v>301.60000000000002</v>
      </c>
      <c r="L24" s="32">
        <v>366.59999999999997</v>
      </c>
      <c r="M24" s="32">
        <v>1311.6158229999999</v>
      </c>
      <c r="N24" s="32">
        <v>469.32903999999991</v>
      </c>
      <c r="O24" s="32">
        <v>461.39467099999996</v>
      </c>
      <c r="P24" s="32">
        <v>521.931782</v>
      </c>
      <c r="Q24" s="32">
        <v>232.33454699999999</v>
      </c>
      <c r="R24" s="32">
        <v>701.02284099999986</v>
      </c>
      <c r="S24" s="32">
        <v>497.32837600000005</v>
      </c>
      <c r="T24" s="32">
        <v>400.22088000000002</v>
      </c>
      <c r="U24" s="32">
        <v>165.05697599999999</v>
      </c>
      <c r="V24" s="32">
        <v>156.51427899999999</v>
      </c>
      <c r="W24" s="32">
        <v>73.454708999999994</v>
      </c>
      <c r="X24" s="32">
        <v>89.915030000000002</v>
      </c>
      <c r="Y24" s="2376">
        <v>451.72728699999993</v>
      </c>
    </row>
    <row r="25" spans="1:25" s="717" customFormat="1" ht="12" customHeight="1">
      <c r="A25" s="256">
        <v>18</v>
      </c>
      <c r="B25" s="1478" t="s">
        <v>1055</v>
      </c>
      <c r="C25" s="136">
        <v>31.8</v>
      </c>
      <c r="D25" s="136">
        <v>44.8</v>
      </c>
      <c r="E25" s="136">
        <v>104.7</v>
      </c>
      <c r="F25" s="136">
        <v>32.9</v>
      </c>
      <c r="G25" s="32">
        <v>20</v>
      </c>
      <c r="H25" s="32">
        <v>21.8</v>
      </c>
      <c r="I25" s="32">
        <v>53.38</v>
      </c>
      <c r="J25" s="32">
        <v>15.6</v>
      </c>
      <c r="K25" s="32">
        <v>19.700000000000003</v>
      </c>
      <c r="L25" s="32">
        <v>73.199999999999989</v>
      </c>
      <c r="M25" s="32">
        <v>22.145959000000001</v>
      </c>
      <c r="N25" s="32">
        <v>23.146397999999998</v>
      </c>
      <c r="O25" s="32">
        <v>27.232939000000002</v>
      </c>
      <c r="P25" s="32">
        <v>25.201698999999998</v>
      </c>
      <c r="Q25" s="32">
        <v>44.238967000000002</v>
      </c>
      <c r="R25" s="32">
        <v>39.153072999999992</v>
      </c>
      <c r="S25" s="32">
        <v>50.949211999999996</v>
      </c>
      <c r="T25" s="32">
        <v>53.928938000000002</v>
      </c>
      <c r="U25" s="32">
        <v>0.748027</v>
      </c>
      <c r="V25" s="32">
        <v>4.7511809999999999</v>
      </c>
      <c r="W25" s="32">
        <v>6.7152010000000004</v>
      </c>
      <c r="X25" s="32">
        <v>3.1850699999999996</v>
      </c>
      <c r="Y25" s="2376">
        <v>20.047566</v>
      </c>
    </row>
    <row r="26" spans="1:25" s="717" customFormat="1" ht="12" customHeight="1">
      <c r="A26" s="256">
        <v>19</v>
      </c>
      <c r="B26" s="1478" t="s">
        <v>1056</v>
      </c>
      <c r="C26" s="136">
        <v>84.1</v>
      </c>
      <c r="D26" s="136">
        <v>111.9</v>
      </c>
      <c r="E26" s="136">
        <v>132.4</v>
      </c>
      <c r="F26" s="136">
        <v>133.5</v>
      </c>
      <c r="G26" s="32">
        <v>105.6</v>
      </c>
      <c r="H26" s="32">
        <v>148.6</v>
      </c>
      <c r="I26" s="32">
        <v>206.613</v>
      </c>
      <c r="J26" s="32">
        <v>239</v>
      </c>
      <c r="K26" s="32">
        <v>172</v>
      </c>
      <c r="L26" s="32">
        <v>89.9</v>
      </c>
      <c r="M26" s="32">
        <v>313.37270799999999</v>
      </c>
      <c r="N26" s="32">
        <v>244.78256500000001</v>
      </c>
      <c r="O26" s="32">
        <v>500.26092099999994</v>
      </c>
      <c r="P26" s="32">
        <v>372.68145800000002</v>
      </c>
      <c r="Q26" s="32">
        <v>603.71924200000001</v>
      </c>
      <c r="R26" s="32">
        <v>728.50178499999993</v>
      </c>
      <c r="S26" s="32">
        <v>723.425884</v>
      </c>
      <c r="T26" s="32">
        <v>926.88951099999997</v>
      </c>
      <c r="U26" s="32">
        <v>265.09960699999999</v>
      </c>
      <c r="V26" s="32">
        <v>49.129000999999995</v>
      </c>
      <c r="W26" s="32">
        <v>66.421949000000012</v>
      </c>
      <c r="X26" s="32">
        <v>85.306759</v>
      </c>
      <c r="Y26" s="2376">
        <v>244.12708500000002</v>
      </c>
    </row>
    <row r="27" spans="1:25" s="717" customFormat="1" ht="12" customHeight="1">
      <c r="A27" s="256">
        <v>20</v>
      </c>
      <c r="B27" s="1477" t="s">
        <v>1057</v>
      </c>
      <c r="C27" s="136">
        <v>452.9</v>
      </c>
      <c r="D27" s="136">
        <v>600.1</v>
      </c>
      <c r="E27" s="136">
        <v>1091.3</v>
      </c>
      <c r="F27" s="136">
        <v>1139.5999999999999</v>
      </c>
      <c r="G27" s="32">
        <v>1591.3</v>
      </c>
      <c r="H27" s="32">
        <v>1836.4</v>
      </c>
      <c r="I27" s="32">
        <v>1952.2</v>
      </c>
      <c r="J27" s="32">
        <v>1750.1</v>
      </c>
      <c r="K27" s="32">
        <v>2363.1</v>
      </c>
      <c r="L27" s="32">
        <v>3027.1</v>
      </c>
      <c r="M27" s="32">
        <v>3801.6392150000001</v>
      </c>
      <c r="N27" s="32">
        <v>4431.5296330000001</v>
      </c>
      <c r="O27" s="32">
        <v>4773.2542830000002</v>
      </c>
      <c r="P27" s="32">
        <v>3247.6331590000004</v>
      </c>
      <c r="Q27" s="32">
        <v>5057.5497880000003</v>
      </c>
      <c r="R27" s="32">
        <v>4738.459237</v>
      </c>
      <c r="S27" s="32">
        <v>4549.8538099999996</v>
      </c>
      <c r="T27" s="32">
        <v>3430.2274110000008</v>
      </c>
      <c r="U27" s="32">
        <v>997.54494899999997</v>
      </c>
      <c r="V27" s="32">
        <v>794.24280499999998</v>
      </c>
      <c r="W27" s="32">
        <v>1400.9128940000001</v>
      </c>
      <c r="X27" s="32">
        <v>1166.8484989999999</v>
      </c>
      <c r="Y27" s="2376">
        <v>4431.5296330000001</v>
      </c>
    </row>
    <row r="28" spans="1:25" s="717" customFormat="1" ht="12" customHeight="1">
      <c r="A28" s="256">
        <v>21</v>
      </c>
      <c r="B28" s="1478" t="s">
        <v>1058</v>
      </c>
      <c r="C28" s="136">
        <v>1630.1</v>
      </c>
      <c r="D28" s="136">
        <v>1899</v>
      </c>
      <c r="E28" s="136">
        <v>2693.5</v>
      </c>
      <c r="F28" s="136">
        <v>2636.8</v>
      </c>
      <c r="G28" s="32">
        <v>2756.8</v>
      </c>
      <c r="H28" s="32">
        <v>2582.5</v>
      </c>
      <c r="I28" s="32">
        <v>1282.5</v>
      </c>
      <c r="J28" s="32">
        <v>2896.7</v>
      </c>
      <c r="K28" s="32">
        <v>3998.1</v>
      </c>
      <c r="L28" s="32">
        <v>4064.7</v>
      </c>
      <c r="M28" s="32">
        <v>4108.3933209999996</v>
      </c>
      <c r="N28" s="32">
        <v>4302.2471799999994</v>
      </c>
      <c r="O28" s="32">
        <v>4273.1254010000002</v>
      </c>
      <c r="P28" s="32">
        <v>4245.862916</v>
      </c>
      <c r="Q28" s="32">
        <v>4460.4511640000001</v>
      </c>
      <c r="R28" s="32">
        <v>4643.5403120000001</v>
      </c>
      <c r="S28" s="32">
        <v>5811.4162900000001</v>
      </c>
      <c r="T28" s="32">
        <v>5262.2016329999997</v>
      </c>
      <c r="U28" s="32">
        <v>1601.4271010000002</v>
      </c>
      <c r="V28" s="32">
        <v>1088.4355419999999</v>
      </c>
      <c r="W28" s="32">
        <v>1295.1307139999999</v>
      </c>
      <c r="X28" s="32">
        <v>856.56518500000004</v>
      </c>
      <c r="Y28" s="2376">
        <v>4302.2471800000003</v>
      </c>
    </row>
    <row r="29" spans="1:25" s="717" customFormat="1" ht="12" customHeight="1">
      <c r="A29" s="250"/>
      <c r="B29" s="1478" t="s">
        <v>250</v>
      </c>
      <c r="C29" s="136">
        <v>44.7</v>
      </c>
      <c r="D29" s="136">
        <v>44.2</v>
      </c>
      <c r="E29" s="136">
        <v>186.1</v>
      </c>
      <c r="F29" s="136">
        <v>464.5</v>
      </c>
      <c r="G29" s="32">
        <v>375.1</v>
      </c>
      <c r="H29" s="32">
        <v>528.79999999999995</v>
      </c>
      <c r="I29" s="32">
        <v>207.1</v>
      </c>
      <c r="J29" s="32">
        <v>363.9</v>
      </c>
      <c r="K29" s="32">
        <v>893.69999999999993</v>
      </c>
      <c r="L29" s="32">
        <v>1094.5</v>
      </c>
      <c r="M29" s="32">
        <v>0</v>
      </c>
      <c r="N29" s="32">
        <v>5.6425099999999997</v>
      </c>
      <c r="O29" s="32">
        <v>10.736265</v>
      </c>
      <c r="P29" s="32">
        <v>85.633512999999994</v>
      </c>
      <c r="Q29" s="32">
        <v>137.96958000000001</v>
      </c>
      <c r="R29" s="32">
        <v>220.055115</v>
      </c>
      <c r="S29" s="32">
        <v>318.422956</v>
      </c>
      <c r="T29" s="32">
        <v>312.76492499999995</v>
      </c>
      <c r="U29" s="32">
        <v>96.588117999999994</v>
      </c>
      <c r="V29" s="32">
        <v>0</v>
      </c>
      <c r="W29" s="32">
        <v>2.645683</v>
      </c>
      <c r="X29" s="32">
        <v>2.9968270000000001</v>
      </c>
      <c r="Y29" s="2376">
        <v>5.6425099999999997</v>
      </c>
    </row>
    <row r="30" spans="1:25" s="717" customFormat="1" ht="12" customHeight="1">
      <c r="A30" s="250"/>
      <c r="B30" s="1478" t="s">
        <v>1184</v>
      </c>
      <c r="C30" s="136">
        <v>609.20000000000005</v>
      </c>
      <c r="D30" s="136">
        <v>855.9</v>
      </c>
      <c r="E30" s="136">
        <v>1456.2</v>
      </c>
      <c r="F30" s="136">
        <v>1265.4000000000001</v>
      </c>
      <c r="G30" s="32">
        <v>1408.6</v>
      </c>
      <c r="H30" s="32">
        <v>1219.9000000000001</v>
      </c>
      <c r="I30" s="32">
        <v>458.8</v>
      </c>
      <c r="J30" s="32">
        <v>2016.5</v>
      </c>
      <c r="K30" s="32">
        <v>1866.1000000000001</v>
      </c>
      <c r="L30" s="32">
        <v>2102.4</v>
      </c>
      <c r="M30" s="32">
        <v>3673.1193269999994</v>
      </c>
      <c r="N30" s="32">
        <v>3578.6014620000001</v>
      </c>
      <c r="O30" s="32">
        <v>3746.4642290000002</v>
      </c>
      <c r="P30" s="32">
        <v>3787.4533680000004</v>
      </c>
      <c r="Q30" s="32">
        <v>3613.3219340000005</v>
      </c>
      <c r="R30" s="32">
        <v>4419.3611970000002</v>
      </c>
      <c r="S30" s="32">
        <v>5492.9933340000007</v>
      </c>
      <c r="T30" s="32">
        <v>4949.4367080000002</v>
      </c>
      <c r="U30" s="32">
        <v>1504.8389830000001</v>
      </c>
      <c r="V30" s="32">
        <v>934.46932700000002</v>
      </c>
      <c r="W30" s="32">
        <v>1031.014134</v>
      </c>
      <c r="X30" s="32">
        <v>714.73847999999998</v>
      </c>
      <c r="Y30" s="2376">
        <v>3578.6014620000001</v>
      </c>
    </row>
    <row r="31" spans="1:25" s="717" customFormat="1" ht="12" customHeight="1">
      <c r="A31" s="250"/>
      <c r="B31" s="1478" t="s">
        <v>1185</v>
      </c>
      <c r="C31" s="136">
        <v>976.2</v>
      </c>
      <c r="D31" s="136">
        <v>998.9</v>
      </c>
      <c r="E31" s="136">
        <v>1051.2</v>
      </c>
      <c r="F31" s="136">
        <v>906.9</v>
      </c>
      <c r="G31" s="32">
        <v>973.1</v>
      </c>
      <c r="H31" s="32">
        <v>833.8</v>
      </c>
      <c r="I31" s="32">
        <v>616.6</v>
      </c>
      <c r="J31" s="32">
        <v>516.29999999999995</v>
      </c>
      <c r="K31" s="32">
        <v>1238.3000000000002</v>
      </c>
      <c r="L31" s="32">
        <v>867.8</v>
      </c>
      <c r="M31" s="32">
        <v>435.27399400000007</v>
      </c>
      <c r="N31" s="32">
        <v>718.00320799999997</v>
      </c>
      <c r="O31" s="32">
        <v>515.92490699999996</v>
      </c>
      <c r="P31" s="32">
        <v>372.77603499999998</v>
      </c>
      <c r="Q31" s="32">
        <v>709.15965000000006</v>
      </c>
      <c r="R31" s="32">
        <v>4.1240000000000006</v>
      </c>
      <c r="S31" s="32">
        <v>0</v>
      </c>
      <c r="T31" s="32">
        <v>0</v>
      </c>
      <c r="U31" s="32">
        <v>0</v>
      </c>
      <c r="V31" s="32">
        <v>153.96621500000001</v>
      </c>
      <c r="W31" s="32">
        <v>261.47089700000004</v>
      </c>
      <c r="X31" s="32">
        <v>138.82987800000001</v>
      </c>
      <c r="Y31" s="2376">
        <v>718.00320800000009</v>
      </c>
    </row>
    <row r="32" spans="1:25" s="717" customFormat="1" ht="12" customHeight="1">
      <c r="A32" s="256">
        <v>22</v>
      </c>
      <c r="B32" s="1478" t="s">
        <v>1059</v>
      </c>
      <c r="C32" s="136">
        <v>56.2</v>
      </c>
      <c r="D32" s="136">
        <v>62.5</v>
      </c>
      <c r="E32" s="136">
        <v>56</v>
      </c>
      <c r="F32" s="136">
        <v>58</v>
      </c>
      <c r="G32" s="32">
        <v>21.7</v>
      </c>
      <c r="H32" s="32">
        <v>52.2</v>
      </c>
      <c r="I32" s="32">
        <v>24.4</v>
      </c>
      <c r="J32" s="32">
        <v>36.799999999999997</v>
      </c>
      <c r="K32" s="32">
        <v>65.599999999999994</v>
      </c>
      <c r="L32" s="32">
        <v>248.8</v>
      </c>
      <c r="M32" s="32">
        <v>409.74042499999996</v>
      </c>
      <c r="N32" s="32">
        <v>234.22938600000003</v>
      </c>
      <c r="O32" s="32">
        <v>204.604658</v>
      </c>
      <c r="P32" s="32">
        <v>104.65740000000001</v>
      </c>
      <c r="Q32" s="32">
        <v>126.52737099999999</v>
      </c>
      <c r="R32" s="32">
        <v>68.73</v>
      </c>
      <c r="S32" s="32">
        <v>10.060434000000001</v>
      </c>
      <c r="T32" s="32">
        <v>9.2059040000000003</v>
      </c>
      <c r="U32" s="32">
        <v>0</v>
      </c>
      <c r="V32" s="32">
        <v>92.018940999999998</v>
      </c>
      <c r="W32" s="32">
        <v>12.365449000000002</v>
      </c>
      <c r="X32" s="32">
        <v>29.344275</v>
      </c>
      <c r="Y32" s="2376">
        <v>196.70848000000001</v>
      </c>
    </row>
    <row r="33" spans="1:25" s="717" customFormat="1" ht="12" customHeight="1">
      <c r="A33" s="256">
        <v>23</v>
      </c>
      <c r="B33" s="1477" t="s">
        <v>1060</v>
      </c>
      <c r="C33" s="136">
        <v>410.4</v>
      </c>
      <c r="D33" s="136">
        <v>548.20000000000005</v>
      </c>
      <c r="E33" s="136">
        <v>316.60000000000002</v>
      </c>
      <c r="F33" s="136">
        <v>105.7</v>
      </c>
      <c r="G33" s="32">
        <v>761.9</v>
      </c>
      <c r="H33" s="32">
        <v>979.5</v>
      </c>
      <c r="I33" s="32">
        <v>571.20000000000005</v>
      </c>
      <c r="J33" s="32">
        <v>695.1</v>
      </c>
      <c r="K33" s="32">
        <v>943.09999999999991</v>
      </c>
      <c r="L33" s="32">
        <v>797.8</v>
      </c>
      <c r="M33" s="32">
        <v>8.0079999999999995E-3</v>
      </c>
      <c r="N33" s="32">
        <v>212.96424100000002</v>
      </c>
      <c r="O33" s="32">
        <v>173.54962399999997</v>
      </c>
      <c r="P33" s="32">
        <v>51.737809999999996</v>
      </c>
      <c r="Q33" s="32">
        <v>46.684069000000001</v>
      </c>
      <c r="R33" s="32">
        <v>7.8176379999999988</v>
      </c>
      <c r="S33" s="32">
        <v>0</v>
      </c>
      <c r="T33" s="32">
        <v>1.556</v>
      </c>
      <c r="U33" s="32">
        <v>0</v>
      </c>
      <c r="V33" s="32">
        <v>77.138678999999996</v>
      </c>
      <c r="W33" s="32">
        <v>52.687409000000002</v>
      </c>
      <c r="X33" s="32">
        <v>56.216204000000005</v>
      </c>
      <c r="Y33" s="2376">
        <v>212.96424100000002</v>
      </c>
    </row>
    <row r="34" spans="1:25" s="717" customFormat="1" ht="12" customHeight="1">
      <c r="A34" s="256">
        <v>24</v>
      </c>
      <c r="B34" s="1478" t="s">
        <v>1061</v>
      </c>
      <c r="C34" s="136">
        <v>23</v>
      </c>
      <c r="D34" s="136">
        <v>28.6</v>
      </c>
      <c r="E34" s="136">
        <v>62.4</v>
      </c>
      <c r="F34" s="136">
        <v>41.9</v>
      </c>
      <c r="G34" s="32">
        <v>113.2</v>
      </c>
      <c r="H34" s="32">
        <v>147.6</v>
      </c>
      <c r="I34" s="32">
        <v>175.4</v>
      </c>
      <c r="J34" s="32">
        <v>34.4</v>
      </c>
      <c r="K34" s="32">
        <v>52.9</v>
      </c>
      <c r="L34" s="32">
        <v>1.9</v>
      </c>
      <c r="M34" s="32">
        <v>152.052865</v>
      </c>
      <c r="N34" s="32">
        <v>23.297772000000002</v>
      </c>
      <c r="O34" s="32">
        <v>0</v>
      </c>
      <c r="P34" s="32">
        <v>2.5000000000000001E-3</v>
      </c>
      <c r="Q34" s="32">
        <v>31.787309</v>
      </c>
      <c r="R34" s="32">
        <v>53.240433999999993</v>
      </c>
      <c r="S34" s="32">
        <v>51.560067000000004</v>
      </c>
      <c r="T34" s="32">
        <v>40.003810999999999</v>
      </c>
      <c r="U34" s="32">
        <v>9.5334690000000002</v>
      </c>
      <c r="V34" s="32">
        <v>1.5426839999999999</v>
      </c>
      <c r="W34" s="32">
        <v>0</v>
      </c>
      <c r="X34" s="32">
        <v>4.8045999999999998E-2</v>
      </c>
      <c r="Y34" s="2376">
        <v>23.297772000000002</v>
      </c>
    </row>
    <row r="35" spans="1:25" s="717" customFormat="1" ht="12" customHeight="1">
      <c r="A35" s="256">
        <v>25</v>
      </c>
      <c r="B35" s="1478" t="s">
        <v>1062</v>
      </c>
      <c r="C35" s="136">
        <v>583.4</v>
      </c>
      <c r="D35" s="136">
        <v>743.1</v>
      </c>
      <c r="E35" s="136">
        <v>205.6</v>
      </c>
      <c r="F35" s="136">
        <v>301.10000000000002</v>
      </c>
      <c r="G35" s="32">
        <v>156.30000000000001</v>
      </c>
      <c r="H35" s="32">
        <v>132.1</v>
      </c>
      <c r="I35" s="32">
        <v>163.40699999999998</v>
      </c>
      <c r="J35" s="32">
        <v>138.80000000000001</v>
      </c>
      <c r="K35" s="32">
        <v>576</v>
      </c>
      <c r="L35" s="32">
        <v>848.3</v>
      </c>
      <c r="M35" s="32">
        <v>671.022919</v>
      </c>
      <c r="N35" s="32">
        <v>894.71412399999997</v>
      </c>
      <c r="O35" s="32">
        <v>907.240317</v>
      </c>
      <c r="P35" s="32">
        <v>730.60427500000003</v>
      </c>
      <c r="Q35" s="32">
        <v>681.26686199999995</v>
      </c>
      <c r="R35" s="32">
        <v>743.27689400000008</v>
      </c>
      <c r="S35" s="32">
        <v>734.039624</v>
      </c>
      <c r="T35" s="32">
        <v>975.80095600000004</v>
      </c>
      <c r="U35" s="32">
        <v>601.50442299999997</v>
      </c>
      <c r="V35" s="32">
        <v>131.93670699999998</v>
      </c>
      <c r="W35" s="32">
        <v>97.970306999999991</v>
      </c>
      <c r="X35" s="32">
        <v>257.73024099999998</v>
      </c>
      <c r="Y35" s="2376">
        <v>894.71412399999986</v>
      </c>
    </row>
    <row r="36" spans="1:25" s="717" customFormat="1" ht="12" customHeight="1">
      <c r="A36" s="256">
        <v>26</v>
      </c>
      <c r="B36" s="1478" t="s">
        <v>1199</v>
      </c>
      <c r="C36" s="136">
        <v>10.199999999999999</v>
      </c>
      <c r="D36" s="136">
        <v>46.7</v>
      </c>
      <c r="E36" s="136">
        <v>44.3</v>
      </c>
      <c r="F36" s="136">
        <v>47.5</v>
      </c>
      <c r="G36" s="32">
        <v>23.3</v>
      </c>
      <c r="H36" s="32">
        <v>35.1</v>
      </c>
      <c r="I36" s="32">
        <v>77.2</v>
      </c>
      <c r="J36" s="32">
        <v>11.4</v>
      </c>
      <c r="K36" s="32">
        <v>26.4</v>
      </c>
      <c r="L36" s="32">
        <v>6.3</v>
      </c>
      <c r="M36" s="32">
        <v>2.8716400000000002</v>
      </c>
      <c r="N36" s="32">
        <v>17.476749999999999</v>
      </c>
      <c r="O36" s="32">
        <v>47.251181000000003</v>
      </c>
      <c r="P36" s="32">
        <v>64.251507000000004</v>
      </c>
      <c r="Q36" s="32">
        <v>28.227241000000003</v>
      </c>
      <c r="R36" s="32">
        <v>31.617248000000004</v>
      </c>
      <c r="S36" s="32">
        <v>29.837590000000006</v>
      </c>
      <c r="T36" s="32">
        <v>26.084727999999998</v>
      </c>
      <c r="U36" s="32">
        <v>5.3247999999999998</v>
      </c>
      <c r="V36" s="32">
        <v>8.2344449999999991</v>
      </c>
      <c r="W36" s="32">
        <v>9.242305</v>
      </c>
      <c r="X36" s="32">
        <v>0</v>
      </c>
      <c r="Y36" s="2376">
        <v>17.476749999999999</v>
      </c>
    </row>
    <row r="37" spans="1:25" s="717" customFormat="1" ht="12" customHeight="1">
      <c r="A37" s="256">
        <v>27</v>
      </c>
      <c r="B37" s="1478" t="s">
        <v>1066</v>
      </c>
      <c r="C37" s="136">
        <v>227</v>
      </c>
      <c r="D37" s="136">
        <v>309.7</v>
      </c>
      <c r="E37" s="136">
        <v>369.3</v>
      </c>
      <c r="F37" s="136">
        <v>414.7</v>
      </c>
      <c r="G37" s="32">
        <v>237.4</v>
      </c>
      <c r="H37" s="32">
        <v>532.9</v>
      </c>
      <c r="I37" s="32">
        <v>803.2</v>
      </c>
      <c r="J37" s="32">
        <v>576.4</v>
      </c>
      <c r="K37" s="32">
        <v>518.09999999999991</v>
      </c>
      <c r="L37" s="32">
        <v>458.29999999999995</v>
      </c>
      <c r="M37" s="32">
        <v>357.34898900000007</v>
      </c>
      <c r="N37" s="32">
        <v>522.37042199999996</v>
      </c>
      <c r="O37" s="32">
        <v>621.24064200000009</v>
      </c>
      <c r="P37" s="32">
        <v>456.192925</v>
      </c>
      <c r="Q37" s="32">
        <v>655.60279100000002</v>
      </c>
      <c r="R37" s="32">
        <v>537.17245700000001</v>
      </c>
      <c r="S37" s="32">
        <v>791.50769500000001</v>
      </c>
      <c r="T37" s="32">
        <v>789.136573</v>
      </c>
      <c r="U37" s="32">
        <v>466.17871700000001</v>
      </c>
      <c r="V37" s="32">
        <v>110.479451</v>
      </c>
      <c r="W37" s="32">
        <v>117.93991</v>
      </c>
      <c r="X37" s="32">
        <v>154.73656800000001</v>
      </c>
      <c r="Y37" s="2376">
        <v>522.37042199999996</v>
      </c>
    </row>
    <row r="38" spans="1:25" s="717" customFormat="1" ht="12" customHeight="1">
      <c r="A38" s="256">
        <v>28</v>
      </c>
      <c r="B38" s="1478" t="s">
        <v>1067</v>
      </c>
      <c r="C38" s="136">
        <v>302.60000000000002</v>
      </c>
      <c r="D38" s="136">
        <v>311.10000000000002</v>
      </c>
      <c r="E38" s="136">
        <v>317.10000000000002</v>
      </c>
      <c r="F38" s="136">
        <v>291.60000000000002</v>
      </c>
      <c r="G38" s="32">
        <v>318.10000000000002</v>
      </c>
      <c r="H38" s="32">
        <v>405</v>
      </c>
      <c r="I38" s="32">
        <v>532.71699999999998</v>
      </c>
      <c r="J38" s="32">
        <v>497.5</v>
      </c>
      <c r="K38" s="32">
        <v>510.29999999999995</v>
      </c>
      <c r="L38" s="32">
        <v>642.70000000000005</v>
      </c>
      <c r="M38" s="32">
        <v>637.56167700000015</v>
      </c>
      <c r="N38" s="32">
        <v>706.164625</v>
      </c>
      <c r="O38" s="32">
        <v>613.09600899999998</v>
      </c>
      <c r="P38" s="32">
        <v>1001.149124</v>
      </c>
      <c r="Q38" s="32">
        <v>1460.0580629999999</v>
      </c>
      <c r="R38" s="32">
        <v>1480.750002</v>
      </c>
      <c r="S38" s="32">
        <v>1608.104673</v>
      </c>
      <c r="T38" s="32">
        <v>1566.4142770000001</v>
      </c>
      <c r="U38" s="32">
        <v>447.083665</v>
      </c>
      <c r="V38" s="32">
        <v>168.41548299999999</v>
      </c>
      <c r="W38" s="32">
        <v>209.08406100000002</v>
      </c>
      <c r="X38" s="32">
        <v>163.42187300000001</v>
      </c>
      <c r="Y38" s="2376">
        <v>702.86996500000009</v>
      </c>
    </row>
    <row r="39" spans="1:25" s="717" customFormat="1" ht="12" customHeight="1">
      <c r="A39" s="256">
        <v>29</v>
      </c>
      <c r="B39" s="1477" t="s">
        <v>1068</v>
      </c>
      <c r="C39" s="136">
        <v>251.5</v>
      </c>
      <c r="D39" s="136">
        <v>363.6</v>
      </c>
      <c r="E39" s="136">
        <v>169.7</v>
      </c>
      <c r="F39" s="136">
        <v>95.5</v>
      </c>
      <c r="G39" s="32">
        <v>131.6</v>
      </c>
      <c r="H39" s="32">
        <v>120.2</v>
      </c>
      <c r="I39" s="32">
        <v>93.1</v>
      </c>
      <c r="J39" s="32">
        <v>42.8</v>
      </c>
      <c r="K39" s="32">
        <v>7.3000000000000007</v>
      </c>
      <c r="L39" s="32">
        <v>6.4</v>
      </c>
      <c r="M39" s="32">
        <v>0.495</v>
      </c>
      <c r="N39" s="32">
        <v>0.32468399999999997</v>
      </c>
      <c r="O39" s="32">
        <v>1.427111</v>
      </c>
      <c r="P39" s="32">
        <v>0.85714500000000005</v>
      </c>
      <c r="Q39" s="32">
        <v>8.6440080000000012</v>
      </c>
      <c r="R39" s="32">
        <v>1.9122399999999999</v>
      </c>
      <c r="S39" s="32">
        <v>42.312078999999997</v>
      </c>
      <c r="T39" s="32">
        <v>4.4166919999999994</v>
      </c>
      <c r="U39" s="32">
        <v>0.59</v>
      </c>
      <c r="V39" s="32">
        <v>0</v>
      </c>
      <c r="W39" s="32">
        <v>1.2012E-2</v>
      </c>
      <c r="X39" s="32">
        <v>0</v>
      </c>
      <c r="Y39" s="2376">
        <v>7.7659999999999993E-2</v>
      </c>
    </row>
    <row r="40" spans="1:25" s="717" customFormat="1" ht="12" customHeight="1">
      <c r="A40" s="256">
        <v>30</v>
      </c>
      <c r="B40" s="1477" t="s">
        <v>1069</v>
      </c>
      <c r="C40" s="136">
        <v>243.1</v>
      </c>
      <c r="D40" s="136">
        <v>243.8</v>
      </c>
      <c r="E40" s="136">
        <v>335.3</v>
      </c>
      <c r="F40" s="136">
        <v>227.5</v>
      </c>
      <c r="G40" s="32">
        <v>206.8</v>
      </c>
      <c r="H40" s="32">
        <v>157.6</v>
      </c>
      <c r="I40" s="32">
        <v>145.715</v>
      </c>
      <c r="J40" s="32">
        <v>103.3</v>
      </c>
      <c r="K40" s="32">
        <v>100.89999999999999</v>
      </c>
      <c r="L40" s="32">
        <v>183.7</v>
      </c>
      <c r="M40" s="32">
        <v>186.92480900000001</v>
      </c>
      <c r="N40" s="32">
        <v>158.35900799999999</v>
      </c>
      <c r="O40" s="32">
        <v>109.17119400000001</v>
      </c>
      <c r="P40" s="32">
        <v>29.444987000000005</v>
      </c>
      <c r="Q40" s="32">
        <v>18.208264</v>
      </c>
      <c r="R40" s="32">
        <v>13.430862999999997</v>
      </c>
      <c r="S40" s="32">
        <v>7.8628440000000008</v>
      </c>
      <c r="T40" s="32">
        <v>12.110659999999999</v>
      </c>
      <c r="U40" s="32">
        <v>0.834928</v>
      </c>
      <c r="V40" s="32">
        <v>30.076310999999997</v>
      </c>
      <c r="W40" s="32">
        <v>41.451709000000001</v>
      </c>
      <c r="X40" s="32">
        <v>45.285819000000004</v>
      </c>
      <c r="Y40" s="2376">
        <v>155.89993100000001</v>
      </c>
    </row>
    <row r="41" spans="1:25" s="701" customFormat="1" ht="12" customHeight="1">
      <c r="A41" s="256">
        <v>31</v>
      </c>
      <c r="B41" s="1477" t="s">
        <v>1070</v>
      </c>
      <c r="C41" s="136">
        <v>637.29999999999995</v>
      </c>
      <c r="D41" s="136">
        <v>475.6</v>
      </c>
      <c r="E41" s="136">
        <v>341.5</v>
      </c>
      <c r="F41" s="136">
        <v>210.7</v>
      </c>
      <c r="G41" s="32">
        <v>48.3</v>
      </c>
      <c r="H41" s="32">
        <v>44</v>
      </c>
      <c r="I41" s="32">
        <v>65.900000000000006</v>
      </c>
      <c r="J41" s="32">
        <v>60.7</v>
      </c>
      <c r="K41" s="32">
        <v>46.5</v>
      </c>
      <c r="L41" s="32">
        <v>41.599999999999994</v>
      </c>
      <c r="M41" s="32">
        <v>55.289970999999994</v>
      </c>
      <c r="N41" s="32">
        <v>68.008345000000006</v>
      </c>
      <c r="O41" s="32">
        <v>49.503796999999999</v>
      </c>
      <c r="P41" s="32">
        <v>72.309540000000013</v>
      </c>
      <c r="Q41" s="32">
        <v>72.135625000000005</v>
      </c>
      <c r="R41" s="32">
        <v>80.244634000000005</v>
      </c>
      <c r="S41" s="32">
        <v>113.464872</v>
      </c>
      <c r="T41" s="32">
        <v>87.793511000000009</v>
      </c>
      <c r="U41" s="32">
        <v>20.131701</v>
      </c>
      <c r="V41" s="32">
        <v>14.064900999999999</v>
      </c>
      <c r="W41" s="32">
        <v>10.630088000000001</v>
      </c>
      <c r="X41" s="32">
        <v>12.998934</v>
      </c>
      <c r="Y41" s="2376">
        <v>55.192061000000002</v>
      </c>
    </row>
    <row r="42" spans="1:25" s="701" customFormat="1" ht="12" customHeight="1">
      <c r="A42" s="256">
        <v>32</v>
      </c>
      <c r="B42" s="1477" t="s">
        <v>1071</v>
      </c>
      <c r="C42" s="136">
        <v>770.9</v>
      </c>
      <c r="D42" s="136">
        <v>807.7</v>
      </c>
      <c r="E42" s="136">
        <v>1361.6</v>
      </c>
      <c r="F42" s="136">
        <v>808.3</v>
      </c>
      <c r="G42" s="32">
        <v>415.1</v>
      </c>
      <c r="H42" s="32">
        <v>302.60000000000002</v>
      </c>
      <c r="I42" s="32">
        <v>513.41800000000001</v>
      </c>
      <c r="J42" s="32">
        <v>181.7</v>
      </c>
      <c r="K42" s="32">
        <v>610</v>
      </c>
      <c r="L42" s="32">
        <v>721.1</v>
      </c>
      <c r="M42" s="32">
        <v>986.16903900000011</v>
      </c>
      <c r="N42" s="32">
        <v>357.61067700000001</v>
      </c>
      <c r="O42" s="32">
        <v>343.88309400000003</v>
      </c>
      <c r="P42" s="32">
        <v>211.588435</v>
      </c>
      <c r="Q42" s="32">
        <v>169.94425200000001</v>
      </c>
      <c r="R42" s="32">
        <v>22.104836000000002</v>
      </c>
      <c r="S42" s="32">
        <v>2.5923400000000001</v>
      </c>
      <c r="T42" s="32">
        <v>22.917395000000003</v>
      </c>
      <c r="U42" s="32">
        <v>11.981769999999999</v>
      </c>
      <c r="V42" s="32">
        <v>83.518810999999999</v>
      </c>
      <c r="W42" s="32">
        <v>71.587988999999993</v>
      </c>
      <c r="X42" s="32">
        <v>68.836303000000001</v>
      </c>
      <c r="Y42" s="2376">
        <v>352.24685699999998</v>
      </c>
    </row>
    <row r="43" spans="1:25" s="701" customFormat="1" ht="12" customHeight="1">
      <c r="A43" s="256">
        <v>33</v>
      </c>
      <c r="B43" s="1478" t="s">
        <v>1072</v>
      </c>
      <c r="C43" s="136">
        <v>1070.4000000000001</v>
      </c>
      <c r="D43" s="136">
        <v>656.9</v>
      </c>
      <c r="E43" s="136">
        <v>1896.3</v>
      </c>
      <c r="F43" s="136">
        <v>3476.3</v>
      </c>
      <c r="G43" s="32">
        <v>2241</v>
      </c>
      <c r="H43" s="32">
        <v>2618</v>
      </c>
      <c r="I43" s="32">
        <v>2499.7960000000003</v>
      </c>
      <c r="J43" s="32">
        <v>3397.9</v>
      </c>
      <c r="K43" s="32">
        <v>2640.7</v>
      </c>
      <c r="L43" s="32">
        <v>3657.2</v>
      </c>
      <c r="M43" s="32">
        <v>4742.0272089999999</v>
      </c>
      <c r="N43" s="32">
        <v>5153.2631349999992</v>
      </c>
      <c r="O43" s="32">
        <v>5018.2491890000001</v>
      </c>
      <c r="P43" s="32">
        <v>3252.7920490000001</v>
      </c>
      <c r="Q43" s="32">
        <v>2816.5104899999997</v>
      </c>
      <c r="R43" s="32">
        <v>3665.1432309999996</v>
      </c>
      <c r="S43" s="32">
        <v>6159.6351059999997</v>
      </c>
      <c r="T43" s="32">
        <v>4426.0298130000001</v>
      </c>
      <c r="U43" s="32">
        <v>1510.043138</v>
      </c>
      <c r="V43" s="32">
        <v>1297.5469499999999</v>
      </c>
      <c r="W43" s="32">
        <v>1402.3714909999999</v>
      </c>
      <c r="X43" s="32">
        <v>1313.811862</v>
      </c>
      <c r="Y43" s="2376">
        <v>5153.2631349999992</v>
      </c>
    </row>
    <row r="44" spans="1:25" s="701" customFormat="1" ht="12" customHeight="1">
      <c r="A44" s="256">
        <v>34</v>
      </c>
      <c r="B44" s="1478" t="s">
        <v>1073</v>
      </c>
      <c r="C44" s="136">
        <v>1005.7</v>
      </c>
      <c r="D44" s="136">
        <v>880.4</v>
      </c>
      <c r="E44" s="136">
        <v>667.1</v>
      </c>
      <c r="F44" s="136">
        <v>643.20000000000005</v>
      </c>
      <c r="G44" s="32">
        <v>306.89999999999998</v>
      </c>
      <c r="H44" s="32">
        <v>314.8</v>
      </c>
      <c r="I44" s="32">
        <v>381.6</v>
      </c>
      <c r="J44" s="32">
        <v>27.6</v>
      </c>
      <c r="K44" s="32">
        <v>9</v>
      </c>
      <c r="L44" s="32">
        <v>202.50000000000003</v>
      </c>
      <c r="M44" s="32">
        <v>0.9</v>
      </c>
      <c r="N44" s="32">
        <v>4.4158720000000002</v>
      </c>
      <c r="O44" s="32">
        <v>127.05771300000001</v>
      </c>
      <c r="P44" s="32">
        <v>279.29724999999996</v>
      </c>
      <c r="Q44" s="32">
        <v>0.44400000000000001</v>
      </c>
      <c r="R44" s="32">
        <v>0.05</v>
      </c>
      <c r="S44" s="32">
        <v>0.23599999999999999</v>
      </c>
      <c r="T44" s="32">
        <v>0.30499999999999999</v>
      </c>
      <c r="U44" s="32">
        <v>0</v>
      </c>
      <c r="V44" s="32">
        <v>1.1391960000000001</v>
      </c>
      <c r="W44" s="32">
        <v>2.6424759999999998</v>
      </c>
      <c r="X44" s="32">
        <v>0</v>
      </c>
      <c r="Y44" s="2376">
        <v>3.8366720000000001</v>
      </c>
    </row>
    <row r="45" spans="1:25" s="701" customFormat="1" ht="12" customHeight="1">
      <c r="A45" s="256">
        <v>35</v>
      </c>
      <c r="B45" s="1478" t="s">
        <v>1074</v>
      </c>
      <c r="C45" s="136">
        <v>8.3000000000000007</v>
      </c>
      <c r="D45" s="136">
        <v>0</v>
      </c>
      <c r="E45" s="136">
        <v>0</v>
      </c>
      <c r="F45" s="136">
        <v>0.5</v>
      </c>
      <c r="G45" s="32">
        <v>1.6</v>
      </c>
      <c r="H45" s="32">
        <v>31.1</v>
      </c>
      <c r="I45" s="32">
        <v>146.30000000000001</v>
      </c>
      <c r="J45" s="32">
        <v>64.5</v>
      </c>
      <c r="K45" s="32">
        <v>0</v>
      </c>
      <c r="L45" s="32">
        <v>0</v>
      </c>
      <c r="M45" s="32">
        <v>43.664903000000002</v>
      </c>
      <c r="N45" s="32">
        <v>43.715679999999992</v>
      </c>
      <c r="O45" s="32">
        <v>1.705306</v>
      </c>
      <c r="P45" s="32">
        <v>12.479513999999998</v>
      </c>
      <c r="Q45" s="32">
        <v>39.538391000000004</v>
      </c>
      <c r="R45" s="32">
        <v>0</v>
      </c>
      <c r="S45" s="32">
        <v>0.83199999999999996</v>
      </c>
      <c r="T45" s="32">
        <v>0.36</v>
      </c>
      <c r="U45" s="32">
        <v>0</v>
      </c>
      <c r="V45" s="32">
        <v>12.162841999999999</v>
      </c>
      <c r="W45" s="32">
        <v>6.7056000000000004E-2</v>
      </c>
      <c r="X45" s="32">
        <v>2.9968270000000001</v>
      </c>
      <c r="Y45" s="2376">
        <v>43.715679999999999</v>
      </c>
    </row>
    <row r="46" spans="1:25" s="701" customFormat="1" ht="12" customHeight="1">
      <c r="A46" s="256">
        <v>36</v>
      </c>
      <c r="B46" s="1477" t="s">
        <v>36</v>
      </c>
      <c r="C46" s="136">
        <v>213.5</v>
      </c>
      <c r="D46" s="136">
        <v>399.2</v>
      </c>
      <c r="E46" s="136">
        <v>365.9</v>
      </c>
      <c r="F46" s="136">
        <v>1137.3</v>
      </c>
      <c r="G46" s="32">
        <v>765</v>
      </c>
      <c r="H46" s="32">
        <v>478.1</v>
      </c>
      <c r="I46" s="32">
        <v>1715.1</v>
      </c>
      <c r="J46" s="32">
        <v>333.9</v>
      </c>
      <c r="K46" s="32">
        <v>372.70000000000005</v>
      </c>
      <c r="L46" s="32">
        <v>386</v>
      </c>
      <c r="M46" s="32">
        <v>148.36546200000001</v>
      </c>
      <c r="N46" s="32">
        <v>310.634231</v>
      </c>
      <c r="O46" s="32">
        <v>260.77323100000001</v>
      </c>
      <c r="P46" s="32">
        <v>166.75501199999999</v>
      </c>
      <c r="Q46" s="32">
        <v>201.14031</v>
      </c>
      <c r="R46" s="32">
        <v>147.530168</v>
      </c>
      <c r="S46" s="32">
        <v>174.36774700000001</v>
      </c>
      <c r="T46" s="32">
        <v>171.23894199999998</v>
      </c>
      <c r="U46" s="32">
        <v>25.353175999999998</v>
      </c>
      <c r="V46" s="32">
        <v>108.87495800000001</v>
      </c>
      <c r="W46" s="32">
        <v>74.715770999999989</v>
      </c>
      <c r="X46" s="32">
        <v>32.545935999999998</v>
      </c>
      <c r="Y46" s="2376">
        <v>310.49513100000001</v>
      </c>
    </row>
    <row r="47" spans="1:25" s="701" customFormat="1" ht="12" customHeight="1">
      <c r="A47" s="256">
        <v>37</v>
      </c>
      <c r="B47" s="1478" t="s">
        <v>1075</v>
      </c>
      <c r="C47" s="136">
        <v>90.6</v>
      </c>
      <c r="D47" s="136">
        <v>210</v>
      </c>
      <c r="E47" s="136">
        <v>199</v>
      </c>
      <c r="F47" s="136">
        <v>112.6</v>
      </c>
      <c r="G47" s="32">
        <v>178.3</v>
      </c>
      <c r="H47" s="32">
        <v>196.5</v>
      </c>
      <c r="I47" s="32">
        <v>143.30000000000001</v>
      </c>
      <c r="J47" s="32">
        <v>111.9</v>
      </c>
      <c r="K47" s="32">
        <v>77.399999999999991</v>
      </c>
      <c r="L47" s="32">
        <v>191.1</v>
      </c>
      <c r="M47" s="32">
        <v>133.91799499999999</v>
      </c>
      <c r="N47" s="32">
        <v>195.388048</v>
      </c>
      <c r="O47" s="32">
        <v>72.488292000000001</v>
      </c>
      <c r="P47" s="32">
        <v>62.779237999999992</v>
      </c>
      <c r="Q47" s="32">
        <v>24.193460999999999</v>
      </c>
      <c r="R47" s="32">
        <v>11.515940000000001</v>
      </c>
      <c r="S47" s="32">
        <v>0</v>
      </c>
      <c r="T47" s="32">
        <v>0</v>
      </c>
      <c r="U47" s="32">
        <v>0</v>
      </c>
      <c r="V47" s="32">
        <v>40.549925000000002</v>
      </c>
      <c r="W47" s="32">
        <v>51.122806000000004</v>
      </c>
      <c r="X47" s="32">
        <v>5.7782640000000001</v>
      </c>
      <c r="Y47" s="2376">
        <v>195.388048</v>
      </c>
    </row>
    <row r="48" spans="1:25" s="701" customFormat="1" ht="12" customHeight="1">
      <c r="A48" s="256">
        <v>38</v>
      </c>
      <c r="B48" s="1478" t="s">
        <v>1076</v>
      </c>
      <c r="C48" s="136">
        <v>233.7</v>
      </c>
      <c r="D48" s="136">
        <v>221.6</v>
      </c>
      <c r="E48" s="136">
        <v>256.60000000000002</v>
      </c>
      <c r="F48" s="136">
        <v>346.5</v>
      </c>
      <c r="G48" s="32">
        <v>577.4</v>
      </c>
      <c r="H48" s="32">
        <v>355.6</v>
      </c>
      <c r="I48" s="32">
        <v>346.6</v>
      </c>
      <c r="J48" s="32">
        <v>358.8</v>
      </c>
      <c r="K48" s="32">
        <v>209.7</v>
      </c>
      <c r="L48" s="32">
        <v>315.19999999999993</v>
      </c>
      <c r="M48" s="32">
        <v>1117.777204</v>
      </c>
      <c r="N48" s="32">
        <v>1392.4700009999999</v>
      </c>
      <c r="O48" s="32">
        <v>1842.6117369999999</v>
      </c>
      <c r="P48" s="32">
        <v>1688.761939</v>
      </c>
      <c r="Q48" s="32">
        <v>1671.1807510000003</v>
      </c>
      <c r="R48" s="32">
        <v>1581.0461009999999</v>
      </c>
      <c r="S48" s="32">
        <v>1385.560465</v>
      </c>
      <c r="T48" s="32">
        <v>812.05876999999998</v>
      </c>
      <c r="U48" s="32">
        <v>166.92259999999999</v>
      </c>
      <c r="V48" s="32">
        <v>194.200851</v>
      </c>
      <c r="W48" s="32">
        <v>431.44162300000005</v>
      </c>
      <c r="X48" s="32">
        <v>485.27755100000002</v>
      </c>
      <c r="Y48" s="2376">
        <v>1392.4700010000001</v>
      </c>
    </row>
    <row r="49" spans="1:25" s="701" customFormat="1" ht="12" customHeight="1">
      <c r="A49" s="256">
        <v>39</v>
      </c>
      <c r="B49" s="1477" t="s">
        <v>835</v>
      </c>
      <c r="C49" s="136">
        <v>98</v>
      </c>
      <c r="D49" s="136">
        <v>108.2</v>
      </c>
      <c r="E49" s="136">
        <v>235.9</v>
      </c>
      <c r="F49" s="136">
        <v>237.8</v>
      </c>
      <c r="G49" s="32">
        <v>244.4</v>
      </c>
      <c r="H49" s="32">
        <v>348.6</v>
      </c>
      <c r="I49" s="32">
        <v>750.1</v>
      </c>
      <c r="J49" s="32">
        <v>568</v>
      </c>
      <c r="K49" s="32">
        <v>765.7</v>
      </c>
      <c r="L49" s="32">
        <v>1341.4</v>
      </c>
      <c r="M49" s="32">
        <v>1695.7607340000002</v>
      </c>
      <c r="N49" s="32">
        <v>1962.0206049999997</v>
      </c>
      <c r="O49" s="32">
        <v>2360.4279330000004</v>
      </c>
      <c r="P49" s="32">
        <v>1607.8685739999999</v>
      </c>
      <c r="Q49" s="32">
        <v>1233.895675</v>
      </c>
      <c r="R49" s="32">
        <v>1247.6394010000001</v>
      </c>
      <c r="S49" s="32">
        <v>906.50298900000007</v>
      </c>
      <c r="T49" s="32">
        <v>755.21441200000004</v>
      </c>
      <c r="U49" s="32">
        <v>181.19109200000003</v>
      </c>
      <c r="V49" s="32">
        <v>855.45848699999988</v>
      </c>
      <c r="W49" s="32">
        <v>381.03504500000003</v>
      </c>
      <c r="X49" s="32">
        <v>324.42721800000004</v>
      </c>
      <c r="Y49" s="2376">
        <v>1962.0206049999999</v>
      </c>
    </row>
    <row r="50" spans="1:25" s="701" customFormat="1" ht="12" customHeight="1">
      <c r="A50" s="256">
        <v>40</v>
      </c>
      <c r="B50" s="1478" t="s">
        <v>1077</v>
      </c>
      <c r="C50" s="136">
        <v>157.80000000000001</v>
      </c>
      <c r="D50" s="136">
        <v>248.5</v>
      </c>
      <c r="E50" s="136">
        <v>338.6</v>
      </c>
      <c r="F50" s="136">
        <v>334.8</v>
      </c>
      <c r="G50" s="32">
        <v>363.1</v>
      </c>
      <c r="H50" s="32">
        <v>346</v>
      </c>
      <c r="I50" s="32">
        <v>167.5</v>
      </c>
      <c r="J50" s="32">
        <v>288.8</v>
      </c>
      <c r="K50" s="32">
        <v>341.3</v>
      </c>
      <c r="L50" s="32">
        <v>382.4</v>
      </c>
      <c r="M50" s="32">
        <v>229.94968599999999</v>
      </c>
      <c r="N50" s="32">
        <v>264.439121</v>
      </c>
      <c r="O50" s="32">
        <v>315.61908700000004</v>
      </c>
      <c r="P50" s="32">
        <v>123.75613299999999</v>
      </c>
      <c r="Q50" s="32">
        <v>249.71356300000002</v>
      </c>
      <c r="R50" s="32">
        <v>274.50222300000001</v>
      </c>
      <c r="S50" s="32">
        <v>189.89268000000004</v>
      </c>
      <c r="T50" s="32">
        <v>70.846008999999995</v>
      </c>
      <c r="U50" s="32">
        <v>2.4</v>
      </c>
      <c r="V50" s="32">
        <v>34.117856000000003</v>
      </c>
      <c r="W50" s="32">
        <v>57.104151000000002</v>
      </c>
      <c r="X50" s="32">
        <v>110.66348000000001</v>
      </c>
      <c r="Y50" s="2376">
        <v>264.439121</v>
      </c>
    </row>
    <row r="51" spans="1:25" s="701" customFormat="1" ht="12" customHeight="1">
      <c r="A51" s="256">
        <v>41</v>
      </c>
      <c r="B51" s="1478" t="s">
        <v>1078</v>
      </c>
      <c r="C51" s="136">
        <v>528.9</v>
      </c>
      <c r="D51" s="136">
        <v>469.2</v>
      </c>
      <c r="E51" s="136">
        <v>368</v>
      </c>
      <c r="F51" s="136">
        <v>363.6</v>
      </c>
      <c r="G51" s="32">
        <v>502.7</v>
      </c>
      <c r="H51" s="32">
        <v>424.2</v>
      </c>
      <c r="I51" s="32">
        <v>591</v>
      </c>
      <c r="J51" s="32">
        <v>404.1</v>
      </c>
      <c r="K51" s="32">
        <v>372.2</v>
      </c>
      <c r="L51" s="32">
        <v>244.20000000000002</v>
      </c>
      <c r="M51" s="32">
        <v>62.158814000000007</v>
      </c>
      <c r="N51" s="32">
        <v>25.595975999999997</v>
      </c>
      <c r="O51" s="32">
        <v>21.770446999999997</v>
      </c>
      <c r="P51" s="32">
        <v>10.468254999999999</v>
      </c>
      <c r="Q51" s="32">
        <v>1.8559109999999999</v>
      </c>
      <c r="R51" s="32">
        <v>0.96677900000000005</v>
      </c>
      <c r="S51" s="32">
        <v>0.71428900000000006</v>
      </c>
      <c r="T51" s="32">
        <v>0.82210099999999997</v>
      </c>
      <c r="U51" s="32">
        <v>0</v>
      </c>
      <c r="V51" s="32">
        <v>6.2254930000000002</v>
      </c>
      <c r="W51" s="32">
        <v>5.0782189999999998</v>
      </c>
      <c r="X51" s="32">
        <v>5.7049669999999999</v>
      </c>
      <c r="Y51" s="2376">
        <v>25.595976</v>
      </c>
    </row>
    <row r="52" spans="1:25" s="701" customFormat="1" ht="12" customHeight="1">
      <c r="A52" s="256">
        <v>42</v>
      </c>
      <c r="B52" s="1478" t="s">
        <v>1079</v>
      </c>
      <c r="C52" s="136">
        <v>104.6</v>
      </c>
      <c r="D52" s="136">
        <v>189.5</v>
      </c>
      <c r="E52" s="136">
        <v>249.1</v>
      </c>
      <c r="F52" s="136">
        <v>321.3</v>
      </c>
      <c r="G52" s="32">
        <v>425.6</v>
      </c>
      <c r="H52" s="32">
        <v>395.4</v>
      </c>
      <c r="I52" s="32">
        <v>415.56200000000001</v>
      </c>
      <c r="J52" s="32">
        <v>478.8</v>
      </c>
      <c r="K52" s="32">
        <v>574.70000000000005</v>
      </c>
      <c r="L52" s="32">
        <v>905.7</v>
      </c>
      <c r="M52" s="32">
        <v>724.46508900000003</v>
      </c>
      <c r="N52" s="32">
        <v>1917.7889879999998</v>
      </c>
      <c r="O52" s="32">
        <v>54.711582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2">
        <v>0</v>
      </c>
      <c r="V52" s="32">
        <v>289.04995300000002</v>
      </c>
      <c r="W52" s="32">
        <v>703.92814900000008</v>
      </c>
      <c r="X52" s="32">
        <v>834.02992799999993</v>
      </c>
      <c r="Y52" s="2376">
        <v>1863.0774059999999</v>
      </c>
    </row>
    <row r="53" spans="1:25" s="701" customFormat="1" ht="12" customHeight="1">
      <c r="A53" s="256">
        <v>43</v>
      </c>
      <c r="B53" s="1478" t="s">
        <v>836</v>
      </c>
      <c r="C53" s="136">
        <v>40.5</v>
      </c>
      <c r="D53" s="136">
        <v>24.7</v>
      </c>
      <c r="E53" s="136">
        <v>52.7</v>
      </c>
      <c r="F53" s="136">
        <v>105.1</v>
      </c>
      <c r="G53" s="32">
        <v>179.2</v>
      </c>
      <c r="H53" s="32">
        <v>81.400000000000006</v>
      </c>
      <c r="I53" s="32">
        <v>123.19699999999999</v>
      </c>
      <c r="J53" s="32">
        <v>112.3</v>
      </c>
      <c r="K53" s="32">
        <v>98.4</v>
      </c>
      <c r="L53" s="32">
        <v>81.099999999999994</v>
      </c>
      <c r="M53" s="32">
        <v>240.83613600000004</v>
      </c>
      <c r="N53" s="32">
        <v>267.55994399999997</v>
      </c>
      <c r="O53" s="32">
        <v>310.47519199999999</v>
      </c>
      <c r="P53" s="32">
        <v>260.72358400000002</v>
      </c>
      <c r="Q53" s="32">
        <v>285.20934799999998</v>
      </c>
      <c r="R53" s="32">
        <v>320.99762099999998</v>
      </c>
      <c r="S53" s="32">
        <v>312.442387</v>
      </c>
      <c r="T53" s="32">
        <v>186.84685899999999</v>
      </c>
      <c r="U53" s="32">
        <v>24.64</v>
      </c>
      <c r="V53" s="32">
        <v>41.221391999999994</v>
      </c>
      <c r="W53" s="32">
        <v>74.603343999999993</v>
      </c>
      <c r="X53" s="32">
        <v>89.831167999999991</v>
      </c>
      <c r="Y53" s="2376">
        <v>267.55994399999997</v>
      </c>
    </row>
    <row r="54" spans="1:25" s="701" customFormat="1" ht="12" customHeight="1">
      <c r="A54" s="256">
        <v>44</v>
      </c>
      <c r="B54" s="1477" t="s">
        <v>1080</v>
      </c>
      <c r="C54" s="136">
        <v>562.5</v>
      </c>
      <c r="D54" s="136">
        <v>878.2</v>
      </c>
      <c r="E54" s="136">
        <v>2996.61</v>
      </c>
      <c r="F54" s="136">
        <v>2154.6</v>
      </c>
      <c r="G54" s="32">
        <v>3056.9</v>
      </c>
      <c r="H54" s="32">
        <v>2114.8000000000002</v>
      </c>
      <c r="I54" s="32">
        <v>3193.538</v>
      </c>
      <c r="J54" s="32">
        <v>3361.9</v>
      </c>
      <c r="K54" s="32">
        <v>3733.5</v>
      </c>
      <c r="L54" s="32">
        <v>5130.3</v>
      </c>
      <c r="M54" s="32">
        <v>5618.2370119999996</v>
      </c>
      <c r="N54" s="32">
        <v>5779.2121499999994</v>
      </c>
      <c r="O54" s="32">
        <v>5129.1938300000011</v>
      </c>
      <c r="P54" s="32">
        <v>3438.5446000000002</v>
      </c>
      <c r="Q54" s="32">
        <v>3241.0034239999995</v>
      </c>
      <c r="R54" s="32">
        <v>3204.0066549999997</v>
      </c>
      <c r="S54" s="32">
        <v>3420.4740069999998</v>
      </c>
      <c r="T54" s="32">
        <v>2873.7096060000003</v>
      </c>
      <c r="U54" s="32">
        <v>779.8647840000001</v>
      </c>
      <c r="V54" s="32">
        <v>1549.268787</v>
      </c>
      <c r="W54" s="32">
        <v>1326.9023889999999</v>
      </c>
      <c r="X54" s="32">
        <v>1582.9505209999998</v>
      </c>
      <c r="Y54" s="2376">
        <v>5779.2121499999994</v>
      </c>
    </row>
    <row r="55" spans="1:25" s="701" customFormat="1" ht="12" customHeight="1">
      <c r="A55" s="256">
        <v>45</v>
      </c>
      <c r="B55" s="1477" t="s">
        <v>1081</v>
      </c>
      <c r="C55" s="136">
        <v>846.9</v>
      </c>
      <c r="D55" s="136">
        <v>1235.2</v>
      </c>
      <c r="E55" s="136">
        <v>2213.6999999999998</v>
      </c>
      <c r="F55" s="136">
        <v>1898.3</v>
      </c>
      <c r="G55" s="32">
        <v>4055.9</v>
      </c>
      <c r="H55" s="32">
        <v>4134.8</v>
      </c>
      <c r="I55" s="32">
        <v>2525.4</v>
      </c>
      <c r="J55" s="32">
        <v>2771.5</v>
      </c>
      <c r="K55" s="32">
        <v>3351.0999999999995</v>
      </c>
      <c r="L55" s="32">
        <v>2628.2000000000003</v>
      </c>
      <c r="M55" s="32">
        <v>104.98485799999999</v>
      </c>
      <c r="N55" s="32">
        <v>180.199568</v>
      </c>
      <c r="O55" s="32">
        <v>180.39771400000001</v>
      </c>
      <c r="P55" s="32">
        <v>50.200638999999995</v>
      </c>
      <c r="Q55" s="32">
        <v>33.818124999999995</v>
      </c>
      <c r="R55" s="32">
        <v>636.12288799999999</v>
      </c>
      <c r="S55" s="32">
        <v>754.70392500000003</v>
      </c>
      <c r="T55" s="32">
        <v>1015.420003</v>
      </c>
      <c r="U55" s="32">
        <v>360.25983000000002</v>
      </c>
      <c r="V55" s="32">
        <v>24.827946999999998</v>
      </c>
      <c r="W55" s="32">
        <v>65.536592999999996</v>
      </c>
      <c r="X55" s="32">
        <v>59.513120999999998</v>
      </c>
      <c r="Y55" s="2376">
        <v>180.199568</v>
      </c>
    </row>
    <row r="56" spans="1:25" s="701" customFormat="1" ht="12" customHeight="1">
      <c r="A56" s="256">
        <v>46</v>
      </c>
      <c r="B56" s="1478" t="s">
        <v>1082</v>
      </c>
      <c r="C56" s="136">
        <v>1606.7</v>
      </c>
      <c r="D56" s="136">
        <v>1002.8</v>
      </c>
      <c r="E56" s="136">
        <v>1283</v>
      </c>
      <c r="F56" s="136">
        <v>730.8</v>
      </c>
      <c r="G56" s="32">
        <v>663.4</v>
      </c>
      <c r="H56" s="32">
        <v>475.6</v>
      </c>
      <c r="I56" s="32">
        <v>813.2</v>
      </c>
      <c r="J56" s="32">
        <v>673.2</v>
      </c>
      <c r="K56" s="32">
        <v>972.69999999999993</v>
      </c>
      <c r="L56" s="32">
        <v>1099</v>
      </c>
      <c r="M56" s="32">
        <v>936.0007589999999</v>
      </c>
      <c r="N56" s="32">
        <v>1133.22441</v>
      </c>
      <c r="O56" s="32">
        <v>984.76236399999993</v>
      </c>
      <c r="P56" s="32">
        <v>1012.5315420000001</v>
      </c>
      <c r="Q56" s="32">
        <v>648.53572499999996</v>
      </c>
      <c r="R56" s="32">
        <v>762.70283500000005</v>
      </c>
      <c r="S56" s="32">
        <v>815.85092100000008</v>
      </c>
      <c r="T56" s="32">
        <v>733.34211300000015</v>
      </c>
      <c r="U56" s="32">
        <v>300.35005000000001</v>
      </c>
      <c r="V56" s="32">
        <v>266.28697999999997</v>
      </c>
      <c r="W56" s="32">
        <v>192.423238</v>
      </c>
      <c r="X56" s="32">
        <v>388.26751300000001</v>
      </c>
      <c r="Y56" s="2376">
        <v>1133.2244099999998</v>
      </c>
    </row>
    <row r="57" spans="1:25" s="701" customFormat="1" ht="12" customHeight="1">
      <c r="A57" s="256">
        <v>47</v>
      </c>
      <c r="B57" s="1478" t="s">
        <v>1083</v>
      </c>
      <c r="C57" s="136">
        <v>4.2</v>
      </c>
      <c r="D57" s="136">
        <v>0</v>
      </c>
      <c r="E57" s="136">
        <v>0.1</v>
      </c>
      <c r="F57" s="136">
        <v>1</v>
      </c>
      <c r="G57" s="32">
        <v>9.1</v>
      </c>
      <c r="H57" s="32">
        <v>1.4</v>
      </c>
      <c r="I57" s="32">
        <v>0.5</v>
      </c>
      <c r="J57" s="32">
        <v>1.8</v>
      </c>
      <c r="K57" s="32">
        <v>1.3</v>
      </c>
      <c r="L57" s="32">
        <v>2.1999999999999997</v>
      </c>
      <c r="M57" s="32">
        <v>11.654390999999999</v>
      </c>
      <c r="N57" s="32">
        <v>4.4121440000000005</v>
      </c>
      <c r="O57" s="32">
        <v>0.48685800000000001</v>
      </c>
      <c r="P57" s="32">
        <v>9.0452200000000005</v>
      </c>
      <c r="Q57" s="32">
        <v>7.7350289999999999</v>
      </c>
      <c r="R57" s="32">
        <v>2.4643120000000001</v>
      </c>
      <c r="S57" s="32">
        <v>0.56000000000000005</v>
      </c>
      <c r="T57" s="32">
        <v>2.955E-2</v>
      </c>
      <c r="U57" s="32">
        <v>0</v>
      </c>
      <c r="V57" s="32">
        <v>2.1551140000000002</v>
      </c>
      <c r="W57" s="32">
        <v>0.163354</v>
      </c>
      <c r="X57" s="32">
        <v>0.10888200000000001</v>
      </c>
      <c r="Y57" s="2376">
        <v>4.4121440000000005</v>
      </c>
    </row>
    <row r="58" spans="1:25" s="701" customFormat="1" ht="12" customHeight="1">
      <c r="A58" s="256">
        <v>48</v>
      </c>
      <c r="B58" s="1477" t="s">
        <v>820</v>
      </c>
      <c r="C58" s="136">
        <v>25.7</v>
      </c>
      <c r="D58" s="136">
        <v>43</v>
      </c>
      <c r="E58" s="136">
        <v>30.5</v>
      </c>
      <c r="F58" s="136">
        <v>27.3</v>
      </c>
      <c r="G58" s="32">
        <v>11</v>
      </c>
      <c r="H58" s="32">
        <v>17.5</v>
      </c>
      <c r="I58" s="32">
        <v>66.8</v>
      </c>
      <c r="J58" s="32">
        <v>16.7</v>
      </c>
      <c r="K58" s="32">
        <v>35.700000000000003</v>
      </c>
      <c r="L58" s="32">
        <v>68.099999999999994</v>
      </c>
      <c r="M58" s="32">
        <v>72.468023000000002</v>
      </c>
      <c r="N58" s="32">
        <v>126.844613</v>
      </c>
      <c r="O58" s="32">
        <v>250.11590399999997</v>
      </c>
      <c r="P58" s="32">
        <v>281.71691299999998</v>
      </c>
      <c r="Q58" s="32">
        <v>91.460879999999989</v>
      </c>
      <c r="R58" s="32">
        <v>96.884144000000006</v>
      </c>
      <c r="S58" s="32">
        <v>122.47136</v>
      </c>
      <c r="T58" s="32">
        <v>116.362319</v>
      </c>
      <c r="U58" s="32">
        <v>65.051588999999993</v>
      </c>
      <c r="V58" s="32">
        <v>30.902423000000002</v>
      </c>
      <c r="W58" s="32">
        <v>7.0418810000000001</v>
      </c>
      <c r="X58" s="32">
        <v>15.737725000000001</v>
      </c>
      <c r="Y58" s="2376">
        <v>122.832177</v>
      </c>
    </row>
    <row r="59" spans="1:25" s="701" customFormat="1" ht="12" customHeight="1">
      <c r="A59" s="256">
        <v>49</v>
      </c>
      <c r="B59" s="1477" t="s">
        <v>1084</v>
      </c>
      <c r="C59" s="136">
        <v>252.2</v>
      </c>
      <c r="D59" s="136">
        <v>150.9</v>
      </c>
      <c r="E59" s="136">
        <v>1221.4000000000001</v>
      </c>
      <c r="F59" s="136">
        <v>1504.1</v>
      </c>
      <c r="G59" s="32">
        <v>1610.7</v>
      </c>
      <c r="H59" s="32">
        <v>1546.7</v>
      </c>
      <c r="I59" s="32">
        <v>895</v>
      </c>
      <c r="J59" s="32">
        <v>1200.0999999999999</v>
      </c>
      <c r="K59" s="32">
        <v>1637.6999999999998</v>
      </c>
      <c r="L59" s="32">
        <v>1809.6</v>
      </c>
      <c r="M59" s="32">
        <v>2728.3251019999998</v>
      </c>
      <c r="N59" s="32">
        <v>2070.2095760000002</v>
      </c>
      <c r="O59" s="32">
        <v>2212.8179869999999</v>
      </c>
      <c r="P59" s="32">
        <v>1547.0298040000002</v>
      </c>
      <c r="Q59" s="32">
        <v>1672.90227</v>
      </c>
      <c r="R59" s="32">
        <v>1964.2357650000001</v>
      </c>
      <c r="S59" s="32">
        <v>2154.3160749999997</v>
      </c>
      <c r="T59" s="32">
        <v>617.58085500000004</v>
      </c>
      <c r="U59" s="32">
        <v>180.19056399999999</v>
      </c>
      <c r="V59" s="32">
        <v>525.21025399999996</v>
      </c>
      <c r="W59" s="32">
        <v>573.43249400000002</v>
      </c>
      <c r="X59" s="32">
        <v>425.61787500000003</v>
      </c>
      <c r="Y59" s="2376">
        <v>2070.2095760000002</v>
      </c>
    </row>
    <row r="60" spans="1:25" s="701" customFormat="1" ht="12" customHeight="1">
      <c r="A60" s="256">
        <v>50</v>
      </c>
      <c r="B60" s="1477" t="s">
        <v>1085</v>
      </c>
      <c r="C60" s="136">
        <v>103.6</v>
      </c>
      <c r="D60" s="136">
        <v>52.8</v>
      </c>
      <c r="E60" s="136">
        <v>1</v>
      </c>
      <c r="F60" s="136">
        <v>0</v>
      </c>
      <c r="G60" s="32">
        <v>0</v>
      </c>
      <c r="H60" s="32">
        <v>0</v>
      </c>
      <c r="I60" s="32">
        <v>0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2">
        <v>0</v>
      </c>
      <c r="V60" s="32">
        <v>0</v>
      </c>
      <c r="W60" s="32">
        <v>0</v>
      </c>
      <c r="X60" s="32">
        <v>0</v>
      </c>
      <c r="Y60" s="2376">
        <v>0</v>
      </c>
    </row>
    <row r="61" spans="1:25" s="701" customFormat="1" ht="12" customHeight="1">
      <c r="A61" s="256">
        <v>51</v>
      </c>
      <c r="B61" s="1477" t="s">
        <v>37</v>
      </c>
      <c r="C61" s="136">
        <v>13.3</v>
      </c>
      <c r="D61" s="136">
        <v>970.6</v>
      </c>
      <c r="E61" s="136">
        <v>1663.2</v>
      </c>
      <c r="F61" s="136">
        <v>2409</v>
      </c>
      <c r="G61" s="32">
        <v>3579.9</v>
      </c>
      <c r="H61" s="32">
        <v>4416.8999999999996</v>
      </c>
      <c r="I61" s="32">
        <v>2821.7</v>
      </c>
      <c r="J61" s="32">
        <v>1794.8</v>
      </c>
      <c r="K61" s="32">
        <v>3894.8</v>
      </c>
      <c r="L61" s="32">
        <v>3343.4</v>
      </c>
      <c r="M61" s="32">
        <v>4948.4038769999997</v>
      </c>
      <c r="N61" s="32">
        <v>6177.0479999999998</v>
      </c>
      <c r="O61" s="32">
        <v>4387.5198449999998</v>
      </c>
      <c r="P61" s="32">
        <v>1935.6633790000001</v>
      </c>
      <c r="Q61" s="32">
        <v>2029.7542149999997</v>
      </c>
      <c r="R61" s="32">
        <v>2780.1552430000002</v>
      </c>
      <c r="S61" s="32">
        <v>2950.9501519999994</v>
      </c>
      <c r="T61" s="32">
        <v>1025.5305530000001</v>
      </c>
      <c r="U61" s="32">
        <v>251.28949900000001</v>
      </c>
      <c r="V61" s="32">
        <v>1623.408034</v>
      </c>
      <c r="W61" s="32">
        <v>1331.8168620000001</v>
      </c>
      <c r="X61" s="32">
        <v>1025.0856410000001</v>
      </c>
      <c r="Y61" s="2376">
        <v>6177.0480000000007</v>
      </c>
    </row>
    <row r="62" spans="1:25" s="701" customFormat="1" ht="12" customHeight="1">
      <c r="A62" s="256">
        <v>52</v>
      </c>
      <c r="B62" s="1477" t="s">
        <v>457</v>
      </c>
      <c r="C62" s="136">
        <v>13.3</v>
      </c>
      <c r="D62" s="136">
        <v>970.6</v>
      </c>
      <c r="E62" s="136">
        <v>1663.2</v>
      </c>
      <c r="F62" s="136">
        <v>2409</v>
      </c>
      <c r="G62" s="32">
        <v>3579.9</v>
      </c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>
        <v>10333.15099</v>
      </c>
      <c r="T62" s="32">
        <v>18317.979543499998</v>
      </c>
      <c r="U62" s="32">
        <v>0.44280000000000003</v>
      </c>
      <c r="V62" s="32">
        <v>1623.408034</v>
      </c>
      <c r="W62" s="32">
        <v>1331.8168620000001</v>
      </c>
      <c r="X62" s="32">
        <v>1025.0856410000001</v>
      </c>
      <c r="Y62" s="2376">
        <v>6177.0480000000007</v>
      </c>
    </row>
    <row r="63" spans="1:25" s="701" customFormat="1" ht="12" customHeight="1">
      <c r="A63" s="402" t="s">
        <v>1268</v>
      </c>
      <c r="B63" s="1200" t="s">
        <v>1505</v>
      </c>
      <c r="C63" s="1479">
        <v>3645.7</v>
      </c>
      <c r="D63" s="1479">
        <v>5078.4999999999927</v>
      </c>
      <c r="E63" s="138">
        <v>7092.1900000000096</v>
      </c>
      <c r="F63" s="1479">
        <v>9623.6600000000144</v>
      </c>
      <c r="G63" s="65">
        <v>7434.23</v>
      </c>
      <c r="H63" s="65">
        <v>5796.5149999999994</v>
      </c>
      <c r="I63" s="65">
        <v>10550.966999999999</v>
      </c>
      <c r="J63" s="65">
        <v>11111.475000000002</v>
      </c>
      <c r="K63" s="65">
        <v>8754.2739999999994</v>
      </c>
      <c r="L63" s="65">
        <v>8146.6749999999993</v>
      </c>
      <c r="M63" s="65">
        <v>4982.2247289999996</v>
      </c>
      <c r="N63" s="65">
        <v>10146.148491</v>
      </c>
      <c r="O63" s="369">
        <v>9597.2171379999963</v>
      </c>
      <c r="P63" s="369">
        <v>5173.3209639999968</v>
      </c>
      <c r="Q63" s="369">
        <v>6448.1246139999985</v>
      </c>
      <c r="R63" s="369">
        <v>8943.5787709999531</v>
      </c>
      <c r="S63" s="369">
        <v>11601.894261999989</v>
      </c>
      <c r="T63" s="369">
        <v>20318.656708500006</v>
      </c>
      <c r="U63" s="369">
        <v>11127.376692000002</v>
      </c>
      <c r="V63" s="369">
        <v>2355.1429990000006</v>
      </c>
      <c r="W63" s="369">
        <v>2899.6583839999985</v>
      </c>
      <c r="X63" s="369">
        <v>2198.1615360000005</v>
      </c>
      <c r="Y63" s="2379">
        <v>9817.1489350000011</v>
      </c>
    </row>
    <row r="64" spans="1:25" s="701" customFormat="1" ht="12" customHeight="1">
      <c r="A64" s="703"/>
      <c r="B64" s="746" t="s">
        <v>775</v>
      </c>
      <c r="C64" s="1479">
        <v>27956.2</v>
      </c>
      <c r="D64" s="1479">
        <v>26430</v>
      </c>
      <c r="E64" s="1480">
        <v>38916.9</v>
      </c>
      <c r="F64" s="1480">
        <v>40714.699999999997</v>
      </c>
      <c r="G64" s="595">
        <v>41728.800000000003</v>
      </c>
      <c r="H64" s="595">
        <v>38555.699999999997</v>
      </c>
      <c r="I64" s="595">
        <v>41005.9</v>
      </c>
      <c r="J64" s="595">
        <v>39993.699999999997</v>
      </c>
      <c r="K64" s="595">
        <v>43360.4</v>
      </c>
      <c r="L64" s="595">
        <v>49616.299999999996</v>
      </c>
      <c r="M64" s="595">
        <v>51000.043349</v>
      </c>
      <c r="N64" s="595">
        <v>59613.711651999998</v>
      </c>
      <c r="O64" s="595">
        <v>55864.586744</v>
      </c>
      <c r="P64" s="595">
        <v>39493.738893000002</v>
      </c>
      <c r="Q64" s="595">
        <v>41449.212801000001</v>
      </c>
      <c r="R64" s="595">
        <v>46719.756559999951</v>
      </c>
      <c r="S64" s="595">
        <v>62731.83969999999</v>
      </c>
      <c r="T64" s="595">
        <v>70108.885521999997</v>
      </c>
      <c r="U64" s="595">
        <v>21333.752381000002</v>
      </c>
      <c r="V64" s="595">
        <v>15068.908256999999</v>
      </c>
      <c r="W64" s="595">
        <v>15774.147751</v>
      </c>
      <c r="X64" s="595">
        <v>14077.084874</v>
      </c>
      <c r="Y64" s="2380">
        <v>59417.302252000001</v>
      </c>
    </row>
    <row r="65" spans="1:2" ht="3" customHeight="1">
      <c r="A65" s="401"/>
      <c r="B65" s="401"/>
    </row>
    <row r="66" spans="1:2" ht="9.9499999999999993" customHeight="1">
      <c r="A66" s="4" t="s">
        <v>1031</v>
      </c>
    </row>
    <row r="67" spans="1:2" ht="9.9499999999999993" customHeight="1">
      <c r="A67" s="4" t="s">
        <v>1030</v>
      </c>
    </row>
    <row r="68" spans="1:2" ht="9.9499999999999993" customHeight="1">
      <c r="A68" s="58"/>
      <c r="B68" s="58"/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16" orientation="portrait" useFirstPageNumber="1" r:id="rId1"/>
  <headerFooter alignWithMargins="0">
    <oddFooter>&amp;C&amp;"Times New Roman,Bold"&amp;10&amp;P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>
  <dimension ref="A1:P91"/>
  <sheetViews>
    <sheetView workbookViewId="0">
      <selection activeCell="C8" sqref="C8:K31"/>
    </sheetView>
  </sheetViews>
  <sheetFormatPr defaultColWidth="10.83203125" defaultRowHeight="9.9499999999999993" customHeight="1"/>
  <cols>
    <col min="1" max="1" width="3.6640625" style="114" customWidth="1"/>
    <col min="2" max="2" width="33.6640625" style="4" customWidth="1"/>
    <col min="3" max="11" width="8.83203125" style="4" customWidth="1"/>
    <col min="12" max="15" width="7.83203125" style="4" hidden="1" customWidth="1"/>
    <col min="16" max="16384" width="10.83203125" style="4"/>
  </cols>
  <sheetData>
    <row r="1" spans="1:16" s="459" customFormat="1" ht="14.1" customHeight="1">
      <c r="A1" s="536" t="s">
        <v>2459</v>
      </c>
      <c r="K1" s="460"/>
      <c r="O1" s="460"/>
    </row>
    <row r="2" spans="1:16" s="463" customFormat="1" ht="14.1" customHeight="1">
      <c r="A2" s="537"/>
      <c r="K2" s="464"/>
      <c r="O2" s="464"/>
    </row>
    <row r="3" spans="1:16" s="463" customFormat="1" ht="14.1" customHeight="1">
      <c r="A3" s="537"/>
      <c r="K3" s="464"/>
      <c r="O3" s="464"/>
    </row>
    <row r="4" spans="1:16" s="463" customFormat="1" ht="14.1" customHeight="1">
      <c r="A4" s="538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7"/>
      <c r="L4" s="466"/>
      <c r="M4" s="466"/>
      <c r="N4" s="466"/>
      <c r="O4" s="467"/>
    </row>
    <row r="5" spans="1:16" ht="9.9499999999999993" customHeight="1">
      <c r="A5" s="374"/>
      <c r="B5" s="375"/>
      <c r="C5" s="2573" t="s">
        <v>428</v>
      </c>
      <c r="D5" s="2573" t="s">
        <v>1828</v>
      </c>
      <c r="E5" s="2539" t="s">
        <v>1915</v>
      </c>
      <c r="F5" s="2539" t="s">
        <v>2019</v>
      </c>
      <c r="G5" s="2539" t="s">
        <v>2172</v>
      </c>
      <c r="H5" s="2539" t="s">
        <v>2295</v>
      </c>
      <c r="I5" s="2539" t="s">
        <v>2635</v>
      </c>
      <c r="J5" s="2539" t="s">
        <v>2893</v>
      </c>
      <c r="K5" s="426" t="s">
        <v>2894</v>
      </c>
      <c r="L5" s="215"/>
      <c r="M5" s="426"/>
      <c r="N5" s="426"/>
      <c r="O5" s="426"/>
    </row>
    <row r="6" spans="1:16" ht="9.9499999999999993" customHeight="1">
      <c r="A6" s="372"/>
      <c r="B6" s="376"/>
      <c r="C6" s="2540"/>
      <c r="D6" s="2540"/>
      <c r="E6" s="2552"/>
      <c r="F6" s="2552"/>
      <c r="G6" s="2552"/>
      <c r="H6" s="2552"/>
      <c r="I6" s="2552"/>
      <c r="J6" s="2540"/>
      <c r="K6" s="69" t="s">
        <v>1681</v>
      </c>
      <c r="L6" s="66" t="s">
        <v>1682</v>
      </c>
      <c r="M6" s="69" t="s">
        <v>1679</v>
      </c>
      <c r="N6" s="69" t="s">
        <v>1680</v>
      </c>
      <c r="O6" s="555" t="s">
        <v>726</v>
      </c>
    </row>
    <row r="7" spans="1:16" ht="12.95" customHeight="1">
      <c r="A7" s="787"/>
      <c r="B7" s="788"/>
      <c r="C7" s="788"/>
      <c r="D7" s="788"/>
      <c r="E7" s="55"/>
      <c r="F7" s="55"/>
      <c r="G7" s="55"/>
      <c r="H7" s="55"/>
      <c r="I7" s="55"/>
      <c r="J7" s="2182"/>
      <c r="K7" s="55"/>
      <c r="L7" s="167"/>
      <c r="M7" s="167"/>
      <c r="N7" s="167"/>
      <c r="O7" s="167"/>
    </row>
    <row r="8" spans="1:16" s="717" customFormat="1" ht="12.95" customHeight="1">
      <c r="A8" s="2569" t="s">
        <v>1965</v>
      </c>
      <c r="B8" s="2570"/>
      <c r="C8" s="976">
        <v>1110.5225390000001</v>
      </c>
      <c r="D8" s="976">
        <v>947.45625499999994</v>
      </c>
      <c r="E8" s="976">
        <v>916.88060100000007</v>
      </c>
      <c r="F8" s="976">
        <v>1002.660862</v>
      </c>
      <c r="G8" s="976">
        <v>956.21103600000015</v>
      </c>
      <c r="H8" s="976">
        <v>1165.3829560000001</v>
      </c>
      <c r="I8" s="976">
        <v>1103.1352449999999</v>
      </c>
      <c r="J8" s="976">
        <v>426.51487600000002</v>
      </c>
      <c r="K8" s="976">
        <v>137.95375899999999</v>
      </c>
      <c r="L8" s="1176">
        <v>229.91950399999999</v>
      </c>
      <c r="M8" s="1176">
        <v>102976.03498</v>
      </c>
      <c r="N8" s="1176">
        <v>97124.635962999979</v>
      </c>
      <c r="O8" s="1176">
        <v>373286.44698199996</v>
      </c>
      <c r="P8" s="1917"/>
    </row>
    <row r="9" spans="1:16" s="717" customFormat="1" ht="12.95" customHeight="1">
      <c r="A9" s="1059">
        <v>1</v>
      </c>
      <c r="B9" s="792" t="s">
        <v>1956</v>
      </c>
      <c r="C9" s="1654">
        <v>31.043233999999998</v>
      </c>
      <c r="D9" s="1654">
        <v>43.436942000000002</v>
      </c>
      <c r="E9" s="1654">
        <v>14.034320000000001</v>
      </c>
      <c r="F9" s="1654">
        <v>5.6118240000000004</v>
      </c>
      <c r="G9" s="1654">
        <v>9.7527260000000009</v>
      </c>
      <c r="H9" s="1654">
        <v>12.566773</v>
      </c>
      <c r="I9" s="1654">
        <v>7.4222969999999995</v>
      </c>
      <c r="J9" s="1654">
        <v>5.5189240000000002</v>
      </c>
      <c r="K9" s="1654">
        <v>0.59520300000000004</v>
      </c>
      <c r="L9" s="1177">
        <v>0</v>
      </c>
      <c r="M9" s="1177">
        <v>2291.4506970000002</v>
      </c>
      <c r="N9" s="1177">
        <v>2138.693064</v>
      </c>
      <c r="O9" s="1177">
        <v>8508.0544599999994</v>
      </c>
      <c r="P9" s="1917"/>
    </row>
    <row r="10" spans="1:16" s="717" customFormat="1" ht="12.95" customHeight="1">
      <c r="A10" s="1059">
        <v>2</v>
      </c>
      <c r="B10" s="792" t="s">
        <v>1957</v>
      </c>
      <c r="C10" s="1654">
        <v>128.347193</v>
      </c>
      <c r="D10" s="1654">
        <v>0</v>
      </c>
      <c r="E10" s="1654">
        <v>0</v>
      </c>
      <c r="F10" s="1654">
        <v>0</v>
      </c>
      <c r="G10" s="1654">
        <v>0</v>
      </c>
      <c r="H10" s="1654">
        <v>0</v>
      </c>
      <c r="I10" s="1654">
        <v>0</v>
      </c>
      <c r="J10" s="1654">
        <v>0</v>
      </c>
      <c r="K10" s="1654">
        <v>0</v>
      </c>
      <c r="L10" s="1177">
        <v>0</v>
      </c>
      <c r="M10" s="1177">
        <v>422.863879</v>
      </c>
      <c r="N10" s="1177">
        <v>637.23790399999996</v>
      </c>
      <c r="O10" s="1177">
        <v>1959.8517029999998</v>
      </c>
      <c r="P10" s="1917"/>
    </row>
    <row r="11" spans="1:16" s="717" customFormat="1" ht="12.95" customHeight="1">
      <c r="A11" s="1059">
        <v>3</v>
      </c>
      <c r="B11" s="791" t="s">
        <v>298</v>
      </c>
      <c r="C11" s="1655">
        <v>131.07700300000002</v>
      </c>
      <c r="D11" s="1655">
        <v>260.936868</v>
      </c>
      <c r="E11" s="1655">
        <v>202.03492900000001</v>
      </c>
      <c r="F11" s="1655">
        <v>429.347869</v>
      </c>
      <c r="G11" s="1655">
        <v>373.04454800000008</v>
      </c>
      <c r="H11" s="1655">
        <v>319.31931900000001</v>
      </c>
      <c r="I11" s="1655">
        <v>292.66342299999997</v>
      </c>
      <c r="J11" s="1655">
        <v>87.484851000000006</v>
      </c>
      <c r="K11" s="1655">
        <v>38.430408</v>
      </c>
      <c r="L11" s="1177">
        <v>79.008456999999993</v>
      </c>
      <c r="M11" s="1177">
        <v>1275.3524130000001</v>
      </c>
      <c r="N11" s="1177">
        <v>1449.8840989999999</v>
      </c>
      <c r="O11" s="1177">
        <v>4827.4209279999995</v>
      </c>
      <c r="P11" s="1917"/>
    </row>
    <row r="12" spans="1:16" s="717" customFormat="1" ht="12.95" customHeight="1">
      <c r="A12" s="1059">
        <v>4</v>
      </c>
      <c r="B12" s="791" t="s">
        <v>1056</v>
      </c>
      <c r="C12" s="1655">
        <v>0</v>
      </c>
      <c r="D12" s="1655">
        <v>0</v>
      </c>
      <c r="E12" s="1655">
        <v>0</v>
      </c>
      <c r="F12" s="1655">
        <v>0</v>
      </c>
      <c r="G12" s="1655">
        <v>0</v>
      </c>
      <c r="H12" s="1655">
        <v>0</v>
      </c>
      <c r="I12" s="1655">
        <v>0</v>
      </c>
      <c r="J12" s="1655">
        <v>0</v>
      </c>
      <c r="K12" s="1655">
        <v>0</v>
      </c>
      <c r="L12" s="1177">
        <v>0</v>
      </c>
      <c r="M12" s="1177">
        <v>191.34377599999999</v>
      </c>
      <c r="N12" s="1177">
        <v>657.12158499999998</v>
      </c>
      <c r="O12" s="1177">
        <v>1000.07147</v>
      </c>
      <c r="P12" s="1917"/>
    </row>
    <row r="13" spans="1:16" s="717" customFormat="1" ht="12.95" customHeight="1">
      <c r="A13" s="1059">
        <v>5</v>
      </c>
      <c r="B13" s="791" t="s">
        <v>1958</v>
      </c>
      <c r="C13" s="1655">
        <v>0.62992599999999999</v>
      </c>
      <c r="D13" s="1655">
        <v>10.832858</v>
      </c>
      <c r="E13" s="1655">
        <v>17.203872</v>
      </c>
      <c r="F13" s="1655">
        <v>13.279845999999999</v>
      </c>
      <c r="G13" s="1655">
        <v>0</v>
      </c>
      <c r="H13" s="1655">
        <v>0</v>
      </c>
      <c r="I13" s="1655">
        <v>0</v>
      </c>
      <c r="J13" s="1655">
        <v>0</v>
      </c>
      <c r="K13" s="1655">
        <v>0</v>
      </c>
      <c r="L13" s="1177">
        <v>3.8866389999999997</v>
      </c>
      <c r="M13" s="1177">
        <v>463.15715999999998</v>
      </c>
      <c r="N13" s="1177">
        <v>428.61078200000003</v>
      </c>
      <c r="O13" s="1177">
        <v>1404.703847</v>
      </c>
      <c r="P13" s="1917"/>
    </row>
    <row r="14" spans="1:16" s="717" customFormat="1" ht="12.95" customHeight="1">
      <c r="A14" s="1059">
        <v>6</v>
      </c>
      <c r="B14" s="791" t="s">
        <v>1959</v>
      </c>
      <c r="C14" s="1655">
        <v>0.36604999999999999</v>
      </c>
      <c r="D14" s="1655">
        <v>0</v>
      </c>
      <c r="E14" s="1655">
        <v>7.4140999999999999E-2</v>
      </c>
      <c r="F14" s="1655">
        <v>0</v>
      </c>
      <c r="G14" s="1655">
        <v>0</v>
      </c>
      <c r="H14" s="1655">
        <v>0</v>
      </c>
      <c r="I14" s="1655">
        <v>0</v>
      </c>
      <c r="J14" s="1655">
        <v>4.0000000000000001E-3</v>
      </c>
      <c r="K14" s="1655">
        <v>0</v>
      </c>
      <c r="L14" s="1177">
        <v>0</v>
      </c>
      <c r="M14" s="1177">
        <v>3198.1492340000004</v>
      </c>
      <c r="N14" s="1177">
        <v>3184.2395579999998</v>
      </c>
      <c r="O14" s="1177">
        <v>9710.4320540000008</v>
      </c>
      <c r="P14" s="1917"/>
    </row>
    <row r="15" spans="1:16" s="717" customFormat="1" ht="12.95" customHeight="1">
      <c r="A15" s="1059">
        <v>7</v>
      </c>
      <c r="B15" s="791" t="s">
        <v>1260</v>
      </c>
      <c r="C15" s="1655">
        <v>0.14688000000000001</v>
      </c>
      <c r="D15" s="1655">
        <v>0</v>
      </c>
      <c r="E15" s="1655">
        <v>0</v>
      </c>
      <c r="F15" s="1655">
        <v>0</v>
      </c>
      <c r="G15" s="1655">
        <v>0</v>
      </c>
      <c r="H15" s="1655">
        <v>6.0000000000000001E-3</v>
      </c>
      <c r="I15" s="1655">
        <v>0</v>
      </c>
      <c r="J15" s="1655">
        <v>0</v>
      </c>
      <c r="K15" s="1655">
        <v>0</v>
      </c>
      <c r="L15" s="1177">
        <v>0</v>
      </c>
      <c r="M15" s="1177">
        <v>2593.2320129999998</v>
      </c>
      <c r="N15" s="1177">
        <v>62.748791999999995</v>
      </c>
      <c r="O15" s="1177">
        <v>8024.9823910000005</v>
      </c>
      <c r="P15" s="1917"/>
    </row>
    <row r="16" spans="1:16" s="717" customFormat="1" ht="12.95" customHeight="1">
      <c r="A16" s="1059">
        <v>8</v>
      </c>
      <c r="B16" s="791" t="s">
        <v>1066</v>
      </c>
      <c r="C16" s="1655">
        <v>55.353202000000003</v>
      </c>
      <c r="D16" s="1655">
        <v>49.121917999999987</v>
      </c>
      <c r="E16" s="1655">
        <v>47.319586000000001</v>
      </c>
      <c r="F16" s="1655">
        <v>12.860967</v>
      </c>
      <c r="G16" s="1655">
        <v>27.733126999999996</v>
      </c>
      <c r="H16" s="1655">
        <v>87.793451000000005</v>
      </c>
      <c r="I16" s="1655">
        <v>148.71389599999998</v>
      </c>
      <c r="J16" s="1655">
        <v>2.7759579999999997</v>
      </c>
      <c r="K16" s="1655">
        <v>0</v>
      </c>
      <c r="L16" s="1177">
        <v>0</v>
      </c>
      <c r="M16" s="1177">
        <v>755.94251400000007</v>
      </c>
      <c r="N16" s="1177">
        <v>779.19915700000001</v>
      </c>
      <c r="O16" s="1177">
        <v>2972.9636659999996</v>
      </c>
      <c r="P16" s="1917"/>
    </row>
    <row r="17" spans="1:16" s="717" customFormat="1" ht="12.95" customHeight="1">
      <c r="A17" s="1059">
        <v>9</v>
      </c>
      <c r="B17" s="792" t="s">
        <v>1960</v>
      </c>
      <c r="C17" s="1654">
        <v>26.771678000000005</v>
      </c>
      <c r="D17" s="1654">
        <v>20.062925</v>
      </c>
      <c r="E17" s="1654">
        <v>57.387271000000005</v>
      </c>
      <c r="F17" s="1654">
        <v>52.015730000000005</v>
      </c>
      <c r="G17" s="1654">
        <v>85.599079000000003</v>
      </c>
      <c r="H17" s="1654">
        <v>144.14566000000002</v>
      </c>
      <c r="I17" s="1654">
        <v>199.98489599999999</v>
      </c>
      <c r="J17" s="1654">
        <v>151.82456200000001</v>
      </c>
      <c r="K17" s="1654">
        <v>26.525872</v>
      </c>
      <c r="L17" s="1177">
        <v>11.719528999999998</v>
      </c>
      <c r="M17" s="1177">
        <v>2865.2167030000001</v>
      </c>
      <c r="N17" s="1177">
        <v>1795.6456189999999</v>
      </c>
      <c r="O17" s="1177">
        <v>8721.2987080000003</v>
      </c>
      <c r="P17" s="1917"/>
    </row>
    <row r="18" spans="1:16" s="717" customFormat="1" ht="12.95" customHeight="1">
      <c r="A18" s="1059">
        <v>10</v>
      </c>
      <c r="B18" s="791" t="s">
        <v>1070</v>
      </c>
      <c r="C18" s="1655">
        <v>29.840051999999996</v>
      </c>
      <c r="D18" s="1655">
        <v>39.786566999999998</v>
      </c>
      <c r="E18" s="1655">
        <v>28.149294000000005</v>
      </c>
      <c r="F18" s="1655">
        <v>50.278446000000002</v>
      </c>
      <c r="G18" s="1655">
        <v>25.523225000000004</v>
      </c>
      <c r="H18" s="1655">
        <v>77.717825999999988</v>
      </c>
      <c r="I18" s="1655">
        <v>41.957992000000004</v>
      </c>
      <c r="J18" s="1655">
        <v>13.426905999999999</v>
      </c>
      <c r="K18" s="1655">
        <v>4.6271899999999997</v>
      </c>
      <c r="L18" s="1177">
        <v>12.292939000000001</v>
      </c>
      <c r="M18" s="1177">
        <v>1535.2297169999999</v>
      </c>
      <c r="N18" s="1177">
        <v>1500.1426719999999</v>
      </c>
      <c r="O18" s="1177">
        <v>6524.5714500000004</v>
      </c>
      <c r="P18" s="1917"/>
    </row>
    <row r="19" spans="1:16" s="717" customFormat="1" ht="12.95" customHeight="1">
      <c r="A19" s="1059">
        <v>11</v>
      </c>
      <c r="B19" s="792" t="s">
        <v>491</v>
      </c>
      <c r="C19" s="1654">
        <v>88.838509999999999</v>
      </c>
      <c r="D19" s="1654">
        <v>28.073817999999999</v>
      </c>
      <c r="E19" s="1654">
        <v>43.929602000000003</v>
      </c>
      <c r="F19" s="1654">
        <v>17.005099000000001</v>
      </c>
      <c r="G19" s="1654">
        <v>58.668230999999999</v>
      </c>
      <c r="H19" s="1654">
        <v>107.649185</v>
      </c>
      <c r="I19" s="1654">
        <v>100.33806199999999</v>
      </c>
      <c r="J19" s="1654">
        <v>19.256852000000002</v>
      </c>
      <c r="K19" s="1654">
        <v>12.197358999999999</v>
      </c>
      <c r="L19" s="1177">
        <v>0.14032800000000023</v>
      </c>
      <c r="M19" s="1177">
        <v>64.221564999999998</v>
      </c>
      <c r="N19" s="1177">
        <v>69.748625000000004</v>
      </c>
      <c r="O19" s="1177">
        <v>239.00202300000001</v>
      </c>
      <c r="P19" s="1917"/>
    </row>
    <row r="20" spans="1:16" s="717" customFormat="1" ht="12.95" customHeight="1">
      <c r="A20" s="1059">
        <v>12</v>
      </c>
      <c r="B20" s="791" t="s">
        <v>1262</v>
      </c>
      <c r="C20" s="1655">
        <v>0.84938999999999998</v>
      </c>
      <c r="D20" s="1655">
        <v>2.140514</v>
      </c>
      <c r="E20" s="1655">
        <v>0.39155000000000001</v>
      </c>
      <c r="F20" s="1655">
        <v>0.19921</v>
      </c>
      <c r="G20" s="1655">
        <v>0.84474099999999996</v>
      </c>
      <c r="H20" s="1655">
        <v>9.7340999999999997E-2</v>
      </c>
      <c r="I20" s="1655">
        <v>0.7349969999999999</v>
      </c>
      <c r="J20" s="1655">
        <v>0.87912800000000013</v>
      </c>
      <c r="K20" s="1655">
        <v>0</v>
      </c>
      <c r="L20" s="1177">
        <v>0</v>
      </c>
      <c r="M20" s="1177">
        <v>402.29766900000004</v>
      </c>
      <c r="N20" s="1177">
        <v>524.14749200000006</v>
      </c>
      <c r="O20" s="1177">
        <v>1581.7397020000001</v>
      </c>
      <c r="P20" s="1917"/>
    </row>
    <row r="21" spans="1:16" s="717" customFormat="1" ht="12.95" customHeight="1">
      <c r="A21" s="1059">
        <v>13</v>
      </c>
      <c r="B21" s="792" t="s">
        <v>1961</v>
      </c>
      <c r="C21" s="1654">
        <v>9.6122230000000002</v>
      </c>
      <c r="D21" s="1654">
        <v>0</v>
      </c>
      <c r="E21" s="1654">
        <v>10.122132000000001</v>
      </c>
      <c r="F21" s="1654">
        <v>0</v>
      </c>
      <c r="G21" s="1654">
        <v>0</v>
      </c>
      <c r="H21" s="1654">
        <v>0</v>
      </c>
      <c r="I21" s="1654">
        <v>0</v>
      </c>
      <c r="J21" s="1654">
        <v>0</v>
      </c>
      <c r="K21" s="1654">
        <v>0</v>
      </c>
      <c r="L21" s="1177">
        <v>0</v>
      </c>
      <c r="M21" s="1177">
        <v>340.93083000000001</v>
      </c>
      <c r="N21" s="1177">
        <v>401.80566900000002</v>
      </c>
      <c r="O21" s="1177">
        <v>1274.3985889999999</v>
      </c>
      <c r="P21" s="1917"/>
    </row>
    <row r="22" spans="1:16" s="717" customFormat="1" ht="12.95" customHeight="1">
      <c r="A22" s="1059">
        <v>14</v>
      </c>
      <c r="B22" s="791" t="s">
        <v>1962</v>
      </c>
      <c r="C22" s="1655">
        <v>0.6855</v>
      </c>
      <c r="D22" s="1655">
        <v>7.0989969999999998</v>
      </c>
      <c r="E22" s="1655">
        <v>4.3182</v>
      </c>
      <c r="F22" s="1655">
        <v>0.98476799999999998</v>
      </c>
      <c r="G22" s="1655">
        <v>3.20722</v>
      </c>
      <c r="H22" s="1655">
        <v>1.4568639999999999</v>
      </c>
      <c r="I22" s="1655">
        <v>0.56695699999999993</v>
      </c>
      <c r="J22" s="1655">
        <v>1.319E-2</v>
      </c>
      <c r="K22" s="1655">
        <v>0</v>
      </c>
      <c r="L22" s="1177">
        <v>0</v>
      </c>
      <c r="M22" s="1177">
        <v>1149.8630929999999</v>
      </c>
      <c r="N22" s="1177">
        <v>908.11865299999999</v>
      </c>
      <c r="O22" s="1177">
        <v>3448.8492839999999</v>
      </c>
      <c r="P22" s="1917"/>
    </row>
    <row r="23" spans="1:16" s="717" customFormat="1" ht="12.95" customHeight="1">
      <c r="A23" s="1059">
        <v>15</v>
      </c>
      <c r="B23" s="791" t="s">
        <v>1264</v>
      </c>
      <c r="C23" s="1655">
        <v>407.50777499999998</v>
      </c>
      <c r="D23" s="1655">
        <v>247.90617200000003</v>
      </c>
      <c r="E23" s="1655">
        <v>306.89061100000004</v>
      </c>
      <c r="F23" s="1655">
        <v>171.40493999999998</v>
      </c>
      <c r="G23" s="1655">
        <v>138.20945399999999</v>
      </c>
      <c r="H23" s="1655">
        <v>101.364215</v>
      </c>
      <c r="I23" s="1655">
        <v>85.675398000000001</v>
      </c>
      <c r="J23" s="1655">
        <v>0.57229200000000002</v>
      </c>
      <c r="K23" s="1655">
        <v>0</v>
      </c>
      <c r="L23" s="1177">
        <v>61.473178999999995</v>
      </c>
      <c r="M23" s="1177">
        <v>2328.8842799999998</v>
      </c>
      <c r="N23" s="1177">
        <v>2308.0692120000003</v>
      </c>
      <c r="O23" s="1177">
        <v>7642.6781590000001</v>
      </c>
      <c r="P23" s="1917"/>
    </row>
    <row r="24" spans="1:16" s="717" customFormat="1" ht="12.95" customHeight="1">
      <c r="A24" s="1059">
        <v>16</v>
      </c>
      <c r="B24" s="791" t="s">
        <v>495</v>
      </c>
      <c r="C24" s="1655">
        <v>5.0936569999999994</v>
      </c>
      <c r="D24" s="1655">
        <v>8.2744440000000008</v>
      </c>
      <c r="E24" s="1655">
        <v>13.430605000000002</v>
      </c>
      <c r="F24" s="1655">
        <v>11.872510999999999</v>
      </c>
      <c r="G24" s="1655">
        <v>8.6722369999999991</v>
      </c>
      <c r="H24" s="1655">
        <v>28.877958000000003</v>
      </c>
      <c r="I24" s="1655">
        <v>15.846483999999998</v>
      </c>
      <c r="J24" s="1655">
        <v>4.1825669999999997</v>
      </c>
      <c r="K24" s="1655">
        <v>0</v>
      </c>
      <c r="L24" s="1177">
        <v>6.784967</v>
      </c>
      <c r="M24" s="1177">
        <v>533.153007</v>
      </c>
      <c r="N24" s="1177">
        <v>500.696887</v>
      </c>
      <c r="O24" s="1177">
        <v>1854.435258</v>
      </c>
      <c r="P24" s="1917"/>
    </row>
    <row r="25" spans="1:16" s="717" customFormat="1" ht="12.95" customHeight="1">
      <c r="A25" s="1059">
        <v>17</v>
      </c>
      <c r="B25" s="791" t="s">
        <v>497</v>
      </c>
      <c r="C25" s="1655">
        <v>1.7499400000000001</v>
      </c>
      <c r="D25" s="1655">
        <v>0</v>
      </c>
      <c r="E25" s="1655">
        <v>0</v>
      </c>
      <c r="F25" s="1655">
        <v>0</v>
      </c>
      <c r="G25" s="1655">
        <v>0</v>
      </c>
      <c r="H25" s="1655">
        <v>0</v>
      </c>
      <c r="I25" s="1655">
        <v>0</v>
      </c>
      <c r="J25" s="1655">
        <v>0</v>
      </c>
      <c r="K25" s="1655">
        <v>0</v>
      </c>
      <c r="L25" s="1177">
        <v>0</v>
      </c>
      <c r="M25" s="1177">
        <v>514.56258300000002</v>
      </c>
      <c r="N25" s="1177">
        <v>601.35112399999991</v>
      </c>
      <c r="O25" s="1177">
        <v>2255.4889599999997</v>
      </c>
      <c r="P25" s="1917"/>
    </row>
    <row r="26" spans="1:16" s="717" customFormat="1" ht="12.95" customHeight="1">
      <c r="A26" s="1059">
        <v>18</v>
      </c>
      <c r="B26" s="792" t="s">
        <v>1963</v>
      </c>
      <c r="C26" s="1654">
        <v>107.375131</v>
      </c>
      <c r="D26" s="1654">
        <v>110.099919</v>
      </c>
      <c r="E26" s="1654">
        <v>22.295611000000001</v>
      </c>
      <c r="F26" s="1654">
        <v>5.6984029999999999</v>
      </c>
      <c r="G26" s="1654">
        <v>5.9986400000000009</v>
      </c>
      <c r="H26" s="1654">
        <v>25.094232999999999</v>
      </c>
      <c r="I26" s="1654">
        <v>13.872652</v>
      </c>
      <c r="J26" s="1654">
        <v>3.190887</v>
      </c>
      <c r="K26" s="1654">
        <v>0</v>
      </c>
      <c r="L26" s="1177">
        <v>0</v>
      </c>
      <c r="M26" s="1177">
        <v>672.18529699999999</v>
      </c>
      <c r="N26" s="1177">
        <v>1090.5792059999999</v>
      </c>
      <c r="O26" s="1177">
        <v>3068.6601970000002</v>
      </c>
      <c r="P26" s="1917"/>
    </row>
    <row r="27" spans="1:16" s="717" customFormat="1" ht="12.95" customHeight="1">
      <c r="A27" s="1059">
        <v>19</v>
      </c>
      <c r="B27" s="792" t="s">
        <v>1964</v>
      </c>
      <c r="C27" s="1654">
        <v>85.235195000000033</v>
      </c>
      <c r="D27" s="1654">
        <v>119.684313</v>
      </c>
      <c r="E27" s="1654">
        <v>149.298877</v>
      </c>
      <c r="F27" s="1654">
        <v>232.101249</v>
      </c>
      <c r="G27" s="1654">
        <v>218.957808</v>
      </c>
      <c r="H27" s="1654">
        <v>259.29413099999999</v>
      </c>
      <c r="I27" s="1654">
        <v>195.35819100000003</v>
      </c>
      <c r="J27" s="1654">
        <v>137.384759</v>
      </c>
      <c r="K27" s="1654">
        <v>55.577727000000003</v>
      </c>
      <c r="L27" s="1177">
        <v>54.613465999999988</v>
      </c>
      <c r="M27" s="1177">
        <v>3195.2949410000001</v>
      </c>
      <c r="N27" s="1177">
        <v>3765.4211030000001</v>
      </c>
      <c r="O27" s="1177">
        <v>11678.743203</v>
      </c>
      <c r="P27" s="1917"/>
    </row>
    <row r="28" spans="1:16" s="701" customFormat="1" ht="12.95" customHeight="1">
      <c r="A28" s="1060"/>
      <c r="B28" s="793"/>
      <c r="C28" s="980"/>
      <c r="D28" s="980"/>
      <c r="E28" s="980"/>
      <c r="F28" s="980"/>
      <c r="G28" s="980"/>
      <c r="H28" s="980"/>
      <c r="I28" s="980"/>
      <c r="J28" s="980"/>
      <c r="K28" s="980"/>
      <c r="L28" s="1177"/>
      <c r="M28" s="1177"/>
      <c r="N28" s="1177"/>
      <c r="O28" s="1177"/>
      <c r="P28" s="1917"/>
    </row>
    <row r="29" spans="1:16" s="701" customFormat="1" ht="12.95" customHeight="1">
      <c r="A29" s="2569" t="s">
        <v>1187</v>
      </c>
      <c r="B29" s="2570"/>
      <c r="C29" s="976">
        <v>975.25054799999998</v>
      </c>
      <c r="D29" s="976">
        <v>1893.2040059999999</v>
      </c>
      <c r="E29" s="976">
        <v>1313.0605849999999</v>
      </c>
      <c r="F29" s="976">
        <v>678.86635999999999</v>
      </c>
      <c r="G29" s="976">
        <v>745.28405999999995</v>
      </c>
      <c r="H29" s="976">
        <v>1272.3611940000014</v>
      </c>
      <c r="I29" s="976">
        <v>1006.6638650000012</v>
      </c>
      <c r="J29" s="976">
        <v>764.66601757000012</v>
      </c>
      <c r="K29" s="976">
        <v>73.614374999999995</v>
      </c>
      <c r="L29" s="1176">
        <v>70.281765000000007</v>
      </c>
      <c r="M29" s="1176">
        <v>25211.760170000005</v>
      </c>
      <c r="N29" s="1176">
        <v>26901.21777800002</v>
      </c>
      <c r="O29" s="1176">
        <v>99444.115999000031</v>
      </c>
      <c r="P29" s="1917"/>
    </row>
    <row r="30" spans="1:16" s="701" customFormat="1" ht="12.95" customHeight="1">
      <c r="A30" s="794"/>
      <c r="B30" s="795"/>
      <c r="C30" s="1656"/>
      <c r="D30" s="1656"/>
      <c r="E30" s="1656"/>
      <c r="F30" s="1656"/>
      <c r="G30" s="1656"/>
      <c r="H30" s="1656"/>
      <c r="I30" s="1656"/>
      <c r="J30" s="1656"/>
      <c r="K30" s="1656"/>
      <c r="L30" s="1178"/>
      <c r="M30" s="1178"/>
      <c r="N30" s="1178"/>
      <c r="O30" s="1178"/>
      <c r="P30" s="1917"/>
    </row>
    <row r="31" spans="1:16" s="701" customFormat="1" ht="12.95" customHeight="1">
      <c r="A31" s="2571" t="s">
        <v>775</v>
      </c>
      <c r="B31" s="2572"/>
      <c r="C31" s="1657">
        <v>2085.773087</v>
      </c>
      <c r="D31" s="1657">
        <v>2840.660261</v>
      </c>
      <c r="E31" s="1657">
        <v>2229.9411859999996</v>
      </c>
      <c r="F31" s="1657">
        <v>1681.5272220000002</v>
      </c>
      <c r="G31" s="1657">
        <v>1701.4950960000001</v>
      </c>
      <c r="H31" s="1657">
        <v>2437.7441500000014</v>
      </c>
      <c r="I31" s="1657">
        <v>2109.7991100000013</v>
      </c>
      <c r="J31" s="1657">
        <v>1191.1808935700001</v>
      </c>
      <c r="K31" s="1657">
        <v>211.56813399999999</v>
      </c>
      <c r="L31" s="1178">
        <v>300.20126900000002</v>
      </c>
      <c r="M31" s="1178">
        <v>128187.79514999999</v>
      </c>
      <c r="N31" s="1178">
        <v>124025.85374100001</v>
      </c>
      <c r="O31" s="1178">
        <v>472730.562981</v>
      </c>
      <c r="P31" s="1917"/>
    </row>
    <row r="32" spans="1:16" ht="9" customHeight="1">
      <c r="A32" s="397"/>
      <c r="B32" s="397"/>
      <c r="C32" s="397"/>
      <c r="D32" s="397"/>
    </row>
    <row r="33" spans="1:1" ht="9.9499999999999993" customHeight="1">
      <c r="A33" s="41" t="s">
        <v>840</v>
      </c>
    </row>
    <row r="91" spans="1:4" ht="9.9499999999999993" customHeight="1">
      <c r="A91" s="373" t="s">
        <v>774</v>
      </c>
      <c r="B91" s="97"/>
      <c r="C91" s="97"/>
      <c r="D91" s="97"/>
    </row>
  </sheetData>
  <mergeCells count="11">
    <mergeCell ref="J5:J6"/>
    <mergeCell ref="A8:B8"/>
    <mergeCell ref="A29:B29"/>
    <mergeCell ref="A31:B31"/>
    <mergeCell ref="C5:C6"/>
    <mergeCell ref="D5:D6"/>
    <mergeCell ref="I5:I6"/>
    <mergeCell ref="E5:E6"/>
    <mergeCell ref="F5:F6"/>
    <mergeCell ref="G5:G6"/>
    <mergeCell ref="H5:H6"/>
  </mergeCells>
  <printOptions horizontalCentered="1"/>
  <pageMargins left="0.51181102362204722" right="0.51181102362204722" top="0.98425196850393704" bottom="0" header="0.51181102362204722" footer="0.19685039370078741"/>
  <pageSetup paperSize="9" firstPageNumber="117" orientation="portrait" useFirstPageNumber="1" r:id="rId1"/>
  <headerFooter alignWithMargins="0">
    <oddFooter>&amp;C&amp;"Times New Roman,Bold"&amp;10&amp;P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>
  <sheetPr codeName="Sheet81"/>
  <dimension ref="A1:V28"/>
  <sheetViews>
    <sheetView workbookViewId="0">
      <selection activeCell="R22" sqref="R22"/>
    </sheetView>
  </sheetViews>
  <sheetFormatPr defaultColWidth="10.83203125" defaultRowHeight="9.9499999999999993" customHeight="1"/>
  <cols>
    <col min="1" max="1" width="4.33203125" style="4" customWidth="1"/>
    <col min="2" max="2" width="26.83203125" style="4" customWidth="1"/>
    <col min="3" max="3" width="8.83203125" style="4" hidden="1" customWidth="1"/>
    <col min="4" max="18" width="9.6640625" style="4" customWidth="1"/>
    <col min="19" max="22" width="9.1640625" style="4" hidden="1" customWidth="1"/>
    <col min="23" max="16384" width="10.83203125" style="4"/>
  </cols>
  <sheetData>
    <row r="1" spans="1:22" s="459" customFormat="1" ht="14.1" customHeight="1">
      <c r="A1" s="458" t="s">
        <v>2458</v>
      </c>
      <c r="R1" s="460"/>
      <c r="V1" s="460"/>
    </row>
    <row r="2" spans="1:22" s="463" customFormat="1" ht="14.1" customHeight="1">
      <c r="A2" s="462"/>
      <c r="R2" s="464"/>
      <c r="V2" s="464"/>
    </row>
    <row r="3" spans="1:22" s="463" customFormat="1" ht="14.1" customHeight="1">
      <c r="A3" s="462"/>
      <c r="R3" s="464"/>
      <c r="V3" s="464"/>
    </row>
    <row r="4" spans="1:22" s="463" customFormat="1" ht="14.1" customHeight="1">
      <c r="A4" s="465" t="s">
        <v>280</v>
      </c>
      <c r="B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7"/>
      <c r="S4" s="466"/>
      <c r="T4" s="466"/>
      <c r="U4" s="466"/>
      <c r="V4" s="467"/>
    </row>
    <row r="5" spans="1:22" s="41" customFormat="1" ht="9">
      <c r="A5" s="381"/>
      <c r="B5" s="385"/>
      <c r="C5" s="1229"/>
      <c r="D5" s="1229"/>
      <c r="E5" s="1229"/>
      <c r="F5" s="1230"/>
      <c r="G5" s="1230"/>
      <c r="H5" s="1230"/>
      <c r="I5" s="1230"/>
      <c r="J5" s="1230"/>
      <c r="K5" s="1230"/>
      <c r="L5" s="426"/>
      <c r="M5" s="426"/>
      <c r="N5" s="426"/>
      <c r="O5" s="426"/>
      <c r="P5" s="426"/>
      <c r="Q5" s="426"/>
      <c r="R5" s="426" t="s">
        <v>2894</v>
      </c>
      <c r="S5" s="215"/>
      <c r="T5" s="426"/>
      <c r="U5" s="426"/>
      <c r="V5" s="426"/>
    </row>
    <row r="6" spans="1:22" s="41" customFormat="1" ht="9">
      <c r="A6" s="70"/>
      <c r="B6" s="66"/>
      <c r="C6" s="6" t="s">
        <v>1683</v>
      </c>
      <c r="D6" s="6" t="s">
        <v>1408</v>
      </c>
      <c r="E6" s="6" t="s">
        <v>1441</v>
      </c>
      <c r="F6" s="8" t="s">
        <v>1442</v>
      </c>
      <c r="G6" s="8" t="s">
        <v>721</v>
      </c>
      <c r="H6" s="8" t="s">
        <v>292</v>
      </c>
      <c r="I6" s="8" t="s">
        <v>1195</v>
      </c>
      <c r="J6" s="8" t="s">
        <v>1997</v>
      </c>
      <c r="K6" s="8" t="s">
        <v>1828</v>
      </c>
      <c r="L6" s="426" t="s">
        <v>1915</v>
      </c>
      <c r="M6" s="426" t="s">
        <v>2019</v>
      </c>
      <c r="N6" s="426" t="s">
        <v>2172</v>
      </c>
      <c r="O6" s="426" t="s">
        <v>2295</v>
      </c>
      <c r="P6" s="426" t="s">
        <v>2635</v>
      </c>
      <c r="Q6" s="426" t="s">
        <v>2893</v>
      </c>
      <c r="R6" s="69" t="s">
        <v>1681</v>
      </c>
      <c r="S6" s="66" t="s">
        <v>1682</v>
      </c>
      <c r="T6" s="69" t="s">
        <v>1679</v>
      </c>
      <c r="U6" s="69" t="s">
        <v>1680</v>
      </c>
      <c r="V6" s="555" t="s">
        <v>726</v>
      </c>
    </row>
    <row r="7" spans="1:22" s="41" customFormat="1" ht="9" hidden="1">
      <c r="A7" s="387"/>
      <c r="B7" s="388"/>
      <c r="C7" s="388"/>
      <c r="D7" s="389"/>
      <c r="E7" s="389"/>
      <c r="F7" s="4"/>
      <c r="G7" s="4"/>
      <c r="H7" s="4"/>
      <c r="I7" s="4"/>
      <c r="J7" s="4"/>
      <c r="K7" s="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</row>
    <row r="8" spans="1:22" s="371" customFormat="1" ht="20.100000000000001" customHeight="1">
      <c r="A8" s="403" t="s">
        <v>176</v>
      </c>
      <c r="B8" s="695" t="s">
        <v>1188</v>
      </c>
      <c r="C8" s="1171">
        <v>15241</v>
      </c>
      <c r="D8" s="693">
        <v>13563.8</v>
      </c>
      <c r="E8" s="693">
        <v>13144</v>
      </c>
      <c r="F8" s="693">
        <v>20956.099999999999</v>
      </c>
      <c r="G8" s="693">
        <v>15648.900000000001</v>
      </c>
      <c r="H8" s="693">
        <v>15236.600000000002</v>
      </c>
      <c r="I8" s="693">
        <v>19152.599999999999</v>
      </c>
      <c r="J8" s="693">
        <v>14689.576134999999</v>
      </c>
      <c r="K8" s="693">
        <v>18289.708838999999</v>
      </c>
      <c r="L8" s="693">
        <v>15563.444631999999</v>
      </c>
      <c r="M8" s="693">
        <v>17929.049310000002</v>
      </c>
      <c r="N8" s="693">
        <v>16329.478059999998</v>
      </c>
      <c r="O8" s="693">
        <v>16397.717336999998</v>
      </c>
      <c r="P8" s="693">
        <v>16469.416473000001</v>
      </c>
      <c r="Q8" s="693">
        <v>13159.020796000001</v>
      </c>
      <c r="R8" s="693">
        <v>4499.4838510000009</v>
      </c>
      <c r="S8" s="693">
        <v>4354.364286</v>
      </c>
      <c r="T8" s="693">
        <v>4510.5740089999999</v>
      </c>
      <c r="U8" s="693">
        <v>4801.0027129999999</v>
      </c>
      <c r="V8" s="693">
        <v>18883.299898999998</v>
      </c>
    </row>
    <row r="9" spans="1:22" s="371" customFormat="1" ht="20.100000000000001" customHeight="1">
      <c r="A9" s="696"/>
      <c r="B9" s="697"/>
      <c r="C9" s="693"/>
      <c r="D9" s="1172"/>
      <c r="E9" s="1172"/>
      <c r="F9" s="1172"/>
      <c r="G9" s="1172"/>
      <c r="H9" s="1172"/>
      <c r="I9" s="1172"/>
      <c r="J9" s="1172"/>
      <c r="K9" s="1172"/>
      <c r="L9" s="1172"/>
      <c r="M9" s="1172"/>
      <c r="N9" s="1172"/>
      <c r="O9" s="1172"/>
      <c r="P9" s="1172"/>
      <c r="Q9" s="1172"/>
      <c r="R9" s="1172"/>
      <c r="S9" s="1172"/>
      <c r="T9" s="1172"/>
      <c r="U9" s="1172"/>
      <c r="V9" s="1172"/>
    </row>
    <row r="10" spans="1:22" s="371" customFormat="1" ht="24.95" customHeight="1">
      <c r="A10" s="806">
        <v>1</v>
      </c>
      <c r="B10" s="698" t="s">
        <v>298</v>
      </c>
      <c r="C10" s="1172">
        <v>430.9</v>
      </c>
      <c r="D10" s="1172">
        <v>250.2</v>
      </c>
      <c r="E10" s="1172">
        <v>194</v>
      </c>
      <c r="F10" s="1172">
        <v>1077.8</v>
      </c>
      <c r="G10" s="1172">
        <v>1082.8</v>
      </c>
      <c r="H10" s="1172">
        <v>457.5</v>
      </c>
      <c r="I10" s="1172">
        <v>510.1</v>
      </c>
      <c r="J10" s="1172">
        <v>81.201387000000011</v>
      </c>
      <c r="K10" s="1172">
        <v>110.36273</v>
      </c>
      <c r="L10" s="1172">
        <v>84.783078000000017</v>
      </c>
      <c r="M10" s="1172">
        <v>97.471381999999991</v>
      </c>
      <c r="N10" s="1172">
        <v>153.33918500000001</v>
      </c>
      <c r="O10" s="1172">
        <v>89.185187999999982</v>
      </c>
      <c r="P10" s="1172">
        <v>146.400554</v>
      </c>
      <c r="Q10" s="1172">
        <v>115.06965099999999</v>
      </c>
      <c r="R10" s="1172">
        <v>38.940709999999996</v>
      </c>
      <c r="S10" s="1172">
        <v>161.35689400000001</v>
      </c>
      <c r="T10" s="1172">
        <v>79.809283999999991</v>
      </c>
      <c r="U10" s="1172">
        <v>72.642067999999995</v>
      </c>
      <c r="V10" s="1172">
        <v>379.58912900000001</v>
      </c>
    </row>
    <row r="11" spans="1:22" s="371" customFormat="1" ht="24.95" customHeight="1">
      <c r="A11" s="806">
        <v>2</v>
      </c>
      <c r="B11" s="699" t="s">
        <v>1056</v>
      </c>
      <c r="C11" s="1172">
        <v>19</v>
      </c>
      <c r="D11" s="1172">
        <v>43.5</v>
      </c>
      <c r="E11" s="1172">
        <v>97.9</v>
      </c>
      <c r="F11" s="1172">
        <v>412</v>
      </c>
      <c r="G11" s="1172">
        <v>239.4</v>
      </c>
      <c r="H11" s="1172">
        <v>125.7</v>
      </c>
      <c r="I11" s="1172">
        <v>197.7</v>
      </c>
      <c r="J11" s="1172">
        <v>8.9775860000000005</v>
      </c>
      <c r="K11" s="1172">
        <v>197.24371500000001</v>
      </c>
      <c r="L11" s="1172">
        <v>60.570797999999996</v>
      </c>
      <c r="M11" s="1172">
        <v>219.79674299999999</v>
      </c>
      <c r="N11" s="1172">
        <v>147.90532400000001</v>
      </c>
      <c r="O11" s="1172">
        <v>295.87915900000002</v>
      </c>
      <c r="P11" s="1172">
        <v>593.12781300000006</v>
      </c>
      <c r="Q11" s="1172">
        <v>583.36687400000005</v>
      </c>
      <c r="R11" s="1172">
        <v>69.953406000000001</v>
      </c>
      <c r="S11" s="1172">
        <v>416.61193800000001</v>
      </c>
      <c r="T11" s="1172">
        <v>57.782930999999998</v>
      </c>
      <c r="U11" s="1172">
        <v>192.55898500000001</v>
      </c>
      <c r="V11" s="1172">
        <v>852.80114000000003</v>
      </c>
    </row>
    <row r="12" spans="1:22" s="371" customFormat="1" ht="24.95" customHeight="1">
      <c r="A12" s="806">
        <v>3</v>
      </c>
      <c r="B12" s="699" t="s">
        <v>1260</v>
      </c>
      <c r="C12" s="1172">
        <v>257</v>
      </c>
      <c r="D12" s="1172">
        <v>190.6</v>
      </c>
      <c r="E12" s="1172">
        <v>347.1</v>
      </c>
      <c r="F12" s="1172">
        <v>361.2</v>
      </c>
      <c r="G12" s="1172">
        <v>553.29999999999995</v>
      </c>
      <c r="H12" s="1172">
        <v>399</v>
      </c>
      <c r="I12" s="1172">
        <v>587.29999999999995</v>
      </c>
      <c r="J12" s="1172">
        <v>243.02488199999999</v>
      </c>
      <c r="K12" s="1172">
        <v>289.21459599999997</v>
      </c>
      <c r="L12" s="1172">
        <v>217.80013700000001</v>
      </c>
      <c r="M12" s="1172">
        <v>324.19262700000002</v>
      </c>
      <c r="N12" s="1172">
        <v>380.07001300000002</v>
      </c>
      <c r="O12" s="1172">
        <v>312.81592999999998</v>
      </c>
      <c r="P12" s="1172">
        <v>281.739285</v>
      </c>
      <c r="Q12" s="1172">
        <v>312.76011700000004</v>
      </c>
      <c r="R12" s="1172">
        <v>131.421291</v>
      </c>
      <c r="S12" s="1172">
        <v>56.155112000000003</v>
      </c>
      <c r="T12" s="1172">
        <v>83.690162999999998</v>
      </c>
      <c r="U12" s="1172">
        <v>86.910203999999993</v>
      </c>
      <c r="V12" s="1172">
        <v>287.55667299999999</v>
      </c>
    </row>
    <row r="13" spans="1:22" s="371" customFormat="1" ht="24.95" customHeight="1">
      <c r="A13" s="806">
        <v>4</v>
      </c>
      <c r="B13" s="699" t="s">
        <v>1261</v>
      </c>
      <c r="C13" s="1172">
        <v>7</v>
      </c>
      <c r="D13" s="1172">
        <v>8.8000000000000007</v>
      </c>
      <c r="E13" s="1172">
        <v>1.2</v>
      </c>
      <c r="F13" s="1172">
        <v>1</v>
      </c>
      <c r="G13" s="1172">
        <v>0</v>
      </c>
      <c r="H13" s="1172">
        <v>0</v>
      </c>
      <c r="I13" s="1172">
        <v>0</v>
      </c>
      <c r="J13" s="1172">
        <v>3.1127999999999999E-2</v>
      </c>
      <c r="K13" s="1172">
        <v>0</v>
      </c>
      <c r="L13" s="1172">
        <v>0</v>
      </c>
      <c r="M13" s="1172">
        <v>0</v>
      </c>
      <c r="N13" s="1172">
        <v>0</v>
      </c>
      <c r="O13" s="1172">
        <v>0</v>
      </c>
      <c r="P13" s="1172">
        <v>0</v>
      </c>
      <c r="Q13" s="1172">
        <v>0</v>
      </c>
      <c r="R13" s="1172">
        <v>0</v>
      </c>
      <c r="S13" s="1172">
        <v>1.18E-2</v>
      </c>
      <c r="T13" s="1172">
        <v>0.21</v>
      </c>
      <c r="U13" s="1172">
        <v>0</v>
      </c>
      <c r="V13" s="1172">
        <v>0.2218</v>
      </c>
    </row>
    <row r="14" spans="1:22" s="371" customFormat="1" ht="24.95" customHeight="1">
      <c r="A14" s="806">
        <v>5</v>
      </c>
      <c r="B14" s="698" t="s">
        <v>1070</v>
      </c>
      <c r="C14" s="1172">
        <v>1577.8</v>
      </c>
      <c r="D14" s="1172">
        <v>931</v>
      </c>
      <c r="E14" s="1172">
        <v>643.4</v>
      </c>
      <c r="F14" s="1172">
        <v>1526.9</v>
      </c>
      <c r="G14" s="1172">
        <v>1267.5999999999999</v>
      </c>
      <c r="H14" s="1172">
        <v>2273.1</v>
      </c>
      <c r="I14" s="1172">
        <v>3230.2999999999997</v>
      </c>
      <c r="J14" s="1172">
        <v>1625.309634</v>
      </c>
      <c r="K14" s="1172">
        <v>2724.3815760000002</v>
      </c>
      <c r="L14" s="1172">
        <v>2117.6586820000002</v>
      </c>
      <c r="M14" s="1172">
        <v>2635.642742</v>
      </c>
      <c r="N14" s="1172">
        <v>2353.6621620000001</v>
      </c>
      <c r="O14" s="1172">
        <v>2124.3503390000001</v>
      </c>
      <c r="P14" s="1172">
        <v>1754.2893800000002</v>
      </c>
      <c r="Q14" s="1172">
        <v>1662.398702</v>
      </c>
      <c r="R14" s="1172">
        <v>746.92023400000005</v>
      </c>
      <c r="S14" s="1172">
        <v>449.96696900000001</v>
      </c>
      <c r="T14" s="1172">
        <v>364.80332300000003</v>
      </c>
      <c r="U14" s="1172">
        <v>549.89457600000003</v>
      </c>
      <c r="V14" s="1172">
        <v>2085.0892370000001</v>
      </c>
    </row>
    <row r="15" spans="1:22" s="371" customFormat="1" ht="24.95" customHeight="1">
      <c r="A15" s="806">
        <v>6</v>
      </c>
      <c r="B15" s="699" t="s">
        <v>1073</v>
      </c>
      <c r="C15" s="1172">
        <v>191.7</v>
      </c>
      <c r="D15" s="1172">
        <v>488.5</v>
      </c>
      <c r="E15" s="1172">
        <v>1458.4</v>
      </c>
      <c r="F15" s="1172">
        <v>6247.1</v>
      </c>
      <c r="G15" s="1172">
        <v>3952</v>
      </c>
      <c r="H15" s="1172">
        <v>3357.9</v>
      </c>
      <c r="I15" s="1172">
        <v>2497</v>
      </c>
      <c r="J15" s="1172">
        <v>2671.3492439999995</v>
      </c>
      <c r="K15" s="1172">
        <v>2043.8951669999999</v>
      </c>
      <c r="L15" s="1172">
        <v>1131.5719800000002</v>
      </c>
      <c r="M15" s="1172">
        <v>882.75505299999998</v>
      </c>
      <c r="N15" s="1172">
        <v>970.03819199999998</v>
      </c>
      <c r="O15" s="1172">
        <v>896.34271000000001</v>
      </c>
      <c r="P15" s="1172">
        <v>1274.101627</v>
      </c>
      <c r="Q15" s="1172">
        <v>949.03460500000017</v>
      </c>
      <c r="R15" s="1172">
        <v>131.41128599999999</v>
      </c>
      <c r="S15" s="1172">
        <v>604.16555599999992</v>
      </c>
      <c r="T15" s="1172">
        <v>584.74780499999997</v>
      </c>
      <c r="U15" s="1172">
        <v>495.55378199999996</v>
      </c>
      <c r="V15" s="1172">
        <v>2043.9005479999998</v>
      </c>
    </row>
    <row r="16" spans="1:22" s="371" customFormat="1" ht="24.95" customHeight="1">
      <c r="A16" s="806">
        <v>7</v>
      </c>
      <c r="B16" s="699" t="s">
        <v>491</v>
      </c>
      <c r="C16" s="1172">
        <v>6204.1</v>
      </c>
      <c r="D16" s="1172">
        <v>5212.8999999999996</v>
      </c>
      <c r="E16" s="1172">
        <v>4755.8</v>
      </c>
      <c r="F16" s="1172">
        <v>4904.7</v>
      </c>
      <c r="G16" s="1172">
        <v>3890.7</v>
      </c>
      <c r="H16" s="1172">
        <v>3062.7</v>
      </c>
      <c r="I16" s="1172">
        <v>4006.3</v>
      </c>
      <c r="J16" s="1172">
        <v>3078.1089790000001</v>
      </c>
      <c r="K16" s="1172">
        <v>4222.8535009999996</v>
      </c>
      <c r="L16" s="1172">
        <v>3959.6686299999997</v>
      </c>
      <c r="M16" s="1172">
        <v>4481.9380860000001</v>
      </c>
      <c r="N16" s="1172">
        <v>4005.5262600000001</v>
      </c>
      <c r="O16" s="1172">
        <v>4368.130263</v>
      </c>
      <c r="P16" s="1172">
        <v>3911.3961549999999</v>
      </c>
      <c r="Q16" s="1172">
        <v>2611.0918359999996</v>
      </c>
      <c r="R16" s="1172">
        <v>987.64888099999996</v>
      </c>
      <c r="S16" s="1172">
        <v>787.56035999999995</v>
      </c>
      <c r="T16" s="1172">
        <v>1059.1244980000001</v>
      </c>
      <c r="U16" s="1172">
        <v>1177.608888</v>
      </c>
      <c r="V16" s="1172">
        <v>4222.7817150000001</v>
      </c>
    </row>
    <row r="17" spans="1:22" s="371" customFormat="1" ht="24.95" customHeight="1">
      <c r="A17" s="806">
        <v>8</v>
      </c>
      <c r="B17" s="699" t="s">
        <v>1262</v>
      </c>
      <c r="C17" s="1172">
        <v>14.4</v>
      </c>
      <c r="D17" s="1172">
        <v>111.1</v>
      </c>
      <c r="E17" s="1172">
        <v>22.9</v>
      </c>
      <c r="F17" s="1172">
        <v>58.2</v>
      </c>
      <c r="G17" s="1172">
        <v>59.6</v>
      </c>
      <c r="H17" s="1172">
        <v>29.6</v>
      </c>
      <c r="I17" s="1172">
        <v>100.6</v>
      </c>
      <c r="J17" s="1172">
        <v>208.500225</v>
      </c>
      <c r="K17" s="1172">
        <v>203.98038499999998</v>
      </c>
      <c r="L17" s="1172">
        <v>261.08543599999996</v>
      </c>
      <c r="M17" s="1172">
        <v>225.01298199999999</v>
      </c>
      <c r="N17" s="1172">
        <v>263.50154199999997</v>
      </c>
      <c r="O17" s="1172">
        <v>295.41962499999994</v>
      </c>
      <c r="P17" s="1172">
        <v>285.372637</v>
      </c>
      <c r="Q17" s="1172">
        <v>137.57085799999999</v>
      </c>
      <c r="R17" s="1172">
        <v>65.190177000000006</v>
      </c>
      <c r="S17" s="1172">
        <v>33.701016000000003</v>
      </c>
      <c r="T17" s="1172">
        <v>29.183463</v>
      </c>
      <c r="U17" s="1172">
        <v>45.399800999999997</v>
      </c>
      <c r="V17" s="1172">
        <v>206.66324900000001</v>
      </c>
    </row>
    <row r="18" spans="1:22" s="371" customFormat="1" ht="24.95" customHeight="1">
      <c r="A18" s="806">
        <v>9</v>
      </c>
      <c r="B18" s="699" t="s">
        <v>1263</v>
      </c>
      <c r="C18" s="1172">
        <v>282.39999999999998</v>
      </c>
      <c r="D18" s="1172">
        <v>325.39999999999998</v>
      </c>
      <c r="E18" s="1172">
        <v>269.39999999999998</v>
      </c>
      <c r="F18" s="1172">
        <v>262.39999999999998</v>
      </c>
      <c r="G18" s="1172">
        <v>126.6</v>
      </c>
      <c r="H18" s="1172">
        <v>90.5</v>
      </c>
      <c r="I18" s="1172">
        <v>110</v>
      </c>
      <c r="J18" s="1172">
        <v>75.260533000000009</v>
      </c>
      <c r="K18" s="1172">
        <v>270.06657300000001</v>
      </c>
      <c r="L18" s="1172">
        <v>102.533727</v>
      </c>
      <c r="M18" s="1172">
        <v>214.610837</v>
      </c>
      <c r="N18" s="1172">
        <v>253.82333599999998</v>
      </c>
      <c r="O18" s="1172">
        <v>349.90700400000003</v>
      </c>
      <c r="P18" s="1172">
        <v>510.24767000000003</v>
      </c>
      <c r="Q18" s="1172">
        <v>385.96883800000001</v>
      </c>
      <c r="R18" s="1172">
        <v>176.45903999999999</v>
      </c>
      <c r="S18" s="1172">
        <v>19.781555999999998</v>
      </c>
      <c r="T18" s="1172">
        <v>35.241830999999998</v>
      </c>
      <c r="U18" s="1172">
        <v>26.792599000000003</v>
      </c>
      <c r="V18" s="1172">
        <v>117.18028199999999</v>
      </c>
    </row>
    <row r="19" spans="1:22" s="371" customFormat="1" ht="24.95" customHeight="1">
      <c r="A19" s="806">
        <v>10</v>
      </c>
      <c r="B19" s="699" t="s">
        <v>1264</v>
      </c>
      <c r="C19" s="1172">
        <v>310.39999999999998</v>
      </c>
      <c r="D19" s="1172">
        <v>279.10000000000002</v>
      </c>
      <c r="E19" s="1172">
        <v>248.7</v>
      </c>
      <c r="F19" s="1172">
        <v>305.39999999999998</v>
      </c>
      <c r="G19" s="1172">
        <v>307</v>
      </c>
      <c r="H19" s="1172">
        <v>434.2</v>
      </c>
      <c r="I19" s="1172">
        <v>723.49999999999989</v>
      </c>
      <c r="J19" s="1172">
        <v>490.648754</v>
      </c>
      <c r="K19" s="1172">
        <v>752.39446699999996</v>
      </c>
      <c r="L19" s="1172">
        <v>646.57538499999998</v>
      </c>
      <c r="M19" s="1172">
        <v>424.02635499999997</v>
      </c>
      <c r="N19" s="1172">
        <v>383.128647</v>
      </c>
      <c r="O19" s="1172">
        <v>440.03334599999994</v>
      </c>
      <c r="P19" s="1172">
        <v>244.37457599999999</v>
      </c>
      <c r="Q19" s="1172">
        <v>99.489542999999998</v>
      </c>
      <c r="R19" s="1172">
        <v>22.847963</v>
      </c>
      <c r="S19" s="1172">
        <v>301.49587200000002</v>
      </c>
      <c r="T19" s="1172">
        <v>329.08076299999999</v>
      </c>
      <c r="U19" s="1172">
        <v>238.10332</v>
      </c>
      <c r="V19" s="1172">
        <v>1119.152067</v>
      </c>
    </row>
    <row r="20" spans="1:22" s="371" customFormat="1" ht="24.95" customHeight="1">
      <c r="A20" s="806">
        <v>11</v>
      </c>
      <c r="B20" s="699" t="s">
        <v>495</v>
      </c>
      <c r="C20" s="1172">
        <v>107.6</v>
      </c>
      <c r="D20" s="1172">
        <v>122.5</v>
      </c>
      <c r="E20" s="1172">
        <v>57</v>
      </c>
      <c r="F20" s="1172">
        <v>63.9</v>
      </c>
      <c r="G20" s="1172">
        <v>91.2</v>
      </c>
      <c r="H20" s="1172">
        <v>146</v>
      </c>
      <c r="I20" s="1172">
        <v>251.79999999999998</v>
      </c>
      <c r="J20" s="1172">
        <v>218.975582</v>
      </c>
      <c r="K20" s="1172">
        <v>195.361898</v>
      </c>
      <c r="L20" s="1172">
        <v>221.09213399999999</v>
      </c>
      <c r="M20" s="1172">
        <v>575.17584199999999</v>
      </c>
      <c r="N20" s="1172">
        <v>262.03434799999997</v>
      </c>
      <c r="O20" s="1172">
        <v>363.756418</v>
      </c>
      <c r="P20" s="1172">
        <v>303.96206899999999</v>
      </c>
      <c r="Q20" s="1172">
        <v>284.61583099999996</v>
      </c>
      <c r="R20" s="1172">
        <v>144.65149300000002</v>
      </c>
      <c r="S20" s="1172">
        <v>34.020482000000001</v>
      </c>
      <c r="T20" s="1172">
        <v>36.389339</v>
      </c>
      <c r="U20" s="1172">
        <v>53.068280000000001</v>
      </c>
      <c r="V20" s="1172">
        <v>203.68734599999999</v>
      </c>
    </row>
    <row r="21" spans="1:22" s="371" customFormat="1" ht="24.95" customHeight="1">
      <c r="A21" s="806">
        <v>12</v>
      </c>
      <c r="B21" s="699" t="s">
        <v>1265</v>
      </c>
      <c r="C21" s="1172">
        <v>5838.7</v>
      </c>
      <c r="D21" s="1172">
        <v>5600.2</v>
      </c>
      <c r="E21" s="1172">
        <v>5048.2</v>
      </c>
      <c r="F21" s="1172">
        <v>5735.5</v>
      </c>
      <c r="G21" s="1172">
        <v>4078.7</v>
      </c>
      <c r="H21" s="1172">
        <v>4860.3999999999996</v>
      </c>
      <c r="I21" s="1172">
        <v>6938</v>
      </c>
      <c r="J21" s="1172">
        <v>5988.1882010000008</v>
      </c>
      <c r="K21" s="1172">
        <v>7279.9542309999997</v>
      </c>
      <c r="L21" s="1172">
        <v>6760.1046449999994</v>
      </c>
      <c r="M21" s="1172">
        <v>7848.4266610000004</v>
      </c>
      <c r="N21" s="1172">
        <v>7156.4490509999987</v>
      </c>
      <c r="O21" s="1172">
        <v>6861.8973550000001</v>
      </c>
      <c r="P21" s="1172">
        <v>7164.4047069999997</v>
      </c>
      <c r="Q21" s="1172">
        <v>6017.6539409999996</v>
      </c>
      <c r="R21" s="1172">
        <v>1984.03937</v>
      </c>
      <c r="S21" s="1172">
        <v>1489.5367310000001</v>
      </c>
      <c r="T21" s="1172">
        <v>1850.5106089999999</v>
      </c>
      <c r="U21" s="1172">
        <v>1862.47021</v>
      </c>
      <c r="V21" s="1172">
        <v>7364.6767130000007</v>
      </c>
    </row>
    <row r="22" spans="1:22" s="371" customFormat="1" ht="20.100000000000001" customHeight="1">
      <c r="A22" s="696"/>
      <c r="B22" s="697"/>
      <c r="C22" s="1172"/>
      <c r="D22" s="1172"/>
      <c r="E22" s="1172"/>
      <c r="F22" s="1172"/>
      <c r="G22" s="1172"/>
      <c r="H22" s="1172"/>
      <c r="I22" s="1172"/>
      <c r="J22" s="1172"/>
      <c r="K22" s="1172"/>
      <c r="L22" s="1172"/>
      <c r="M22" s="1172"/>
      <c r="N22" s="1172"/>
      <c r="O22" s="1172"/>
      <c r="P22" s="1172"/>
      <c r="Q22" s="1172"/>
      <c r="R22" s="1172"/>
      <c r="S22" s="1172"/>
      <c r="T22" s="1172"/>
      <c r="U22" s="1172"/>
      <c r="V22" s="1172"/>
    </row>
    <row r="23" spans="1:22" s="701" customFormat="1" ht="20.100000000000001" customHeight="1">
      <c r="A23" s="403" t="s">
        <v>1268</v>
      </c>
      <c r="B23" s="700" t="s">
        <v>1505</v>
      </c>
      <c r="C23" s="694">
        <v>4278.3999999999996</v>
      </c>
      <c r="D23" s="694">
        <v>4090.5</v>
      </c>
      <c r="E23" s="694">
        <v>7566.8</v>
      </c>
      <c r="F23" s="693">
        <v>5735.5</v>
      </c>
      <c r="G23" s="693">
        <v>5181.3999999999996</v>
      </c>
      <c r="H23" s="693">
        <v>5741.5</v>
      </c>
      <c r="I23" s="693">
        <v>5492.1</v>
      </c>
      <c r="J23" s="693">
        <v>9142.0131619999993</v>
      </c>
      <c r="K23" s="693">
        <v>11247.319160000003</v>
      </c>
      <c r="L23" s="693">
        <v>11661.114133999999</v>
      </c>
      <c r="M23" s="693">
        <v>11012.855378999997</v>
      </c>
      <c r="N23" s="693">
        <v>13568.920271000001</v>
      </c>
      <c r="O23" s="693">
        <v>15804.577953000051</v>
      </c>
      <c r="P23" s="693">
        <v>15798.465737000013</v>
      </c>
      <c r="Q23" s="693">
        <v>13250.01798624</v>
      </c>
      <c r="R23" s="693">
        <v>5001.2885405694014</v>
      </c>
      <c r="S23" s="693">
        <v>2649.4361610000005</v>
      </c>
      <c r="T23" s="693">
        <v>2693.3544790000005</v>
      </c>
      <c r="U23" s="693">
        <v>3293.2138559999999</v>
      </c>
      <c r="V23" s="693">
        <v>11991.669873000001</v>
      </c>
    </row>
    <row r="24" spans="1:22" s="371" customFormat="1" ht="20.100000000000001" customHeight="1">
      <c r="A24" s="402"/>
      <c r="B24" s="702"/>
      <c r="C24" s="1173"/>
      <c r="D24" s="1173"/>
      <c r="E24" s="1173"/>
      <c r="F24" s="693"/>
      <c r="G24" s="693"/>
      <c r="H24" s="693"/>
      <c r="I24" s="693"/>
      <c r="J24" s="693"/>
      <c r="K24" s="693"/>
      <c r="L24" s="693"/>
      <c r="M24" s="693"/>
      <c r="N24" s="693"/>
      <c r="O24" s="693"/>
      <c r="P24" s="693"/>
      <c r="Q24" s="693"/>
      <c r="R24" s="693"/>
      <c r="S24" s="693"/>
      <c r="T24" s="693"/>
      <c r="U24" s="693"/>
      <c r="V24" s="693"/>
    </row>
    <row r="25" spans="1:22" s="371" customFormat="1" ht="20.100000000000001" customHeight="1">
      <c r="A25" s="703"/>
      <c r="B25" s="704" t="s">
        <v>332</v>
      </c>
      <c r="C25" s="1174">
        <v>19519.400000000001</v>
      </c>
      <c r="D25" s="1173">
        <v>17654.3</v>
      </c>
      <c r="E25" s="1173">
        <v>20710.8</v>
      </c>
      <c r="F25" s="1175">
        <v>26691.599999999999</v>
      </c>
      <c r="G25" s="1175">
        <v>20830.300000000003</v>
      </c>
      <c r="H25" s="1175">
        <v>20978.100000000002</v>
      </c>
      <c r="I25" s="1175">
        <v>24644.699999999997</v>
      </c>
      <c r="J25" s="1175">
        <v>23831.589296999999</v>
      </c>
      <c r="K25" s="1175">
        <v>29537.027999000002</v>
      </c>
      <c r="L25" s="1175">
        <v>27224.558765999998</v>
      </c>
      <c r="M25" s="1175">
        <v>28941.904688999999</v>
      </c>
      <c r="N25" s="1175">
        <v>29898.398331</v>
      </c>
      <c r="O25" s="1175">
        <v>32202.295290000049</v>
      </c>
      <c r="P25" s="1175">
        <v>32267.882210000014</v>
      </c>
      <c r="Q25" s="1175">
        <v>26409.038782240001</v>
      </c>
      <c r="R25" s="1175">
        <v>9500.7723915694023</v>
      </c>
      <c r="S25" s="1175">
        <v>7003.8004469999996</v>
      </c>
      <c r="T25" s="1175">
        <v>7203.9284879999996</v>
      </c>
      <c r="U25" s="1175">
        <v>8094.2165690000002</v>
      </c>
      <c r="V25" s="1175">
        <v>30874.969771999997</v>
      </c>
    </row>
    <row r="26" spans="1:22" s="41" customFormat="1" ht="15" customHeight="1">
      <c r="A26" s="397"/>
      <c r="B26" s="397"/>
      <c r="C26" s="135"/>
      <c r="D26" s="137"/>
      <c r="E26" s="137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</row>
    <row r="27" spans="1:22" s="41" customFormat="1" ht="14.25" customHeight="1">
      <c r="A27" s="41" t="s">
        <v>809</v>
      </c>
    </row>
    <row r="28" spans="1:22" ht="9.9499999999999993" customHeight="1">
      <c r="A28" s="4" t="s">
        <v>1922</v>
      </c>
    </row>
  </sheetData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118" orientation="landscape" useFirstPageNumber="1" r:id="rId1"/>
  <headerFooter alignWithMargins="0">
    <oddFooter>&amp;C&amp;"Times New Roman,Bold"&amp;10&amp;P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>
  <sheetPr codeName="Sheet82"/>
  <dimension ref="A1:W121"/>
  <sheetViews>
    <sheetView zoomScale="130" zoomScaleNormal="130" workbookViewId="0">
      <selection activeCell="Q53" sqref="Q53"/>
    </sheetView>
  </sheetViews>
  <sheetFormatPr defaultColWidth="10.83203125" defaultRowHeight="9.9499999999999993" customHeight="1"/>
  <cols>
    <col min="1" max="1" width="3.6640625" style="114" customWidth="1"/>
    <col min="2" max="2" width="14.33203125" style="4" customWidth="1"/>
    <col min="3" max="6" width="7.1640625" style="4" hidden="1" customWidth="1"/>
    <col min="7" max="19" width="8.33203125" style="4" customWidth="1"/>
    <col min="20" max="23" width="7.83203125" style="4" hidden="1" customWidth="1"/>
    <col min="24" max="16384" width="10.83203125" style="4"/>
  </cols>
  <sheetData>
    <row r="1" spans="1:23" s="459" customFormat="1" ht="14.1" customHeight="1">
      <c r="A1" s="536" t="s">
        <v>2457</v>
      </c>
      <c r="S1" s="460"/>
      <c r="W1" s="460"/>
    </row>
    <row r="2" spans="1:23" s="463" customFormat="1" ht="14.1" customHeight="1">
      <c r="A2" s="537"/>
      <c r="S2" s="464"/>
      <c r="W2" s="464"/>
    </row>
    <row r="3" spans="1:23" s="463" customFormat="1" ht="14.1" customHeight="1">
      <c r="A3" s="537"/>
      <c r="S3" s="464"/>
      <c r="W3" s="464"/>
    </row>
    <row r="4" spans="1:23" s="463" customFormat="1" ht="14.1" customHeight="1">
      <c r="A4" s="538" t="s">
        <v>280</v>
      </c>
      <c r="B4" s="466"/>
      <c r="C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7"/>
      <c r="T4" s="466"/>
      <c r="U4" s="466"/>
      <c r="V4" s="466"/>
      <c r="W4" s="467"/>
    </row>
    <row r="5" spans="1:23" ht="9.9499999999999993" customHeight="1">
      <c r="A5" s="374"/>
      <c r="B5" s="375"/>
      <c r="C5" s="961"/>
      <c r="D5" s="960"/>
      <c r="E5" s="962"/>
      <c r="F5" s="963"/>
      <c r="G5" s="426"/>
      <c r="H5" s="426"/>
      <c r="I5" s="215"/>
      <c r="J5" s="215"/>
      <c r="K5" s="215"/>
      <c r="L5" s="215"/>
      <c r="M5" s="426"/>
      <c r="N5" s="426"/>
      <c r="O5" s="426"/>
      <c r="P5" s="426"/>
      <c r="Q5" s="426"/>
      <c r="R5" s="426"/>
      <c r="S5" s="426" t="s">
        <v>2894</v>
      </c>
      <c r="T5" s="215"/>
      <c r="U5" s="426"/>
      <c r="V5" s="426"/>
      <c r="W5" s="426"/>
    </row>
    <row r="6" spans="1:23" ht="9.9499999999999993" customHeight="1">
      <c r="A6" s="372"/>
      <c r="B6" s="376"/>
      <c r="C6" s="377" t="s">
        <v>873</v>
      </c>
      <c r="D6" s="377" t="s">
        <v>1683</v>
      </c>
      <c r="E6" s="183" t="s">
        <v>1408</v>
      </c>
      <c r="F6" s="879" t="s">
        <v>1441</v>
      </c>
      <c r="G6" s="69" t="s">
        <v>1442</v>
      </c>
      <c r="H6" s="69" t="s">
        <v>721</v>
      </c>
      <c r="I6" s="69" t="s">
        <v>292</v>
      </c>
      <c r="J6" s="8" t="s">
        <v>1195</v>
      </c>
      <c r="K6" s="8" t="s">
        <v>428</v>
      </c>
      <c r="L6" s="8" t="s">
        <v>1828</v>
      </c>
      <c r="M6" s="8" t="s">
        <v>1915</v>
      </c>
      <c r="N6" s="8" t="s">
        <v>2019</v>
      </c>
      <c r="O6" s="8" t="s">
        <v>2172</v>
      </c>
      <c r="P6" s="426" t="s">
        <v>2295</v>
      </c>
      <c r="Q6" s="426" t="s">
        <v>2635</v>
      </c>
      <c r="R6" s="426" t="s">
        <v>2893</v>
      </c>
      <c r="S6" s="69" t="s">
        <v>1681</v>
      </c>
      <c r="T6" s="66" t="s">
        <v>1682</v>
      </c>
      <c r="U6" s="69" t="s">
        <v>1679</v>
      </c>
      <c r="V6" s="69" t="s">
        <v>1680</v>
      </c>
      <c r="W6" s="555" t="s">
        <v>726</v>
      </c>
    </row>
    <row r="7" spans="1:23" ht="9" customHeight="1">
      <c r="A7" s="787"/>
      <c r="B7" s="788"/>
      <c r="C7" s="789"/>
      <c r="D7" s="789"/>
      <c r="E7" s="790"/>
      <c r="F7" s="790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</row>
    <row r="8" spans="1:23" s="717" customFormat="1" ht="12.95" customHeight="1">
      <c r="A8" s="2569" t="s">
        <v>1186</v>
      </c>
      <c r="B8" s="2570"/>
      <c r="C8" s="1811">
        <v>63325.5</v>
      </c>
      <c r="D8" s="1811">
        <v>81273.7</v>
      </c>
      <c r="E8" s="1811">
        <v>88356.194000000003</v>
      </c>
      <c r="F8" s="1811">
        <v>111802.87300000001</v>
      </c>
      <c r="G8" s="1811">
        <v>127580.15600000003</v>
      </c>
      <c r="H8" s="1811">
        <v>171704.351</v>
      </c>
      <c r="I8" s="1811">
        <v>209697</v>
      </c>
      <c r="J8" s="1811">
        <v>237147.39</v>
      </c>
      <c r="K8" s="1811">
        <v>296790.37158300006</v>
      </c>
      <c r="L8" s="1811">
        <v>377011.30498200003</v>
      </c>
      <c r="M8" s="1811">
        <v>381740.92762500001</v>
      </c>
      <c r="N8" s="1811">
        <v>371598.05066399998</v>
      </c>
      <c r="O8" s="1811">
        <v>506569.05276399991</v>
      </c>
      <c r="P8" s="1811">
        <v>654326.66361499997</v>
      </c>
      <c r="Q8" s="1811">
        <v>729822.08914500009</v>
      </c>
      <c r="R8" s="1811">
        <v>566020.68784700008</v>
      </c>
      <c r="S8" s="1811">
        <v>135712.19385700001</v>
      </c>
      <c r="T8" s="1176">
        <v>94282.898429000008</v>
      </c>
      <c r="U8" s="1176">
        <v>102976.03498</v>
      </c>
      <c r="V8" s="1176">
        <v>97124.635962999979</v>
      </c>
      <c r="W8" s="1176">
        <v>373286.44698199996</v>
      </c>
    </row>
    <row r="9" spans="1:23" s="717" customFormat="1" ht="9">
      <c r="A9" s="1059">
        <v>1</v>
      </c>
      <c r="B9" s="791" t="s">
        <v>1312</v>
      </c>
      <c r="C9" s="1812">
        <v>497.5</v>
      </c>
      <c r="D9" s="1812">
        <v>671.6</v>
      </c>
      <c r="E9" s="1812">
        <v>1073.0999999999999</v>
      </c>
      <c r="F9" s="1812">
        <v>1483.8</v>
      </c>
      <c r="G9" s="1812">
        <v>2490.576</v>
      </c>
      <c r="H9" s="1812">
        <v>3372.8</v>
      </c>
      <c r="I9" s="1812">
        <v>3162.3</v>
      </c>
      <c r="J9" s="1812">
        <v>4145.8</v>
      </c>
      <c r="K9" s="1812">
        <v>7380.269229999999</v>
      </c>
      <c r="L9" s="1812">
        <v>8582.4759009999998</v>
      </c>
      <c r="M9" s="1812">
        <v>9407.0529050000005</v>
      </c>
      <c r="N9" s="1812">
        <v>9493.6026149999998</v>
      </c>
      <c r="O9" s="1812">
        <v>15202.218299000002</v>
      </c>
      <c r="P9" s="1812">
        <v>4552.7730499999998</v>
      </c>
      <c r="Q9" s="1812">
        <v>5456.9180590000005</v>
      </c>
      <c r="R9" s="1812">
        <v>4431.4717120000005</v>
      </c>
      <c r="S9" s="1812">
        <v>1425.2042160000001</v>
      </c>
      <c r="T9" s="1177">
        <v>2122.1078229999998</v>
      </c>
      <c r="U9" s="1177">
        <v>2291.4506970000002</v>
      </c>
      <c r="V9" s="1177">
        <v>2138.693064</v>
      </c>
      <c r="W9" s="1177">
        <v>8508.0544599999994</v>
      </c>
    </row>
    <row r="10" spans="1:23" s="717" customFormat="1" ht="18">
      <c r="A10" s="1059">
        <v>2</v>
      </c>
      <c r="B10" s="792" t="s">
        <v>782</v>
      </c>
      <c r="C10" s="1812">
        <v>539.9</v>
      </c>
      <c r="D10" s="1812">
        <v>259.86</v>
      </c>
      <c r="E10" s="1812">
        <v>424.61200000000002</v>
      </c>
      <c r="F10" s="1812">
        <v>654.70900000000006</v>
      </c>
      <c r="G10" s="1812">
        <v>654.04999999999995</v>
      </c>
      <c r="H10" s="1812">
        <v>1086.9949999999999</v>
      </c>
      <c r="I10" s="1812">
        <v>1181.7090000000001</v>
      </c>
      <c r="J10" s="1812">
        <v>1289.5830000000001</v>
      </c>
      <c r="K10" s="1812">
        <v>1615.4936970000003</v>
      </c>
      <c r="L10" s="1812">
        <v>1960.0019690000004</v>
      </c>
      <c r="M10" s="1812">
        <v>3197.6229509999998</v>
      </c>
      <c r="N10" s="1812">
        <v>3173.9169730000003</v>
      </c>
      <c r="O10" s="1812">
        <v>3665.7659920000001</v>
      </c>
      <c r="P10" s="1812">
        <v>4986.5531460000011</v>
      </c>
      <c r="Q10" s="1812">
        <v>5350.7699570000004</v>
      </c>
      <c r="R10" s="1812">
        <v>3927.1718220000002</v>
      </c>
      <c r="S10" s="1812">
        <v>940.3481690000001</v>
      </c>
      <c r="T10" s="1177">
        <v>421.56037800000001</v>
      </c>
      <c r="U10" s="1177">
        <v>422.863879</v>
      </c>
      <c r="V10" s="1177">
        <v>637.23790399999996</v>
      </c>
      <c r="W10" s="1177">
        <v>1959.8517029999998</v>
      </c>
    </row>
    <row r="11" spans="1:23" s="717" customFormat="1" ht="18">
      <c r="A11" s="1059">
        <v>3</v>
      </c>
      <c r="B11" s="792" t="s">
        <v>1313</v>
      </c>
      <c r="C11" s="1812">
        <v>428.3</v>
      </c>
      <c r="D11" s="1812">
        <v>571.9</v>
      </c>
      <c r="E11" s="1812">
        <v>357.8</v>
      </c>
      <c r="F11" s="1812">
        <v>445.3</v>
      </c>
      <c r="G11" s="1812">
        <v>860.19299999999998</v>
      </c>
      <c r="H11" s="1812">
        <v>708.5</v>
      </c>
      <c r="I11" s="1812">
        <v>999.09999999999991</v>
      </c>
      <c r="J11" s="1812">
        <v>979.09999999999991</v>
      </c>
      <c r="K11" s="1812">
        <v>3599.6285989999997</v>
      </c>
      <c r="L11" s="1812">
        <v>4832.5829579999991</v>
      </c>
      <c r="M11" s="1812">
        <v>4659.8308280000001</v>
      </c>
      <c r="N11" s="1812">
        <v>4685.6733489999997</v>
      </c>
      <c r="O11" s="1812">
        <v>5904.1133000000009</v>
      </c>
      <c r="P11" s="1812">
        <v>6711.0355419999987</v>
      </c>
      <c r="Q11" s="1812">
        <v>6675.8370439999999</v>
      </c>
      <c r="R11" s="1812">
        <v>6069.6595899999993</v>
      </c>
      <c r="S11" s="1812">
        <v>1962.8048800000001</v>
      </c>
      <c r="T11" s="1177">
        <v>1102.46389</v>
      </c>
      <c r="U11" s="1177">
        <v>1275.3524130000001</v>
      </c>
      <c r="V11" s="1177">
        <v>1449.8840989999999</v>
      </c>
      <c r="W11" s="1177">
        <v>4827.4209279999995</v>
      </c>
    </row>
    <row r="12" spans="1:23" s="717" customFormat="1" ht="9">
      <c r="A12" s="1059">
        <v>4</v>
      </c>
      <c r="B12" s="791" t="s">
        <v>1645</v>
      </c>
      <c r="C12" s="1812">
        <v>169.7</v>
      </c>
      <c r="D12" s="1812">
        <v>155.6</v>
      </c>
      <c r="E12" s="1812">
        <v>399.8</v>
      </c>
      <c r="F12" s="1812">
        <v>252.4</v>
      </c>
      <c r="G12" s="1812">
        <v>212.9</v>
      </c>
      <c r="H12" s="1812">
        <v>465.7</v>
      </c>
      <c r="I12" s="1812">
        <v>536.6</v>
      </c>
      <c r="J12" s="1812">
        <v>517.9</v>
      </c>
      <c r="K12" s="1812">
        <v>612.47412099999985</v>
      </c>
      <c r="L12" s="1812">
        <v>1000.0938939999999</v>
      </c>
      <c r="M12" s="1812">
        <v>649.20687499999997</v>
      </c>
      <c r="N12" s="1812">
        <v>456.45037000000002</v>
      </c>
      <c r="O12" s="1812">
        <v>1171.7421909999998</v>
      </c>
      <c r="P12" s="1812">
        <v>2689.5340749999996</v>
      </c>
      <c r="Q12" s="1812">
        <v>5807.7349599999998</v>
      </c>
      <c r="R12" s="1812">
        <v>5462.787934</v>
      </c>
      <c r="S12" s="1812">
        <v>947.57479899999998</v>
      </c>
      <c r="T12" s="1177">
        <v>126.092995</v>
      </c>
      <c r="U12" s="1177">
        <v>191.34377599999999</v>
      </c>
      <c r="V12" s="1177">
        <v>657.12158499999998</v>
      </c>
      <c r="W12" s="1177">
        <v>1000.07147</v>
      </c>
    </row>
    <row r="13" spans="1:23" s="717" customFormat="1" ht="18">
      <c r="A13" s="1059">
        <v>5</v>
      </c>
      <c r="B13" s="791" t="s">
        <v>1646</v>
      </c>
      <c r="C13" s="1812">
        <v>331.3</v>
      </c>
      <c r="D13" s="1812">
        <v>319.3</v>
      </c>
      <c r="E13" s="1812">
        <v>318.8</v>
      </c>
      <c r="F13" s="1812">
        <v>439.7</v>
      </c>
      <c r="G13" s="1812">
        <v>562.20000000000005</v>
      </c>
      <c r="H13" s="1812">
        <v>733.9</v>
      </c>
      <c r="I13" s="1812">
        <v>1040</v>
      </c>
      <c r="J13" s="1812">
        <v>801.90000000000009</v>
      </c>
      <c r="K13" s="1812">
        <v>1336.3314009999999</v>
      </c>
      <c r="L13" s="1812">
        <v>1414.3496829999999</v>
      </c>
      <c r="M13" s="1812">
        <v>1650.4386140000001</v>
      </c>
      <c r="N13" s="1812">
        <v>1961.3462709999999</v>
      </c>
      <c r="O13" s="1812">
        <v>1708.5489440000001</v>
      </c>
      <c r="P13" s="1812">
        <v>1431.5363280000004</v>
      </c>
      <c r="Q13" s="1812">
        <v>1362.9401379999999</v>
      </c>
      <c r="R13" s="1812">
        <v>792.03010400000005</v>
      </c>
      <c r="S13" s="1812">
        <v>82.910961</v>
      </c>
      <c r="T13" s="1177">
        <v>255.70131099999998</v>
      </c>
      <c r="U13" s="1177">
        <v>463.15715999999998</v>
      </c>
      <c r="V13" s="1177">
        <v>428.61078200000003</v>
      </c>
      <c r="W13" s="1177">
        <v>1404.703847</v>
      </c>
    </row>
    <row r="14" spans="1:23" s="717" customFormat="1" ht="9">
      <c r="A14" s="1059">
        <v>6</v>
      </c>
      <c r="B14" s="791" t="s">
        <v>1647</v>
      </c>
      <c r="C14" s="1812">
        <v>2318.9</v>
      </c>
      <c r="D14" s="1812">
        <v>1933.6</v>
      </c>
      <c r="E14" s="1812">
        <v>2519.9</v>
      </c>
      <c r="F14" s="1812">
        <v>2337</v>
      </c>
      <c r="G14" s="1812">
        <v>4226.6419999999998</v>
      </c>
      <c r="H14" s="1812">
        <v>4414.5</v>
      </c>
      <c r="I14" s="1812">
        <v>4372.8</v>
      </c>
      <c r="J14" s="1812">
        <v>3300.1</v>
      </c>
      <c r="K14" s="1812">
        <v>9425.2383960000006</v>
      </c>
      <c r="L14" s="1812">
        <v>9718.3237829999998</v>
      </c>
      <c r="M14" s="1812">
        <v>10125.485721000001</v>
      </c>
      <c r="N14" s="1812">
        <v>11689.474994</v>
      </c>
      <c r="O14" s="1812">
        <v>24032.549894</v>
      </c>
      <c r="P14" s="1812">
        <v>31178.137928</v>
      </c>
      <c r="Q14" s="1812">
        <v>12971.246654</v>
      </c>
      <c r="R14" s="1812">
        <v>4866.3378539999994</v>
      </c>
      <c r="S14" s="1812">
        <v>1510.5264520000001</v>
      </c>
      <c r="T14" s="1177">
        <v>1629.596845</v>
      </c>
      <c r="U14" s="1177">
        <v>3198.1492340000004</v>
      </c>
      <c r="V14" s="1177">
        <v>3184.2395579999998</v>
      </c>
      <c r="W14" s="1177">
        <v>9710.4320540000008</v>
      </c>
    </row>
    <row r="15" spans="1:23" s="717" customFormat="1" ht="9">
      <c r="A15" s="1059">
        <v>7</v>
      </c>
      <c r="B15" s="791" t="s">
        <v>1648</v>
      </c>
      <c r="C15" s="1812">
        <v>563</v>
      </c>
      <c r="D15" s="1812">
        <v>1052.3</v>
      </c>
      <c r="E15" s="1812">
        <v>624</v>
      </c>
      <c r="F15" s="1812">
        <v>315.7</v>
      </c>
      <c r="G15" s="1812">
        <v>130.19999999999999</v>
      </c>
      <c r="H15" s="1812">
        <v>2951.1</v>
      </c>
      <c r="I15" s="1812">
        <v>3073.3999999999996</v>
      </c>
      <c r="J15" s="1812">
        <v>4506.5</v>
      </c>
      <c r="K15" s="1812">
        <v>8485.4870269999992</v>
      </c>
      <c r="L15" s="1812">
        <v>8035.1736860000001</v>
      </c>
      <c r="M15" s="1812">
        <v>5954.6991469999994</v>
      </c>
      <c r="N15" s="1812">
        <v>1599.00335</v>
      </c>
      <c r="O15" s="1812">
        <v>1082.9906410000001</v>
      </c>
      <c r="P15" s="1812">
        <v>1862.2494510000001</v>
      </c>
      <c r="Q15" s="1812">
        <v>900.07418000000007</v>
      </c>
      <c r="R15" s="1812">
        <v>896.52274999999997</v>
      </c>
      <c r="S15" s="1812">
        <v>379.97165999999999</v>
      </c>
      <c r="T15" s="1177">
        <v>4194.43127</v>
      </c>
      <c r="U15" s="1177">
        <v>2593.2320129999998</v>
      </c>
      <c r="V15" s="1177">
        <v>62.748791999999995</v>
      </c>
      <c r="W15" s="1177">
        <v>8024.9823910000005</v>
      </c>
    </row>
    <row r="16" spans="1:23" s="717" customFormat="1" ht="9">
      <c r="A16" s="1059">
        <v>8</v>
      </c>
      <c r="B16" s="791" t="s">
        <v>1130</v>
      </c>
      <c r="C16" s="1812">
        <v>2563.6</v>
      </c>
      <c r="D16" s="1812">
        <v>3281.4</v>
      </c>
      <c r="E16" s="1812">
        <v>2590.9</v>
      </c>
      <c r="F16" s="1812">
        <v>2719.8</v>
      </c>
      <c r="G16" s="1812">
        <v>2784.6389999999997</v>
      </c>
      <c r="H16" s="1812">
        <v>3133.4</v>
      </c>
      <c r="I16" s="1812">
        <v>3123.4999999999995</v>
      </c>
      <c r="J16" s="1812">
        <v>4072.9</v>
      </c>
      <c r="K16" s="1812">
        <v>2559.4431379999996</v>
      </c>
      <c r="L16" s="1812">
        <v>3023.0552419999999</v>
      </c>
      <c r="M16" s="1812">
        <v>3095.084777</v>
      </c>
      <c r="N16" s="1812">
        <v>3338.8942470000002</v>
      </c>
      <c r="O16" s="1812">
        <v>3943.4189049999995</v>
      </c>
      <c r="P16" s="1812">
        <v>6112.6178130000008</v>
      </c>
      <c r="Q16" s="1812">
        <v>7065.1310360000007</v>
      </c>
      <c r="R16" s="1812">
        <v>6367.6142799999998</v>
      </c>
      <c r="S16" s="1812">
        <v>1956.2211180000002</v>
      </c>
      <c r="T16" s="1177">
        <v>708.90745799999991</v>
      </c>
      <c r="U16" s="1177">
        <v>755.94251400000007</v>
      </c>
      <c r="V16" s="1177">
        <v>779.19915700000001</v>
      </c>
      <c r="W16" s="1177">
        <v>2972.9636659999996</v>
      </c>
    </row>
    <row r="17" spans="1:23" s="717" customFormat="1" ht="9">
      <c r="A17" s="1059">
        <v>9</v>
      </c>
      <c r="B17" s="791" t="s">
        <v>1649</v>
      </c>
      <c r="C17" s="1812">
        <v>782.7</v>
      </c>
      <c r="D17" s="1812">
        <v>1193.5</v>
      </c>
      <c r="E17" s="1812">
        <v>950.7</v>
      </c>
      <c r="F17" s="1812">
        <v>910.1</v>
      </c>
      <c r="G17" s="1812">
        <v>1532.2630000000001</v>
      </c>
      <c r="H17" s="1812">
        <v>2126</v>
      </c>
      <c r="I17" s="1812">
        <v>3118.7000000000003</v>
      </c>
      <c r="J17" s="1812">
        <v>5550.4</v>
      </c>
      <c r="K17" s="1812">
        <v>7009.8556280000003</v>
      </c>
      <c r="L17" s="1812">
        <v>8798.7277720000002</v>
      </c>
      <c r="M17" s="1812">
        <v>6208.2145580000006</v>
      </c>
      <c r="N17" s="1812">
        <v>9155.3921169999994</v>
      </c>
      <c r="O17" s="1812">
        <v>9015.6013940000012</v>
      </c>
      <c r="P17" s="1812">
        <v>10871.502982000002</v>
      </c>
      <c r="Q17" s="1812">
        <v>13325.280004</v>
      </c>
      <c r="R17" s="1812">
        <v>7513.5382040000004</v>
      </c>
      <c r="S17" s="1812">
        <v>762.97640299999989</v>
      </c>
      <c r="T17" s="1177">
        <v>3229.3819940000003</v>
      </c>
      <c r="U17" s="1177">
        <v>2865.2167030000001</v>
      </c>
      <c r="V17" s="1177">
        <v>1795.6456189999999</v>
      </c>
      <c r="W17" s="1177">
        <v>8721.2987080000003</v>
      </c>
    </row>
    <row r="18" spans="1:23" s="717" customFormat="1" ht="18">
      <c r="A18" s="1059">
        <v>10</v>
      </c>
      <c r="B18" s="792" t="s">
        <v>1650</v>
      </c>
      <c r="C18" s="1812">
        <v>3332.9</v>
      </c>
      <c r="D18" s="1812">
        <v>797.71</v>
      </c>
      <c r="E18" s="1812">
        <v>2079.6419999999998</v>
      </c>
      <c r="F18" s="1812">
        <v>4005.8090000000007</v>
      </c>
      <c r="G18" s="1812">
        <v>6072.976999999999</v>
      </c>
      <c r="H18" s="1812">
        <v>6802.5889999999999</v>
      </c>
      <c r="I18" s="1812">
        <v>8235.530999999999</v>
      </c>
      <c r="J18" s="1812">
        <v>7507.8880000000008</v>
      </c>
      <c r="K18" s="1812">
        <v>2691.9216550000001</v>
      </c>
      <c r="L18" s="1812">
        <v>6524.5714499999995</v>
      </c>
      <c r="M18" s="1812">
        <v>7153.0435630000002</v>
      </c>
      <c r="N18" s="1812">
        <v>6964.7771849999999</v>
      </c>
      <c r="O18" s="1812">
        <v>5027.4816199999996</v>
      </c>
      <c r="P18" s="1812">
        <v>10264.134226000002</v>
      </c>
      <c r="Q18" s="1812">
        <v>9848.1951570000001</v>
      </c>
      <c r="R18" s="1812">
        <v>6513.7238610000004</v>
      </c>
      <c r="S18" s="1812">
        <v>1192.2710970000001</v>
      </c>
      <c r="T18" s="1177">
        <v>1753.0705</v>
      </c>
      <c r="U18" s="1177">
        <v>1535.2297169999999</v>
      </c>
      <c r="V18" s="1177">
        <v>1500.1426719999999</v>
      </c>
      <c r="W18" s="1177">
        <v>6524.5714500000004</v>
      </c>
    </row>
    <row r="19" spans="1:23" s="717" customFormat="1" ht="18">
      <c r="A19" s="1059">
        <v>11</v>
      </c>
      <c r="B19" s="791" t="s">
        <v>1651</v>
      </c>
      <c r="C19" s="1812">
        <v>41.6</v>
      </c>
      <c r="D19" s="1812">
        <v>60.6</v>
      </c>
      <c r="E19" s="1812">
        <v>54.7</v>
      </c>
      <c r="F19" s="1812">
        <v>52.2</v>
      </c>
      <c r="G19" s="1812">
        <v>69.099999999999994</v>
      </c>
      <c r="H19" s="1812">
        <v>107.8</v>
      </c>
      <c r="I19" s="1812">
        <v>135</v>
      </c>
      <c r="J19" s="1812">
        <v>164.89999999999998</v>
      </c>
      <c r="K19" s="1812">
        <v>156.94610800000001</v>
      </c>
      <c r="L19" s="1812">
        <v>245.88361600000002</v>
      </c>
      <c r="M19" s="1812">
        <v>245.26329000000001</v>
      </c>
      <c r="N19" s="1812">
        <v>306.79570999999999</v>
      </c>
      <c r="O19" s="1812">
        <v>413.42700400000001</v>
      </c>
      <c r="P19" s="1812">
        <v>591.22507499999983</v>
      </c>
      <c r="Q19" s="1812">
        <v>680.96886299999994</v>
      </c>
      <c r="R19" s="1812">
        <v>525.41392099999996</v>
      </c>
      <c r="S19" s="1812">
        <v>190.79531800000001</v>
      </c>
      <c r="T19" s="1177">
        <v>61.123902000000001</v>
      </c>
      <c r="U19" s="1177">
        <v>64.221564999999998</v>
      </c>
      <c r="V19" s="1177">
        <v>69.748625000000004</v>
      </c>
      <c r="W19" s="1177">
        <v>239.00202300000001</v>
      </c>
    </row>
    <row r="20" spans="1:23" s="717" customFormat="1" ht="9">
      <c r="A20" s="1059">
        <v>12</v>
      </c>
      <c r="B20" s="792" t="s">
        <v>1652</v>
      </c>
      <c r="C20" s="1812">
        <v>422.6</v>
      </c>
      <c r="D20" s="1812">
        <v>881.5</v>
      </c>
      <c r="E20" s="1812">
        <v>523.29999999999995</v>
      </c>
      <c r="F20" s="1812">
        <v>568.79999999999995</v>
      </c>
      <c r="G20" s="1812">
        <v>872.50400000000002</v>
      </c>
      <c r="H20" s="1812">
        <v>1449</v>
      </c>
      <c r="I20" s="1812">
        <v>1647.1</v>
      </c>
      <c r="J20" s="1812">
        <v>1944.8</v>
      </c>
      <c r="K20" s="1812">
        <v>1187.2042240000001</v>
      </c>
      <c r="L20" s="1812">
        <v>1605.5634589999997</v>
      </c>
      <c r="M20" s="1812">
        <v>1865.9680539999999</v>
      </c>
      <c r="N20" s="1812">
        <v>2189.0341120000003</v>
      </c>
      <c r="O20" s="1812">
        <v>2664.2444049999995</v>
      </c>
      <c r="P20" s="1812">
        <v>3007.9951699999992</v>
      </c>
      <c r="Q20" s="1812">
        <v>3309.004097</v>
      </c>
      <c r="R20" s="1812">
        <v>2645.6516360000001</v>
      </c>
      <c r="S20" s="1812">
        <v>620.20074999999997</v>
      </c>
      <c r="T20" s="1177">
        <v>337.42752200000001</v>
      </c>
      <c r="U20" s="1177">
        <v>402.29766900000004</v>
      </c>
      <c r="V20" s="1177">
        <v>524.14749200000006</v>
      </c>
      <c r="W20" s="1177">
        <v>1581.7397020000001</v>
      </c>
    </row>
    <row r="21" spans="1:23" s="717" customFormat="1" ht="18">
      <c r="A21" s="1059">
        <v>13</v>
      </c>
      <c r="B21" s="791" t="s">
        <v>1653</v>
      </c>
      <c r="C21" s="1812">
        <v>225</v>
      </c>
      <c r="D21" s="1812">
        <v>317.2</v>
      </c>
      <c r="E21" s="1812">
        <v>161.4</v>
      </c>
      <c r="F21" s="1812">
        <v>230.3</v>
      </c>
      <c r="G21" s="1812">
        <v>314.01599999999996</v>
      </c>
      <c r="H21" s="1812">
        <v>307.60000000000002</v>
      </c>
      <c r="I21" s="1812">
        <v>499.29999999999995</v>
      </c>
      <c r="J21" s="1812">
        <v>702.3</v>
      </c>
      <c r="K21" s="1812">
        <v>1160.2238560000001</v>
      </c>
      <c r="L21" s="1812">
        <v>1275.3413329999998</v>
      </c>
      <c r="M21" s="1812">
        <v>1188.3142619999999</v>
      </c>
      <c r="N21" s="1812">
        <v>1167.4484870000001</v>
      </c>
      <c r="O21" s="1812">
        <v>1230.4240169999998</v>
      </c>
      <c r="P21" s="1812">
        <v>1487.6817040000001</v>
      </c>
      <c r="Q21" s="1812">
        <v>1915.7542109999999</v>
      </c>
      <c r="R21" s="1812">
        <v>2275.499554</v>
      </c>
      <c r="S21" s="1812">
        <v>966.19660699999997</v>
      </c>
      <c r="T21" s="1177">
        <v>236.08038500000001</v>
      </c>
      <c r="U21" s="1177">
        <v>340.93083000000001</v>
      </c>
      <c r="V21" s="1177">
        <v>401.80566900000002</v>
      </c>
      <c r="W21" s="1177">
        <v>1274.3985889999999</v>
      </c>
    </row>
    <row r="22" spans="1:23" s="717" customFormat="1" ht="9">
      <c r="A22" s="1059">
        <v>14</v>
      </c>
      <c r="B22" s="792" t="s">
        <v>1654</v>
      </c>
      <c r="C22" s="1812">
        <v>72.5</v>
      </c>
      <c r="D22" s="1812">
        <v>110.7</v>
      </c>
      <c r="E22" s="1812">
        <v>128.9</v>
      </c>
      <c r="F22" s="1812">
        <v>110.7</v>
      </c>
      <c r="G22" s="1812">
        <v>134.5</v>
      </c>
      <c r="H22" s="1812">
        <v>275.8</v>
      </c>
      <c r="I22" s="1812">
        <v>821.19999999999993</v>
      </c>
      <c r="J22" s="1812">
        <v>1446</v>
      </c>
      <c r="K22" s="1812">
        <v>2900.0504649999993</v>
      </c>
      <c r="L22" s="1812">
        <v>3450.0757760000006</v>
      </c>
      <c r="M22" s="1812">
        <v>3738.0943299999999</v>
      </c>
      <c r="N22" s="1812">
        <v>4330.5583989999996</v>
      </c>
      <c r="O22" s="1812">
        <v>2622.8228209999993</v>
      </c>
      <c r="P22" s="1812">
        <v>2848.6692140000005</v>
      </c>
      <c r="Q22" s="1812">
        <v>3520.3020939999997</v>
      </c>
      <c r="R22" s="1812">
        <v>2617.5641559999999</v>
      </c>
      <c r="S22" s="1812">
        <v>880.51830500000005</v>
      </c>
      <c r="T22" s="1177">
        <v>773.66174699999999</v>
      </c>
      <c r="U22" s="1177">
        <v>1149.8630929999999</v>
      </c>
      <c r="V22" s="1177">
        <v>908.11865299999999</v>
      </c>
      <c r="W22" s="1177">
        <v>3448.8492839999999</v>
      </c>
    </row>
    <row r="23" spans="1:23" s="717" customFormat="1" ht="18">
      <c r="A23" s="1059">
        <v>15</v>
      </c>
      <c r="B23" s="791" t="s">
        <v>1655</v>
      </c>
      <c r="C23" s="1812">
        <v>1106.3</v>
      </c>
      <c r="D23" s="1812">
        <v>1561.3</v>
      </c>
      <c r="E23" s="1812">
        <v>2365.1999999999998</v>
      </c>
      <c r="F23" s="1812">
        <v>3587.3</v>
      </c>
      <c r="G23" s="1812">
        <v>3942.5169999999994</v>
      </c>
      <c r="H23" s="1812">
        <v>6089.5</v>
      </c>
      <c r="I23" s="1812">
        <v>7223.7000000000007</v>
      </c>
      <c r="J23" s="1812">
        <v>7009.7999999999993</v>
      </c>
      <c r="K23" s="1812">
        <v>6574.0436449999988</v>
      </c>
      <c r="L23" s="1812">
        <v>7665.5987060000007</v>
      </c>
      <c r="M23" s="1812">
        <v>10720.306995999999</v>
      </c>
      <c r="N23" s="1812">
        <v>12213.679803999999</v>
      </c>
      <c r="O23" s="1812">
        <v>13865.583120000001</v>
      </c>
      <c r="P23" s="1812">
        <v>15946.828519999999</v>
      </c>
      <c r="Q23" s="1812">
        <v>21236.288027999999</v>
      </c>
      <c r="R23" s="1812">
        <v>18909.934304999999</v>
      </c>
      <c r="S23" s="1812">
        <v>6601.1790730000002</v>
      </c>
      <c r="T23" s="1177">
        <v>1535.6665410000001</v>
      </c>
      <c r="U23" s="1177">
        <v>2328.8842799999998</v>
      </c>
      <c r="V23" s="1177">
        <v>2308.0692120000003</v>
      </c>
      <c r="W23" s="1177">
        <v>7642.6781590000001</v>
      </c>
    </row>
    <row r="24" spans="1:23" s="717" customFormat="1" ht="18">
      <c r="A24" s="1059">
        <v>16</v>
      </c>
      <c r="B24" s="791" t="s">
        <v>1656</v>
      </c>
      <c r="C24" s="1812">
        <v>124.6</v>
      </c>
      <c r="D24" s="1812">
        <v>216.2</v>
      </c>
      <c r="E24" s="1812">
        <v>294.10000000000002</v>
      </c>
      <c r="F24" s="1812">
        <v>349.5</v>
      </c>
      <c r="G24" s="1812">
        <v>534.66899999999998</v>
      </c>
      <c r="H24" s="1812">
        <v>764</v>
      </c>
      <c r="I24" s="1812">
        <v>887.09999999999991</v>
      </c>
      <c r="J24" s="1812">
        <v>1064.5</v>
      </c>
      <c r="K24" s="1812">
        <v>1332.2141869999998</v>
      </c>
      <c r="L24" s="1812">
        <v>1869.8261169999998</v>
      </c>
      <c r="M24" s="1812">
        <v>1901.6810310000001</v>
      </c>
      <c r="N24" s="1812">
        <v>2027.734661</v>
      </c>
      <c r="O24" s="1812">
        <v>2328.4390749999998</v>
      </c>
      <c r="P24" s="1812">
        <v>2934.5230859999997</v>
      </c>
      <c r="Q24" s="1812">
        <v>3668.7408</v>
      </c>
      <c r="R24" s="1812">
        <v>3570.2044329999999</v>
      </c>
      <c r="S24" s="1812">
        <v>1247.4300390000001</v>
      </c>
      <c r="T24" s="1177">
        <v>377.23888799999997</v>
      </c>
      <c r="U24" s="1177">
        <v>533.153007</v>
      </c>
      <c r="V24" s="1177">
        <v>500.696887</v>
      </c>
      <c r="W24" s="1177">
        <v>1854.435258</v>
      </c>
    </row>
    <row r="25" spans="1:23" s="717" customFormat="1" ht="9">
      <c r="A25" s="1059">
        <v>17</v>
      </c>
      <c r="B25" s="791" t="s">
        <v>1050</v>
      </c>
      <c r="C25" s="1812">
        <v>336.8</v>
      </c>
      <c r="D25" s="1812">
        <v>759.9</v>
      </c>
      <c r="E25" s="1812">
        <v>714.7</v>
      </c>
      <c r="F25" s="1812">
        <v>675</v>
      </c>
      <c r="G25" s="1812">
        <v>349.4</v>
      </c>
      <c r="H25" s="1812">
        <v>433.8</v>
      </c>
      <c r="I25" s="1812">
        <v>651.70000000000005</v>
      </c>
      <c r="J25" s="1812">
        <v>857.60000000000014</v>
      </c>
      <c r="K25" s="1812">
        <v>1305.0911470000001</v>
      </c>
      <c r="L25" s="1812">
        <v>2453.3213519999999</v>
      </c>
      <c r="M25" s="1812">
        <v>3706.0659220000002</v>
      </c>
      <c r="N25" s="1812">
        <v>5016.83104</v>
      </c>
      <c r="O25" s="1812">
        <v>4949.9446619999999</v>
      </c>
      <c r="P25" s="1812">
        <v>5731.1402779999999</v>
      </c>
      <c r="Q25" s="1812">
        <v>10444.891071999999</v>
      </c>
      <c r="R25" s="1812">
        <v>8628.083951999999</v>
      </c>
      <c r="S25" s="1812">
        <v>2200.1780989999997</v>
      </c>
      <c r="T25" s="1177">
        <v>345.37151999999998</v>
      </c>
      <c r="U25" s="1177">
        <v>514.56258300000002</v>
      </c>
      <c r="V25" s="1177">
        <v>601.35112399999991</v>
      </c>
      <c r="W25" s="1177">
        <v>2255.4889599999997</v>
      </c>
    </row>
    <row r="26" spans="1:23" s="717" customFormat="1" ht="18">
      <c r="A26" s="1059">
        <v>18</v>
      </c>
      <c r="B26" s="791" t="s">
        <v>38</v>
      </c>
      <c r="C26" s="1812">
        <v>449.6</v>
      </c>
      <c r="D26" s="1812">
        <v>454.9</v>
      </c>
      <c r="E26" s="1812">
        <v>481.9</v>
      </c>
      <c r="F26" s="1812">
        <v>1075.8</v>
      </c>
      <c r="G26" s="1812">
        <v>977.73799999999994</v>
      </c>
      <c r="H26" s="1812">
        <v>1193</v>
      </c>
      <c r="I26" s="1812">
        <v>1677.4</v>
      </c>
      <c r="J26" s="1812">
        <v>1692.6999999999998</v>
      </c>
      <c r="K26" s="1812">
        <v>2573.8456800000004</v>
      </c>
      <c r="L26" s="1812">
        <v>3084.2623490000001</v>
      </c>
      <c r="M26" s="1812">
        <v>3152.072811</v>
      </c>
      <c r="N26" s="1812">
        <v>3696.2069019999999</v>
      </c>
      <c r="O26" s="1812">
        <v>4072.2311519999998</v>
      </c>
      <c r="P26" s="1812">
        <v>4610.6915930000005</v>
      </c>
      <c r="Q26" s="1812">
        <v>5373.3421159999998</v>
      </c>
      <c r="R26" s="1812">
        <v>3633.6449620000003</v>
      </c>
      <c r="S26" s="1812">
        <v>1084.08887</v>
      </c>
      <c r="T26" s="1177">
        <v>607.06939800000009</v>
      </c>
      <c r="U26" s="1177">
        <v>672.18529699999999</v>
      </c>
      <c r="V26" s="1177">
        <v>1090.5792059999999</v>
      </c>
      <c r="W26" s="1177">
        <v>3068.6601970000002</v>
      </c>
    </row>
    <row r="27" spans="1:23" s="717" customFormat="1" ht="18">
      <c r="A27" s="1059">
        <v>19</v>
      </c>
      <c r="B27" s="792" t="s">
        <v>1657</v>
      </c>
      <c r="C27" s="1812">
        <v>2059.9</v>
      </c>
      <c r="D27" s="1812">
        <v>1144.8399999999999</v>
      </c>
      <c r="E27" s="1812">
        <v>2052.7249999999999</v>
      </c>
      <c r="F27" s="1812">
        <v>3575.8649999999998</v>
      </c>
      <c r="G27" s="1812">
        <v>2851.7440000000001</v>
      </c>
      <c r="H27" s="1812">
        <v>4111.2700000000004</v>
      </c>
      <c r="I27" s="1812">
        <v>5459.4170000000013</v>
      </c>
      <c r="J27" s="1812">
        <v>5542.5970000000007</v>
      </c>
      <c r="K27" s="1812">
        <v>5688.6545129999995</v>
      </c>
      <c r="L27" s="1812">
        <v>11681.827448</v>
      </c>
      <c r="M27" s="1812">
        <v>13259.228892000001</v>
      </c>
      <c r="N27" s="1812">
        <v>13420.954682000001</v>
      </c>
      <c r="O27" s="1812">
        <v>16191.095554000001</v>
      </c>
      <c r="P27" s="1812">
        <v>24426.849449000001</v>
      </c>
      <c r="Q27" s="1812">
        <v>23354.445427999999</v>
      </c>
      <c r="R27" s="1812">
        <v>23906.278193999999</v>
      </c>
      <c r="S27" s="1812">
        <v>5814.5229040000004</v>
      </c>
      <c r="T27" s="1177">
        <v>2513.5626119999997</v>
      </c>
      <c r="U27" s="1177">
        <v>3195.2949410000001</v>
      </c>
      <c r="V27" s="1177">
        <v>3765.4211030000001</v>
      </c>
      <c r="W27" s="1177">
        <v>11678.743203</v>
      </c>
    </row>
    <row r="28" spans="1:23" s="717" customFormat="1" ht="9">
      <c r="A28" s="1059">
        <v>20</v>
      </c>
      <c r="B28" s="792" t="s">
        <v>1658</v>
      </c>
      <c r="C28" s="1812">
        <v>58.8</v>
      </c>
      <c r="D28" s="1812">
        <v>61.8</v>
      </c>
      <c r="E28" s="1812">
        <v>171.2</v>
      </c>
      <c r="F28" s="1812">
        <v>322</v>
      </c>
      <c r="G28" s="1812">
        <v>121.2</v>
      </c>
      <c r="H28" s="1812">
        <v>116.3</v>
      </c>
      <c r="I28" s="1812">
        <v>205.7</v>
      </c>
      <c r="J28" s="1812">
        <v>272.3</v>
      </c>
      <c r="K28" s="1812">
        <v>553.545928</v>
      </c>
      <c r="L28" s="1812">
        <v>673.31827900000008</v>
      </c>
      <c r="M28" s="1812">
        <v>705.70521699999995</v>
      </c>
      <c r="N28" s="1812">
        <v>613.57698300000004</v>
      </c>
      <c r="O28" s="1812">
        <v>723.153235</v>
      </c>
      <c r="P28" s="1812">
        <v>885.01744399999995</v>
      </c>
      <c r="Q28" s="1812">
        <v>1016.5917979999999</v>
      </c>
      <c r="R28" s="1812">
        <v>934.21935799999994</v>
      </c>
      <c r="S28" s="1812">
        <v>306.76186900000005</v>
      </c>
      <c r="T28" s="1177">
        <v>173.87591800000001</v>
      </c>
      <c r="U28" s="1177">
        <v>148.62737200000001</v>
      </c>
      <c r="V28" s="1177">
        <v>153.54589399999998</v>
      </c>
      <c r="W28" s="1177">
        <v>672.10492199999999</v>
      </c>
    </row>
    <row r="29" spans="1:23" s="717" customFormat="1" ht="9">
      <c r="A29" s="1059">
        <v>21</v>
      </c>
      <c r="B29" s="791" t="s">
        <v>1659</v>
      </c>
      <c r="C29" s="1812">
        <v>144.6</v>
      </c>
      <c r="D29" s="1812">
        <v>283.60000000000002</v>
      </c>
      <c r="E29" s="1812">
        <v>452.9</v>
      </c>
      <c r="F29" s="1812">
        <v>510.4</v>
      </c>
      <c r="G29" s="1812">
        <v>300.50400000000002</v>
      </c>
      <c r="H29" s="1812">
        <v>555.4</v>
      </c>
      <c r="I29" s="1812">
        <v>855.9</v>
      </c>
      <c r="J29" s="1812">
        <v>942.4</v>
      </c>
      <c r="K29" s="1812">
        <v>1102.744672</v>
      </c>
      <c r="L29" s="1812">
        <v>1568.2749169999997</v>
      </c>
      <c r="M29" s="1812">
        <v>1767.3365079999999</v>
      </c>
      <c r="N29" s="1812">
        <v>1784.5783799999999</v>
      </c>
      <c r="O29" s="1812">
        <v>2136.526241</v>
      </c>
      <c r="P29" s="1812">
        <v>2168.0334130000001</v>
      </c>
      <c r="Q29" s="1812">
        <v>2550.296163</v>
      </c>
      <c r="R29" s="1812">
        <v>3838.9391039999996</v>
      </c>
      <c r="S29" s="1812">
        <v>1365.9491230000001</v>
      </c>
      <c r="T29" s="1177">
        <v>284.94429100000002</v>
      </c>
      <c r="U29" s="1177">
        <v>317.920051</v>
      </c>
      <c r="V29" s="1177">
        <v>504.00611000000004</v>
      </c>
      <c r="W29" s="1177">
        <v>1444.686647</v>
      </c>
    </row>
    <row r="30" spans="1:23" s="717" customFormat="1" ht="9">
      <c r="A30" s="1059">
        <v>22</v>
      </c>
      <c r="B30" s="791" t="s">
        <v>1059</v>
      </c>
      <c r="C30" s="1812">
        <v>403.4</v>
      </c>
      <c r="D30" s="1812">
        <v>512.1</v>
      </c>
      <c r="E30" s="1812">
        <v>376</v>
      </c>
      <c r="F30" s="1812">
        <v>393</v>
      </c>
      <c r="G30" s="1812">
        <v>343.93299999999999</v>
      </c>
      <c r="H30" s="1812">
        <v>433.3</v>
      </c>
      <c r="I30" s="1812">
        <v>489.9</v>
      </c>
      <c r="J30" s="1812">
        <v>422.9</v>
      </c>
      <c r="K30" s="1812">
        <v>1005.8985130000001</v>
      </c>
      <c r="L30" s="1812">
        <v>1618.8348290000001</v>
      </c>
      <c r="M30" s="1812">
        <v>1952.3863100000001</v>
      </c>
      <c r="N30" s="1812">
        <v>2689.7194629999999</v>
      </c>
      <c r="O30" s="1812">
        <v>2165.3464330000002</v>
      </c>
      <c r="P30" s="1812">
        <v>3314.8994929999999</v>
      </c>
      <c r="Q30" s="1812">
        <v>2721.3633719999998</v>
      </c>
      <c r="R30" s="1812">
        <v>120.13956</v>
      </c>
      <c r="S30" s="1812">
        <v>0</v>
      </c>
      <c r="T30" s="1177">
        <v>326.35450200000002</v>
      </c>
      <c r="U30" s="1177">
        <v>345.95432399999999</v>
      </c>
      <c r="V30" s="1177">
        <v>446.95054400000004</v>
      </c>
      <c r="W30" s="1177">
        <v>1466.2004690000001</v>
      </c>
    </row>
    <row r="31" spans="1:23" s="717" customFormat="1" ht="9">
      <c r="A31" s="1059">
        <v>23</v>
      </c>
      <c r="B31" s="792" t="s">
        <v>1660</v>
      </c>
      <c r="C31" s="1812">
        <v>4201.5</v>
      </c>
      <c r="D31" s="1812">
        <v>3883.35</v>
      </c>
      <c r="E31" s="1812">
        <v>4384.2310000000007</v>
      </c>
      <c r="F31" s="1812">
        <v>8145.3640000000005</v>
      </c>
      <c r="G31" s="1812">
        <v>7106.8160000000007</v>
      </c>
      <c r="H31" s="1812">
        <v>13720.685000000001</v>
      </c>
      <c r="I31" s="1812">
        <v>18337.234</v>
      </c>
      <c r="J31" s="1812">
        <v>19437.311000000002</v>
      </c>
      <c r="K31" s="1812">
        <v>22303.635198000004</v>
      </c>
      <c r="L31" s="1812">
        <v>24674.817402000001</v>
      </c>
      <c r="M31" s="1812">
        <v>26335.611868</v>
      </c>
      <c r="N31" s="1812">
        <v>22657.287173000001</v>
      </c>
      <c r="O31" s="1812">
        <v>46509.344950999999</v>
      </c>
      <c r="P31" s="1812">
        <v>57943.272538000005</v>
      </c>
      <c r="Q31" s="1812">
        <v>66894.329748000004</v>
      </c>
      <c r="R31" s="1812">
        <v>42236.664446000002</v>
      </c>
      <c r="S31" s="1812">
        <v>9857.5211820000004</v>
      </c>
      <c r="T31" s="1177">
        <v>4957.8336490000002</v>
      </c>
      <c r="U31" s="1177">
        <v>6906.2561479999995</v>
      </c>
      <c r="V31" s="1177">
        <v>7375.0090469999996</v>
      </c>
      <c r="W31" s="1177">
        <v>24674.817402000001</v>
      </c>
    </row>
    <row r="32" spans="1:23" s="717" customFormat="1" ht="9">
      <c r="A32" s="1059">
        <v>24</v>
      </c>
      <c r="B32" s="792" t="s">
        <v>1661</v>
      </c>
      <c r="C32" s="1812">
        <v>1339.3</v>
      </c>
      <c r="D32" s="1812">
        <v>1065.19</v>
      </c>
      <c r="E32" s="1812">
        <v>1418.6840000000002</v>
      </c>
      <c r="F32" s="1812">
        <v>2595.2610000000004</v>
      </c>
      <c r="G32" s="1812">
        <v>3701.0429999999997</v>
      </c>
      <c r="H32" s="1812">
        <v>6107.6120000000001</v>
      </c>
      <c r="I32" s="1812">
        <v>5003.8090000000002</v>
      </c>
      <c r="J32" s="1812">
        <v>6761.0110000000004</v>
      </c>
      <c r="K32" s="1812">
        <v>4089.9738850000003</v>
      </c>
      <c r="L32" s="1812">
        <v>6480.2647749999996</v>
      </c>
      <c r="M32" s="1812">
        <v>5392.0151669999996</v>
      </c>
      <c r="N32" s="1812">
        <v>7888.9060989999998</v>
      </c>
      <c r="O32" s="1812">
        <v>9259.1061680000003</v>
      </c>
      <c r="P32" s="1812">
        <v>14285.612399</v>
      </c>
      <c r="Q32" s="1812">
        <v>17179.470343000001</v>
      </c>
      <c r="R32" s="1812">
        <v>11139.439421999999</v>
      </c>
      <c r="S32" s="1812">
        <v>2969.6062490000004</v>
      </c>
      <c r="T32" s="1177">
        <v>1597.1400819999999</v>
      </c>
      <c r="U32" s="1177">
        <v>2269.4363579999999</v>
      </c>
      <c r="V32" s="1177">
        <v>1212.581811</v>
      </c>
      <c r="W32" s="1177">
        <v>6480.2550879999999</v>
      </c>
    </row>
    <row r="33" spans="1:23" s="717" customFormat="1" ht="9">
      <c r="A33" s="1059">
        <v>25</v>
      </c>
      <c r="B33" s="791" t="s">
        <v>72</v>
      </c>
      <c r="C33" s="1812">
        <v>3340.9</v>
      </c>
      <c r="D33" s="1812">
        <v>4389</v>
      </c>
      <c r="E33" s="1812">
        <v>4442.5</v>
      </c>
      <c r="F33" s="1812">
        <v>5434.1</v>
      </c>
      <c r="G33" s="1812">
        <v>6558.1</v>
      </c>
      <c r="H33" s="1812">
        <v>7962.8</v>
      </c>
      <c r="I33" s="1812">
        <v>9807.7999999999993</v>
      </c>
      <c r="J33" s="1812">
        <v>10383.4</v>
      </c>
      <c r="K33" s="1812">
        <v>13337.396501000001</v>
      </c>
      <c r="L33" s="1812">
        <v>15296.342685999998</v>
      </c>
      <c r="M33" s="1812">
        <v>17846.584864999997</v>
      </c>
      <c r="N33" s="1812">
        <v>19163.931645000001</v>
      </c>
      <c r="O33" s="1812">
        <v>21484.153917</v>
      </c>
      <c r="P33" s="1812">
        <v>24076.759260999996</v>
      </c>
      <c r="Q33" s="1812">
        <v>25518.379717000003</v>
      </c>
      <c r="R33" s="1812">
        <v>25944.179993999998</v>
      </c>
      <c r="S33" s="1812">
        <v>6262.1123629999993</v>
      </c>
      <c r="T33" s="1177">
        <v>3828.1256560000002</v>
      </c>
      <c r="U33" s="1177">
        <v>3529.4372439999997</v>
      </c>
      <c r="V33" s="1177">
        <v>4173.3560980000002</v>
      </c>
      <c r="W33" s="1177">
        <v>15112.417055</v>
      </c>
    </row>
    <row r="34" spans="1:23" s="717" customFormat="1" ht="9">
      <c r="A34" s="1059">
        <v>26</v>
      </c>
      <c r="B34" s="791" t="s">
        <v>483</v>
      </c>
      <c r="C34" s="1812">
        <v>101.9</v>
      </c>
      <c r="D34" s="1812">
        <v>66.099999999999994</v>
      </c>
      <c r="E34" s="1812">
        <v>36.5</v>
      </c>
      <c r="F34" s="1812">
        <v>74.099999999999994</v>
      </c>
      <c r="G34" s="1812">
        <v>67.724000000000018</v>
      </c>
      <c r="H34" s="1812">
        <v>26.3</v>
      </c>
      <c r="I34" s="1812">
        <v>41.8</v>
      </c>
      <c r="J34" s="1812">
        <v>49.7</v>
      </c>
      <c r="K34" s="1812">
        <v>74.553432999999998</v>
      </c>
      <c r="L34" s="1812">
        <v>61.450349000000003</v>
      </c>
      <c r="M34" s="1812">
        <v>29.925051</v>
      </c>
      <c r="N34" s="1812">
        <v>22.670172999999998</v>
      </c>
      <c r="O34" s="1812">
        <v>67.029028999999994</v>
      </c>
      <c r="P34" s="1812">
        <v>67.246043999999998</v>
      </c>
      <c r="Q34" s="1812">
        <v>94.102152999999987</v>
      </c>
      <c r="R34" s="1812">
        <v>124.33234400000001</v>
      </c>
      <c r="S34" s="1812">
        <v>185.104645</v>
      </c>
      <c r="T34" s="1177">
        <v>41.890736000000004</v>
      </c>
      <c r="U34" s="1177">
        <v>3.603078</v>
      </c>
      <c r="V34" s="1177">
        <v>3.6404319999999997</v>
      </c>
      <c r="W34" s="1177">
        <v>60.692845999999996</v>
      </c>
    </row>
    <row r="35" spans="1:23" s="717" customFormat="1" ht="18">
      <c r="A35" s="1059">
        <v>27</v>
      </c>
      <c r="B35" s="791" t="s">
        <v>484</v>
      </c>
      <c r="C35" s="1812">
        <v>3295.3</v>
      </c>
      <c r="D35" s="1812">
        <v>3509.4</v>
      </c>
      <c r="E35" s="1812">
        <v>3556.3</v>
      </c>
      <c r="F35" s="1812">
        <v>4682</v>
      </c>
      <c r="G35" s="1812">
        <v>7296.8870000000006</v>
      </c>
      <c r="H35" s="1812">
        <v>8416.9</v>
      </c>
      <c r="I35" s="1812">
        <v>9793.1</v>
      </c>
      <c r="J35" s="1812">
        <v>8342</v>
      </c>
      <c r="K35" s="1812">
        <v>12014.34218</v>
      </c>
      <c r="L35" s="1812">
        <v>15966.810107000001</v>
      </c>
      <c r="M35" s="1812">
        <v>18892.904826999998</v>
      </c>
      <c r="N35" s="1812">
        <v>19323.284094000002</v>
      </c>
      <c r="O35" s="1812">
        <v>26526.905433</v>
      </c>
      <c r="P35" s="1812">
        <v>39276.501516000004</v>
      </c>
      <c r="Q35" s="1812">
        <v>48423.703865000003</v>
      </c>
      <c r="R35" s="1812">
        <v>39860.664820999998</v>
      </c>
      <c r="S35" s="1812">
        <v>8712.2487690000016</v>
      </c>
      <c r="T35" s="1177">
        <v>4005.8559180000002</v>
      </c>
      <c r="U35" s="1177">
        <v>4112.6698390000001</v>
      </c>
      <c r="V35" s="1177">
        <v>4066.9538360000006</v>
      </c>
      <c r="W35" s="1177">
        <v>15561.521280000001</v>
      </c>
    </row>
    <row r="36" spans="1:23" s="717" customFormat="1" ht="18">
      <c r="A36" s="1059">
        <v>28</v>
      </c>
      <c r="B36" s="791" t="s">
        <v>486</v>
      </c>
      <c r="C36" s="1812">
        <v>90</v>
      </c>
      <c r="D36" s="1812">
        <v>381.5</v>
      </c>
      <c r="E36" s="1812">
        <v>248</v>
      </c>
      <c r="F36" s="1812">
        <v>262.10000000000002</v>
      </c>
      <c r="G36" s="1812">
        <v>254.1</v>
      </c>
      <c r="H36" s="1812">
        <v>413.5</v>
      </c>
      <c r="I36" s="1812">
        <v>489.2</v>
      </c>
      <c r="J36" s="1812">
        <v>461.4</v>
      </c>
      <c r="K36" s="1812">
        <v>250.61079699999999</v>
      </c>
      <c r="L36" s="1812">
        <v>354.84859699999998</v>
      </c>
      <c r="M36" s="1812">
        <v>546.32332900000006</v>
      </c>
      <c r="N36" s="1812">
        <v>576.78104000000008</v>
      </c>
      <c r="O36" s="1812">
        <v>683.03829400000006</v>
      </c>
      <c r="P36" s="1812">
        <v>818.50756999999999</v>
      </c>
      <c r="Q36" s="1812">
        <v>1123.0515489999998</v>
      </c>
      <c r="R36" s="1812">
        <v>890.55819500000007</v>
      </c>
      <c r="S36" s="1812">
        <v>87.102561999999992</v>
      </c>
      <c r="T36" s="1177">
        <v>67.297633000000005</v>
      </c>
      <c r="U36" s="1177">
        <v>84.641109999999998</v>
      </c>
      <c r="V36" s="1177">
        <v>97.490624999999994</v>
      </c>
      <c r="W36" s="1177">
        <v>295.50338799999997</v>
      </c>
    </row>
    <row r="37" spans="1:23" s="717" customFormat="1" ht="9">
      <c r="A37" s="1059">
        <v>29</v>
      </c>
      <c r="B37" s="791" t="s">
        <v>1068</v>
      </c>
      <c r="C37" s="1812">
        <v>410.1</v>
      </c>
      <c r="D37" s="1812">
        <v>603.20000000000005</v>
      </c>
      <c r="E37" s="1812">
        <v>806.9</v>
      </c>
      <c r="F37" s="1812">
        <v>729.3</v>
      </c>
      <c r="G37" s="1812">
        <v>1139.2950000000001</v>
      </c>
      <c r="H37" s="1812">
        <v>1389.5</v>
      </c>
      <c r="I37" s="1812">
        <v>2074.1</v>
      </c>
      <c r="J37" s="1812">
        <v>2278.1</v>
      </c>
      <c r="K37" s="1812">
        <v>3678.3026470000004</v>
      </c>
      <c r="L37" s="1812">
        <v>4817.5241690000003</v>
      </c>
      <c r="M37" s="1812">
        <v>5140.3560230000003</v>
      </c>
      <c r="N37" s="1812">
        <v>5542.0335699999996</v>
      </c>
      <c r="O37" s="1812">
        <v>5876.8936190000004</v>
      </c>
      <c r="P37" s="1812">
        <v>6418.2479669999993</v>
      </c>
      <c r="Q37" s="1812">
        <v>6672.7299889999995</v>
      </c>
      <c r="R37" s="1812">
        <v>6308.220483000001</v>
      </c>
      <c r="S37" s="1812">
        <v>1136.694565</v>
      </c>
      <c r="T37" s="1177">
        <v>1056.686303</v>
      </c>
      <c r="U37" s="1177">
        <v>1228.871181</v>
      </c>
      <c r="V37" s="1177">
        <v>1518.3384100000001</v>
      </c>
      <c r="W37" s="1177">
        <v>4811.472428</v>
      </c>
    </row>
    <row r="38" spans="1:23" s="717" customFormat="1" ht="18">
      <c r="A38" s="1059">
        <v>30</v>
      </c>
      <c r="B38" s="792" t="s">
        <v>487</v>
      </c>
      <c r="C38" s="1812">
        <v>20169.5</v>
      </c>
      <c r="D38" s="1812">
        <v>33657.199999999997</v>
      </c>
      <c r="E38" s="1812">
        <v>33567.599999999999</v>
      </c>
      <c r="F38" s="1812">
        <v>40815.699999999997</v>
      </c>
      <c r="G38" s="1812">
        <v>41407.053</v>
      </c>
      <c r="H38" s="1812">
        <v>51610.400000000001</v>
      </c>
      <c r="I38" s="1812">
        <v>75080.800000000003</v>
      </c>
      <c r="J38" s="1812">
        <v>92255.6</v>
      </c>
      <c r="K38" s="1812">
        <v>107138.755735</v>
      </c>
      <c r="L38" s="1812">
        <v>131736.47952700002</v>
      </c>
      <c r="M38" s="1812">
        <v>110057.82261100001</v>
      </c>
      <c r="N38" s="1812">
        <v>65607.890719000003</v>
      </c>
      <c r="O38" s="1812">
        <v>118919.67554899999</v>
      </c>
      <c r="P38" s="1812">
        <v>170134.42704800001</v>
      </c>
      <c r="Q38" s="1812">
        <v>213356.47462599998</v>
      </c>
      <c r="R38" s="1812">
        <v>161482.059201</v>
      </c>
      <c r="S38" s="1812">
        <v>22638.828527000001</v>
      </c>
      <c r="T38" s="1177">
        <v>33457.529187</v>
      </c>
      <c r="U38" s="1177">
        <v>37260.088390000004</v>
      </c>
      <c r="V38" s="1177">
        <v>33360.711947999996</v>
      </c>
      <c r="W38" s="1177">
        <v>131331.69107599999</v>
      </c>
    </row>
    <row r="39" spans="1:23" s="717" customFormat="1" ht="18">
      <c r="A39" s="1059">
        <v>31</v>
      </c>
      <c r="B39" s="791" t="s">
        <v>488</v>
      </c>
      <c r="C39" s="1812">
        <v>129.80000000000001</v>
      </c>
      <c r="D39" s="1812">
        <v>261.3</v>
      </c>
      <c r="E39" s="1812">
        <v>246.3</v>
      </c>
      <c r="F39" s="1812">
        <v>1033.5</v>
      </c>
      <c r="G39" s="1812">
        <v>695.88099999999997</v>
      </c>
      <c r="H39" s="1812">
        <v>652.79999999999995</v>
      </c>
      <c r="I39" s="1812">
        <v>875.4</v>
      </c>
      <c r="J39" s="1812">
        <v>800.8</v>
      </c>
      <c r="K39" s="1812">
        <v>853.77789799999994</v>
      </c>
      <c r="L39" s="1812">
        <v>1006.1412469999999</v>
      </c>
      <c r="M39" s="1812">
        <v>1342.3541830000001</v>
      </c>
      <c r="N39" s="1812">
        <v>1421.0486450000001</v>
      </c>
      <c r="O39" s="1812">
        <v>2049.5245229999996</v>
      </c>
      <c r="P39" s="1812">
        <v>2769.73038</v>
      </c>
      <c r="Q39" s="1812">
        <v>2843.2017540000002</v>
      </c>
      <c r="R39" s="1812">
        <v>3222.708705</v>
      </c>
      <c r="S39" s="1812">
        <v>676.57254799999998</v>
      </c>
      <c r="T39" s="1177">
        <v>205.62053199999997</v>
      </c>
      <c r="U39" s="1177">
        <v>215.16984899999997</v>
      </c>
      <c r="V39" s="1177">
        <v>389.59114399999999</v>
      </c>
      <c r="W39" s="1177">
        <v>1001.625149</v>
      </c>
    </row>
    <row r="40" spans="1:23" s="717" customFormat="1" ht="9">
      <c r="A40" s="1059">
        <v>32</v>
      </c>
      <c r="B40" s="791" t="s">
        <v>1071</v>
      </c>
      <c r="C40" s="1812">
        <v>187.1</v>
      </c>
      <c r="D40" s="1812">
        <v>268.2</v>
      </c>
      <c r="E40" s="1812">
        <v>86</v>
      </c>
      <c r="F40" s="1812">
        <v>157</v>
      </c>
      <c r="G40" s="1812">
        <v>140.30000000000001</v>
      </c>
      <c r="H40" s="1812">
        <v>128.9</v>
      </c>
      <c r="I40" s="1812">
        <v>463.60000000000008</v>
      </c>
      <c r="J40" s="1812">
        <v>294.20000000000005</v>
      </c>
      <c r="K40" s="1812">
        <v>1727.2751969999999</v>
      </c>
      <c r="L40" s="1812">
        <v>2211.654462</v>
      </c>
      <c r="M40" s="1812">
        <v>2069.2659309999999</v>
      </c>
      <c r="N40" s="1812">
        <v>2512.7632599999997</v>
      </c>
      <c r="O40" s="1812">
        <v>2761.5143090000001</v>
      </c>
      <c r="P40" s="1812">
        <v>3384.3323970000001</v>
      </c>
      <c r="Q40" s="1812">
        <v>3572.1629619999999</v>
      </c>
      <c r="R40" s="1812">
        <v>2915.4119800000003</v>
      </c>
      <c r="S40" s="1812">
        <v>732.86265000000003</v>
      </c>
      <c r="T40" s="1177">
        <v>434.28433000000001</v>
      </c>
      <c r="U40" s="1177">
        <v>561.10564499999998</v>
      </c>
      <c r="V40" s="1177">
        <v>715.89609700000005</v>
      </c>
      <c r="W40" s="1177">
        <v>2206.1002840000001</v>
      </c>
    </row>
    <row r="41" spans="1:23" s="717" customFormat="1" ht="18">
      <c r="A41" s="1059">
        <v>33</v>
      </c>
      <c r="B41" s="791" t="s">
        <v>489</v>
      </c>
      <c r="C41" s="1812">
        <v>92.1</v>
      </c>
      <c r="D41" s="1812">
        <v>504.2</v>
      </c>
      <c r="E41" s="1812">
        <v>479.2</v>
      </c>
      <c r="F41" s="1812">
        <v>469.4</v>
      </c>
      <c r="G41" s="1812">
        <v>642.58100000000002</v>
      </c>
      <c r="H41" s="1812">
        <v>860.2</v>
      </c>
      <c r="I41" s="1812">
        <v>972.1</v>
      </c>
      <c r="J41" s="1812">
        <v>1015.7</v>
      </c>
      <c r="K41" s="1812">
        <v>1153.2425370000001</v>
      </c>
      <c r="L41" s="1812">
        <v>1038.2446500000001</v>
      </c>
      <c r="M41" s="1812">
        <v>1178.4421259999999</v>
      </c>
      <c r="N41" s="1812">
        <v>1514.7811860000002</v>
      </c>
      <c r="O41" s="1812">
        <v>1596.4417129999999</v>
      </c>
      <c r="P41" s="1812">
        <v>1352.8800550000001</v>
      </c>
      <c r="Q41" s="1812">
        <v>1511.8721419999999</v>
      </c>
      <c r="R41" s="1812">
        <v>1524.5240269999999</v>
      </c>
      <c r="S41" s="1812">
        <v>245.594221</v>
      </c>
      <c r="T41" s="1177">
        <v>240.59806000000003</v>
      </c>
      <c r="U41" s="1177">
        <v>299.67291699999998</v>
      </c>
      <c r="V41" s="1177">
        <v>263.45845800000001</v>
      </c>
      <c r="W41" s="1177">
        <v>1033.2956160000001</v>
      </c>
    </row>
    <row r="42" spans="1:23" s="717" customFormat="1" ht="9">
      <c r="A42" s="1059">
        <v>34</v>
      </c>
      <c r="B42" s="791" t="s">
        <v>490</v>
      </c>
      <c r="C42" s="1812">
        <v>96.1</v>
      </c>
      <c r="D42" s="1812">
        <v>113.3</v>
      </c>
      <c r="E42" s="1812">
        <v>68.8</v>
      </c>
      <c r="F42" s="1812">
        <v>58.7</v>
      </c>
      <c r="G42" s="1812">
        <v>57.385999999999996</v>
      </c>
      <c r="H42" s="1812">
        <v>55.6</v>
      </c>
      <c r="I42" s="1812">
        <v>91.4</v>
      </c>
      <c r="J42" s="1812">
        <v>61.599999999999994</v>
      </c>
      <c r="K42" s="1812">
        <v>357.43431800000002</v>
      </c>
      <c r="L42" s="1812">
        <v>275.49232700000005</v>
      </c>
      <c r="M42" s="1812">
        <v>132.515536</v>
      </c>
      <c r="N42" s="1812">
        <v>198.93955499999998</v>
      </c>
      <c r="O42" s="1812">
        <v>235.22680599999998</v>
      </c>
      <c r="P42" s="1812">
        <v>109.50343399999998</v>
      </c>
      <c r="Q42" s="1812">
        <v>472.30941799999999</v>
      </c>
      <c r="R42" s="1812">
        <v>238.51066600000001</v>
      </c>
      <c r="S42" s="1812">
        <v>43.175741000000002</v>
      </c>
      <c r="T42" s="1177">
        <v>64.507769999999994</v>
      </c>
      <c r="U42" s="1177">
        <v>41.339165000000001</v>
      </c>
      <c r="V42" s="1177">
        <v>91.23222899999999</v>
      </c>
      <c r="W42" s="1177">
        <v>255.82653999999999</v>
      </c>
    </row>
    <row r="43" spans="1:23" s="717" customFormat="1" ht="18">
      <c r="A43" s="1059">
        <v>35</v>
      </c>
      <c r="B43" s="791" t="s">
        <v>491</v>
      </c>
      <c r="C43" s="1812">
        <v>489.4</v>
      </c>
      <c r="D43" s="1812">
        <v>1083.4000000000001</v>
      </c>
      <c r="E43" s="1812">
        <v>737.4</v>
      </c>
      <c r="F43" s="1812">
        <v>869.5</v>
      </c>
      <c r="G43" s="1812">
        <v>1178.49</v>
      </c>
      <c r="H43" s="1812">
        <v>1248.8</v>
      </c>
      <c r="I43" s="1812">
        <v>1700.6</v>
      </c>
      <c r="J43" s="1812">
        <v>2991</v>
      </c>
      <c r="K43" s="1812">
        <v>2800.6406049999996</v>
      </c>
      <c r="L43" s="1812">
        <v>4133.171139</v>
      </c>
      <c r="M43" s="1812">
        <v>4605.93894</v>
      </c>
      <c r="N43" s="1812">
        <v>4458.8043429999998</v>
      </c>
      <c r="O43" s="1812">
        <v>5622.8722230000003</v>
      </c>
      <c r="P43" s="1812">
        <v>5425.608373</v>
      </c>
      <c r="Q43" s="1812">
        <v>8049.641125000001</v>
      </c>
      <c r="R43" s="1812">
        <v>6772.757959999999</v>
      </c>
      <c r="S43" s="1812">
        <v>3080.1847280000002</v>
      </c>
      <c r="T43" s="1177">
        <v>799.72326199999998</v>
      </c>
      <c r="U43" s="1177">
        <v>919.58866399999999</v>
      </c>
      <c r="V43" s="1177">
        <v>938.19243200000005</v>
      </c>
      <c r="W43" s="1177">
        <v>3764.1749589999999</v>
      </c>
    </row>
    <row r="44" spans="1:23" s="717" customFormat="1" ht="9">
      <c r="A44" s="1059">
        <v>36</v>
      </c>
      <c r="B44" s="791" t="s">
        <v>2118</v>
      </c>
      <c r="C44" s="1812">
        <v>555.5</v>
      </c>
      <c r="D44" s="1812">
        <v>2309.8000000000002</v>
      </c>
      <c r="E44" s="1812">
        <v>1614.2</v>
      </c>
      <c r="F44" s="1812">
        <v>835.5</v>
      </c>
      <c r="G44" s="1812">
        <v>1134.3</v>
      </c>
      <c r="H44" s="1812">
        <v>1256.5</v>
      </c>
      <c r="I44" s="1812">
        <v>1954.3</v>
      </c>
      <c r="J44" s="1812">
        <v>4267</v>
      </c>
      <c r="K44" s="1812">
        <v>8455.7822070000002</v>
      </c>
      <c r="L44" s="1812">
        <v>12764.791703999999</v>
      </c>
      <c r="M44" s="1812">
        <v>15612.562463</v>
      </c>
      <c r="N44" s="1812">
        <v>21863.241302999999</v>
      </c>
      <c r="O44" s="1812">
        <v>23600.899820999999</v>
      </c>
      <c r="P44" s="1812">
        <v>28909.935859000005</v>
      </c>
      <c r="Q44" s="1812">
        <v>32215.027093000001</v>
      </c>
      <c r="R44" s="1812">
        <v>33350.458184999996</v>
      </c>
      <c r="S44" s="1812">
        <v>10609.985654</v>
      </c>
      <c r="T44" s="1177">
        <v>3539.60365</v>
      </c>
      <c r="U44" s="1177">
        <v>3814.1999900000001</v>
      </c>
      <c r="V44" s="1177">
        <v>3532.5036920000002</v>
      </c>
      <c r="W44" s="1177">
        <v>12379.372229999999</v>
      </c>
    </row>
    <row r="45" spans="1:23" s="717" customFormat="1" ht="9">
      <c r="A45" s="1059">
        <v>37</v>
      </c>
      <c r="B45" s="791" t="s">
        <v>492</v>
      </c>
      <c r="C45" s="1812">
        <v>607.29999999999995</v>
      </c>
      <c r="D45" s="1812">
        <v>238.1</v>
      </c>
      <c r="E45" s="1812">
        <v>302.3</v>
      </c>
      <c r="F45" s="1812">
        <v>187.1</v>
      </c>
      <c r="G45" s="1812">
        <v>322.60000000000002</v>
      </c>
      <c r="H45" s="1812">
        <v>472.6</v>
      </c>
      <c r="I45" s="1812">
        <v>372.29999999999995</v>
      </c>
      <c r="J45" s="1812">
        <v>721.30000000000007</v>
      </c>
      <c r="K45" s="1812">
        <v>936.38826799999993</v>
      </c>
      <c r="L45" s="1812">
        <v>1228.4143049999998</v>
      </c>
      <c r="M45" s="1812">
        <v>1162.8797380000001</v>
      </c>
      <c r="N45" s="1812">
        <v>1282.6713570000002</v>
      </c>
      <c r="O45" s="1812">
        <v>904.01455499999997</v>
      </c>
      <c r="P45" s="1812">
        <v>1181.948828</v>
      </c>
      <c r="Q45" s="1812">
        <v>1409.6381290000002</v>
      </c>
      <c r="R45" s="1812">
        <v>1527.028497</v>
      </c>
      <c r="S45" s="1812">
        <v>497.42311900000004</v>
      </c>
      <c r="T45" s="1177">
        <v>207.527233</v>
      </c>
      <c r="U45" s="1177">
        <v>531.07533999999998</v>
      </c>
      <c r="V45" s="1177">
        <v>457.82762999999994</v>
      </c>
      <c r="W45" s="1177">
        <v>1228.414305</v>
      </c>
    </row>
    <row r="46" spans="1:23" s="701" customFormat="1" ht="9">
      <c r="A46" s="1059">
        <v>38</v>
      </c>
      <c r="B46" s="791" t="s">
        <v>493</v>
      </c>
      <c r="C46" s="1812">
        <v>128.4</v>
      </c>
      <c r="D46" s="1812">
        <v>222.6</v>
      </c>
      <c r="E46" s="1812">
        <v>215.5</v>
      </c>
      <c r="F46" s="1812">
        <v>195.7</v>
      </c>
      <c r="G46" s="1812">
        <v>247.8</v>
      </c>
      <c r="H46" s="1812">
        <v>414.3</v>
      </c>
      <c r="I46" s="1812">
        <v>916.4</v>
      </c>
      <c r="J46" s="1812">
        <v>1139.5</v>
      </c>
      <c r="K46" s="1812">
        <v>2375.6163659999997</v>
      </c>
      <c r="L46" s="1812">
        <v>2819.6000969999996</v>
      </c>
      <c r="M46" s="1812">
        <v>3369.2158709999999</v>
      </c>
      <c r="N46" s="1812">
        <v>4236.1337569999996</v>
      </c>
      <c r="O46" s="1812">
        <v>5051.3596200000002</v>
      </c>
      <c r="P46" s="1812">
        <v>2224.895289</v>
      </c>
      <c r="Q46" s="1812">
        <v>2594.0484940000001</v>
      </c>
      <c r="R46" s="1812">
        <v>2158.3417059999997</v>
      </c>
      <c r="S46" s="1812">
        <v>628.18599399999994</v>
      </c>
      <c r="T46" s="1177">
        <v>542.53728899999999</v>
      </c>
      <c r="U46" s="1177">
        <v>805.41757099999995</v>
      </c>
      <c r="V46" s="1177">
        <v>799.66965099999993</v>
      </c>
      <c r="W46" s="1177">
        <v>2779.8537559999995</v>
      </c>
    </row>
    <row r="47" spans="1:23" s="701" customFormat="1" ht="9">
      <c r="A47" s="1059">
        <v>39</v>
      </c>
      <c r="B47" s="791" t="s">
        <v>783</v>
      </c>
      <c r="C47" s="1812">
        <v>74.099999999999994</v>
      </c>
      <c r="D47" s="1812">
        <v>78.2</v>
      </c>
      <c r="E47" s="1812">
        <v>108.9</v>
      </c>
      <c r="F47" s="1812">
        <v>81.8</v>
      </c>
      <c r="G47" s="1812">
        <v>131.34800000000001</v>
      </c>
      <c r="H47" s="1812">
        <v>149.5</v>
      </c>
      <c r="I47" s="1812">
        <v>202.8</v>
      </c>
      <c r="J47" s="1812">
        <v>337.6</v>
      </c>
      <c r="K47" s="1812">
        <v>424.31255699999997</v>
      </c>
      <c r="L47" s="1812">
        <v>611.73260800000003</v>
      </c>
      <c r="M47" s="1812">
        <v>786.67866599999991</v>
      </c>
      <c r="N47" s="1812">
        <v>887.98753699999997</v>
      </c>
      <c r="O47" s="1812">
        <v>1049.159926</v>
      </c>
      <c r="P47" s="1812">
        <v>1037.5573200000001</v>
      </c>
      <c r="Q47" s="1812">
        <v>1069.9732819999999</v>
      </c>
      <c r="R47" s="1812">
        <v>609.52856499999996</v>
      </c>
      <c r="S47" s="1812">
        <v>173.918465</v>
      </c>
      <c r="T47" s="1177">
        <v>144.617221</v>
      </c>
      <c r="U47" s="1177">
        <v>162.74786</v>
      </c>
      <c r="V47" s="1177">
        <v>186.767584</v>
      </c>
      <c r="W47" s="1177">
        <v>595.59296399999994</v>
      </c>
    </row>
    <row r="48" spans="1:23" s="701" customFormat="1" ht="9">
      <c r="A48" s="1059">
        <v>40</v>
      </c>
      <c r="B48" s="792" t="s">
        <v>494</v>
      </c>
      <c r="C48" s="1813">
        <v>6</v>
      </c>
      <c r="D48" s="1812">
        <v>20.149999999999999</v>
      </c>
      <c r="E48" s="1812">
        <v>2.6</v>
      </c>
      <c r="F48" s="1812">
        <v>6.5000000000000002E-2</v>
      </c>
      <c r="G48" s="1812">
        <v>15.47</v>
      </c>
      <c r="H48" s="1812">
        <v>0</v>
      </c>
      <c r="I48" s="1812">
        <v>0</v>
      </c>
      <c r="J48" s="1812">
        <v>0</v>
      </c>
      <c r="K48" s="1812">
        <v>19.845086999999999</v>
      </c>
      <c r="L48" s="1812">
        <v>45.197144000000009</v>
      </c>
      <c r="M48" s="1812">
        <v>52.826040000000006</v>
      </c>
      <c r="N48" s="1812">
        <v>317.02127899999999</v>
      </c>
      <c r="O48" s="1812">
        <v>246.65257100000002</v>
      </c>
      <c r="P48" s="1812">
        <v>1250.5791959999999</v>
      </c>
      <c r="Q48" s="1812">
        <v>1490.121639</v>
      </c>
      <c r="R48" s="1812">
        <v>1638.3770419999998</v>
      </c>
      <c r="S48" s="1812">
        <v>450.17166299999997</v>
      </c>
      <c r="T48" s="1177">
        <v>9.5705729999999996</v>
      </c>
      <c r="U48" s="1177">
        <v>6.7447229999999996</v>
      </c>
      <c r="V48" s="1177">
        <v>21.718325999999998</v>
      </c>
      <c r="W48" s="1177">
        <v>44.660843</v>
      </c>
    </row>
    <row r="49" spans="1:23" s="701" customFormat="1" ht="9">
      <c r="A49" s="1059">
        <v>41</v>
      </c>
      <c r="B49" s="791" t="s">
        <v>1010</v>
      </c>
      <c r="C49" s="1813">
        <v>12.8</v>
      </c>
      <c r="D49" s="1812">
        <v>226</v>
      </c>
      <c r="E49" s="1812">
        <v>17.399999999999999</v>
      </c>
      <c r="F49" s="1812">
        <v>12.1</v>
      </c>
      <c r="G49" s="1812">
        <v>662.3</v>
      </c>
      <c r="H49" s="1812">
        <v>673.8</v>
      </c>
      <c r="I49" s="1812">
        <v>786.1</v>
      </c>
      <c r="J49" s="1812">
        <v>99.4</v>
      </c>
      <c r="K49" s="1812">
        <v>1061.228476</v>
      </c>
      <c r="L49" s="1812">
        <v>62.270457</v>
      </c>
      <c r="M49" s="1812">
        <v>19.270944</v>
      </c>
      <c r="N49" s="1812">
        <v>356.38702499999999</v>
      </c>
      <c r="O49" s="1812">
        <v>119.07989599999999</v>
      </c>
      <c r="P49" s="1812">
        <v>48.695290000000007</v>
      </c>
      <c r="Q49" s="1812">
        <v>5.1434000000000001E-2</v>
      </c>
      <c r="R49" s="1812">
        <v>1.181281</v>
      </c>
      <c r="S49" s="1812">
        <v>1.3283959999999999</v>
      </c>
      <c r="T49" s="1177">
        <v>12.737963999999998</v>
      </c>
      <c r="U49" s="1177">
        <v>4.3518540000000003</v>
      </c>
      <c r="V49" s="1177">
        <v>4.6143299999999998</v>
      </c>
      <c r="W49" s="1177">
        <v>59.706611000000002</v>
      </c>
    </row>
    <row r="50" spans="1:23" s="701" customFormat="1" ht="9">
      <c r="A50" s="1059">
        <v>42</v>
      </c>
      <c r="B50" s="791" t="s">
        <v>495</v>
      </c>
      <c r="C50" s="1813">
        <v>36</v>
      </c>
      <c r="D50" s="1812">
        <v>17.899999999999999</v>
      </c>
      <c r="E50" s="1812">
        <v>19</v>
      </c>
      <c r="F50" s="1812">
        <v>18.899999999999999</v>
      </c>
      <c r="G50" s="1812">
        <v>26.1</v>
      </c>
      <c r="H50" s="1812">
        <v>24.8</v>
      </c>
      <c r="I50" s="1812">
        <v>27.1</v>
      </c>
      <c r="J50" s="1812">
        <v>29</v>
      </c>
      <c r="K50" s="1812">
        <v>50.003118000000001</v>
      </c>
      <c r="L50" s="1812">
        <v>46.015189000000007</v>
      </c>
      <c r="M50" s="1812">
        <v>68.540991999999989</v>
      </c>
      <c r="N50" s="1812">
        <v>61.142270000000003</v>
      </c>
      <c r="O50" s="1812">
        <v>78.373224999999991</v>
      </c>
      <c r="P50" s="1812">
        <v>105.31836100000001</v>
      </c>
      <c r="Q50" s="1812">
        <v>102.38440900000001</v>
      </c>
      <c r="R50" s="1812">
        <v>69.853066999999996</v>
      </c>
      <c r="S50" s="1812">
        <v>44.919767</v>
      </c>
      <c r="T50" s="1177">
        <v>11.678697</v>
      </c>
      <c r="U50" s="1177">
        <v>10.592096</v>
      </c>
      <c r="V50" s="1177">
        <v>7.892455</v>
      </c>
      <c r="W50" s="1177">
        <v>45.999399999999994</v>
      </c>
    </row>
    <row r="51" spans="1:23" s="701" customFormat="1" ht="9">
      <c r="A51" s="1059">
        <v>43</v>
      </c>
      <c r="B51" s="792" t="s">
        <v>496</v>
      </c>
      <c r="C51" s="1813">
        <v>3275.6</v>
      </c>
      <c r="D51" s="1812">
        <v>2051.6999999999998</v>
      </c>
      <c r="E51" s="1812">
        <v>1753.8</v>
      </c>
      <c r="F51" s="1812">
        <v>1663.6</v>
      </c>
      <c r="G51" s="1812">
        <v>2461.9429999999998</v>
      </c>
      <c r="H51" s="1812">
        <v>2440.6999999999998</v>
      </c>
      <c r="I51" s="1812">
        <v>1966.1000000000001</v>
      </c>
      <c r="J51" s="1812">
        <v>2410.5</v>
      </c>
      <c r="K51" s="1812">
        <v>2899.6945210000008</v>
      </c>
      <c r="L51" s="1812">
        <v>3809.6451360000001</v>
      </c>
      <c r="M51" s="1812">
        <v>3816.7023200000003</v>
      </c>
      <c r="N51" s="1812">
        <v>4166.6672289999997</v>
      </c>
      <c r="O51" s="1812">
        <v>4204.2850539999999</v>
      </c>
      <c r="P51" s="1812">
        <v>4844.3504050000001</v>
      </c>
      <c r="Q51" s="1812">
        <v>7881.3629969999993</v>
      </c>
      <c r="R51" s="1812">
        <v>6784.7958289999997</v>
      </c>
      <c r="S51" s="1812">
        <v>3153.1976019999997</v>
      </c>
      <c r="T51" s="1177">
        <v>871.67904900000008</v>
      </c>
      <c r="U51" s="1177">
        <v>938.296967</v>
      </c>
      <c r="V51" s="1177">
        <v>939.32305199999996</v>
      </c>
      <c r="W51" s="1177">
        <v>3663.4817050000001</v>
      </c>
    </row>
    <row r="52" spans="1:23" s="701" customFormat="1" ht="9">
      <c r="A52" s="1059">
        <v>44</v>
      </c>
      <c r="B52" s="791" t="s">
        <v>1081</v>
      </c>
      <c r="C52" s="1813">
        <v>1003.9</v>
      </c>
      <c r="D52" s="1812">
        <v>2166.9</v>
      </c>
      <c r="E52" s="1812">
        <v>3158.8</v>
      </c>
      <c r="F52" s="1812">
        <v>3056.3</v>
      </c>
      <c r="G52" s="1812">
        <v>2597.1999999999998</v>
      </c>
      <c r="H52" s="1812">
        <v>3022.7</v>
      </c>
      <c r="I52" s="1812">
        <v>2855.3</v>
      </c>
      <c r="J52" s="1812">
        <v>4132.5</v>
      </c>
      <c r="K52" s="1812">
        <v>3887.6293280000004</v>
      </c>
      <c r="L52" s="1812">
        <v>9594.2298380000011</v>
      </c>
      <c r="M52" s="1812">
        <v>7210.4959549999994</v>
      </c>
      <c r="N52" s="1812">
        <v>6654.6952309999997</v>
      </c>
      <c r="O52" s="1812">
        <v>6418.3175449999999</v>
      </c>
      <c r="P52" s="1812">
        <v>9382.2429319999992</v>
      </c>
      <c r="Q52" s="1812">
        <v>11296.572791000001</v>
      </c>
      <c r="R52" s="1812">
        <v>7538.9144820000001</v>
      </c>
      <c r="S52" s="1812">
        <v>2812.389259</v>
      </c>
      <c r="T52" s="1177">
        <v>2889.7571100000005</v>
      </c>
      <c r="U52" s="1177">
        <v>2114.7088349999999</v>
      </c>
      <c r="V52" s="1177">
        <v>2095.983201</v>
      </c>
      <c r="W52" s="1177">
        <v>9565.0140309999988</v>
      </c>
    </row>
    <row r="53" spans="1:23" s="701" customFormat="1" ht="9">
      <c r="A53" s="1059">
        <v>45</v>
      </c>
      <c r="B53" s="791" t="s">
        <v>767</v>
      </c>
      <c r="C53" s="1813">
        <v>659.9</v>
      </c>
      <c r="D53" s="1812">
        <v>599.6</v>
      </c>
      <c r="E53" s="1812">
        <v>646.29999999999995</v>
      </c>
      <c r="F53" s="1812">
        <v>732.2</v>
      </c>
      <c r="G53" s="1812">
        <v>1061.557</v>
      </c>
      <c r="H53" s="1812">
        <v>1817.1</v>
      </c>
      <c r="I53" s="1812">
        <v>1846.8000000000002</v>
      </c>
      <c r="J53" s="1812">
        <v>1916.8</v>
      </c>
      <c r="K53" s="1812">
        <v>2068.2091770000002</v>
      </c>
      <c r="L53" s="1812">
        <v>2134.2399140000002</v>
      </c>
      <c r="M53" s="1812">
        <v>2037.6599679999999</v>
      </c>
      <c r="N53" s="1812">
        <v>2765.7237009999999</v>
      </c>
      <c r="O53" s="1812">
        <v>2805.3280650000002</v>
      </c>
      <c r="P53" s="1812">
        <v>2640.8167739999999</v>
      </c>
      <c r="Q53" s="1812">
        <v>2355.6069480000001</v>
      </c>
      <c r="R53" s="1812">
        <v>2687.6788590000001</v>
      </c>
      <c r="S53" s="1812">
        <v>779.60819800000002</v>
      </c>
      <c r="T53" s="1177">
        <v>564.005899</v>
      </c>
      <c r="U53" s="1177">
        <v>533.14031999999997</v>
      </c>
      <c r="V53" s="1177">
        <v>423.10299800000001</v>
      </c>
      <c r="W53" s="1177">
        <v>2133.8279119999997</v>
      </c>
    </row>
    <row r="54" spans="1:23" s="701" customFormat="1" ht="9">
      <c r="A54" s="1059">
        <v>46</v>
      </c>
      <c r="B54" s="791" t="s">
        <v>784</v>
      </c>
      <c r="C54" s="1813">
        <v>246.1</v>
      </c>
      <c r="D54" s="1812">
        <v>303.89999999999998</v>
      </c>
      <c r="E54" s="1812">
        <v>345.4</v>
      </c>
      <c r="F54" s="1812">
        <v>454.7</v>
      </c>
      <c r="G54" s="1812">
        <v>622.4</v>
      </c>
      <c r="H54" s="1812">
        <v>896.6</v>
      </c>
      <c r="I54" s="1812">
        <v>1216.3999999999999</v>
      </c>
      <c r="J54" s="1812">
        <v>1780</v>
      </c>
      <c r="K54" s="1812">
        <v>2867.2039909999999</v>
      </c>
      <c r="L54" s="1812">
        <v>3642.8309859999999</v>
      </c>
      <c r="M54" s="1812">
        <v>4326.4653870000002</v>
      </c>
      <c r="N54" s="1812">
        <v>4081.092678</v>
      </c>
      <c r="O54" s="1812">
        <v>5876.7704610000001</v>
      </c>
      <c r="P54" s="1812">
        <v>7617.871682</v>
      </c>
      <c r="Q54" s="1812">
        <v>8894.6620299999995</v>
      </c>
      <c r="R54" s="1812">
        <v>7563.372703</v>
      </c>
      <c r="S54" s="1812">
        <v>2077.8548929999997</v>
      </c>
      <c r="T54" s="1177">
        <v>865.753243</v>
      </c>
      <c r="U54" s="1177">
        <v>910.45382299999994</v>
      </c>
      <c r="V54" s="1177">
        <v>1027.216093</v>
      </c>
      <c r="W54" s="1177">
        <v>3640.4818919999998</v>
      </c>
    </row>
    <row r="55" spans="1:23" s="701" customFormat="1" ht="9">
      <c r="A55" s="1059">
        <v>47</v>
      </c>
      <c r="B55" s="791" t="s">
        <v>497</v>
      </c>
      <c r="C55" s="1813">
        <v>738.4</v>
      </c>
      <c r="D55" s="1812">
        <v>1139.5999999999999</v>
      </c>
      <c r="E55" s="1812">
        <v>1035.8</v>
      </c>
      <c r="F55" s="1812">
        <v>1457.3</v>
      </c>
      <c r="G55" s="1812">
        <v>1290.7660000000001</v>
      </c>
      <c r="H55" s="1812">
        <v>2079.4</v>
      </c>
      <c r="I55" s="1812">
        <v>2096.6</v>
      </c>
      <c r="J55" s="1812">
        <v>2589.5</v>
      </c>
      <c r="K55" s="1812">
        <v>4548.6280200000001</v>
      </c>
      <c r="L55" s="1812">
        <v>6969.3729320000002</v>
      </c>
      <c r="M55" s="1812">
        <v>7988.7011750000001</v>
      </c>
      <c r="N55" s="1812">
        <v>7725.553116</v>
      </c>
      <c r="O55" s="1812">
        <v>10645.472528999999</v>
      </c>
      <c r="P55" s="1812">
        <v>11038.513161000001</v>
      </c>
      <c r="Q55" s="1812">
        <v>14609.387533000001</v>
      </c>
      <c r="R55" s="1812">
        <v>13581.764481</v>
      </c>
      <c r="S55" s="1812">
        <v>4339.0670140000002</v>
      </c>
      <c r="T55" s="1177">
        <v>1626.4376459999999</v>
      </c>
      <c r="U55" s="1177">
        <v>1571.2804770000002</v>
      </c>
      <c r="V55" s="1177">
        <v>1315.7499339999999</v>
      </c>
      <c r="W55" s="1177">
        <v>6191.1404259999999</v>
      </c>
    </row>
    <row r="56" spans="1:23" s="701" customFormat="1" ht="18">
      <c r="A56" s="1059">
        <v>48</v>
      </c>
      <c r="B56" s="791" t="s">
        <v>498</v>
      </c>
      <c r="C56" s="1813">
        <v>4948.2</v>
      </c>
      <c r="D56" s="1812">
        <v>5213.7</v>
      </c>
      <c r="E56" s="1812">
        <v>9798.7000000000007</v>
      </c>
      <c r="F56" s="1812">
        <v>11874.6</v>
      </c>
      <c r="G56" s="1812">
        <v>16158.624999999996</v>
      </c>
      <c r="H56" s="1812">
        <v>23776.6</v>
      </c>
      <c r="I56" s="1812">
        <v>20681.400000000001</v>
      </c>
      <c r="J56" s="1812">
        <v>17051</v>
      </c>
      <c r="K56" s="1812">
        <v>26297.597671</v>
      </c>
      <c r="L56" s="1812">
        <v>32983.072551000005</v>
      </c>
      <c r="M56" s="1812">
        <v>44126.274313999995</v>
      </c>
      <c r="N56" s="1812">
        <v>62940.214993000001</v>
      </c>
      <c r="O56" s="1812">
        <v>77844.13451199999</v>
      </c>
      <c r="P56" s="1812">
        <v>105974.14559899998</v>
      </c>
      <c r="Q56" s="1812">
        <v>97520.650890999998</v>
      </c>
      <c r="R56" s="1812">
        <v>63812.939390999993</v>
      </c>
      <c r="S56" s="1812">
        <v>20201.331725</v>
      </c>
      <c r="T56" s="1177">
        <v>8880.6334079999997</v>
      </c>
      <c r="U56" s="1177">
        <v>8262.0424139999996</v>
      </c>
      <c r="V56" s="1177">
        <v>7817.630208999999</v>
      </c>
      <c r="W56" s="1177">
        <v>32963.422311000002</v>
      </c>
    </row>
    <row r="57" spans="1:23" s="701" customFormat="1" ht="9">
      <c r="A57" s="1059">
        <v>49</v>
      </c>
      <c r="B57" s="791" t="s">
        <v>499</v>
      </c>
      <c r="C57" s="1813">
        <v>116.8</v>
      </c>
      <c r="D57" s="1812">
        <v>298.8</v>
      </c>
      <c r="E57" s="1812">
        <v>142.80000000000001</v>
      </c>
      <c r="F57" s="1812">
        <v>891.8</v>
      </c>
      <c r="G57" s="1812">
        <v>263.62600000000003</v>
      </c>
      <c r="H57" s="1812">
        <v>453.5</v>
      </c>
      <c r="I57" s="1812">
        <v>647.4</v>
      </c>
      <c r="J57" s="1812">
        <v>806.59999999999991</v>
      </c>
      <c r="K57" s="1812">
        <v>861.68603499999995</v>
      </c>
      <c r="L57" s="1812">
        <v>1165.1661650000001</v>
      </c>
      <c r="M57" s="1812">
        <v>1289.4897729999998</v>
      </c>
      <c r="N57" s="1812">
        <v>1394.7475919999999</v>
      </c>
      <c r="O57" s="1812">
        <v>2015.8095510000003</v>
      </c>
      <c r="P57" s="1812">
        <v>3393.5349569999998</v>
      </c>
      <c r="Q57" s="1812">
        <v>4115.056853</v>
      </c>
      <c r="R57" s="1812">
        <v>3589.9902690000004</v>
      </c>
      <c r="S57" s="1812">
        <v>876.57264599999996</v>
      </c>
      <c r="T57" s="1177">
        <v>243.57463899999999</v>
      </c>
      <c r="U57" s="1177">
        <v>273.27000399999997</v>
      </c>
      <c r="V57" s="1177">
        <v>380.22048999999998</v>
      </c>
      <c r="W57" s="1177">
        <v>1124.7473949999999</v>
      </c>
    </row>
    <row r="58" spans="1:23" s="701" customFormat="1" ht="9" customHeight="1">
      <c r="A58" s="1060"/>
      <c r="B58" s="793"/>
      <c r="C58" s="1813"/>
      <c r="D58" s="1812"/>
      <c r="E58" s="1812"/>
      <c r="F58" s="1812"/>
      <c r="G58" s="1812"/>
      <c r="H58" s="1812"/>
      <c r="I58" s="1812"/>
      <c r="J58" s="1812"/>
      <c r="K58" s="1812"/>
      <c r="L58" s="1812"/>
      <c r="M58" s="1812"/>
      <c r="N58" s="1812"/>
      <c r="O58" s="1812"/>
      <c r="P58" s="1812"/>
      <c r="Q58" s="1812"/>
      <c r="R58" s="1812"/>
      <c r="S58" s="1812"/>
      <c r="T58" s="1177"/>
      <c r="U58" s="1177"/>
      <c r="V58" s="1177"/>
      <c r="W58" s="1177"/>
    </row>
    <row r="59" spans="1:23" s="701" customFormat="1" ht="12.95" customHeight="1">
      <c r="A59" s="2569" t="s">
        <v>1187</v>
      </c>
      <c r="B59" s="2570"/>
      <c r="C59" s="1814">
        <v>15414</v>
      </c>
      <c r="D59" s="1814">
        <v>25869.4</v>
      </c>
      <c r="E59" s="1811">
        <v>27516.106000000014</v>
      </c>
      <c r="F59" s="1811">
        <v>30573.626999999997</v>
      </c>
      <c r="G59" s="1811">
        <v>34857.443999999974</v>
      </c>
      <c r="H59" s="1811">
        <v>45409.948999999993</v>
      </c>
      <c r="I59" s="1811">
        <v>52228.200000000004</v>
      </c>
      <c r="J59" s="1811">
        <v>62242.210000000006</v>
      </c>
      <c r="K59" s="1811">
        <v>70240.817631999904</v>
      </c>
      <c r="L59" s="1811">
        <v>100935.73073899996</v>
      </c>
      <c r="M59" s="1811">
        <v>109914.93617299999</v>
      </c>
      <c r="N59" s="1811">
        <v>105614.53696899998</v>
      </c>
      <c r="O59" s="1811">
        <v>127100.513045</v>
      </c>
      <c r="P59" s="1811">
        <v>159774.95790499577</v>
      </c>
      <c r="Q59" s="1811">
        <v>188100.12201499814</v>
      </c>
      <c r="R59" s="1811">
        <v>169274.12541405574</v>
      </c>
      <c r="S59" s="1811">
        <v>57912.073785</v>
      </c>
      <c r="T59" s="1176">
        <v>25375.425360999998</v>
      </c>
      <c r="U59" s="1176">
        <v>25211.760170000005</v>
      </c>
      <c r="V59" s="1176">
        <v>26901.21777800002</v>
      </c>
      <c r="W59" s="1176">
        <v>99444.115999000031</v>
      </c>
    </row>
    <row r="60" spans="1:23" s="701" customFormat="1" ht="9" customHeight="1">
      <c r="A60" s="794"/>
      <c r="B60" s="795"/>
      <c r="C60" s="1815"/>
      <c r="D60" s="1815"/>
      <c r="E60" s="1811"/>
      <c r="F60" s="1811"/>
      <c r="G60" s="1816"/>
      <c r="H60" s="1816"/>
      <c r="I60" s="1816"/>
      <c r="J60" s="1816"/>
      <c r="K60" s="1816"/>
      <c r="L60" s="1816"/>
      <c r="M60" s="1816"/>
      <c r="N60" s="1816"/>
      <c r="O60" s="1816"/>
      <c r="P60" s="1816"/>
      <c r="Q60" s="1816"/>
      <c r="R60" s="1816"/>
      <c r="S60" s="1816"/>
      <c r="T60" s="1178"/>
      <c r="U60" s="1178"/>
      <c r="V60" s="1178"/>
      <c r="W60" s="1178"/>
    </row>
    <row r="61" spans="1:23" s="701" customFormat="1" ht="12.95" customHeight="1">
      <c r="A61" s="2571" t="s">
        <v>775</v>
      </c>
      <c r="B61" s="2572"/>
      <c r="C61" s="1815">
        <v>78739.5</v>
      </c>
      <c r="D61" s="1816">
        <v>107143.1</v>
      </c>
      <c r="E61" s="1817">
        <v>115872.3</v>
      </c>
      <c r="F61" s="1817">
        <v>142376.5</v>
      </c>
      <c r="G61" s="1816">
        <v>162437.6</v>
      </c>
      <c r="H61" s="1816">
        <v>217114.3</v>
      </c>
      <c r="I61" s="1816">
        <v>261925.2</v>
      </c>
      <c r="J61" s="1816">
        <v>299389.59999999998</v>
      </c>
      <c r="K61" s="1816">
        <v>367031.18921499996</v>
      </c>
      <c r="L61" s="1816">
        <v>477947.03572099999</v>
      </c>
      <c r="M61" s="1816">
        <v>491655.86379800003</v>
      </c>
      <c r="N61" s="1816">
        <v>477212.58763299999</v>
      </c>
      <c r="O61" s="1816">
        <v>633669.56580899993</v>
      </c>
      <c r="P61" s="1816">
        <v>814101.62151999574</v>
      </c>
      <c r="Q61" s="1816">
        <v>917922.2111599982</v>
      </c>
      <c r="R61" s="1816">
        <v>735294.81326105574</v>
      </c>
      <c r="S61" s="1816">
        <v>193624.26764199999</v>
      </c>
      <c r="T61" s="1178">
        <v>119658.32379000001</v>
      </c>
      <c r="U61" s="1178">
        <v>128187.79514999999</v>
      </c>
      <c r="V61" s="1178">
        <v>124025.85374100001</v>
      </c>
      <c r="W61" s="1178">
        <v>472730.562981</v>
      </c>
    </row>
    <row r="62" spans="1:23" ht="9" customHeight="1">
      <c r="A62" s="397"/>
      <c r="B62" s="397"/>
    </row>
    <row r="63" spans="1:23" ht="9.9499999999999993" customHeight="1">
      <c r="A63" s="41" t="s">
        <v>840</v>
      </c>
    </row>
    <row r="64" spans="1:23" ht="9.9499999999999993" customHeight="1">
      <c r="A64" s="114" t="s">
        <v>2119</v>
      </c>
    </row>
    <row r="113" spans="1:4" ht="9.9499999999999993" customHeight="1">
      <c r="D113" s="97"/>
    </row>
    <row r="119" spans="1:4" ht="9.9499999999999993" customHeight="1">
      <c r="C119" s="137"/>
    </row>
    <row r="121" spans="1:4" ht="9.9499999999999993" customHeight="1">
      <c r="A121" s="373" t="s">
        <v>774</v>
      </c>
      <c r="B121" s="97"/>
    </row>
  </sheetData>
  <mergeCells count="3">
    <mergeCell ref="A61:B61"/>
    <mergeCell ref="A8:B8"/>
    <mergeCell ref="A59:B59"/>
  </mergeCells>
  <phoneticPr fontId="0" type="noConversion"/>
  <printOptions horizontalCentered="1"/>
  <pageMargins left="0.51181102362204722" right="0.51181102362204722" top="0.98425196850393704" bottom="0" header="0.51181102362204722" footer="0.19685039370078741"/>
  <pageSetup paperSize="9" firstPageNumber="119" orientation="portrait" useFirstPageNumber="1" r:id="rId1"/>
  <headerFooter alignWithMargins="0">
    <oddFooter>&amp;C&amp;"Times New Roman,Bold"&amp;10&amp;P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>
  <dimension ref="A1:O112"/>
  <sheetViews>
    <sheetView topLeftCell="A34" zoomScale="115" zoomScaleNormal="115" workbookViewId="0">
      <selection activeCell="E8" sqref="E8:K52"/>
    </sheetView>
  </sheetViews>
  <sheetFormatPr defaultColWidth="10.83203125" defaultRowHeight="9.9499999999999993" customHeight="1"/>
  <cols>
    <col min="1" max="1" width="3.6640625" style="114" customWidth="1"/>
    <col min="2" max="2" width="39.5" style="4" customWidth="1"/>
    <col min="3" max="3" width="8.83203125" style="4" hidden="1" customWidth="1"/>
    <col min="4" max="11" width="10.1640625" style="4" customWidth="1"/>
    <col min="12" max="15" width="7.83203125" style="4" hidden="1" customWidth="1"/>
    <col min="16" max="16384" width="10.83203125" style="4"/>
  </cols>
  <sheetData>
    <row r="1" spans="1:15" s="459" customFormat="1" ht="14.1" customHeight="1">
      <c r="A1" s="536" t="s">
        <v>2456</v>
      </c>
      <c r="K1" s="460"/>
      <c r="O1" s="460"/>
    </row>
    <row r="2" spans="1:15" s="463" customFormat="1" ht="14.1" customHeight="1">
      <c r="A2" s="537"/>
      <c r="K2" s="464"/>
      <c r="O2" s="464"/>
    </row>
    <row r="3" spans="1:15" s="463" customFormat="1" ht="14.1" customHeight="1">
      <c r="A3" s="537"/>
      <c r="K3" s="464"/>
      <c r="O3" s="464"/>
    </row>
    <row r="4" spans="1:15" s="463" customFormat="1" ht="14.1" customHeight="1">
      <c r="A4" s="538" t="s">
        <v>280</v>
      </c>
      <c r="B4" s="466"/>
      <c r="C4" s="466"/>
      <c r="D4" s="466"/>
      <c r="E4" s="466"/>
      <c r="F4" s="466"/>
      <c r="G4" s="466"/>
      <c r="H4" s="466"/>
      <c r="I4" s="466"/>
      <c r="J4" s="466"/>
      <c r="K4" s="467"/>
      <c r="L4" s="466"/>
      <c r="M4" s="466"/>
      <c r="N4" s="466"/>
      <c r="O4" s="467"/>
    </row>
    <row r="5" spans="1:15" ht="9.9499999999999993" customHeight="1">
      <c r="A5" s="374"/>
      <c r="B5" s="375"/>
      <c r="C5" s="2539" t="s">
        <v>428</v>
      </c>
      <c r="D5" s="2539" t="s">
        <v>1828</v>
      </c>
      <c r="E5" s="2539" t="s">
        <v>1915</v>
      </c>
      <c r="F5" s="2539" t="s">
        <v>2019</v>
      </c>
      <c r="G5" s="2539" t="s">
        <v>2172</v>
      </c>
      <c r="H5" s="2539" t="s">
        <v>2295</v>
      </c>
      <c r="I5" s="2539" t="s">
        <v>2635</v>
      </c>
      <c r="J5" s="2539" t="s">
        <v>2893</v>
      </c>
      <c r="K5" s="426" t="s">
        <v>2894</v>
      </c>
      <c r="L5" s="215"/>
      <c r="M5" s="426"/>
      <c r="N5" s="426"/>
      <c r="O5" s="426"/>
    </row>
    <row r="6" spans="1:15" ht="9.9499999999999993" customHeight="1">
      <c r="A6" s="372"/>
      <c r="B6" s="376"/>
      <c r="C6" s="2540"/>
      <c r="D6" s="2540"/>
      <c r="E6" s="2552"/>
      <c r="F6" s="2552"/>
      <c r="G6" s="2552"/>
      <c r="H6" s="2552"/>
      <c r="I6" s="2552"/>
      <c r="J6" s="2552"/>
      <c r="K6" s="69" t="s">
        <v>1681</v>
      </c>
      <c r="L6" s="66" t="s">
        <v>1682</v>
      </c>
      <c r="M6" s="69" t="s">
        <v>1679</v>
      </c>
      <c r="N6" s="69" t="s">
        <v>1680</v>
      </c>
      <c r="O6" s="555" t="s">
        <v>726</v>
      </c>
    </row>
    <row r="7" spans="1:15" ht="12.95" customHeight="1">
      <c r="A7" s="787"/>
      <c r="B7" s="788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</row>
    <row r="8" spans="1:15" s="717" customFormat="1" ht="12.95" customHeight="1">
      <c r="A8" s="2569" t="s">
        <v>1186</v>
      </c>
      <c r="B8" s="2570"/>
      <c r="C8" s="1176">
        <v>47417.060848000008</v>
      </c>
      <c r="D8" s="1176">
        <v>53983.558569000001</v>
      </c>
      <c r="E8" s="1176">
        <v>69539.494665999999</v>
      </c>
      <c r="F8" s="1176">
        <v>81535.053252000012</v>
      </c>
      <c r="G8" s="1176">
        <v>88456.179138999985</v>
      </c>
      <c r="H8" s="1176">
        <v>112558.76849999998</v>
      </c>
      <c r="I8" s="1176">
        <v>140623.27161</v>
      </c>
      <c r="J8" s="1176">
        <v>122965.47064499999</v>
      </c>
      <c r="K8" s="1176">
        <v>28992.966151000001</v>
      </c>
      <c r="L8" s="1176">
        <v>94282.898429000008</v>
      </c>
      <c r="M8" s="1176">
        <v>102976.03498</v>
      </c>
      <c r="N8" s="1176">
        <v>97124.635962999979</v>
      </c>
      <c r="O8" s="1176">
        <v>373286.44698199996</v>
      </c>
    </row>
    <row r="9" spans="1:15" s="717" customFormat="1" ht="12.95" customHeight="1">
      <c r="A9" s="1059">
        <v>1</v>
      </c>
      <c r="B9" s="791" t="s">
        <v>1940</v>
      </c>
      <c r="C9" s="1177">
        <v>781.61088899999993</v>
      </c>
      <c r="D9" s="1177">
        <v>1076.2894770000003</v>
      </c>
      <c r="E9" s="1177">
        <v>1437.748654</v>
      </c>
      <c r="F9" s="1177">
        <v>1704.9794629999999</v>
      </c>
      <c r="G9" s="1177">
        <v>1451.1009020000001</v>
      </c>
      <c r="H9" s="1177">
        <v>1622.5438239999996</v>
      </c>
      <c r="I9" s="1177">
        <v>2299.3838070000002</v>
      </c>
      <c r="J9" s="1177">
        <v>2128.838389</v>
      </c>
      <c r="K9" s="1177">
        <v>379.55652700000002</v>
      </c>
      <c r="L9" s="1177">
        <v>2122.1078229999998</v>
      </c>
      <c r="M9" s="1177">
        <v>2291.4506970000002</v>
      </c>
      <c r="N9" s="1177">
        <v>2138.693064</v>
      </c>
      <c r="O9" s="1177">
        <v>8508.0544599999994</v>
      </c>
    </row>
    <row r="10" spans="1:15" s="717" customFormat="1" ht="12.95" customHeight="1">
      <c r="A10" s="1059">
        <v>2</v>
      </c>
      <c r="B10" s="792" t="s">
        <v>501</v>
      </c>
      <c r="C10" s="1177">
        <v>425.21800199999996</v>
      </c>
      <c r="D10" s="1177">
        <v>476.7747</v>
      </c>
      <c r="E10" s="1177">
        <v>540.19257900000002</v>
      </c>
      <c r="F10" s="1177">
        <v>569.87330199999997</v>
      </c>
      <c r="G10" s="1177">
        <v>636.83340699999997</v>
      </c>
      <c r="H10" s="1177">
        <v>842.00551100000007</v>
      </c>
      <c r="I10" s="1177">
        <v>1376.276897</v>
      </c>
      <c r="J10" s="1177">
        <v>911.22224100000005</v>
      </c>
      <c r="K10" s="1177">
        <v>102.600099</v>
      </c>
      <c r="L10" s="1177">
        <v>421.56037800000001</v>
      </c>
      <c r="M10" s="1177">
        <v>422.863879</v>
      </c>
      <c r="N10" s="1177">
        <v>637.23790399999996</v>
      </c>
      <c r="O10" s="1177">
        <v>1959.8517029999998</v>
      </c>
    </row>
    <row r="11" spans="1:15" s="717" customFormat="1" ht="12.95" customHeight="1">
      <c r="A11" s="1059">
        <v>3</v>
      </c>
      <c r="B11" s="792" t="s">
        <v>504</v>
      </c>
      <c r="C11" s="1177">
        <v>348.06627300000002</v>
      </c>
      <c r="D11" s="1177">
        <v>256.28596800000003</v>
      </c>
      <c r="E11" s="1177">
        <v>469.648482</v>
      </c>
      <c r="F11" s="1177">
        <v>255.597692</v>
      </c>
      <c r="G11" s="1177">
        <v>410.14634000000001</v>
      </c>
      <c r="H11" s="1177">
        <v>582.55178499999988</v>
      </c>
      <c r="I11" s="1177">
        <v>729.39660100000003</v>
      </c>
      <c r="J11" s="1177">
        <v>763.60821899999996</v>
      </c>
      <c r="K11" s="1177">
        <v>162.342579</v>
      </c>
      <c r="L11" s="1177">
        <v>1102.46389</v>
      </c>
      <c r="M11" s="1177">
        <v>1275.3524130000001</v>
      </c>
      <c r="N11" s="1177">
        <v>1449.8840989999999</v>
      </c>
      <c r="O11" s="1177">
        <v>4827.4209279999995</v>
      </c>
    </row>
    <row r="12" spans="1:15" s="717" customFormat="1" ht="12.95" customHeight="1">
      <c r="A12" s="1059">
        <v>4</v>
      </c>
      <c r="B12" s="791" t="s">
        <v>977</v>
      </c>
      <c r="C12" s="1177">
        <v>945.72623999999996</v>
      </c>
      <c r="D12" s="1177">
        <v>1008.2631390000003</v>
      </c>
      <c r="E12" s="1177">
        <v>1187.3324440000001</v>
      </c>
      <c r="F12" s="1177">
        <v>1367.3058759999999</v>
      </c>
      <c r="G12" s="1177">
        <v>1191.2641799999999</v>
      </c>
      <c r="H12" s="1177">
        <v>1675.868665</v>
      </c>
      <c r="I12" s="1177">
        <v>1789.9033940000002</v>
      </c>
      <c r="J12" s="1177">
        <v>1511.156594</v>
      </c>
      <c r="K12" s="1177">
        <v>510.89228000000003</v>
      </c>
      <c r="L12" s="1177">
        <v>126.092995</v>
      </c>
      <c r="M12" s="1177">
        <v>191.34377599999999</v>
      </c>
      <c r="N12" s="1177">
        <v>657.12158499999998</v>
      </c>
      <c r="O12" s="1177">
        <v>1000.07147</v>
      </c>
    </row>
    <row r="13" spans="1:15" s="717" customFormat="1" ht="12.95" customHeight="1">
      <c r="A13" s="1059">
        <v>5</v>
      </c>
      <c r="B13" s="791" t="s">
        <v>1648</v>
      </c>
      <c r="C13" s="1177">
        <v>2345.7093870000003</v>
      </c>
      <c r="D13" s="1177">
        <v>4700.0015199999989</v>
      </c>
      <c r="E13" s="1177">
        <v>7620.0228010000001</v>
      </c>
      <c r="F13" s="1177">
        <v>16119.63263</v>
      </c>
      <c r="G13" s="1177">
        <v>8745.6098220000003</v>
      </c>
      <c r="H13" s="1177">
        <v>8720.9624640000002</v>
      </c>
      <c r="I13" s="1177">
        <v>8322.4175480000013</v>
      </c>
      <c r="J13" s="1177">
        <v>9290.9539769999992</v>
      </c>
      <c r="K13" s="1177">
        <v>125.263378</v>
      </c>
      <c r="L13" s="1177">
        <v>255.70131099999998</v>
      </c>
      <c r="M13" s="1177">
        <v>463.15715999999998</v>
      </c>
      <c r="N13" s="1177">
        <v>428.61078200000003</v>
      </c>
      <c r="O13" s="1177">
        <v>1404.703847</v>
      </c>
    </row>
    <row r="14" spans="1:15" s="717" customFormat="1" ht="12.95" customHeight="1">
      <c r="A14" s="1059">
        <v>6</v>
      </c>
      <c r="B14" s="791" t="s">
        <v>440</v>
      </c>
      <c r="C14" s="1177">
        <v>222.51790399999999</v>
      </c>
      <c r="D14" s="1177">
        <v>287.24961800000005</v>
      </c>
      <c r="E14" s="1177">
        <v>281.67700699999995</v>
      </c>
      <c r="F14" s="1177">
        <v>345.49068899999997</v>
      </c>
      <c r="G14" s="1177">
        <v>418.33080900000004</v>
      </c>
      <c r="H14" s="1177">
        <v>665.60882700000002</v>
      </c>
      <c r="I14" s="1177">
        <v>1236.968715</v>
      </c>
      <c r="J14" s="1177">
        <v>721.53075100000001</v>
      </c>
      <c r="K14" s="1177">
        <v>203.23216099999999</v>
      </c>
      <c r="L14" s="1177">
        <v>1629.596845</v>
      </c>
      <c r="M14" s="1177">
        <v>3198.1492340000004</v>
      </c>
      <c r="N14" s="1177">
        <v>3184.2395579999998</v>
      </c>
      <c r="O14" s="1177">
        <v>9710.4320540000008</v>
      </c>
    </row>
    <row r="15" spans="1:15" s="717" customFormat="1" ht="12.95" customHeight="1">
      <c r="A15" s="1059">
        <v>7</v>
      </c>
      <c r="B15" s="791" t="s">
        <v>1654</v>
      </c>
      <c r="C15" s="1177">
        <v>142.351224</v>
      </c>
      <c r="D15" s="1177">
        <v>149.12887100000003</v>
      </c>
      <c r="E15" s="1177">
        <v>196.11492000000001</v>
      </c>
      <c r="F15" s="1177">
        <v>198.100302</v>
      </c>
      <c r="G15" s="1177">
        <v>203.090766</v>
      </c>
      <c r="H15" s="1177">
        <v>181.20056300000002</v>
      </c>
      <c r="I15" s="1177">
        <v>209.03180199999997</v>
      </c>
      <c r="J15" s="1177">
        <v>543.2527090000001</v>
      </c>
      <c r="K15" s="1177">
        <v>37.773705</v>
      </c>
      <c r="L15" s="1177">
        <v>4194.43127</v>
      </c>
      <c r="M15" s="1177">
        <v>2593.2320129999998</v>
      </c>
      <c r="N15" s="1177">
        <v>62.748791999999995</v>
      </c>
      <c r="O15" s="1177">
        <v>8024.9823910000005</v>
      </c>
    </row>
    <row r="16" spans="1:15" s="717" customFormat="1" ht="12.95" customHeight="1">
      <c r="A16" s="1059">
        <v>8</v>
      </c>
      <c r="B16" s="791" t="s">
        <v>448</v>
      </c>
      <c r="C16" s="1177">
        <v>5444.4425089999995</v>
      </c>
      <c r="D16" s="1177">
        <v>6547.9581580000004</v>
      </c>
      <c r="E16" s="1177">
        <v>9091.2663919999995</v>
      </c>
      <c r="F16" s="1177">
        <v>8960.504175</v>
      </c>
      <c r="G16" s="1177">
        <v>8929.7312849999998</v>
      </c>
      <c r="H16" s="1177">
        <v>10951.7251</v>
      </c>
      <c r="I16" s="1177">
        <v>20325.113623999998</v>
      </c>
      <c r="J16" s="1177">
        <v>16425.668076000002</v>
      </c>
      <c r="K16" s="1177">
        <v>3930.230348</v>
      </c>
      <c r="L16" s="1177">
        <v>708.90745799999991</v>
      </c>
      <c r="M16" s="1177">
        <v>755.94251400000007</v>
      </c>
      <c r="N16" s="1177">
        <v>779.19915700000001</v>
      </c>
      <c r="O16" s="1177">
        <v>2972.9636659999996</v>
      </c>
    </row>
    <row r="17" spans="1:15" s="717" customFormat="1" ht="12.95" customHeight="1">
      <c r="A17" s="1059">
        <v>9</v>
      </c>
      <c r="B17" s="791" t="s">
        <v>449</v>
      </c>
      <c r="C17" s="1177">
        <v>137.62845300000001</v>
      </c>
      <c r="D17" s="1177">
        <v>200.22254599999997</v>
      </c>
      <c r="E17" s="1177">
        <v>214.055093</v>
      </c>
      <c r="F17" s="1177">
        <v>231.85468699999998</v>
      </c>
      <c r="G17" s="1177">
        <v>225.70809399999999</v>
      </c>
      <c r="H17" s="1177">
        <v>239.43034</v>
      </c>
      <c r="I17" s="1177">
        <v>400.28832599999998</v>
      </c>
      <c r="J17" s="1177">
        <v>259.08093300000002</v>
      </c>
      <c r="K17" s="1177">
        <v>28.940631</v>
      </c>
      <c r="L17" s="1177">
        <v>3229.3819940000003</v>
      </c>
      <c r="M17" s="1177">
        <v>2865.2167030000001</v>
      </c>
      <c r="N17" s="1177">
        <v>1795.6456189999999</v>
      </c>
      <c r="O17" s="1177">
        <v>8721.2987080000003</v>
      </c>
    </row>
    <row r="18" spans="1:15" s="717" customFormat="1" ht="12.95" customHeight="1">
      <c r="A18" s="1059">
        <v>10</v>
      </c>
      <c r="B18" s="792" t="s">
        <v>1941</v>
      </c>
      <c r="C18" s="1177">
        <v>104.522949</v>
      </c>
      <c r="D18" s="1177">
        <v>372.52115199999997</v>
      </c>
      <c r="E18" s="1177">
        <v>451.12228900000002</v>
      </c>
      <c r="F18" s="1177">
        <v>508.63830699999994</v>
      </c>
      <c r="G18" s="1177">
        <v>365.832266</v>
      </c>
      <c r="H18" s="1177">
        <v>604.27002399999992</v>
      </c>
      <c r="I18" s="1177">
        <v>352.41333299999997</v>
      </c>
      <c r="J18" s="1177">
        <v>294.83131900000001</v>
      </c>
      <c r="K18" s="1177">
        <v>266.45299699999998</v>
      </c>
      <c r="L18" s="1177">
        <v>1753.0705</v>
      </c>
      <c r="M18" s="1177">
        <v>1535.2297169999999</v>
      </c>
      <c r="N18" s="1177">
        <v>1500.1426719999999</v>
      </c>
      <c r="O18" s="1177">
        <v>6524.5714500000004</v>
      </c>
    </row>
    <row r="19" spans="1:15" s="717" customFormat="1" ht="12.95" customHeight="1">
      <c r="A19" s="1059">
        <v>11</v>
      </c>
      <c r="B19" s="791" t="s">
        <v>1054</v>
      </c>
      <c r="C19" s="1177">
        <v>393.12862799999994</v>
      </c>
      <c r="D19" s="1177">
        <v>0</v>
      </c>
      <c r="E19" s="1177">
        <v>0</v>
      </c>
      <c r="F19" s="1177">
        <v>0</v>
      </c>
      <c r="G19" s="1177">
        <v>0</v>
      </c>
      <c r="H19" s="1177">
        <v>0</v>
      </c>
      <c r="I19" s="1177">
        <v>0</v>
      </c>
      <c r="J19" s="1177">
        <v>0</v>
      </c>
      <c r="K19" s="1177">
        <v>0</v>
      </c>
      <c r="L19" s="1177">
        <v>61.123902000000001</v>
      </c>
      <c r="M19" s="1177">
        <v>64.221564999999998</v>
      </c>
      <c r="N19" s="1177">
        <v>69.748625000000004</v>
      </c>
      <c r="O19" s="1177">
        <v>239.00202300000001</v>
      </c>
    </row>
    <row r="20" spans="1:15" s="717" customFormat="1" ht="12.95" customHeight="1">
      <c r="A20" s="1059">
        <v>12</v>
      </c>
      <c r="B20" s="792" t="s">
        <v>452</v>
      </c>
      <c r="C20" s="1177">
        <v>455.84333200000003</v>
      </c>
      <c r="D20" s="1177">
        <v>513.60986000000003</v>
      </c>
      <c r="E20" s="1177">
        <v>908.22433200000012</v>
      </c>
      <c r="F20" s="1177">
        <v>1196.6725759999999</v>
      </c>
      <c r="G20" s="1177">
        <v>1412.0184529999999</v>
      </c>
      <c r="H20" s="1177">
        <v>1426.2177299999998</v>
      </c>
      <c r="I20" s="1177">
        <v>1750.31566</v>
      </c>
      <c r="J20" s="1177">
        <v>1690.2317129999999</v>
      </c>
      <c r="K20" s="1177">
        <v>366.914243</v>
      </c>
      <c r="L20" s="1177">
        <v>337.42752200000001</v>
      </c>
      <c r="M20" s="1177">
        <v>402.29766900000004</v>
      </c>
      <c r="N20" s="1177">
        <v>524.14749200000006</v>
      </c>
      <c r="O20" s="1177">
        <v>1581.7397020000001</v>
      </c>
    </row>
    <row r="21" spans="1:15" s="717" customFormat="1" ht="12.95" customHeight="1">
      <c r="A21" s="1059">
        <v>13</v>
      </c>
      <c r="B21" s="791" t="s">
        <v>454</v>
      </c>
      <c r="C21" s="1177">
        <v>575.873513</v>
      </c>
      <c r="D21" s="1177">
        <v>795.25311599999986</v>
      </c>
      <c r="E21" s="1177">
        <v>1598.3990700000002</v>
      </c>
      <c r="F21" s="1177">
        <v>1281.8472710000001</v>
      </c>
      <c r="G21" s="1177">
        <v>1027.7977300000002</v>
      </c>
      <c r="H21" s="1177">
        <v>1583.653339</v>
      </c>
      <c r="I21" s="1177">
        <v>1619.7049809999999</v>
      </c>
      <c r="J21" s="1177">
        <v>3351.7013500000003</v>
      </c>
      <c r="K21" s="1177">
        <v>997.67653299999995</v>
      </c>
      <c r="L21" s="1177">
        <v>236.08038500000001</v>
      </c>
      <c r="M21" s="1177">
        <v>340.93083000000001</v>
      </c>
      <c r="N21" s="1177">
        <v>401.80566900000002</v>
      </c>
      <c r="O21" s="1177">
        <v>1274.3985889999999</v>
      </c>
    </row>
    <row r="22" spans="1:15" s="717" customFormat="1" ht="12.95" customHeight="1">
      <c r="A22" s="1059">
        <v>14</v>
      </c>
      <c r="B22" s="792" t="s">
        <v>72</v>
      </c>
      <c r="C22" s="1177">
        <v>466.85966100000007</v>
      </c>
      <c r="D22" s="1177">
        <v>410.69621799999999</v>
      </c>
      <c r="E22" s="1177">
        <v>475.50976500000002</v>
      </c>
      <c r="F22" s="1177">
        <v>562.06177500000001</v>
      </c>
      <c r="G22" s="1177">
        <v>567.368515</v>
      </c>
      <c r="H22" s="1177">
        <v>915.098975</v>
      </c>
      <c r="I22" s="1177">
        <v>1291.593797</v>
      </c>
      <c r="J22" s="1177">
        <v>1131.771062</v>
      </c>
      <c r="K22" s="1177">
        <v>254.63776000000001</v>
      </c>
      <c r="L22" s="1177">
        <v>773.66174699999999</v>
      </c>
      <c r="M22" s="1177">
        <v>1149.8630929999999</v>
      </c>
      <c r="N22" s="1177">
        <v>908.11865299999999</v>
      </c>
      <c r="O22" s="1177">
        <v>3448.8492839999999</v>
      </c>
    </row>
    <row r="23" spans="1:15" s="717" customFormat="1" ht="12.95" customHeight="1">
      <c r="A23" s="1059">
        <v>15</v>
      </c>
      <c r="B23" s="791" t="s">
        <v>1942</v>
      </c>
      <c r="C23" s="1177">
        <v>512.78221399999995</v>
      </c>
      <c r="D23" s="1177">
        <v>650.78326100000004</v>
      </c>
      <c r="E23" s="1177">
        <v>703.63363000000004</v>
      </c>
      <c r="F23" s="1177">
        <v>834.89912200000003</v>
      </c>
      <c r="G23" s="1177">
        <v>1259.9617189999999</v>
      </c>
      <c r="H23" s="1177">
        <v>1202.1907940000001</v>
      </c>
      <c r="I23" s="1177">
        <v>1644.365065</v>
      </c>
      <c r="J23" s="1177">
        <v>1657.0260670000002</v>
      </c>
      <c r="K23" s="1177">
        <v>139.810957</v>
      </c>
      <c r="L23" s="1177">
        <v>1535.6665410000001</v>
      </c>
      <c r="M23" s="1177">
        <v>2328.8842799999998</v>
      </c>
      <c r="N23" s="1177">
        <v>2308.0692120000003</v>
      </c>
      <c r="O23" s="1177">
        <v>7642.6781590000001</v>
      </c>
    </row>
    <row r="24" spans="1:15" s="717" customFormat="1" ht="12.95" customHeight="1">
      <c r="A24" s="1059">
        <v>16</v>
      </c>
      <c r="B24" s="791" t="s">
        <v>455</v>
      </c>
      <c r="C24" s="1177">
        <v>566.585645</v>
      </c>
      <c r="D24" s="1177">
        <v>644.12507200000005</v>
      </c>
      <c r="E24" s="1177">
        <v>750.74735499999997</v>
      </c>
      <c r="F24" s="1177">
        <v>648.11601300000007</v>
      </c>
      <c r="G24" s="1177">
        <v>868.34766700000023</v>
      </c>
      <c r="H24" s="1177">
        <v>1103.3304159999998</v>
      </c>
      <c r="I24" s="1177">
        <v>1338.808628</v>
      </c>
      <c r="J24" s="1177">
        <v>1137.5419939999999</v>
      </c>
      <c r="K24" s="1177">
        <v>142.13928100000001</v>
      </c>
      <c r="L24" s="1177">
        <v>377.23888799999997</v>
      </c>
      <c r="M24" s="1177">
        <v>533.153007</v>
      </c>
      <c r="N24" s="1177">
        <v>500.696887</v>
      </c>
      <c r="O24" s="1177">
        <v>1854.435258</v>
      </c>
    </row>
    <row r="25" spans="1:15" s="717" customFormat="1" ht="12.95" customHeight="1">
      <c r="A25" s="1059">
        <v>17</v>
      </c>
      <c r="B25" s="791" t="s">
        <v>1943</v>
      </c>
      <c r="C25" s="1177">
        <v>4705.676989999999</v>
      </c>
      <c r="D25" s="1177">
        <v>5040.2891040000004</v>
      </c>
      <c r="E25" s="1177">
        <v>8323.4277579999998</v>
      </c>
      <c r="F25" s="1177">
        <v>7917.7392710000004</v>
      </c>
      <c r="G25" s="1177">
        <v>10475.830791999999</v>
      </c>
      <c r="H25" s="1177">
        <v>18863.396191</v>
      </c>
      <c r="I25" s="1177">
        <v>18927.347613999998</v>
      </c>
      <c r="J25" s="1177">
        <v>19013.705625999999</v>
      </c>
      <c r="K25" s="1177">
        <v>4508.773647</v>
      </c>
      <c r="L25" s="1177">
        <v>345.37151999999998</v>
      </c>
      <c r="M25" s="1177">
        <v>514.56258300000002</v>
      </c>
      <c r="N25" s="1177">
        <v>601.35112399999991</v>
      </c>
      <c r="O25" s="1177">
        <v>2255.4889599999997</v>
      </c>
    </row>
    <row r="26" spans="1:15" s="717" customFormat="1" ht="12.95" customHeight="1">
      <c r="A26" s="1059">
        <v>18</v>
      </c>
      <c r="B26" s="791" t="s">
        <v>1944</v>
      </c>
      <c r="C26" s="1177">
        <v>245.81861200000003</v>
      </c>
      <c r="D26" s="1177">
        <v>294.36401999999998</v>
      </c>
      <c r="E26" s="1177">
        <v>457.08433200000002</v>
      </c>
      <c r="F26" s="1177">
        <v>636.15980399999989</v>
      </c>
      <c r="G26" s="1177">
        <v>668.05744600000003</v>
      </c>
      <c r="H26" s="1177">
        <v>646.75906099999997</v>
      </c>
      <c r="I26" s="1177">
        <v>675.43803100000002</v>
      </c>
      <c r="J26" s="1177">
        <v>959.94298800000001</v>
      </c>
      <c r="K26" s="1177">
        <v>149.30614199999999</v>
      </c>
      <c r="L26" s="1177">
        <v>607.06939800000009</v>
      </c>
      <c r="M26" s="1177">
        <v>672.18529699999999</v>
      </c>
      <c r="N26" s="1177">
        <v>1090.5792059999999</v>
      </c>
      <c r="O26" s="1177">
        <v>3068.6601970000002</v>
      </c>
    </row>
    <row r="27" spans="1:15" s="717" customFormat="1" ht="12.95" customHeight="1">
      <c r="A27" s="1059">
        <v>19</v>
      </c>
      <c r="B27" s="792" t="s">
        <v>1945</v>
      </c>
      <c r="C27" s="1177">
        <v>280.06759900000003</v>
      </c>
      <c r="D27" s="1177">
        <v>208.12460799999999</v>
      </c>
      <c r="E27" s="1177">
        <v>256.15035899999998</v>
      </c>
      <c r="F27" s="1177">
        <v>250.579172</v>
      </c>
      <c r="G27" s="1177">
        <v>28.980269000000003</v>
      </c>
      <c r="H27" s="1177">
        <v>6.7602390000000003</v>
      </c>
      <c r="I27" s="1177">
        <v>14.192626000000001</v>
      </c>
      <c r="J27" s="1177">
        <v>6.1522400000000008</v>
      </c>
      <c r="K27" s="1177">
        <v>4.6693920000000002</v>
      </c>
      <c r="L27" s="1177">
        <v>2513.5626119999997</v>
      </c>
      <c r="M27" s="1177">
        <v>3195.2949410000001</v>
      </c>
      <c r="N27" s="1177">
        <v>3765.4211030000001</v>
      </c>
      <c r="O27" s="1177">
        <v>11678.743203</v>
      </c>
    </row>
    <row r="28" spans="1:15" s="717" customFormat="1" ht="12.95" customHeight="1">
      <c r="A28" s="1059">
        <v>20</v>
      </c>
      <c r="B28" s="792" t="s">
        <v>488</v>
      </c>
      <c r="C28" s="1177">
        <v>2689.3670049999996</v>
      </c>
      <c r="D28" s="1177">
        <v>153.597872</v>
      </c>
      <c r="E28" s="1177">
        <v>492.55439200000001</v>
      </c>
      <c r="F28" s="1177">
        <v>270.066689</v>
      </c>
      <c r="G28" s="1177">
        <v>666.0369169999999</v>
      </c>
      <c r="H28" s="1177">
        <v>735.68613200000004</v>
      </c>
      <c r="I28" s="1177">
        <v>1096.9482499999999</v>
      </c>
      <c r="J28" s="1177">
        <v>830.30769600000008</v>
      </c>
      <c r="K28" s="1177">
        <v>156.896613</v>
      </c>
      <c r="L28" s="1177">
        <v>173.87591800000001</v>
      </c>
      <c r="M28" s="1177">
        <v>148.62737200000001</v>
      </c>
      <c r="N28" s="1177">
        <v>153.54589399999998</v>
      </c>
      <c r="O28" s="1177">
        <v>672.10492199999999</v>
      </c>
    </row>
    <row r="29" spans="1:15" s="717" customFormat="1" ht="12.95" customHeight="1">
      <c r="A29" s="1059">
        <v>21</v>
      </c>
      <c r="B29" s="791" t="s">
        <v>1946</v>
      </c>
      <c r="C29" s="1177">
        <v>203.456783</v>
      </c>
      <c r="D29" s="1177">
        <v>248.96252200000001</v>
      </c>
      <c r="E29" s="1177">
        <v>354.99270700000005</v>
      </c>
      <c r="F29" s="1177">
        <v>295.47938299999998</v>
      </c>
      <c r="G29" s="1177">
        <v>380.58456999999999</v>
      </c>
      <c r="H29" s="1177">
        <v>359.68261700000005</v>
      </c>
      <c r="I29" s="1177">
        <v>452.89815699999997</v>
      </c>
      <c r="J29" s="1177">
        <v>355.01107400000001</v>
      </c>
      <c r="K29" s="1177">
        <v>52.463980999999997</v>
      </c>
      <c r="L29" s="1177">
        <v>284.94429100000002</v>
      </c>
      <c r="M29" s="1177">
        <v>317.920051</v>
      </c>
      <c r="N29" s="1177">
        <v>504.00611000000004</v>
      </c>
      <c r="O29" s="1177">
        <v>1444.686647</v>
      </c>
    </row>
    <row r="30" spans="1:15" s="717" customFormat="1" ht="12.95" customHeight="1">
      <c r="A30" s="1059">
        <v>22</v>
      </c>
      <c r="B30" s="791" t="s">
        <v>1947</v>
      </c>
      <c r="C30" s="1177">
        <v>17.625531000000002</v>
      </c>
      <c r="D30" s="1177">
        <v>134.77968799999999</v>
      </c>
      <c r="E30" s="1177">
        <v>50.324722000000001</v>
      </c>
      <c r="F30" s="1177">
        <v>0</v>
      </c>
      <c r="G30" s="1177">
        <v>1.9980000000000001E-2</v>
      </c>
      <c r="H30" s="1177">
        <v>23.965995999999997</v>
      </c>
      <c r="I30" s="1177">
        <v>183.620563</v>
      </c>
      <c r="J30" s="1177">
        <v>380.41092200000003</v>
      </c>
      <c r="K30" s="1177">
        <v>70.345172000000005</v>
      </c>
      <c r="L30" s="1177">
        <v>326.35450200000002</v>
      </c>
      <c r="M30" s="1177">
        <v>345.95432399999999</v>
      </c>
      <c r="N30" s="1177">
        <v>446.95054400000004</v>
      </c>
      <c r="O30" s="1177">
        <v>1466.2004690000001</v>
      </c>
    </row>
    <row r="31" spans="1:15" s="717" customFormat="1" ht="12.95" customHeight="1">
      <c r="A31" s="1059">
        <v>23</v>
      </c>
      <c r="B31" s="792" t="s">
        <v>461</v>
      </c>
      <c r="C31" s="1177">
        <v>420.83738699999998</v>
      </c>
      <c r="D31" s="1177">
        <v>1485.6681980000003</v>
      </c>
      <c r="E31" s="1177">
        <v>1537.924569</v>
      </c>
      <c r="F31" s="1177">
        <v>1337.460419</v>
      </c>
      <c r="G31" s="1177">
        <v>755.11962900000003</v>
      </c>
      <c r="H31" s="1177">
        <v>1695.8123629999998</v>
      </c>
      <c r="I31" s="1177">
        <v>1921.0024950000002</v>
      </c>
      <c r="J31" s="1177">
        <v>1528.053146</v>
      </c>
      <c r="K31" s="1177">
        <v>489.87666000000002</v>
      </c>
      <c r="L31" s="1177">
        <v>4957.8336490000002</v>
      </c>
      <c r="M31" s="1177">
        <v>6906.2561479999995</v>
      </c>
      <c r="N31" s="1177">
        <v>7375.0090469999996</v>
      </c>
      <c r="O31" s="1177">
        <v>24674.817402000001</v>
      </c>
    </row>
    <row r="32" spans="1:15" s="717" customFormat="1" ht="12.95" customHeight="1">
      <c r="A32" s="1059">
        <v>24</v>
      </c>
      <c r="B32" s="792" t="s">
        <v>462</v>
      </c>
      <c r="C32" s="1177">
        <v>440.30496900000003</v>
      </c>
      <c r="D32" s="1177">
        <v>543.95345899999995</v>
      </c>
      <c r="E32" s="1177">
        <v>517.62316199999998</v>
      </c>
      <c r="F32" s="1177">
        <v>750.81185300000004</v>
      </c>
      <c r="G32" s="1177">
        <v>719.53663599999993</v>
      </c>
      <c r="H32" s="1177">
        <v>372.37557399999997</v>
      </c>
      <c r="I32" s="1177">
        <v>361.72516899999994</v>
      </c>
      <c r="J32" s="1177">
        <v>188.06904900000001</v>
      </c>
      <c r="K32" s="1177">
        <v>24.918028000000003</v>
      </c>
      <c r="L32" s="1177">
        <v>1597.1400819999999</v>
      </c>
      <c r="M32" s="1177">
        <v>2269.4363579999999</v>
      </c>
      <c r="N32" s="1177">
        <v>1212.581811</v>
      </c>
      <c r="O32" s="1177">
        <v>6480.2550879999999</v>
      </c>
    </row>
    <row r="33" spans="1:15" s="717" customFormat="1" ht="12.95" customHeight="1">
      <c r="A33" s="1059">
        <v>25</v>
      </c>
      <c r="B33" s="791" t="s">
        <v>491</v>
      </c>
      <c r="C33" s="1177">
        <v>4780.7832280000002</v>
      </c>
      <c r="D33" s="1177">
        <v>6088.2131769999987</v>
      </c>
      <c r="E33" s="1177">
        <v>4080.3944680000004</v>
      </c>
      <c r="F33" s="1177">
        <v>5617.8777810000001</v>
      </c>
      <c r="G33" s="1177">
        <v>5559.8428519999998</v>
      </c>
      <c r="H33" s="1177">
        <v>8763.7324580000004</v>
      </c>
      <c r="I33" s="1177">
        <v>20982.749032000003</v>
      </c>
      <c r="J33" s="1177">
        <v>14682.773062</v>
      </c>
      <c r="K33" s="1177">
        <v>3460.9862830000002</v>
      </c>
      <c r="L33" s="1177">
        <v>3828.1256560000002</v>
      </c>
      <c r="M33" s="1177">
        <v>3529.4372439999997</v>
      </c>
      <c r="N33" s="1177">
        <v>4173.3560980000002</v>
      </c>
      <c r="O33" s="1177">
        <v>15112.417055</v>
      </c>
    </row>
    <row r="34" spans="1:15" s="717" customFormat="1" ht="12.95" customHeight="1">
      <c r="A34" s="1059">
        <v>26</v>
      </c>
      <c r="B34" s="791" t="s">
        <v>1948</v>
      </c>
      <c r="C34" s="1177">
        <v>33.423756000000004</v>
      </c>
      <c r="D34" s="1177">
        <v>57.589345999999992</v>
      </c>
      <c r="E34" s="1177">
        <v>50.871260000000007</v>
      </c>
      <c r="F34" s="1177">
        <v>49.337109000000005</v>
      </c>
      <c r="G34" s="1177">
        <v>70.812986999999993</v>
      </c>
      <c r="H34" s="1177">
        <v>77.687643999999992</v>
      </c>
      <c r="I34" s="1177">
        <v>81.65063099999999</v>
      </c>
      <c r="J34" s="1177">
        <v>70.379412000000002</v>
      </c>
      <c r="K34" s="1177">
        <v>12.325468000000001</v>
      </c>
      <c r="L34" s="1177">
        <v>41.890736000000004</v>
      </c>
      <c r="M34" s="1177">
        <v>3.603078</v>
      </c>
      <c r="N34" s="1177">
        <v>3.6404319999999997</v>
      </c>
      <c r="O34" s="1177">
        <v>60.692845999999996</v>
      </c>
    </row>
    <row r="35" spans="1:15" s="717" customFormat="1" ht="12.95" customHeight="1">
      <c r="A35" s="1059">
        <v>27</v>
      </c>
      <c r="B35" s="791" t="s">
        <v>835</v>
      </c>
      <c r="C35" s="1177">
        <v>1941.8839890000002</v>
      </c>
      <c r="D35" s="1177">
        <v>2220.3031759999994</v>
      </c>
      <c r="E35" s="1177">
        <v>1685.738323</v>
      </c>
      <c r="F35" s="1177">
        <v>2409.341308</v>
      </c>
      <c r="G35" s="1177">
        <v>2176.4499620000001</v>
      </c>
      <c r="H35" s="1177">
        <v>2998.620336</v>
      </c>
      <c r="I35" s="1177">
        <v>6485.9286769999999</v>
      </c>
      <c r="J35" s="1177">
        <v>4668.559354</v>
      </c>
      <c r="K35" s="1177">
        <v>783.89208099999996</v>
      </c>
      <c r="L35" s="1177">
        <v>4005.8559180000002</v>
      </c>
      <c r="M35" s="1177">
        <v>4112.6698390000001</v>
      </c>
      <c r="N35" s="1177">
        <v>4066.9538360000006</v>
      </c>
      <c r="O35" s="1177">
        <v>15561.521280000001</v>
      </c>
    </row>
    <row r="36" spans="1:15" s="717" customFormat="1" ht="12.95" customHeight="1">
      <c r="A36" s="1059">
        <v>28</v>
      </c>
      <c r="B36" s="791" t="s">
        <v>1949</v>
      </c>
      <c r="C36" s="1177">
        <v>171.37128699999997</v>
      </c>
      <c r="D36" s="1177">
        <v>244.931467</v>
      </c>
      <c r="E36" s="1177">
        <v>225.23485300000002</v>
      </c>
      <c r="F36" s="1177">
        <v>201.80343099999999</v>
      </c>
      <c r="G36" s="1177">
        <v>148.28938899999997</v>
      </c>
      <c r="H36" s="1177">
        <v>367.57683800000007</v>
      </c>
      <c r="I36" s="1177">
        <v>189.65026499999999</v>
      </c>
      <c r="J36" s="1177">
        <v>169.138676</v>
      </c>
      <c r="K36" s="1177">
        <v>1.3914599999999999</v>
      </c>
      <c r="L36" s="1177">
        <v>67.297633000000005</v>
      </c>
      <c r="M36" s="1177">
        <v>84.641109999999998</v>
      </c>
      <c r="N36" s="1177">
        <v>97.490624999999994</v>
      </c>
      <c r="O36" s="1177">
        <v>295.50338799999997</v>
      </c>
    </row>
    <row r="37" spans="1:15" s="717" customFormat="1" ht="12.95" customHeight="1">
      <c r="A37" s="1059">
        <v>29</v>
      </c>
      <c r="B37" s="791" t="s">
        <v>1950</v>
      </c>
      <c r="C37" s="1177">
        <v>323.78391599999998</v>
      </c>
      <c r="D37" s="1177">
        <v>825.51739700000007</v>
      </c>
      <c r="E37" s="1177">
        <v>709.08878900000013</v>
      </c>
      <c r="F37" s="1177">
        <v>820.04113600000005</v>
      </c>
      <c r="G37" s="1177">
        <v>832.22120199999995</v>
      </c>
      <c r="H37" s="1177">
        <v>480.506327</v>
      </c>
      <c r="I37" s="1177">
        <v>1065.29394</v>
      </c>
      <c r="J37" s="1177">
        <v>1662.8401640000002</v>
      </c>
      <c r="K37" s="1177">
        <v>107.62785400000001</v>
      </c>
      <c r="L37" s="1177">
        <v>1056.686303</v>
      </c>
      <c r="M37" s="1177">
        <v>1228.871181</v>
      </c>
      <c r="N37" s="1177">
        <v>1518.3384100000001</v>
      </c>
      <c r="O37" s="1177">
        <v>4811.472428</v>
      </c>
    </row>
    <row r="38" spans="1:15" s="717" customFormat="1" ht="12.95" customHeight="1">
      <c r="A38" s="1059">
        <v>30</v>
      </c>
      <c r="B38" s="792" t="s">
        <v>466</v>
      </c>
      <c r="C38" s="1177">
        <v>35.767664000000003</v>
      </c>
      <c r="D38" s="1177">
        <v>34.830970999999998</v>
      </c>
      <c r="E38" s="1177">
        <v>548.33099600000003</v>
      </c>
      <c r="F38" s="1177">
        <v>173.28607599999998</v>
      </c>
      <c r="G38" s="1177">
        <v>632.90820699999983</v>
      </c>
      <c r="H38" s="1177">
        <v>1215.4324200000001</v>
      </c>
      <c r="I38" s="1177">
        <v>1241.8560129999998</v>
      </c>
      <c r="J38" s="1177">
        <v>643.73839900000007</v>
      </c>
      <c r="K38" s="1177">
        <v>43.317923</v>
      </c>
      <c r="L38" s="1177">
        <v>33457.529187</v>
      </c>
      <c r="M38" s="1177">
        <v>37260.088390000004</v>
      </c>
      <c r="N38" s="1177">
        <v>33360.711947999996</v>
      </c>
      <c r="O38" s="1177">
        <v>131331.69107599999</v>
      </c>
    </row>
    <row r="39" spans="1:15" s="717" customFormat="1" ht="12.95" customHeight="1">
      <c r="A39" s="1059">
        <v>31</v>
      </c>
      <c r="B39" s="791" t="s">
        <v>467</v>
      </c>
      <c r="C39" s="1177">
        <v>528.32495999999992</v>
      </c>
      <c r="D39" s="1177">
        <v>565.56931299999997</v>
      </c>
      <c r="E39" s="1177">
        <v>1046.9876760000002</v>
      </c>
      <c r="F39" s="1177">
        <v>458.45849699999997</v>
      </c>
      <c r="G39" s="1177">
        <v>837.92590299999995</v>
      </c>
      <c r="H39" s="1177">
        <v>741.66023699999994</v>
      </c>
      <c r="I39" s="1177">
        <v>762.84084000000007</v>
      </c>
      <c r="J39" s="1177">
        <v>1087.1683990000001</v>
      </c>
      <c r="K39" s="1177">
        <v>127.13309699999999</v>
      </c>
      <c r="L39" s="1177">
        <v>205.62053199999997</v>
      </c>
      <c r="M39" s="1177">
        <v>215.16984899999997</v>
      </c>
      <c r="N39" s="1177">
        <v>389.59114399999999</v>
      </c>
      <c r="O39" s="1177">
        <v>1001.625149</v>
      </c>
    </row>
    <row r="40" spans="1:15" s="717" customFormat="1" ht="12.95" customHeight="1">
      <c r="A40" s="1059">
        <v>32</v>
      </c>
      <c r="B40" s="791" t="s">
        <v>1951</v>
      </c>
      <c r="C40" s="1177">
        <v>11896.204575</v>
      </c>
      <c r="D40" s="1177">
        <v>11204.784005</v>
      </c>
      <c r="E40" s="1177">
        <v>15397.361800000001</v>
      </c>
      <c r="F40" s="1177">
        <v>17989.784369000001</v>
      </c>
      <c r="G40" s="1177">
        <v>24230.626078000001</v>
      </c>
      <c r="H40" s="1177">
        <v>26825.011680000007</v>
      </c>
      <c r="I40" s="1177">
        <v>22844.393893</v>
      </c>
      <c r="J40" s="1177">
        <v>19332.237628999999</v>
      </c>
      <c r="K40" s="1177">
        <v>9018.3878160000004</v>
      </c>
      <c r="L40" s="1177">
        <v>434.28433000000001</v>
      </c>
      <c r="M40" s="1177">
        <v>561.10564499999998</v>
      </c>
      <c r="N40" s="1177">
        <v>715.89609700000005</v>
      </c>
      <c r="O40" s="1177">
        <v>2206.1002840000001</v>
      </c>
    </row>
    <row r="41" spans="1:15" s="717" customFormat="1" ht="12.95" customHeight="1">
      <c r="A41" s="1059">
        <v>33</v>
      </c>
      <c r="B41" s="791" t="s">
        <v>1952</v>
      </c>
      <c r="C41" s="1177">
        <v>102.36323599999999</v>
      </c>
      <c r="D41" s="1177">
        <v>282.51687700000002</v>
      </c>
      <c r="E41" s="1177">
        <v>348.89189600000003</v>
      </c>
      <c r="F41" s="1177">
        <v>313.82369599999998</v>
      </c>
      <c r="G41" s="1177">
        <v>331.86217400000004</v>
      </c>
      <c r="H41" s="1177">
        <v>302.75969299999997</v>
      </c>
      <c r="I41" s="1177">
        <v>469.754527</v>
      </c>
      <c r="J41" s="1177">
        <v>481.30809399999998</v>
      </c>
      <c r="K41" s="1177">
        <v>57.544840000000001</v>
      </c>
      <c r="L41" s="1177">
        <v>240.59806000000003</v>
      </c>
      <c r="M41" s="1177">
        <v>299.67291699999998</v>
      </c>
      <c r="N41" s="1177">
        <v>263.45845800000001</v>
      </c>
      <c r="O41" s="1177">
        <v>1033.2956160000001</v>
      </c>
    </row>
    <row r="42" spans="1:15" s="717" customFormat="1" ht="12.95" customHeight="1">
      <c r="A42" s="1059">
        <v>34</v>
      </c>
      <c r="B42" s="791" t="s">
        <v>474</v>
      </c>
      <c r="C42" s="1177">
        <v>366.10485799999992</v>
      </c>
      <c r="D42" s="1177">
        <v>437.74111399999992</v>
      </c>
      <c r="E42" s="1177">
        <v>510.69402400000001</v>
      </c>
      <c r="F42" s="1177">
        <v>617.18087400000002</v>
      </c>
      <c r="G42" s="1177">
        <v>734.65579400000013</v>
      </c>
      <c r="H42" s="1177">
        <v>798.67421899999999</v>
      </c>
      <c r="I42" s="1177">
        <v>1453.82654</v>
      </c>
      <c r="J42" s="1177">
        <v>1210.538399</v>
      </c>
      <c r="K42" s="1177">
        <v>386.73919999999998</v>
      </c>
      <c r="L42" s="1177">
        <v>64.507769999999994</v>
      </c>
      <c r="M42" s="1177">
        <v>41.339165000000001</v>
      </c>
      <c r="N42" s="1177">
        <v>91.23222899999999</v>
      </c>
      <c r="O42" s="1177">
        <v>255.82653999999999</v>
      </c>
    </row>
    <row r="43" spans="1:15" s="717" customFormat="1" ht="12.95" customHeight="1">
      <c r="A43" s="1059">
        <v>35</v>
      </c>
      <c r="B43" s="791" t="s">
        <v>475</v>
      </c>
      <c r="C43" s="1177">
        <v>795.76727499999993</v>
      </c>
      <c r="D43" s="1177">
        <v>1193.5332420000002</v>
      </c>
      <c r="E43" s="1177">
        <v>1322.3939439999999</v>
      </c>
      <c r="F43" s="1177">
        <v>1583.3733739999998</v>
      </c>
      <c r="G43" s="1177">
        <v>2787.4050670000001</v>
      </c>
      <c r="H43" s="1177">
        <v>4109.9158200000002</v>
      </c>
      <c r="I43" s="1177">
        <v>4311.6202750000002</v>
      </c>
      <c r="J43" s="1177">
        <v>4817.4959650000001</v>
      </c>
      <c r="K43" s="1177">
        <v>807.84652899999992</v>
      </c>
      <c r="L43" s="1177">
        <v>799.72326199999998</v>
      </c>
      <c r="M43" s="1177">
        <v>919.58866399999999</v>
      </c>
      <c r="N43" s="1177">
        <v>938.19243200000005</v>
      </c>
      <c r="O43" s="1177">
        <v>3764.1749589999999</v>
      </c>
    </row>
    <row r="44" spans="1:15" s="717" customFormat="1" ht="12.95" customHeight="1">
      <c r="A44" s="1059">
        <v>36</v>
      </c>
      <c r="B44" s="791" t="s">
        <v>1953</v>
      </c>
      <c r="C44" s="1177">
        <v>292.52213699999999</v>
      </c>
      <c r="D44" s="1177">
        <v>166.87055000000001</v>
      </c>
      <c r="E44" s="1177">
        <v>198.03997499999997</v>
      </c>
      <c r="F44" s="1177">
        <v>136.04118599999998</v>
      </c>
      <c r="G44" s="1177">
        <v>159.05351400000001</v>
      </c>
      <c r="H44" s="1177">
        <v>179.301401</v>
      </c>
      <c r="I44" s="1177">
        <v>241.15905499999997</v>
      </c>
      <c r="J44" s="1177">
        <v>332.12580100000002</v>
      </c>
      <c r="K44" s="1177">
        <v>166.25933300000003</v>
      </c>
      <c r="L44" s="1177">
        <v>3539.60365</v>
      </c>
      <c r="M44" s="1177">
        <v>3814.1999900000001</v>
      </c>
      <c r="N44" s="1177">
        <v>3532.5036920000002</v>
      </c>
      <c r="O44" s="1177">
        <v>12379.372229999999</v>
      </c>
    </row>
    <row r="45" spans="1:15" s="717" customFormat="1" ht="12.95" customHeight="1">
      <c r="A45" s="1059">
        <v>37</v>
      </c>
      <c r="B45" s="791" t="s">
        <v>478</v>
      </c>
      <c r="C45" s="1177">
        <v>2543.5668139999998</v>
      </c>
      <c r="D45" s="1177">
        <v>3269.6380760000002</v>
      </c>
      <c r="E45" s="1177">
        <v>4440.6401839999999</v>
      </c>
      <c r="F45" s="1177">
        <v>3684.5597410000005</v>
      </c>
      <c r="G45" s="1177">
        <v>7146.4804349999995</v>
      </c>
      <c r="H45" s="1177">
        <v>8993.4872370000012</v>
      </c>
      <c r="I45" s="1177">
        <v>10288.678254</v>
      </c>
      <c r="J45" s="1177">
        <v>7221.3422410000012</v>
      </c>
      <c r="K45" s="1177">
        <v>758.35101099999997</v>
      </c>
      <c r="L45" s="1177">
        <v>207.527233</v>
      </c>
      <c r="M45" s="1177">
        <v>531.07533999999998</v>
      </c>
      <c r="N45" s="1177">
        <v>457.82762999999994</v>
      </c>
      <c r="O45" s="1177">
        <v>1228.414305</v>
      </c>
    </row>
    <row r="46" spans="1:15" s="701" customFormat="1" ht="12.95" customHeight="1">
      <c r="A46" s="1059">
        <v>38</v>
      </c>
      <c r="B46" s="791" t="s">
        <v>1954</v>
      </c>
      <c r="C46" s="1177">
        <v>229.25465999999997</v>
      </c>
      <c r="D46" s="1177">
        <v>490.72036400000002</v>
      </c>
      <c r="E46" s="1177">
        <v>258.93820600000004</v>
      </c>
      <c r="F46" s="1177">
        <v>486.51234299999999</v>
      </c>
      <c r="G46" s="1177">
        <v>438.29886799999997</v>
      </c>
      <c r="H46" s="1177">
        <v>638.15956200000005</v>
      </c>
      <c r="I46" s="1177">
        <v>748.18519600000002</v>
      </c>
      <c r="J46" s="1177">
        <v>580.83918900000003</v>
      </c>
      <c r="K46" s="1177">
        <v>31.578859999999999</v>
      </c>
      <c r="L46" s="1177">
        <v>542.53728899999999</v>
      </c>
      <c r="M46" s="1177">
        <v>805.41757099999995</v>
      </c>
      <c r="N46" s="1177">
        <v>799.66965099999993</v>
      </c>
      <c r="O46" s="1177">
        <v>2779.8537559999995</v>
      </c>
    </row>
    <row r="47" spans="1:15" s="701" customFormat="1" ht="12.95" customHeight="1">
      <c r="A47" s="1059">
        <v>39</v>
      </c>
      <c r="B47" s="791" t="s">
        <v>1955</v>
      </c>
      <c r="C47" s="1177">
        <v>113.33055599999999</v>
      </c>
      <c r="D47" s="1177">
        <v>173.42999700000001</v>
      </c>
      <c r="E47" s="1177">
        <v>158.84525299999999</v>
      </c>
      <c r="F47" s="1177">
        <v>206.06952000000001</v>
      </c>
      <c r="G47" s="1177">
        <v>209.74559899999997</v>
      </c>
      <c r="H47" s="1177">
        <v>293.58630599999998</v>
      </c>
      <c r="I47" s="1177">
        <v>296.42292900000001</v>
      </c>
      <c r="J47" s="1177">
        <v>235.71417200000002</v>
      </c>
      <c r="K47" s="1177">
        <v>82.721634000000009</v>
      </c>
      <c r="L47" s="1177">
        <v>144.617221</v>
      </c>
      <c r="M47" s="1177">
        <v>162.74786</v>
      </c>
      <c r="N47" s="1177">
        <v>186.767584</v>
      </c>
      <c r="O47" s="1177">
        <v>595.59296399999994</v>
      </c>
    </row>
    <row r="48" spans="1:15" s="701" customFormat="1" ht="12.95" customHeight="1">
      <c r="A48" s="1059">
        <v>40</v>
      </c>
      <c r="B48" s="792" t="s">
        <v>480</v>
      </c>
      <c r="C48" s="1177">
        <v>390.58623799999998</v>
      </c>
      <c r="D48" s="1177">
        <v>528.46735000000001</v>
      </c>
      <c r="E48" s="1177">
        <v>641.26620500000001</v>
      </c>
      <c r="F48" s="1177">
        <v>543.69234000000006</v>
      </c>
      <c r="G48" s="1177">
        <v>752.29291400000011</v>
      </c>
      <c r="H48" s="1177">
        <v>751.55979200000002</v>
      </c>
      <c r="I48" s="1177">
        <v>840.10645999999997</v>
      </c>
      <c r="J48" s="1177">
        <v>689.20355400000005</v>
      </c>
      <c r="K48" s="1177">
        <v>41.149647999999999</v>
      </c>
      <c r="L48" s="1177">
        <v>9.5705729999999996</v>
      </c>
      <c r="M48" s="1177">
        <v>6.7447229999999996</v>
      </c>
      <c r="N48" s="1177">
        <v>21.718325999999998</v>
      </c>
      <c r="O48" s="1177">
        <v>44.660843</v>
      </c>
    </row>
    <row r="49" spans="1:15" s="701" customFormat="1" ht="12.95" customHeight="1">
      <c r="A49" s="1060"/>
      <c r="B49" s="793"/>
      <c r="C49" s="1177"/>
      <c r="D49" s="1177"/>
      <c r="E49" s="1177"/>
      <c r="F49" s="1177"/>
      <c r="G49" s="1177"/>
      <c r="H49" s="1177"/>
      <c r="I49" s="1177"/>
      <c r="J49" s="1177"/>
      <c r="K49" s="1177"/>
      <c r="L49" s="1177"/>
      <c r="M49" s="1177"/>
      <c r="N49" s="1177"/>
      <c r="O49" s="1177"/>
    </row>
    <row r="50" spans="1:15" s="701" customFormat="1" ht="12.95" customHeight="1">
      <c r="A50" s="2569" t="s">
        <v>1187</v>
      </c>
      <c r="B50" s="2570"/>
      <c r="C50" s="1176">
        <v>15034.149485999988</v>
      </c>
      <c r="D50" s="1176">
        <v>19335.048368999967</v>
      </c>
      <c r="E50" s="1176">
        <v>30626.915784000001</v>
      </c>
      <c r="F50" s="1176">
        <v>34159.264387999989</v>
      </c>
      <c r="G50" s="1176">
        <v>38788.843624000008</v>
      </c>
      <c r="H50" s="1176">
        <v>47428.313690000025</v>
      </c>
      <c r="I50" s="1176">
        <v>64895.368089999356</v>
      </c>
      <c r="J50" s="1176">
        <v>58954.837572924007</v>
      </c>
      <c r="K50" s="1176">
        <v>14330.210693000001</v>
      </c>
      <c r="L50" s="1176">
        <v>25375.425360999998</v>
      </c>
      <c r="M50" s="1176">
        <v>25211.760170000005</v>
      </c>
      <c r="N50" s="1176">
        <v>26901.21777800002</v>
      </c>
      <c r="O50" s="1176">
        <v>99444.115999000031</v>
      </c>
    </row>
    <row r="51" spans="1:15" s="701" customFormat="1" ht="12.95" customHeight="1">
      <c r="A51" s="794"/>
      <c r="B51" s="795"/>
      <c r="C51" s="1178"/>
      <c r="D51" s="1178"/>
      <c r="E51" s="1178"/>
      <c r="F51" s="1178"/>
      <c r="G51" s="1178"/>
      <c r="H51" s="1178"/>
      <c r="I51" s="1178"/>
      <c r="J51" s="1178"/>
      <c r="K51" s="1178"/>
      <c r="L51" s="1178"/>
      <c r="M51" s="1178"/>
      <c r="N51" s="1178"/>
      <c r="O51" s="1178"/>
    </row>
    <row r="52" spans="1:15" s="701" customFormat="1" ht="12.95" customHeight="1">
      <c r="A52" s="2571" t="s">
        <v>775</v>
      </c>
      <c r="B52" s="2572"/>
      <c r="C52" s="1178">
        <v>62451.210333999996</v>
      </c>
      <c r="D52" s="1178">
        <v>73318.606937999968</v>
      </c>
      <c r="E52" s="1178">
        <v>100166.41044999998</v>
      </c>
      <c r="F52" s="1178">
        <v>115694.31763999999</v>
      </c>
      <c r="G52" s="1178">
        <v>127245.02276300002</v>
      </c>
      <c r="H52" s="1178">
        <v>159987.08218999999</v>
      </c>
      <c r="I52" s="1178">
        <v>205518.63969999936</v>
      </c>
      <c r="J52" s="1178">
        <v>181920.308217924</v>
      </c>
      <c r="K52" s="1178">
        <v>43323.176844000001</v>
      </c>
      <c r="L52" s="1178">
        <v>119658.32379000001</v>
      </c>
      <c r="M52" s="1178">
        <v>128187.79514999999</v>
      </c>
      <c r="N52" s="1178">
        <v>124025.85374100001</v>
      </c>
      <c r="O52" s="1178">
        <v>472730.562981</v>
      </c>
    </row>
    <row r="53" spans="1:15" ht="9" customHeight="1">
      <c r="A53" s="397"/>
      <c r="B53" s="397"/>
    </row>
    <row r="54" spans="1:15" ht="9.9499999999999993" customHeight="1">
      <c r="A54" s="41" t="s">
        <v>840</v>
      </c>
    </row>
    <row r="112" spans="1:2" ht="9.9499999999999993" customHeight="1">
      <c r="A112" s="373" t="s">
        <v>774</v>
      </c>
      <c r="B112" s="97"/>
    </row>
  </sheetData>
  <mergeCells count="11">
    <mergeCell ref="J5:J6"/>
    <mergeCell ref="A8:B8"/>
    <mergeCell ref="A50:B50"/>
    <mergeCell ref="A52:B52"/>
    <mergeCell ref="C5:C6"/>
    <mergeCell ref="D5:D6"/>
    <mergeCell ref="I5:I6"/>
    <mergeCell ref="E5:E6"/>
    <mergeCell ref="F5:F6"/>
    <mergeCell ref="G5:G6"/>
    <mergeCell ref="H5:H6"/>
  </mergeCells>
  <printOptions horizontalCentered="1"/>
  <pageMargins left="0.51181102362204722" right="0.51181102362204722" top="0.98425196850393704" bottom="0" header="0.51181102362204722" footer="0.19685039370078741"/>
  <pageSetup paperSize="9" firstPageNumber="120" orientation="portrait" useFirstPageNumber="1" r:id="rId1"/>
  <headerFooter alignWithMargins="0">
    <oddFooter>&amp;C&amp;"Times New Roman,Bold"&amp;10&amp;P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>
  <sheetPr codeName="Sheet83"/>
  <dimension ref="A1:W80"/>
  <sheetViews>
    <sheetView zoomScale="130" zoomScaleNormal="130" workbookViewId="0">
      <selection activeCell="Q63" sqref="Q63"/>
    </sheetView>
  </sheetViews>
  <sheetFormatPr defaultColWidth="10.83203125" defaultRowHeight="9.9499999999999993" customHeight="1"/>
  <cols>
    <col min="1" max="1" width="4" style="4" customWidth="1"/>
    <col min="2" max="2" width="19.5" style="4" customWidth="1"/>
    <col min="3" max="3" width="6.83203125" style="4" hidden="1" customWidth="1"/>
    <col min="4" max="6" width="6.83203125" style="1842" hidden="1" customWidth="1"/>
    <col min="7" max="19" width="7.83203125" style="1842" customWidth="1"/>
    <col min="20" max="23" width="7.33203125" style="4" hidden="1" customWidth="1"/>
    <col min="24" max="16384" width="10.83203125" style="4"/>
  </cols>
  <sheetData>
    <row r="1" spans="1:23" s="463" customFormat="1" ht="14.1" customHeight="1">
      <c r="A1" s="458" t="s">
        <v>2455</v>
      </c>
      <c r="B1" s="459"/>
      <c r="C1" s="459"/>
      <c r="D1" s="1818"/>
      <c r="E1" s="1818"/>
      <c r="F1" s="1818"/>
      <c r="G1" s="1818"/>
      <c r="H1" s="1818"/>
      <c r="I1" s="1818"/>
      <c r="J1" s="1818"/>
      <c r="K1" s="1818"/>
      <c r="L1" s="1818"/>
      <c r="M1" s="1818"/>
      <c r="N1" s="1818"/>
      <c r="O1" s="1818"/>
      <c r="P1" s="1818"/>
      <c r="Q1" s="1818"/>
      <c r="R1" s="1818"/>
      <c r="S1" s="2245"/>
      <c r="T1" s="459"/>
      <c r="U1" s="459"/>
      <c r="V1" s="459"/>
      <c r="W1" s="459"/>
    </row>
    <row r="2" spans="1:23" s="463" customFormat="1" ht="14.1" customHeight="1">
      <c r="A2" s="462"/>
      <c r="D2" s="1819"/>
      <c r="E2" s="1819"/>
      <c r="F2" s="1819"/>
      <c r="G2" s="1819"/>
      <c r="H2" s="1819"/>
      <c r="I2" s="1819"/>
      <c r="J2" s="1819"/>
      <c r="K2" s="1819"/>
      <c r="L2" s="1819"/>
      <c r="M2" s="1819"/>
      <c r="N2" s="1819"/>
      <c r="O2" s="1819"/>
      <c r="P2" s="1819"/>
      <c r="Q2" s="1819"/>
      <c r="R2" s="1819"/>
      <c r="S2" s="2246"/>
    </row>
    <row r="3" spans="1:23" s="463" customFormat="1" ht="14.1" customHeight="1">
      <c r="A3" s="462"/>
      <c r="D3" s="1819"/>
      <c r="E3" s="1819"/>
      <c r="F3" s="1819"/>
      <c r="G3" s="1819"/>
      <c r="H3" s="1819"/>
      <c r="I3" s="1819"/>
      <c r="J3" s="1819"/>
      <c r="K3" s="1819"/>
      <c r="L3" s="1819"/>
      <c r="M3" s="1819"/>
      <c r="N3" s="1819"/>
      <c r="O3" s="1819"/>
      <c r="P3" s="1819"/>
      <c r="Q3" s="1819"/>
      <c r="R3" s="1819"/>
      <c r="S3" s="2246"/>
    </row>
    <row r="4" spans="1:23" s="463" customFormat="1" ht="14.1" customHeight="1">
      <c r="A4" s="465" t="s">
        <v>280</v>
      </c>
      <c r="B4" s="466"/>
      <c r="C4" s="466"/>
      <c r="D4" s="1820"/>
      <c r="E4" s="1820"/>
      <c r="F4" s="1820"/>
      <c r="G4" s="1820"/>
      <c r="H4" s="1820"/>
      <c r="I4" s="1820"/>
      <c r="J4" s="1820"/>
      <c r="K4" s="1820"/>
      <c r="L4" s="1820"/>
      <c r="M4" s="1820"/>
      <c r="N4" s="1820"/>
      <c r="O4" s="1820"/>
      <c r="P4" s="1820"/>
      <c r="Q4" s="1820"/>
      <c r="R4" s="1820"/>
      <c r="S4" s="2247"/>
      <c r="T4" s="466"/>
      <c r="U4" s="466"/>
      <c r="V4" s="466"/>
      <c r="W4" s="466"/>
    </row>
    <row r="5" spans="1:23" ht="9.9499999999999993" customHeight="1">
      <c r="A5" s="74"/>
      <c r="B5" s="53"/>
      <c r="C5" s="1179" t="s">
        <v>1575</v>
      </c>
      <c r="D5" s="1821"/>
      <c r="E5" s="1822"/>
      <c r="F5" s="1823"/>
      <c r="G5" s="1824"/>
      <c r="H5" s="1824"/>
      <c r="I5" s="1825"/>
      <c r="J5" s="1825"/>
      <c r="K5" s="1825"/>
      <c r="L5" s="1825"/>
      <c r="M5" s="1824"/>
      <c r="N5" s="1824"/>
      <c r="O5" s="1824"/>
      <c r="P5" s="1824"/>
      <c r="Q5" s="1824"/>
      <c r="R5" s="1824"/>
      <c r="S5" s="1824" t="s">
        <v>2895</v>
      </c>
      <c r="T5" s="1310"/>
      <c r="U5" s="1180"/>
      <c r="V5" s="1180"/>
      <c r="W5" s="2381"/>
    </row>
    <row r="6" spans="1:23" ht="9.9499999999999993" customHeight="1">
      <c r="A6" s="67"/>
      <c r="B6" s="378"/>
      <c r="C6" s="1337" t="s">
        <v>895</v>
      </c>
      <c r="D6" s="1826" t="s">
        <v>1683</v>
      </c>
      <c r="E6" s="1827" t="s">
        <v>1408</v>
      </c>
      <c r="F6" s="1827" t="s">
        <v>1441</v>
      </c>
      <c r="G6" s="1827" t="s">
        <v>1442</v>
      </c>
      <c r="H6" s="1827" t="s">
        <v>721</v>
      </c>
      <c r="I6" s="1827" t="s">
        <v>292</v>
      </c>
      <c r="J6" s="1827" t="s">
        <v>1195</v>
      </c>
      <c r="K6" s="1827" t="s">
        <v>1997</v>
      </c>
      <c r="L6" s="1827" t="s">
        <v>1828</v>
      </c>
      <c r="M6" s="1824" t="s">
        <v>1915</v>
      </c>
      <c r="N6" s="1918" t="s">
        <v>2019</v>
      </c>
      <c r="O6" s="1918" t="s">
        <v>2172</v>
      </c>
      <c r="P6" s="1918" t="s">
        <v>2295</v>
      </c>
      <c r="Q6" s="1824">
        <v>106.21052631578948</v>
      </c>
      <c r="R6" s="1824" t="s">
        <v>2896</v>
      </c>
      <c r="S6" s="1828" t="s">
        <v>1681</v>
      </c>
      <c r="T6" s="66" t="s">
        <v>1682</v>
      </c>
      <c r="U6" s="69" t="s">
        <v>1679</v>
      </c>
      <c r="V6" s="69" t="s">
        <v>1680</v>
      </c>
      <c r="W6" s="2378" t="s">
        <v>726</v>
      </c>
    </row>
    <row r="7" spans="1:23" ht="9.9499999999999993" customHeight="1">
      <c r="A7" s="325"/>
      <c r="B7" s="796"/>
      <c r="C7" s="1169"/>
      <c r="D7" s="1829"/>
      <c r="E7" s="1829"/>
      <c r="F7" s="1829"/>
      <c r="G7" s="1830"/>
      <c r="H7" s="1830"/>
      <c r="I7" s="1829"/>
      <c r="J7" s="1829"/>
      <c r="K7" s="1829"/>
      <c r="L7" s="1829"/>
      <c r="M7" s="1830"/>
      <c r="N7" s="1830"/>
      <c r="O7" s="1830"/>
      <c r="P7" s="1830"/>
      <c r="Q7" s="1830"/>
      <c r="R7" s="1830"/>
      <c r="S7" s="1830"/>
      <c r="T7" s="1181"/>
      <c r="U7" s="1181"/>
      <c r="V7" s="1181"/>
      <c r="W7" s="2382"/>
    </row>
    <row r="8" spans="1:23" s="120" customFormat="1" ht="9.9499999999999993" customHeight="1">
      <c r="A8" s="797" t="s">
        <v>176</v>
      </c>
      <c r="B8" s="803" t="s">
        <v>1188</v>
      </c>
      <c r="C8" s="1182">
        <v>38114.1</v>
      </c>
      <c r="D8" s="1831">
        <v>51283.21</v>
      </c>
      <c r="E8" s="1831">
        <v>56248.9</v>
      </c>
      <c r="F8" s="1831">
        <v>61473.4</v>
      </c>
      <c r="G8" s="1831">
        <v>96744.9</v>
      </c>
      <c r="H8" s="1831">
        <v>130891.5</v>
      </c>
      <c r="I8" s="1832">
        <v>108997.20000000001</v>
      </c>
      <c r="J8" s="1832">
        <v>119622.00000000001</v>
      </c>
      <c r="K8" s="1832">
        <v>99912.318905000036</v>
      </c>
      <c r="L8" s="1832">
        <v>126072.78153899997</v>
      </c>
      <c r="M8" s="1831">
        <v>133584.996935</v>
      </c>
      <c r="N8" s="1831">
        <v>123472.80018300001</v>
      </c>
      <c r="O8" s="1831">
        <v>165846.43309832196</v>
      </c>
      <c r="P8" s="1831">
        <v>198886.069808</v>
      </c>
      <c r="Q8" s="1831">
        <v>217241.96715099999</v>
      </c>
      <c r="R8" s="1831">
        <v>192587.94685182755</v>
      </c>
      <c r="S8" s="1831">
        <v>37272.651717812492</v>
      </c>
      <c r="T8" s="1182">
        <v>47488.257285999993</v>
      </c>
      <c r="U8" s="1182">
        <v>46615.961456999998</v>
      </c>
      <c r="V8" s="1182">
        <v>47958.577452000005</v>
      </c>
      <c r="W8" s="2383">
        <v>181803.41458599994</v>
      </c>
    </row>
    <row r="9" spans="1:23" s="120" customFormat="1" ht="9.9499999999999993" customHeight="1">
      <c r="A9" s="804">
        <v>1</v>
      </c>
      <c r="B9" s="785" t="s">
        <v>500</v>
      </c>
      <c r="C9" s="1183">
        <v>996.2</v>
      </c>
      <c r="D9" s="1833">
        <v>1071.3</v>
      </c>
      <c r="E9" s="1833">
        <v>1462.8</v>
      </c>
      <c r="F9" s="1833">
        <v>1049.9000000000001</v>
      </c>
      <c r="G9" s="1833">
        <v>2020.4</v>
      </c>
      <c r="H9" s="1833">
        <v>2218.1999999999998</v>
      </c>
      <c r="I9" s="1834">
        <v>2472.4</v>
      </c>
      <c r="J9" s="1834">
        <v>1406.1</v>
      </c>
      <c r="K9" s="1834">
        <v>2062.7464110000001</v>
      </c>
      <c r="L9" s="1834">
        <v>2178.9636139999998</v>
      </c>
      <c r="M9" s="1833">
        <v>16984.403323999999</v>
      </c>
      <c r="N9" s="1833">
        <v>7679.2385100000001</v>
      </c>
      <c r="O9" s="1833">
        <v>17277.251235</v>
      </c>
      <c r="P9" s="1833">
        <v>22356.665290999998</v>
      </c>
      <c r="Q9" s="1833">
        <v>23110.430400999998</v>
      </c>
      <c r="R9" s="1833">
        <v>21369.016747999998</v>
      </c>
      <c r="S9" s="1833">
        <v>566.40783299999998</v>
      </c>
      <c r="T9" s="1184">
        <v>403.96132399999999</v>
      </c>
      <c r="U9" s="1184">
        <v>410.788995</v>
      </c>
      <c r="V9" s="1184">
        <v>1068.3181050000001</v>
      </c>
      <c r="W9" s="2384">
        <v>2542.8802310000001</v>
      </c>
    </row>
    <row r="10" spans="1:23" s="120" customFormat="1" ht="9.9499999999999993" customHeight="1">
      <c r="A10" s="804">
        <v>2</v>
      </c>
      <c r="B10" s="785" t="s">
        <v>501</v>
      </c>
      <c r="C10" s="1183">
        <v>138.6</v>
      </c>
      <c r="D10" s="1833">
        <v>129</v>
      </c>
      <c r="E10" s="1833">
        <v>124.7</v>
      </c>
      <c r="F10" s="1833">
        <v>78.3</v>
      </c>
      <c r="G10" s="1833">
        <v>124.3</v>
      </c>
      <c r="H10" s="1833">
        <v>258.10000000000002</v>
      </c>
      <c r="I10" s="1834">
        <v>303.90000000000003</v>
      </c>
      <c r="J10" s="1834">
        <v>171.8</v>
      </c>
      <c r="K10" s="1834">
        <v>26.501028000000002</v>
      </c>
      <c r="L10" s="1834">
        <v>20.073013</v>
      </c>
      <c r="M10" s="1833">
        <v>31.328102999999999</v>
      </c>
      <c r="N10" s="1833">
        <v>52.140698</v>
      </c>
      <c r="O10" s="1833">
        <v>43.847043000000006</v>
      </c>
      <c r="P10" s="1833">
        <v>81.528711000000001</v>
      </c>
      <c r="Q10" s="1833">
        <v>42.943888000000001</v>
      </c>
      <c r="R10" s="1833">
        <v>35.589669000000001</v>
      </c>
      <c r="S10" s="1833">
        <v>2.5543399999999998</v>
      </c>
      <c r="T10" s="1184">
        <v>117.82920899999999</v>
      </c>
      <c r="U10" s="1184">
        <v>112.442706</v>
      </c>
      <c r="V10" s="1184">
        <v>141.705082</v>
      </c>
      <c r="W10" s="2384">
        <v>496.847713</v>
      </c>
    </row>
    <row r="11" spans="1:23" s="120" customFormat="1" ht="9.9499999999999993" customHeight="1">
      <c r="A11" s="804">
        <v>3</v>
      </c>
      <c r="B11" s="785" t="s">
        <v>502</v>
      </c>
      <c r="C11" s="1183">
        <v>600.20000000000005</v>
      </c>
      <c r="D11" s="1833">
        <v>806.7</v>
      </c>
      <c r="E11" s="1833">
        <v>1418.3</v>
      </c>
      <c r="F11" s="1833">
        <v>1857</v>
      </c>
      <c r="G11" s="1833">
        <v>2922.5</v>
      </c>
      <c r="H11" s="1833">
        <v>3324.1</v>
      </c>
      <c r="I11" s="1834">
        <v>1965.3</v>
      </c>
      <c r="J11" s="1834">
        <v>1639.1999999999998</v>
      </c>
      <c r="K11" s="1834">
        <v>5549.1461379999982</v>
      </c>
      <c r="L11" s="1834">
        <v>7382.5984519999993</v>
      </c>
      <c r="M11" s="1833">
        <v>4377.2794859999995</v>
      </c>
      <c r="N11" s="1833">
        <v>2097.7641519999997</v>
      </c>
      <c r="O11" s="1833">
        <v>1036.8595250000001</v>
      </c>
      <c r="P11" s="1833">
        <v>2035.3984389999996</v>
      </c>
      <c r="Q11" s="1833">
        <v>1214.6907719999999</v>
      </c>
      <c r="R11" s="1833">
        <v>2828.7165049999999</v>
      </c>
      <c r="S11" s="1833">
        <v>171.02654799999999</v>
      </c>
      <c r="T11" s="1184">
        <v>2752.2</v>
      </c>
      <c r="U11" s="1184">
        <v>1892.9404119999999</v>
      </c>
      <c r="V11" s="1184">
        <v>1514.1765359999999</v>
      </c>
      <c r="W11" s="2384">
        <v>7382.6169479999999</v>
      </c>
    </row>
    <row r="12" spans="1:23" s="120" customFormat="1" ht="9.9499999999999993" customHeight="1">
      <c r="A12" s="804">
        <v>4</v>
      </c>
      <c r="B12" s="785" t="s">
        <v>503</v>
      </c>
      <c r="C12" s="1183">
        <v>59</v>
      </c>
      <c r="D12" s="1833">
        <v>45.7</v>
      </c>
      <c r="E12" s="1833">
        <v>22.9</v>
      </c>
      <c r="F12" s="1833">
        <v>13.6</v>
      </c>
      <c r="G12" s="1833">
        <v>4.0999999999999996</v>
      </c>
      <c r="H12" s="1833">
        <v>17.600000000000001</v>
      </c>
      <c r="I12" s="1834">
        <v>18.7</v>
      </c>
      <c r="J12" s="1834">
        <v>4.9999999999999991</v>
      </c>
      <c r="K12" s="1834">
        <v>0.77403</v>
      </c>
      <c r="L12" s="1834">
        <v>3.9012209999999992</v>
      </c>
      <c r="M12" s="1833">
        <v>2.2263279999999996</v>
      </c>
      <c r="N12" s="1833">
        <v>2.2631790000000001</v>
      </c>
      <c r="O12" s="1833">
        <v>0.44756200000000002</v>
      </c>
      <c r="P12" s="1833">
        <v>0.68733699999999998</v>
      </c>
      <c r="Q12" s="1833">
        <v>0.43882199999999999</v>
      </c>
      <c r="R12" s="1833">
        <v>0.309276</v>
      </c>
      <c r="S12" s="1833">
        <v>9.6454999999999999E-2</v>
      </c>
      <c r="T12" s="1184">
        <v>6.631157</v>
      </c>
      <c r="U12" s="1184">
        <v>7.8466240000000003</v>
      </c>
      <c r="V12" s="1184">
        <v>8.9393290000000007</v>
      </c>
      <c r="W12" s="2384">
        <v>34.231206999999998</v>
      </c>
    </row>
    <row r="13" spans="1:23" s="120" customFormat="1" ht="9.9499999999999993" customHeight="1">
      <c r="A13" s="804">
        <v>5</v>
      </c>
      <c r="B13" s="785" t="s">
        <v>504</v>
      </c>
      <c r="C13" s="1183">
        <v>194.8</v>
      </c>
      <c r="D13" s="1833">
        <v>98.3</v>
      </c>
      <c r="E13" s="1833">
        <v>220.5</v>
      </c>
      <c r="F13" s="1833">
        <v>96.9</v>
      </c>
      <c r="G13" s="1833">
        <v>1359</v>
      </c>
      <c r="H13" s="1833">
        <v>165.7</v>
      </c>
      <c r="I13" s="1834">
        <v>339.5</v>
      </c>
      <c r="J13" s="1834">
        <v>442.5</v>
      </c>
      <c r="K13" s="1834">
        <v>367.19978500000002</v>
      </c>
      <c r="L13" s="1834">
        <v>859.68992600000024</v>
      </c>
      <c r="M13" s="1833">
        <v>591.44877700000006</v>
      </c>
      <c r="N13" s="1833">
        <v>245.11397400000001</v>
      </c>
      <c r="O13" s="1833">
        <v>432.72491399999996</v>
      </c>
      <c r="P13" s="1833">
        <v>558.93635499999993</v>
      </c>
      <c r="Q13" s="1833">
        <v>870.19764299999997</v>
      </c>
      <c r="R13" s="1833">
        <v>778.37777399999993</v>
      </c>
      <c r="S13" s="1833">
        <v>32.705371</v>
      </c>
      <c r="T13" s="1184">
        <v>383.11637200000001</v>
      </c>
      <c r="U13" s="1184">
        <v>281.02706499999999</v>
      </c>
      <c r="V13" s="1184">
        <v>306.58656999999999</v>
      </c>
      <c r="W13" s="2384">
        <v>1174.6531769999999</v>
      </c>
    </row>
    <row r="14" spans="1:23" s="120" customFormat="1" ht="9.9499999999999993" customHeight="1">
      <c r="A14" s="804">
        <v>6</v>
      </c>
      <c r="B14" s="785" t="s">
        <v>1648</v>
      </c>
      <c r="C14" s="1183">
        <v>800.6</v>
      </c>
      <c r="D14" s="1833">
        <v>389.1</v>
      </c>
      <c r="E14" s="1833">
        <v>617.29999999999995</v>
      </c>
      <c r="F14" s="1833">
        <v>19.600000000000001</v>
      </c>
      <c r="G14" s="1833">
        <v>79.8</v>
      </c>
      <c r="H14" s="1833">
        <v>703.5</v>
      </c>
      <c r="I14" s="1834">
        <v>2368.1</v>
      </c>
      <c r="J14" s="1834">
        <v>2291.2999999999997</v>
      </c>
      <c r="K14" s="1834">
        <v>2493.0548869999998</v>
      </c>
      <c r="L14" s="1834">
        <v>1382.7027970000001</v>
      </c>
      <c r="M14" s="1833">
        <v>956.8064270000001</v>
      </c>
      <c r="N14" s="1833">
        <v>1686.5686050000002</v>
      </c>
      <c r="O14" s="1833">
        <v>3299.8402189999997</v>
      </c>
      <c r="P14" s="1833">
        <v>4625.4534510000003</v>
      </c>
      <c r="Q14" s="1833">
        <v>6929.6719840000005</v>
      </c>
      <c r="R14" s="1833">
        <v>8715.5231029999995</v>
      </c>
      <c r="S14" s="1833">
        <v>2597.4332899999999</v>
      </c>
      <c r="T14" s="1184">
        <v>2690.2411029999998</v>
      </c>
      <c r="U14" s="1184">
        <v>837.96152200000006</v>
      </c>
      <c r="V14" s="1184">
        <v>1537.631889</v>
      </c>
      <c r="W14" s="2384">
        <v>6082.7134179999994</v>
      </c>
    </row>
    <row r="15" spans="1:23" s="120" customFormat="1" ht="9.9499999999999993" customHeight="1">
      <c r="A15" s="804">
        <v>7</v>
      </c>
      <c r="B15" s="785" t="s">
        <v>505</v>
      </c>
      <c r="C15" s="1183">
        <v>15.6</v>
      </c>
      <c r="D15" s="1833">
        <v>15.1</v>
      </c>
      <c r="E15" s="1833">
        <v>15.5</v>
      </c>
      <c r="F15" s="1833">
        <v>33.9</v>
      </c>
      <c r="G15" s="1833">
        <v>31.9</v>
      </c>
      <c r="H15" s="1833">
        <v>38.799999999999997</v>
      </c>
      <c r="I15" s="1834">
        <v>14.2</v>
      </c>
      <c r="J15" s="1834">
        <v>0</v>
      </c>
      <c r="K15" s="1834">
        <v>30.926316</v>
      </c>
      <c r="L15" s="1834">
        <v>29.456484</v>
      </c>
      <c r="M15" s="1833">
        <v>31.205981999999999</v>
      </c>
      <c r="N15" s="1833">
        <v>37.056787</v>
      </c>
      <c r="O15" s="1833">
        <v>36.428236999999996</v>
      </c>
      <c r="P15" s="1833">
        <v>58.761606999999998</v>
      </c>
      <c r="Q15" s="1833">
        <v>38.962733999999998</v>
      </c>
      <c r="R15" s="1833">
        <v>52.097172999999998</v>
      </c>
      <c r="S15" s="1833">
        <v>23.557532999999999</v>
      </c>
      <c r="T15" s="1184">
        <v>5.9224030000000001</v>
      </c>
      <c r="U15" s="1184">
        <v>13.697133000000001</v>
      </c>
      <c r="V15" s="1184">
        <v>3.3520210000000001</v>
      </c>
      <c r="W15" s="2384">
        <v>29.489069000000001</v>
      </c>
    </row>
    <row r="16" spans="1:23" s="120" customFormat="1" ht="9.9499999999999993" customHeight="1">
      <c r="A16" s="804">
        <v>8</v>
      </c>
      <c r="B16" s="785" t="s">
        <v>506</v>
      </c>
      <c r="C16" s="1183">
        <v>197.7</v>
      </c>
      <c r="D16" s="1833">
        <v>11.3</v>
      </c>
      <c r="E16" s="1833">
        <v>98.1</v>
      </c>
      <c r="F16" s="1833">
        <v>112.3</v>
      </c>
      <c r="G16" s="1833">
        <v>22.5</v>
      </c>
      <c r="H16" s="1833">
        <v>31.3</v>
      </c>
      <c r="I16" s="1834">
        <v>73.2</v>
      </c>
      <c r="J16" s="1834">
        <v>19.600000000000001</v>
      </c>
      <c r="K16" s="1834">
        <v>24.716374999999999</v>
      </c>
      <c r="L16" s="1834">
        <v>62.884627999999999</v>
      </c>
      <c r="M16" s="1833">
        <v>75.019567999999992</v>
      </c>
      <c r="N16" s="1833">
        <v>49.304449000000005</v>
      </c>
      <c r="O16" s="1833">
        <v>127.377706</v>
      </c>
      <c r="P16" s="1833">
        <v>83.110787000000016</v>
      </c>
      <c r="Q16" s="1833">
        <v>168.87003199999998</v>
      </c>
      <c r="R16" s="1833">
        <v>140.069627</v>
      </c>
      <c r="S16" s="1833">
        <v>85.233913000000001</v>
      </c>
      <c r="T16" s="1184">
        <v>1.7785530000000001</v>
      </c>
      <c r="U16" s="1184">
        <v>12.324438000000001</v>
      </c>
      <c r="V16" s="1184">
        <v>31.402574000000001</v>
      </c>
      <c r="W16" s="2384">
        <v>62.884627999999999</v>
      </c>
    </row>
    <row r="17" spans="1:23" s="120" customFormat="1" ht="9.9499999999999993" customHeight="1">
      <c r="A17" s="804">
        <v>9</v>
      </c>
      <c r="B17" s="785" t="s">
        <v>437</v>
      </c>
      <c r="C17" s="1183">
        <v>81</v>
      </c>
      <c r="D17" s="1833">
        <v>76</v>
      </c>
      <c r="E17" s="1833">
        <v>50.2</v>
      </c>
      <c r="F17" s="1833">
        <v>9</v>
      </c>
      <c r="G17" s="1833">
        <v>99.9</v>
      </c>
      <c r="H17" s="1833">
        <v>17.399999999999999</v>
      </c>
      <c r="I17" s="1834">
        <v>13.599999999999998</v>
      </c>
      <c r="J17" s="1834">
        <v>19.3</v>
      </c>
      <c r="K17" s="1834">
        <v>25.227467000000004</v>
      </c>
      <c r="L17" s="1834">
        <v>9.3146270000000015</v>
      </c>
      <c r="M17" s="1833">
        <v>29.950970999999999</v>
      </c>
      <c r="N17" s="1833">
        <v>22.913381000000001</v>
      </c>
      <c r="O17" s="1833">
        <v>31.435428999999999</v>
      </c>
      <c r="P17" s="1833">
        <v>65.777680000000004</v>
      </c>
      <c r="Q17" s="1833">
        <v>135.624898</v>
      </c>
      <c r="R17" s="1833">
        <v>22.804186999999999</v>
      </c>
      <c r="S17" s="1833">
        <v>6.4981299999999997</v>
      </c>
      <c r="T17" s="1184">
        <v>6.8931000000000004</v>
      </c>
      <c r="U17" s="1184">
        <v>5.8E-4</v>
      </c>
      <c r="V17" s="1184">
        <v>2.420947</v>
      </c>
      <c r="W17" s="2384">
        <v>9.3146270000000015</v>
      </c>
    </row>
    <row r="18" spans="1:23" s="120" customFormat="1" ht="9.9499999999999993" customHeight="1">
      <c r="A18" s="804">
        <v>10</v>
      </c>
      <c r="B18" s="785" t="s">
        <v>438</v>
      </c>
      <c r="C18" s="1183">
        <v>1420.3</v>
      </c>
      <c r="D18" s="1833">
        <v>1353.8</v>
      </c>
      <c r="E18" s="1833">
        <v>2701</v>
      </c>
      <c r="F18" s="1833">
        <v>2269.6999999999998</v>
      </c>
      <c r="G18" s="1833">
        <v>3769.7</v>
      </c>
      <c r="H18" s="1833">
        <v>5341.1</v>
      </c>
      <c r="I18" s="1834">
        <v>6178.2999999999993</v>
      </c>
      <c r="J18" s="1834">
        <v>6150.2999999999993</v>
      </c>
      <c r="K18" s="1834">
        <v>1291.0128340000001</v>
      </c>
      <c r="L18" s="1834">
        <v>1343.6417069999998</v>
      </c>
      <c r="M18" s="1833">
        <v>1360.4184579999999</v>
      </c>
      <c r="N18" s="1833">
        <v>1345.8884910000002</v>
      </c>
      <c r="O18" s="1833">
        <v>2536.4474719999998</v>
      </c>
      <c r="P18" s="1833">
        <v>1853.685774</v>
      </c>
      <c r="Q18" s="1833">
        <v>2281.0466879999999</v>
      </c>
      <c r="R18" s="1833">
        <v>4221.8538150000004</v>
      </c>
      <c r="S18" s="1833">
        <v>1267.3874330000001</v>
      </c>
      <c r="T18" s="1184">
        <v>871.52792399999998</v>
      </c>
      <c r="U18" s="1184">
        <v>1302.3921319999999</v>
      </c>
      <c r="V18" s="1184">
        <v>1570.129261</v>
      </c>
      <c r="W18" s="2384">
        <v>4774.0419010000005</v>
      </c>
    </row>
    <row r="19" spans="1:23" s="120" customFormat="1" ht="9.9499999999999993" customHeight="1">
      <c r="A19" s="804">
        <v>11</v>
      </c>
      <c r="B19" s="785" t="s">
        <v>439</v>
      </c>
      <c r="C19" s="1239">
        <v>873.7</v>
      </c>
      <c r="D19" s="1835">
        <v>2089.1</v>
      </c>
      <c r="E19" s="1835">
        <v>1878.8</v>
      </c>
      <c r="F19" s="1835">
        <v>1941.1</v>
      </c>
      <c r="G19" s="1835">
        <v>1813.6</v>
      </c>
      <c r="H19" s="1835">
        <v>1776.2</v>
      </c>
      <c r="I19" s="1836">
        <v>1312.8</v>
      </c>
      <c r="J19" s="1836">
        <v>1875.1999999999998</v>
      </c>
      <c r="K19" s="1836">
        <v>1168.3214199999998</v>
      </c>
      <c r="L19" s="1836">
        <v>2993.2626879999998</v>
      </c>
      <c r="M19" s="1835">
        <v>2531.428598</v>
      </c>
      <c r="N19" s="1835">
        <v>1717.7200990000001</v>
      </c>
      <c r="O19" s="1835">
        <v>1755.5806179999997</v>
      </c>
      <c r="P19" s="1835">
        <v>2304.9025600000004</v>
      </c>
      <c r="Q19" s="1835">
        <v>4380.5579310000003</v>
      </c>
      <c r="R19" s="1835">
        <v>4513.7637169999998</v>
      </c>
      <c r="S19" s="1835">
        <v>639.07129600000007</v>
      </c>
      <c r="T19" s="1239">
        <v>753.39941799999997</v>
      </c>
      <c r="U19" s="1239">
        <v>702.26372100000003</v>
      </c>
      <c r="V19" s="1239">
        <v>630.95144800000003</v>
      </c>
      <c r="W19" s="2385">
        <v>3063.5715449999998</v>
      </c>
    </row>
    <row r="20" spans="1:23" s="120" customFormat="1" ht="9.9499999999999993" customHeight="1">
      <c r="A20" s="804">
        <v>12</v>
      </c>
      <c r="B20" s="785" t="s">
        <v>440</v>
      </c>
      <c r="C20" s="1183">
        <v>226.3</v>
      </c>
      <c r="D20" s="1833">
        <v>343</v>
      </c>
      <c r="E20" s="1833">
        <v>368.2</v>
      </c>
      <c r="F20" s="1833">
        <v>456.6</v>
      </c>
      <c r="G20" s="1833">
        <v>2632.5</v>
      </c>
      <c r="H20" s="1833">
        <v>852.2</v>
      </c>
      <c r="I20" s="1834">
        <v>907.90000000000009</v>
      </c>
      <c r="J20" s="1834">
        <v>907.59999999999991</v>
      </c>
      <c r="K20" s="1834">
        <v>712.66091800000004</v>
      </c>
      <c r="L20" s="1834">
        <v>885.8750940000001</v>
      </c>
      <c r="M20" s="1833">
        <v>1093.2336250000001</v>
      </c>
      <c r="N20" s="1833">
        <v>1112.518765</v>
      </c>
      <c r="O20" s="1833">
        <v>1280.5051490000001</v>
      </c>
      <c r="P20" s="1833">
        <v>1329.8467970000002</v>
      </c>
      <c r="Q20" s="1833">
        <v>1598.447952</v>
      </c>
      <c r="R20" s="1833">
        <v>1437.0752989999999</v>
      </c>
      <c r="S20" s="1833">
        <v>282.60956800000002</v>
      </c>
      <c r="T20" s="1184">
        <v>248.67655200000002</v>
      </c>
      <c r="U20" s="1184">
        <v>281.41999199999998</v>
      </c>
      <c r="V20" s="1184">
        <v>339.90107899999998</v>
      </c>
      <c r="W20" s="2384">
        <v>1173.1247119999998</v>
      </c>
    </row>
    <row r="21" spans="1:23" s="120" customFormat="1" ht="9.9499999999999993" customHeight="1">
      <c r="A21" s="804">
        <v>13</v>
      </c>
      <c r="B21" s="785" t="s">
        <v>441</v>
      </c>
      <c r="C21" s="1183">
        <v>193.7</v>
      </c>
      <c r="D21" s="1833">
        <v>21.7</v>
      </c>
      <c r="E21" s="1833">
        <v>81.2</v>
      </c>
      <c r="F21" s="1833">
        <v>68.599999999999994</v>
      </c>
      <c r="G21" s="1833">
        <v>61.7</v>
      </c>
      <c r="H21" s="1833">
        <v>243.1</v>
      </c>
      <c r="I21" s="1834">
        <v>25.4</v>
      </c>
      <c r="J21" s="1834">
        <v>25.700000000000003</v>
      </c>
      <c r="K21" s="1834">
        <v>12.592011000000001</v>
      </c>
      <c r="L21" s="1834">
        <v>8.2052550000000011</v>
      </c>
      <c r="M21" s="1833">
        <v>13.750064999999999</v>
      </c>
      <c r="N21" s="1833">
        <v>9.6951530000000012</v>
      </c>
      <c r="O21" s="1833">
        <v>0</v>
      </c>
      <c r="P21" s="1833">
        <v>7.7140669999999991</v>
      </c>
      <c r="Q21" s="1833">
        <v>14.149351999999999</v>
      </c>
      <c r="R21" s="1833">
        <v>5.7357820000000004</v>
      </c>
      <c r="S21" s="1833">
        <v>1.7615880000000002</v>
      </c>
      <c r="T21" s="1184">
        <v>1.809606</v>
      </c>
      <c r="U21" s="1184">
        <v>4.6119760000000003</v>
      </c>
      <c r="V21" s="1184">
        <v>0</v>
      </c>
      <c r="W21" s="2384">
        <v>8.2052550000000011</v>
      </c>
    </row>
    <row r="22" spans="1:23" s="120" customFormat="1" ht="9.9499999999999993" customHeight="1">
      <c r="A22" s="804">
        <v>14</v>
      </c>
      <c r="B22" s="785" t="s">
        <v>442</v>
      </c>
      <c r="C22" s="1183">
        <v>5055.6000000000004</v>
      </c>
      <c r="D22" s="1833">
        <v>4051.1</v>
      </c>
      <c r="E22" s="1833">
        <v>7121.5</v>
      </c>
      <c r="F22" s="1833">
        <v>5746.8</v>
      </c>
      <c r="G22" s="1833">
        <v>2949.3</v>
      </c>
      <c r="H22" s="1833">
        <v>2026.4</v>
      </c>
      <c r="I22" s="1834">
        <v>6096.6</v>
      </c>
      <c r="J22" s="1834">
        <v>4210.5999999999995</v>
      </c>
      <c r="K22" s="1834">
        <v>3390.8392820000004</v>
      </c>
      <c r="L22" s="1834">
        <v>4133.5744429999995</v>
      </c>
      <c r="M22" s="1833">
        <v>5104.240538</v>
      </c>
      <c r="N22" s="1833">
        <v>3118.9932859999999</v>
      </c>
      <c r="O22" s="1833">
        <v>5773.0913839999994</v>
      </c>
      <c r="P22" s="1833">
        <v>4689.2127399999999</v>
      </c>
      <c r="Q22" s="1833">
        <v>11826.788207000001</v>
      </c>
      <c r="R22" s="1833">
        <v>17991.184445999999</v>
      </c>
      <c r="S22" s="1833">
        <v>1323.454031</v>
      </c>
      <c r="T22" s="1184">
        <v>1141.342169</v>
      </c>
      <c r="U22" s="1184">
        <v>1137.2591609999999</v>
      </c>
      <c r="V22" s="1184">
        <v>1162.1490389999999</v>
      </c>
      <c r="W22" s="2384">
        <v>4133.5744429999995</v>
      </c>
    </row>
    <row r="23" spans="1:23" s="120" customFormat="1" ht="9.9499999999999993" customHeight="1">
      <c r="A23" s="804">
        <v>15</v>
      </c>
      <c r="B23" s="785" t="s">
        <v>443</v>
      </c>
      <c r="C23" s="1183">
        <v>1614.2</v>
      </c>
      <c r="D23" s="1833">
        <v>1572.9</v>
      </c>
      <c r="E23" s="1833">
        <v>1924.2</v>
      </c>
      <c r="F23" s="1833">
        <v>1600</v>
      </c>
      <c r="G23" s="1833">
        <v>3658.6</v>
      </c>
      <c r="H23" s="1833">
        <v>4337.5</v>
      </c>
      <c r="I23" s="1834">
        <v>6507.6</v>
      </c>
      <c r="J23" s="1834">
        <v>9962.2999999999993</v>
      </c>
      <c r="K23" s="1834">
        <v>10627.530964</v>
      </c>
      <c r="L23" s="1834">
        <v>14778.458035000001</v>
      </c>
      <c r="M23" s="1833">
        <v>12843.857851000001</v>
      </c>
      <c r="N23" s="1833">
        <v>12719.662918</v>
      </c>
      <c r="O23" s="1833">
        <v>13529.129772</v>
      </c>
      <c r="P23" s="1833">
        <v>15053.503372000001</v>
      </c>
      <c r="Q23" s="1833">
        <v>13450.833574</v>
      </c>
      <c r="R23" s="1833">
        <v>18741.126716999999</v>
      </c>
      <c r="S23" s="1833">
        <v>8139.5260420000004</v>
      </c>
      <c r="T23" s="1184">
        <v>4546.0871590000006</v>
      </c>
      <c r="U23" s="1184">
        <v>2595.0756650000003</v>
      </c>
      <c r="V23" s="1184">
        <v>2853.7171500000004</v>
      </c>
      <c r="W23" s="2384">
        <v>14778.493339000001</v>
      </c>
    </row>
    <row r="24" spans="1:23" s="120" customFormat="1" ht="9.9499999999999993" customHeight="1">
      <c r="A24" s="804">
        <v>16</v>
      </c>
      <c r="B24" s="785" t="s">
        <v>444</v>
      </c>
      <c r="C24" s="1183">
        <v>135.80000000000001</v>
      </c>
      <c r="D24" s="1833">
        <v>1.9</v>
      </c>
      <c r="E24" s="1833">
        <v>0.6</v>
      </c>
      <c r="F24" s="1833">
        <v>0</v>
      </c>
      <c r="G24" s="1833">
        <v>0</v>
      </c>
      <c r="H24" s="1833">
        <v>0</v>
      </c>
      <c r="I24" s="1834">
        <v>0</v>
      </c>
      <c r="J24" s="1834">
        <v>0.3</v>
      </c>
      <c r="K24" s="1834">
        <v>0</v>
      </c>
      <c r="L24" s="1834">
        <v>0.71030400000000005</v>
      </c>
      <c r="M24" s="1833">
        <v>0</v>
      </c>
      <c r="N24" s="1833">
        <v>4.0634700000000006</v>
      </c>
      <c r="O24" s="1833">
        <v>4.172841</v>
      </c>
      <c r="P24" s="1833">
        <v>5.6529999999999997E-2</v>
      </c>
      <c r="Q24" s="1833">
        <v>0.1</v>
      </c>
      <c r="R24" s="1833">
        <v>0</v>
      </c>
      <c r="S24" s="1833">
        <v>0</v>
      </c>
      <c r="T24" s="1184">
        <v>0.39461000000000002</v>
      </c>
      <c r="U24" s="1184">
        <v>0</v>
      </c>
      <c r="V24" s="1184">
        <v>0.31569399999999997</v>
      </c>
      <c r="W24" s="2384">
        <v>0.71030400000000005</v>
      </c>
    </row>
    <row r="25" spans="1:23" s="120" customFormat="1" ht="9.9499999999999993" customHeight="1">
      <c r="A25" s="804">
        <v>17</v>
      </c>
      <c r="B25" s="785" t="s">
        <v>445</v>
      </c>
      <c r="C25" s="1183">
        <v>32.700000000000003</v>
      </c>
      <c r="D25" s="1833">
        <v>21.2</v>
      </c>
      <c r="E25" s="1833">
        <v>24.4</v>
      </c>
      <c r="F25" s="1833">
        <v>9.6</v>
      </c>
      <c r="G25" s="1833">
        <v>91.8</v>
      </c>
      <c r="H25" s="1833">
        <v>63.3</v>
      </c>
      <c r="I25" s="1834">
        <v>56.7</v>
      </c>
      <c r="J25" s="1834">
        <v>63.2</v>
      </c>
      <c r="K25" s="1834">
        <v>2.5553590000000002</v>
      </c>
      <c r="L25" s="1834">
        <v>3.2260650000000002</v>
      </c>
      <c r="M25" s="1833">
        <v>3.30674</v>
      </c>
      <c r="N25" s="1833">
        <v>7.3037910000000004</v>
      </c>
      <c r="O25" s="1833">
        <v>10.27678</v>
      </c>
      <c r="P25" s="1833">
        <v>5.3937950000000008</v>
      </c>
      <c r="Q25" s="1833">
        <v>19.894743000000002</v>
      </c>
      <c r="R25" s="1833">
        <v>17.649749999999997</v>
      </c>
      <c r="S25" s="1833">
        <v>2.7428029999999999</v>
      </c>
      <c r="T25" s="1184">
        <v>29.583598000000002</v>
      </c>
      <c r="U25" s="1184">
        <v>19.236576000000003</v>
      </c>
      <c r="V25" s="1184">
        <v>37.405571999999999</v>
      </c>
      <c r="W25" s="2384">
        <v>112.89410000000001</v>
      </c>
    </row>
    <row r="26" spans="1:23" s="120" customFormat="1" ht="9.9499999999999993" customHeight="1">
      <c r="A26" s="804">
        <v>18</v>
      </c>
      <c r="B26" s="785" t="s">
        <v>446</v>
      </c>
      <c r="C26" s="1183">
        <v>127.5</v>
      </c>
      <c r="D26" s="1833">
        <v>80.900000000000006</v>
      </c>
      <c r="E26" s="1833">
        <v>151.1</v>
      </c>
      <c r="F26" s="1833">
        <v>433.4</v>
      </c>
      <c r="G26" s="1833">
        <v>150.5</v>
      </c>
      <c r="H26" s="1833">
        <v>29.9</v>
      </c>
      <c r="I26" s="1834">
        <v>199.8</v>
      </c>
      <c r="J26" s="1834">
        <v>46.4</v>
      </c>
      <c r="K26" s="1834">
        <v>66.265692000000001</v>
      </c>
      <c r="L26" s="1834">
        <v>54.872101999999998</v>
      </c>
      <c r="M26" s="1833">
        <v>22.535097999999998</v>
      </c>
      <c r="N26" s="1833">
        <v>214.60240100000001</v>
      </c>
      <c r="O26" s="1833">
        <v>17.969704</v>
      </c>
      <c r="P26" s="1833">
        <v>41.255504999999999</v>
      </c>
      <c r="Q26" s="1833">
        <v>81.285075000000006</v>
      </c>
      <c r="R26" s="1833">
        <v>36.730060999999999</v>
      </c>
      <c r="S26" s="1833">
        <v>2.9102380000000001</v>
      </c>
      <c r="T26" s="1184">
        <v>34.129953</v>
      </c>
      <c r="U26" s="1184">
        <v>49.539468999999997</v>
      </c>
      <c r="V26" s="1184">
        <v>86.632266000000001</v>
      </c>
      <c r="W26" s="2384">
        <v>204.00097299999999</v>
      </c>
    </row>
    <row r="27" spans="1:23" s="120" customFormat="1" ht="9.9499999999999993" customHeight="1">
      <c r="A27" s="804">
        <v>19</v>
      </c>
      <c r="B27" s="785" t="s">
        <v>447</v>
      </c>
      <c r="C27" s="1183">
        <v>145.30000000000001</v>
      </c>
      <c r="D27" s="1833">
        <v>456.2</v>
      </c>
      <c r="E27" s="1833">
        <v>635.20000000000005</v>
      </c>
      <c r="F27" s="1833">
        <v>407.1</v>
      </c>
      <c r="G27" s="1833">
        <v>941.4</v>
      </c>
      <c r="H27" s="1833">
        <v>629.29999999999995</v>
      </c>
      <c r="I27" s="1834">
        <v>486.7</v>
      </c>
      <c r="J27" s="1834">
        <v>2794.0999999999995</v>
      </c>
      <c r="K27" s="1834">
        <v>2605.7680310000001</v>
      </c>
      <c r="L27" s="1834">
        <v>2351.9543709999998</v>
      </c>
      <c r="M27" s="1833">
        <v>3039.178864</v>
      </c>
      <c r="N27" s="1833">
        <v>2661.2852119999998</v>
      </c>
      <c r="O27" s="1833">
        <v>8767.6943210000009</v>
      </c>
      <c r="P27" s="1833">
        <v>6514.2585819999995</v>
      </c>
      <c r="Q27" s="1833">
        <v>8142.2706210000006</v>
      </c>
      <c r="R27" s="1833">
        <v>10425.242726</v>
      </c>
      <c r="S27" s="1833">
        <v>3859.5484580000002</v>
      </c>
      <c r="T27" s="1184">
        <v>544.56823199999997</v>
      </c>
      <c r="U27" s="1184">
        <v>955.97208000000001</v>
      </c>
      <c r="V27" s="1184">
        <v>757.49880399999995</v>
      </c>
      <c r="W27" s="2384">
        <v>2352.2880839999998</v>
      </c>
    </row>
    <row r="28" spans="1:23" s="120" customFormat="1" ht="9.9499999999999993" customHeight="1">
      <c r="A28" s="804">
        <v>20</v>
      </c>
      <c r="B28" s="785" t="s">
        <v>448</v>
      </c>
      <c r="C28" s="1183">
        <v>1443.8</v>
      </c>
      <c r="D28" s="1833">
        <v>2872.7</v>
      </c>
      <c r="E28" s="1833">
        <v>2965.8</v>
      </c>
      <c r="F28" s="1833">
        <v>3945.2</v>
      </c>
      <c r="G28" s="1833">
        <v>8241.6</v>
      </c>
      <c r="H28" s="1833">
        <v>6837.7</v>
      </c>
      <c r="I28" s="1834">
        <v>6505.5</v>
      </c>
      <c r="J28" s="1834">
        <v>7311.6</v>
      </c>
      <c r="K28" s="1834">
        <v>1247.0883680000002</v>
      </c>
      <c r="L28" s="1834">
        <v>1556.160905</v>
      </c>
      <c r="M28" s="1833">
        <v>1913.2548029999998</v>
      </c>
      <c r="N28" s="1833">
        <v>1770.571058</v>
      </c>
      <c r="O28" s="1833">
        <v>1663.116757</v>
      </c>
      <c r="P28" s="1833">
        <v>2100.8848469999998</v>
      </c>
      <c r="Q28" s="1833">
        <v>2192.9542900000001</v>
      </c>
      <c r="R28" s="1833">
        <v>1566.6150049999999</v>
      </c>
      <c r="S28" s="1833">
        <v>835.59590500000002</v>
      </c>
      <c r="T28" s="1184">
        <v>2108.3153389999998</v>
      </c>
      <c r="U28" s="1184">
        <v>1847.8474299999998</v>
      </c>
      <c r="V28" s="1184">
        <v>2062.1534390000002</v>
      </c>
      <c r="W28" s="2384">
        <v>7468.4472919999989</v>
      </c>
    </row>
    <row r="29" spans="1:23" s="120" customFormat="1" ht="9.9499999999999993" customHeight="1">
      <c r="A29" s="804">
        <v>21</v>
      </c>
      <c r="B29" s="785" t="s">
        <v>449</v>
      </c>
      <c r="C29" s="1183">
        <v>96.9</v>
      </c>
      <c r="D29" s="1833">
        <v>71</v>
      </c>
      <c r="E29" s="1833">
        <v>57.1</v>
      </c>
      <c r="F29" s="1833">
        <v>52.7</v>
      </c>
      <c r="G29" s="1833">
        <v>81</v>
      </c>
      <c r="H29" s="1833">
        <v>82</v>
      </c>
      <c r="I29" s="1834">
        <v>61.8</v>
      </c>
      <c r="J29" s="1834">
        <v>43.5</v>
      </c>
      <c r="K29" s="1834">
        <v>0.64170400000000005</v>
      </c>
      <c r="L29" s="1834">
        <v>16.818925</v>
      </c>
      <c r="M29" s="1833">
        <v>13.038573999999999</v>
      </c>
      <c r="N29" s="1833">
        <v>11.652034999999998</v>
      </c>
      <c r="O29" s="1833">
        <v>3.1622149999999998</v>
      </c>
      <c r="P29" s="1833">
        <v>1.8065659999999999</v>
      </c>
      <c r="Q29" s="1833">
        <v>0.54631699999999994</v>
      </c>
      <c r="R29" s="1833">
        <v>0.70634799999999998</v>
      </c>
      <c r="S29" s="1833">
        <v>0.94880599999999993</v>
      </c>
      <c r="T29" s="1184">
        <v>55.915587000000002</v>
      </c>
      <c r="U29" s="1184">
        <v>49.566912000000002</v>
      </c>
      <c r="V29" s="1184">
        <v>59.912574000000006</v>
      </c>
      <c r="W29" s="2384">
        <v>217.041471</v>
      </c>
    </row>
    <row r="30" spans="1:23" s="120" customFormat="1" ht="9.9499999999999993" customHeight="1">
      <c r="A30" s="804">
        <v>22</v>
      </c>
      <c r="B30" s="785" t="s">
        <v>450</v>
      </c>
      <c r="C30" s="1183">
        <v>295.10000000000002</v>
      </c>
      <c r="D30" s="1833">
        <v>17.8</v>
      </c>
      <c r="E30" s="1833">
        <v>8.3000000000000007</v>
      </c>
      <c r="F30" s="1833">
        <v>13.8</v>
      </c>
      <c r="G30" s="1833">
        <v>21.6</v>
      </c>
      <c r="H30" s="1833">
        <v>42</v>
      </c>
      <c r="I30" s="1834">
        <v>28.7</v>
      </c>
      <c r="J30" s="1834">
        <v>54</v>
      </c>
      <c r="K30" s="1834">
        <v>6.0617280000000004</v>
      </c>
      <c r="L30" s="1834">
        <v>11.077572</v>
      </c>
      <c r="M30" s="1833">
        <v>9.6359130000000004</v>
      </c>
      <c r="N30" s="1833">
        <v>8.7678379999999994</v>
      </c>
      <c r="O30" s="1833">
        <v>19.877389999999998</v>
      </c>
      <c r="P30" s="1833">
        <v>13.736602999999997</v>
      </c>
      <c r="Q30" s="1833">
        <v>30.966434</v>
      </c>
      <c r="R30" s="1833">
        <v>21.224737000000001</v>
      </c>
      <c r="S30" s="1833">
        <v>3.707992</v>
      </c>
      <c r="T30" s="1184">
        <v>26.329052000000001</v>
      </c>
      <c r="U30" s="1184">
        <v>26.761452999999999</v>
      </c>
      <c r="V30" s="1184">
        <v>32.637827999999999</v>
      </c>
      <c r="W30" s="2384">
        <v>111.71665900000001</v>
      </c>
    </row>
    <row r="31" spans="1:23" s="120" customFormat="1" ht="9.9499999999999993" customHeight="1">
      <c r="A31" s="804">
        <v>23</v>
      </c>
      <c r="B31" s="785" t="s">
        <v>451</v>
      </c>
      <c r="C31" s="1183">
        <v>34</v>
      </c>
      <c r="D31" s="1833">
        <v>28.3</v>
      </c>
      <c r="E31" s="1833">
        <v>3.8</v>
      </c>
      <c r="F31" s="1833">
        <v>6</v>
      </c>
      <c r="G31" s="1833">
        <v>61.2</v>
      </c>
      <c r="H31" s="1833">
        <v>118.8</v>
      </c>
      <c r="I31" s="1834">
        <v>12.3</v>
      </c>
      <c r="J31" s="1834">
        <v>34.9</v>
      </c>
      <c r="K31" s="1834">
        <v>0.51784600000000003</v>
      </c>
      <c r="L31" s="1834">
        <v>3.3156619999999997</v>
      </c>
      <c r="M31" s="1833">
        <v>2.6083439999999998</v>
      </c>
      <c r="N31" s="1833">
        <v>2.4904540000000002</v>
      </c>
      <c r="O31" s="1833">
        <v>2.6747300000000003</v>
      </c>
      <c r="P31" s="1833">
        <v>7.7753149999999991</v>
      </c>
      <c r="Q31" s="1833">
        <v>3.3828339999999999</v>
      </c>
      <c r="R31" s="1833">
        <v>2.266829</v>
      </c>
      <c r="S31" s="1833">
        <v>0.17099300000000001</v>
      </c>
      <c r="T31" s="1184">
        <v>45.078719999999997</v>
      </c>
      <c r="U31" s="1184">
        <v>4.8314649999999997</v>
      </c>
      <c r="V31" s="1184">
        <v>0</v>
      </c>
      <c r="W31" s="2384">
        <v>52.582394000000001</v>
      </c>
    </row>
    <row r="32" spans="1:23" s="120" customFormat="1" ht="9.9499999999999993" customHeight="1">
      <c r="A32" s="804">
        <v>24</v>
      </c>
      <c r="B32" s="785" t="s">
        <v>452</v>
      </c>
      <c r="C32" s="1183">
        <v>38.6</v>
      </c>
      <c r="D32" s="1833">
        <v>91.6</v>
      </c>
      <c r="E32" s="1833">
        <v>188.4</v>
      </c>
      <c r="F32" s="1833">
        <v>213.1</v>
      </c>
      <c r="G32" s="1833">
        <v>166.3</v>
      </c>
      <c r="H32" s="1833">
        <v>270.8</v>
      </c>
      <c r="I32" s="1834">
        <v>845.09999999999991</v>
      </c>
      <c r="J32" s="1834">
        <v>776.09999999999991</v>
      </c>
      <c r="K32" s="1834">
        <v>201.99432100000001</v>
      </c>
      <c r="L32" s="1834">
        <v>187.86647400000001</v>
      </c>
      <c r="M32" s="1833">
        <v>240.414131</v>
      </c>
      <c r="N32" s="1833">
        <v>188.94016300000001</v>
      </c>
      <c r="O32" s="1833">
        <v>375.87853800000005</v>
      </c>
      <c r="P32" s="1833">
        <v>414.06308599999994</v>
      </c>
      <c r="Q32" s="1833">
        <v>538.65923800000007</v>
      </c>
      <c r="R32" s="1833">
        <v>597.22057500000005</v>
      </c>
      <c r="S32" s="1833">
        <v>103.883476</v>
      </c>
      <c r="T32" s="1184">
        <v>138.83581000000001</v>
      </c>
      <c r="U32" s="1184">
        <v>128.79912300000001</v>
      </c>
      <c r="V32" s="1184">
        <v>175.079444</v>
      </c>
      <c r="W32" s="2384">
        <v>628.60626200000002</v>
      </c>
    </row>
    <row r="33" spans="1:23" s="120" customFormat="1" ht="9.9499999999999993" customHeight="1">
      <c r="A33" s="804">
        <v>25</v>
      </c>
      <c r="B33" s="785" t="s">
        <v>709</v>
      </c>
      <c r="C33" s="1183">
        <v>75</v>
      </c>
      <c r="D33" s="1833">
        <v>2.9</v>
      </c>
      <c r="E33" s="1833">
        <v>3519.9</v>
      </c>
      <c r="F33" s="1833">
        <v>3750.5</v>
      </c>
      <c r="G33" s="1833">
        <v>16574.599999999999</v>
      </c>
      <c r="H33" s="1833">
        <v>41635.800000000003</v>
      </c>
      <c r="I33" s="1834">
        <v>11357.6</v>
      </c>
      <c r="J33" s="1834">
        <v>25770.399999999998</v>
      </c>
      <c r="K33" s="1834">
        <v>26113.938498000003</v>
      </c>
      <c r="L33" s="1834">
        <v>24794.067197999997</v>
      </c>
      <c r="M33" s="1833">
        <v>6389.5691600000009</v>
      </c>
      <c r="N33" s="1833">
        <v>16074.278783000002</v>
      </c>
      <c r="O33" s="1833">
        <v>27432.105969999997</v>
      </c>
      <c r="P33" s="1833">
        <v>32203.518317000002</v>
      </c>
      <c r="Q33" s="1833">
        <v>34633.909211999999</v>
      </c>
      <c r="R33" s="1833">
        <v>13637.474946</v>
      </c>
      <c r="S33" s="1833">
        <v>748.51552100000004</v>
      </c>
      <c r="T33" s="1184">
        <v>8598.6999240000005</v>
      </c>
      <c r="U33" s="1184">
        <v>7432.0280629999997</v>
      </c>
      <c r="V33" s="1184">
        <v>5202.3635249999998</v>
      </c>
      <c r="W33" s="2384">
        <v>24794.067198000001</v>
      </c>
    </row>
    <row r="34" spans="1:23" s="120" customFormat="1" ht="9.9499999999999993" customHeight="1">
      <c r="A34" s="804">
        <v>26</v>
      </c>
      <c r="B34" s="785" t="s">
        <v>1659</v>
      </c>
      <c r="C34" s="1183">
        <v>18.8</v>
      </c>
      <c r="D34" s="1833">
        <v>130.5</v>
      </c>
      <c r="E34" s="1833">
        <v>19.7</v>
      </c>
      <c r="F34" s="1833">
        <v>36.799999999999997</v>
      </c>
      <c r="G34" s="1833">
        <v>122.7</v>
      </c>
      <c r="H34" s="1833">
        <v>59.3</v>
      </c>
      <c r="I34" s="1834">
        <v>100</v>
      </c>
      <c r="J34" s="1834">
        <v>206.70000000000002</v>
      </c>
      <c r="K34" s="1834">
        <v>101.98087500000001</v>
      </c>
      <c r="L34" s="1834">
        <v>64.286332999999985</v>
      </c>
      <c r="M34" s="1833">
        <v>100.13359399999999</v>
      </c>
      <c r="N34" s="1833">
        <v>107.55874</v>
      </c>
      <c r="O34" s="1833">
        <v>186.22073900000001</v>
      </c>
      <c r="P34" s="1833">
        <v>149.62937100000002</v>
      </c>
      <c r="Q34" s="1833">
        <v>163.40608500000002</v>
      </c>
      <c r="R34" s="1833">
        <v>195.989304</v>
      </c>
      <c r="S34" s="1833">
        <v>68.031627999999998</v>
      </c>
      <c r="T34" s="1184">
        <v>34.18638</v>
      </c>
      <c r="U34" s="1184">
        <v>19.208000999999999</v>
      </c>
      <c r="V34" s="1184">
        <v>82.507000000000005</v>
      </c>
      <c r="W34" s="2384">
        <v>174.54019299999999</v>
      </c>
    </row>
    <row r="35" spans="1:23" s="120" customFormat="1" ht="9.9499999999999993" customHeight="1">
      <c r="A35" s="804">
        <v>27</v>
      </c>
      <c r="B35" s="785" t="s">
        <v>1660</v>
      </c>
      <c r="C35" s="1183">
        <v>1.6</v>
      </c>
      <c r="D35" s="1833">
        <v>916.7</v>
      </c>
      <c r="E35" s="1833">
        <v>1123.5999999999999</v>
      </c>
      <c r="F35" s="1833">
        <v>904.3</v>
      </c>
      <c r="G35" s="1833">
        <v>2946.4</v>
      </c>
      <c r="H35" s="1833">
        <v>609.4</v>
      </c>
      <c r="I35" s="1834">
        <v>1668.5</v>
      </c>
      <c r="J35" s="1834">
        <v>569.5</v>
      </c>
      <c r="K35" s="1834">
        <v>0</v>
      </c>
      <c r="L35" s="1834">
        <v>0</v>
      </c>
      <c r="M35" s="1833">
        <v>0</v>
      </c>
      <c r="N35" s="1833">
        <v>11.583809</v>
      </c>
      <c r="O35" s="1833">
        <v>0</v>
      </c>
      <c r="P35" s="1833">
        <v>0</v>
      </c>
      <c r="Q35" s="1833">
        <v>68.874989999999997</v>
      </c>
      <c r="R35" s="1833">
        <v>0</v>
      </c>
      <c r="S35" s="1833">
        <v>0.70427200000000001</v>
      </c>
      <c r="T35" s="1184">
        <v>0</v>
      </c>
      <c r="U35" s="1184">
        <v>0</v>
      </c>
      <c r="V35" s="1184">
        <v>0</v>
      </c>
      <c r="W35" s="2384">
        <v>0</v>
      </c>
    </row>
    <row r="36" spans="1:23" s="120" customFormat="1" ht="9.9499999999999993" customHeight="1">
      <c r="A36" s="804">
        <v>28</v>
      </c>
      <c r="B36" s="785" t="s">
        <v>453</v>
      </c>
      <c r="C36" s="1183">
        <v>0</v>
      </c>
      <c r="D36" s="1833">
        <v>545.79999999999995</v>
      </c>
      <c r="E36" s="1833">
        <v>289.39999999999998</v>
      </c>
      <c r="F36" s="1833">
        <v>169.5</v>
      </c>
      <c r="G36" s="1833">
        <v>280.10000000000002</v>
      </c>
      <c r="H36" s="1833">
        <v>311.60000000000002</v>
      </c>
      <c r="I36" s="1834">
        <v>8.6999999999999993</v>
      </c>
      <c r="J36" s="1834">
        <v>135.6</v>
      </c>
      <c r="K36" s="1834">
        <v>1.4170000000000001E-3</v>
      </c>
      <c r="L36" s="1834">
        <v>9.951999999999999E-3</v>
      </c>
      <c r="M36" s="1833">
        <v>41.078621000000005</v>
      </c>
      <c r="N36" s="1833">
        <v>51.886709000000003</v>
      </c>
      <c r="O36" s="1833">
        <v>21.003651000000001</v>
      </c>
      <c r="P36" s="1833">
        <v>3.0853000000000002E-2</v>
      </c>
      <c r="Q36" s="1833">
        <v>1.9247E-2</v>
      </c>
      <c r="R36" s="1833">
        <v>4.7879999999999997E-3</v>
      </c>
      <c r="S36" s="1833">
        <v>0.130519</v>
      </c>
      <c r="T36" s="1184">
        <v>14.334350000000001</v>
      </c>
      <c r="U36" s="1184">
        <v>1.5461389999999999</v>
      </c>
      <c r="V36" s="1184">
        <v>20.943593</v>
      </c>
      <c r="W36" s="2384">
        <v>44.118930000000006</v>
      </c>
    </row>
    <row r="37" spans="1:23" s="120" customFormat="1" ht="9.9499999999999993" customHeight="1">
      <c r="A37" s="804">
        <v>29</v>
      </c>
      <c r="B37" s="785" t="s">
        <v>454</v>
      </c>
      <c r="C37" s="1183">
        <v>659.9</v>
      </c>
      <c r="D37" s="1833">
        <v>709.5</v>
      </c>
      <c r="E37" s="1833">
        <v>847.5</v>
      </c>
      <c r="F37" s="1833">
        <v>1374.8</v>
      </c>
      <c r="G37" s="1833">
        <v>1827.6</v>
      </c>
      <c r="H37" s="1833">
        <v>1890.1</v>
      </c>
      <c r="I37" s="1834">
        <v>2134.4</v>
      </c>
      <c r="J37" s="1834">
        <v>2588.1</v>
      </c>
      <c r="K37" s="1834">
        <v>2628.0350719999997</v>
      </c>
      <c r="L37" s="1834">
        <v>3821.5262200000002</v>
      </c>
      <c r="M37" s="1833">
        <v>4217.2689380000002</v>
      </c>
      <c r="N37" s="1833">
        <v>5316.7966100000003</v>
      </c>
      <c r="O37" s="1833">
        <v>5439.8597570000002</v>
      </c>
      <c r="P37" s="1833">
        <v>9043.9547969999985</v>
      </c>
      <c r="Q37" s="1833">
        <v>6664.8986260000001</v>
      </c>
      <c r="R37" s="1833">
        <v>5639.7526459999999</v>
      </c>
      <c r="S37" s="1833">
        <v>1429.7384790000001</v>
      </c>
      <c r="T37" s="1184">
        <v>1071.150337</v>
      </c>
      <c r="U37" s="1184">
        <v>1053.6710680000001</v>
      </c>
      <c r="V37" s="1184">
        <v>1371.6030260000002</v>
      </c>
      <c r="W37" s="2384">
        <v>4616.1094950000006</v>
      </c>
    </row>
    <row r="38" spans="1:23" s="120" customFormat="1" ht="9.9499999999999993" customHeight="1">
      <c r="A38" s="804">
        <v>30</v>
      </c>
      <c r="B38" s="785" t="s">
        <v>72</v>
      </c>
      <c r="C38" s="1183">
        <v>619.29999999999995</v>
      </c>
      <c r="D38" s="1833">
        <v>1108.1099999999999</v>
      </c>
      <c r="E38" s="1833">
        <v>1536.9</v>
      </c>
      <c r="F38" s="1833">
        <v>1263</v>
      </c>
      <c r="G38" s="1833">
        <v>3117.3</v>
      </c>
      <c r="H38" s="1833">
        <v>3358</v>
      </c>
      <c r="I38" s="1834">
        <v>2135.4</v>
      </c>
      <c r="J38" s="1834">
        <v>1976.1000000000001</v>
      </c>
      <c r="K38" s="1834">
        <v>2185.3553780000002</v>
      </c>
      <c r="L38" s="1834">
        <v>2811.6706899999999</v>
      </c>
      <c r="M38" s="1833">
        <v>5312.862658</v>
      </c>
      <c r="N38" s="1833">
        <v>9030.0086140000003</v>
      </c>
      <c r="O38" s="1833">
        <v>3406.451513</v>
      </c>
      <c r="P38" s="1833">
        <v>4793.6031260000009</v>
      </c>
      <c r="Q38" s="1833">
        <v>6260.230481999999</v>
      </c>
      <c r="R38" s="1833">
        <v>3586.7998349999998</v>
      </c>
      <c r="S38" s="1833">
        <v>902.04919199999995</v>
      </c>
      <c r="T38" s="1184">
        <v>605.19380799999999</v>
      </c>
      <c r="U38" s="1184">
        <v>588.72335799999996</v>
      </c>
      <c r="V38" s="1184">
        <v>1104.8161680000001</v>
      </c>
      <c r="W38" s="2384">
        <v>3163.8215950000003</v>
      </c>
    </row>
    <row r="39" spans="1:23" s="120" customFormat="1" ht="9.9499999999999993" customHeight="1">
      <c r="A39" s="804">
        <v>31</v>
      </c>
      <c r="B39" s="785" t="s">
        <v>455</v>
      </c>
      <c r="C39" s="1183">
        <v>166.9</v>
      </c>
      <c r="D39" s="1833">
        <v>221.3</v>
      </c>
      <c r="E39" s="1833">
        <v>104.5</v>
      </c>
      <c r="F39" s="1833">
        <v>106.2</v>
      </c>
      <c r="G39" s="1833">
        <v>286.39999999999998</v>
      </c>
      <c r="H39" s="1833">
        <v>735.2</v>
      </c>
      <c r="I39" s="1834">
        <v>706.09999999999991</v>
      </c>
      <c r="J39" s="1834">
        <v>1085.3000000000002</v>
      </c>
      <c r="K39" s="1834">
        <v>322.093771</v>
      </c>
      <c r="L39" s="1834">
        <v>381.96217599999994</v>
      </c>
      <c r="M39" s="1833">
        <v>421.60385300000002</v>
      </c>
      <c r="N39" s="1833">
        <v>627.92457100000001</v>
      </c>
      <c r="O39" s="1833">
        <v>946.43905199999995</v>
      </c>
      <c r="P39" s="1833">
        <v>1021.9594470000001</v>
      </c>
      <c r="Q39" s="1833">
        <v>1180.4624260000001</v>
      </c>
      <c r="R39" s="1833">
        <v>1087.6187949999999</v>
      </c>
      <c r="S39" s="1833">
        <v>175.92032699999999</v>
      </c>
      <c r="T39" s="1184">
        <v>175.967682</v>
      </c>
      <c r="U39" s="1184">
        <v>216.67005800000001</v>
      </c>
      <c r="V39" s="1184">
        <v>290.32068399999997</v>
      </c>
      <c r="W39" s="2384">
        <v>949.05081300000006</v>
      </c>
    </row>
    <row r="40" spans="1:23" s="120" customFormat="1" ht="9.9499999999999993" customHeight="1">
      <c r="A40" s="804">
        <v>32</v>
      </c>
      <c r="B40" s="785" t="s">
        <v>484</v>
      </c>
      <c r="C40" s="1183">
        <v>1936.3</v>
      </c>
      <c r="D40" s="1833">
        <v>2830.7</v>
      </c>
      <c r="E40" s="1833">
        <v>2007.4</v>
      </c>
      <c r="F40" s="1833">
        <v>3902</v>
      </c>
      <c r="G40" s="1833">
        <v>5972.3</v>
      </c>
      <c r="H40" s="1833">
        <v>7656.1</v>
      </c>
      <c r="I40" s="1834">
        <v>6409.2000000000007</v>
      </c>
      <c r="J40" s="1834">
        <v>7197.5</v>
      </c>
      <c r="K40" s="1834">
        <v>3719.0768349999998</v>
      </c>
      <c r="L40" s="1834">
        <v>5729.4942229999988</v>
      </c>
      <c r="M40" s="1833">
        <v>5955.623904</v>
      </c>
      <c r="N40" s="1833">
        <v>6670.2148459999999</v>
      </c>
      <c r="O40" s="1833">
        <v>6474.1086319999995</v>
      </c>
      <c r="P40" s="1833">
        <v>10943.908825999999</v>
      </c>
      <c r="Q40" s="1833">
        <v>11073.039319</v>
      </c>
      <c r="R40" s="1833">
        <v>8221.8194210000001</v>
      </c>
      <c r="S40" s="1833">
        <v>1808.2700730000001</v>
      </c>
      <c r="T40" s="1184">
        <v>2370.7693220000001</v>
      </c>
      <c r="U40" s="1184">
        <v>3205.8207589999997</v>
      </c>
      <c r="V40" s="1184">
        <v>3201.1169369999998</v>
      </c>
      <c r="W40" s="2384">
        <v>10875.165725999999</v>
      </c>
    </row>
    <row r="41" spans="1:23" s="120" customFormat="1" ht="9.9499999999999993" customHeight="1">
      <c r="A41" s="804">
        <v>33</v>
      </c>
      <c r="B41" s="785" t="s">
        <v>263</v>
      </c>
      <c r="C41" s="1183">
        <v>83.8</v>
      </c>
      <c r="D41" s="1833">
        <v>355.1</v>
      </c>
      <c r="E41" s="1833">
        <v>328.7</v>
      </c>
      <c r="F41" s="1833">
        <v>337.3</v>
      </c>
      <c r="G41" s="1833">
        <v>617.29999999999995</v>
      </c>
      <c r="H41" s="1833">
        <v>593.9</v>
      </c>
      <c r="I41" s="1834">
        <v>794.59999999999991</v>
      </c>
      <c r="J41" s="1834">
        <v>559.1</v>
      </c>
      <c r="K41" s="1834">
        <v>663.83458400000006</v>
      </c>
      <c r="L41" s="1834">
        <v>2683.5386549999998</v>
      </c>
      <c r="M41" s="1833">
        <v>938.16928499999995</v>
      </c>
      <c r="N41" s="1833">
        <v>564.52179899999999</v>
      </c>
      <c r="O41" s="1833">
        <v>673.33335299999999</v>
      </c>
      <c r="P41" s="1833">
        <v>660.80247099999997</v>
      </c>
      <c r="Q41" s="1833">
        <v>1311.253416</v>
      </c>
      <c r="R41" s="1833">
        <v>688.27885400000002</v>
      </c>
      <c r="S41" s="1833">
        <v>194.13958700000001</v>
      </c>
      <c r="T41" s="1184">
        <v>407.28328500000003</v>
      </c>
      <c r="U41" s="1184">
        <v>916.36022099999991</v>
      </c>
      <c r="V41" s="1184">
        <v>479.78324599999996</v>
      </c>
      <c r="W41" s="2384">
        <v>2991.0624659999999</v>
      </c>
    </row>
    <row r="42" spans="1:23" s="120" customFormat="1" ht="9.9499999999999993" customHeight="1">
      <c r="A42" s="804">
        <v>34</v>
      </c>
      <c r="B42" s="785" t="s">
        <v>456</v>
      </c>
      <c r="C42" s="1183">
        <v>243.4</v>
      </c>
      <c r="D42" s="1833">
        <v>279.2</v>
      </c>
      <c r="E42" s="1833">
        <v>141.4</v>
      </c>
      <c r="F42" s="1833">
        <v>868.1</v>
      </c>
      <c r="G42" s="1833">
        <v>1273.5999999999999</v>
      </c>
      <c r="H42" s="1833">
        <v>808</v>
      </c>
      <c r="I42" s="1834">
        <v>662.90000000000009</v>
      </c>
      <c r="J42" s="1834">
        <v>970.5</v>
      </c>
      <c r="K42" s="1834">
        <v>936.10551499999997</v>
      </c>
      <c r="L42" s="1834">
        <v>1669.5469010000002</v>
      </c>
      <c r="M42" s="1833">
        <v>2262.4159609999997</v>
      </c>
      <c r="N42" s="1833">
        <v>1724.1084049999999</v>
      </c>
      <c r="O42" s="1833">
        <v>2441.328047</v>
      </c>
      <c r="P42" s="1833">
        <v>2528.632188</v>
      </c>
      <c r="Q42" s="1833">
        <v>2942.6823869999998</v>
      </c>
      <c r="R42" s="1833">
        <v>2756.2925970000001</v>
      </c>
      <c r="S42" s="1833">
        <v>538.15860900000007</v>
      </c>
      <c r="T42" s="1184">
        <v>457.39987099999996</v>
      </c>
      <c r="U42" s="1184">
        <v>527.861311</v>
      </c>
      <c r="V42" s="1184">
        <v>465.38605699999999</v>
      </c>
      <c r="W42" s="2384">
        <v>1724.89004</v>
      </c>
    </row>
    <row r="43" spans="1:23" s="120" customFormat="1" ht="9.9499999999999993" customHeight="1">
      <c r="A43" s="804">
        <v>35</v>
      </c>
      <c r="B43" s="785" t="s">
        <v>457</v>
      </c>
      <c r="C43" s="1183">
        <v>236.4</v>
      </c>
      <c r="D43" s="1833">
        <v>2788.4</v>
      </c>
      <c r="E43" s="1833">
        <v>324.7</v>
      </c>
      <c r="F43" s="1833">
        <v>279.60000000000002</v>
      </c>
      <c r="G43" s="1833">
        <v>416.9</v>
      </c>
      <c r="H43" s="1833">
        <v>462.3</v>
      </c>
      <c r="I43" s="1834">
        <v>360.29999999999995</v>
      </c>
      <c r="J43" s="1834">
        <v>312.59999999999997</v>
      </c>
      <c r="K43" s="1834">
        <v>353.20979899999998</v>
      </c>
      <c r="L43" s="1834">
        <v>429.12359900000007</v>
      </c>
      <c r="M43" s="1833">
        <v>465.48696299999995</v>
      </c>
      <c r="N43" s="1833">
        <v>744.34227900000008</v>
      </c>
      <c r="O43" s="1833">
        <v>607.67433000000005</v>
      </c>
      <c r="P43" s="1833">
        <v>604.61835899999994</v>
      </c>
      <c r="Q43" s="1833">
        <v>983.32936500000005</v>
      </c>
      <c r="R43" s="1833">
        <v>1099.0706700000001</v>
      </c>
      <c r="S43" s="1833">
        <v>401.36713900000001</v>
      </c>
      <c r="T43" s="1184">
        <v>87.986794000000003</v>
      </c>
      <c r="U43" s="1184">
        <v>80.073721000000006</v>
      </c>
      <c r="V43" s="1184">
        <v>105.44179</v>
      </c>
      <c r="W43" s="2384">
        <v>429.12359900000001</v>
      </c>
    </row>
    <row r="44" spans="1:23" s="120" customFormat="1" ht="9.9499999999999993" customHeight="1">
      <c r="A44" s="804">
        <v>36</v>
      </c>
      <c r="B44" s="785" t="s">
        <v>973</v>
      </c>
      <c r="C44" s="1183">
        <v>40.9</v>
      </c>
      <c r="D44" s="1833">
        <v>147</v>
      </c>
      <c r="E44" s="1833">
        <v>146.19999999999999</v>
      </c>
      <c r="F44" s="1833">
        <v>125.8</v>
      </c>
      <c r="G44" s="1833">
        <v>148.9</v>
      </c>
      <c r="H44" s="1833">
        <v>134.9</v>
      </c>
      <c r="I44" s="1834">
        <v>174.29999999999998</v>
      </c>
      <c r="J44" s="1834">
        <v>270.7</v>
      </c>
      <c r="K44" s="1834">
        <v>59.82063200000001</v>
      </c>
      <c r="L44" s="1834">
        <v>76.926682999999997</v>
      </c>
      <c r="M44" s="1833">
        <v>122.054907</v>
      </c>
      <c r="N44" s="1833">
        <v>68.540448999999995</v>
      </c>
      <c r="O44" s="1833">
        <v>23.081367999999998</v>
      </c>
      <c r="P44" s="1833">
        <v>11.052775</v>
      </c>
      <c r="Q44" s="1833">
        <v>17.983560000000001</v>
      </c>
      <c r="R44" s="1833">
        <v>5.8251150000000003</v>
      </c>
      <c r="S44" s="1833">
        <v>0.66242200000000007</v>
      </c>
      <c r="T44" s="1184">
        <v>57.552655000000001</v>
      </c>
      <c r="U44" s="1184">
        <v>87.099008999999995</v>
      </c>
      <c r="V44" s="1184">
        <v>79.287315000000007</v>
      </c>
      <c r="W44" s="2384">
        <v>285.05129099999999</v>
      </c>
    </row>
    <row r="45" spans="1:23" s="120" customFormat="1" ht="9.9499999999999993" customHeight="1">
      <c r="A45" s="804">
        <v>37</v>
      </c>
      <c r="B45" s="786" t="s">
        <v>487</v>
      </c>
      <c r="C45" s="1183">
        <v>290.39999999999998</v>
      </c>
      <c r="D45" s="1833">
        <v>548.79999999999995</v>
      </c>
      <c r="E45" s="1833">
        <v>572.20000000000005</v>
      </c>
      <c r="F45" s="1833">
        <v>523</v>
      </c>
      <c r="G45" s="1833">
        <v>955.7</v>
      </c>
      <c r="H45" s="1833">
        <v>1693.6</v>
      </c>
      <c r="I45" s="1834">
        <v>1659.9</v>
      </c>
      <c r="J45" s="1834">
        <v>1804.9999999999998</v>
      </c>
      <c r="K45" s="1834">
        <v>2252.8041000000003</v>
      </c>
      <c r="L45" s="1834">
        <v>1827.9472940000001</v>
      </c>
      <c r="M45" s="1833">
        <v>2035.4619539999999</v>
      </c>
      <c r="N45" s="1833">
        <v>3116.2111580000001</v>
      </c>
      <c r="O45" s="1833">
        <v>2494.166968</v>
      </c>
      <c r="P45" s="1833">
        <v>2108.9293470000002</v>
      </c>
      <c r="Q45" s="1833">
        <v>2404.1091149999997</v>
      </c>
      <c r="R45" s="1833">
        <v>2219.8825870000001</v>
      </c>
      <c r="S45" s="1833">
        <v>537.33725099999992</v>
      </c>
      <c r="T45" s="1184">
        <v>291.19661700000006</v>
      </c>
      <c r="U45" s="1184">
        <v>467.41571700000003</v>
      </c>
      <c r="V45" s="1184">
        <v>854.24091500000009</v>
      </c>
      <c r="W45" s="2384">
        <v>1832.7267740000002</v>
      </c>
    </row>
    <row r="46" spans="1:23" s="120" customFormat="1" ht="9.9499999999999993" customHeight="1">
      <c r="A46" s="804">
        <v>38</v>
      </c>
      <c r="B46" s="785" t="s">
        <v>458</v>
      </c>
      <c r="C46" s="1183">
        <v>13.7</v>
      </c>
      <c r="D46" s="1833">
        <v>231</v>
      </c>
      <c r="E46" s="1833">
        <v>273.8</v>
      </c>
      <c r="F46" s="1833">
        <v>280.2</v>
      </c>
      <c r="G46" s="1833">
        <v>167.7</v>
      </c>
      <c r="H46" s="1833">
        <v>397.1</v>
      </c>
      <c r="I46" s="1834">
        <v>603</v>
      </c>
      <c r="J46" s="1834">
        <v>126.1</v>
      </c>
      <c r="K46" s="1834">
        <v>35.037066000000003</v>
      </c>
      <c r="L46" s="1834">
        <v>52.731081999999994</v>
      </c>
      <c r="M46" s="1833">
        <v>351.577157</v>
      </c>
      <c r="N46" s="1833">
        <v>215.60371800000001</v>
      </c>
      <c r="O46" s="1833">
        <v>146.08679599999999</v>
      </c>
      <c r="P46" s="1833">
        <v>107.493011</v>
      </c>
      <c r="Q46" s="1833">
        <v>49.973311000000002</v>
      </c>
      <c r="R46" s="1833">
        <v>193.131889</v>
      </c>
      <c r="S46" s="1833">
        <v>48.038119999999999</v>
      </c>
      <c r="T46" s="1184">
        <v>63.674720000000001</v>
      </c>
      <c r="U46" s="1184">
        <v>167.48878300000001</v>
      </c>
      <c r="V46" s="1184">
        <v>149.510391</v>
      </c>
      <c r="W46" s="2384">
        <v>417.155666</v>
      </c>
    </row>
    <row r="47" spans="1:23" ht="9.9499999999999993" customHeight="1">
      <c r="A47" s="804">
        <v>39</v>
      </c>
      <c r="B47" s="786" t="s">
        <v>459</v>
      </c>
      <c r="C47" s="1183">
        <v>2800.4</v>
      </c>
      <c r="D47" s="1833">
        <v>3696.7</v>
      </c>
      <c r="E47" s="1833">
        <v>2959.7</v>
      </c>
      <c r="F47" s="1833">
        <v>3718.9</v>
      </c>
      <c r="G47" s="1833">
        <v>3616.5</v>
      </c>
      <c r="H47" s="1833">
        <v>5787.6</v>
      </c>
      <c r="I47" s="1834">
        <v>4701.2</v>
      </c>
      <c r="J47" s="1834">
        <v>5786.7</v>
      </c>
      <c r="K47" s="1834">
        <v>4501.816922</v>
      </c>
      <c r="L47" s="1834">
        <v>7791.4173340000007</v>
      </c>
      <c r="M47" s="1833">
        <v>6579.6151769999997</v>
      </c>
      <c r="N47" s="1833">
        <v>9122.3381269999991</v>
      </c>
      <c r="O47" s="1833">
        <v>8905.3980040000006</v>
      </c>
      <c r="P47" s="1833">
        <v>13896.232867999997</v>
      </c>
      <c r="Q47" s="1833">
        <v>12168.331241</v>
      </c>
      <c r="R47" s="1833">
        <v>10058.353261</v>
      </c>
      <c r="S47" s="1833">
        <v>2077.606718</v>
      </c>
      <c r="T47" s="1184">
        <v>1209.86304</v>
      </c>
      <c r="U47" s="1184">
        <v>2383.7158989999998</v>
      </c>
      <c r="V47" s="1184">
        <v>2281.4817240000002</v>
      </c>
      <c r="W47" s="2384">
        <v>7801.6672580000004</v>
      </c>
    </row>
    <row r="48" spans="1:23" ht="9.9499999999999993" customHeight="1">
      <c r="A48" s="804">
        <v>40</v>
      </c>
      <c r="B48" s="785" t="s">
        <v>460</v>
      </c>
      <c r="C48" s="1183">
        <v>154</v>
      </c>
      <c r="D48" s="1833">
        <v>29.1</v>
      </c>
      <c r="E48" s="1833">
        <v>54.1</v>
      </c>
      <c r="F48" s="1833">
        <v>37.1</v>
      </c>
      <c r="G48" s="1833">
        <v>143</v>
      </c>
      <c r="H48" s="1833">
        <v>130.5</v>
      </c>
      <c r="I48" s="1834">
        <v>107.39999999999999</v>
      </c>
      <c r="J48" s="1834">
        <v>300.70000000000005</v>
      </c>
      <c r="K48" s="1834">
        <v>197.86007100000003</v>
      </c>
      <c r="L48" s="1834">
        <v>115.95511400000001</v>
      </c>
      <c r="M48" s="1833">
        <v>555.53403300000002</v>
      </c>
      <c r="N48" s="1833">
        <v>221.15651199999999</v>
      </c>
      <c r="O48" s="1833">
        <v>713.39283499999999</v>
      </c>
      <c r="P48" s="1833">
        <v>574.53710599999999</v>
      </c>
      <c r="Q48" s="1833">
        <v>273.44969500000002</v>
      </c>
      <c r="R48" s="1833">
        <v>471.63989099999998</v>
      </c>
      <c r="S48" s="1833">
        <v>37.900701999999995</v>
      </c>
      <c r="T48" s="1184">
        <v>24.975379</v>
      </c>
      <c r="U48" s="1184">
        <v>45.899634000000006</v>
      </c>
      <c r="V48" s="1184">
        <v>31.186335</v>
      </c>
      <c r="W48" s="2384">
        <v>127.05346200000001</v>
      </c>
    </row>
    <row r="49" spans="1:23" ht="9.9499999999999993" customHeight="1">
      <c r="A49" s="804">
        <v>41</v>
      </c>
      <c r="B49" s="785" t="s">
        <v>461</v>
      </c>
      <c r="C49" s="1183">
        <v>55.9</v>
      </c>
      <c r="D49" s="1833">
        <v>107.6</v>
      </c>
      <c r="E49" s="1833">
        <v>25.4</v>
      </c>
      <c r="F49" s="1833">
        <v>5.5</v>
      </c>
      <c r="G49" s="1833">
        <v>41</v>
      </c>
      <c r="H49" s="1833">
        <v>31.8</v>
      </c>
      <c r="I49" s="1834">
        <v>0</v>
      </c>
      <c r="J49" s="1834">
        <v>0</v>
      </c>
      <c r="K49" s="1834">
        <v>11.608980000000001</v>
      </c>
      <c r="L49" s="1834">
        <v>7.2814070000000006</v>
      </c>
      <c r="M49" s="1833">
        <v>17.120677999999998</v>
      </c>
      <c r="N49" s="1833">
        <v>2.0388609999999998</v>
      </c>
      <c r="O49" s="1833">
        <v>8.9807999999999999E-2</v>
      </c>
      <c r="P49" s="1833">
        <v>1.4753160000000001</v>
      </c>
      <c r="Q49" s="1833">
        <v>3.0495000000000001E-2</v>
      </c>
      <c r="R49" s="1833">
        <v>0</v>
      </c>
      <c r="S49" s="1833">
        <v>0</v>
      </c>
      <c r="T49" s="1184">
        <v>40.522697000000001</v>
      </c>
      <c r="U49" s="1184">
        <v>68.463258999999994</v>
      </c>
      <c r="V49" s="1184">
        <v>140.81182000000001</v>
      </c>
      <c r="W49" s="2384">
        <v>314.16799800000001</v>
      </c>
    </row>
    <row r="50" spans="1:23" ht="9.9499999999999993" customHeight="1">
      <c r="A50" s="804">
        <v>42</v>
      </c>
      <c r="B50" s="785" t="s">
        <v>462</v>
      </c>
      <c r="C50" s="1183">
        <v>1604.8</v>
      </c>
      <c r="D50" s="1833">
        <v>1511.1</v>
      </c>
      <c r="E50" s="1833">
        <v>1630.8</v>
      </c>
      <c r="F50" s="1833">
        <v>1394.8</v>
      </c>
      <c r="G50" s="1833">
        <v>355.9</v>
      </c>
      <c r="H50" s="1833">
        <v>873.3</v>
      </c>
      <c r="I50" s="1834">
        <v>912.7</v>
      </c>
      <c r="J50" s="1834">
        <v>657.19999999999993</v>
      </c>
      <c r="K50" s="1834">
        <v>609.70960500000001</v>
      </c>
      <c r="L50" s="1834">
        <v>1004.108357</v>
      </c>
      <c r="M50" s="1833">
        <v>940.79356800000005</v>
      </c>
      <c r="N50" s="1833">
        <v>908.92208800000003</v>
      </c>
      <c r="O50" s="1833">
        <v>833.3957059999999</v>
      </c>
      <c r="P50" s="1833">
        <v>753.15758099999994</v>
      </c>
      <c r="Q50" s="1833">
        <v>909.45440999999994</v>
      </c>
      <c r="R50" s="1833">
        <v>771.450063</v>
      </c>
      <c r="S50" s="1833">
        <v>154.93049100000002</v>
      </c>
      <c r="T50" s="1184">
        <v>278.16955000000002</v>
      </c>
      <c r="U50" s="1184">
        <v>366.58907099999999</v>
      </c>
      <c r="V50" s="1184">
        <v>524.37447299999997</v>
      </c>
      <c r="W50" s="2384">
        <v>1554.288892</v>
      </c>
    </row>
    <row r="51" spans="1:23" ht="9.9499999999999993" customHeight="1">
      <c r="A51" s="804">
        <v>43</v>
      </c>
      <c r="B51" s="785" t="s">
        <v>491</v>
      </c>
      <c r="C51" s="1183">
        <v>1394.4</v>
      </c>
      <c r="D51" s="1833">
        <v>2332.1</v>
      </c>
      <c r="E51" s="1833">
        <v>1828.3</v>
      </c>
      <c r="F51" s="1833">
        <v>1778.4</v>
      </c>
      <c r="G51" s="1833">
        <v>4004.6</v>
      </c>
      <c r="H51" s="1833">
        <v>3736.3</v>
      </c>
      <c r="I51" s="1834">
        <v>4256.1000000000004</v>
      </c>
      <c r="J51" s="1834">
        <v>1047.3</v>
      </c>
      <c r="K51" s="1834">
        <v>673.73075900000003</v>
      </c>
      <c r="L51" s="1834">
        <v>679.94529</v>
      </c>
      <c r="M51" s="1833">
        <v>959.3420460000001</v>
      </c>
      <c r="N51" s="1833">
        <v>1504.593578</v>
      </c>
      <c r="O51" s="1833">
        <v>1078.5173010000001</v>
      </c>
      <c r="P51" s="1833">
        <v>1024.264257</v>
      </c>
      <c r="Q51" s="1833">
        <v>1225.947586</v>
      </c>
      <c r="R51" s="1833">
        <v>916.60409500000014</v>
      </c>
      <c r="S51" s="1833">
        <v>131.70184499999999</v>
      </c>
      <c r="T51" s="1184">
        <v>1984.2983300000001</v>
      </c>
      <c r="U51" s="1184">
        <v>1328.724457</v>
      </c>
      <c r="V51" s="1184">
        <v>1361.9536169999999</v>
      </c>
      <c r="W51" s="2384">
        <v>6777.3666229999999</v>
      </c>
    </row>
    <row r="52" spans="1:23" ht="9.9499999999999993" customHeight="1">
      <c r="A52" s="804">
        <v>44</v>
      </c>
      <c r="B52" s="785" t="s">
        <v>463</v>
      </c>
      <c r="C52" s="1183">
        <v>559.4</v>
      </c>
      <c r="D52" s="1833">
        <v>728.3</v>
      </c>
      <c r="E52" s="1833">
        <v>826.1</v>
      </c>
      <c r="F52" s="1833">
        <v>691.3</v>
      </c>
      <c r="G52" s="1833">
        <v>452.7</v>
      </c>
      <c r="H52" s="1833">
        <v>1258.0999999999999</v>
      </c>
      <c r="I52" s="1834">
        <v>1489.2000000000003</v>
      </c>
      <c r="J52" s="1834">
        <v>426.5</v>
      </c>
      <c r="K52" s="1834">
        <v>120.77724900000001</v>
      </c>
      <c r="L52" s="1834">
        <v>123.13858500000002</v>
      </c>
      <c r="M52" s="1833">
        <v>165.779436</v>
      </c>
      <c r="N52" s="1833">
        <v>225.18409199999999</v>
      </c>
      <c r="O52" s="1833">
        <v>203.01764</v>
      </c>
      <c r="P52" s="1833">
        <v>201.79191799999998</v>
      </c>
      <c r="Q52" s="1833">
        <v>261.186623</v>
      </c>
      <c r="R52" s="1833">
        <v>279.76695000000001</v>
      </c>
      <c r="S52" s="1833">
        <v>47.256390999999994</v>
      </c>
      <c r="T52" s="1184">
        <v>544.191599</v>
      </c>
      <c r="U52" s="1184">
        <v>489.22836400000006</v>
      </c>
      <c r="V52" s="1184">
        <v>630.52970000000005</v>
      </c>
      <c r="W52" s="2384">
        <v>2346.4637190000003</v>
      </c>
    </row>
    <row r="53" spans="1:23" ht="9.9499999999999993" customHeight="1">
      <c r="A53" s="804">
        <v>45</v>
      </c>
      <c r="B53" s="785" t="s">
        <v>464</v>
      </c>
      <c r="C53" s="1183">
        <v>283.7</v>
      </c>
      <c r="D53" s="1833">
        <v>53.1</v>
      </c>
      <c r="E53" s="1833">
        <v>1.2</v>
      </c>
      <c r="F53" s="1833">
        <v>446.7</v>
      </c>
      <c r="G53" s="1833">
        <v>1175.4000000000001</v>
      </c>
      <c r="H53" s="1833">
        <v>3250.9</v>
      </c>
      <c r="I53" s="1834">
        <v>3725.5999999999995</v>
      </c>
      <c r="J53" s="1834">
        <v>4370.8999999999996</v>
      </c>
      <c r="K53" s="1834">
        <v>8783.0967470000014</v>
      </c>
      <c r="L53" s="1834">
        <v>12711.232387</v>
      </c>
      <c r="M53" s="1833">
        <v>24699.321574999998</v>
      </c>
      <c r="N53" s="1833">
        <v>7242.7557849999994</v>
      </c>
      <c r="O53" s="1833">
        <v>9873.2925930000001</v>
      </c>
      <c r="P53" s="1833">
        <v>13354.17452</v>
      </c>
      <c r="Q53" s="1833">
        <v>13305.173788</v>
      </c>
      <c r="R53" s="1833">
        <v>9491.5818849999996</v>
      </c>
      <c r="S53" s="1833">
        <v>494.74664799999999</v>
      </c>
      <c r="T53" s="1184">
        <v>2634.2129210000003</v>
      </c>
      <c r="U53" s="1184">
        <v>3442.566883</v>
      </c>
      <c r="V53" s="1184">
        <v>4033.294848</v>
      </c>
      <c r="W53" s="2384">
        <v>12711.232387</v>
      </c>
    </row>
    <row r="54" spans="1:23" ht="9.9499999999999993" customHeight="1">
      <c r="A54" s="804">
        <v>46</v>
      </c>
      <c r="B54" s="785" t="s">
        <v>465</v>
      </c>
      <c r="C54" s="1183">
        <v>558.79999999999995</v>
      </c>
      <c r="D54" s="1833">
        <v>209.5</v>
      </c>
      <c r="E54" s="1833">
        <v>268.8</v>
      </c>
      <c r="F54" s="1833">
        <v>255.1</v>
      </c>
      <c r="G54" s="1833">
        <v>180.2</v>
      </c>
      <c r="H54" s="1833">
        <v>139.6</v>
      </c>
      <c r="I54" s="1834">
        <v>147.9</v>
      </c>
      <c r="J54" s="1834">
        <v>286.89999999999998</v>
      </c>
      <c r="K54" s="1834">
        <v>603.45033699999999</v>
      </c>
      <c r="L54" s="1834">
        <v>724.67829200000006</v>
      </c>
      <c r="M54" s="1833">
        <v>424.33796899999999</v>
      </c>
      <c r="N54" s="1833">
        <v>342.76235700000001</v>
      </c>
      <c r="O54" s="1833">
        <v>1832.796302</v>
      </c>
      <c r="P54" s="1833">
        <v>187.40516199999999</v>
      </c>
      <c r="Q54" s="1833">
        <v>265.38275500000003</v>
      </c>
      <c r="R54" s="1833">
        <v>918.1935289999999</v>
      </c>
      <c r="S54" s="1833">
        <v>149.15681599999999</v>
      </c>
      <c r="T54" s="1184">
        <v>19.533965999999999</v>
      </c>
      <c r="U54" s="1184">
        <v>469.44297800000004</v>
      </c>
      <c r="V54" s="1184">
        <v>184.15047300000001</v>
      </c>
      <c r="W54" s="2384">
        <v>724.67829200000006</v>
      </c>
    </row>
    <row r="55" spans="1:23" ht="9.9499999999999993" customHeight="1">
      <c r="A55" s="804">
        <v>47</v>
      </c>
      <c r="B55" s="785" t="s">
        <v>466</v>
      </c>
      <c r="C55" s="1183">
        <v>362.1</v>
      </c>
      <c r="D55" s="1833">
        <v>158</v>
      </c>
      <c r="E55" s="1833">
        <v>51.9</v>
      </c>
      <c r="F55" s="1833">
        <v>2.4</v>
      </c>
      <c r="G55" s="1833">
        <v>218.4</v>
      </c>
      <c r="H55" s="1833">
        <v>2094</v>
      </c>
      <c r="I55" s="1834">
        <v>299.8</v>
      </c>
      <c r="J55" s="1834">
        <v>288.7</v>
      </c>
      <c r="K55" s="1834">
        <v>0.64528699999999994</v>
      </c>
      <c r="L55" s="1834">
        <v>2.0237340000000006</v>
      </c>
      <c r="M55" s="1833">
        <v>6.7851669999999995</v>
      </c>
      <c r="N55" s="1833">
        <v>61.294713000000002</v>
      </c>
      <c r="O55" s="1833">
        <v>34.941637</v>
      </c>
      <c r="P55" s="1833">
        <v>112.122665</v>
      </c>
      <c r="Q55" s="1833">
        <v>273.67857700000002</v>
      </c>
      <c r="R55" s="1833">
        <v>209.45668999999998</v>
      </c>
      <c r="S55" s="1833">
        <v>4.632307</v>
      </c>
      <c r="T55" s="1184">
        <v>5.2388300000000001</v>
      </c>
      <c r="U55" s="1184">
        <v>18.548975000000002</v>
      </c>
      <c r="V55" s="1184">
        <v>16.743773000000001</v>
      </c>
      <c r="W55" s="2384">
        <v>52.963394000000008</v>
      </c>
    </row>
    <row r="56" spans="1:23" ht="9.9499999999999993" customHeight="1">
      <c r="A56" s="804">
        <v>48</v>
      </c>
      <c r="B56" s="785" t="s">
        <v>467</v>
      </c>
      <c r="C56" s="1183">
        <v>123</v>
      </c>
      <c r="D56" s="1833">
        <v>137.1</v>
      </c>
      <c r="E56" s="1833">
        <v>121.2</v>
      </c>
      <c r="F56" s="1833">
        <v>86.7</v>
      </c>
      <c r="G56" s="1833">
        <v>281</v>
      </c>
      <c r="H56" s="1833">
        <v>875.1</v>
      </c>
      <c r="I56" s="1834">
        <v>784.3</v>
      </c>
      <c r="J56" s="1834">
        <v>1198.2000000000003</v>
      </c>
      <c r="K56" s="1834">
        <v>547.57632000000001</v>
      </c>
      <c r="L56" s="1834">
        <v>799.43684499999995</v>
      </c>
      <c r="M56" s="1833">
        <v>950.67015199999992</v>
      </c>
      <c r="N56" s="1833">
        <v>768.78266799999994</v>
      </c>
      <c r="O56" s="1833">
        <v>677.14632199999994</v>
      </c>
      <c r="P56" s="1833">
        <v>521.83754299999998</v>
      </c>
      <c r="Q56" s="1833">
        <v>652.85618799999997</v>
      </c>
      <c r="R56" s="1833">
        <v>429.3569</v>
      </c>
      <c r="S56" s="1833">
        <v>98.898337999999995</v>
      </c>
      <c r="T56" s="1184">
        <v>547.94985699999995</v>
      </c>
      <c r="U56" s="1184">
        <v>284.798204</v>
      </c>
      <c r="V56" s="1184">
        <v>316.99059499999998</v>
      </c>
      <c r="W56" s="2384">
        <v>1365.210243</v>
      </c>
    </row>
    <row r="57" spans="1:23" ht="9.9499999999999993" customHeight="1">
      <c r="A57" s="804">
        <v>49</v>
      </c>
      <c r="B57" s="785" t="s">
        <v>468</v>
      </c>
      <c r="C57" s="1239">
        <v>215.1</v>
      </c>
      <c r="D57" s="1835">
        <v>115.2</v>
      </c>
      <c r="E57" s="1835">
        <v>200.9</v>
      </c>
      <c r="F57" s="1835">
        <v>233.9</v>
      </c>
      <c r="G57" s="1835">
        <v>186.6</v>
      </c>
      <c r="H57" s="1835">
        <v>114.6</v>
      </c>
      <c r="I57" s="1836">
        <v>188.9</v>
      </c>
      <c r="J57" s="1836">
        <v>8.7000000000000011</v>
      </c>
      <c r="K57" s="1836">
        <v>208.02854500000004</v>
      </c>
      <c r="L57" s="1836">
        <v>161.12985</v>
      </c>
      <c r="M57" s="1835">
        <v>159.93161599999999</v>
      </c>
      <c r="N57" s="1835">
        <v>158.63696100000001</v>
      </c>
      <c r="O57" s="1835">
        <v>179.05371700000001</v>
      </c>
      <c r="P57" s="1835">
        <v>257.53287</v>
      </c>
      <c r="Q57" s="1835">
        <v>222.596172</v>
      </c>
      <c r="R57" s="1835">
        <v>341.05221499999999</v>
      </c>
      <c r="S57" s="1835">
        <v>83.449052999999992</v>
      </c>
      <c r="T57" s="1239">
        <v>44.925900999999996</v>
      </c>
      <c r="U57" s="1239">
        <v>48.542501000000001</v>
      </c>
      <c r="V57" s="1239">
        <v>50.223348999999999</v>
      </c>
      <c r="W57" s="2385">
        <v>183.63756999999998</v>
      </c>
    </row>
    <row r="58" spans="1:23" ht="9.9499999999999993" customHeight="1">
      <c r="A58" s="804">
        <v>50</v>
      </c>
      <c r="B58" s="785" t="s">
        <v>469</v>
      </c>
      <c r="C58" s="1183">
        <v>122</v>
      </c>
      <c r="D58" s="1833">
        <v>141.6</v>
      </c>
      <c r="E58" s="1833">
        <v>144.5</v>
      </c>
      <c r="F58" s="1833">
        <v>117.8</v>
      </c>
      <c r="G58" s="1833">
        <v>142.80000000000001</v>
      </c>
      <c r="H58" s="1833">
        <v>351.6</v>
      </c>
      <c r="I58" s="1834">
        <v>383.2</v>
      </c>
      <c r="J58" s="1834">
        <v>413.8</v>
      </c>
      <c r="K58" s="1834">
        <v>358.76038199999999</v>
      </c>
      <c r="L58" s="1834">
        <v>380.59814699999998</v>
      </c>
      <c r="M58" s="1833">
        <v>495.02263500000004</v>
      </c>
      <c r="N58" s="1833">
        <v>553.51373000000001</v>
      </c>
      <c r="O58" s="1833">
        <v>661.63095199999987</v>
      </c>
      <c r="P58" s="1833">
        <v>566.73658599999987</v>
      </c>
      <c r="Q58" s="1833">
        <v>600.39337</v>
      </c>
      <c r="R58" s="1833">
        <v>426.74487500000004</v>
      </c>
      <c r="S58" s="1833">
        <v>62.436314000000003</v>
      </c>
      <c r="T58" s="1184">
        <v>125.94534299999999</v>
      </c>
      <c r="U58" s="1184">
        <v>73.95321100000001</v>
      </c>
      <c r="V58" s="1184">
        <v>83.811275999999992</v>
      </c>
      <c r="W58" s="2384">
        <v>406.28936199999998</v>
      </c>
    </row>
    <row r="59" spans="1:23" ht="9.9499999999999993" customHeight="1">
      <c r="A59" s="804">
        <v>51</v>
      </c>
      <c r="B59" s="785" t="s">
        <v>470</v>
      </c>
      <c r="C59" s="1239">
        <v>2358.8000000000002</v>
      </c>
      <c r="D59" s="1835">
        <v>1720.5</v>
      </c>
      <c r="E59" s="1835">
        <v>954.1</v>
      </c>
      <c r="F59" s="1835">
        <v>4979.3999999999996</v>
      </c>
      <c r="G59" s="1835">
        <v>4064.4</v>
      </c>
      <c r="H59" s="1835">
        <v>8521.9</v>
      </c>
      <c r="I59" s="1836">
        <v>9493.2000000000007</v>
      </c>
      <c r="J59" s="1836">
        <v>8459</v>
      </c>
      <c r="K59" s="1836">
        <v>2499.594576</v>
      </c>
      <c r="L59" s="1836">
        <v>3384.0540470000001</v>
      </c>
      <c r="M59" s="1835">
        <v>3856.1571999999996</v>
      </c>
      <c r="N59" s="1835">
        <v>5488.1799179999998</v>
      </c>
      <c r="O59" s="1835">
        <v>6901.7445050000006</v>
      </c>
      <c r="P59" s="1835">
        <v>6057.3650750000006</v>
      </c>
      <c r="Q59" s="1835">
        <v>3235.9928919999998</v>
      </c>
      <c r="R59" s="1835">
        <v>2507.8173569999999</v>
      </c>
      <c r="S59" s="1835">
        <v>718.9002089999999</v>
      </c>
      <c r="T59" s="1239">
        <v>3118.0286370000003</v>
      </c>
      <c r="U59" s="1239">
        <v>4010.2074620000003</v>
      </c>
      <c r="V59" s="1239">
        <v>3635.5223699999997</v>
      </c>
      <c r="W59" s="2385">
        <v>14018.688718000001</v>
      </c>
    </row>
    <row r="60" spans="1:23" ht="9.9499999999999993" customHeight="1">
      <c r="A60" s="804">
        <v>52</v>
      </c>
      <c r="B60" s="785" t="s">
        <v>471</v>
      </c>
      <c r="C60" s="1183">
        <v>197.9</v>
      </c>
      <c r="D60" s="1833">
        <v>316</v>
      </c>
      <c r="E60" s="1833">
        <v>292.5</v>
      </c>
      <c r="F60" s="1833">
        <v>375.8</v>
      </c>
      <c r="G60" s="1833">
        <v>165.7</v>
      </c>
      <c r="H60" s="1833">
        <v>284.7</v>
      </c>
      <c r="I60" s="1834">
        <v>280.7</v>
      </c>
      <c r="J60" s="1834">
        <v>447.7</v>
      </c>
      <c r="K60" s="1834">
        <v>394.32500699999997</v>
      </c>
      <c r="L60" s="1834">
        <v>173.964181</v>
      </c>
      <c r="M60" s="1833">
        <v>290.92056600000001</v>
      </c>
      <c r="N60" s="1833">
        <v>120.44613600000001</v>
      </c>
      <c r="O60" s="1833">
        <v>99.945382000000009</v>
      </c>
      <c r="P60" s="1833">
        <v>194.13554400000001</v>
      </c>
      <c r="Q60" s="1833">
        <v>113.483215</v>
      </c>
      <c r="R60" s="1833">
        <v>68.879587000000001</v>
      </c>
      <c r="S60" s="1833">
        <v>39.073099999999997</v>
      </c>
      <c r="T60" s="1184">
        <v>27.387036999999999</v>
      </c>
      <c r="U60" s="1184">
        <v>32.703372000000002</v>
      </c>
      <c r="V60" s="1184">
        <v>59.381904000000006</v>
      </c>
      <c r="W60" s="2384">
        <v>173.964181</v>
      </c>
    </row>
    <row r="61" spans="1:23" ht="9.9499999999999993" customHeight="1">
      <c r="A61" s="804">
        <v>53</v>
      </c>
      <c r="B61" s="785" t="s">
        <v>472</v>
      </c>
      <c r="C61" s="1183">
        <v>10.199999999999999</v>
      </c>
      <c r="D61" s="1833">
        <v>2095.9</v>
      </c>
      <c r="E61" s="1833">
        <v>2344.6</v>
      </c>
      <c r="F61" s="1833">
        <v>1376.1</v>
      </c>
      <c r="G61" s="1833">
        <v>775.5</v>
      </c>
      <c r="H61" s="1833">
        <v>325.5</v>
      </c>
      <c r="I61" s="1834">
        <v>1896</v>
      </c>
      <c r="J61" s="1834">
        <v>88</v>
      </c>
      <c r="K61" s="1834">
        <v>91.218620999999985</v>
      </c>
      <c r="L61" s="1834">
        <v>150.51003800000004</v>
      </c>
      <c r="M61" s="1833">
        <v>117.49787000000001</v>
      </c>
      <c r="N61" s="1833">
        <v>112.13377700000001</v>
      </c>
      <c r="O61" s="1833">
        <v>102.93312299999998</v>
      </c>
      <c r="P61" s="1833">
        <v>152.80708400000006</v>
      </c>
      <c r="Q61" s="1833">
        <v>256.10290800000001</v>
      </c>
      <c r="R61" s="1833">
        <v>221.26737299999999</v>
      </c>
      <c r="S61" s="1833">
        <v>28.865566000000001</v>
      </c>
      <c r="T61" s="1184">
        <v>57.574712000000005</v>
      </c>
      <c r="U61" s="1184">
        <v>40.297408000000004</v>
      </c>
      <c r="V61" s="1184">
        <v>89.245447999999996</v>
      </c>
      <c r="W61" s="2384">
        <v>231.04591500000004</v>
      </c>
    </row>
    <row r="62" spans="1:23" ht="9.9499999999999993" customHeight="1">
      <c r="A62" s="804">
        <v>54</v>
      </c>
      <c r="B62" s="785" t="s">
        <v>496</v>
      </c>
      <c r="C62" s="1183">
        <v>2032</v>
      </c>
      <c r="D62" s="1833">
        <v>2854.3</v>
      </c>
      <c r="E62" s="1833">
        <v>2455.6999999999998</v>
      </c>
      <c r="F62" s="1833">
        <v>1966.6</v>
      </c>
      <c r="G62" s="1833">
        <v>2927.3</v>
      </c>
      <c r="H62" s="1833">
        <v>1910.5</v>
      </c>
      <c r="I62" s="1834">
        <v>2609.1</v>
      </c>
      <c r="J62" s="1834">
        <v>1275.1999999999998</v>
      </c>
      <c r="K62" s="1834">
        <v>637.85837099999992</v>
      </c>
      <c r="L62" s="1834">
        <v>902.12110200000006</v>
      </c>
      <c r="M62" s="1833">
        <v>869.03105100000005</v>
      </c>
      <c r="N62" s="1833">
        <v>709.65934700000003</v>
      </c>
      <c r="O62" s="1833">
        <v>707.87089400000013</v>
      </c>
      <c r="P62" s="1833">
        <v>743.33650599999999</v>
      </c>
      <c r="Q62" s="1833">
        <v>724.79880300000002</v>
      </c>
      <c r="R62" s="1833">
        <v>538.20737999999994</v>
      </c>
      <c r="S62" s="1833">
        <v>137.30024699999998</v>
      </c>
      <c r="T62" s="1184">
        <v>1176.2288229999999</v>
      </c>
      <c r="U62" s="1184">
        <v>1352.0606400000001</v>
      </c>
      <c r="V62" s="1184">
        <v>1214.7214549999999</v>
      </c>
      <c r="W62" s="2384">
        <v>4707.8149730000005</v>
      </c>
    </row>
    <row r="63" spans="1:23" ht="9.9499999999999993" customHeight="1">
      <c r="A63" s="804">
        <v>55</v>
      </c>
      <c r="B63" s="785" t="s">
        <v>473</v>
      </c>
      <c r="C63" s="1183">
        <v>1456.1</v>
      </c>
      <c r="D63" s="1833">
        <v>1610.8</v>
      </c>
      <c r="E63" s="1833">
        <v>1256.8</v>
      </c>
      <c r="F63" s="1833">
        <v>1395.8</v>
      </c>
      <c r="G63" s="1833">
        <v>2173</v>
      </c>
      <c r="H63" s="1833">
        <v>2735.2</v>
      </c>
      <c r="I63" s="1834">
        <v>1942.8999999999999</v>
      </c>
      <c r="J63" s="1834">
        <v>1854.8999999999999</v>
      </c>
      <c r="K63" s="1834">
        <v>1495.1802399999997</v>
      </c>
      <c r="L63" s="1834">
        <v>2609.1814549999999</v>
      </c>
      <c r="M63" s="1833">
        <v>2641.3068489999996</v>
      </c>
      <c r="N63" s="1833">
        <v>2941.1012700000001</v>
      </c>
      <c r="O63" s="1833">
        <v>2146.0153399999999</v>
      </c>
      <c r="P63" s="1833">
        <v>3473.1000949999998</v>
      </c>
      <c r="Q63" s="1833">
        <v>4854.7002590000002</v>
      </c>
      <c r="R63" s="1833">
        <v>3622.3538639999997</v>
      </c>
      <c r="S63" s="1833">
        <v>853.98993200000007</v>
      </c>
      <c r="T63" s="1184">
        <v>484.92333500000001</v>
      </c>
      <c r="U63" s="1184">
        <v>696.02962700000012</v>
      </c>
      <c r="V63" s="1184">
        <v>1017.851852</v>
      </c>
      <c r="W63" s="2384">
        <v>2955.525756</v>
      </c>
    </row>
    <row r="64" spans="1:23" ht="9.9499999999999993" customHeight="1">
      <c r="A64" s="804">
        <v>56</v>
      </c>
      <c r="B64" s="785" t="s">
        <v>474</v>
      </c>
      <c r="C64" s="1183">
        <v>58.6</v>
      </c>
      <c r="D64" s="1833">
        <v>69.8</v>
      </c>
      <c r="E64" s="1833">
        <v>155.19999999999999</v>
      </c>
      <c r="F64" s="1833">
        <v>74.900000000000006</v>
      </c>
      <c r="G64" s="1833">
        <v>475.1</v>
      </c>
      <c r="H64" s="1833">
        <v>194.6</v>
      </c>
      <c r="I64" s="1834">
        <v>155.89999999999998</v>
      </c>
      <c r="J64" s="1834">
        <v>211</v>
      </c>
      <c r="K64" s="1834">
        <v>67.613732999999996</v>
      </c>
      <c r="L64" s="1834">
        <v>81.136953000000005</v>
      </c>
      <c r="M64" s="1833">
        <v>107.52999399999999</v>
      </c>
      <c r="N64" s="1833">
        <v>85.236209000000002</v>
      </c>
      <c r="O64" s="1833">
        <v>166.36050699999998</v>
      </c>
      <c r="P64" s="1833">
        <v>399.62962699999991</v>
      </c>
      <c r="Q64" s="1833">
        <v>214.87741699999998</v>
      </c>
      <c r="R64" s="1833">
        <v>198.21536900000001</v>
      </c>
      <c r="S64" s="1833">
        <v>37.522226000000003</v>
      </c>
      <c r="T64" s="1184">
        <v>141.793511</v>
      </c>
      <c r="U64" s="1184">
        <v>105.56196200000001</v>
      </c>
      <c r="V64" s="1184">
        <v>120.426804</v>
      </c>
      <c r="W64" s="2384">
        <v>517.37757099999999</v>
      </c>
    </row>
    <row r="65" spans="1:23" ht="9.9499999999999993" customHeight="1">
      <c r="A65" s="804">
        <v>57</v>
      </c>
      <c r="B65" s="785" t="s">
        <v>475</v>
      </c>
      <c r="C65" s="1183">
        <v>1684.5</v>
      </c>
      <c r="D65" s="1833">
        <v>2155.6999999999998</v>
      </c>
      <c r="E65" s="1833">
        <v>2705</v>
      </c>
      <c r="F65" s="1833">
        <v>4391.8</v>
      </c>
      <c r="G65" s="1833">
        <v>5502.1</v>
      </c>
      <c r="H65" s="1833">
        <v>4235.8999999999996</v>
      </c>
      <c r="I65" s="1834">
        <v>4215.2</v>
      </c>
      <c r="J65" s="1834">
        <v>2859.2999999999997</v>
      </c>
      <c r="K65" s="1834">
        <v>2868.8998219999999</v>
      </c>
      <c r="L65" s="1834">
        <v>4966.8707380000005</v>
      </c>
      <c r="M65" s="1833">
        <v>4772.2814899999994</v>
      </c>
      <c r="N65" s="1833">
        <v>5876.9056860000001</v>
      </c>
      <c r="O65" s="1833">
        <v>7618.1258530000005</v>
      </c>
      <c r="P65" s="1833">
        <v>10779.367026000002</v>
      </c>
      <c r="Q65" s="1833">
        <v>8518.1883999999991</v>
      </c>
      <c r="R65" s="1833">
        <v>6873.2678930000002</v>
      </c>
      <c r="S65" s="1833">
        <v>1419.9617929999999</v>
      </c>
      <c r="T65" s="1184">
        <v>1349.715334</v>
      </c>
      <c r="U65" s="1184">
        <v>1540.704197</v>
      </c>
      <c r="V65" s="1184">
        <v>1997.593492</v>
      </c>
      <c r="W65" s="2384">
        <v>6360.6244820000002</v>
      </c>
    </row>
    <row r="66" spans="1:23" ht="9.9499999999999993" customHeight="1">
      <c r="A66" s="804">
        <v>58</v>
      </c>
      <c r="B66" s="785" t="s">
        <v>476</v>
      </c>
      <c r="C66" s="1183">
        <v>148.4</v>
      </c>
      <c r="D66" s="1833">
        <v>158.9</v>
      </c>
      <c r="E66" s="1833">
        <v>70.7</v>
      </c>
      <c r="F66" s="1833">
        <v>51.6</v>
      </c>
      <c r="G66" s="1833">
        <v>261</v>
      </c>
      <c r="H66" s="1833">
        <v>351.2</v>
      </c>
      <c r="I66" s="1834">
        <v>424.70000000000005</v>
      </c>
      <c r="J66" s="1834">
        <v>584.80000000000007</v>
      </c>
      <c r="K66" s="1834">
        <v>334.356178</v>
      </c>
      <c r="L66" s="1834">
        <v>355.38262300000002</v>
      </c>
      <c r="M66" s="1833">
        <v>408.96213399999999</v>
      </c>
      <c r="N66" s="1833">
        <v>463.08743000000004</v>
      </c>
      <c r="O66" s="1833">
        <v>596.11083099999996</v>
      </c>
      <c r="P66" s="1833">
        <v>505.61405400000001</v>
      </c>
      <c r="Q66" s="1833">
        <v>587.01645299999996</v>
      </c>
      <c r="R66" s="1833">
        <v>428.27255400000001</v>
      </c>
      <c r="S66" s="1833">
        <v>71.381814000000006</v>
      </c>
      <c r="T66" s="1184">
        <v>128.17598100000001</v>
      </c>
      <c r="U66" s="1184">
        <v>142.99506200000002</v>
      </c>
      <c r="V66" s="1184">
        <v>114.79619099999999</v>
      </c>
      <c r="W66" s="2384">
        <v>522.48468300000002</v>
      </c>
    </row>
    <row r="67" spans="1:23" ht="9.9499999999999993" customHeight="1">
      <c r="A67" s="804">
        <v>59</v>
      </c>
      <c r="B67" s="785" t="s">
        <v>477</v>
      </c>
      <c r="C67" s="1183">
        <v>65.7</v>
      </c>
      <c r="D67" s="1833">
        <v>85.8</v>
      </c>
      <c r="E67" s="1833">
        <v>123.6</v>
      </c>
      <c r="F67" s="1833">
        <v>126.8</v>
      </c>
      <c r="G67" s="1833">
        <v>145.69999999999999</v>
      </c>
      <c r="H67" s="1833">
        <v>158.19999999999999</v>
      </c>
      <c r="I67" s="1834">
        <v>178.8</v>
      </c>
      <c r="J67" s="1834">
        <v>220.5</v>
      </c>
      <c r="K67" s="1834">
        <v>0.23580199999999996</v>
      </c>
      <c r="L67" s="1834">
        <v>0.30127599999999999</v>
      </c>
      <c r="M67" s="1833">
        <v>0.70815600000000001</v>
      </c>
      <c r="N67" s="1833">
        <v>1.3911310000000001</v>
      </c>
      <c r="O67" s="1833">
        <v>7.3567239999999998</v>
      </c>
      <c r="P67" s="1833">
        <v>0.108677</v>
      </c>
      <c r="Q67" s="1833">
        <v>1.6415619999999997</v>
      </c>
      <c r="R67" s="1833">
        <v>0.5043169999999999</v>
      </c>
      <c r="S67" s="1833">
        <v>0.10563800000000001</v>
      </c>
      <c r="T67" s="1184">
        <v>6.5116610000000001</v>
      </c>
      <c r="U67" s="1184">
        <v>149.19354900000002</v>
      </c>
      <c r="V67" s="1184">
        <v>136.44725600000001</v>
      </c>
      <c r="W67" s="2384">
        <v>299.65779100000003</v>
      </c>
    </row>
    <row r="68" spans="1:23" ht="9.9499999999999993" customHeight="1">
      <c r="A68" s="804">
        <v>60</v>
      </c>
      <c r="B68" s="785" t="s">
        <v>478</v>
      </c>
      <c r="C68" s="1183">
        <v>1120.5999999999999</v>
      </c>
      <c r="D68" s="1833">
        <v>963.9</v>
      </c>
      <c r="E68" s="1833">
        <v>954.1</v>
      </c>
      <c r="F68" s="1833">
        <v>1819</v>
      </c>
      <c r="G68" s="1833">
        <v>1818.6</v>
      </c>
      <c r="H68" s="1833">
        <v>1701.4</v>
      </c>
      <c r="I68" s="1834">
        <v>2941.6</v>
      </c>
      <c r="J68" s="1834">
        <v>2614.6999999999998</v>
      </c>
      <c r="K68" s="1834">
        <v>1599.4443229999999</v>
      </c>
      <c r="L68" s="1834">
        <v>1777.689255</v>
      </c>
      <c r="M68" s="1833">
        <v>1792.4187039999999</v>
      </c>
      <c r="N68" s="1833">
        <v>1364.292158</v>
      </c>
      <c r="O68" s="1833">
        <v>2305.9800370000003</v>
      </c>
      <c r="P68" s="1833">
        <v>3242.8606429999995</v>
      </c>
      <c r="Q68" s="1833">
        <v>3472.7997310000001</v>
      </c>
      <c r="R68" s="1833">
        <v>3483.6291340000002</v>
      </c>
      <c r="S68" s="1833">
        <v>256.327381</v>
      </c>
      <c r="T68" s="1184">
        <v>1599.6062559999998</v>
      </c>
      <c r="U68" s="1184">
        <v>1195.757308</v>
      </c>
      <c r="V68" s="1184">
        <v>1414.8295419999999</v>
      </c>
      <c r="W68" s="2384">
        <v>5261.8395660000006</v>
      </c>
    </row>
    <row r="69" spans="1:23" ht="9.9499999999999993" customHeight="1">
      <c r="A69" s="804">
        <v>61</v>
      </c>
      <c r="B69" s="785" t="s">
        <v>479</v>
      </c>
      <c r="C69" s="1183">
        <v>179</v>
      </c>
      <c r="D69" s="1833">
        <v>245.2</v>
      </c>
      <c r="E69" s="1833">
        <v>179.6</v>
      </c>
      <c r="F69" s="1833">
        <v>121.4</v>
      </c>
      <c r="G69" s="1833">
        <v>232.2</v>
      </c>
      <c r="H69" s="1833">
        <v>201.9</v>
      </c>
      <c r="I69" s="1834">
        <v>226.7</v>
      </c>
      <c r="J69" s="1834">
        <v>252.1</v>
      </c>
      <c r="K69" s="1834">
        <v>292.93931199999997</v>
      </c>
      <c r="L69" s="1834">
        <v>375.28064399999994</v>
      </c>
      <c r="M69" s="1833">
        <v>383.839494</v>
      </c>
      <c r="N69" s="1833">
        <v>487.43943100000001</v>
      </c>
      <c r="O69" s="1833">
        <v>480.6748</v>
      </c>
      <c r="P69" s="1833">
        <v>554.76366499999995</v>
      </c>
      <c r="Q69" s="1833">
        <v>611.05762199999992</v>
      </c>
      <c r="R69" s="1833">
        <v>472.90163399999994</v>
      </c>
      <c r="S69" s="1833">
        <v>28.587365999999999</v>
      </c>
      <c r="T69" s="1184">
        <v>96.869430999999992</v>
      </c>
      <c r="U69" s="1184">
        <v>129.38787500000001</v>
      </c>
      <c r="V69" s="1184">
        <v>130.66198499999999</v>
      </c>
      <c r="W69" s="2384">
        <v>471.79228599999999</v>
      </c>
    </row>
    <row r="70" spans="1:23" ht="9.9499999999999993" customHeight="1">
      <c r="A70" s="804">
        <v>62</v>
      </c>
      <c r="B70" s="785" t="s">
        <v>480</v>
      </c>
      <c r="C70" s="1183">
        <v>373.8</v>
      </c>
      <c r="D70" s="1833">
        <v>832</v>
      </c>
      <c r="E70" s="1833">
        <v>792.6</v>
      </c>
      <c r="F70" s="1833">
        <v>1039.7</v>
      </c>
      <c r="G70" s="1833">
        <v>1019.7</v>
      </c>
      <c r="H70" s="1833">
        <v>1426.5</v>
      </c>
      <c r="I70" s="1834">
        <v>1788.8999999999999</v>
      </c>
      <c r="J70" s="1834">
        <v>1757.8000000000002</v>
      </c>
      <c r="K70" s="1834">
        <v>1338.2629729999999</v>
      </c>
      <c r="L70" s="1834">
        <v>1726.1988409999997</v>
      </c>
      <c r="M70" s="1833">
        <v>1877.1487479999998</v>
      </c>
      <c r="N70" s="1833">
        <v>1854.8139449999999</v>
      </c>
      <c r="O70" s="1833">
        <v>2729.9660699999999</v>
      </c>
      <c r="P70" s="1833">
        <v>2285.0964759999997</v>
      </c>
      <c r="Q70" s="1833">
        <v>2541.8864559999997</v>
      </c>
      <c r="R70" s="1833">
        <v>2226.9370000000004</v>
      </c>
      <c r="S70" s="1833">
        <v>169.691168</v>
      </c>
      <c r="T70" s="1184">
        <v>566.96745599999997</v>
      </c>
      <c r="U70" s="1184">
        <v>669.74531900000011</v>
      </c>
      <c r="V70" s="1184">
        <v>432.14277500000003</v>
      </c>
      <c r="W70" s="2384">
        <v>2254.9011170000003</v>
      </c>
    </row>
    <row r="71" spans="1:23" ht="9.9499999999999993" customHeight="1">
      <c r="A71" s="804">
        <v>63</v>
      </c>
      <c r="B71" s="785" t="s">
        <v>481</v>
      </c>
      <c r="C71" s="1183">
        <v>59.2</v>
      </c>
      <c r="D71" s="1833">
        <v>97.2</v>
      </c>
      <c r="E71" s="1833">
        <v>103.2</v>
      </c>
      <c r="F71" s="1833">
        <v>172.2</v>
      </c>
      <c r="G71" s="1833">
        <v>90</v>
      </c>
      <c r="H71" s="1833">
        <v>126.5</v>
      </c>
      <c r="I71" s="1834">
        <v>181.60000000000002</v>
      </c>
      <c r="J71" s="1834">
        <v>152.89999999999998</v>
      </c>
      <c r="K71" s="1834">
        <v>294.73558799999995</v>
      </c>
      <c r="L71" s="1834">
        <v>367.43034899999992</v>
      </c>
      <c r="M71" s="1833">
        <v>413.090149</v>
      </c>
      <c r="N71" s="1833">
        <v>349.65058099999999</v>
      </c>
      <c r="O71" s="1833">
        <v>500.648886</v>
      </c>
      <c r="P71" s="1833">
        <v>490.10820000000001</v>
      </c>
      <c r="Q71" s="1833">
        <v>540.02270599999997</v>
      </c>
      <c r="R71" s="1833">
        <v>500.70386699999995</v>
      </c>
      <c r="S71" s="1833">
        <v>53.177816</v>
      </c>
      <c r="T71" s="1184">
        <v>91.265434999999997</v>
      </c>
      <c r="U71" s="1184">
        <v>81.034364999999994</v>
      </c>
      <c r="V71" s="1184">
        <v>99.073461000000009</v>
      </c>
      <c r="W71" s="2384">
        <v>370.55862400000001</v>
      </c>
    </row>
    <row r="72" spans="1:23" ht="9.9499999999999993" customHeight="1">
      <c r="A72" s="804">
        <v>64</v>
      </c>
      <c r="B72" s="785" t="s">
        <v>482</v>
      </c>
      <c r="C72" s="1183">
        <v>932.1</v>
      </c>
      <c r="D72" s="1833">
        <v>2327.1</v>
      </c>
      <c r="E72" s="1833">
        <v>2372.5</v>
      </c>
      <c r="F72" s="1833">
        <v>458.4</v>
      </c>
      <c r="G72" s="1833">
        <v>283.8</v>
      </c>
      <c r="H72" s="1833">
        <v>303.8</v>
      </c>
      <c r="I72" s="1834">
        <v>96.6</v>
      </c>
      <c r="J72" s="1834">
        <v>234.70000000000002</v>
      </c>
      <c r="K72" s="1834">
        <v>95.156697999999992</v>
      </c>
      <c r="L72" s="1834">
        <v>100.279325</v>
      </c>
      <c r="M72" s="1833">
        <v>215.97295500000001</v>
      </c>
      <c r="N72" s="1833">
        <v>1416.384333</v>
      </c>
      <c r="O72" s="1833">
        <v>1992.334672</v>
      </c>
      <c r="P72" s="1833">
        <v>507.39164099999999</v>
      </c>
      <c r="Q72" s="1833">
        <v>384.20326000000006</v>
      </c>
      <c r="R72" s="1833">
        <v>402.55874900000003</v>
      </c>
      <c r="S72" s="1833">
        <v>100.95057</v>
      </c>
      <c r="T72" s="1184">
        <v>33.419568999999996</v>
      </c>
      <c r="U72" s="1184">
        <v>11.237037000000001</v>
      </c>
      <c r="V72" s="1184">
        <v>49.993635999999995</v>
      </c>
      <c r="W72" s="2384">
        <v>100.306185</v>
      </c>
    </row>
    <row r="73" spans="1:23" ht="9.9499999999999993" customHeight="1">
      <c r="A73" s="804">
        <v>65</v>
      </c>
      <c r="B73" s="785" t="s">
        <v>1649</v>
      </c>
      <c r="C73" s="1183">
        <v>932.1</v>
      </c>
      <c r="D73" s="1833">
        <v>2327.1</v>
      </c>
      <c r="E73" s="1833">
        <v>2372.5</v>
      </c>
      <c r="F73" s="1833">
        <v>458.4</v>
      </c>
      <c r="G73" s="1833">
        <v>283.8</v>
      </c>
      <c r="H73" s="1833">
        <v>303.8</v>
      </c>
      <c r="I73" s="1834">
        <v>96.6</v>
      </c>
      <c r="J73" s="1834">
        <v>234.70000000000002</v>
      </c>
      <c r="K73" s="1834"/>
      <c r="L73" s="1834"/>
      <c r="M73" s="1833"/>
      <c r="N73" s="1833"/>
      <c r="O73" s="1833">
        <v>6180.0429403219468</v>
      </c>
      <c r="P73" s="1833">
        <v>9666.5684180000026</v>
      </c>
      <c r="Q73" s="1833">
        <v>16198.828595999999</v>
      </c>
      <c r="R73" s="1833">
        <v>13875.389103827551</v>
      </c>
      <c r="S73" s="1833">
        <v>3212.2060878124998</v>
      </c>
      <c r="T73" s="1184">
        <v>33.419568999999996</v>
      </c>
      <c r="U73" s="1184">
        <v>11.237037000000001</v>
      </c>
      <c r="V73" s="1184">
        <v>49.993635999999995</v>
      </c>
      <c r="W73" s="2384">
        <v>100.306185</v>
      </c>
    </row>
    <row r="74" spans="1:23" ht="9.9499999999999993" customHeight="1">
      <c r="A74" s="799"/>
      <c r="B74" s="784"/>
      <c r="C74" s="1183"/>
      <c r="D74" s="1833"/>
      <c r="E74" s="1833"/>
      <c r="F74" s="1833"/>
      <c r="G74" s="1833"/>
      <c r="H74" s="1833"/>
      <c r="I74" s="1834"/>
      <c r="J74" s="1834"/>
      <c r="K74" s="1834"/>
      <c r="L74" s="1834"/>
      <c r="M74" s="1833"/>
      <c r="N74" s="1833"/>
      <c r="O74" s="1833"/>
      <c r="P74" s="1833"/>
      <c r="Q74" s="1833"/>
      <c r="R74" s="1833"/>
      <c r="S74" s="1833"/>
      <c r="T74" s="1184"/>
      <c r="U74" s="1184"/>
      <c r="V74" s="1184"/>
      <c r="W74" s="2384"/>
    </row>
    <row r="75" spans="1:23" ht="9.9499999999999993" customHeight="1">
      <c r="A75" s="797" t="s">
        <v>1268</v>
      </c>
      <c r="B75" s="798" t="s">
        <v>1505</v>
      </c>
      <c r="C75" s="1182">
        <v>15313.8</v>
      </c>
      <c r="D75" s="1831">
        <v>15353.99</v>
      </c>
      <c r="E75" s="1831">
        <v>22573.4</v>
      </c>
      <c r="F75" s="1831">
        <v>18087.8</v>
      </c>
      <c r="G75" s="1837">
        <v>25287.1</v>
      </c>
      <c r="H75" s="1837">
        <v>26329.4</v>
      </c>
      <c r="I75" s="1832">
        <v>25253.1</v>
      </c>
      <c r="J75" s="1832">
        <v>42656.099999999991</v>
      </c>
      <c r="K75" s="1832">
        <v>27345.410065999968</v>
      </c>
      <c r="L75" s="1832">
        <v>37027.383609000084</v>
      </c>
      <c r="M75" s="1837">
        <v>49276.877764999997</v>
      </c>
      <c r="N75" s="1837">
        <v>57219.166938290007</v>
      </c>
      <c r="O75" s="1837">
        <v>63352.18226167807</v>
      </c>
      <c r="P75" s="1837">
        <v>72128.449482004187</v>
      </c>
      <c r="Q75" s="1837">
        <v>77852.524949002283</v>
      </c>
      <c r="R75" s="1837">
        <v>86995.984527442444</v>
      </c>
      <c r="S75" s="1837">
        <v>18049.764364136849</v>
      </c>
      <c r="T75" s="1185">
        <v>12640.556703</v>
      </c>
      <c r="U75" s="1185">
        <v>13473.931730000004</v>
      </c>
      <c r="V75" s="1185">
        <v>14592.295813000001</v>
      </c>
      <c r="W75" s="2386">
        <v>54227.818455999994</v>
      </c>
    </row>
    <row r="76" spans="1:23" ht="9.9499999999999993" customHeight="1">
      <c r="A76" s="800"/>
      <c r="B76" s="147"/>
      <c r="C76" s="1186"/>
      <c r="D76" s="1838"/>
      <c r="E76" s="1831"/>
      <c r="F76" s="1831"/>
      <c r="G76" s="1837"/>
      <c r="H76" s="1837"/>
      <c r="I76" s="1832"/>
      <c r="J76" s="1832"/>
      <c r="K76" s="1832"/>
      <c r="L76" s="1832"/>
      <c r="M76" s="1837"/>
      <c r="N76" s="1837"/>
      <c r="O76" s="1837"/>
      <c r="P76" s="1837"/>
      <c r="Q76" s="1837"/>
      <c r="R76" s="1837"/>
      <c r="S76" s="1837"/>
      <c r="T76" s="1185"/>
      <c r="U76" s="1185"/>
      <c r="V76" s="1185"/>
      <c r="W76" s="2386"/>
    </row>
    <row r="77" spans="1:23" ht="9.9499999999999993" customHeight="1">
      <c r="A77" s="801"/>
      <c r="B77" s="802" t="s">
        <v>775</v>
      </c>
      <c r="C77" s="1186">
        <v>53427.9</v>
      </c>
      <c r="D77" s="1839">
        <v>66637.2</v>
      </c>
      <c r="E77" s="1839">
        <v>78822.3</v>
      </c>
      <c r="F77" s="1839">
        <v>79561.2</v>
      </c>
      <c r="G77" s="1840">
        <v>122032</v>
      </c>
      <c r="H77" s="1840">
        <v>157220.9</v>
      </c>
      <c r="I77" s="1841">
        <v>134250.29999999999</v>
      </c>
      <c r="J77" s="1841">
        <v>162278.1</v>
      </c>
      <c r="K77" s="1841">
        <v>127257.728971</v>
      </c>
      <c r="L77" s="1841">
        <v>163100.16514800006</v>
      </c>
      <c r="M77" s="1840">
        <v>182861.87470000001</v>
      </c>
      <c r="N77" s="1840">
        <v>180692.13882160001</v>
      </c>
      <c r="O77" s="1840">
        <v>229198.61536000005</v>
      </c>
      <c r="P77" s="1840">
        <v>271014.51929000416</v>
      </c>
      <c r="Q77" s="1840">
        <v>295094.49210000224</v>
      </c>
      <c r="R77" s="1840">
        <v>279583.93137926998</v>
      </c>
      <c r="S77" s="1840">
        <v>55322.416081949341</v>
      </c>
      <c r="T77" s="1336">
        <v>60128.813988999995</v>
      </c>
      <c r="U77" s="1336">
        <v>60089.893187000009</v>
      </c>
      <c r="V77" s="1336">
        <v>62550.873265000002</v>
      </c>
      <c r="W77" s="2387">
        <v>236031.23304200001</v>
      </c>
    </row>
    <row r="78" spans="1:23" ht="2.25" customHeight="1">
      <c r="A78" s="114"/>
      <c r="B78" s="137"/>
    </row>
    <row r="79" spans="1:23" ht="9.9499999999999993" customHeight="1">
      <c r="A79" s="41" t="s">
        <v>98</v>
      </c>
    </row>
    <row r="80" spans="1:23" ht="9.9499999999999993" customHeight="1">
      <c r="A80" s="4" t="s">
        <v>1922</v>
      </c>
    </row>
  </sheetData>
  <phoneticPr fontId="0" type="noConversion"/>
  <pageMargins left="0.51181102362204722" right="0.51181102362204722" top="0.98425196850393704" bottom="0" header="0.51181102362204722" footer="0.19685039370078741"/>
  <pageSetup paperSize="9" firstPageNumber="121" orientation="portrait" useFirstPageNumber="1" r:id="rId1"/>
  <headerFooter alignWithMargins="0">
    <oddFooter>&amp;C&amp;"Times New Roman,Bold"&amp;10&amp;P</oddFooter>
  </headerFooter>
</worksheet>
</file>

<file path=xl/worksheets/sheet98.xml><?xml version="1.0" encoding="utf-8"?>
<worksheet xmlns="http://schemas.openxmlformats.org/spreadsheetml/2006/main" xmlns:r="http://schemas.openxmlformats.org/officeDocument/2006/relationships">
  <sheetPr codeName="Sheet84"/>
  <dimension ref="A1:AI74"/>
  <sheetViews>
    <sheetView topLeftCell="A61" zoomScale="145" zoomScaleNormal="145" workbookViewId="0">
      <selection activeCell="A67" sqref="A67:XFD67"/>
    </sheetView>
  </sheetViews>
  <sheetFormatPr defaultRowHeight="9"/>
  <cols>
    <col min="1" max="1" width="4.1640625" style="299" customWidth="1"/>
    <col min="2" max="2" width="3.33203125" style="299" customWidth="1"/>
    <col min="3" max="3" width="26.1640625" style="299" customWidth="1"/>
    <col min="4" max="8" width="7.83203125" style="1886" customWidth="1"/>
    <col min="9" max="11" width="7.83203125" style="299" customWidth="1"/>
    <col min="12" max="14" width="7.83203125" style="3" customWidth="1"/>
    <col min="15" max="15" width="7.5" style="3" customWidth="1"/>
    <col min="16" max="16" width="4.1640625" style="299" customWidth="1"/>
    <col min="17" max="17" width="3.33203125" style="299" customWidth="1"/>
    <col min="18" max="18" width="24.1640625" style="299" customWidth="1"/>
    <col min="19" max="27" width="10.33203125" style="3" customWidth="1"/>
    <col min="28" max="31" width="8" style="3" hidden="1" customWidth="1"/>
    <col min="32" max="33" width="5.83203125" style="3" hidden="1" customWidth="1"/>
    <col min="34" max="34" width="7.6640625" style="3" hidden="1" customWidth="1"/>
    <col min="35" max="35" width="8.6640625" style="3" hidden="1" customWidth="1"/>
    <col min="36" max="16384" width="9.33203125" style="299"/>
  </cols>
  <sheetData>
    <row r="1" spans="1:35" s="469" customFormat="1" ht="14.1" customHeight="1">
      <c r="A1" s="430" t="s">
        <v>2454</v>
      </c>
      <c r="B1" s="431"/>
      <c r="C1" s="431"/>
      <c r="D1" s="1881"/>
      <c r="E1" s="1881"/>
      <c r="F1" s="1881"/>
      <c r="G1" s="1881"/>
      <c r="H1" s="1881"/>
      <c r="I1" s="431"/>
      <c r="J1" s="431"/>
      <c r="K1" s="431"/>
      <c r="L1" s="459"/>
      <c r="M1" s="459"/>
      <c r="N1" s="459"/>
      <c r="O1" s="459"/>
      <c r="P1" s="430" t="s">
        <v>2280</v>
      </c>
      <c r="Q1" s="431"/>
      <c r="R1" s="431"/>
      <c r="S1" s="459"/>
      <c r="T1" s="459"/>
      <c r="U1" s="459"/>
      <c r="V1" s="459"/>
      <c r="W1" s="459"/>
      <c r="X1" s="459"/>
      <c r="Y1" s="459"/>
      <c r="Z1" s="459"/>
      <c r="AA1" s="460"/>
      <c r="AB1" s="459"/>
      <c r="AC1" s="459"/>
      <c r="AD1" s="459"/>
      <c r="AE1" s="460"/>
      <c r="AF1" s="459"/>
      <c r="AG1" s="459"/>
      <c r="AH1" s="460"/>
      <c r="AI1" s="459"/>
    </row>
    <row r="2" spans="1:35" s="471" customFormat="1" ht="14.1" customHeight="1">
      <c r="A2" s="2575"/>
      <c r="B2" s="2576"/>
      <c r="C2" s="2576"/>
      <c r="D2" s="1882"/>
      <c r="E2" s="1882"/>
      <c r="F2" s="1882"/>
      <c r="G2" s="1882"/>
      <c r="H2" s="1882"/>
      <c r="L2" s="463"/>
      <c r="M2" s="463"/>
      <c r="N2" s="463"/>
      <c r="O2" s="463"/>
      <c r="P2" s="2575"/>
      <c r="Q2" s="2576"/>
      <c r="R2" s="2576"/>
      <c r="S2" s="463"/>
      <c r="T2" s="463"/>
      <c r="U2" s="463"/>
      <c r="V2" s="463"/>
      <c r="W2" s="463"/>
      <c r="X2" s="463"/>
      <c r="Y2" s="463"/>
      <c r="Z2" s="463"/>
      <c r="AA2" s="464"/>
      <c r="AB2" s="463"/>
      <c r="AC2" s="463"/>
      <c r="AD2" s="463"/>
      <c r="AE2" s="464"/>
      <c r="AF2" s="463"/>
      <c r="AG2" s="463"/>
      <c r="AH2" s="464"/>
      <c r="AI2" s="463"/>
    </row>
    <row r="3" spans="1:35" s="471" customFormat="1" ht="14.1" customHeight="1">
      <c r="A3" s="475"/>
      <c r="D3" s="915"/>
      <c r="E3" s="915"/>
      <c r="F3" s="915"/>
      <c r="G3" s="915"/>
      <c r="H3" s="915"/>
      <c r="L3" s="463"/>
      <c r="M3" s="463"/>
      <c r="N3" s="463"/>
      <c r="O3" s="463"/>
      <c r="P3" s="475"/>
      <c r="S3" s="463"/>
      <c r="T3" s="463"/>
      <c r="U3" s="463"/>
      <c r="V3" s="463"/>
      <c r="W3" s="463"/>
      <c r="X3" s="463"/>
      <c r="Y3" s="463"/>
      <c r="Z3" s="463"/>
      <c r="AA3" s="464"/>
      <c r="AB3" s="463"/>
      <c r="AC3" s="463"/>
      <c r="AD3" s="463"/>
      <c r="AE3" s="464"/>
      <c r="AF3" s="463"/>
      <c r="AG3" s="463"/>
      <c r="AH3" s="464"/>
      <c r="AI3" s="463"/>
    </row>
    <row r="4" spans="1:35" s="463" customFormat="1" ht="14.1" customHeight="1">
      <c r="A4" s="465" t="s">
        <v>280</v>
      </c>
      <c r="B4" s="466"/>
      <c r="C4" s="466"/>
      <c r="D4" s="1659"/>
      <c r="E4" s="1659"/>
      <c r="F4" s="1659"/>
      <c r="G4" s="1659"/>
      <c r="H4" s="1659"/>
      <c r="I4" s="466"/>
      <c r="J4" s="466"/>
      <c r="K4" s="466"/>
      <c r="L4" s="466"/>
      <c r="M4" s="466"/>
      <c r="N4" s="466"/>
      <c r="O4" s="466"/>
      <c r="P4" s="465" t="s">
        <v>280</v>
      </c>
      <c r="Q4" s="466"/>
      <c r="R4" s="466"/>
      <c r="S4" s="466"/>
      <c r="T4" s="466"/>
      <c r="U4" s="466"/>
      <c r="V4" s="466"/>
      <c r="W4" s="466"/>
      <c r="X4" s="466"/>
      <c r="Y4" s="466"/>
      <c r="Z4" s="466"/>
      <c r="AA4" s="467"/>
      <c r="AB4" s="466"/>
      <c r="AC4" s="466"/>
      <c r="AD4" s="466"/>
      <c r="AE4" s="467"/>
      <c r="AF4" s="466"/>
      <c r="AG4" s="466"/>
      <c r="AH4" s="467"/>
      <c r="AI4" s="466"/>
    </row>
    <row r="5" spans="1:35" s="41" customFormat="1" ht="13.5" customHeight="1">
      <c r="A5" s="393"/>
      <c r="B5" s="386"/>
      <c r="C5" s="390"/>
      <c r="D5" s="1883"/>
      <c r="E5" s="1883"/>
      <c r="F5" s="1883"/>
      <c r="G5" s="1883"/>
      <c r="H5" s="1883"/>
      <c r="I5" s="2023"/>
      <c r="J5" s="2024"/>
      <c r="K5" s="2025"/>
      <c r="L5" s="2026"/>
      <c r="M5" s="2026"/>
      <c r="N5" s="2026"/>
      <c r="O5" s="2027"/>
      <c r="P5" s="393"/>
      <c r="Q5" s="386"/>
      <c r="R5" s="390"/>
      <c r="S5" s="2027"/>
      <c r="T5" s="2027"/>
      <c r="U5" s="2026"/>
      <c r="V5" s="2026"/>
      <c r="W5" s="2026"/>
      <c r="X5" s="2026"/>
      <c r="Y5" s="2026"/>
      <c r="Z5" s="2026"/>
      <c r="AA5" s="1187" t="s">
        <v>2897</v>
      </c>
      <c r="AB5" s="1188"/>
      <c r="AC5" s="1187"/>
      <c r="AD5" s="1187"/>
      <c r="AE5" s="1187"/>
      <c r="AF5" s="1188"/>
      <c r="AG5" s="1187"/>
      <c r="AH5" s="1187"/>
      <c r="AI5" s="898"/>
    </row>
    <row r="6" spans="1:35" s="41" customFormat="1" ht="13.5" customHeight="1">
      <c r="A6" s="2548" t="s">
        <v>333</v>
      </c>
      <c r="B6" s="2574"/>
      <c r="C6" s="2549"/>
      <c r="D6" s="1189" t="s">
        <v>746</v>
      </c>
      <c r="E6" s="1189" t="s">
        <v>748</v>
      </c>
      <c r="F6" s="1189" t="s">
        <v>895</v>
      </c>
      <c r="G6" s="1189" t="s">
        <v>873</v>
      </c>
      <c r="H6" s="1189" t="s">
        <v>1601</v>
      </c>
      <c r="I6" s="1189" t="s">
        <v>1683</v>
      </c>
      <c r="J6" s="1190" t="s">
        <v>1408</v>
      </c>
      <c r="K6" s="1191" t="s">
        <v>1441</v>
      </c>
      <c r="L6" s="1192" t="s">
        <v>1442</v>
      </c>
      <c r="M6" s="1192" t="s">
        <v>721</v>
      </c>
      <c r="N6" s="1192" t="s">
        <v>292</v>
      </c>
      <c r="O6" s="1192" t="s">
        <v>1195</v>
      </c>
      <c r="P6" s="2548" t="s">
        <v>333</v>
      </c>
      <c r="Q6" s="2574"/>
      <c r="R6" s="2549"/>
      <c r="S6" s="1031" t="s">
        <v>428</v>
      </c>
      <c r="T6" s="1031" t="s">
        <v>1828</v>
      </c>
      <c r="U6" s="2028" t="s">
        <v>1915</v>
      </c>
      <c r="V6" s="2029" t="s">
        <v>2019</v>
      </c>
      <c r="W6" s="2028" t="s">
        <v>2172</v>
      </c>
      <c r="X6" s="2028" t="s">
        <v>2295</v>
      </c>
      <c r="Y6" s="2028" t="s">
        <v>2635</v>
      </c>
      <c r="Z6" s="2028" t="s">
        <v>2898</v>
      </c>
      <c r="AA6" s="1828" t="s">
        <v>1681</v>
      </c>
      <c r="AB6" s="1537" t="s">
        <v>1682</v>
      </c>
      <c r="AC6" s="1031" t="s">
        <v>1679</v>
      </c>
      <c r="AD6" s="1031" t="s">
        <v>1680</v>
      </c>
      <c r="AE6" s="1341" t="s">
        <v>726</v>
      </c>
      <c r="AF6" s="1237" t="s">
        <v>1679</v>
      </c>
      <c r="AG6" s="1192" t="s">
        <v>1680</v>
      </c>
      <c r="AH6" s="1192" t="s">
        <v>726</v>
      </c>
      <c r="AI6" s="1077"/>
    </row>
    <row r="7" spans="1:35" s="371" customFormat="1" ht="11.25" customHeight="1">
      <c r="A7" s="1090" t="s">
        <v>1450</v>
      </c>
      <c r="B7" s="701"/>
      <c r="C7" s="1055"/>
      <c r="D7" s="1871">
        <v>20148.5</v>
      </c>
      <c r="E7" s="1871">
        <v>18161.099999999999</v>
      </c>
      <c r="F7" s="1871">
        <v>11614.7</v>
      </c>
      <c r="G7" s="1871">
        <v>14598</v>
      </c>
      <c r="H7" s="1871">
        <v>11544.6</v>
      </c>
      <c r="I7" s="1871">
        <v>14224.5</v>
      </c>
      <c r="J7" s="1871">
        <v>-902.19999999998254</v>
      </c>
      <c r="K7" s="1871">
        <v>23679.6000000001</v>
      </c>
      <c r="L7" s="1871">
        <v>41437.300000000003</v>
      </c>
      <c r="M7" s="1871">
        <v>-28135.199999999895</v>
      </c>
      <c r="N7" s="1871">
        <v>-12936.4</v>
      </c>
      <c r="O7" s="1871">
        <v>75979.20000000007</v>
      </c>
      <c r="P7" s="1090" t="s">
        <v>1450</v>
      </c>
      <c r="Q7" s="701"/>
      <c r="R7" s="1055"/>
      <c r="S7" s="1871">
        <v>57060.74</v>
      </c>
      <c r="T7" s="1871">
        <v>89721.500000000116</v>
      </c>
      <c r="U7" s="1872">
        <v>108319.79999999999</v>
      </c>
      <c r="V7" s="1872">
        <v>140418.4962113222</v>
      </c>
      <c r="W7" s="1872">
        <v>-10130.609031744534</v>
      </c>
      <c r="X7" s="1872">
        <v>-246822.22110370582</v>
      </c>
      <c r="Y7" s="1872">
        <v>-263629.61553114722</v>
      </c>
      <c r="Z7" s="1872">
        <v>-33615.766748631257</v>
      </c>
      <c r="AA7" s="1872">
        <v>34363.662187336566</v>
      </c>
      <c r="AB7" s="2032">
        <v>-81955.801759665803</v>
      </c>
      <c r="AC7" s="1193">
        <v>133186.64000000007</v>
      </c>
      <c r="AD7" s="1193">
        <v>140418.5478419959</v>
      </c>
      <c r="AE7" s="1193">
        <v>-1974.5554188921815</v>
      </c>
      <c r="AF7" s="1193">
        <v>895.99168225663016</v>
      </c>
      <c r="AG7" s="1193"/>
      <c r="AH7" s="1193">
        <v>4411.2399999999616</v>
      </c>
      <c r="AI7" s="1218"/>
    </row>
    <row r="8" spans="1:35" s="371" customFormat="1" ht="11.25" customHeight="1">
      <c r="A8" s="696" t="s">
        <v>334</v>
      </c>
      <c r="B8" s="701"/>
      <c r="C8" s="1055"/>
      <c r="D8" s="1873">
        <v>69788.5</v>
      </c>
      <c r="E8" s="1873">
        <v>57983.5</v>
      </c>
      <c r="F8" s="1873">
        <v>50760.7</v>
      </c>
      <c r="G8" s="1873">
        <v>55228.3</v>
      </c>
      <c r="H8" s="1874">
        <v>59956.1</v>
      </c>
      <c r="I8" s="1873">
        <v>61482.400000000001</v>
      </c>
      <c r="J8" s="1873">
        <v>61488.4</v>
      </c>
      <c r="K8" s="1873">
        <v>61971.1</v>
      </c>
      <c r="L8" s="1873">
        <v>69906.8</v>
      </c>
      <c r="M8" s="1874">
        <v>63177.5</v>
      </c>
      <c r="N8" s="1874">
        <v>68701.5</v>
      </c>
      <c r="O8" s="1874">
        <v>81511.8</v>
      </c>
      <c r="P8" s="696" t="s">
        <v>334</v>
      </c>
      <c r="Q8" s="701"/>
      <c r="R8" s="1055"/>
      <c r="S8" s="1874">
        <v>85989.8</v>
      </c>
      <c r="T8" s="1874">
        <v>100960.6</v>
      </c>
      <c r="U8" s="1874">
        <v>98276.299999999988</v>
      </c>
      <c r="V8" s="1874">
        <v>74866.08655195238</v>
      </c>
      <c r="W8" s="1874">
        <v>82127.4824455786</v>
      </c>
      <c r="X8" s="1874">
        <v>93473.56955684998</v>
      </c>
      <c r="Y8" s="1874">
        <v>113664.42300612597</v>
      </c>
      <c r="Z8" s="1874">
        <v>108288.0835693877</v>
      </c>
      <c r="AA8" s="1874">
        <v>31657.515533325262</v>
      </c>
      <c r="AB8" s="2033">
        <v>27192.168913126159</v>
      </c>
      <c r="AC8" s="1194">
        <v>51996.850000000006</v>
      </c>
      <c r="AD8" s="1194">
        <v>74866.121901952371</v>
      </c>
      <c r="AE8" s="1194">
        <v>20654.363181523426</v>
      </c>
      <c r="AF8" s="1194">
        <v>19911.73350171958</v>
      </c>
      <c r="AG8" s="1194"/>
      <c r="AH8" s="1194">
        <v>43273.4</v>
      </c>
      <c r="AI8" s="1219"/>
    </row>
    <row r="9" spans="1:35" s="1091" customFormat="1" ht="11.25" customHeight="1">
      <c r="A9" s="1100"/>
      <c r="B9" s="720" t="s">
        <v>335</v>
      </c>
      <c r="C9" s="1101"/>
      <c r="D9" s="1873">
        <v>13837</v>
      </c>
      <c r="E9" s="1873">
        <v>10452.1</v>
      </c>
      <c r="F9" s="1873">
        <v>0</v>
      </c>
      <c r="G9" s="1873">
        <v>0</v>
      </c>
      <c r="H9" s="1874">
        <v>0</v>
      </c>
      <c r="I9" s="1873">
        <v>0</v>
      </c>
      <c r="J9" s="1873">
        <v>0</v>
      </c>
      <c r="K9" s="1873">
        <v>0</v>
      </c>
      <c r="L9" s="1873">
        <v>0</v>
      </c>
      <c r="M9" s="1874">
        <v>0</v>
      </c>
      <c r="N9" s="1874">
        <v>0</v>
      </c>
      <c r="O9" s="1874">
        <v>0</v>
      </c>
      <c r="P9" s="1100"/>
      <c r="Q9" s="720" t="s">
        <v>335</v>
      </c>
      <c r="R9" s="1101"/>
      <c r="S9" s="1874">
        <v>0</v>
      </c>
      <c r="T9" s="1874">
        <v>0</v>
      </c>
      <c r="U9" s="1874">
        <v>0</v>
      </c>
      <c r="V9" s="1874">
        <v>0</v>
      </c>
      <c r="W9" s="1874">
        <v>0</v>
      </c>
      <c r="X9" s="1874">
        <v>12134.1</v>
      </c>
      <c r="Y9" s="1874">
        <v>15986.126076676604</v>
      </c>
      <c r="Z9" s="1874">
        <v>9590.2294740262005</v>
      </c>
      <c r="AA9" s="1874">
        <v>247.14336198799998</v>
      </c>
      <c r="AB9" s="2034">
        <v>0</v>
      </c>
      <c r="AC9" s="1195">
        <v>0</v>
      </c>
      <c r="AD9" s="1195">
        <v>0</v>
      </c>
      <c r="AE9" s="1195">
        <v>0</v>
      </c>
      <c r="AF9" s="1195">
        <v>0</v>
      </c>
      <c r="AG9" s="1195"/>
      <c r="AH9" s="1195">
        <v>0</v>
      </c>
      <c r="AI9" s="1220"/>
    </row>
    <row r="10" spans="1:35" s="1091" customFormat="1" ht="11.25" customHeight="1">
      <c r="A10" s="1100"/>
      <c r="B10" s="720" t="s">
        <v>1345</v>
      </c>
      <c r="C10" s="1101"/>
      <c r="D10" s="1873">
        <v>55951.5</v>
      </c>
      <c r="E10" s="1873">
        <v>47531.4</v>
      </c>
      <c r="F10" s="1873">
        <v>50760.7</v>
      </c>
      <c r="G10" s="1873">
        <v>55228.3</v>
      </c>
      <c r="H10" s="1874">
        <v>59956.1</v>
      </c>
      <c r="I10" s="1873">
        <v>61482.400000000001</v>
      </c>
      <c r="J10" s="1873">
        <v>61488.4</v>
      </c>
      <c r="K10" s="1873">
        <v>61971.1</v>
      </c>
      <c r="L10" s="1873">
        <v>69906.8</v>
      </c>
      <c r="M10" s="1874">
        <v>63177.5</v>
      </c>
      <c r="N10" s="1874">
        <v>68701.5</v>
      </c>
      <c r="O10" s="1874">
        <v>81511.8</v>
      </c>
      <c r="P10" s="1100"/>
      <c r="Q10" s="720" t="s">
        <v>1345</v>
      </c>
      <c r="R10" s="1101"/>
      <c r="S10" s="1874">
        <v>85989.8</v>
      </c>
      <c r="T10" s="1874">
        <v>100960.6</v>
      </c>
      <c r="U10" s="1874">
        <v>98276.299999999988</v>
      </c>
      <c r="V10" s="1874">
        <v>74866.08655195238</v>
      </c>
      <c r="W10" s="1874">
        <v>82127.4824455786</v>
      </c>
      <c r="X10" s="1874">
        <v>81339.469556849974</v>
      </c>
      <c r="Y10" s="1874">
        <v>97678.296929449367</v>
      </c>
      <c r="Z10" s="1874">
        <v>98697.854095361501</v>
      </c>
      <c r="AA10" s="1874">
        <v>31410.372171337262</v>
      </c>
      <c r="AB10" s="2034">
        <v>27192.168913126159</v>
      </c>
      <c r="AC10" s="1195">
        <v>51996.850000000006</v>
      </c>
      <c r="AD10" s="1195">
        <v>74866.121901952371</v>
      </c>
      <c r="AE10" s="1195">
        <v>20654.363181523426</v>
      </c>
      <c r="AF10" s="1195">
        <v>19911.73350171958</v>
      </c>
      <c r="AG10" s="1195"/>
      <c r="AH10" s="1195">
        <v>43273.4</v>
      </c>
      <c r="AI10" s="1220"/>
    </row>
    <row r="11" spans="1:35" s="371" customFormat="1" ht="11.25" customHeight="1">
      <c r="A11" s="696" t="s">
        <v>336</v>
      </c>
      <c r="B11" s="701"/>
      <c r="C11" s="1055"/>
      <c r="D11" s="1873">
        <v>-126238</v>
      </c>
      <c r="E11" s="1873">
        <v>-111342</v>
      </c>
      <c r="F11" s="1873">
        <v>-121053</v>
      </c>
      <c r="G11" s="1873">
        <v>-132909.9</v>
      </c>
      <c r="H11" s="1874">
        <v>-145718.20000000001</v>
      </c>
      <c r="I11" s="1873">
        <v>-171540.8</v>
      </c>
      <c r="J11" s="1873">
        <v>-190437.1</v>
      </c>
      <c r="K11" s="1873">
        <v>-217962.8</v>
      </c>
      <c r="L11" s="1873">
        <v>-279227.8</v>
      </c>
      <c r="M11" s="1874">
        <v>-366692.5</v>
      </c>
      <c r="N11" s="1874">
        <v>-388371.4</v>
      </c>
      <c r="O11" s="1874">
        <v>-454653.1</v>
      </c>
      <c r="P11" s="696" t="s">
        <v>336</v>
      </c>
      <c r="Q11" s="701"/>
      <c r="R11" s="1055"/>
      <c r="S11" s="1874">
        <v>-547294.30000000005</v>
      </c>
      <c r="T11" s="1874">
        <v>-696373.3</v>
      </c>
      <c r="U11" s="1874">
        <v>-761773</v>
      </c>
      <c r="V11" s="1874">
        <v>-756487.88655387657</v>
      </c>
      <c r="W11" s="1874">
        <v>-977945.75328046305</v>
      </c>
      <c r="X11" s="1874">
        <v>-1229272.2591082696</v>
      </c>
      <c r="Y11" s="1874">
        <v>-1398685.06502843</v>
      </c>
      <c r="Z11" s="1874">
        <v>-1169261.4085394414</v>
      </c>
      <c r="AA11" s="1874">
        <v>-283228.37916315685</v>
      </c>
      <c r="AB11" s="2033">
        <v>-365710.25131640612</v>
      </c>
      <c r="AC11" s="1194">
        <v>-509403.5</v>
      </c>
      <c r="AD11" s="1194">
        <v>-756487.81885387655</v>
      </c>
      <c r="AE11" s="1194">
        <v>-216303.53132078622</v>
      </c>
      <c r="AF11" s="1194">
        <v>-241114.2254346835</v>
      </c>
      <c r="AG11" s="1194"/>
      <c r="AH11" s="1194">
        <v>-265544.8</v>
      </c>
      <c r="AI11" s="1219"/>
    </row>
    <row r="12" spans="1:35" s="1091" customFormat="1" ht="11.25" customHeight="1">
      <c r="A12" s="1100"/>
      <c r="B12" s="720" t="s">
        <v>335</v>
      </c>
      <c r="C12" s="1101"/>
      <c r="D12" s="1873">
        <v>-24940.7</v>
      </c>
      <c r="E12" s="1873">
        <v>-22136.5</v>
      </c>
      <c r="F12" s="1873">
        <v>-18811.599999999999</v>
      </c>
      <c r="G12" s="1873">
        <v>-20167.3</v>
      </c>
      <c r="H12" s="1874">
        <v>-26653.599999999999</v>
      </c>
      <c r="I12" s="1873">
        <v>-33657.199999999997</v>
      </c>
      <c r="J12" s="1873">
        <v>-33567.599999999999</v>
      </c>
      <c r="K12" s="1873">
        <v>-40815.699999999997</v>
      </c>
      <c r="L12" s="1873">
        <v>-41356.699999999997</v>
      </c>
      <c r="M12" s="1874">
        <v>-51607.199999999997</v>
      </c>
      <c r="N12" s="1874">
        <v>-75076.2</v>
      </c>
      <c r="O12" s="1874">
        <v>-92255.6</v>
      </c>
      <c r="P12" s="1100"/>
      <c r="Q12" s="720" t="s">
        <v>335</v>
      </c>
      <c r="R12" s="1101"/>
      <c r="S12" s="1874">
        <v>-107138.9</v>
      </c>
      <c r="T12" s="1874">
        <v>-132976.4</v>
      </c>
      <c r="U12" s="1874">
        <v>-112044.59999999999</v>
      </c>
      <c r="V12" s="1874">
        <v>-68724.400000000009</v>
      </c>
      <c r="W12" s="1874">
        <v>-121413.79999999997</v>
      </c>
      <c r="X12" s="1874">
        <v>-173067.09999999998</v>
      </c>
      <c r="Y12" s="1874">
        <v>-215538.52080500001</v>
      </c>
      <c r="Z12" s="1874">
        <v>-166928.55910497997</v>
      </c>
      <c r="AA12" s="1874">
        <v>-23337.416357690003</v>
      </c>
      <c r="AB12" s="2034">
        <v>-50064.499999999993</v>
      </c>
      <c r="AC12" s="1195">
        <v>-40912.400000000001</v>
      </c>
      <c r="AD12" s="1195">
        <v>-68724.400000000009</v>
      </c>
      <c r="AE12" s="1195">
        <v>-21095.3</v>
      </c>
      <c r="AF12" s="1195">
        <v>-30378.399999999998</v>
      </c>
      <c r="AG12" s="1195"/>
      <c r="AH12" s="1195">
        <v>-49489.2</v>
      </c>
      <c r="AI12" s="1220"/>
    </row>
    <row r="13" spans="1:35" s="1091" customFormat="1" ht="11.25" customHeight="1">
      <c r="A13" s="1100"/>
      <c r="B13" s="720" t="s">
        <v>1345</v>
      </c>
      <c r="C13" s="1101"/>
      <c r="D13" s="1873">
        <v>-101297.3</v>
      </c>
      <c r="E13" s="1873">
        <v>-89205.5</v>
      </c>
      <c r="F13" s="1873">
        <v>-102241.4</v>
      </c>
      <c r="G13" s="1873">
        <v>-112742.6</v>
      </c>
      <c r="H13" s="1874">
        <v>-119064.6</v>
      </c>
      <c r="I13" s="1873">
        <v>-137883.6</v>
      </c>
      <c r="J13" s="1873">
        <v>-156869.5</v>
      </c>
      <c r="K13" s="1873">
        <v>-177147.1</v>
      </c>
      <c r="L13" s="1873">
        <v>-237871.1</v>
      </c>
      <c r="M13" s="1874">
        <v>-315085.3</v>
      </c>
      <c r="N13" s="1874">
        <v>-313295.2</v>
      </c>
      <c r="O13" s="1874">
        <v>-362397.5</v>
      </c>
      <c r="P13" s="1100"/>
      <c r="Q13" s="720" t="s">
        <v>1345</v>
      </c>
      <c r="R13" s="1101"/>
      <c r="S13" s="1874">
        <v>-440155.4</v>
      </c>
      <c r="T13" s="1874">
        <v>-563396.9</v>
      </c>
      <c r="U13" s="1874">
        <v>-649728.4</v>
      </c>
      <c r="V13" s="1874">
        <v>-687763.48655387654</v>
      </c>
      <c r="W13" s="1874">
        <v>-856531.95328046312</v>
      </c>
      <c r="X13" s="1874">
        <v>-1056205.1591082695</v>
      </c>
      <c r="Y13" s="1874">
        <v>-1183146.5442234299</v>
      </c>
      <c r="Z13" s="1874">
        <v>-1002332.8494344614</v>
      </c>
      <c r="AA13" s="1874">
        <v>-259890.96280546684</v>
      </c>
      <c r="AB13" s="2034">
        <v>-315645.75131640612</v>
      </c>
      <c r="AC13" s="1195">
        <v>-468491.10000000003</v>
      </c>
      <c r="AD13" s="1195">
        <v>-687763.41885387653</v>
      </c>
      <c r="AE13" s="1195">
        <v>-195208.23132078623</v>
      </c>
      <c r="AF13" s="1195">
        <v>-210735.82543468353</v>
      </c>
      <c r="AG13" s="1195"/>
      <c r="AH13" s="1195">
        <v>-216055.6</v>
      </c>
      <c r="AI13" s="1220"/>
    </row>
    <row r="14" spans="1:35" s="1093" customFormat="1" ht="11.25" customHeight="1">
      <c r="A14" s="1092" t="s">
        <v>337</v>
      </c>
      <c r="B14" s="751"/>
      <c r="C14" s="752"/>
      <c r="D14" s="1875">
        <v>-56449.5</v>
      </c>
      <c r="E14" s="1875">
        <v>-53358.5</v>
      </c>
      <c r="F14" s="1875">
        <v>-70292.3</v>
      </c>
      <c r="G14" s="1875">
        <v>-77681.600000000006</v>
      </c>
      <c r="H14" s="1876">
        <v>-85762.1</v>
      </c>
      <c r="I14" s="1875">
        <v>-110058.4</v>
      </c>
      <c r="J14" s="1875">
        <v>-128948.7</v>
      </c>
      <c r="K14" s="1875">
        <v>-155991.70000000001</v>
      </c>
      <c r="L14" s="1875">
        <v>-209321</v>
      </c>
      <c r="M14" s="1876">
        <v>-303515</v>
      </c>
      <c r="N14" s="1876">
        <v>-319669.90000000002</v>
      </c>
      <c r="O14" s="1876">
        <v>-373141.3</v>
      </c>
      <c r="P14" s="1092" t="s">
        <v>337</v>
      </c>
      <c r="Q14" s="751"/>
      <c r="R14" s="752"/>
      <c r="S14" s="1876">
        <v>-461304.5</v>
      </c>
      <c r="T14" s="1876">
        <v>-595412.69999999995</v>
      </c>
      <c r="U14" s="1876">
        <v>-663496.70000000007</v>
      </c>
      <c r="V14" s="1876">
        <v>-681621.80000192416</v>
      </c>
      <c r="W14" s="1876">
        <v>-895818.27083488437</v>
      </c>
      <c r="X14" s="1876">
        <v>-1135798.6895514196</v>
      </c>
      <c r="Y14" s="1876">
        <v>-1285020.642022304</v>
      </c>
      <c r="Z14" s="1876">
        <v>-1060973.3249700537</v>
      </c>
      <c r="AA14" s="1876">
        <v>-251570.86362983158</v>
      </c>
      <c r="AB14" s="2035">
        <v>-338518.08240327996</v>
      </c>
      <c r="AC14" s="1196">
        <v>-457406.65</v>
      </c>
      <c r="AD14" s="1196">
        <v>-681621.69695192412</v>
      </c>
      <c r="AE14" s="1196">
        <v>-195649.16813926279</v>
      </c>
      <c r="AF14" s="1196">
        <v>-221202.49193296392</v>
      </c>
      <c r="AG14" s="1196"/>
      <c r="AH14" s="1196">
        <v>-222271.4</v>
      </c>
      <c r="AI14" s="1221"/>
    </row>
    <row r="15" spans="1:35" s="1106" customFormat="1" ht="11.25" customHeight="1">
      <c r="A15" s="1094" t="s">
        <v>338</v>
      </c>
      <c r="B15" s="1104"/>
      <c r="C15" s="1105"/>
      <c r="D15" s="1875">
        <v>9302.2999999999993</v>
      </c>
      <c r="E15" s="1875">
        <v>3938.4</v>
      </c>
      <c r="F15" s="1875">
        <v>7049.7</v>
      </c>
      <c r="G15" s="1875">
        <v>9074.9</v>
      </c>
      <c r="H15" s="1876">
        <v>-2034.2</v>
      </c>
      <c r="I15" s="1875">
        <v>-6818.3</v>
      </c>
      <c r="J15" s="1875">
        <v>-8377.2999999999993</v>
      </c>
      <c r="K15" s="1875">
        <v>-11092</v>
      </c>
      <c r="L15" s="1875">
        <v>-10478</v>
      </c>
      <c r="M15" s="1876">
        <v>-16385.3</v>
      </c>
      <c r="N15" s="1876">
        <v>-8674.5999999999913</v>
      </c>
      <c r="O15" s="1876">
        <v>14057</v>
      </c>
      <c r="P15" s="1094" t="s">
        <v>338</v>
      </c>
      <c r="Q15" s="1104"/>
      <c r="R15" s="1105"/>
      <c r="S15" s="1876">
        <v>7585.8000000000175</v>
      </c>
      <c r="T15" s="1876">
        <v>20882.2</v>
      </c>
      <c r="U15" s="1876">
        <v>27617.499999999996</v>
      </c>
      <c r="V15" s="1876">
        <v>9849.172750314523</v>
      </c>
      <c r="W15" s="1876">
        <v>2891.333075273993</v>
      </c>
      <c r="X15" s="1876">
        <v>1690.745232357498</v>
      </c>
      <c r="Y15" s="1876">
        <v>-15227.653693710337</v>
      </c>
      <c r="Z15" s="1876">
        <v>-964.98753009759821</v>
      </c>
      <c r="AA15" s="1876">
        <v>-10593.844688563433</v>
      </c>
      <c r="AB15" s="2036">
        <v>-19810.434565943986</v>
      </c>
      <c r="AC15" s="1197">
        <v>5949.3999999999905</v>
      </c>
      <c r="AD15" s="1197">
        <v>9849.316562355205</v>
      </c>
      <c r="AE15" s="1197">
        <v>-2401.5327664531706</v>
      </c>
      <c r="AF15" s="1197">
        <v>6686.7782349131758</v>
      </c>
      <c r="AG15" s="1197"/>
      <c r="AH15" s="1197">
        <v>-1908.4</v>
      </c>
      <c r="AI15" s="1222"/>
    </row>
    <row r="16" spans="1:35" s="371" customFormat="1" ht="11.25" customHeight="1">
      <c r="A16" s="696" t="s">
        <v>339</v>
      </c>
      <c r="B16" s="701"/>
      <c r="C16" s="1055"/>
      <c r="D16" s="1873">
        <v>29821.7</v>
      </c>
      <c r="E16" s="1873">
        <v>23508.2</v>
      </c>
      <c r="F16" s="1873">
        <v>26518.9</v>
      </c>
      <c r="G16" s="1873">
        <v>34315.9</v>
      </c>
      <c r="H16" s="1874">
        <v>26001.9</v>
      </c>
      <c r="I16" s="1873">
        <v>26469.7</v>
      </c>
      <c r="J16" s="1873">
        <v>32078.9</v>
      </c>
      <c r="K16" s="1873">
        <v>42236.1</v>
      </c>
      <c r="L16" s="1873">
        <v>52830.1</v>
      </c>
      <c r="M16" s="1874">
        <v>51120.5</v>
      </c>
      <c r="N16" s="1874">
        <v>53012.5</v>
      </c>
      <c r="O16" s="1874">
        <v>72351.5</v>
      </c>
      <c r="P16" s="696" t="s">
        <v>339</v>
      </c>
      <c r="Q16" s="701"/>
      <c r="R16" s="1055"/>
      <c r="S16" s="1874">
        <v>95190.8</v>
      </c>
      <c r="T16" s="1874">
        <v>125061.2</v>
      </c>
      <c r="U16" s="1874">
        <v>149288.4</v>
      </c>
      <c r="V16" s="1874">
        <v>138472.35963078999</v>
      </c>
      <c r="W16" s="1874">
        <v>158264.88383626062</v>
      </c>
      <c r="X16" s="1874">
        <v>176631.02082893354</v>
      </c>
      <c r="Y16" s="1874">
        <v>186371.51089636676</v>
      </c>
      <c r="Z16" s="1874">
        <v>156349.47033943908</v>
      </c>
      <c r="AA16" s="1874">
        <v>19600.264881701223</v>
      </c>
      <c r="AB16" s="2033">
        <v>41172.755870995199</v>
      </c>
      <c r="AC16" s="1194">
        <v>99433.9</v>
      </c>
      <c r="AD16" s="1194">
        <v>138471.8332969741</v>
      </c>
      <c r="AE16" s="1194">
        <v>34459.013857176949</v>
      </c>
      <c r="AF16" s="1194">
        <v>38854.955880308131</v>
      </c>
      <c r="AG16" s="1194"/>
      <c r="AH16" s="1194">
        <v>43563.9</v>
      </c>
      <c r="AI16" s="1219"/>
    </row>
    <row r="17" spans="1:35" s="1091" customFormat="1" ht="11.25" customHeight="1">
      <c r="A17" s="1100"/>
      <c r="B17" s="720" t="s">
        <v>340</v>
      </c>
      <c r="C17" s="1101"/>
      <c r="D17" s="1873">
        <v>11717</v>
      </c>
      <c r="E17" s="1873">
        <v>8654.2999999999993</v>
      </c>
      <c r="F17" s="1873">
        <v>11747.7</v>
      </c>
      <c r="G17" s="1873">
        <v>18147.400000000001</v>
      </c>
      <c r="H17" s="1874">
        <v>10463.799999999999</v>
      </c>
      <c r="I17" s="1873">
        <v>9555.7999999999993</v>
      </c>
      <c r="J17" s="1873">
        <v>10125.299999999999</v>
      </c>
      <c r="K17" s="1873">
        <v>18653.099999999999</v>
      </c>
      <c r="L17" s="1873">
        <v>27959.8</v>
      </c>
      <c r="M17" s="1874">
        <v>28138.6</v>
      </c>
      <c r="N17" s="1874">
        <v>24610.7</v>
      </c>
      <c r="O17" s="1874">
        <v>30703.8</v>
      </c>
      <c r="P17" s="1100"/>
      <c r="Q17" s="720" t="s">
        <v>340</v>
      </c>
      <c r="R17" s="1101"/>
      <c r="S17" s="1874">
        <v>34210.6</v>
      </c>
      <c r="T17" s="1874">
        <v>46374.9</v>
      </c>
      <c r="U17" s="1874">
        <v>53428.6</v>
      </c>
      <c r="V17" s="1874">
        <v>41765.257857105287</v>
      </c>
      <c r="W17" s="1874">
        <v>58526.918777624232</v>
      </c>
      <c r="X17" s="1874">
        <v>68521.704678858034</v>
      </c>
      <c r="Y17" s="1874">
        <v>75374.109752830249</v>
      </c>
      <c r="Z17" s="1874">
        <v>60885.028790567972</v>
      </c>
      <c r="AA17" s="1874">
        <v>1473.7281997370917</v>
      </c>
      <c r="AB17" s="2034">
        <v>15691.121751620161</v>
      </c>
      <c r="AC17" s="1195">
        <v>30363</v>
      </c>
      <c r="AD17" s="1195">
        <v>41765.30029302476</v>
      </c>
      <c r="AE17" s="1195">
        <v>11665.027741910842</v>
      </c>
      <c r="AF17" s="1195">
        <v>14805.760070930064</v>
      </c>
      <c r="AG17" s="1195"/>
      <c r="AH17" s="1195">
        <v>16739</v>
      </c>
      <c r="AI17" s="1220"/>
    </row>
    <row r="18" spans="1:35" s="1091" customFormat="1" ht="11.25" customHeight="1">
      <c r="A18" s="1100"/>
      <c r="B18" s="720" t="s">
        <v>341</v>
      </c>
      <c r="C18" s="1101"/>
      <c r="D18" s="1873">
        <v>7614.2</v>
      </c>
      <c r="E18" s="1873">
        <v>8894.5</v>
      </c>
      <c r="F18" s="1873">
        <v>6624</v>
      </c>
      <c r="G18" s="1873">
        <v>7143.9</v>
      </c>
      <c r="H18" s="1874">
        <v>6804.9</v>
      </c>
      <c r="I18" s="1873">
        <v>7441.5</v>
      </c>
      <c r="J18" s="1873">
        <v>12336.4</v>
      </c>
      <c r="K18" s="1873">
        <v>13301.8</v>
      </c>
      <c r="L18" s="1873">
        <v>12734.4</v>
      </c>
      <c r="M18" s="1874">
        <v>6635.6</v>
      </c>
      <c r="N18" s="1874">
        <v>5534.6</v>
      </c>
      <c r="O18" s="1874">
        <v>10071.4</v>
      </c>
      <c r="P18" s="1100"/>
      <c r="Q18" s="720" t="s">
        <v>341</v>
      </c>
      <c r="R18" s="1101"/>
      <c r="S18" s="1874">
        <v>18389.7</v>
      </c>
      <c r="T18" s="1874">
        <v>24352.799999999999</v>
      </c>
      <c r="U18" s="1874">
        <v>32481.100000000006</v>
      </c>
      <c r="V18" s="1874">
        <v>38330.848999999995</v>
      </c>
      <c r="W18" s="1874">
        <v>25533.64675</v>
      </c>
      <c r="X18" s="1874">
        <v>22461.492000000002</v>
      </c>
      <c r="Y18" s="1874">
        <v>21842.024089999999</v>
      </c>
      <c r="Z18" s="1874">
        <v>12337.970069999999</v>
      </c>
      <c r="AA18" s="1874">
        <v>1514.63971010301</v>
      </c>
      <c r="AB18" s="2034">
        <v>5808.3670000000002</v>
      </c>
      <c r="AC18" s="1195">
        <v>27752.199999999997</v>
      </c>
      <c r="AD18" s="1195">
        <v>38330.795999999995</v>
      </c>
      <c r="AE18" s="1195">
        <v>6176.0156500000012</v>
      </c>
      <c r="AF18" s="1195">
        <v>5826.9894999999997</v>
      </c>
      <c r="AG18" s="1195"/>
      <c r="AH18" s="1195">
        <v>7920.1</v>
      </c>
      <c r="AI18" s="1220"/>
    </row>
    <row r="19" spans="1:35" s="1091" customFormat="1" ht="11.25" customHeight="1">
      <c r="A19" s="1100"/>
      <c r="B19" s="720" t="s">
        <v>1345</v>
      </c>
      <c r="C19" s="1101"/>
      <c r="D19" s="1873">
        <v>10490.5</v>
      </c>
      <c r="E19" s="1873">
        <v>5959.4</v>
      </c>
      <c r="F19" s="1873">
        <v>8147.2</v>
      </c>
      <c r="G19" s="1873">
        <v>9024.6</v>
      </c>
      <c r="H19" s="1874">
        <v>8733.2000000000007</v>
      </c>
      <c r="I19" s="1873">
        <v>9472.4</v>
      </c>
      <c r="J19" s="1873">
        <v>9617.2000000000007</v>
      </c>
      <c r="K19" s="1873">
        <v>10281.200000000001</v>
      </c>
      <c r="L19" s="1873">
        <v>12135.9</v>
      </c>
      <c r="M19" s="1874">
        <v>16346.3</v>
      </c>
      <c r="N19" s="1874">
        <v>22867.200000000001</v>
      </c>
      <c r="O19" s="1874">
        <v>31576.3</v>
      </c>
      <c r="P19" s="1100"/>
      <c r="Q19" s="720" t="s">
        <v>1345</v>
      </c>
      <c r="R19" s="1101"/>
      <c r="S19" s="1874">
        <v>42590.5</v>
      </c>
      <c r="T19" s="1874">
        <v>54333.5</v>
      </c>
      <c r="U19" s="1874">
        <v>63378.7</v>
      </c>
      <c r="V19" s="1874">
        <v>58376.252773684711</v>
      </c>
      <c r="W19" s="1874">
        <v>74204.318308636401</v>
      </c>
      <c r="X19" s="1874">
        <v>85647.82415007551</v>
      </c>
      <c r="Y19" s="1874">
        <v>89155.377053536504</v>
      </c>
      <c r="Z19" s="1874">
        <v>83126.471478871114</v>
      </c>
      <c r="AA19" s="1874">
        <v>16611.896971861122</v>
      </c>
      <c r="AB19" s="2034">
        <v>19673.267119375043</v>
      </c>
      <c r="AC19" s="1195">
        <v>41318.699999999997</v>
      </c>
      <c r="AD19" s="1195">
        <v>58375.737003949354</v>
      </c>
      <c r="AE19" s="1195">
        <v>16617.970465266102</v>
      </c>
      <c r="AF19" s="1195">
        <v>18222.206309378074</v>
      </c>
      <c r="AG19" s="1195"/>
      <c r="AH19" s="1195">
        <v>18904.8</v>
      </c>
      <c r="AI19" s="1220"/>
    </row>
    <row r="20" spans="1:35" s="371" customFormat="1" ht="11.25" customHeight="1">
      <c r="A20" s="696" t="s">
        <v>342</v>
      </c>
      <c r="B20" s="701"/>
      <c r="C20" s="1055"/>
      <c r="D20" s="1873">
        <v>-20519.400000000001</v>
      </c>
      <c r="E20" s="1873">
        <v>-19569.8</v>
      </c>
      <c r="F20" s="1873">
        <v>-19469.2</v>
      </c>
      <c r="G20" s="1873">
        <v>-25241</v>
      </c>
      <c r="H20" s="1874">
        <v>-28036.1</v>
      </c>
      <c r="I20" s="1873">
        <v>-33288</v>
      </c>
      <c r="J20" s="1873">
        <v>-40456.199999999997</v>
      </c>
      <c r="K20" s="1873">
        <v>-53328.1</v>
      </c>
      <c r="L20" s="1873">
        <v>-63308.1</v>
      </c>
      <c r="M20" s="1874">
        <v>-67505.8</v>
      </c>
      <c r="N20" s="1874">
        <v>-61687.1</v>
      </c>
      <c r="O20" s="1874">
        <v>-58294.5</v>
      </c>
      <c r="P20" s="696" t="s">
        <v>342</v>
      </c>
      <c r="Q20" s="701"/>
      <c r="R20" s="1055"/>
      <c r="S20" s="1874">
        <v>-87605</v>
      </c>
      <c r="T20" s="1874">
        <v>-104179</v>
      </c>
      <c r="U20" s="1874">
        <v>-121670.90000000001</v>
      </c>
      <c r="V20" s="1874">
        <v>-128623.18688047546</v>
      </c>
      <c r="W20" s="1874">
        <v>-155373.55076098663</v>
      </c>
      <c r="X20" s="1874">
        <v>-174940.27559657604</v>
      </c>
      <c r="Y20" s="1874">
        <v>-201599.1645900771</v>
      </c>
      <c r="Z20" s="1874">
        <v>-157314.45786953668</v>
      </c>
      <c r="AA20" s="1874">
        <v>-30194.109570264656</v>
      </c>
      <c r="AB20" s="2033">
        <v>-60983.190436939185</v>
      </c>
      <c r="AC20" s="1194">
        <v>-93484.5</v>
      </c>
      <c r="AD20" s="1194">
        <v>-128622.5167346189</v>
      </c>
      <c r="AE20" s="1194">
        <v>-36860.546623630114</v>
      </c>
      <c r="AF20" s="1194">
        <v>-32168.177645394957</v>
      </c>
      <c r="AG20" s="1194"/>
      <c r="AH20" s="1194">
        <v>-45472.3</v>
      </c>
      <c r="AI20" s="1219"/>
    </row>
    <row r="21" spans="1:35" s="1091" customFormat="1" ht="11.25" customHeight="1">
      <c r="A21" s="1100"/>
      <c r="B21" s="720" t="s">
        <v>343</v>
      </c>
      <c r="C21" s="1101"/>
      <c r="D21" s="1873">
        <v>-9308.7000000000007</v>
      </c>
      <c r="E21" s="1873">
        <v>-8854.4</v>
      </c>
      <c r="F21" s="1873">
        <v>-8618.4</v>
      </c>
      <c r="G21" s="1873">
        <v>-9382.1</v>
      </c>
      <c r="H21" s="1874">
        <v>-10602.2</v>
      </c>
      <c r="I21" s="1873">
        <v>-12592.3</v>
      </c>
      <c r="J21" s="1873">
        <v>-14557.4</v>
      </c>
      <c r="K21" s="1873">
        <v>-22675.9</v>
      </c>
      <c r="L21" s="1873">
        <v>-22116.2</v>
      </c>
      <c r="M21" s="1874">
        <v>-22964.6</v>
      </c>
      <c r="N21" s="1874">
        <v>-18604.7</v>
      </c>
      <c r="O21" s="1874">
        <v>-22292.3</v>
      </c>
      <c r="P21" s="1100"/>
      <c r="Q21" s="720" t="s">
        <v>343</v>
      </c>
      <c r="R21" s="1101"/>
      <c r="S21" s="1874">
        <v>-33276.699999999997</v>
      </c>
      <c r="T21" s="1874">
        <v>-39822</v>
      </c>
      <c r="U21" s="1874">
        <v>-43996.3</v>
      </c>
      <c r="V21" s="1874">
        <v>-44030.325426294396</v>
      </c>
      <c r="W21" s="1874">
        <v>-46884.876526952678</v>
      </c>
      <c r="X21" s="1874">
        <v>-62828.48654376193</v>
      </c>
      <c r="Y21" s="1874">
        <v>-65825.586312676387</v>
      </c>
      <c r="Z21" s="1874">
        <v>-68340.413738784991</v>
      </c>
      <c r="AA21" s="1874">
        <v>-15702.06696633532</v>
      </c>
      <c r="AB21" s="2034">
        <v>-19210.791227185447</v>
      </c>
      <c r="AC21" s="1195">
        <v>-32300.3</v>
      </c>
      <c r="AD21" s="1195">
        <v>-44030.347226294398</v>
      </c>
      <c r="AE21" s="1195">
        <v>-10089.877475656602</v>
      </c>
      <c r="AF21" s="1195">
        <v>-10576.899947991344</v>
      </c>
      <c r="AG21" s="1195"/>
      <c r="AH21" s="1195">
        <v>-17544.599999999999</v>
      </c>
      <c r="AI21" s="1220"/>
    </row>
    <row r="22" spans="1:35" s="1091" customFormat="1" ht="11.25" customHeight="1">
      <c r="A22" s="1100"/>
      <c r="B22" s="720" t="s">
        <v>340</v>
      </c>
      <c r="C22" s="1101"/>
      <c r="D22" s="1873">
        <v>-5520.4</v>
      </c>
      <c r="E22" s="1873">
        <v>-5731.1</v>
      </c>
      <c r="F22" s="1873">
        <v>-6171.5</v>
      </c>
      <c r="G22" s="1873">
        <v>-10021.5</v>
      </c>
      <c r="H22" s="1874">
        <v>-9691.9</v>
      </c>
      <c r="I22" s="1873">
        <v>-11960.8</v>
      </c>
      <c r="J22" s="1873">
        <v>-15785</v>
      </c>
      <c r="K22" s="1873">
        <v>-20862</v>
      </c>
      <c r="L22" s="1873">
        <v>-31396.3</v>
      </c>
      <c r="M22" s="1874">
        <v>-32288.2</v>
      </c>
      <c r="N22" s="1874">
        <v>-27642.9</v>
      </c>
      <c r="O22" s="1874">
        <v>-25769.7</v>
      </c>
      <c r="P22" s="1100"/>
      <c r="Q22" s="720" t="s">
        <v>340</v>
      </c>
      <c r="R22" s="1101"/>
      <c r="S22" s="1874">
        <v>-39611.9</v>
      </c>
      <c r="T22" s="1874">
        <v>-42175.6</v>
      </c>
      <c r="U22" s="1874">
        <v>-53190.2</v>
      </c>
      <c r="V22" s="1874">
        <v>-56418.385971561307</v>
      </c>
      <c r="W22" s="1874">
        <v>-79926.888425358426</v>
      </c>
      <c r="X22" s="1874">
        <v>-79596.535341102048</v>
      </c>
      <c r="Y22" s="1874">
        <v>-89907.260290857012</v>
      </c>
      <c r="Z22" s="1874">
        <v>-53137.353699117542</v>
      </c>
      <c r="AA22" s="1874">
        <v>-5290.4214673489078</v>
      </c>
      <c r="AB22" s="2034">
        <v>-29498.872589482198</v>
      </c>
      <c r="AC22" s="1195">
        <v>-40245.4</v>
      </c>
      <c r="AD22" s="1195">
        <v>-56417.821068910562</v>
      </c>
      <c r="AE22" s="1195">
        <v>-20341.634204625741</v>
      </c>
      <c r="AF22" s="1195">
        <v>-14273.535147895658</v>
      </c>
      <c r="AG22" s="1195"/>
      <c r="AH22" s="1195">
        <v>-20777.400000000001</v>
      </c>
      <c r="AI22" s="1220"/>
    </row>
    <row r="23" spans="1:35" s="1091" customFormat="1" ht="11.25" customHeight="1">
      <c r="A23" s="1100"/>
      <c r="B23" s="2059" t="s">
        <v>2687</v>
      </c>
      <c r="C23" s="2060"/>
      <c r="D23" s="1873"/>
      <c r="E23" s="1873"/>
      <c r="F23" s="1873"/>
      <c r="G23" s="1873"/>
      <c r="H23" s="1874"/>
      <c r="I23" s="1873"/>
      <c r="J23" s="1873">
        <v>-6336.6</v>
      </c>
      <c r="K23" s="1873">
        <v>-7373</v>
      </c>
      <c r="L23" s="1873">
        <v>-12126</v>
      </c>
      <c r="M23" s="1874">
        <v>-12342.6</v>
      </c>
      <c r="N23" s="1874">
        <v>-7166.7</v>
      </c>
      <c r="O23" s="1874">
        <v>-6371.7</v>
      </c>
      <c r="P23" s="1100"/>
      <c r="Q23" s="2059" t="s">
        <v>2687</v>
      </c>
      <c r="R23" s="2060"/>
      <c r="S23" s="1874">
        <v>-9508.5</v>
      </c>
      <c r="T23" s="1874">
        <v>-15121.3</v>
      </c>
      <c r="U23" s="1874">
        <v>-17065.400000000001</v>
      </c>
      <c r="V23" s="1874">
        <v>-20139.143669780668</v>
      </c>
      <c r="W23" s="1874">
        <v>-35024.898030045682</v>
      </c>
      <c r="X23" s="1874">
        <v>-38089.45203455539</v>
      </c>
      <c r="Y23" s="1874">
        <v>-46321.154427025322</v>
      </c>
      <c r="Z23" s="1874">
        <v>-25813.151724861043</v>
      </c>
      <c r="AA23" s="1874">
        <v>-4397.0454283061054</v>
      </c>
      <c r="AB23" s="2034"/>
      <c r="AC23" s="1195"/>
      <c r="AD23" s="1195"/>
      <c r="AE23" s="1195"/>
      <c r="AF23" s="1195"/>
      <c r="AG23" s="1195"/>
      <c r="AH23" s="1195"/>
      <c r="AI23" s="1220"/>
    </row>
    <row r="24" spans="1:35" s="1091" customFormat="1" ht="11.25" customHeight="1">
      <c r="A24" s="1100"/>
      <c r="B24" s="720" t="s">
        <v>1991</v>
      </c>
      <c r="C24" s="1101"/>
      <c r="D24" s="1873"/>
      <c r="E24" s="1873"/>
      <c r="F24" s="1873"/>
      <c r="G24" s="1873"/>
      <c r="H24" s="1874"/>
      <c r="I24" s="1873"/>
      <c r="J24" s="1873"/>
      <c r="K24" s="1873"/>
      <c r="L24" s="1873"/>
      <c r="M24" s="1874">
        <v>-1874.5</v>
      </c>
      <c r="N24" s="1874">
        <v>-1154.5999999999999</v>
      </c>
      <c r="O24" s="1874">
        <v>-1566.4</v>
      </c>
      <c r="P24" s="1100"/>
      <c r="Q24" s="720" t="s">
        <v>1991</v>
      </c>
      <c r="R24" s="1101"/>
      <c r="S24" s="1874">
        <v>-1177.9000000000001</v>
      </c>
      <c r="T24" s="1874">
        <v>-1625.6999999999998</v>
      </c>
      <c r="U24" s="1874">
        <v>-1974.8000000000002</v>
      </c>
      <c r="V24" s="1874">
        <v>-2100.2829999999994</v>
      </c>
      <c r="W24" s="1874">
        <v>-1331.9430000000002</v>
      </c>
      <c r="X24" s="1874">
        <v>-2483.498</v>
      </c>
      <c r="Y24" s="1874">
        <v>-4703.598</v>
      </c>
      <c r="Z24" s="1874">
        <v>-2408.2959999999998</v>
      </c>
      <c r="AA24" s="1874">
        <v>-768.63499999999999</v>
      </c>
      <c r="AB24" s="2034">
        <v>-2062.2780000000002</v>
      </c>
      <c r="AC24" s="1195">
        <v>-9991.1999999999989</v>
      </c>
      <c r="AD24" s="1195">
        <v>-2100.2819999999997</v>
      </c>
      <c r="AE24" s="1195">
        <v>-213.37199999999999</v>
      </c>
      <c r="AF24" s="1195">
        <v>-273.93600000000004</v>
      </c>
      <c r="AG24" s="1195"/>
      <c r="AH24" s="1195">
        <v>-6538</v>
      </c>
      <c r="AI24" s="1220"/>
    </row>
    <row r="25" spans="1:35" s="1091" customFormat="1" ht="11.25" customHeight="1">
      <c r="A25" s="1100"/>
      <c r="B25" s="720" t="s">
        <v>1345</v>
      </c>
      <c r="C25" s="1101"/>
      <c r="D25" s="1873">
        <v>-5690.3</v>
      </c>
      <c r="E25" s="1873">
        <v>-4984.3</v>
      </c>
      <c r="F25" s="1873">
        <v>-4679.3</v>
      </c>
      <c r="G25" s="1873">
        <v>-5837.4</v>
      </c>
      <c r="H25" s="1874">
        <v>-7742</v>
      </c>
      <c r="I25" s="1873">
        <v>-8734.9</v>
      </c>
      <c r="J25" s="1873">
        <v>-10113.799999999999</v>
      </c>
      <c r="K25" s="1873">
        <v>-9790.2000000000007</v>
      </c>
      <c r="L25" s="1873">
        <v>-9795.6</v>
      </c>
      <c r="M25" s="1874">
        <v>-10378.5</v>
      </c>
      <c r="N25" s="1874">
        <v>-14284.9</v>
      </c>
      <c r="O25" s="1874">
        <v>-8666.1</v>
      </c>
      <c r="P25" s="1100"/>
      <c r="Q25" s="720" t="s">
        <v>1345</v>
      </c>
      <c r="R25" s="1101"/>
      <c r="S25" s="1874">
        <v>-13538.5</v>
      </c>
      <c r="T25" s="1874">
        <v>-20555.7</v>
      </c>
      <c r="U25" s="1874">
        <v>-22509.600000000002</v>
      </c>
      <c r="V25" s="1874">
        <v>-26074.192482619776</v>
      </c>
      <c r="W25" s="1874">
        <v>-27229.84280867553</v>
      </c>
      <c r="X25" s="1874">
        <v>-30031.755711712067</v>
      </c>
      <c r="Y25" s="1874">
        <v>-41162.719986543685</v>
      </c>
      <c r="Z25" s="1874">
        <v>-33428.394431634144</v>
      </c>
      <c r="AA25" s="1874">
        <v>-8432.9861365804281</v>
      </c>
      <c r="AB25" s="2034">
        <v>-10211.248620271544</v>
      </c>
      <c r="AC25" s="1195">
        <v>-19650</v>
      </c>
      <c r="AD25" s="1195">
        <v>-26074.066439413931</v>
      </c>
      <c r="AE25" s="1195">
        <v>-6215.6629433477756</v>
      </c>
      <c r="AF25" s="1195">
        <v>-7043.8065495079609</v>
      </c>
      <c r="AG25" s="1195"/>
      <c r="AH25" s="1195">
        <v>-6538</v>
      </c>
      <c r="AI25" s="1220"/>
    </row>
    <row r="26" spans="1:35" s="1093" customFormat="1" ht="11.25" customHeight="1">
      <c r="A26" s="1092" t="s">
        <v>344</v>
      </c>
      <c r="B26" s="701"/>
      <c r="C26" s="1055"/>
      <c r="D26" s="1875">
        <v>-47147.199999999997</v>
      </c>
      <c r="E26" s="1875">
        <v>-49420.1</v>
      </c>
      <c r="F26" s="1875">
        <v>-63242.6</v>
      </c>
      <c r="G26" s="1875">
        <v>-68606.7</v>
      </c>
      <c r="H26" s="1876">
        <v>-87796.3</v>
      </c>
      <c r="I26" s="1875">
        <v>-116876.7</v>
      </c>
      <c r="J26" s="1875">
        <v>-137326</v>
      </c>
      <c r="K26" s="1875">
        <v>-167083.70000000001</v>
      </c>
      <c r="L26" s="1875">
        <v>-219799</v>
      </c>
      <c r="M26" s="1876">
        <v>-319900.3</v>
      </c>
      <c r="N26" s="1876">
        <v>-328344.5</v>
      </c>
      <c r="O26" s="1876">
        <v>-359084.3</v>
      </c>
      <c r="P26" s="1092" t="s">
        <v>344</v>
      </c>
      <c r="Q26" s="701"/>
      <c r="R26" s="1055"/>
      <c r="S26" s="1876">
        <v>-453718.7</v>
      </c>
      <c r="T26" s="1876">
        <v>-574530.5</v>
      </c>
      <c r="U26" s="1876">
        <v>-635879.20000000007</v>
      </c>
      <c r="V26" s="1876">
        <v>-671772.62725160969</v>
      </c>
      <c r="W26" s="1876">
        <v>-892926.93775961048</v>
      </c>
      <c r="X26" s="1876">
        <v>-1134107.9443190622</v>
      </c>
      <c r="Y26" s="1876">
        <v>-1300248.2957160142</v>
      </c>
      <c r="Z26" s="1876">
        <v>-1061938.3125001513</v>
      </c>
      <c r="AA26" s="1876">
        <v>-262164.70831839502</v>
      </c>
      <c r="AB26" s="2035">
        <v>-358328.51696922397</v>
      </c>
      <c r="AC26" s="1196">
        <v>-451457.25</v>
      </c>
      <c r="AD26" s="1196">
        <v>-671772.38038956898</v>
      </c>
      <c r="AE26" s="1196">
        <v>-198050.70090571596</v>
      </c>
      <c r="AF26" s="1196">
        <v>-214515.71369805079</v>
      </c>
      <c r="AG26" s="1196"/>
      <c r="AH26" s="1196">
        <v>-224179.8</v>
      </c>
      <c r="AI26" s="1221"/>
    </row>
    <row r="27" spans="1:35" s="371" customFormat="1" ht="11.25" customHeight="1">
      <c r="A27" s="1094" t="s">
        <v>345</v>
      </c>
      <c r="B27" s="701"/>
      <c r="C27" s="1055"/>
      <c r="D27" s="1875">
        <v>1700.7</v>
      </c>
      <c r="E27" s="1875">
        <v>-604.90000000000055</v>
      </c>
      <c r="F27" s="1875">
        <v>-675.70000000000073</v>
      </c>
      <c r="G27" s="1875">
        <v>-1683.9</v>
      </c>
      <c r="H27" s="1876">
        <v>1636.5</v>
      </c>
      <c r="I27" s="1875">
        <v>4955.5</v>
      </c>
      <c r="J27" s="1875">
        <v>7431.8</v>
      </c>
      <c r="K27" s="1875">
        <v>7946.8</v>
      </c>
      <c r="L27" s="1875">
        <v>11749.5</v>
      </c>
      <c r="M27" s="1876">
        <v>9117.4</v>
      </c>
      <c r="N27" s="1876">
        <v>7549.4</v>
      </c>
      <c r="O27" s="1876">
        <v>12291.4</v>
      </c>
      <c r="P27" s="1094" t="s">
        <v>345</v>
      </c>
      <c r="Q27" s="701"/>
      <c r="R27" s="1055"/>
      <c r="S27" s="1876">
        <v>13078.84</v>
      </c>
      <c r="T27" s="1876">
        <v>32751.7</v>
      </c>
      <c r="U27" s="1876">
        <v>34242.5</v>
      </c>
      <c r="V27" s="1876">
        <v>34004.322032349293</v>
      </c>
      <c r="W27" s="1876">
        <v>30995.07234588014</v>
      </c>
      <c r="X27" s="1876">
        <v>22614.775647786817</v>
      </c>
      <c r="Y27" s="1876">
        <v>39971.741801712808</v>
      </c>
      <c r="Z27" s="1876">
        <v>46101.286334563018</v>
      </c>
      <c r="AA27" s="1876">
        <v>9613.7919339706204</v>
      </c>
      <c r="AB27" s="2033">
        <v>5642.6641764414735</v>
      </c>
      <c r="AC27" s="1194">
        <v>21736.390000000003</v>
      </c>
      <c r="AD27" s="1194">
        <v>34004.302274304115</v>
      </c>
      <c r="AE27" s="1194">
        <v>1597.7638439700031</v>
      </c>
      <c r="AF27" s="1194">
        <v>9907.2835279516621</v>
      </c>
      <c r="AG27" s="1194"/>
      <c r="AH27" s="1194">
        <v>4853.04</v>
      </c>
      <c r="AI27" s="1219"/>
    </row>
    <row r="28" spans="1:35" s="371" customFormat="1" ht="11.25" customHeight="1">
      <c r="A28" s="696" t="s">
        <v>193</v>
      </c>
      <c r="B28" s="701"/>
      <c r="C28" s="1055"/>
      <c r="D28" s="1873">
        <v>5470.5</v>
      </c>
      <c r="E28" s="1873">
        <v>4297</v>
      </c>
      <c r="F28" s="1873">
        <v>4487</v>
      </c>
      <c r="G28" s="1873">
        <v>3841.5</v>
      </c>
      <c r="H28" s="1876">
        <v>7751.6</v>
      </c>
      <c r="I28" s="1873">
        <v>11432.3</v>
      </c>
      <c r="J28" s="1873">
        <v>14500.8</v>
      </c>
      <c r="K28" s="1873">
        <v>13447.7</v>
      </c>
      <c r="L28" s="1873">
        <v>16506.599999999999</v>
      </c>
      <c r="M28" s="1876">
        <v>14917.9</v>
      </c>
      <c r="N28" s="1876">
        <v>17504</v>
      </c>
      <c r="O28" s="1874">
        <v>22521.3</v>
      </c>
      <c r="P28" s="696" t="s">
        <v>193</v>
      </c>
      <c r="Q28" s="701"/>
      <c r="R28" s="1055"/>
      <c r="S28" s="1874">
        <v>23320.14</v>
      </c>
      <c r="T28" s="1874">
        <v>39539.800000000003</v>
      </c>
      <c r="U28" s="1874">
        <v>42831.5</v>
      </c>
      <c r="V28" s="1874">
        <v>43085.254032349287</v>
      </c>
      <c r="W28" s="1874">
        <v>51958.827345880141</v>
      </c>
      <c r="X28" s="1874">
        <v>69142.832647786825</v>
      </c>
      <c r="Y28" s="1874">
        <v>79916.698801712802</v>
      </c>
      <c r="Z28" s="1874">
        <v>68041.391098843014</v>
      </c>
      <c r="AA28" s="1874">
        <v>15911.29830809062</v>
      </c>
      <c r="AB28" s="2033">
        <v>22202.920176441476</v>
      </c>
      <c r="AC28" s="1194">
        <v>28899.600000000002</v>
      </c>
      <c r="AD28" s="1194">
        <v>43085.135274304121</v>
      </c>
      <c r="AE28" s="1194">
        <v>12219.334843970002</v>
      </c>
      <c r="AF28" s="1194">
        <v>12245.035527951663</v>
      </c>
      <c r="AG28" s="1194"/>
      <c r="AH28" s="1194">
        <v>10414.64</v>
      </c>
      <c r="AI28" s="1219"/>
    </row>
    <row r="29" spans="1:35" s="371" customFormat="1" ht="11.25" customHeight="1">
      <c r="A29" s="696" t="s">
        <v>194</v>
      </c>
      <c r="B29" s="701"/>
      <c r="C29" s="1055"/>
      <c r="D29" s="1873">
        <v>-3769.8</v>
      </c>
      <c r="E29" s="1873">
        <v>-4901.8999999999996</v>
      </c>
      <c r="F29" s="1873">
        <v>-5162.7</v>
      </c>
      <c r="G29" s="1873">
        <v>-5525.4</v>
      </c>
      <c r="H29" s="1876">
        <v>-6115.1</v>
      </c>
      <c r="I29" s="1873">
        <v>-6476.8</v>
      </c>
      <c r="J29" s="1873">
        <v>-7069</v>
      </c>
      <c r="K29" s="1873">
        <v>-5500.9</v>
      </c>
      <c r="L29" s="1873">
        <v>-4757.1000000000004</v>
      </c>
      <c r="M29" s="1876">
        <v>-5800.5</v>
      </c>
      <c r="N29" s="1876">
        <v>-9954.6</v>
      </c>
      <c r="O29" s="1874">
        <v>-10229.9</v>
      </c>
      <c r="P29" s="696" t="s">
        <v>194</v>
      </c>
      <c r="Q29" s="701"/>
      <c r="R29" s="1055"/>
      <c r="S29" s="1874">
        <v>-10241.299999999999</v>
      </c>
      <c r="T29" s="1874">
        <v>-6788.1</v>
      </c>
      <c r="U29" s="1874">
        <v>-8589</v>
      </c>
      <c r="V29" s="1874">
        <v>-9080.9319999999989</v>
      </c>
      <c r="W29" s="1874">
        <v>-20963.754999999997</v>
      </c>
      <c r="X29" s="1874">
        <v>-46528.057000000008</v>
      </c>
      <c r="Y29" s="1874">
        <v>-39944.956999999995</v>
      </c>
      <c r="Z29" s="1874">
        <v>-21940.104764279997</v>
      </c>
      <c r="AA29" s="1874">
        <v>-6297.5063741200001</v>
      </c>
      <c r="AB29" s="2033">
        <v>-16560.256000000001</v>
      </c>
      <c r="AC29" s="1194">
        <v>-7163.2099999999991</v>
      </c>
      <c r="AD29" s="1194">
        <v>-9080.8329999999987</v>
      </c>
      <c r="AE29" s="1194">
        <v>-10621.570999999998</v>
      </c>
      <c r="AF29" s="1194">
        <v>-2337.7520000000004</v>
      </c>
      <c r="AG29" s="1194"/>
      <c r="AH29" s="1194">
        <v>-5561.6</v>
      </c>
      <c r="AI29" s="1219"/>
    </row>
    <row r="30" spans="1:35" s="1093" customFormat="1" ht="11.25" customHeight="1">
      <c r="A30" s="1092" t="s">
        <v>346</v>
      </c>
      <c r="B30" s="717"/>
      <c r="C30" s="700"/>
      <c r="D30" s="1875">
        <v>-45446.5</v>
      </c>
      <c r="E30" s="1875">
        <v>-50025</v>
      </c>
      <c r="F30" s="1875">
        <v>-63918.3</v>
      </c>
      <c r="G30" s="1875">
        <v>-70290.600000000006</v>
      </c>
      <c r="H30" s="1876">
        <v>-86159.8</v>
      </c>
      <c r="I30" s="1875">
        <v>-111921.2</v>
      </c>
      <c r="J30" s="1875">
        <v>-129894.2</v>
      </c>
      <c r="K30" s="1875">
        <v>-159136.9</v>
      </c>
      <c r="L30" s="1875">
        <v>-208049.5</v>
      </c>
      <c r="M30" s="1876">
        <v>-310782.90000000002</v>
      </c>
      <c r="N30" s="1876">
        <v>-320795.09999999998</v>
      </c>
      <c r="O30" s="1876">
        <v>-346792.9</v>
      </c>
      <c r="P30" s="1092" t="s">
        <v>346</v>
      </c>
      <c r="Q30" s="717"/>
      <c r="R30" s="700"/>
      <c r="S30" s="1876">
        <v>-440639.86</v>
      </c>
      <c r="T30" s="1876">
        <v>-541778.80000000005</v>
      </c>
      <c r="U30" s="1876">
        <v>-601636.70000000007</v>
      </c>
      <c r="V30" s="1876">
        <v>-637768.30521926039</v>
      </c>
      <c r="W30" s="1876">
        <v>-861931.86541373027</v>
      </c>
      <c r="X30" s="1876">
        <v>-1111493.1686712753</v>
      </c>
      <c r="Y30" s="1876">
        <v>-1260276.5539143013</v>
      </c>
      <c r="Z30" s="1876">
        <v>-1015837.0261655883</v>
      </c>
      <c r="AA30" s="1876">
        <v>-252550.9163844244</v>
      </c>
      <c r="AB30" s="2035">
        <v>-352685.85279278248</v>
      </c>
      <c r="AC30" s="1196">
        <v>-429720.86</v>
      </c>
      <c r="AD30" s="1196">
        <v>-637768.07811526477</v>
      </c>
      <c r="AE30" s="1196">
        <v>-196452.93706174596</v>
      </c>
      <c r="AF30" s="1196">
        <v>-204608.43017009913</v>
      </c>
      <c r="AG30" s="1196"/>
      <c r="AH30" s="1196">
        <v>-219326.76</v>
      </c>
      <c r="AI30" s="1221"/>
    </row>
    <row r="31" spans="1:35" s="371" customFormat="1" ht="11.25" customHeight="1">
      <c r="A31" s="1096" t="s">
        <v>347</v>
      </c>
      <c r="B31" s="701"/>
      <c r="C31" s="1055"/>
      <c r="D31" s="1875">
        <v>65595</v>
      </c>
      <c r="E31" s="1875">
        <v>68186.100000000006</v>
      </c>
      <c r="F31" s="1875">
        <v>75533</v>
      </c>
      <c r="G31" s="1875">
        <v>84888.6</v>
      </c>
      <c r="H31" s="1876">
        <v>97704.4</v>
      </c>
      <c r="I31" s="1875">
        <v>126145.7</v>
      </c>
      <c r="J31" s="1875">
        <v>128992</v>
      </c>
      <c r="K31" s="1875">
        <v>182816.5</v>
      </c>
      <c r="L31" s="1875">
        <v>249486.8</v>
      </c>
      <c r="M31" s="1876">
        <v>282647.7</v>
      </c>
      <c r="N31" s="1876">
        <v>307858.7</v>
      </c>
      <c r="O31" s="1876">
        <v>422772.1</v>
      </c>
      <c r="P31" s="1096" t="s">
        <v>347</v>
      </c>
      <c r="Q31" s="701"/>
      <c r="R31" s="1055"/>
      <c r="S31" s="1876">
        <v>497700.6</v>
      </c>
      <c r="T31" s="1876">
        <v>631500.30000000005</v>
      </c>
      <c r="U31" s="1876">
        <v>709956.5</v>
      </c>
      <c r="V31" s="1876">
        <v>778186.80143058253</v>
      </c>
      <c r="W31" s="1876">
        <v>851801.25638198573</v>
      </c>
      <c r="X31" s="1876">
        <v>864670.94756756944</v>
      </c>
      <c r="Y31" s="1876">
        <v>996646.93838315411</v>
      </c>
      <c r="Z31" s="1876">
        <v>982221.2594169568</v>
      </c>
      <c r="AA31" s="1876">
        <v>286914.57857176097</v>
      </c>
      <c r="AB31" s="2036">
        <v>270730.05103311664</v>
      </c>
      <c r="AC31" s="1197">
        <v>562907.50000000012</v>
      </c>
      <c r="AD31" s="1197">
        <v>778186.62595726084</v>
      </c>
      <c r="AE31" s="1197">
        <v>194478.38164285378</v>
      </c>
      <c r="AF31" s="1197">
        <v>205504.42185235576</v>
      </c>
      <c r="AG31" s="1197"/>
      <c r="AH31" s="1197">
        <v>223738</v>
      </c>
      <c r="AI31" s="1223"/>
    </row>
    <row r="32" spans="1:35" s="371" customFormat="1" ht="11.25" customHeight="1">
      <c r="A32" s="696" t="s">
        <v>1380</v>
      </c>
      <c r="B32" s="701"/>
      <c r="C32" s="1055"/>
      <c r="D32" s="1873">
        <v>67027.7</v>
      </c>
      <c r="E32" s="1873">
        <v>70157.3</v>
      </c>
      <c r="F32" s="1873">
        <v>77765.100000000006</v>
      </c>
      <c r="G32" s="1873">
        <v>89161.8</v>
      </c>
      <c r="H32" s="1874">
        <v>101310.1</v>
      </c>
      <c r="I32" s="1873">
        <v>130861.7</v>
      </c>
      <c r="J32" s="1873">
        <v>133196.79999999999</v>
      </c>
      <c r="K32" s="1873">
        <v>185462.9</v>
      </c>
      <c r="L32" s="1873">
        <v>257461.3</v>
      </c>
      <c r="M32" s="1874">
        <v>287770.59999999998</v>
      </c>
      <c r="N32" s="1874">
        <v>311156.7</v>
      </c>
      <c r="O32" s="1874">
        <v>427805.7</v>
      </c>
      <c r="P32" s="696" t="s">
        <v>1380</v>
      </c>
      <c r="Q32" s="701"/>
      <c r="R32" s="1055"/>
      <c r="S32" s="1874">
        <v>505068.2</v>
      </c>
      <c r="T32" s="1874">
        <v>634854.80000000005</v>
      </c>
      <c r="U32" s="1874">
        <v>712522.2</v>
      </c>
      <c r="V32" s="1874">
        <v>781989.59876815509</v>
      </c>
      <c r="W32" s="1874">
        <v>855708.843463692</v>
      </c>
      <c r="X32" s="1874">
        <v>870475.70609414612</v>
      </c>
      <c r="Y32" s="1874">
        <v>1005588.0952605744</v>
      </c>
      <c r="Z32" s="1874">
        <v>987673.52274271101</v>
      </c>
      <c r="AA32" s="1874">
        <v>288389.30992776563</v>
      </c>
      <c r="AB32" s="2033">
        <v>272054.28444479493</v>
      </c>
      <c r="AC32" s="1194">
        <v>565656.90000000014</v>
      </c>
      <c r="AD32" s="1194">
        <v>781989.25416886318</v>
      </c>
      <c r="AE32" s="1194">
        <v>195091.49380959928</v>
      </c>
      <c r="AF32" s="1194">
        <v>206169.08782932445</v>
      </c>
      <c r="AG32" s="1194"/>
      <c r="AH32" s="1194">
        <v>227489.1</v>
      </c>
      <c r="AI32" s="1219"/>
    </row>
    <row r="33" spans="1:35" s="1091" customFormat="1" ht="11.25" customHeight="1">
      <c r="A33" s="1100"/>
      <c r="B33" s="720" t="s">
        <v>1381</v>
      </c>
      <c r="C33" s="1101"/>
      <c r="D33" s="1873">
        <v>12046.4</v>
      </c>
      <c r="E33" s="1873">
        <v>12650.5</v>
      </c>
      <c r="F33" s="1873">
        <v>13842.2</v>
      </c>
      <c r="G33" s="1873">
        <v>19557.8</v>
      </c>
      <c r="H33" s="1874">
        <v>21071.9</v>
      </c>
      <c r="I33" s="1873">
        <v>18851.099999999999</v>
      </c>
      <c r="J33" s="1873">
        <v>18218.2</v>
      </c>
      <c r="K33" s="1873">
        <v>20993.200000000001</v>
      </c>
      <c r="L33" s="1873">
        <v>26796.2</v>
      </c>
      <c r="M33" s="1874">
        <v>26673.599999999999</v>
      </c>
      <c r="N33" s="1874">
        <v>25780</v>
      </c>
      <c r="O33" s="1874">
        <v>36227.1</v>
      </c>
      <c r="P33" s="1100"/>
      <c r="Q33" s="720" t="s">
        <v>1381</v>
      </c>
      <c r="R33" s="1101"/>
      <c r="S33" s="1874">
        <v>34180.5</v>
      </c>
      <c r="T33" s="1874">
        <v>48519.8</v>
      </c>
      <c r="U33" s="1874">
        <v>52855.400000000009</v>
      </c>
      <c r="V33" s="1874">
        <v>70411.604999999996</v>
      </c>
      <c r="W33" s="1874">
        <v>114663.875</v>
      </c>
      <c r="X33" s="1874">
        <v>60994.684999999998</v>
      </c>
      <c r="Y33" s="1874">
        <v>64621.114000000001</v>
      </c>
      <c r="Z33" s="1874">
        <v>51925.672685218742</v>
      </c>
      <c r="AA33" s="1874">
        <v>13193.420139936019</v>
      </c>
      <c r="AB33" s="2034">
        <v>13947.459000000001</v>
      </c>
      <c r="AC33" s="1195">
        <v>49930.100000000006</v>
      </c>
      <c r="AD33" s="1195">
        <v>70411.566000000006</v>
      </c>
      <c r="AE33" s="1195">
        <v>13337.669000000002</v>
      </c>
      <c r="AF33" s="1195">
        <v>22984.824000000001</v>
      </c>
      <c r="AG33" s="1195"/>
      <c r="AH33" s="1195">
        <v>11879.3</v>
      </c>
      <c r="AI33" s="1220"/>
    </row>
    <row r="34" spans="1:35" s="1091" customFormat="1" ht="11.25" customHeight="1">
      <c r="A34" s="1100"/>
      <c r="B34" s="720" t="s">
        <v>1382</v>
      </c>
      <c r="C34" s="1101"/>
      <c r="D34" s="1875">
        <v>47216.1</v>
      </c>
      <c r="E34" s="1875">
        <v>47536.3</v>
      </c>
      <c r="F34" s="1875">
        <v>54203.3</v>
      </c>
      <c r="G34" s="1875">
        <v>58587.6</v>
      </c>
      <c r="H34" s="1876">
        <v>65541.2</v>
      </c>
      <c r="I34" s="1875">
        <v>97688.5</v>
      </c>
      <c r="J34" s="1875">
        <v>100144.8</v>
      </c>
      <c r="K34" s="1875">
        <v>142682.70000000001</v>
      </c>
      <c r="L34" s="1875">
        <v>209698.5</v>
      </c>
      <c r="M34" s="1876">
        <v>231725.3</v>
      </c>
      <c r="N34" s="1876">
        <v>253551.6</v>
      </c>
      <c r="O34" s="1876">
        <v>359554.4</v>
      </c>
      <c r="P34" s="1100"/>
      <c r="Q34" s="720" t="s">
        <v>1382</v>
      </c>
      <c r="R34" s="1101"/>
      <c r="S34" s="1876">
        <v>434581.7</v>
      </c>
      <c r="T34" s="1876">
        <v>543294.1</v>
      </c>
      <c r="U34" s="1876">
        <v>617278.80000000005</v>
      </c>
      <c r="V34" s="1876">
        <v>665064.34822111635</v>
      </c>
      <c r="W34" s="1876">
        <v>695452.39585422631</v>
      </c>
      <c r="X34" s="1876">
        <v>755058.58393590851</v>
      </c>
      <c r="Y34" s="1876">
        <v>879271.4</v>
      </c>
      <c r="Z34" s="1876">
        <v>875026.9567769951</v>
      </c>
      <c r="AA34" s="1876">
        <v>258858.88334192513</v>
      </c>
      <c r="AB34" s="2034">
        <v>242171.6708887881</v>
      </c>
      <c r="AC34" s="1195">
        <v>481685.70000000007</v>
      </c>
      <c r="AD34" s="1195">
        <v>665064.14314968779</v>
      </c>
      <c r="AE34" s="1195">
        <v>171796.87120966386</v>
      </c>
      <c r="AF34" s="1195">
        <v>170436.59341091797</v>
      </c>
      <c r="AG34" s="1195"/>
      <c r="AH34" s="1195">
        <v>197698.6</v>
      </c>
      <c r="AI34" s="1220"/>
    </row>
    <row r="35" spans="1:35" s="1091" customFormat="1" ht="11.25" customHeight="1">
      <c r="A35" s="1100"/>
      <c r="B35" s="720" t="s">
        <v>1383</v>
      </c>
      <c r="C35" s="1101"/>
      <c r="D35" s="1873">
        <v>6309.1</v>
      </c>
      <c r="E35" s="1873">
        <v>8269.6</v>
      </c>
      <c r="F35" s="1873">
        <v>7327.3</v>
      </c>
      <c r="G35" s="1873">
        <v>7906.2</v>
      </c>
      <c r="H35" s="1874">
        <v>12502.2</v>
      </c>
      <c r="I35" s="1873">
        <v>12007.6</v>
      </c>
      <c r="J35" s="1873">
        <v>12937</v>
      </c>
      <c r="K35" s="1873">
        <v>18789.900000000001</v>
      </c>
      <c r="L35" s="1873">
        <v>17755.400000000001</v>
      </c>
      <c r="M35" s="1874">
        <v>25850.7</v>
      </c>
      <c r="N35" s="1874">
        <v>28993.4</v>
      </c>
      <c r="O35" s="1874">
        <v>28343.599999999999</v>
      </c>
      <c r="P35" s="1100"/>
      <c r="Q35" s="720" t="s">
        <v>1383</v>
      </c>
      <c r="R35" s="1101"/>
      <c r="S35" s="1874">
        <v>35326.699999999997</v>
      </c>
      <c r="T35" s="1874">
        <v>41373.1</v>
      </c>
      <c r="U35" s="1874">
        <v>42388</v>
      </c>
      <c r="V35" s="1874">
        <v>46513.645547038774</v>
      </c>
      <c r="W35" s="1874">
        <v>45592.572609465722</v>
      </c>
      <c r="X35" s="1874">
        <v>54154.739158237586</v>
      </c>
      <c r="Y35" s="1874">
        <v>61528.118260574418</v>
      </c>
      <c r="Z35" s="1874">
        <v>57818.004280497218</v>
      </c>
      <c r="AA35" s="1874">
        <v>16298.168445904481</v>
      </c>
      <c r="AB35" s="2034">
        <v>15935.154556006835</v>
      </c>
      <c r="AC35" s="1195">
        <v>34041.100000000006</v>
      </c>
      <c r="AD35" s="1195">
        <v>46513.545019175326</v>
      </c>
      <c r="AE35" s="1195">
        <v>9956.9535999354503</v>
      </c>
      <c r="AF35" s="1195">
        <v>12747.670418406464</v>
      </c>
      <c r="AG35" s="1195"/>
      <c r="AH35" s="1195">
        <v>16931.900000000001</v>
      </c>
      <c r="AI35" s="1220"/>
    </row>
    <row r="36" spans="1:35" s="1091" customFormat="1" ht="11.25" customHeight="1">
      <c r="A36" s="1100"/>
      <c r="B36" s="720" t="s">
        <v>1345</v>
      </c>
      <c r="C36" s="1101"/>
      <c r="D36" s="1873">
        <v>1456.1</v>
      </c>
      <c r="E36" s="1873">
        <v>1700.9</v>
      </c>
      <c r="F36" s="1873">
        <v>2392.3000000000002</v>
      </c>
      <c r="G36" s="1873">
        <v>3110.2</v>
      </c>
      <c r="H36" s="1874">
        <v>2194.8000000000002</v>
      </c>
      <c r="I36" s="1873">
        <v>2314.5</v>
      </c>
      <c r="J36" s="1873">
        <v>1896.8</v>
      </c>
      <c r="K36" s="1873">
        <v>2997.1</v>
      </c>
      <c r="L36" s="1873">
        <v>3211.2</v>
      </c>
      <c r="M36" s="1874">
        <v>3521</v>
      </c>
      <c r="N36" s="1874">
        <v>2831.7</v>
      </c>
      <c r="O36" s="1874">
        <v>3680.6</v>
      </c>
      <c r="P36" s="1100"/>
      <c r="Q36" s="720" t="s">
        <v>1345</v>
      </c>
      <c r="R36" s="1101"/>
      <c r="S36" s="1874">
        <v>979.3</v>
      </c>
      <c r="T36" s="1874">
        <v>1667.8</v>
      </c>
      <c r="U36" s="1874">
        <v>0</v>
      </c>
      <c r="V36" s="1874">
        <v>0</v>
      </c>
      <c r="W36" s="1874">
        <v>0</v>
      </c>
      <c r="X36" s="1874">
        <v>267.69800000000004</v>
      </c>
      <c r="Y36" s="1874">
        <v>167.46300000000002</v>
      </c>
      <c r="Z36" s="1874">
        <v>2902.8890000000001</v>
      </c>
      <c r="AA36" s="1874">
        <v>38.838000000000001</v>
      </c>
      <c r="AB36" s="2034">
        <v>0</v>
      </c>
      <c r="AC36" s="1195">
        <v>0</v>
      </c>
      <c r="AD36" s="1195">
        <v>0</v>
      </c>
      <c r="AE36" s="1195">
        <v>0</v>
      </c>
      <c r="AF36" s="1195">
        <v>0</v>
      </c>
      <c r="AG36" s="1195"/>
      <c r="AH36" s="1195">
        <v>979.3</v>
      </c>
      <c r="AI36" s="1220"/>
    </row>
    <row r="37" spans="1:35" s="371" customFormat="1" ht="11.25" customHeight="1">
      <c r="A37" s="696" t="s">
        <v>1384</v>
      </c>
      <c r="B37" s="701"/>
      <c r="C37" s="1055"/>
      <c r="D37" s="1873">
        <v>-1432.7</v>
      </c>
      <c r="E37" s="1873">
        <v>-1971.2</v>
      </c>
      <c r="F37" s="1873">
        <v>-2232.1</v>
      </c>
      <c r="G37" s="1873">
        <v>-4273.2</v>
      </c>
      <c r="H37" s="1874">
        <v>-3605.7</v>
      </c>
      <c r="I37" s="1873">
        <v>-4716</v>
      </c>
      <c r="J37" s="1873">
        <v>-4204.8</v>
      </c>
      <c r="K37" s="1873">
        <v>-2646.4</v>
      </c>
      <c r="L37" s="1873">
        <v>-7974.5</v>
      </c>
      <c r="M37" s="1874">
        <v>-5122.8999999999996</v>
      </c>
      <c r="N37" s="1874">
        <v>-3298</v>
      </c>
      <c r="O37" s="1874">
        <v>-5033.6000000000004</v>
      </c>
      <c r="P37" s="696" t="s">
        <v>1384</v>
      </c>
      <c r="Q37" s="701"/>
      <c r="R37" s="1055"/>
      <c r="S37" s="1874">
        <v>-7367.6</v>
      </c>
      <c r="T37" s="1874">
        <v>-3354.5</v>
      </c>
      <c r="U37" s="1874">
        <v>-2565.6999999999998</v>
      </c>
      <c r="V37" s="1874">
        <v>-3802.7973375725223</v>
      </c>
      <c r="W37" s="1874">
        <v>-3907.5870817062046</v>
      </c>
      <c r="X37" s="1874">
        <v>-5804.758526576702</v>
      </c>
      <c r="Y37" s="1874">
        <v>-8941.1568774202115</v>
      </c>
      <c r="Z37" s="1874">
        <v>-5452.2633257542366</v>
      </c>
      <c r="AA37" s="1874">
        <v>-1474.7313560046523</v>
      </c>
      <c r="AB37" s="2033">
        <v>-1324.2334116783011</v>
      </c>
      <c r="AC37" s="1194">
        <v>-2749.3999999999996</v>
      </c>
      <c r="AD37" s="1194">
        <v>-3802.6282116023699</v>
      </c>
      <c r="AE37" s="1194">
        <v>-613.1121667455086</v>
      </c>
      <c r="AF37" s="1194">
        <v>-664.66597696868257</v>
      </c>
      <c r="AG37" s="1194"/>
      <c r="AH37" s="1194">
        <v>-3751.1</v>
      </c>
      <c r="AI37" s="1219"/>
    </row>
    <row r="38" spans="1:35" s="1095" customFormat="1" ht="11.25" customHeight="1">
      <c r="A38" s="1094" t="s">
        <v>268</v>
      </c>
      <c r="B38" s="701"/>
      <c r="C38" s="1055"/>
      <c r="D38" s="1875">
        <v>6173.1</v>
      </c>
      <c r="E38" s="1875">
        <v>5694</v>
      </c>
      <c r="F38" s="1875">
        <v>5393.9</v>
      </c>
      <c r="G38" s="1875">
        <v>1452.2</v>
      </c>
      <c r="H38" s="1876">
        <v>1573.6</v>
      </c>
      <c r="I38" s="1875">
        <v>3107</v>
      </c>
      <c r="J38" s="1875">
        <v>4449.8999999999996</v>
      </c>
      <c r="K38" s="1875">
        <v>7912.5</v>
      </c>
      <c r="L38" s="1875">
        <v>6231</v>
      </c>
      <c r="M38" s="1876">
        <v>12578.3</v>
      </c>
      <c r="N38" s="1876">
        <v>15906.1</v>
      </c>
      <c r="O38" s="1876">
        <v>18241.7</v>
      </c>
      <c r="P38" s="1094" t="s">
        <v>268</v>
      </c>
      <c r="Q38" s="701"/>
      <c r="R38" s="1055"/>
      <c r="S38" s="1876">
        <v>10348.299999999999</v>
      </c>
      <c r="T38" s="1876">
        <v>17063.5</v>
      </c>
      <c r="U38" s="1876">
        <v>14811.4</v>
      </c>
      <c r="V38" s="1876">
        <v>16987.34</v>
      </c>
      <c r="W38" s="1876">
        <v>13362.725999999999</v>
      </c>
      <c r="X38" s="1876">
        <v>17721.816999999999</v>
      </c>
      <c r="Y38" s="1876">
        <v>15458.671799999996</v>
      </c>
      <c r="Z38" s="1876">
        <v>14213.181769599998</v>
      </c>
      <c r="AA38" s="1876">
        <v>3557.4006573700003</v>
      </c>
      <c r="AB38" s="2036">
        <v>3547.0859999999993</v>
      </c>
      <c r="AC38" s="1197">
        <v>10816.199999999999</v>
      </c>
      <c r="AD38" s="1197">
        <v>16987.334999999999</v>
      </c>
      <c r="AE38" s="1197">
        <v>2411.5259999999998</v>
      </c>
      <c r="AF38" s="1197">
        <v>5522.19</v>
      </c>
      <c r="AG38" s="1197"/>
      <c r="AH38" s="1197">
        <v>4160.6000000000004</v>
      </c>
      <c r="AI38" s="1223"/>
    </row>
    <row r="39" spans="1:35" s="1093" customFormat="1" ht="11.25" customHeight="1">
      <c r="A39" s="1092" t="s">
        <v>1385</v>
      </c>
      <c r="B39" s="717"/>
      <c r="C39" s="700"/>
      <c r="D39" s="1875">
        <v>26321.599999999999</v>
      </c>
      <c r="E39" s="1875">
        <v>23855.1</v>
      </c>
      <c r="F39" s="1875">
        <v>17008.599999999999</v>
      </c>
      <c r="G39" s="1875">
        <v>16050.2</v>
      </c>
      <c r="H39" s="1876">
        <v>13118.2</v>
      </c>
      <c r="I39" s="1875">
        <v>17331.5</v>
      </c>
      <c r="J39" s="1875">
        <v>3547.7000000000116</v>
      </c>
      <c r="K39" s="1875">
        <v>31592.100000000079</v>
      </c>
      <c r="L39" s="1875">
        <v>47668.3</v>
      </c>
      <c r="M39" s="1876">
        <v>-15556.899999999907</v>
      </c>
      <c r="N39" s="1876">
        <v>2969.7000000000407</v>
      </c>
      <c r="O39" s="1876">
        <v>94220.900000000081</v>
      </c>
      <c r="P39" s="1092" t="s">
        <v>1385</v>
      </c>
      <c r="Q39" s="717"/>
      <c r="R39" s="700"/>
      <c r="S39" s="1876">
        <v>67409.039999999994</v>
      </c>
      <c r="T39" s="1876">
        <v>106785</v>
      </c>
      <c r="U39" s="1876">
        <v>123131.20000000001</v>
      </c>
      <c r="V39" s="1876">
        <v>157405.83621132222</v>
      </c>
      <c r="W39" s="1876">
        <v>3232.1169682554901</v>
      </c>
      <c r="X39" s="1876">
        <v>-229100.40410370581</v>
      </c>
      <c r="Y39" s="1876">
        <v>-248170.94373114721</v>
      </c>
      <c r="Z39" s="1876">
        <v>-19402.58497903149</v>
      </c>
      <c r="AA39" s="1876">
        <v>37921.062844706568</v>
      </c>
      <c r="AB39" s="2035">
        <v>-78408.715759665807</v>
      </c>
      <c r="AC39" s="1196">
        <v>144002.84000000008</v>
      </c>
      <c r="AD39" s="1196">
        <v>157405.88284199592</v>
      </c>
      <c r="AE39" s="1196">
        <v>436.97058110781654</v>
      </c>
      <c r="AF39" s="1196">
        <v>6418.1816822566179</v>
      </c>
      <c r="AG39" s="1196"/>
      <c r="AH39" s="1196">
        <v>8571.8399999999674</v>
      </c>
      <c r="AI39" s="1221"/>
    </row>
    <row r="40" spans="1:35" s="1095" customFormat="1" ht="11.25" customHeight="1">
      <c r="A40" s="1090" t="s">
        <v>39</v>
      </c>
      <c r="B40" s="701"/>
      <c r="C40" s="1055"/>
      <c r="D40" s="1875">
        <v>-28522.2</v>
      </c>
      <c r="E40" s="1875">
        <v>-37333.4</v>
      </c>
      <c r="F40" s="1875">
        <v>-17198.900000000001</v>
      </c>
      <c r="G40" s="1875">
        <v>-21540.1</v>
      </c>
      <c r="H40" s="1876">
        <v>-25536.9</v>
      </c>
      <c r="I40" s="1875">
        <v>-1324.5</v>
      </c>
      <c r="J40" s="1875">
        <v>-2362.1</v>
      </c>
      <c r="K40" s="1875">
        <v>11032.6</v>
      </c>
      <c r="L40" s="1875">
        <v>21201.7</v>
      </c>
      <c r="M40" s="1876">
        <v>7846.6</v>
      </c>
      <c r="N40" s="1876">
        <v>3212.54</v>
      </c>
      <c r="O40" s="1876">
        <v>28912.799999999999</v>
      </c>
      <c r="P40" s="1090" t="s">
        <v>39</v>
      </c>
      <c r="Q40" s="701"/>
      <c r="R40" s="1055"/>
      <c r="S40" s="1876">
        <v>12496.32</v>
      </c>
      <c r="T40" s="1876">
        <v>11147.97</v>
      </c>
      <c r="U40" s="1876">
        <v>17720.650000000009</v>
      </c>
      <c r="V40" s="1876">
        <v>29638.424094576047</v>
      </c>
      <c r="W40" s="1876">
        <v>26639.503710280282</v>
      </c>
      <c r="X40" s="1876">
        <v>102833.91881615054</v>
      </c>
      <c r="Y40" s="1876">
        <v>96448.755792603508</v>
      </c>
      <c r="Z40" s="1876">
        <v>271279.8779481799</v>
      </c>
      <c r="AA40" s="1876">
        <v>27395.157847941984</v>
      </c>
      <c r="AB40" s="2036">
        <v>16987.842951128019</v>
      </c>
      <c r="AC40" s="1197">
        <v>4306.3699999999881</v>
      </c>
      <c r="AD40" s="1197">
        <v>21813.068638879493</v>
      </c>
      <c r="AE40" s="1197">
        <v>558.43099320263991</v>
      </c>
      <c r="AF40" s="1197">
        <v>14545.944792512539</v>
      </c>
      <c r="AG40" s="1197"/>
      <c r="AH40" s="1197">
        <v>523.59999999999673</v>
      </c>
      <c r="AI40" s="1223"/>
    </row>
    <row r="41" spans="1:35" s="371" customFormat="1" ht="11.25" customHeight="1">
      <c r="A41" s="696" t="s">
        <v>1200</v>
      </c>
      <c r="B41" s="701"/>
      <c r="C41" s="1055"/>
      <c r="D41" s="1873">
        <v>-33</v>
      </c>
      <c r="E41" s="1873">
        <v>-282.3</v>
      </c>
      <c r="F41" s="1873">
        <v>961.4</v>
      </c>
      <c r="G41" s="1873">
        <v>0</v>
      </c>
      <c r="H41" s="1874">
        <v>136</v>
      </c>
      <c r="I41" s="1873">
        <v>-469.7</v>
      </c>
      <c r="J41" s="1873">
        <v>362.3</v>
      </c>
      <c r="K41" s="1873">
        <v>293.89999999999998</v>
      </c>
      <c r="L41" s="1873">
        <v>1829.2</v>
      </c>
      <c r="M41" s="1874">
        <v>2852</v>
      </c>
      <c r="N41" s="1874">
        <v>6437.1</v>
      </c>
      <c r="O41" s="1874">
        <v>9195.4</v>
      </c>
      <c r="P41" s="696" t="s">
        <v>1200</v>
      </c>
      <c r="Q41" s="701"/>
      <c r="R41" s="1055"/>
      <c r="S41" s="1874">
        <v>9081.9</v>
      </c>
      <c r="T41" s="1874">
        <v>3194.6</v>
      </c>
      <c r="U41" s="1874">
        <v>4382.5999999999995</v>
      </c>
      <c r="V41" s="1874">
        <v>5920.9250000000002</v>
      </c>
      <c r="W41" s="1874">
        <v>13503.939999999999</v>
      </c>
      <c r="X41" s="1874">
        <v>17504.643999999997</v>
      </c>
      <c r="Y41" s="1874">
        <v>13064.776</v>
      </c>
      <c r="Z41" s="1874">
        <v>19478.724662740002</v>
      </c>
      <c r="AA41" s="1874">
        <v>2922.0059999999999</v>
      </c>
      <c r="AB41" s="2033">
        <v>1543.242</v>
      </c>
      <c r="AC41" s="1194">
        <v>4191.9000000000005</v>
      </c>
      <c r="AD41" s="1194">
        <v>5920.9250000000002</v>
      </c>
      <c r="AE41" s="1194">
        <v>5020.91</v>
      </c>
      <c r="AF41" s="1194">
        <v>2372.2119999999995</v>
      </c>
      <c r="AG41" s="1194"/>
      <c r="AH41" s="1194">
        <v>3731.2</v>
      </c>
      <c r="AI41" s="1219"/>
    </row>
    <row r="42" spans="1:35" s="371" customFormat="1" ht="11.25" customHeight="1">
      <c r="A42" s="696" t="s">
        <v>1201</v>
      </c>
      <c r="B42" s="701"/>
      <c r="C42" s="1055"/>
      <c r="D42" s="1873">
        <v>0</v>
      </c>
      <c r="E42" s="1873">
        <v>0</v>
      </c>
      <c r="F42" s="1873">
        <v>0</v>
      </c>
      <c r="G42" s="1873">
        <v>0</v>
      </c>
      <c r="H42" s="1874">
        <v>0</v>
      </c>
      <c r="I42" s="1873">
        <v>0</v>
      </c>
      <c r="J42" s="1873">
        <v>0</v>
      </c>
      <c r="K42" s="1873">
        <v>0</v>
      </c>
      <c r="L42" s="1873">
        <v>0</v>
      </c>
      <c r="M42" s="1874">
        <v>0</v>
      </c>
      <c r="N42" s="1874">
        <v>0</v>
      </c>
      <c r="O42" s="1874">
        <v>0</v>
      </c>
      <c r="P42" s="696" t="s">
        <v>1201</v>
      </c>
      <c r="Q42" s="701"/>
      <c r="R42" s="1055"/>
      <c r="S42" s="1874">
        <v>0</v>
      </c>
      <c r="T42" s="1874">
        <v>0</v>
      </c>
      <c r="U42" s="1874">
        <v>0</v>
      </c>
      <c r="V42" s="1874">
        <v>0</v>
      </c>
      <c r="W42" s="1874">
        <v>0</v>
      </c>
      <c r="X42" s="1874">
        <v>0</v>
      </c>
      <c r="Y42" s="1874">
        <v>0</v>
      </c>
      <c r="Z42" s="1874">
        <v>0</v>
      </c>
      <c r="AA42" s="1874">
        <v>0</v>
      </c>
      <c r="AB42" s="2033">
        <v>0</v>
      </c>
      <c r="AC42" s="1194">
        <v>0</v>
      </c>
      <c r="AD42" s="1194">
        <v>0</v>
      </c>
      <c r="AE42" s="1194">
        <v>0</v>
      </c>
      <c r="AF42" s="1194">
        <v>0</v>
      </c>
      <c r="AG42" s="1194"/>
      <c r="AH42" s="1194">
        <v>0</v>
      </c>
      <c r="AI42" s="1219"/>
    </row>
    <row r="43" spans="1:35" s="371" customFormat="1" ht="11.25" customHeight="1">
      <c r="A43" s="696" t="s">
        <v>1202</v>
      </c>
      <c r="B43" s="701"/>
      <c r="C43" s="1055"/>
      <c r="D43" s="1873">
        <v>-30191.1</v>
      </c>
      <c r="E43" s="1873">
        <v>-35136.9</v>
      </c>
      <c r="F43" s="1873">
        <v>-34629.5</v>
      </c>
      <c r="G43" s="1873">
        <v>-32591.200000000001</v>
      </c>
      <c r="H43" s="1874">
        <v>-21863.200000000001</v>
      </c>
      <c r="I43" s="1873">
        <v>-14008.8</v>
      </c>
      <c r="J43" s="1873">
        <v>-10690</v>
      </c>
      <c r="K43" s="1873">
        <v>-11396.1</v>
      </c>
      <c r="L43" s="1873">
        <v>-17675.099999999999</v>
      </c>
      <c r="M43" s="1874">
        <v>-18253.900000000001</v>
      </c>
      <c r="N43" s="1874">
        <v>-25762.16</v>
      </c>
      <c r="O43" s="1874">
        <v>-15719.6</v>
      </c>
      <c r="P43" s="696" t="s">
        <v>1202</v>
      </c>
      <c r="Q43" s="701"/>
      <c r="R43" s="1055"/>
      <c r="S43" s="1874">
        <v>-22846.400000000001</v>
      </c>
      <c r="T43" s="1874">
        <v>-21331.599999999999</v>
      </c>
      <c r="U43" s="1874">
        <v>-34584.499999999993</v>
      </c>
      <c r="V43" s="1874">
        <v>-30936.319010921845</v>
      </c>
      <c r="W43" s="1874">
        <v>-48690.569181935425</v>
      </c>
      <c r="X43" s="1874">
        <v>-40289.867533183547</v>
      </c>
      <c r="Y43" s="1874">
        <v>-27539.714245107396</v>
      </c>
      <c r="Z43" s="1874">
        <v>-6304.3754938730153</v>
      </c>
      <c r="AA43" s="1874">
        <v>-4090.9708001937256</v>
      </c>
      <c r="AB43" s="2033">
        <v>-3565.1699277123525</v>
      </c>
      <c r="AC43" s="1194">
        <v>-23320.530000000002</v>
      </c>
      <c r="AD43" s="1194">
        <v>-30936.211076042604</v>
      </c>
      <c r="AE43" s="1194">
        <v>-8482.3023576120231</v>
      </c>
      <c r="AF43" s="1194">
        <v>-7226.4231684153219</v>
      </c>
      <c r="AG43" s="1194"/>
      <c r="AH43" s="1194">
        <v>-11196.8</v>
      </c>
      <c r="AI43" s="1219"/>
    </row>
    <row r="44" spans="1:35" s="1091" customFormat="1" ht="11.25" customHeight="1">
      <c r="A44" s="1100"/>
      <c r="B44" s="720" t="s">
        <v>1203</v>
      </c>
      <c r="C44" s="1101"/>
      <c r="D44" s="1873">
        <v>1108.2</v>
      </c>
      <c r="E44" s="1873">
        <v>-1294.5</v>
      </c>
      <c r="F44" s="1873">
        <v>1041</v>
      </c>
      <c r="G44" s="1873">
        <v>-2247.6</v>
      </c>
      <c r="H44" s="1874">
        <v>-323.8</v>
      </c>
      <c r="I44" s="1873">
        <v>-1629.5</v>
      </c>
      <c r="J44" s="1873">
        <v>-5127.6000000000004</v>
      </c>
      <c r="K44" s="1873">
        <v>853.2</v>
      </c>
      <c r="L44" s="1873">
        <v>-3024.2</v>
      </c>
      <c r="M44" s="1874">
        <v>-1009</v>
      </c>
      <c r="N44" s="1874">
        <v>-6133.4</v>
      </c>
      <c r="O44" s="1874">
        <v>-5137.3999999999996</v>
      </c>
      <c r="P44" s="1100"/>
      <c r="Q44" s="720" t="s">
        <v>1203</v>
      </c>
      <c r="R44" s="1101"/>
      <c r="S44" s="1874">
        <v>-5147.3999999999996</v>
      </c>
      <c r="T44" s="1874">
        <v>-1620</v>
      </c>
      <c r="U44" s="1874">
        <v>-2234.3000000000002</v>
      </c>
      <c r="V44" s="1874">
        <v>-338.91999999999985</v>
      </c>
      <c r="W44" s="1874">
        <v>-9005.2707325815081</v>
      </c>
      <c r="X44" s="1874">
        <v>4193.54</v>
      </c>
      <c r="Y44" s="1874">
        <v>10570.365498942156</v>
      </c>
      <c r="Z44" s="1874">
        <v>-6083.3910675825746</v>
      </c>
      <c r="AA44" s="1874">
        <v>-4091.8753918611801</v>
      </c>
      <c r="AB44" s="2034">
        <v>1208.0291558161534</v>
      </c>
      <c r="AC44" s="1195">
        <v>-1456.9299999999998</v>
      </c>
      <c r="AD44" s="1195">
        <v>-338.91999999999985</v>
      </c>
      <c r="AE44" s="1195">
        <v>-643.8599999999999</v>
      </c>
      <c r="AF44" s="1195">
        <v>50.989267418493</v>
      </c>
      <c r="AG44" s="1195"/>
      <c r="AH44" s="1195">
        <v>-3227.5</v>
      </c>
      <c r="AI44" s="1220"/>
    </row>
    <row r="45" spans="1:35" s="1091" customFormat="1" ht="11.25" customHeight="1">
      <c r="A45" s="1100"/>
      <c r="B45" s="720" t="s">
        <v>1345</v>
      </c>
      <c r="C45" s="1101"/>
      <c r="D45" s="1873">
        <v>-31299.3</v>
      </c>
      <c r="E45" s="1873">
        <v>-33842.400000000001</v>
      </c>
      <c r="F45" s="1873">
        <v>-35670.5</v>
      </c>
      <c r="G45" s="1873">
        <v>-30343.599999999999</v>
      </c>
      <c r="H45" s="1874">
        <v>-21539.4</v>
      </c>
      <c r="I45" s="1873">
        <v>-12379.3</v>
      </c>
      <c r="J45" s="1873">
        <v>-5562.4</v>
      </c>
      <c r="K45" s="1873">
        <v>-12249.3</v>
      </c>
      <c r="L45" s="1873">
        <v>-14650.9</v>
      </c>
      <c r="M45" s="1874">
        <v>-17244.900000000001</v>
      </c>
      <c r="N45" s="1874">
        <v>-19628.759999999998</v>
      </c>
      <c r="O45" s="1874">
        <v>-10582.2</v>
      </c>
      <c r="P45" s="1100"/>
      <c r="Q45" s="720" t="s">
        <v>1345</v>
      </c>
      <c r="R45" s="1101"/>
      <c r="S45" s="1874">
        <v>-17699</v>
      </c>
      <c r="T45" s="1874">
        <v>-19711.599999999999</v>
      </c>
      <c r="U45" s="1874">
        <v>-32350.199999999997</v>
      </c>
      <c r="V45" s="1874">
        <v>-30597.399010921847</v>
      </c>
      <c r="W45" s="1874">
        <v>-39685.298449353919</v>
      </c>
      <c r="X45" s="1874">
        <v>-44483.407533183548</v>
      </c>
      <c r="Y45" s="1874">
        <v>-38110.079744049552</v>
      </c>
      <c r="Z45" s="1874">
        <v>-220.98442629044089</v>
      </c>
      <c r="AA45" s="1874">
        <v>0.90459166745439168</v>
      </c>
      <c r="AB45" s="2034">
        <v>-4773.199083528506</v>
      </c>
      <c r="AC45" s="1195">
        <v>-21863.600000000002</v>
      </c>
      <c r="AD45" s="1195">
        <v>-30597.291076042606</v>
      </c>
      <c r="AE45" s="1195">
        <v>-7838.4423576120225</v>
      </c>
      <c r="AF45" s="1195">
        <v>-7277.4124358338158</v>
      </c>
      <c r="AG45" s="1195"/>
      <c r="AH45" s="1195">
        <v>-7969.3</v>
      </c>
      <c r="AI45" s="1220"/>
    </row>
    <row r="46" spans="1:35" s="371" customFormat="1" ht="11.25" customHeight="1">
      <c r="A46" s="696" t="s">
        <v>1204</v>
      </c>
      <c r="B46" s="1097"/>
      <c r="C46" s="1055"/>
      <c r="D46" s="1873">
        <v>1701.9</v>
      </c>
      <c r="E46" s="1873">
        <v>-1914.2</v>
      </c>
      <c r="F46" s="1873">
        <v>16469.2</v>
      </c>
      <c r="G46" s="1873">
        <v>11051.1</v>
      </c>
      <c r="H46" s="1874">
        <v>-3809.7</v>
      </c>
      <c r="I46" s="1873">
        <v>13154</v>
      </c>
      <c r="J46" s="1873">
        <v>7965.6</v>
      </c>
      <c r="K46" s="1873">
        <v>22134.799999999999</v>
      </c>
      <c r="L46" s="1873">
        <v>37047.599999999999</v>
      </c>
      <c r="M46" s="1874">
        <v>23248.5</v>
      </c>
      <c r="N46" s="1874">
        <v>22537.599999999999</v>
      </c>
      <c r="O46" s="1874">
        <v>35437</v>
      </c>
      <c r="P46" s="696" t="s">
        <v>1204</v>
      </c>
      <c r="Q46" s="1097"/>
      <c r="R46" s="1055"/>
      <c r="S46" s="1874">
        <v>26260.82</v>
      </c>
      <c r="T46" s="1874">
        <v>29284.97</v>
      </c>
      <c r="U46" s="1874">
        <v>47922.55</v>
      </c>
      <c r="V46" s="1874">
        <v>54653.818105497892</v>
      </c>
      <c r="W46" s="1874">
        <v>61826.132892215712</v>
      </c>
      <c r="X46" s="1874">
        <v>125619.1423493341</v>
      </c>
      <c r="Y46" s="1874">
        <v>110923.6940377109</v>
      </c>
      <c r="Z46" s="1874">
        <v>258105.52877931291</v>
      </c>
      <c r="AA46" s="1874">
        <v>28564.122648135712</v>
      </c>
      <c r="AB46" s="2033">
        <v>19009.770878840372</v>
      </c>
      <c r="AC46" s="1194">
        <v>23434.999999999993</v>
      </c>
      <c r="AD46" s="1194">
        <v>46828.354714922098</v>
      </c>
      <c r="AE46" s="1194">
        <v>4019.8233508146636</v>
      </c>
      <c r="AF46" s="1194">
        <v>19400.155960927863</v>
      </c>
      <c r="AG46" s="1194"/>
      <c r="AH46" s="1194">
        <v>7989.2</v>
      </c>
      <c r="AI46" s="1219"/>
    </row>
    <row r="47" spans="1:35" s="1091" customFormat="1" ht="11.25" customHeight="1">
      <c r="A47" s="1100"/>
      <c r="B47" s="720" t="s">
        <v>1203</v>
      </c>
      <c r="C47" s="1101"/>
      <c r="D47" s="1873">
        <v>-9319</v>
      </c>
      <c r="E47" s="1873">
        <v>-5279</v>
      </c>
      <c r="F47" s="1873">
        <v>16899.3</v>
      </c>
      <c r="G47" s="1873">
        <v>3629.8</v>
      </c>
      <c r="H47" s="1874">
        <v>-4489</v>
      </c>
      <c r="I47" s="1873">
        <v>9232.5</v>
      </c>
      <c r="J47" s="1873">
        <v>1727.8</v>
      </c>
      <c r="K47" s="1873">
        <v>12483.6</v>
      </c>
      <c r="L47" s="1873">
        <v>19554.599999999999</v>
      </c>
      <c r="M47" s="1874">
        <v>21968.9</v>
      </c>
      <c r="N47" s="1874">
        <v>18292.5</v>
      </c>
      <c r="O47" s="1874">
        <v>26442.3</v>
      </c>
      <c r="P47" s="1100"/>
      <c r="Q47" s="720" t="s">
        <v>1203</v>
      </c>
      <c r="R47" s="1101"/>
      <c r="S47" s="1874">
        <v>14434.6</v>
      </c>
      <c r="T47" s="1874">
        <v>23686.1</v>
      </c>
      <c r="U47" s="1874">
        <v>22912.300000000003</v>
      </c>
      <c r="V47" s="1874">
        <v>16397.41</v>
      </c>
      <c r="W47" s="1874">
        <v>24381.269877670376</v>
      </c>
      <c r="X47" s="1874">
        <v>54534.93</v>
      </c>
      <c r="Y47" s="1874">
        <v>37107.363317538809</v>
      </c>
      <c r="Z47" s="1874">
        <v>82238.349818380375</v>
      </c>
      <c r="AA47" s="1874">
        <v>27773.378779042894</v>
      </c>
      <c r="AB47" s="2034">
        <v>8255.8369799814409</v>
      </c>
      <c r="AC47" s="1195">
        <v>3736.8500000000004</v>
      </c>
      <c r="AD47" s="1195">
        <v>16397.41</v>
      </c>
      <c r="AE47" s="1195">
        <v>3742.6600000000008</v>
      </c>
      <c r="AF47" s="1195">
        <v>6815.7398776703731</v>
      </c>
      <c r="AG47" s="1195"/>
      <c r="AH47" s="1195">
        <v>6771.6</v>
      </c>
      <c r="AI47" s="1220"/>
    </row>
    <row r="48" spans="1:35" s="1091" customFormat="1" ht="11.25" customHeight="1">
      <c r="A48" s="1100"/>
      <c r="B48" s="720" t="s">
        <v>1477</v>
      </c>
      <c r="C48" s="1101"/>
      <c r="D48" s="1873">
        <v>6693.4</v>
      </c>
      <c r="E48" s="1873">
        <v>2899.6</v>
      </c>
      <c r="F48" s="1873">
        <v>-52.400000000000205</v>
      </c>
      <c r="G48" s="1873">
        <v>3325.2</v>
      </c>
      <c r="H48" s="1874">
        <v>744.39999999999873</v>
      </c>
      <c r="I48" s="1873">
        <v>526.9</v>
      </c>
      <c r="J48" s="1873">
        <v>1455.6</v>
      </c>
      <c r="K48" s="1873">
        <v>3391.5</v>
      </c>
      <c r="L48" s="1873">
        <v>-2899</v>
      </c>
      <c r="M48" s="1874">
        <v>-3933.5</v>
      </c>
      <c r="N48" s="1874">
        <v>2612</v>
      </c>
      <c r="O48" s="1874">
        <v>1036.8</v>
      </c>
      <c r="P48" s="1100"/>
      <c r="Q48" s="720" t="s">
        <v>1477</v>
      </c>
      <c r="R48" s="1101"/>
      <c r="S48" s="1874">
        <v>-1281.8</v>
      </c>
      <c r="T48" s="1874">
        <v>4192.3999999999996</v>
      </c>
      <c r="U48" s="1874">
        <v>11857.300000000001</v>
      </c>
      <c r="V48" s="1874">
        <v>27341.818105497892</v>
      </c>
      <c r="W48" s="1874">
        <v>56109.153014545329</v>
      </c>
      <c r="X48" s="1874">
        <v>84441.432349334107</v>
      </c>
      <c r="Y48" s="1874">
        <v>62987.347314176724</v>
      </c>
      <c r="Z48" s="1874">
        <v>142130.70517220002</v>
      </c>
      <c r="AA48" s="1874">
        <v>11122.127548065948</v>
      </c>
      <c r="AB48" s="2034">
        <v>10285.263898858937</v>
      </c>
      <c r="AC48" s="1195">
        <v>14803.749999999995</v>
      </c>
      <c r="AD48" s="1195">
        <v>19516.354714922101</v>
      </c>
      <c r="AE48" s="1195">
        <v>2335.143350814657</v>
      </c>
      <c r="AF48" s="1195">
        <v>12131.446083257491</v>
      </c>
      <c r="AG48" s="1195"/>
      <c r="AH48" s="1195">
        <v>-2820.8</v>
      </c>
      <c r="AI48" s="1220"/>
    </row>
    <row r="49" spans="1:35" s="371" customFormat="1" ht="11.25" customHeight="1">
      <c r="A49" s="696"/>
      <c r="B49" s="701"/>
      <c r="C49" s="1055" t="s">
        <v>1243</v>
      </c>
      <c r="D49" s="1873">
        <v>6976.5</v>
      </c>
      <c r="E49" s="1873">
        <v>2963.5</v>
      </c>
      <c r="F49" s="1873">
        <v>-432.8</v>
      </c>
      <c r="G49" s="1873">
        <v>3479.1</v>
      </c>
      <c r="H49" s="1874">
        <v>1300.4000000000001</v>
      </c>
      <c r="I49" s="1873">
        <v>703.7</v>
      </c>
      <c r="J49" s="1873">
        <v>2150.6999999999998</v>
      </c>
      <c r="K49" s="1873">
        <v>3455.9</v>
      </c>
      <c r="L49" s="1873">
        <v>-2832.4</v>
      </c>
      <c r="M49" s="1874">
        <v>-3901.5</v>
      </c>
      <c r="N49" s="1874">
        <v>2631.6</v>
      </c>
      <c r="O49" s="1874">
        <v>1047.5999999999999</v>
      </c>
      <c r="P49" s="696"/>
      <c r="Q49" s="701"/>
      <c r="R49" s="1055" t="s">
        <v>1243</v>
      </c>
      <c r="S49" s="1874">
        <v>-1218.9000000000001</v>
      </c>
      <c r="T49" s="1874">
        <v>4407.8</v>
      </c>
      <c r="U49" s="1874">
        <v>11919.400000000001</v>
      </c>
      <c r="V49" s="1874">
        <v>25978.899999999998</v>
      </c>
      <c r="W49" s="1874">
        <v>44787.130000000005</v>
      </c>
      <c r="X49" s="1874">
        <v>81178.900000000009</v>
      </c>
      <c r="Y49" s="1874">
        <v>61438.108999999997</v>
      </c>
      <c r="Z49" s="1874">
        <v>139015.85236912</v>
      </c>
      <c r="AA49" s="1874">
        <v>11749.91851462</v>
      </c>
      <c r="AB49" s="2033">
        <v>7433.1999999999989</v>
      </c>
      <c r="AC49" s="1194">
        <v>14216.949999999995</v>
      </c>
      <c r="AD49" s="1194">
        <v>18153.499999999996</v>
      </c>
      <c r="AE49" s="1194">
        <v>2284.16</v>
      </c>
      <c r="AF49" s="1194">
        <v>12117.999999999998</v>
      </c>
      <c r="AG49" s="1194"/>
      <c r="AH49" s="1194">
        <v>-2775.5</v>
      </c>
      <c r="AI49" s="1219"/>
    </row>
    <row r="50" spans="1:35" s="1091" customFormat="1" ht="11.25" customHeight="1">
      <c r="A50" s="1100"/>
      <c r="B50" s="720"/>
      <c r="C50" s="1107" t="s">
        <v>1244</v>
      </c>
      <c r="D50" s="1873">
        <v>11715.1</v>
      </c>
      <c r="E50" s="1873">
        <v>8040.3</v>
      </c>
      <c r="F50" s="1873">
        <v>5236</v>
      </c>
      <c r="G50" s="1873">
        <v>9244.7000000000007</v>
      </c>
      <c r="H50" s="1874">
        <v>7253.7</v>
      </c>
      <c r="I50" s="1873">
        <v>7691</v>
      </c>
      <c r="J50" s="1873">
        <v>9689.7000000000007</v>
      </c>
      <c r="K50" s="1873">
        <v>11325.5</v>
      </c>
      <c r="L50" s="1873">
        <v>7287.9</v>
      </c>
      <c r="M50" s="1874">
        <v>6841.6</v>
      </c>
      <c r="N50" s="1874">
        <v>13849.2</v>
      </c>
      <c r="O50" s="1874">
        <v>13445.3</v>
      </c>
      <c r="P50" s="1100"/>
      <c r="Q50" s="720"/>
      <c r="R50" s="1107" t="s">
        <v>1244</v>
      </c>
      <c r="S50" s="1874">
        <v>13701</v>
      </c>
      <c r="T50" s="1874">
        <v>21132.400000000001</v>
      </c>
      <c r="U50" s="1874">
        <v>28961.200000000001</v>
      </c>
      <c r="V50" s="1874">
        <v>43773.95</v>
      </c>
      <c r="W50" s="1874">
        <v>62601.73</v>
      </c>
      <c r="X50" s="1874">
        <v>99768.1</v>
      </c>
      <c r="Y50" s="1874">
        <v>81477.025999999998</v>
      </c>
      <c r="Z50" s="1874">
        <v>162576.29999999999</v>
      </c>
      <c r="AA50" s="1874">
        <v>16545</v>
      </c>
      <c r="AB50" s="2034">
        <v>10845.3</v>
      </c>
      <c r="AC50" s="1195">
        <v>25200.049999999996</v>
      </c>
      <c r="AD50" s="1195">
        <v>35948.549999999996</v>
      </c>
      <c r="AE50" s="1195">
        <v>5628.46</v>
      </c>
      <c r="AF50" s="1195">
        <v>17475</v>
      </c>
      <c r="AG50" s="1195"/>
      <c r="AH50" s="1195">
        <v>4855.7</v>
      </c>
      <c r="AI50" s="1220"/>
    </row>
    <row r="51" spans="1:35" s="1091" customFormat="1" ht="11.25" customHeight="1">
      <c r="A51" s="1100"/>
      <c r="B51" s="720"/>
      <c r="C51" s="1107" t="s">
        <v>1246</v>
      </c>
      <c r="D51" s="1873">
        <v>-4738.6000000000004</v>
      </c>
      <c r="E51" s="1873">
        <v>-5076.8</v>
      </c>
      <c r="F51" s="1873">
        <v>-5668.8</v>
      </c>
      <c r="G51" s="1873">
        <v>-5765.6</v>
      </c>
      <c r="H51" s="1874">
        <v>-5953.3</v>
      </c>
      <c r="I51" s="1873">
        <v>-6987.3</v>
      </c>
      <c r="J51" s="1873">
        <v>-7539</v>
      </c>
      <c r="K51" s="1873">
        <v>-7869.6</v>
      </c>
      <c r="L51" s="1873">
        <v>-10120.299999999999</v>
      </c>
      <c r="M51" s="1874">
        <v>-10743.1</v>
      </c>
      <c r="N51" s="1874">
        <v>-11217.6</v>
      </c>
      <c r="O51" s="1874">
        <v>-12397.7</v>
      </c>
      <c r="P51" s="1100"/>
      <c r="Q51" s="720"/>
      <c r="R51" s="1107" t="s">
        <v>1246</v>
      </c>
      <c r="S51" s="1874">
        <v>-14919.9</v>
      </c>
      <c r="T51" s="1874">
        <v>-16724.599999999999</v>
      </c>
      <c r="U51" s="1874">
        <v>-17041.8</v>
      </c>
      <c r="V51" s="1874">
        <v>-17795.05</v>
      </c>
      <c r="W51" s="1874">
        <v>-17814.600000000002</v>
      </c>
      <c r="X51" s="1874">
        <v>-18589.2</v>
      </c>
      <c r="Y51" s="1874">
        <v>-20038.917000000001</v>
      </c>
      <c r="Z51" s="1874">
        <v>-23560.44763088</v>
      </c>
      <c r="AA51" s="1874">
        <v>-4795.0814853800002</v>
      </c>
      <c r="AB51" s="2034">
        <v>-3412.1000000000004</v>
      </c>
      <c r="AC51" s="1195">
        <v>-10983.1</v>
      </c>
      <c r="AD51" s="1195">
        <v>-17795.05</v>
      </c>
      <c r="AE51" s="1195">
        <v>-3344.3</v>
      </c>
      <c r="AF51" s="1195">
        <v>-5357.0000000000009</v>
      </c>
      <c r="AG51" s="1195"/>
      <c r="AH51" s="1195">
        <v>-7631.2</v>
      </c>
      <c r="AI51" s="1220"/>
    </row>
    <row r="52" spans="1:35" s="371" customFormat="1" ht="11.25" customHeight="1">
      <c r="A52" s="696"/>
      <c r="B52" s="701"/>
      <c r="C52" s="1098" t="s">
        <v>1247</v>
      </c>
      <c r="D52" s="1873">
        <v>-283.10000000000002</v>
      </c>
      <c r="E52" s="1873">
        <v>-63.9</v>
      </c>
      <c r="F52" s="1873">
        <v>380.4</v>
      </c>
      <c r="G52" s="1873">
        <v>-153.9</v>
      </c>
      <c r="H52" s="1874">
        <v>-556</v>
      </c>
      <c r="I52" s="1873">
        <v>-176.8</v>
      </c>
      <c r="J52" s="1873">
        <v>-695.1</v>
      </c>
      <c r="K52" s="1873">
        <v>-64.400000000000006</v>
      </c>
      <c r="L52" s="1873">
        <v>-66.599999999999994</v>
      </c>
      <c r="M52" s="1874">
        <v>-32</v>
      </c>
      <c r="N52" s="1874">
        <v>-19.600000000000001</v>
      </c>
      <c r="O52" s="1874">
        <v>-10.8</v>
      </c>
      <c r="P52" s="696"/>
      <c r="Q52" s="701"/>
      <c r="R52" s="1098" t="s">
        <v>1247</v>
      </c>
      <c r="S52" s="1874">
        <v>-62.9</v>
      </c>
      <c r="T52" s="1874">
        <v>-215.4</v>
      </c>
      <c r="U52" s="1874">
        <v>-62.100000000000009</v>
      </c>
      <c r="V52" s="1874">
        <v>1362.918105497894</v>
      </c>
      <c r="W52" s="1874">
        <v>11322.023014545328</v>
      </c>
      <c r="X52" s="1874">
        <v>3262.5323493341016</v>
      </c>
      <c r="Y52" s="1874">
        <v>1549.2383141767309</v>
      </c>
      <c r="Z52" s="1874">
        <v>3114.8528030800212</v>
      </c>
      <c r="AA52" s="1874">
        <v>-627.79096655405124</v>
      </c>
      <c r="AB52" s="2033">
        <v>2852.063898858938</v>
      </c>
      <c r="AC52" s="1194">
        <v>586.79999999999995</v>
      </c>
      <c r="AD52" s="1194">
        <v>1362.8547149221058</v>
      </c>
      <c r="AE52" s="1194">
        <v>50.983350814656909</v>
      </c>
      <c r="AF52" s="1194">
        <v>13.446083257492781</v>
      </c>
      <c r="AG52" s="1194"/>
      <c r="AH52" s="1194">
        <v>-45.3</v>
      </c>
      <c r="AI52" s="1219"/>
    </row>
    <row r="53" spans="1:35" s="1091" customFormat="1" ht="11.25" customHeight="1">
      <c r="A53" s="1100"/>
      <c r="B53" s="720"/>
      <c r="C53" s="1107" t="s">
        <v>1244</v>
      </c>
      <c r="D53" s="1873"/>
      <c r="E53" s="1873"/>
      <c r="F53" s="1873"/>
      <c r="G53" s="1873"/>
      <c r="H53" s="1874"/>
      <c r="I53" s="1873"/>
      <c r="J53" s="1873"/>
      <c r="K53" s="1873">
        <v>109.6</v>
      </c>
      <c r="L53" s="1873">
        <v>102.4</v>
      </c>
      <c r="M53" s="1874">
        <v>110.2</v>
      </c>
      <c r="N53" s="1874">
        <v>62.9</v>
      </c>
      <c r="O53" s="1874">
        <v>54.4</v>
      </c>
      <c r="P53" s="1100"/>
      <c r="Q53" s="720"/>
      <c r="R53" s="1107" t="s">
        <v>1244</v>
      </c>
      <c r="S53" s="1874">
        <v>61.400000000000006</v>
      </c>
      <c r="T53" s="1874">
        <v>55.599999999999994</v>
      </c>
      <c r="U53" s="1874">
        <v>57.100000000000009</v>
      </c>
      <c r="V53" s="1874">
        <v>1930.9285401346183</v>
      </c>
      <c r="W53" s="1874">
        <v>11688.556459536429</v>
      </c>
      <c r="X53" s="1874">
        <v>5317.1162640692055</v>
      </c>
      <c r="Y53" s="1874">
        <v>4891.3246418136478</v>
      </c>
      <c r="Z53" s="1874">
        <v>5194.3125848905902</v>
      </c>
      <c r="AA53" s="1874">
        <v>2050.763911113364</v>
      </c>
      <c r="AB53" s="2034"/>
      <c r="AC53" s="1195"/>
      <c r="AD53" s="1195"/>
      <c r="AE53" s="1195"/>
      <c r="AF53" s="1195"/>
      <c r="AG53" s="1195"/>
      <c r="AH53" s="1195"/>
      <c r="AI53" s="1220"/>
    </row>
    <row r="54" spans="1:35" s="1091" customFormat="1" ht="11.25" customHeight="1">
      <c r="A54" s="1100"/>
      <c r="B54" s="720"/>
      <c r="C54" s="1107" t="s">
        <v>1246</v>
      </c>
      <c r="D54" s="1873"/>
      <c r="E54" s="1873"/>
      <c r="F54" s="1873"/>
      <c r="G54" s="1873"/>
      <c r="H54" s="1874"/>
      <c r="I54" s="1873"/>
      <c r="J54" s="1873"/>
      <c r="K54" s="1873">
        <v>-174</v>
      </c>
      <c r="L54" s="1873">
        <v>-169</v>
      </c>
      <c r="M54" s="1874">
        <v>-142.19999999999999</v>
      </c>
      <c r="N54" s="1874">
        <v>-82.5</v>
      </c>
      <c r="O54" s="1874">
        <v>-65.2</v>
      </c>
      <c r="P54" s="1100"/>
      <c r="Q54" s="720"/>
      <c r="R54" s="1107" t="s">
        <v>1246</v>
      </c>
      <c r="S54" s="1874">
        <v>-124.30000000000001</v>
      </c>
      <c r="T54" s="1874">
        <v>-271</v>
      </c>
      <c r="U54" s="1874">
        <v>-119.19999999999999</v>
      </c>
      <c r="V54" s="1874">
        <v>-568.01043463672431</v>
      </c>
      <c r="W54" s="1874">
        <v>-366.53344499110074</v>
      </c>
      <c r="X54" s="1874">
        <v>-2054.5839147351039</v>
      </c>
      <c r="Y54" s="1874">
        <v>-3342.0863276369173</v>
      </c>
      <c r="Z54" s="1874">
        <v>-2079.459781810569</v>
      </c>
      <c r="AA54" s="1874">
        <v>-2678.554877667415</v>
      </c>
      <c r="AB54" s="2034"/>
      <c r="AC54" s="1195"/>
      <c r="AD54" s="1195"/>
      <c r="AE54" s="1195"/>
      <c r="AF54" s="1195"/>
      <c r="AG54" s="1195"/>
      <c r="AH54" s="1195"/>
      <c r="AI54" s="1220"/>
    </row>
    <row r="55" spans="1:35" s="1091" customFormat="1" ht="11.25" customHeight="1">
      <c r="A55" s="1100"/>
      <c r="B55" s="720" t="s">
        <v>1248</v>
      </c>
      <c r="C55" s="1101"/>
      <c r="D55" s="1873">
        <v>4327.5</v>
      </c>
      <c r="E55" s="1873">
        <v>465.2</v>
      </c>
      <c r="F55" s="1873">
        <v>-377.7</v>
      </c>
      <c r="G55" s="1873">
        <v>4096.1000000000004</v>
      </c>
      <c r="H55" s="1874">
        <v>-65.099999999999994</v>
      </c>
      <c r="I55" s="1873">
        <v>3394.6</v>
      </c>
      <c r="J55" s="1873">
        <v>4782.2</v>
      </c>
      <c r="K55" s="1873">
        <v>6259.7</v>
      </c>
      <c r="L55" s="1873">
        <v>20392</v>
      </c>
      <c r="M55" s="1874">
        <v>-1031.3</v>
      </c>
      <c r="N55" s="1874">
        <v>1231.7</v>
      </c>
      <c r="O55" s="1874">
        <v>8446.2000000000007</v>
      </c>
      <c r="P55" s="1100"/>
      <c r="Q55" s="720" t="s">
        <v>1248</v>
      </c>
      <c r="R55" s="1101"/>
      <c r="S55" s="1874">
        <v>14301.1</v>
      </c>
      <c r="T55" s="1874">
        <v>2733.4</v>
      </c>
      <c r="U55" s="1874">
        <v>14318.599999999999</v>
      </c>
      <c r="V55" s="1874">
        <v>14982.299999999994</v>
      </c>
      <c r="W55" s="1874">
        <v>-18811.999999999993</v>
      </c>
      <c r="X55" s="1874">
        <v>-13340.000000000009</v>
      </c>
      <c r="Y55" s="1874">
        <v>10637.602281263353</v>
      </c>
      <c r="Z55" s="1874">
        <v>33706.176485292533</v>
      </c>
      <c r="AA55" s="1874">
        <v>-10329.710078973136</v>
      </c>
      <c r="AB55" s="2034">
        <v>488.69999999999345</v>
      </c>
      <c r="AC55" s="1195">
        <v>8822.4</v>
      </c>
      <c r="AD55" s="1195">
        <v>14982.299999999994</v>
      </c>
      <c r="AE55" s="1195">
        <v>-2057.9999999999941</v>
      </c>
      <c r="AF55" s="1195">
        <v>472.299999999997</v>
      </c>
      <c r="AG55" s="1195"/>
      <c r="AH55" s="1195">
        <v>4562.3999999999996</v>
      </c>
      <c r="AI55" s="1220"/>
    </row>
    <row r="56" spans="1:35" s="371" customFormat="1" ht="11.25" customHeight="1">
      <c r="A56" s="696"/>
      <c r="B56" s="1099" t="s">
        <v>1249</v>
      </c>
      <c r="C56" s="1055"/>
      <c r="D56" s="1873">
        <v>138.4</v>
      </c>
      <c r="E56" s="1873">
        <v>-197.4</v>
      </c>
      <c r="F56" s="1873">
        <v>-23.4</v>
      </c>
      <c r="G56" s="1873">
        <v>-77.400000000000006</v>
      </c>
      <c r="H56" s="1874">
        <v>46.2</v>
      </c>
      <c r="I56" s="1873">
        <v>-116.5</v>
      </c>
      <c r="J56" s="1873">
        <v>2.4</v>
      </c>
      <c r="K56" s="1873">
        <v>-5.6</v>
      </c>
      <c r="L56" s="1873">
        <v>-3.4</v>
      </c>
      <c r="M56" s="1874">
        <v>44.9</v>
      </c>
      <c r="N56" s="1874">
        <v>-7.8</v>
      </c>
      <c r="O56" s="1874">
        <v>37</v>
      </c>
      <c r="P56" s="696"/>
      <c r="Q56" s="1099" t="s">
        <v>1249</v>
      </c>
      <c r="R56" s="1055"/>
      <c r="S56" s="1874">
        <v>-11.7</v>
      </c>
      <c r="T56" s="1874">
        <v>-36.700000000000003</v>
      </c>
      <c r="U56" s="1874">
        <v>-20.2</v>
      </c>
      <c r="V56" s="1874">
        <v>-5.6000000000000005</v>
      </c>
      <c r="W56" s="1874">
        <v>231.9</v>
      </c>
      <c r="X56" s="1874">
        <v>-178.6</v>
      </c>
      <c r="Y56" s="1874">
        <v>27.134633059999473</v>
      </c>
      <c r="Z56" s="1874">
        <v>25.994724239999769</v>
      </c>
      <c r="AA56" s="1874">
        <v>-0.41884379999923738</v>
      </c>
      <c r="AB56" s="2033">
        <v>49.3</v>
      </c>
      <c r="AC56" s="1194">
        <v>67.5</v>
      </c>
      <c r="AD56" s="1194">
        <v>-5.6000000000000005</v>
      </c>
      <c r="AE56" s="1194">
        <v>-1.6</v>
      </c>
      <c r="AF56" s="1194">
        <v>123.6</v>
      </c>
      <c r="AG56" s="1194"/>
      <c r="AH56" s="1194">
        <v>94.2</v>
      </c>
      <c r="AI56" s="1219"/>
    </row>
    <row r="57" spans="1:35" s="371" customFormat="1" ht="11.25" customHeight="1">
      <c r="A57" s="696"/>
      <c r="B57" s="1099" t="s">
        <v>1250</v>
      </c>
      <c r="C57" s="1055"/>
      <c r="D57" s="1873">
        <v>4189.1000000000004</v>
      </c>
      <c r="E57" s="1873">
        <v>662.6</v>
      </c>
      <c r="F57" s="1873">
        <v>-354.3</v>
      </c>
      <c r="G57" s="1873">
        <v>4173.5</v>
      </c>
      <c r="H57" s="1874">
        <v>-111.3</v>
      </c>
      <c r="I57" s="1873">
        <v>3511.1</v>
      </c>
      <c r="J57" s="1873">
        <v>4779.8</v>
      </c>
      <c r="K57" s="1873">
        <v>6265.3</v>
      </c>
      <c r="L57" s="1873">
        <v>20395.400000000001</v>
      </c>
      <c r="M57" s="1874">
        <v>-1076.2</v>
      </c>
      <c r="N57" s="1874">
        <v>1239.5</v>
      </c>
      <c r="O57" s="1874">
        <v>8409.2000000000007</v>
      </c>
      <c r="P57" s="696"/>
      <c r="Q57" s="1099" t="s">
        <v>1250</v>
      </c>
      <c r="R57" s="1055"/>
      <c r="S57" s="1874">
        <v>14312.8</v>
      </c>
      <c r="T57" s="1874">
        <v>2770.1</v>
      </c>
      <c r="U57" s="1874">
        <v>14338.8</v>
      </c>
      <c r="V57" s="1874">
        <v>14987.899999999994</v>
      </c>
      <c r="W57" s="1874">
        <v>-19043.899999999994</v>
      </c>
      <c r="X57" s="1874">
        <v>-13161.400000000009</v>
      </c>
      <c r="Y57" s="1874">
        <v>10610.467648203354</v>
      </c>
      <c r="Z57" s="1874">
        <v>33680.181761052532</v>
      </c>
      <c r="AA57" s="1874">
        <v>-10329.291235173136</v>
      </c>
      <c r="AB57" s="2033">
        <v>439.39999999999418</v>
      </c>
      <c r="AC57" s="1194">
        <v>8754.8999999999978</v>
      </c>
      <c r="AD57" s="1194">
        <v>14987.899999999994</v>
      </c>
      <c r="AE57" s="1194">
        <v>-2056.3999999999942</v>
      </c>
      <c r="AF57" s="1194">
        <v>348.69999999999709</v>
      </c>
      <c r="AG57" s="1194"/>
      <c r="AH57" s="1194">
        <v>4468.2</v>
      </c>
      <c r="AI57" s="1219"/>
    </row>
    <row r="58" spans="1:35" s="1091" customFormat="1" ht="11.25" customHeight="1">
      <c r="A58" s="1100"/>
      <c r="B58" s="720" t="s">
        <v>1251</v>
      </c>
      <c r="C58" s="1101"/>
      <c r="D58" s="1873">
        <v>0</v>
      </c>
      <c r="E58" s="1873">
        <v>0</v>
      </c>
      <c r="F58" s="1873">
        <v>0</v>
      </c>
      <c r="G58" s="1873">
        <v>0</v>
      </c>
      <c r="H58" s="1874">
        <v>0</v>
      </c>
      <c r="I58" s="1873">
        <v>0</v>
      </c>
      <c r="J58" s="1873">
        <v>0</v>
      </c>
      <c r="K58" s="1873">
        <v>0</v>
      </c>
      <c r="L58" s="1873">
        <v>0</v>
      </c>
      <c r="M58" s="1874">
        <v>6244.4</v>
      </c>
      <c r="N58" s="1874">
        <v>401.4</v>
      </c>
      <c r="O58" s="1874">
        <v>-488.3</v>
      </c>
      <c r="P58" s="1100"/>
      <c r="Q58" s="720" t="s">
        <v>1251</v>
      </c>
      <c r="R58" s="1101"/>
      <c r="S58" s="1874">
        <v>-1193.08</v>
      </c>
      <c r="T58" s="1874">
        <v>-1326.93</v>
      </c>
      <c r="U58" s="1874">
        <v>-1165.6500000000001</v>
      </c>
      <c r="V58" s="1874">
        <v>-4067.71</v>
      </c>
      <c r="W58" s="1874">
        <v>147.70999999999998</v>
      </c>
      <c r="X58" s="1874">
        <v>-17.22</v>
      </c>
      <c r="Y58" s="1874">
        <v>191.38112473200005</v>
      </c>
      <c r="Z58" s="1874">
        <v>30.297303439999951</v>
      </c>
      <c r="AA58" s="1874">
        <v>-1.6735999999999649</v>
      </c>
      <c r="AB58" s="2034">
        <v>-20.03</v>
      </c>
      <c r="AC58" s="1195">
        <v>-3928</v>
      </c>
      <c r="AD58" s="1195">
        <v>-4067.71</v>
      </c>
      <c r="AE58" s="1195">
        <v>1.9999999999999296E-2</v>
      </c>
      <c r="AF58" s="1195">
        <v>-19.329999999999998</v>
      </c>
      <c r="AG58" s="1195"/>
      <c r="AH58" s="1195">
        <v>-524</v>
      </c>
      <c r="AI58" s="1220"/>
    </row>
    <row r="59" spans="1:35" s="1093" customFormat="1" ht="11.25" customHeight="1">
      <c r="A59" s="1100" t="s">
        <v>1252</v>
      </c>
      <c r="B59" s="720"/>
      <c r="C59" s="1101"/>
      <c r="D59" s="1875">
        <v>-2200.5999999999949</v>
      </c>
      <c r="E59" s="1875">
        <v>-13478.3</v>
      </c>
      <c r="F59" s="1875">
        <v>-190.299999999992</v>
      </c>
      <c r="G59" s="1875">
        <v>-5489.8999999999796</v>
      </c>
      <c r="H59" s="1876">
        <v>-12418.7</v>
      </c>
      <c r="I59" s="1875">
        <v>16007</v>
      </c>
      <c r="J59" s="1875">
        <v>1185.6000000000058</v>
      </c>
      <c r="K59" s="1875">
        <v>42624.70000000007</v>
      </c>
      <c r="L59" s="1875">
        <v>68870</v>
      </c>
      <c r="M59" s="1876">
        <v>-7710.299999999901</v>
      </c>
      <c r="N59" s="1876">
        <v>6182.2400000000198</v>
      </c>
      <c r="O59" s="1876">
        <v>123133.7</v>
      </c>
      <c r="P59" s="1100" t="s">
        <v>1252</v>
      </c>
      <c r="Q59" s="720"/>
      <c r="R59" s="1101"/>
      <c r="S59" s="1876">
        <v>79905.359999999928</v>
      </c>
      <c r="T59" s="1876">
        <v>117932.97</v>
      </c>
      <c r="U59" s="1876">
        <v>140851.85000000003</v>
      </c>
      <c r="V59" s="1876">
        <v>187044.26030589826</v>
      </c>
      <c r="W59" s="1876">
        <v>29871.620678535779</v>
      </c>
      <c r="X59" s="1876">
        <v>-126266.48528755526</v>
      </c>
      <c r="Y59" s="1876">
        <v>-151722.18793854371</v>
      </c>
      <c r="Z59" s="1876">
        <v>251877.2929691484</v>
      </c>
      <c r="AA59" s="1876">
        <v>65316.220692648552</v>
      </c>
      <c r="AB59" s="2035">
        <v>-61420.872808537781</v>
      </c>
      <c r="AC59" s="1196">
        <v>148309.21000000008</v>
      </c>
      <c r="AD59" s="1196">
        <v>179218.95148087537</v>
      </c>
      <c r="AE59" s="1196">
        <v>995.40157431045373</v>
      </c>
      <c r="AF59" s="1196">
        <v>20964.126474769131</v>
      </c>
      <c r="AG59" s="1196"/>
      <c r="AH59" s="1196">
        <v>9095.4399999999732</v>
      </c>
      <c r="AI59" s="1221"/>
    </row>
    <row r="60" spans="1:35" s="1701" customFormat="1" ht="11.25" customHeight="1">
      <c r="A60" s="1696" t="s">
        <v>771</v>
      </c>
      <c r="B60" s="1697"/>
      <c r="C60" s="1698"/>
      <c r="D60" s="1875">
        <v>11749.5</v>
      </c>
      <c r="E60" s="1875">
        <v>10600.6</v>
      </c>
      <c r="F60" s="1875">
        <v>4176.1000000000004</v>
      </c>
      <c r="G60" s="1875">
        <v>25591.200000000001</v>
      </c>
      <c r="H60" s="1876">
        <v>18095.7</v>
      </c>
      <c r="I60" s="1875">
        <v>12985.4</v>
      </c>
      <c r="J60" s="1875">
        <v>9500.8999999999942</v>
      </c>
      <c r="K60" s="1875">
        <v>-6690.3000000000611</v>
      </c>
      <c r="L60" s="1875">
        <v>-3719.5999999999913</v>
      </c>
      <c r="M60" s="1876">
        <v>3353.299999999901</v>
      </c>
      <c r="N60" s="1876">
        <v>-860.84000000002561</v>
      </c>
      <c r="O60" s="1876">
        <v>16939.099999999948</v>
      </c>
      <c r="P60" s="1696" t="s">
        <v>771</v>
      </c>
      <c r="Q60" s="1697"/>
      <c r="R60" s="1698"/>
      <c r="S60" s="1876">
        <v>3335.3600000001024</v>
      </c>
      <c r="T60" s="1876">
        <v>11927.559999999881</v>
      </c>
      <c r="U60" s="1876">
        <v>18502.700000000012</v>
      </c>
      <c r="V60" s="1876">
        <v>16850.359694101731</v>
      </c>
      <c r="W60" s="1876">
        <v>33422.499321464216</v>
      </c>
      <c r="X60" s="1876">
        <v>113886.77528755518</v>
      </c>
      <c r="Y60" s="1876">
        <v>94959.203786155093</v>
      </c>
      <c r="Z60" s="1876">
        <v>64238.42258423267</v>
      </c>
      <c r="AA60" s="1876">
        <v>25440.518835987146</v>
      </c>
      <c r="AB60" s="2037">
        <v>26491.772808537702</v>
      </c>
      <c r="AC60" s="1699">
        <v>24323.769999999931</v>
      </c>
      <c r="AD60" s="1699">
        <v>24716.518519124598</v>
      </c>
      <c r="AE60" s="1699">
        <v>16642.018425689486</v>
      </c>
      <c r="AF60" s="1699">
        <v>4833.5535252309637</v>
      </c>
      <c r="AG60" s="1699"/>
      <c r="AH60" s="1699">
        <v>1534.6600000000326</v>
      </c>
      <c r="AI60" s="1700"/>
    </row>
    <row r="61" spans="1:35" s="1093" customFormat="1" ht="11.25" customHeight="1">
      <c r="A61" s="1092" t="s">
        <v>1253</v>
      </c>
      <c r="B61" s="717"/>
      <c r="C61" s="700"/>
      <c r="D61" s="1875">
        <v>9548.9</v>
      </c>
      <c r="E61" s="1875">
        <v>-2877.7</v>
      </c>
      <c r="F61" s="1875">
        <v>3985.8</v>
      </c>
      <c r="G61" s="1875">
        <v>20101.3</v>
      </c>
      <c r="H61" s="1876">
        <v>5677</v>
      </c>
      <c r="I61" s="1875">
        <v>28992.400000000001</v>
      </c>
      <c r="J61" s="1875">
        <v>10686.5</v>
      </c>
      <c r="K61" s="1875">
        <v>35934.400000000001</v>
      </c>
      <c r="L61" s="1875">
        <v>65150.400000000001</v>
      </c>
      <c r="M61" s="1876">
        <v>-4357</v>
      </c>
      <c r="N61" s="1876">
        <v>5321.3999999999942</v>
      </c>
      <c r="O61" s="1876">
        <v>140072.79999999999</v>
      </c>
      <c r="P61" s="1092" t="s">
        <v>1253</v>
      </c>
      <c r="Q61" s="717"/>
      <c r="R61" s="700"/>
      <c r="S61" s="1876">
        <v>83240.72</v>
      </c>
      <c r="T61" s="1876">
        <v>129860.53</v>
      </c>
      <c r="U61" s="1876">
        <v>159354.55000000005</v>
      </c>
      <c r="V61" s="1876">
        <v>203894.62</v>
      </c>
      <c r="W61" s="1876">
        <v>63294.119999999995</v>
      </c>
      <c r="X61" s="1876">
        <v>-12379.710000000079</v>
      </c>
      <c r="Y61" s="1876">
        <v>-56762.984152388613</v>
      </c>
      <c r="Z61" s="1876">
        <v>316115.71555338107</v>
      </c>
      <c r="AA61" s="1876">
        <v>90756.739528635691</v>
      </c>
      <c r="AB61" s="2035">
        <v>-34929.100000000079</v>
      </c>
      <c r="AC61" s="1196">
        <v>172632.98</v>
      </c>
      <c r="AD61" s="1196">
        <v>203935.46999999997</v>
      </c>
      <c r="AE61" s="1196">
        <v>17637.41999999994</v>
      </c>
      <c r="AF61" s="1196">
        <v>25797.680000000095</v>
      </c>
      <c r="AG61" s="1196"/>
      <c r="AH61" s="1196">
        <v>10630.1</v>
      </c>
      <c r="AI61" s="1221"/>
    </row>
    <row r="62" spans="1:35" s="1095" customFormat="1" ht="11.25" customHeight="1">
      <c r="A62" s="1090" t="s">
        <v>1452</v>
      </c>
      <c r="B62" s="701"/>
      <c r="C62" s="1055"/>
      <c r="D62" s="1875">
        <v>-9548.9</v>
      </c>
      <c r="E62" s="1875">
        <v>2877.7</v>
      </c>
      <c r="F62" s="1875">
        <v>-3985.8</v>
      </c>
      <c r="G62" s="1875">
        <v>-20101.3</v>
      </c>
      <c r="H62" s="1876">
        <v>-5677</v>
      </c>
      <c r="I62" s="1875">
        <v>-28992.400000000001</v>
      </c>
      <c r="J62" s="1875">
        <v>-10686.5</v>
      </c>
      <c r="K62" s="1875">
        <v>-35934.400000000001</v>
      </c>
      <c r="L62" s="1875">
        <v>-65150.400000000001</v>
      </c>
      <c r="M62" s="1876">
        <v>4357</v>
      </c>
      <c r="N62" s="1876">
        <v>-5321.3999999999942</v>
      </c>
      <c r="O62" s="1876">
        <v>-140072.79999999999</v>
      </c>
      <c r="P62" s="1090" t="s">
        <v>1452</v>
      </c>
      <c r="Q62" s="701"/>
      <c r="R62" s="1055"/>
      <c r="S62" s="1876">
        <v>-83240.72</v>
      </c>
      <c r="T62" s="1876">
        <v>-129860.53</v>
      </c>
      <c r="U62" s="1876">
        <v>-159354.54999999999</v>
      </c>
      <c r="V62" s="1876">
        <v>-203894.62</v>
      </c>
      <c r="W62" s="1876">
        <v>-63294.119999999981</v>
      </c>
      <c r="X62" s="1876">
        <v>12379.709999999957</v>
      </c>
      <c r="Y62" s="1876">
        <v>56762.984152388723</v>
      </c>
      <c r="Z62" s="1874">
        <v>-316115.71555338125</v>
      </c>
      <c r="AA62" s="1874">
        <v>-90756.739528635691</v>
      </c>
      <c r="AB62" s="2036">
        <v>34929.100000000079</v>
      </c>
      <c r="AC62" s="1197">
        <v>-172632.98</v>
      </c>
      <c r="AD62" s="1197">
        <v>-203935.47000000003</v>
      </c>
      <c r="AE62" s="1197">
        <v>-17637.419999999951</v>
      </c>
      <c r="AF62" s="1197">
        <v>-25797.680000000055</v>
      </c>
      <c r="AG62" s="1197"/>
      <c r="AH62" s="1197">
        <v>-10630.1</v>
      </c>
      <c r="AI62" s="1223"/>
    </row>
    <row r="63" spans="1:35" s="371" customFormat="1" ht="11.25" customHeight="1">
      <c r="A63" s="696"/>
      <c r="B63" s="701" t="s">
        <v>1254</v>
      </c>
      <c r="C63" s="1055"/>
      <c r="D63" s="1873">
        <v>-9224.1</v>
      </c>
      <c r="E63" s="1873">
        <v>3203.4</v>
      </c>
      <c r="F63" s="1873">
        <v>-3685.2</v>
      </c>
      <c r="G63" s="1873">
        <v>-20658</v>
      </c>
      <c r="H63" s="1874">
        <v>-6462.2</v>
      </c>
      <c r="I63" s="1873">
        <v>-28992.3</v>
      </c>
      <c r="J63" s="1873">
        <v>-13410.2</v>
      </c>
      <c r="K63" s="1873">
        <v>-37002</v>
      </c>
      <c r="L63" s="1873">
        <v>-65069.7</v>
      </c>
      <c r="M63" s="1874">
        <v>1058.2</v>
      </c>
      <c r="N63" s="1874">
        <v>-4918.7</v>
      </c>
      <c r="O63" s="1874">
        <v>-139587.79999999999</v>
      </c>
      <c r="P63" s="696"/>
      <c r="Q63" s="701" t="s">
        <v>1254</v>
      </c>
      <c r="R63" s="1055"/>
      <c r="S63" s="1874">
        <v>-82049.02</v>
      </c>
      <c r="T63" s="1874">
        <v>-128536.33</v>
      </c>
      <c r="U63" s="1874">
        <v>-158191.95000000001</v>
      </c>
      <c r="V63" s="1874">
        <v>-203894.62</v>
      </c>
      <c r="W63" s="1874">
        <v>-61591.859999999986</v>
      </c>
      <c r="X63" s="1874">
        <v>13350.429999999957</v>
      </c>
      <c r="Y63" s="1874">
        <v>57644.261618488723</v>
      </c>
      <c r="Z63" s="1874">
        <v>-315244.66807948123</v>
      </c>
      <c r="AA63" s="1874">
        <v>-90756.739528635691</v>
      </c>
      <c r="AB63" s="2033">
        <v>34929.120000000075</v>
      </c>
      <c r="AC63" s="1194">
        <v>-172632.98</v>
      </c>
      <c r="AD63" s="1194">
        <v>-203935.47000000003</v>
      </c>
      <c r="AE63" s="1194">
        <v>-17637.399999999951</v>
      </c>
      <c r="AF63" s="1194">
        <v>-25426.240000000049</v>
      </c>
      <c r="AG63" s="1194"/>
      <c r="AH63" s="1194">
        <v>-10105.799999999999</v>
      </c>
      <c r="AI63" s="1219"/>
    </row>
    <row r="64" spans="1:35" s="1091" customFormat="1" ht="11.25" customHeight="1">
      <c r="A64" s="1100"/>
      <c r="B64" s="720"/>
      <c r="C64" s="1101" t="s">
        <v>128</v>
      </c>
      <c r="D64" s="1873">
        <v>-7445.1</v>
      </c>
      <c r="E64" s="1873">
        <v>-1712.7</v>
      </c>
      <c r="F64" s="1873">
        <v>-7809.9</v>
      </c>
      <c r="G64" s="1873">
        <v>-19507.8</v>
      </c>
      <c r="H64" s="1874">
        <v>-3251.3</v>
      </c>
      <c r="I64" s="1873">
        <v>-21297.1</v>
      </c>
      <c r="J64" s="1873">
        <v>-10963.2</v>
      </c>
      <c r="K64" s="1873">
        <v>-29636.799999999999</v>
      </c>
      <c r="L64" s="1873">
        <v>-45751.3</v>
      </c>
      <c r="M64" s="1874">
        <v>4398.2</v>
      </c>
      <c r="N64" s="1874">
        <v>-9438.4</v>
      </c>
      <c r="O64" s="1874">
        <v>-134787</v>
      </c>
      <c r="P64" s="1100"/>
      <c r="Q64" s="720"/>
      <c r="R64" s="1101" t="s">
        <v>128</v>
      </c>
      <c r="S64" s="1874">
        <v>-65763.42</v>
      </c>
      <c r="T64" s="1874">
        <v>-115992.23</v>
      </c>
      <c r="U64" s="1874">
        <v>-130352.95</v>
      </c>
      <c r="V64" s="1874">
        <v>-172887.02000000002</v>
      </c>
      <c r="W64" s="1874">
        <v>-61879.279999999984</v>
      </c>
      <c r="X64" s="1874">
        <v>-25781.810000000019</v>
      </c>
      <c r="Y64" s="1874">
        <v>80857.692015872046</v>
      </c>
      <c r="Z64" s="1874">
        <v>-276220.86631496984</v>
      </c>
      <c r="AA64" s="1874">
        <v>-84796.587332891562</v>
      </c>
      <c r="AB64" s="2034">
        <v>52995.690000000053</v>
      </c>
      <c r="AC64" s="1195">
        <v>-148075.48000000001</v>
      </c>
      <c r="AD64" s="1195">
        <v>-172887.02000000002</v>
      </c>
      <c r="AE64" s="1195">
        <v>-9865.4099999999398</v>
      </c>
      <c r="AF64" s="1195">
        <v>-25381.220000000067</v>
      </c>
      <c r="AG64" s="1195"/>
      <c r="AH64" s="1195">
        <v>9292.7000000000007</v>
      </c>
      <c r="AI64" s="1220"/>
    </row>
    <row r="65" spans="1:35" s="1091" customFormat="1" ht="11.25" customHeight="1">
      <c r="A65" s="1100"/>
      <c r="B65" s="720"/>
      <c r="C65" s="1101" t="s">
        <v>1255</v>
      </c>
      <c r="D65" s="1873">
        <v>-1779</v>
      </c>
      <c r="E65" s="1873">
        <v>4916.1000000000004</v>
      </c>
      <c r="F65" s="1873">
        <v>4124.7</v>
      </c>
      <c r="G65" s="1877">
        <v>-1150.2</v>
      </c>
      <c r="H65" s="1874">
        <v>-3210.9</v>
      </c>
      <c r="I65" s="1873">
        <v>-7695.2</v>
      </c>
      <c r="J65" s="1873">
        <v>-2447</v>
      </c>
      <c r="K65" s="1873">
        <v>-7365.2</v>
      </c>
      <c r="L65" s="1873">
        <v>-19318.400000000001</v>
      </c>
      <c r="M65" s="1874">
        <v>-3340</v>
      </c>
      <c r="N65" s="1941">
        <v>4519.7</v>
      </c>
      <c r="O65" s="1874">
        <v>-4800.8</v>
      </c>
      <c r="P65" s="1100"/>
      <c r="Q65" s="720"/>
      <c r="R65" s="1101" t="s">
        <v>1255</v>
      </c>
      <c r="S65" s="1874">
        <v>-16285.6</v>
      </c>
      <c r="T65" s="1874">
        <v>-12544.1</v>
      </c>
      <c r="U65" s="1874">
        <v>-27839</v>
      </c>
      <c r="V65" s="1874">
        <v>-31007.599999999991</v>
      </c>
      <c r="W65" s="1874">
        <v>287.41999999999825</v>
      </c>
      <c r="X65" s="1874">
        <v>39132.239999999976</v>
      </c>
      <c r="Y65" s="1874">
        <v>-23213.430397383316</v>
      </c>
      <c r="Z65" s="1874">
        <v>-39023.801764511387</v>
      </c>
      <c r="AA65" s="1874">
        <v>-5960.1521957441255</v>
      </c>
      <c r="AB65" s="2034">
        <v>-18066.569999999978</v>
      </c>
      <c r="AC65" s="1195">
        <v>-24557.500000000007</v>
      </c>
      <c r="AD65" s="1195">
        <v>-31048.449999999997</v>
      </c>
      <c r="AE65" s="1195">
        <v>-7771.9900000000125</v>
      </c>
      <c r="AF65" s="1195">
        <v>-45.019999999982247</v>
      </c>
      <c r="AG65" s="1195"/>
      <c r="AH65" s="1195">
        <v>-19398.5</v>
      </c>
      <c r="AI65" s="1220"/>
    </row>
    <row r="66" spans="1:35" s="371" customFormat="1" ht="11.25" customHeight="1">
      <c r="A66" s="703"/>
      <c r="B66" s="1102" t="s">
        <v>1259</v>
      </c>
      <c r="C66" s="1103"/>
      <c r="D66" s="1873">
        <v>-324.8</v>
      </c>
      <c r="E66" s="1873">
        <v>-325.7</v>
      </c>
      <c r="F66" s="1873">
        <v>-300.60000000000002</v>
      </c>
      <c r="G66" s="1873">
        <v>556.70000000000005</v>
      </c>
      <c r="H66" s="1878">
        <v>785.2</v>
      </c>
      <c r="I66" s="1873">
        <v>-0.1</v>
      </c>
      <c r="J66" s="1873">
        <v>2723.7</v>
      </c>
      <c r="K66" s="1873">
        <v>1067.5999999999999</v>
      </c>
      <c r="L66" s="1873">
        <v>-80.7</v>
      </c>
      <c r="M66" s="1874">
        <v>3298.8</v>
      </c>
      <c r="N66" s="1878">
        <v>-402.7</v>
      </c>
      <c r="O66" s="1874">
        <v>-485</v>
      </c>
      <c r="P66" s="703"/>
      <c r="Q66" s="1102" t="s">
        <v>1259</v>
      </c>
      <c r="R66" s="1103"/>
      <c r="S66" s="1874">
        <v>-1191.7</v>
      </c>
      <c r="T66" s="1874">
        <v>-1324.2</v>
      </c>
      <c r="U66" s="1879">
        <v>-1162.5999999999999</v>
      </c>
      <c r="V66" s="1879">
        <v>0</v>
      </c>
      <c r="W66" s="1879">
        <v>-1702.26</v>
      </c>
      <c r="X66" s="1879">
        <v>-970.72</v>
      </c>
      <c r="Y66" s="1879">
        <v>-881.27746610000008</v>
      </c>
      <c r="Z66" s="1879">
        <v>-871.0474739</v>
      </c>
      <c r="AA66" s="1879">
        <v>0</v>
      </c>
      <c r="AB66" s="2033">
        <v>-2.0000000000095497E-2</v>
      </c>
      <c r="AC66" s="1194">
        <v>0</v>
      </c>
      <c r="AD66" s="1194">
        <v>0</v>
      </c>
      <c r="AE66" s="1194">
        <v>-2.0000000000180762E-2</v>
      </c>
      <c r="AF66" s="1194">
        <v>-371.43999999999971</v>
      </c>
      <c r="AG66" s="1194"/>
      <c r="AH66" s="1194">
        <v>-524.29999999999995</v>
      </c>
      <c r="AI66" s="1219"/>
    </row>
    <row r="67" spans="1:35" s="1093" customFormat="1" ht="11.45" customHeight="1">
      <c r="A67" s="2391" t="s">
        <v>70</v>
      </c>
      <c r="B67" s="2392"/>
      <c r="C67" s="2393"/>
      <c r="D67" s="1940">
        <v>-5221.3999999999996</v>
      </c>
      <c r="E67" s="1940">
        <v>3342.9</v>
      </c>
      <c r="F67" s="1940">
        <v>-4363.6000000000004</v>
      </c>
      <c r="G67" s="1880">
        <v>-16005.2</v>
      </c>
      <c r="H67" s="2402">
        <v>-5742.1</v>
      </c>
      <c r="I67" s="1940">
        <v>-25597.8</v>
      </c>
      <c r="J67" s="1940">
        <v>-5904.3</v>
      </c>
      <c r="K67" s="1940">
        <v>-29674.7</v>
      </c>
      <c r="L67" s="1940">
        <v>-44758.400000000001</v>
      </c>
      <c r="M67" s="2402">
        <v>3325.7</v>
      </c>
      <c r="N67" s="2403">
        <v>-4089.7</v>
      </c>
      <c r="O67" s="2402">
        <v>-131626.6</v>
      </c>
      <c r="P67" s="2391" t="s">
        <v>70</v>
      </c>
      <c r="Q67" s="2392"/>
      <c r="R67" s="2393"/>
      <c r="S67" s="2402">
        <v>-68939.62</v>
      </c>
      <c r="T67" s="2402">
        <v>-127127.13</v>
      </c>
      <c r="U67" s="2402">
        <v>-145035.95000000001</v>
      </c>
      <c r="V67" s="2402">
        <v>-188912.32</v>
      </c>
      <c r="W67" s="2402">
        <v>-82106.119999999966</v>
      </c>
      <c r="X67" s="2402">
        <v>-960.19000000005178</v>
      </c>
      <c r="Y67" s="2402">
        <v>67400.546433652096</v>
      </c>
      <c r="Z67" s="2402">
        <v>-282409.53906808869</v>
      </c>
      <c r="AA67" s="2402">
        <v>-101086.44960760883</v>
      </c>
      <c r="AB67" s="2388">
        <v>35417.800000000068</v>
      </c>
      <c r="AC67" s="2389">
        <v>-163810.58000000002</v>
      </c>
      <c r="AD67" s="2389">
        <v>-188953.17000000004</v>
      </c>
      <c r="AE67" s="2389">
        <v>-19695.419999999944</v>
      </c>
      <c r="AF67" s="2389">
        <v>-25325.380000000059</v>
      </c>
      <c r="AG67" s="2389"/>
      <c r="AH67" s="2389">
        <v>-6067.7</v>
      </c>
      <c r="AI67" s="2390"/>
    </row>
    <row r="68" spans="1:35" s="4" customFormat="1" ht="12" customHeight="1">
      <c r="A68" s="246"/>
      <c r="B68" s="248"/>
      <c r="C68" s="248"/>
      <c r="D68" s="1884"/>
      <c r="E68" s="1884"/>
      <c r="F68" s="1884"/>
      <c r="G68" s="1884"/>
      <c r="H68" s="1884"/>
      <c r="I68" s="137"/>
      <c r="J68" s="135"/>
      <c r="K68" s="135"/>
      <c r="L68" s="3"/>
      <c r="M68" s="3"/>
      <c r="N68" s="3"/>
      <c r="O68" s="3"/>
      <c r="P68" s="246"/>
      <c r="Q68" s="248"/>
      <c r="R68" s="248"/>
      <c r="S68" s="3"/>
      <c r="T68" s="3"/>
      <c r="U68" s="322"/>
      <c r="V68" s="322"/>
      <c r="W68" s="322"/>
      <c r="X68" s="322"/>
      <c r="Y68" s="322"/>
      <c r="Z68" s="322"/>
      <c r="AA68" s="322"/>
      <c r="AB68" s="322"/>
      <c r="AC68" s="322"/>
      <c r="AD68" s="322"/>
      <c r="AE68" s="322"/>
      <c r="AF68" s="322"/>
      <c r="AG68" s="322"/>
      <c r="AH68" s="322"/>
      <c r="AI68" s="322"/>
    </row>
    <row r="69" spans="1:35" s="235" customFormat="1" ht="18" customHeight="1">
      <c r="A69" s="3"/>
      <c r="B69" s="3"/>
      <c r="C69" s="3"/>
      <c r="D69" s="239"/>
      <c r="E69" s="239"/>
      <c r="F69" s="239"/>
      <c r="G69" s="239"/>
      <c r="H69" s="239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</row>
    <row r="70" spans="1:35" s="235" customFormat="1" ht="18" customHeight="1">
      <c r="A70" s="3"/>
      <c r="B70" s="3"/>
      <c r="C70" s="3"/>
      <c r="D70" s="239"/>
      <c r="E70" s="239"/>
      <c r="F70" s="239"/>
      <c r="G70" s="239"/>
      <c r="H70" s="23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</row>
    <row r="71" spans="1:35" s="309" customFormat="1" ht="18" customHeight="1">
      <c r="A71" s="322"/>
      <c r="B71" s="322"/>
      <c r="C71" s="322"/>
      <c r="D71" s="1885"/>
      <c r="E71" s="1885"/>
      <c r="F71" s="1885"/>
      <c r="G71" s="1885"/>
      <c r="H71" s="1885"/>
      <c r="L71" s="3"/>
      <c r="M71" s="3"/>
      <c r="N71" s="3"/>
      <c r="O71" s="3"/>
      <c r="P71" s="322"/>
      <c r="Q71" s="322"/>
      <c r="R71" s="322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</row>
    <row r="72" spans="1:35" ht="12" customHeight="1">
      <c r="L72" s="322"/>
      <c r="M72" s="322"/>
      <c r="N72" s="322"/>
      <c r="O72" s="322"/>
      <c r="S72" s="322"/>
      <c r="T72" s="322"/>
    </row>
    <row r="73" spans="1:35" ht="12" customHeight="1">
      <c r="A73" s="4"/>
      <c r="P73" s="4"/>
    </row>
    <row r="74" spans="1:35" ht="9.75" customHeight="1"/>
  </sheetData>
  <mergeCells count="4">
    <mergeCell ref="A6:C6"/>
    <mergeCell ref="A2:C2"/>
    <mergeCell ref="P2:R2"/>
    <mergeCell ref="P6:R6"/>
  </mergeCells>
  <phoneticPr fontId="0" type="noConversion"/>
  <pageMargins left="0.51181102362204722" right="0.51181102362204722" top="0.98425196850393704" bottom="0" header="0.51181102362204722" footer="0.19685039370078741"/>
  <pageSetup paperSize="9" firstPageNumber="122" orientation="portrait" useFirstPageNumber="1" r:id="rId1"/>
  <headerFooter alignWithMargins="0">
    <oddFooter>&amp;C&amp;"Times New Roman,Bold"&amp;10&amp;P</oddFooter>
  </headerFooter>
  <colBreaks count="1" manualBreakCount="1">
    <brk id="15" max="1048575" man="1"/>
  </colBreaks>
</worksheet>
</file>

<file path=xl/worksheets/sheet99.xml><?xml version="1.0" encoding="utf-8"?>
<worksheet xmlns="http://schemas.openxmlformats.org/spreadsheetml/2006/main" xmlns:r="http://schemas.openxmlformats.org/officeDocument/2006/relationships">
  <sheetPr codeName="Sheet85"/>
  <dimension ref="A1:X84"/>
  <sheetViews>
    <sheetView workbookViewId="0">
      <selection activeCell="M1" sqref="M1"/>
    </sheetView>
  </sheetViews>
  <sheetFormatPr defaultColWidth="12.5" defaultRowHeight="9.9499999999999993" customHeight="1"/>
  <cols>
    <col min="1" max="1" width="11.5" style="406" customWidth="1"/>
    <col min="2" max="2" width="10.1640625" style="2076" customWidth="1"/>
    <col min="3" max="3" width="10.5" style="2076" customWidth="1"/>
    <col min="4" max="4" width="9.6640625" style="2076" customWidth="1"/>
    <col min="5" max="5" width="9.83203125" style="2076" customWidth="1"/>
    <col min="6" max="6" width="11.1640625" style="2076" customWidth="1"/>
    <col min="7" max="7" width="11.5" style="2076" customWidth="1"/>
    <col min="8" max="8" width="10.5" style="2076" customWidth="1"/>
    <col min="9" max="9" width="9.6640625" style="2076" customWidth="1"/>
    <col min="10" max="10" width="10" style="2076" customWidth="1"/>
    <col min="11" max="11" width="11.5" style="2076" customWidth="1"/>
    <col min="12" max="12" width="11.33203125" style="2076" customWidth="1"/>
    <col min="13" max="13" width="11.5" style="406" customWidth="1"/>
    <col min="14" max="14" width="13.1640625" style="2076" customWidth="1"/>
    <col min="15" max="15" width="11.6640625" style="2076" customWidth="1"/>
    <col min="16" max="16" width="12" style="2076" customWidth="1"/>
    <col min="17" max="17" width="10.6640625" style="2076" customWidth="1"/>
    <col min="18" max="18" width="11.5" style="2076" customWidth="1"/>
    <col min="19" max="19" width="11.6640625" style="2076" customWidth="1"/>
    <col min="20" max="20" width="12" style="2076" customWidth="1"/>
    <col min="21" max="21" width="10.33203125" style="2076" customWidth="1"/>
    <col min="22" max="22" width="9.6640625" style="406" customWidth="1"/>
    <col min="23" max="23" width="12.5" style="406" customWidth="1"/>
    <col min="24" max="204" width="7.83203125" style="406" customWidth="1"/>
    <col min="205" max="16384" width="12.5" style="406"/>
  </cols>
  <sheetData>
    <row r="1" spans="1:23" s="768" customFormat="1" ht="14.1" customHeight="1">
      <c r="A1" s="2165" t="s">
        <v>2453</v>
      </c>
      <c r="B1" s="2166"/>
      <c r="C1" s="2166"/>
      <c r="D1" s="2166"/>
      <c r="E1" s="2166"/>
      <c r="F1" s="2166"/>
      <c r="G1" s="2166"/>
      <c r="H1" s="2166"/>
      <c r="I1" s="2166"/>
      <c r="J1" s="2166"/>
      <c r="K1" s="2166"/>
      <c r="L1" s="2166"/>
      <c r="M1" s="2165" t="s">
        <v>1848</v>
      </c>
      <c r="N1" s="2166"/>
      <c r="O1" s="2166"/>
      <c r="P1" s="2166"/>
      <c r="Q1" s="2166"/>
      <c r="R1" s="2166"/>
      <c r="S1" s="2166"/>
      <c r="T1" s="2166"/>
      <c r="U1" s="2166"/>
      <c r="V1" s="938"/>
      <c r="W1" s="2167"/>
    </row>
    <row r="2" spans="1:23" s="768" customFormat="1" ht="14.1" customHeight="1">
      <c r="A2" s="945"/>
      <c r="B2" s="2168"/>
      <c r="C2" s="2168"/>
      <c r="D2" s="2168"/>
      <c r="E2" s="2168"/>
      <c r="F2" s="2168"/>
      <c r="G2" s="2168"/>
      <c r="H2" s="2168"/>
      <c r="I2" s="2168"/>
      <c r="J2" s="2168"/>
      <c r="K2" s="2168"/>
      <c r="L2" s="2168"/>
      <c r="M2" s="945"/>
      <c r="N2" s="2168"/>
      <c r="O2" s="2168"/>
      <c r="P2" s="2168"/>
      <c r="Q2" s="2168"/>
      <c r="R2" s="2168"/>
      <c r="S2" s="2168"/>
      <c r="T2" s="2168"/>
      <c r="U2" s="2168"/>
      <c r="W2" s="2169"/>
    </row>
    <row r="3" spans="1:23" s="768" customFormat="1" ht="14.1" customHeight="1">
      <c r="A3" s="945"/>
      <c r="B3" s="2168"/>
      <c r="C3" s="2168"/>
      <c r="D3" s="2168"/>
      <c r="E3" s="2168"/>
      <c r="F3" s="2168"/>
      <c r="G3" s="2168"/>
      <c r="H3" s="2168"/>
      <c r="I3" s="2168"/>
      <c r="J3" s="2168"/>
      <c r="K3" s="2168"/>
      <c r="L3" s="2168"/>
      <c r="M3" s="945"/>
      <c r="N3" s="2168"/>
      <c r="O3" s="2168"/>
      <c r="P3" s="2168"/>
      <c r="Q3" s="2168"/>
      <c r="R3" s="2168"/>
      <c r="S3" s="2168"/>
      <c r="T3" s="2168"/>
      <c r="U3" s="2168"/>
      <c r="W3" s="2169"/>
    </row>
    <row r="4" spans="1:23" s="768" customFormat="1" ht="14.1" customHeight="1">
      <c r="A4" s="945" t="s">
        <v>280</v>
      </c>
      <c r="B4" s="2168"/>
      <c r="C4" s="2168"/>
      <c r="D4" s="2168"/>
      <c r="E4" s="2168"/>
      <c r="F4" s="2168"/>
      <c r="G4" s="2168"/>
      <c r="H4" s="2168"/>
      <c r="I4" s="2168"/>
      <c r="J4" s="2168"/>
      <c r="K4" s="2168"/>
      <c r="L4" s="2168"/>
      <c r="M4" s="945"/>
      <c r="N4" s="2168"/>
      <c r="O4" s="2168"/>
      <c r="P4" s="2168"/>
      <c r="Q4" s="2168"/>
      <c r="R4" s="2168"/>
      <c r="S4" s="2168"/>
      <c r="T4" s="2168"/>
      <c r="U4" s="2168"/>
      <c r="W4" s="2169"/>
    </row>
    <row r="5" spans="1:23" ht="9.9499999999999993" customHeight="1">
      <c r="A5" s="951"/>
      <c r="B5" s="1036" t="s">
        <v>135</v>
      </c>
      <c r="C5" s="1036"/>
      <c r="D5" s="1036"/>
      <c r="E5" s="1036"/>
      <c r="F5" s="1036"/>
      <c r="G5" s="1036"/>
      <c r="H5" s="1036"/>
      <c r="I5" s="1036"/>
      <c r="J5" s="1036"/>
      <c r="K5" s="1036"/>
      <c r="L5" s="1036"/>
      <c r="M5" s="951"/>
      <c r="N5" s="1036" t="s">
        <v>136</v>
      </c>
      <c r="O5" s="1036"/>
      <c r="P5" s="1036"/>
      <c r="Q5" s="1036"/>
      <c r="R5" s="1037"/>
      <c r="S5" s="1036"/>
      <c r="T5" s="1036"/>
      <c r="U5" s="1038"/>
      <c r="V5" s="1039"/>
      <c r="W5" s="1040"/>
    </row>
    <row r="6" spans="1:23" ht="9.9499999999999993" customHeight="1">
      <c r="A6" s="304" t="s">
        <v>976</v>
      </c>
      <c r="B6" s="1041"/>
      <c r="C6" s="880"/>
      <c r="D6" s="880"/>
      <c r="E6" s="1042"/>
      <c r="F6" s="880" t="s">
        <v>137</v>
      </c>
      <c r="G6" s="880" t="s">
        <v>138</v>
      </c>
      <c r="H6" s="880"/>
      <c r="I6" s="880"/>
      <c r="J6" s="880"/>
      <c r="K6" s="880"/>
      <c r="L6" s="880"/>
      <c r="M6" s="304" t="s">
        <v>976</v>
      </c>
      <c r="N6" s="880" t="s">
        <v>139</v>
      </c>
      <c r="O6" s="1041"/>
      <c r="P6" s="880"/>
      <c r="Q6" s="880" t="s">
        <v>1617</v>
      </c>
      <c r="R6" s="1042"/>
      <c r="S6" s="880" t="s">
        <v>137</v>
      </c>
      <c r="T6" s="880" t="s">
        <v>140</v>
      </c>
      <c r="U6" s="880"/>
      <c r="V6" s="880"/>
      <c r="W6" s="880"/>
    </row>
    <row r="7" spans="1:23" ht="9.9499999999999993" customHeight="1">
      <c r="A7" s="304" t="s">
        <v>1001</v>
      </c>
      <c r="B7" s="880" t="s">
        <v>141</v>
      </c>
      <c r="C7" s="880"/>
      <c r="D7" s="880" t="s">
        <v>142</v>
      </c>
      <c r="E7" s="1042" t="s">
        <v>143</v>
      </c>
      <c r="F7" s="880" t="s">
        <v>144</v>
      </c>
      <c r="G7" s="880" t="s">
        <v>145</v>
      </c>
      <c r="H7" s="880" t="s">
        <v>1345</v>
      </c>
      <c r="I7" s="880" t="s">
        <v>146</v>
      </c>
      <c r="J7" s="880"/>
      <c r="K7" s="880"/>
      <c r="L7" s="880" t="s">
        <v>204</v>
      </c>
      <c r="M7" s="304" t="s">
        <v>1001</v>
      </c>
      <c r="N7" s="880" t="s">
        <v>147</v>
      </c>
      <c r="O7" s="880" t="s">
        <v>148</v>
      </c>
      <c r="P7" s="880" t="s">
        <v>141</v>
      </c>
      <c r="Q7" s="880" t="s">
        <v>143</v>
      </c>
      <c r="R7" s="1042" t="s">
        <v>1345</v>
      </c>
      <c r="S7" s="880" t="s">
        <v>149</v>
      </c>
      <c r="T7" s="880" t="s">
        <v>145</v>
      </c>
      <c r="U7" s="880" t="s">
        <v>1345</v>
      </c>
      <c r="V7" s="880" t="s">
        <v>146</v>
      </c>
      <c r="W7" s="880"/>
    </row>
    <row r="8" spans="1:23" ht="9.9499999999999993" customHeight="1">
      <c r="A8" s="304" t="s">
        <v>34</v>
      </c>
      <c r="B8" s="880" t="s">
        <v>150</v>
      </c>
      <c r="C8" s="880" t="s">
        <v>151</v>
      </c>
      <c r="D8" s="880" t="s">
        <v>1044</v>
      </c>
      <c r="E8" s="1042" t="s">
        <v>135</v>
      </c>
      <c r="F8" s="880" t="s">
        <v>152</v>
      </c>
      <c r="G8" s="880" t="s">
        <v>153</v>
      </c>
      <c r="H8" s="880" t="s">
        <v>144</v>
      </c>
      <c r="I8" s="880" t="s">
        <v>154</v>
      </c>
      <c r="J8" s="880" t="s">
        <v>155</v>
      </c>
      <c r="K8" s="880" t="s">
        <v>1793</v>
      </c>
      <c r="L8" s="880" t="s">
        <v>156</v>
      </c>
      <c r="M8" s="304" t="s">
        <v>34</v>
      </c>
      <c r="N8" s="880" t="s">
        <v>1045</v>
      </c>
      <c r="O8" s="880" t="s">
        <v>157</v>
      </c>
      <c r="P8" s="880" t="s">
        <v>158</v>
      </c>
      <c r="Q8" s="880" t="s">
        <v>1618</v>
      </c>
      <c r="R8" s="1042" t="s">
        <v>1789</v>
      </c>
      <c r="S8" s="880" t="s">
        <v>1769</v>
      </c>
      <c r="T8" s="880" t="s">
        <v>153</v>
      </c>
      <c r="U8" s="880" t="s">
        <v>149</v>
      </c>
      <c r="V8" s="880" t="s">
        <v>154</v>
      </c>
      <c r="W8" s="880" t="s">
        <v>1793</v>
      </c>
    </row>
    <row r="9" spans="1:23" ht="9.75" customHeight="1">
      <c r="A9" s="935"/>
      <c r="B9" s="1043">
        <v>1</v>
      </c>
      <c r="C9" s="1043">
        <v>2</v>
      </c>
      <c r="D9" s="1043">
        <v>3</v>
      </c>
      <c r="E9" s="1044">
        <v>4</v>
      </c>
      <c r="F9" s="1043">
        <v>5</v>
      </c>
      <c r="G9" s="1043">
        <v>6</v>
      </c>
      <c r="H9" s="1043">
        <v>7</v>
      </c>
      <c r="I9" s="1043">
        <v>8</v>
      </c>
      <c r="J9" s="1043">
        <v>9</v>
      </c>
      <c r="K9" s="1043">
        <v>10</v>
      </c>
      <c r="L9" s="1043">
        <v>11</v>
      </c>
      <c r="M9" s="935"/>
      <c r="N9" s="1043">
        <v>12</v>
      </c>
      <c r="O9" s="1043">
        <v>13</v>
      </c>
      <c r="P9" s="1043">
        <v>14</v>
      </c>
      <c r="Q9" s="1043">
        <v>15</v>
      </c>
      <c r="R9" s="1044">
        <v>16</v>
      </c>
      <c r="S9" s="1043">
        <v>17</v>
      </c>
      <c r="T9" s="1043">
        <v>18</v>
      </c>
      <c r="U9" s="1043">
        <v>19</v>
      </c>
      <c r="V9" s="1043">
        <v>20</v>
      </c>
      <c r="W9" s="1043">
        <v>21</v>
      </c>
    </row>
    <row r="10" spans="1:23" s="1395" customFormat="1" ht="9.1999999999999993" customHeight="1">
      <c r="A10" s="1394" t="s">
        <v>1665</v>
      </c>
      <c r="B10" s="2170">
        <f t="shared" ref="B10:B32" si="0">(C10+D10+E10)</f>
        <v>299.10000000000002</v>
      </c>
      <c r="C10" s="2170">
        <v>90.7</v>
      </c>
      <c r="D10" s="2170">
        <v>120.7</v>
      </c>
      <c r="E10" s="2170">
        <v>87.7</v>
      </c>
      <c r="F10" s="2170">
        <f t="shared" ref="F10:F29" si="1">(G10+H10)</f>
        <v>151.4</v>
      </c>
      <c r="G10" s="2170">
        <v>31.9</v>
      </c>
      <c r="H10" s="2170">
        <v>119.5</v>
      </c>
      <c r="I10" s="2170">
        <v>22.4</v>
      </c>
      <c r="J10" s="2170">
        <v>26.5</v>
      </c>
      <c r="K10" s="2170">
        <v>65.3</v>
      </c>
      <c r="L10" s="2170">
        <f t="shared" ref="L10:L32" si="2">(B10+F10+I10+J10+K10)</f>
        <v>564.69999999999993</v>
      </c>
      <c r="M10" s="1394" t="s">
        <v>1665</v>
      </c>
      <c r="N10" s="2170">
        <f t="shared" ref="N10:N32" si="3">(L10-O10)</f>
        <v>-339.30000000000007</v>
      </c>
      <c r="O10" s="2170">
        <f t="shared" ref="O10:O32" si="4">(P10+S10+V10+W10)</f>
        <v>904</v>
      </c>
      <c r="P10" s="2170">
        <f t="shared" ref="P10:P28" si="5">(Q10+R10)</f>
        <v>79.900000000000006</v>
      </c>
      <c r="Q10" s="2170">
        <v>17.5</v>
      </c>
      <c r="R10" s="2170">
        <v>62.4</v>
      </c>
      <c r="S10" s="2170">
        <f t="shared" ref="S10:S32" si="6">(T10+U10)</f>
        <v>567.79999999999995</v>
      </c>
      <c r="T10" s="2170">
        <v>104.5</v>
      </c>
      <c r="U10" s="2170">
        <v>463.3</v>
      </c>
      <c r="V10" s="2170">
        <v>16.600000000000001</v>
      </c>
      <c r="W10" s="2170">
        <v>239.7</v>
      </c>
    </row>
    <row r="11" spans="1:23" s="1395" customFormat="1" ht="9.1999999999999993" customHeight="1">
      <c r="A11" s="1397" t="s">
        <v>1666</v>
      </c>
      <c r="B11" s="1304">
        <f t="shared" si="0"/>
        <v>353.6</v>
      </c>
      <c r="C11" s="1304">
        <v>97.7</v>
      </c>
      <c r="D11" s="1304">
        <v>189</v>
      </c>
      <c r="E11" s="1304">
        <v>66.900000000000006</v>
      </c>
      <c r="F11" s="1304">
        <f t="shared" si="1"/>
        <v>296.89999999999998</v>
      </c>
      <c r="G11" s="1304">
        <v>102.3</v>
      </c>
      <c r="H11" s="1304">
        <v>194.6</v>
      </c>
      <c r="I11" s="1304">
        <v>27.9</v>
      </c>
      <c r="J11" s="1304">
        <v>132.1</v>
      </c>
      <c r="K11" s="1304">
        <v>49.4</v>
      </c>
      <c r="L11" s="1304">
        <f t="shared" si="2"/>
        <v>859.9</v>
      </c>
      <c r="M11" s="1397" t="s">
        <v>1666</v>
      </c>
      <c r="N11" s="1304">
        <f t="shared" si="3"/>
        <v>246.39999999999998</v>
      </c>
      <c r="O11" s="1304">
        <f t="shared" si="4"/>
        <v>613.5</v>
      </c>
      <c r="P11" s="1304">
        <f t="shared" si="5"/>
        <v>98.2</v>
      </c>
      <c r="Q11" s="1304">
        <v>12.3</v>
      </c>
      <c r="R11" s="1304">
        <v>85.9</v>
      </c>
      <c r="S11" s="1304">
        <f t="shared" si="6"/>
        <v>435.3</v>
      </c>
      <c r="T11" s="1304">
        <v>18.100000000000001</v>
      </c>
      <c r="U11" s="1304">
        <v>417.2</v>
      </c>
      <c r="V11" s="1304">
        <v>18.2</v>
      </c>
      <c r="W11" s="1304">
        <v>61.8</v>
      </c>
    </row>
    <row r="12" spans="1:23" s="1395" customFormat="1" ht="9.1999999999999993" customHeight="1">
      <c r="A12" s="1397" t="s">
        <v>1667</v>
      </c>
      <c r="B12" s="1304">
        <f t="shared" si="0"/>
        <v>447.8</v>
      </c>
      <c r="C12" s="1304">
        <v>125.4</v>
      </c>
      <c r="D12" s="1304">
        <v>244.1</v>
      </c>
      <c r="E12" s="1304">
        <v>78.3</v>
      </c>
      <c r="F12" s="1304">
        <f t="shared" si="1"/>
        <v>385.70000000000005</v>
      </c>
      <c r="G12" s="1304">
        <v>64.599999999999994</v>
      </c>
      <c r="H12" s="1304">
        <v>321.10000000000002</v>
      </c>
      <c r="I12" s="1304">
        <v>54.2</v>
      </c>
      <c r="J12" s="1304">
        <v>161</v>
      </c>
      <c r="K12" s="1304">
        <v>46.8</v>
      </c>
      <c r="L12" s="1304">
        <f t="shared" si="2"/>
        <v>1095.5</v>
      </c>
      <c r="M12" s="1397" t="s">
        <v>1667</v>
      </c>
      <c r="N12" s="1304">
        <f t="shared" si="3"/>
        <v>446.4</v>
      </c>
      <c r="O12" s="1304">
        <f t="shared" si="4"/>
        <v>649.1</v>
      </c>
      <c r="P12" s="1304">
        <f t="shared" si="5"/>
        <v>82.4</v>
      </c>
      <c r="Q12" s="1304">
        <v>22.2</v>
      </c>
      <c r="R12" s="1304">
        <v>60.2</v>
      </c>
      <c r="S12" s="1304">
        <f t="shared" si="6"/>
        <v>521.20000000000005</v>
      </c>
      <c r="T12" s="1304">
        <v>18.100000000000001</v>
      </c>
      <c r="U12" s="1304">
        <v>503.1</v>
      </c>
      <c r="V12" s="1304">
        <v>18.899999999999999</v>
      </c>
      <c r="W12" s="1304">
        <v>26.6</v>
      </c>
    </row>
    <row r="13" spans="1:23" s="1395" customFormat="1" ht="9.1999999999999993" customHeight="1">
      <c r="A13" s="1397" t="s">
        <v>1668</v>
      </c>
      <c r="B13" s="1304">
        <f t="shared" si="0"/>
        <v>570.5</v>
      </c>
      <c r="C13" s="1304">
        <v>120</v>
      </c>
      <c r="D13" s="1304">
        <v>342.5</v>
      </c>
      <c r="E13" s="1304">
        <v>108</v>
      </c>
      <c r="F13" s="1304">
        <f t="shared" si="1"/>
        <v>557.6</v>
      </c>
      <c r="G13" s="1304">
        <v>50</v>
      </c>
      <c r="H13" s="1304">
        <v>507.6</v>
      </c>
      <c r="I13" s="1304">
        <v>104.8</v>
      </c>
      <c r="J13" s="1304">
        <v>211.2</v>
      </c>
      <c r="K13" s="1304">
        <v>18.399999999999999</v>
      </c>
      <c r="L13" s="1304">
        <f t="shared" si="2"/>
        <v>1462.5</v>
      </c>
      <c r="M13" s="1397" t="s">
        <v>1668</v>
      </c>
      <c r="N13" s="1304">
        <f t="shared" si="3"/>
        <v>-262.09999999999991</v>
      </c>
      <c r="O13" s="1304">
        <f t="shared" si="4"/>
        <v>1724.6</v>
      </c>
      <c r="P13" s="1304">
        <f t="shared" si="5"/>
        <v>163.39999999999998</v>
      </c>
      <c r="Q13" s="1304">
        <v>80.8</v>
      </c>
      <c r="R13" s="1304">
        <v>82.6</v>
      </c>
      <c r="S13" s="1304">
        <f t="shared" si="6"/>
        <v>743</v>
      </c>
      <c r="T13" s="1304">
        <v>54.4</v>
      </c>
      <c r="U13" s="1304">
        <v>688.6</v>
      </c>
      <c r="V13" s="1304">
        <v>28.6</v>
      </c>
      <c r="W13" s="1304">
        <v>789.6</v>
      </c>
    </row>
    <row r="14" spans="1:23" s="1395" customFormat="1" ht="9.1999999999999993" customHeight="1">
      <c r="A14" s="1397" t="s">
        <v>1669</v>
      </c>
      <c r="B14" s="1304">
        <f t="shared" si="0"/>
        <v>645.5</v>
      </c>
      <c r="C14" s="1304">
        <v>146.30000000000001</v>
      </c>
      <c r="D14" s="1304">
        <v>406.8</v>
      </c>
      <c r="E14" s="1304">
        <v>92.4</v>
      </c>
      <c r="F14" s="1304">
        <f t="shared" si="1"/>
        <v>517.9</v>
      </c>
      <c r="G14" s="1304">
        <v>22.8</v>
      </c>
      <c r="H14" s="1304">
        <v>495.1</v>
      </c>
      <c r="I14" s="1304">
        <v>105</v>
      </c>
      <c r="J14" s="1304">
        <v>542.20000000000005</v>
      </c>
      <c r="K14" s="1304">
        <v>37.5</v>
      </c>
      <c r="L14" s="1304">
        <f t="shared" si="2"/>
        <v>1848.1000000000001</v>
      </c>
      <c r="M14" s="1397" t="s">
        <v>1669</v>
      </c>
      <c r="N14" s="1304">
        <f t="shared" si="3"/>
        <v>206.50000000000023</v>
      </c>
      <c r="O14" s="1304">
        <f t="shared" si="4"/>
        <v>1641.6</v>
      </c>
      <c r="P14" s="1304">
        <f t="shared" si="5"/>
        <v>143.19999999999999</v>
      </c>
      <c r="Q14" s="1304">
        <v>33.6</v>
      </c>
      <c r="R14" s="1304">
        <v>109.6</v>
      </c>
      <c r="S14" s="1304">
        <f t="shared" si="6"/>
        <v>909.3</v>
      </c>
      <c r="T14" s="1304">
        <v>28.4</v>
      </c>
      <c r="U14" s="1304">
        <v>880.9</v>
      </c>
      <c r="V14" s="1304">
        <v>35.1</v>
      </c>
      <c r="W14" s="1304">
        <v>554</v>
      </c>
    </row>
    <row r="15" spans="1:23" s="1395" customFormat="1" ht="9.1999999999999993" customHeight="1">
      <c r="A15" s="1397" t="s">
        <v>1670</v>
      </c>
      <c r="B15" s="1304">
        <f t="shared" si="0"/>
        <v>811.2</v>
      </c>
      <c r="C15" s="1304">
        <v>150.30000000000001</v>
      </c>
      <c r="D15" s="1304">
        <v>518.70000000000005</v>
      </c>
      <c r="E15" s="1304">
        <v>142.19999999999999</v>
      </c>
      <c r="F15" s="1304">
        <f t="shared" si="1"/>
        <v>717.80000000000007</v>
      </c>
      <c r="G15" s="1304">
        <v>74.099999999999994</v>
      </c>
      <c r="H15" s="1304">
        <v>643.70000000000005</v>
      </c>
      <c r="I15" s="1304">
        <v>159.19999999999999</v>
      </c>
      <c r="J15" s="1304">
        <v>623.5</v>
      </c>
      <c r="K15" s="1304">
        <v>59.4</v>
      </c>
      <c r="L15" s="1304">
        <f t="shared" si="2"/>
        <v>2371.1</v>
      </c>
      <c r="M15" s="1397" t="s">
        <v>1670</v>
      </c>
      <c r="N15" s="1304">
        <f t="shared" si="3"/>
        <v>-50.300000000000182</v>
      </c>
      <c r="O15" s="1304">
        <f t="shared" si="4"/>
        <v>2421.4</v>
      </c>
      <c r="P15" s="1304">
        <f t="shared" si="5"/>
        <v>131.9</v>
      </c>
      <c r="Q15" s="1304">
        <v>47</v>
      </c>
      <c r="R15" s="1304">
        <v>84.9</v>
      </c>
      <c r="S15" s="1304">
        <f t="shared" si="6"/>
        <v>1218</v>
      </c>
      <c r="T15" s="1304">
        <v>85.2</v>
      </c>
      <c r="U15" s="1304">
        <v>1132.8</v>
      </c>
      <c r="V15" s="1304">
        <v>39.4</v>
      </c>
      <c r="W15" s="1304">
        <v>1032.0999999999999</v>
      </c>
    </row>
    <row r="16" spans="1:23" s="1395" customFormat="1" ht="9.1999999999999993" customHeight="1">
      <c r="A16" s="1397" t="s">
        <v>1671</v>
      </c>
      <c r="B16" s="1304">
        <f t="shared" si="0"/>
        <v>1010.3</v>
      </c>
      <c r="C16" s="1304">
        <v>216.8</v>
      </c>
      <c r="D16" s="1304">
        <v>616.79999999999995</v>
      </c>
      <c r="E16" s="1304">
        <v>176.7</v>
      </c>
      <c r="F16" s="1304">
        <f t="shared" si="1"/>
        <v>642</v>
      </c>
      <c r="G16" s="1304">
        <v>69.599999999999994</v>
      </c>
      <c r="H16" s="1304">
        <v>572.4</v>
      </c>
      <c r="I16" s="1304">
        <v>263.7</v>
      </c>
      <c r="J16" s="1304">
        <v>622.79999999999995</v>
      </c>
      <c r="K16" s="1304">
        <v>122.3</v>
      </c>
      <c r="L16" s="1304">
        <f t="shared" si="2"/>
        <v>2661.1000000000004</v>
      </c>
      <c r="M16" s="1397" t="s">
        <v>1671</v>
      </c>
      <c r="N16" s="1304">
        <f t="shared" si="3"/>
        <v>-46.199999999999818</v>
      </c>
      <c r="O16" s="1304">
        <f t="shared" si="4"/>
        <v>2707.3</v>
      </c>
      <c r="P16" s="1304">
        <f t="shared" si="5"/>
        <v>143.30000000000001</v>
      </c>
      <c r="Q16" s="1304">
        <v>61.8</v>
      </c>
      <c r="R16" s="1304">
        <v>81.5</v>
      </c>
      <c r="S16" s="1304">
        <f t="shared" si="6"/>
        <v>1868.5</v>
      </c>
      <c r="T16" s="1304">
        <v>64.900000000000006</v>
      </c>
      <c r="U16" s="1304">
        <v>1803.6</v>
      </c>
      <c r="V16" s="1304">
        <v>51.3</v>
      </c>
      <c r="W16" s="1304">
        <v>644.20000000000005</v>
      </c>
    </row>
    <row r="17" spans="1:24" s="1395" customFormat="1" ht="9.1999999999999993" customHeight="1">
      <c r="A17" s="1397" t="s">
        <v>1672</v>
      </c>
      <c r="B17" s="1304">
        <f t="shared" si="0"/>
        <v>926</v>
      </c>
      <c r="C17" s="1304">
        <v>205.5</v>
      </c>
      <c r="D17" s="1304">
        <v>493.8</v>
      </c>
      <c r="E17" s="1304">
        <v>226.7</v>
      </c>
      <c r="F17" s="1304">
        <f t="shared" si="1"/>
        <v>513.5</v>
      </c>
      <c r="G17" s="1304">
        <v>26.3</v>
      </c>
      <c r="H17" s="1304">
        <v>487.2</v>
      </c>
      <c r="I17" s="1304">
        <v>196.6</v>
      </c>
      <c r="J17" s="1304">
        <v>563.29999999999995</v>
      </c>
      <c r="K17" s="1304">
        <v>89.2</v>
      </c>
      <c r="L17" s="1304">
        <f t="shared" si="2"/>
        <v>2288.5999999999995</v>
      </c>
      <c r="M17" s="1397" t="s">
        <v>1672</v>
      </c>
      <c r="N17" s="1304">
        <f t="shared" si="3"/>
        <v>122.39999999999918</v>
      </c>
      <c r="O17" s="1304">
        <f t="shared" si="4"/>
        <v>2166.2000000000003</v>
      </c>
      <c r="P17" s="1304">
        <f t="shared" si="5"/>
        <v>210.8</v>
      </c>
      <c r="Q17" s="1304">
        <v>106.1</v>
      </c>
      <c r="R17" s="1304">
        <v>104.7</v>
      </c>
      <c r="S17" s="1304">
        <f t="shared" si="6"/>
        <v>1849.5</v>
      </c>
      <c r="T17" s="1304">
        <v>112</v>
      </c>
      <c r="U17" s="1304">
        <v>1737.5</v>
      </c>
      <c r="V17" s="1304">
        <v>54.1</v>
      </c>
      <c r="W17" s="1304">
        <v>51.8</v>
      </c>
    </row>
    <row r="18" spans="1:24" s="1395" customFormat="1" ht="9.1999999999999993" customHeight="1">
      <c r="A18" s="1397" t="s">
        <v>1673</v>
      </c>
      <c r="B18" s="1304">
        <f t="shared" si="0"/>
        <v>944.7</v>
      </c>
      <c r="C18" s="1304">
        <v>292.5</v>
      </c>
      <c r="D18" s="1304">
        <v>491.1</v>
      </c>
      <c r="E18" s="1304">
        <v>161.1</v>
      </c>
      <c r="F18" s="1304">
        <f t="shared" si="1"/>
        <v>305</v>
      </c>
      <c r="G18" s="1304">
        <v>17.3</v>
      </c>
      <c r="H18" s="1304">
        <v>287.7</v>
      </c>
      <c r="I18" s="1304">
        <v>128.6</v>
      </c>
      <c r="J18" s="1304">
        <v>798.6</v>
      </c>
      <c r="K18" s="1304">
        <v>84.3</v>
      </c>
      <c r="L18" s="1304">
        <f t="shared" si="2"/>
        <v>2261.2000000000003</v>
      </c>
      <c r="M18" s="1397" t="s">
        <v>1673</v>
      </c>
      <c r="N18" s="1304">
        <f t="shared" si="3"/>
        <v>-823.69999999999982</v>
      </c>
      <c r="O18" s="1304">
        <f t="shared" si="4"/>
        <v>3084.9</v>
      </c>
      <c r="P18" s="1304">
        <f t="shared" si="5"/>
        <v>342.9</v>
      </c>
      <c r="Q18" s="1304">
        <v>168.1</v>
      </c>
      <c r="R18" s="1304">
        <v>174.8</v>
      </c>
      <c r="S18" s="1304">
        <f t="shared" si="6"/>
        <v>2650.9</v>
      </c>
      <c r="T18" s="1304">
        <v>24.1</v>
      </c>
      <c r="U18" s="1304">
        <v>2626.8</v>
      </c>
      <c r="V18" s="1304">
        <v>61.7</v>
      </c>
      <c r="W18" s="1304">
        <v>29.4</v>
      </c>
    </row>
    <row r="19" spans="1:24" s="1395" customFormat="1" ht="9.1999999999999993" customHeight="1">
      <c r="A19" s="1397" t="s">
        <v>1674</v>
      </c>
      <c r="B19" s="1304">
        <f t="shared" si="0"/>
        <v>951.3</v>
      </c>
      <c r="C19" s="1304">
        <v>280</v>
      </c>
      <c r="D19" s="1304">
        <v>585.79999999999995</v>
      </c>
      <c r="E19" s="1304">
        <v>85.5</v>
      </c>
      <c r="F19" s="1304">
        <f t="shared" si="1"/>
        <v>427</v>
      </c>
      <c r="G19" s="1304">
        <v>3.2</v>
      </c>
      <c r="H19" s="1304">
        <v>423.8</v>
      </c>
      <c r="I19" s="1304">
        <v>229.4</v>
      </c>
      <c r="J19" s="1304">
        <v>1150.5999999999999</v>
      </c>
      <c r="K19" s="1304">
        <v>88.5</v>
      </c>
      <c r="L19" s="1304">
        <f t="shared" si="2"/>
        <v>2846.8</v>
      </c>
      <c r="M19" s="1397" t="s">
        <v>1674</v>
      </c>
      <c r="N19" s="1304">
        <f t="shared" si="3"/>
        <v>65.900000000000091</v>
      </c>
      <c r="O19" s="1304">
        <f t="shared" si="4"/>
        <v>2780.9</v>
      </c>
      <c r="P19" s="1304">
        <f t="shared" si="5"/>
        <v>418.3</v>
      </c>
      <c r="Q19" s="1304">
        <v>204</v>
      </c>
      <c r="R19" s="1304">
        <v>214.3</v>
      </c>
      <c r="S19" s="1304">
        <f t="shared" si="6"/>
        <v>2222.1999999999998</v>
      </c>
      <c r="T19" s="1304">
        <v>2.6</v>
      </c>
      <c r="U19" s="1304">
        <v>2219.6</v>
      </c>
      <c r="V19" s="1304">
        <v>95.4</v>
      </c>
      <c r="W19" s="1304">
        <v>45</v>
      </c>
    </row>
    <row r="20" spans="1:24" s="1395" customFormat="1" ht="9.1999999999999993" customHeight="1">
      <c r="A20" s="1397" t="s">
        <v>1675</v>
      </c>
      <c r="B20" s="1304">
        <f t="shared" si="0"/>
        <v>1121.5</v>
      </c>
      <c r="C20" s="1304">
        <v>275.39999999999998</v>
      </c>
      <c r="D20" s="1304">
        <v>724.9</v>
      </c>
      <c r="E20" s="1304">
        <v>121.2</v>
      </c>
      <c r="F20" s="1304">
        <f t="shared" si="1"/>
        <v>916.7</v>
      </c>
      <c r="G20" s="1304">
        <v>0</v>
      </c>
      <c r="H20" s="1304">
        <v>916.7</v>
      </c>
      <c r="I20" s="1304">
        <v>157.4</v>
      </c>
      <c r="J20" s="1304">
        <v>1402.4</v>
      </c>
      <c r="K20" s="1304">
        <v>122.7</v>
      </c>
      <c r="L20" s="1304">
        <f t="shared" si="2"/>
        <v>3720.7</v>
      </c>
      <c r="M20" s="1397" t="s">
        <v>1675</v>
      </c>
      <c r="N20" s="1304">
        <f t="shared" si="3"/>
        <v>-172.39999999999964</v>
      </c>
      <c r="O20" s="1304">
        <f t="shared" si="4"/>
        <v>3893.0999999999995</v>
      </c>
      <c r="P20" s="1304">
        <f t="shared" si="5"/>
        <v>548.79999999999995</v>
      </c>
      <c r="Q20" s="1304">
        <v>175</v>
      </c>
      <c r="R20" s="1304">
        <v>373.8</v>
      </c>
      <c r="S20" s="1304">
        <f t="shared" si="6"/>
        <v>3201.6</v>
      </c>
      <c r="T20" s="1304">
        <v>0</v>
      </c>
      <c r="U20" s="1304">
        <v>3201.6</v>
      </c>
      <c r="V20" s="1304">
        <v>65.5</v>
      </c>
      <c r="W20" s="1304">
        <v>77.2</v>
      </c>
    </row>
    <row r="21" spans="1:24" s="1395" customFormat="1" ht="9.1999999999999993" customHeight="1">
      <c r="A21" s="1397" t="s">
        <v>1676</v>
      </c>
      <c r="B21" s="1304">
        <f t="shared" si="0"/>
        <v>1286.7</v>
      </c>
      <c r="C21" s="1304">
        <v>346.7</v>
      </c>
      <c r="D21" s="1304">
        <v>863.6</v>
      </c>
      <c r="E21" s="1304">
        <v>76.400000000000006</v>
      </c>
      <c r="F21" s="1304">
        <f t="shared" si="1"/>
        <v>2072.3000000000002</v>
      </c>
      <c r="G21" s="1304">
        <v>0</v>
      </c>
      <c r="H21" s="1304">
        <v>2072.3000000000002</v>
      </c>
      <c r="I21" s="1304">
        <v>333.3</v>
      </c>
      <c r="J21" s="1304">
        <v>1814.6</v>
      </c>
      <c r="K21" s="1304">
        <v>282.60000000000002</v>
      </c>
      <c r="L21" s="1304">
        <f t="shared" si="2"/>
        <v>5789.5</v>
      </c>
      <c r="M21" s="1397" t="s">
        <v>1676</v>
      </c>
      <c r="N21" s="1304">
        <f t="shared" si="3"/>
        <v>-106.90000000000055</v>
      </c>
      <c r="O21" s="1304">
        <f t="shared" si="4"/>
        <v>5896.4000000000005</v>
      </c>
      <c r="P21" s="1304">
        <f t="shared" si="5"/>
        <v>1168.4000000000001</v>
      </c>
      <c r="Q21" s="1304">
        <v>410.6</v>
      </c>
      <c r="R21" s="1304">
        <v>757.8</v>
      </c>
      <c r="S21" s="1304">
        <f t="shared" si="6"/>
        <v>4418.3</v>
      </c>
      <c r="T21" s="1304">
        <v>0</v>
      </c>
      <c r="U21" s="1304">
        <v>4418.3</v>
      </c>
      <c r="V21" s="1304">
        <v>91.9</v>
      </c>
      <c r="W21" s="1304">
        <v>217.8</v>
      </c>
    </row>
    <row r="22" spans="1:24" s="1395" customFormat="1" ht="9.1999999999999993" customHeight="1">
      <c r="A22" s="1397" t="s">
        <v>1677</v>
      </c>
      <c r="B22" s="1304">
        <f t="shared" si="0"/>
        <v>1816.3999999999999</v>
      </c>
      <c r="C22" s="1304">
        <v>478.7</v>
      </c>
      <c r="D22" s="1304">
        <v>1208.0999999999999</v>
      </c>
      <c r="E22" s="1304">
        <v>129.6</v>
      </c>
      <c r="F22" s="1304">
        <f t="shared" si="1"/>
        <v>1624.2</v>
      </c>
      <c r="G22" s="1304">
        <v>0</v>
      </c>
      <c r="H22" s="1304">
        <v>1624.2</v>
      </c>
      <c r="I22" s="1304">
        <v>593.5</v>
      </c>
      <c r="J22" s="1304">
        <v>2150.6999999999998</v>
      </c>
      <c r="K22" s="1304">
        <v>355.2</v>
      </c>
      <c r="L22" s="1304">
        <f t="shared" si="2"/>
        <v>6539.9999999999991</v>
      </c>
      <c r="M22" s="1397" t="s">
        <v>1677</v>
      </c>
      <c r="N22" s="1304">
        <f t="shared" si="3"/>
        <v>285.39999999999964</v>
      </c>
      <c r="O22" s="1304">
        <f t="shared" si="4"/>
        <v>6254.5999999999995</v>
      </c>
      <c r="P22" s="1304">
        <f t="shared" si="5"/>
        <v>940.40000000000009</v>
      </c>
      <c r="Q22" s="1304">
        <v>586.1</v>
      </c>
      <c r="R22" s="1304">
        <v>354.3</v>
      </c>
      <c r="S22" s="1304">
        <f t="shared" si="6"/>
        <v>4981.8999999999996</v>
      </c>
      <c r="T22" s="1304">
        <v>0</v>
      </c>
      <c r="U22" s="1304">
        <v>4981.8999999999996</v>
      </c>
      <c r="V22" s="1304">
        <v>91.8</v>
      </c>
      <c r="W22" s="1304">
        <v>240.5</v>
      </c>
    </row>
    <row r="23" spans="1:24" s="1395" customFormat="1" ht="9.1999999999999993" customHeight="1">
      <c r="A23" s="1397" t="s">
        <v>1678</v>
      </c>
      <c r="B23" s="1304">
        <f t="shared" si="0"/>
        <v>2253.1</v>
      </c>
      <c r="C23" s="1304">
        <v>589.79999999999995</v>
      </c>
      <c r="D23" s="1304">
        <v>1415.1</v>
      </c>
      <c r="E23" s="1304">
        <v>248.2</v>
      </c>
      <c r="F23" s="1304">
        <f t="shared" si="1"/>
        <v>2348.5</v>
      </c>
      <c r="G23" s="1304">
        <v>0</v>
      </c>
      <c r="H23" s="1304">
        <v>2348.5</v>
      </c>
      <c r="I23" s="1304">
        <v>1223.5</v>
      </c>
      <c r="J23" s="1304">
        <v>2753.9</v>
      </c>
      <c r="K23" s="1304">
        <v>628</v>
      </c>
      <c r="L23" s="1304">
        <f t="shared" si="2"/>
        <v>9207</v>
      </c>
      <c r="M23" s="1397" t="s">
        <v>1678</v>
      </c>
      <c r="N23" s="1304">
        <f t="shared" si="3"/>
        <v>1861.5999999999995</v>
      </c>
      <c r="O23" s="1304">
        <f t="shared" si="4"/>
        <v>7345.4000000000005</v>
      </c>
      <c r="P23" s="1304">
        <f t="shared" si="5"/>
        <v>1114.8000000000002</v>
      </c>
      <c r="Q23" s="1304">
        <v>644.20000000000005</v>
      </c>
      <c r="R23" s="1304">
        <v>470.6</v>
      </c>
      <c r="S23" s="1304">
        <f t="shared" si="6"/>
        <v>5871.9</v>
      </c>
      <c r="T23" s="1304">
        <v>0</v>
      </c>
      <c r="U23" s="1304">
        <v>5871.9</v>
      </c>
      <c r="V23" s="1304">
        <v>109.1</v>
      </c>
      <c r="W23" s="1304">
        <v>249.6</v>
      </c>
    </row>
    <row r="24" spans="1:24" s="1395" customFormat="1" ht="9.1999999999999993" customHeight="1">
      <c r="A24" s="1397" t="s">
        <v>727</v>
      </c>
      <c r="B24" s="1304">
        <f t="shared" si="0"/>
        <v>2879.9</v>
      </c>
      <c r="C24" s="1304">
        <v>602.1</v>
      </c>
      <c r="D24" s="1304">
        <v>1856.5</v>
      </c>
      <c r="E24" s="1304">
        <v>421.3</v>
      </c>
      <c r="F24" s="1304">
        <f t="shared" si="1"/>
        <v>3005.2</v>
      </c>
      <c r="G24" s="1304">
        <v>0</v>
      </c>
      <c r="H24" s="1304">
        <v>3005.2</v>
      </c>
      <c r="I24" s="1304">
        <v>1527</v>
      </c>
      <c r="J24" s="1304">
        <v>3037.1</v>
      </c>
      <c r="K24" s="1304">
        <v>701.6</v>
      </c>
      <c r="L24" s="1304">
        <f t="shared" si="2"/>
        <v>11150.800000000001</v>
      </c>
      <c r="M24" s="1397" t="s">
        <v>727</v>
      </c>
      <c r="N24" s="1304">
        <f t="shared" si="3"/>
        <v>2686.9000000000015</v>
      </c>
      <c r="O24" s="1304">
        <f t="shared" si="4"/>
        <v>8463.9</v>
      </c>
      <c r="P24" s="1304">
        <f t="shared" si="5"/>
        <v>1930.2</v>
      </c>
      <c r="Q24" s="1304">
        <v>1063.2</v>
      </c>
      <c r="R24" s="1304">
        <v>867</v>
      </c>
      <c r="S24" s="1304">
        <f t="shared" si="6"/>
        <v>5876</v>
      </c>
      <c r="T24" s="1304">
        <v>0</v>
      </c>
      <c r="U24" s="1304">
        <v>5876</v>
      </c>
      <c r="V24" s="1304">
        <v>140</v>
      </c>
      <c r="W24" s="1304">
        <v>517.70000000000005</v>
      </c>
    </row>
    <row r="25" spans="1:24" s="1395" customFormat="1" ht="9.1999999999999993" customHeight="1">
      <c r="A25" s="1397" t="s">
        <v>728</v>
      </c>
      <c r="B25" s="1304">
        <f t="shared" si="0"/>
        <v>2777.8</v>
      </c>
      <c r="C25" s="1304">
        <v>676.8</v>
      </c>
      <c r="D25" s="1304">
        <v>1541.7</v>
      </c>
      <c r="E25" s="1304">
        <v>559.29999999999995</v>
      </c>
      <c r="F25" s="1304">
        <f t="shared" si="1"/>
        <v>4240</v>
      </c>
      <c r="G25" s="1304">
        <v>0</v>
      </c>
      <c r="H25" s="1304">
        <v>4240</v>
      </c>
      <c r="I25" s="1304">
        <v>1818.6</v>
      </c>
      <c r="J25" s="1304">
        <v>3645.9</v>
      </c>
      <c r="K25" s="1304">
        <v>880.5</v>
      </c>
      <c r="L25" s="1304">
        <f t="shared" si="2"/>
        <v>13362.8</v>
      </c>
      <c r="M25" s="1397" t="s">
        <v>728</v>
      </c>
      <c r="N25" s="1304">
        <f t="shared" si="3"/>
        <v>1915.6000000000004</v>
      </c>
      <c r="O25" s="1304">
        <f t="shared" si="4"/>
        <v>11447.199999999999</v>
      </c>
      <c r="P25" s="1304">
        <f t="shared" si="5"/>
        <v>2100.6999999999998</v>
      </c>
      <c r="Q25" s="1304">
        <v>1143.3</v>
      </c>
      <c r="R25" s="1304">
        <v>957.4</v>
      </c>
      <c r="S25" s="1304">
        <f t="shared" si="6"/>
        <v>8710.9</v>
      </c>
      <c r="T25" s="1304">
        <v>0</v>
      </c>
      <c r="U25" s="1304">
        <v>8710.9</v>
      </c>
      <c r="V25" s="1304">
        <v>141.5</v>
      </c>
      <c r="W25" s="1304">
        <v>494.1</v>
      </c>
    </row>
    <row r="26" spans="1:24" s="1395" customFormat="1" ht="9.1999999999999993" customHeight="1">
      <c r="A26" s="1397" t="s">
        <v>729</v>
      </c>
      <c r="B26" s="1304">
        <f t="shared" si="0"/>
        <v>3343.2</v>
      </c>
      <c r="C26" s="1304">
        <v>549.70000000000005</v>
      </c>
      <c r="D26" s="1304">
        <v>1993.8</v>
      </c>
      <c r="E26" s="1304">
        <v>799.7</v>
      </c>
      <c r="F26" s="1304">
        <f t="shared" si="1"/>
        <v>5763.4</v>
      </c>
      <c r="G26" s="1304">
        <v>0</v>
      </c>
      <c r="H26" s="1304">
        <v>5763.4</v>
      </c>
      <c r="I26" s="1304">
        <v>1830</v>
      </c>
      <c r="J26" s="1304">
        <v>3877.5</v>
      </c>
      <c r="K26" s="1304">
        <v>1651.8</v>
      </c>
      <c r="L26" s="1304">
        <f t="shared" si="2"/>
        <v>16465.899999999998</v>
      </c>
      <c r="M26" s="1397" t="s">
        <v>729</v>
      </c>
      <c r="N26" s="1304">
        <f t="shared" si="3"/>
        <v>6448.7999999999975</v>
      </c>
      <c r="O26" s="1304">
        <f t="shared" si="4"/>
        <v>10017.1</v>
      </c>
      <c r="P26" s="1304">
        <f t="shared" si="5"/>
        <v>1389</v>
      </c>
      <c r="Q26" s="1304">
        <v>138</v>
      </c>
      <c r="R26" s="1304">
        <v>1251</v>
      </c>
      <c r="S26" s="1304">
        <f t="shared" si="6"/>
        <v>7745.9</v>
      </c>
      <c r="T26" s="1304">
        <v>0</v>
      </c>
      <c r="U26" s="1304">
        <v>7745.9</v>
      </c>
      <c r="V26" s="1304">
        <v>167.2</v>
      </c>
      <c r="W26" s="1304">
        <v>715</v>
      </c>
    </row>
    <row r="27" spans="1:24" s="1395" customFormat="1" ht="9.1999999999999993" customHeight="1">
      <c r="A27" s="1397" t="s">
        <v>732</v>
      </c>
      <c r="B27" s="1304">
        <f t="shared" si="0"/>
        <v>4675.0999999999995</v>
      </c>
      <c r="C27" s="1304">
        <v>423.6</v>
      </c>
      <c r="D27" s="1304">
        <v>3090.7</v>
      </c>
      <c r="E27" s="1304">
        <v>1160.8</v>
      </c>
      <c r="F27" s="1304">
        <f t="shared" si="1"/>
        <v>10020.6</v>
      </c>
      <c r="G27" s="1304">
        <v>0</v>
      </c>
      <c r="H27" s="1304">
        <v>10020.6</v>
      </c>
      <c r="I27" s="1304">
        <v>2903.2</v>
      </c>
      <c r="J27" s="1304">
        <v>3712.6</v>
      </c>
      <c r="K27" s="1304">
        <v>3744.5</v>
      </c>
      <c r="L27" s="1304">
        <f t="shared" si="2"/>
        <v>25056</v>
      </c>
      <c r="M27" s="1397" t="s">
        <v>732</v>
      </c>
      <c r="N27" s="1304">
        <f t="shared" si="3"/>
        <v>6171</v>
      </c>
      <c r="O27" s="1304">
        <f t="shared" si="4"/>
        <v>18885</v>
      </c>
      <c r="P27" s="1304">
        <f t="shared" si="5"/>
        <v>6012.5</v>
      </c>
      <c r="Q27" s="1304">
        <v>2214.8000000000002</v>
      </c>
      <c r="R27" s="1304">
        <v>3797.7</v>
      </c>
      <c r="S27" s="1304">
        <f t="shared" si="6"/>
        <v>8349.1</v>
      </c>
      <c r="T27" s="1304">
        <v>0</v>
      </c>
      <c r="U27" s="1304">
        <v>8349.1</v>
      </c>
      <c r="V27" s="1304">
        <v>59.2</v>
      </c>
      <c r="W27" s="1304">
        <v>4464.2</v>
      </c>
    </row>
    <row r="28" spans="1:24" s="1395" customFormat="1" ht="9.1999999999999993" customHeight="1">
      <c r="A28" s="1397" t="s">
        <v>737</v>
      </c>
      <c r="B28" s="1304">
        <f t="shared" si="0"/>
        <v>4632.1000000000004</v>
      </c>
      <c r="C28" s="1304">
        <v>549.70000000000005</v>
      </c>
      <c r="D28" s="1304">
        <v>2615.1</v>
      </c>
      <c r="E28" s="1304">
        <v>1467.3</v>
      </c>
      <c r="F28" s="1304">
        <f t="shared" si="1"/>
        <v>10389.5</v>
      </c>
      <c r="G28" s="1304">
        <v>0</v>
      </c>
      <c r="H28" s="1304">
        <v>10389.5</v>
      </c>
      <c r="I28" s="1304">
        <v>5805.3</v>
      </c>
      <c r="J28" s="1304">
        <v>5188.6000000000004</v>
      </c>
      <c r="K28" s="1304">
        <v>1307.9000000000001</v>
      </c>
      <c r="L28" s="1304">
        <f t="shared" si="2"/>
        <v>27323.4</v>
      </c>
      <c r="M28" s="1397" t="s">
        <v>737</v>
      </c>
      <c r="N28" s="1304">
        <f t="shared" si="3"/>
        <v>5826.6000000000058</v>
      </c>
      <c r="O28" s="1304">
        <f t="shared" si="4"/>
        <v>21496.799999999996</v>
      </c>
      <c r="P28" s="1304">
        <f t="shared" si="5"/>
        <v>6869.9</v>
      </c>
      <c r="Q28" s="1304">
        <v>2582.4</v>
      </c>
      <c r="R28" s="1304">
        <v>4287.5</v>
      </c>
      <c r="S28" s="1304">
        <f t="shared" si="6"/>
        <v>11255.3</v>
      </c>
      <c r="T28" s="1304">
        <v>0</v>
      </c>
      <c r="U28" s="1304">
        <v>11255.3</v>
      </c>
      <c r="V28" s="1304">
        <v>61</v>
      </c>
      <c r="W28" s="1304">
        <v>3310.6</v>
      </c>
    </row>
    <row r="29" spans="1:24" s="1395" customFormat="1" ht="9.1999999999999993" customHeight="1">
      <c r="A29" s="1397" t="s">
        <v>738</v>
      </c>
      <c r="B29" s="1304">
        <f t="shared" si="0"/>
        <v>6457.6</v>
      </c>
      <c r="C29" s="1304">
        <v>223</v>
      </c>
      <c r="D29" s="1304">
        <v>4819.7</v>
      </c>
      <c r="E29" s="1304">
        <v>1414.9</v>
      </c>
      <c r="F29" s="1304">
        <f t="shared" si="1"/>
        <v>16033.2</v>
      </c>
      <c r="G29" s="1304">
        <v>0</v>
      </c>
      <c r="H29" s="1304">
        <v>16033.2</v>
      </c>
      <c r="I29" s="1304">
        <v>4707.8</v>
      </c>
      <c r="J29" s="1304">
        <v>4474.6000000000004</v>
      </c>
      <c r="K29" s="1304">
        <v>4487.6000000000004</v>
      </c>
      <c r="L29" s="1304">
        <f t="shared" si="2"/>
        <v>36160.800000000003</v>
      </c>
      <c r="M29" s="1397" t="s">
        <v>738</v>
      </c>
      <c r="N29" s="1304">
        <f t="shared" si="3"/>
        <v>6371.6000000000022</v>
      </c>
      <c r="O29" s="1304">
        <f t="shared" si="4"/>
        <v>29789.200000000001</v>
      </c>
      <c r="P29" s="1304">
        <v>8221.2000000000007</v>
      </c>
      <c r="Q29" s="1304">
        <v>3263.1</v>
      </c>
      <c r="R29" s="1304">
        <v>4958.1000000000004</v>
      </c>
      <c r="S29" s="1304">
        <f t="shared" si="6"/>
        <v>18638.5</v>
      </c>
      <c r="T29" s="1304">
        <v>0</v>
      </c>
      <c r="U29" s="1304">
        <v>18638.5</v>
      </c>
      <c r="V29" s="1304">
        <v>204.3</v>
      </c>
      <c r="W29" s="1304">
        <v>2725.2</v>
      </c>
    </row>
    <row r="30" spans="1:24" s="1395" customFormat="1" ht="9.1999999999999993" customHeight="1">
      <c r="A30" s="1397" t="s">
        <v>740</v>
      </c>
      <c r="B30" s="1304">
        <f t="shared" si="0"/>
        <v>10018</v>
      </c>
      <c r="C30" s="1304">
        <v>2906.7</v>
      </c>
      <c r="D30" s="1304">
        <v>5506.7</v>
      </c>
      <c r="E30" s="1304">
        <v>1604.6</v>
      </c>
      <c r="F30" s="1304">
        <v>15624.5</v>
      </c>
      <c r="G30" s="1304">
        <v>0</v>
      </c>
      <c r="H30" s="1304">
        <v>15624.5</v>
      </c>
      <c r="I30" s="1304">
        <v>5340.3</v>
      </c>
      <c r="J30" s="1304">
        <v>4982.8</v>
      </c>
      <c r="K30" s="1304">
        <v>3184.7</v>
      </c>
      <c r="L30" s="1304">
        <f t="shared" si="2"/>
        <v>39150.299999999996</v>
      </c>
      <c r="M30" s="1397" t="s">
        <v>740</v>
      </c>
      <c r="N30" s="1304">
        <f t="shared" si="3"/>
        <v>3593.0999999999985</v>
      </c>
      <c r="O30" s="1304">
        <f t="shared" si="4"/>
        <v>35557.199999999997</v>
      </c>
      <c r="P30" s="1304">
        <f>(Q30+R30)</f>
        <v>10254.4</v>
      </c>
      <c r="Q30" s="1304">
        <v>5010</v>
      </c>
      <c r="R30" s="1304">
        <v>5244.4</v>
      </c>
      <c r="S30" s="1304">
        <f t="shared" si="6"/>
        <v>22461</v>
      </c>
      <c r="T30" s="1304">
        <v>0</v>
      </c>
      <c r="U30" s="1304">
        <v>22461</v>
      </c>
      <c r="V30" s="1304">
        <v>238.6</v>
      </c>
      <c r="W30" s="1304">
        <v>2603.1999999999998</v>
      </c>
    </row>
    <row r="31" spans="1:24" s="1395" customFormat="1" ht="9.1999999999999993" customHeight="1">
      <c r="A31" s="1397" t="s">
        <v>741</v>
      </c>
      <c r="B31" s="1304">
        <f t="shared" si="0"/>
        <v>10470.599999999999</v>
      </c>
      <c r="C31" s="1304">
        <v>2660.2</v>
      </c>
      <c r="D31" s="1304">
        <v>6605.9</v>
      </c>
      <c r="E31" s="1304">
        <v>1204.5</v>
      </c>
      <c r="F31" s="1304">
        <f>(G31+H31)</f>
        <v>14719.4</v>
      </c>
      <c r="G31" s="1304">
        <v>0</v>
      </c>
      <c r="H31" s="1304">
        <v>14719.4</v>
      </c>
      <c r="I31" s="1304">
        <v>2989</v>
      </c>
      <c r="J31" s="1304">
        <v>7943.4</v>
      </c>
      <c r="K31" s="1304">
        <v>1337.4</v>
      </c>
      <c r="L31" s="1304">
        <f t="shared" si="2"/>
        <v>37459.800000000003</v>
      </c>
      <c r="M31" s="1397" t="s">
        <v>741</v>
      </c>
      <c r="N31" s="1304">
        <f t="shared" si="3"/>
        <v>3996.5</v>
      </c>
      <c r="O31" s="1304">
        <f t="shared" si="4"/>
        <v>33463.300000000003</v>
      </c>
      <c r="P31" s="1304">
        <f>(Q31+R31)</f>
        <v>11336</v>
      </c>
      <c r="Q31" s="1304">
        <v>3772.2</v>
      </c>
      <c r="R31" s="1304">
        <v>7563.8</v>
      </c>
      <c r="S31" s="1304">
        <f t="shared" si="6"/>
        <v>21361.5</v>
      </c>
      <c r="T31" s="1304">
        <v>0</v>
      </c>
      <c r="U31" s="1304">
        <v>21361.5</v>
      </c>
      <c r="V31" s="1304">
        <v>478.4</v>
      </c>
      <c r="W31" s="1304">
        <v>287.39999999999998</v>
      </c>
    </row>
    <row r="32" spans="1:24" s="1395" customFormat="1" ht="9.1999999999999993" customHeight="1">
      <c r="A32" s="1397" t="s">
        <v>742</v>
      </c>
      <c r="B32" s="1304">
        <f t="shared" si="0"/>
        <v>10417.299999999999</v>
      </c>
      <c r="C32" s="1304">
        <v>2938</v>
      </c>
      <c r="D32" s="1304">
        <v>6158.8</v>
      </c>
      <c r="E32" s="1304">
        <v>1320.5</v>
      </c>
      <c r="F32" s="1304">
        <f>(G32+H32)</f>
        <v>15603.9</v>
      </c>
      <c r="G32" s="1304">
        <v>0</v>
      </c>
      <c r="H32" s="1304">
        <v>15603.9</v>
      </c>
      <c r="I32" s="1304">
        <v>2362.9</v>
      </c>
      <c r="J32" s="1304">
        <v>8921.5</v>
      </c>
      <c r="K32" s="1304">
        <v>974.8</v>
      </c>
      <c r="L32" s="1304">
        <f t="shared" si="2"/>
        <v>38280.400000000001</v>
      </c>
      <c r="M32" s="1397" t="s">
        <v>742</v>
      </c>
      <c r="N32" s="1304">
        <f t="shared" si="3"/>
        <v>3458.9000000000015</v>
      </c>
      <c r="O32" s="1304">
        <f t="shared" si="4"/>
        <v>34821.5</v>
      </c>
      <c r="P32" s="1304">
        <f>(Q32+R32)</f>
        <v>10188.1</v>
      </c>
      <c r="Q32" s="1304">
        <v>3870.6</v>
      </c>
      <c r="R32" s="1304">
        <v>6317.5</v>
      </c>
      <c r="S32" s="1304">
        <f t="shared" si="6"/>
        <v>24099.7</v>
      </c>
      <c r="T32" s="1304">
        <v>0</v>
      </c>
      <c r="U32" s="1304">
        <v>24099.7</v>
      </c>
      <c r="V32" s="1304">
        <v>298.10000000000002</v>
      </c>
      <c r="W32" s="1304">
        <v>235.6</v>
      </c>
      <c r="X32" s="2171"/>
    </row>
    <row r="33" spans="1:24" s="1395" customFormat="1" ht="9.1999999999999993" customHeight="1">
      <c r="A33" s="2172" t="s">
        <v>743</v>
      </c>
      <c r="B33" s="1475">
        <v>13615.5</v>
      </c>
      <c r="C33" s="1475">
        <v>4084.2</v>
      </c>
      <c r="D33" s="1475">
        <v>7850.9</v>
      </c>
      <c r="E33" s="1475">
        <v>1680.4</v>
      </c>
      <c r="F33" s="1475">
        <v>16355.3</v>
      </c>
      <c r="G33" s="1475">
        <v>0</v>
      </c>
      <c r="H33" s="1475">
        <v>16355.3</v>
      </c>
      <c r="I33" s="1475">
        <v>4374.3999999999996</v>
      </c>
      <c r="J33" s="1475">
        <v>9868.4</v>
      </c>
      <c r="K33" s="1475">
        <v>770.3</v>
      </c>
      <c r="L33" s="1475">
        <v>44983.9</v>
      </c>
      <c r="M33" s="2172" t="s">
        <v>743</v>
      </c>
      <c r="N33" s="1475">
        <v>5071.6000000000004</v>
      </c>
      <c r="O33" s="1475">
        <v>39912.300000000003</v>
      </c>
      <c r="P33" s="1475">
        <v>9820</v>
      </c>
      <c r="Q33" s="1475">
        <v>4496.3999999999996</v>
      </c>
      <c r="R33" s="1475">
        <v>5323.6</v>
      </c>
      <c r="S33" s="1475">
        <v>29590</v>
      </c>
      <c r="T33" s="1475">
        <v>0</v>
      </c>
      <c r="U33" s="1475">
        <v>29590</v>
      </c>
      <c r="V33" s="1475">
        <v>361.1</v>
      </c>
      <c r="W33" s="1475">
        <v>141.19999999999999</v>
      </c>
      <c r="X33" s="2171"/>
    </row>
    <row r="34" spans="1:24" s="1395" customFormat="1" ht="9.1999999999999993" customHeight="1">
      <c r="A34" s="2173" t="s">
        <v>744</v>
      </c>
      <c r="B34" s="1524">
        <v>20119.400000000001</v>
      </c>
      <c r="C34" s="1524">
        <v>6520.6</v>
      </c>
      <c r="D34" s="1524">
        <v>11584.2</v>
      </c>
      <c r="E34" s="1524">
        <v>2014.6</v>
      </c>
      <c r="F34" s="1524">
        <v>18766.599999999999</v>
      </c>
      <c r="G34" s="262">
        <v>0</v>
      </c>
      <c r="H34" s="262">
        <v>18766.599999999999</v>
      </c>
      <c r="I34" s="1524">
        <v>8327.2999999999993</v>
      </c>
      <c r="J34" s="1524">
        <v>8518.4</v>
      </c>
      <c r="K34" s="1524">
        <v>2208.1</v>
      </c>
      <c r="L34" s="1524">
        <v>57939.8</v>
      </c>
      <c r="M34" s="2173" t="s">
        <v>744</v>
      </c>
      <c r="N34" s="1524">
        <v>12775.5</v>
      </c>
      <c r="O34" s="1524">
        <v>45164.3</v>
      </c>
      <c r="P34" s="1524">
        <v>8318.6</v>
      </c>
      <c r="Q34" s="1524">
        <v>5227.8</v>
      </c>
      <c r="R34" s="1524">
        <v>3090.8</v>
      </c>
      <c r="S34" s="1524">
        <v>34185.9</v>
      </c>
      <c r="T34" s="1524">
        <v>0</v>
      </c>
      <c r="U34" s="1524">
        <v>34185.9</v>
      </c>
      <c r="V34" s="1524">
        <v>1128.9000000000001</v>
      </c>
      <c r="W34" s="1524">
        <v>1530.9</v>
      </c>
      <c r="X34" s="2171"/>
    </row>
    <row r="35" spans="1:24" s="2174" customFormat="1" ht="9.1999999999999993" customHeight="1">
      <c r="A35" s="2173" t="s">
        <v>745</v>
      </c>
      <c r="B35" s="262">
        <v>20579.7</v>
      </c>
      <c r="C35" s="262">
        <v>6031.4</v>
      </c>
      <c r="D35" s="262">
        <v>11691</v>
      </c>
      <c r="E35" s="262">
        <v>2857.3</v>
      </c>
      <c r="F35" s="262">
        <v>23724.400000000001</v>
      </c>
      <c r="G35" s="262">
        <v>0</v>
      </c>
      <c r="H35" s="262">
        <v>23724.400000000001</v>
      </c>
      <c r="I35" s="262">
        <v>6247.7</v>
      </c>
      <c r="J35" s="262">
        <v>11072.4</v>
      </c>
      <c r="K35" s="262">
        <v>2625.8</v>
      </c>
      <c r="L35" s="1524">
        <v>64250</v>
      </c>
      <c r="M35" s="2173" t="s">
        <v>745</v>
      </c>
      <c r="N35" s="262">
        <v>11184</v>
      </c>
      <c r="O35" s="262">
        <v>53066</v>
      </c>
      <c r="P35" s="262">
        <v>10636.5</v>
      </c>
      <c r="Q35" s="262">
        <v>5776.3</v>
      </c>
      <c r="R35" s="262">
        <v>4860.2</v>
      </c>
      <c r="S35" s="262">
        <v>41152.199999999997</v>
      </c>
      <c r="T35" s="262">
        <v>0</v>
      </c>
      <c r="U35" s="262">
        <v>41152.199999999997</v>
      </c>
      <c r="V35" s="262">
        <v>604.70000000000005</v>
      </c>
      <c r="W35" s="262">
        <v>672.6</v>
      </c>
    </row>
    <row r="36" spans="1:24" s="2176" customFormat="1" ht="9.1999999999999993" customHeight="1">
      <c r="A36" s="2175" t="s">
        <v>746</v>
      </c>
      <c r="B36" s="1304">
        <v>24760.6</v>
      </c>
      <c r="C36" s="1304">
        <v>9797.6</v>
      </c>
      <c r="D36" s="1304">
        <v>11969.2</v>
      </c>
      <c r="E36" s="1304">
        <v>2993.8</v>
      </c>
      <c r="F36" s="1304">
        <v>29789.7</v>
      </c>
      <c r="G36" s="1304">
        <v>0</v>
      </c>
      <c r="H36" s="1304">
        <v>29789.7</v>
      </c>
      <c r="I36" s="1304">
        <v>7254.4</v>
      </c>
      <c r="J36" s="1304">
        <v>23459</v>
      </c>
      <c r="K36" s="1304">
        <v>4559.5</v>
      </c>
      <c r="L36" s="1304">
        <v>89823.2</v>
      </c>
      <c r="M36" s="2175" t="s">
        <v>746</v>
      </c>
      <c r="N36" s="1304">
        <v>7262.9</v>
      </c>
      <c r="O36" s="1304">
        <v>82560.3</v>
      </c>
      <c r="P36" s="1304">
        <v>13839.5</v>
      </c>
      <c r="Q36" s="1304">
        <v>6476.3</v>
      </c>
      <c r="R36" s="1304">
        <v>7363.2</v>
      </c>
      <c r="S36" s="1304">
        <v>66569</v>
      </c>
      <c r="T36" s="1304">
        <v>0</v>
      </c>
      <c r="U36" s="1304">
        <v>66569</v>
      </c>
      <c r="V36" s="1304">
        <v>507.6</v>
      </c>
      <c r="W36" s="1304">
        <v>1644.2</v>
      </c>
    </row>
    <row r="37" spans="1:24" s="326" customFormat="1" ht="9.1999999999999993" customHeight="1">
      <c r="A37" s="1481" t="s">
        <v>748</v>
      </c>
      <c r="B37" s="1304">
        <v>24648.3</v>
      </c>
      <c r="C37" s="1304">
        <v>14859.8</v>
      </c>
      <c r="D37" s="1304">
        <v>7798.4</v>
      </c>
      <c r="E37" s="1304">
        <v>1990.1</v>
      </c>
      <c r="F37" s="1304">
        <v>18311</v>
      </c>
      <c r="G37" s="1304">
        <v>0</v>
      </c>
      <c r="H37" s="1304">
        <v>18311</v>
      </c>
      <c r="I37" s="1304">
        <v>9663.9</v>
      </c>
      <c r="J37" s="1304">
        <v>18968.3</v>
      </c>
      <c r="K37" s="1304">
        <v>4561.8</v>
      </c>
      <c r="L37" s="1304">
        <v>76153.3</v>
      </c>
      <c r="M37" s="1481" t="s">
        <v>748</v>
      </c>
      <c r="N37" s="1304">
        <v>5047.6000000000076</v>
      </c>
      <c r="O37" s="1304">
        <v>71105.7</v>
      </c>
      <c r="P37" s="1304">
        <v>14643.3</v>
      </c>
      <c r="Q37" s="1304">
        <v>6915.2</v>
      </c>
      <c r="R37" s="1304">
        <v>7728.1</v>
      </c>
      <c r="S37" s="1304">
        <v>52791.4</v>
      </c>
      <c r="T37" s="1304">
        <v>0</v>
      </c>
      <c r="U37" s="1304">
        <v>52791.4</v>
      </c>
      <c r="V37" s="1304">
        <v>463.9</v>
      </c>
      <c r="W37" s="1304">
        <v>3207.1</v>
      </c>
    </row>
    <row r="38" spans="1:24" s="326" customFormat="1" ht="9.1999999999999993" customHeight="1">
      <c r="A38" s="1481" t="s">
        <v>895</v>
      </c>
      <c r="B38" s="1304">
        <v>54673.5</v>
      </c>
      <c r="C38" s="1304">
        <v>41630</v>
      </c>
      <c r="D38" s="1304">
        <v>10369.4</v>
      </c>
      <c r="E38" s="1304">
        <v>2674.1</v>
      </c>
      <c r="F38" s="1304">
        <v>22578.9</v>
      </c>
      <c r="G38" s="1304">
        <v>0</v>
      </c>
      <c r="H38" s="1304">
        <v>22578.9</v>
      </c>
      <c r="I38" s="1304">
        <v>4661.8</v>
      </c>
      <c r="J38" s="1304">
        <v>12988</v>
      </c>
      <c r="K38" s="1304">
        <v>3779.6</v>
      </c>
      <c r="L38" s="1304">
        <v>98681.8</v>
      </c>
      <c r="M38" s="1481" t="s">
        <v>895</v>
      </c>
      <c r="N38" s="1304">
        <v>17262.099999999999</v>
      </c>
      <c r="O38" s="1304">
        <v>81419.7</v>
      </c>
      <c r="P38" s="1304">
        <v>16763.3</v>
      </c>
      <c r="Q38" s="1304">
        <v>7302.4</v>
      </c>
      <c r="R38" s="1304">
        <v>9460.9</v>
      </c>
      <c r="S38" s="1304">
        <v>64296.7</v>
      </c>
      <c r="T38" s="1304">
        <v>0</v>
      </c>
      <c r="U38" s="1304">
        <v>64296.7</v>
      </c>
      <c r="V38" s="1304">
        <v>211.6</v>
      </c>
      <c r="W38" s="1304">
        <v>148.1</v>
      </c>
    </row>
    <row r="39" spans="1:24" s="326" customFormat="1" ht="9.1999999999999993" customHeight="1">
      <c r="A39" s="1482" t="s">
        <v>873</v>
      </c>
      <c r="B39" s="1304">
        <v>71212.600000000006</v>
      </c>
      <c r="C39" s="1304">
        <v>56629.8</v>
      </c>
      <c r="D39" s="1304">
        <v>12337.4</v>
      </c>
      <c r="E39" s="1304">
        <v>2245.4</v>
      </c>
      <c r="F39" s="1304">
        <v>22489.5</v>
      </c>
      <c r="G39" s="1304">
        <v>0</v>
      </c>
      <c r="H39" s="1304">
        <v>22489.5</v>
      </c>
      <c r="I39" s="1304">
        <v>4242.1000000000004</v>
      </c>
      <c r="J39" s="1304">
        <v>19822.900000000001</v>
      </c>
      <c r="K39" s="1304">
        <v>2876.1</v>
      </c>
      <c r="L39" s="1304">
        <v>120643.2</v>
      </c>
      <c r="M39" s="1482" t="s">
        <v>873</v>
      </c>
      <c r="N39" s="1304">
        <v>21966.2</v>
      </c>
      <c r="O39" s="1304">
        <v>98677</v>
      </c>
      <c r="P39" s="1304">
        <v>14837.4</v>
      </c>
      <c r="Q39" s="1304">
        <v>6847.5</v>
      </c>
      <c r="R39" s="1304">
        <v>7989.9</v>
      </c>
      <c r="S39" s="1304">
        <v>71494.899999999994</v>
      </c>
      <c r="T39" s="1304">
        <v>0</v>
      </c>
      <c r="U39" s="1304">
        <v>71494.899999999994</v>
      </c>
      <c r="V39" s="1304">
        <v>716.5</v>
      </c>
      <c r="W39" s="1304">
        <v>11628.2</v>
      </c>
    </row>
    <row r="40" spans="1:24" s="326" customFormat="1" ht="9.1999999999999993" customHeight="1">
      <c r="A40" s="1482" t="s">
        <v>1601</v>
      </c>
      <c r="B40" s="1483">
        <v>76883.990000000005</v>
      </c>
      <c r="C40" s="1483">
        <v>61784.807000000001</v>
      </c>
      <c r="D40" s="1483">
        <v>11814.946</v>
      </c>
      <c r="E40" s="1483">
        <v>3284.2370000000001</v>
      </c>
      <c r="F40" s="1483">
        <v>20852.011999999999</v>
      </c>
      <c r="G40" s="1483">
        <v>0</v>
      </c>
      <c r="H40" s="1483">
        <v>20852.019</v>
      </c>
      <c r="I40" s="1483">
        <v>3505.3680000000004</v>
      </c>
      <c r="J40" s="1483">
        <v>20397.210999999999</v>
      </c>
      <c r="K40" s="1483">
        <v>1629.9</v>
      </c>
      <c r="L40" s="1483">
        <v>123268.481</v>
      </c>
      <c r="M40" s="1482" t="s">
        <v>1601</v>
      </c>
      <c r="N40" s="1483">
        <v>14336.792000000001</v>
      </c>
      <c r="O40" s="1483">
        <v>108931.689</v>
      </c>
      <c r="P40" s="1483">
        <v>19734.958999999999</v>
      </c>
      <c r="Q40" s="1483">
        <v>7374.6189999999997</v>
      </c>
      <c r="R40" s="1483">
        <v>12360.34</v>
      </c>
      <c r="S40" s="1483">
        <v>63086.771000000001</v>
      </c>
      <c r="T40" s="1483">
        <v>0</v>
      </c>
      <c r="U40" s="1483">
        <v>63086.771000000001</v>
      </c>
      <c r="V40" s="1483">
        <v>621.42999999999995</v>
      </c>
      <c r="W40" s="1483">
        <v>25488.529000000002</v>
      </c>
    </row>
    <row r="41" spans="1:24" s="326" customFormat="1" ht="9.1999999999999993" customHeight="1">
      <c r="A41" s="1482" t="s">
        <v>1683</v>
      </c>
      <c r="B41" s="1475">
        <v>109274.398</v>
      </c>
      <c r="C41" s="1475">
        <v>92748.648000000001</v>
      </c>
      <c r="D41" s="1475">
        <v>11710.83</v>
      </c>
      <c r="E41" s="1475">
        <v>4814.92</v>
      </c>
      <c r="F41" s="1475">
        <v>21738.51</v>
      </c>
      <c r="G41" s="1475">
        <v>0</v>
      </c>
      <c r="H41" s="1475">
        <v>21738.51</v>
      </c>
      <c r="I41" s="1475">
        <v>5281.5309999999999</v>
      </c>
      <c r="J41" s="1475">
        <v>17117.73</v>
      </c>
      <c r="K41" s="1475">
        <v>3885.1280000000002</v>
      </c>
      <c r="L41" s="1475">
        <v>157297.29700000002</v>
      </c>
      <c r="M41" s="1482" t="s">
        <v>1683</v>
      </c>
      <c r="N41" s="1475">
        <v>22112.34</v>
      </c>
      <c r="O41" s="1475">
        <v>135184.95699999999</v>
      </c>
      <c r="P41" s="1475">
        <v>21788.932000000001</v>
      </c>
      <c r="Q41" s="1475">
        <v>7124.241</v>
      </c>
      <c r="R41" s="1475">
        <v>14664.690999999999</v>
      </c>
      <c r="S41" s="1475">
        <v>67684.292000000001</v>
      </c>
      <c r="T41" s="1475">
        <v>0</v>
      </c>
      <c r="U41" s="1475">
        <v>67684.292000000001</v>
      </c>
      <c r="V41" s="1475">
        <v>649.79499999999996</v>
      </c>
      <c r="W41" s="1475">
        <v>45061.937999999995</v>
      </c>
    </row>
    <row r="42" spans="1:24" s="326" customFormat="1" ht="9.1999999999999993" customHeight="1">
      <c r="A42" s="1482" t="s">
        <v>1408</v>
      </c>
      <c r="B42" s="262">
        <v>126935.776</v>
      </c>
      <c r="C42" s="262">
        <v>107417.37500000001</v>
      </c>
      <c r="D42" s="262">
        <v>12645.778000000002</v>
      </c>
      <c r="E42" s="262">
        <v>6872.6229999999996</v>
      </c>
      <c r="F42" s="262">
        <v>22366.751000000004</v>
      </c>
      <c r="G42" s="262">
        <v>0</v>
      </c>
      <c r="H42" s="262">
        <v>22366.751000000004</v>
      </c>
      <c r="I42" s="262">
        <v>7794.0010000000002</v>
      </c>
      <c r="J42" s="262">
        <v>16622.168999999998</v>
      </c>
      <c r="K42" s="262">
        <v>6248.4619999999995</v>
      </c>
      <c r="L42" s="262">
        <v>179967.15899999999</v>
      </c>
      <c r="M42" s="1482" t="s">
        <v>1408</v>
      </c>
      <c r="N42" s="262">
        <v>14495.823000000015</v>
      </c>
      <c r="O42" s="262">
        <v>165471.33599999998</v>
      </c>
      <c r="P42" s="262">
        <v>26012.542000000001</v>
      </c>
      <c r="Q42" s="262">
        <v>8481.3369999999995</v>
      </c>
      <c r="R42" s="262">
        <v>17531.205000000002</v>
      </c>
      <c r="S42" s="262">
        <v>74881.805999999997</v>
      </c>
      <c r="T42" s="262">
        <v>0</v>
      </c>
      <c r="U42" s="262">
        <v>74881.805999999997</v>
      </c>
      <c r="V42" s="262">
        <v>403.387</v>
      </c>
      <c r="W42" s="262">
        <v>64173.601000000002</v>
      </c>
    </row>
    <row r="43" spans="1:24" s="326" customFormat="1" ht="9.1999999999999993" customHeight="1">
      <c r="A43" s="1482" t="s">
        <v>1441</v>
      </c>
      <c r="B43" s="1475">
        <v>166793.32399999999</v>
      </c>
      <c r="C43" s="1475">
        <v>139421.48300000001</v>
      </c>
      <c r="D43" s="1475">
        <v>20339.89</v>
      </c>
      <c r="E43" s="1475">
        <v>7031.951</v>
      </c>
      <c r="F43" s="1475">
        <v>28663.228999999999</v>
      </c>
      <c r="G43" s="1475">
        <v>0</v>
      </c>
      <c r="H43" s="1475">
        <v>28663.228999999999</v>
      </c>
      <c r="I43" s="1475">
        <v>10726.30082</v>
      </c>
      <c r="J43" s="1475">
        <v>23642.437000000002</v>
      </c>
      <c r="K43" s="1475">
        <v>7101.85</v>
      </c>
      <c r="L43" s="1475">
        <v>236927.14082</v>
      </c>
      <c r="M43" s="1482" t="s">
        <v>1441</v>
      </c>
      <c r="N43" s="1475">
        <v>3524.479819999995</v>
      </c>
      <c r="O43" s="1475">
        <v>233402.66099999999</v>
      </c>
      <c r="P43" s="1475">
        <v>25287.476999999999</v>
      </c>
      <c r="Q43" s="1475">
        <v>9117.1979999999985</v>
      </c>
      <c r="R43" s="1475">
        <v>16170.279</v>
      </c>
      <c r="S43" s="1475">
        <v>93727.215999999986</v>
      </c>
      <c r="T43" s="1475">
        <v>0</v>
      </c>
      <c r="U43" s="1475">
        <v>93727.215999999986</v>
      </c>
      <c r="V43" s="1475">
        <v>600.76400000000001</v>
      </c>
      <c r="W43" s="1475">
        <v>113787.204</v>
      </c>
    </row>
    <row r="44" spans="1:24" s="326" customFormat="1" ht="9.1999999999999993" customHeight="1">
      <c r="A44" s="1482" t="s">
        <v>1442</v>
      </c>
      <c r="B44" s="1475">
        <v>234454.899</v>
      </c>
      <c r="C44" s="1475">
        <v>194215.58899999998</v>
      </c>
      <c r="D44" s="1475">
        <v>34589.821000000004</v>
      </c>
      <c r="E44" s="1475">
        <v>5649.4889999999996</v>
      </c>
      <c r="F44" s="1475">
        <v>40496.512999999999</v>
      </c>
      <c r="G44" s="1475">
        <v>0</v>
      </c>
      <c r="H44" s="1475">
        <v>40496.512999999999</v>
      </c>
      <c r="I44" s="1475">
        <v>13188.172</v>
      </c>
      <c r="J44" s="1475">
        <v>28197.878000000001</v>
      </c>
      <c r="K44" s="1475">
        <v>8054.4780000000001</v>
      </c>
      <c r="L44" s="1475">
        <v>324391.94</v>
      </c>
      <c r="M44" s="1482" t="s">
        <v>1442</v>
      </c>
      <c r="N44" s="1475">
        <v>38087.201000000001</v>
      </c>
      <c r="O44" s="1475">
        <v>286304.739</v>
      </c>
      <c r="P44" s="1475">
        <v>32368.195</v>
      </c>
      <c r="Q44" s="1475">
        <v>11248.763999999999</v>
      </c>
      <c r="R44" s="1475">
        <v>21119.431</v>
      </c>
      <c r="S44" s="1475">
        <v>132931.18900000001</v>
      </c>
      <c r="T44" s="1475">
        <v>0</v>
      </c>
      <c r="U44" s="1475">
        <v>132931.18900000001</v>
      </c>
      <c r="V44" s="1475">
        <v>964.69</v>
      </c>
      <c r="W44" s="1475">
        <v>120040.66500000001</v>
      </c>
    </row>
    <row r="45" spans="1:24" s="326" customFormat="1" ht="9.1999999999999993" customHeight="1">
      <c r="A45" s="1482" t="s">
        <v>721</v>
      </c>
      <c r="B45" s="1475">
        <v>248801.18199999997</v>
      </c>
      <c r="C45" s="1475">
        <v>213998.856</v>
      </c>
      <c r="D45" s="1475">
        <v>29385.883999999998</v>
      </c>
      <c r="E45" s="1475">
        <v>5416.442</v>
      </c>
      <c r="F45" s="1475">
        <v>44395.481</v>
      </c>
      <c r="G45" s="1475">
        <v>0</v>
      </c>
      <c r="H45" s="1475">
        <v>44395.481</v>
      </c>
      <c r="I45" s="1475">
        <v>5391.2129999999997</v>
      </c>
      <c r="J45" s="1475">
        <v>32983.862999999998</v>
      </c>
      <c r="K45" s="1475">
        <v>14798.958000000002</v>
      </c>
      <c r="L45" s="1475">
        <v>346370.69699999999</v>
      </c>
      <c r="M45" s="1482" t="s">
        <v>721</v>
      </c>
      <c r="N45" s="1475">
        <v>-5049.2790000000095</v>
      </c>
      <c r="O45" s="1475">
        <v>351419.97600000002</v>
      </c>
      <c r="P45" s="1475">
        <v>40991.534</v>
      </c>
      <c r="Q45" s="1475">
        <v>12097.781000000001</v>
      </c>
      <c r="R45" s="1475">
        <v>28893.752999999997</v>
      </c>
      <c r="S45" s="1475">
        <v>141258.5</v>
      </c>
      <c r="T45" s="1475">
        <v>0</v>
      </c>
      <c r="U45" s="1475">
        <v>141258.5</v>
      </c>
      <c r="V45" s="1475">
        <v>1833.84</v>
      </c>
      <c r="W45" s="1475">
        <v>167336.10199999998</v>
      </c>
    </row>
    <row r="46" spans="1:24" s="326" customFormat="1" ht="9.1999999999999993" customHeight="1">
      <c r="A46" s="1482" t="s">
        <v>292</v>
      </c>
      <c r="B46" s="1475">
        <v>255942.984</v>
      </c>
      <c r="C46" s="1475">
        <v>225909.42800000001</v>
      </c>
      <c r="D46" s="1475">
        <v>25408.873</v>
      </c>
      <c r="E46" s="1475">
        <v>4624.683</v>
      </c>
      <c r="F46" s="1475">
        <v>39853.218000000001</v>
      </c>
      <c r="G46" s="1475">
        <v>0</v>
      </c>
      <c r="H46" s="1475">
        <v>39853.218000000001</v>
      </c>
      <c r="I46" s="1475">
        <v>5480.6210000000001</v>
      </c>
      <c r="J46" s="1475">
        <v>29665.118999999999</v>
      </c>
      <c r="K46" s="1475">
        <v>49358.82</v>
      </c>
      <c r="L46" s="1475">
        <v>420153.98</v>
      </c>
      <c r="M46" s="1482" t="s">
        <v>292</v>
      </c>
      <c r="N46" s="1475">
        <v>245237.18299999999</v>
      </c>
      <c r="O46" s="1475">
        <v>174916.79699999999</v>
      </c>
      <c r="P46" s="1475">
        <v>37932.423999999999</v>
      </c>
      <c r="Q46" s="1475">
        <v>15471.976000000001</v>
      </c>
      <c r="R46" s="1475">
        <v>22460.448</v>
      </c>
      <c r="S46" s="1475">
        <v>132749.65</v>
      </c>
      <c r="T46" s="1475">
        <v>110454.16499999999</v>
      </c>
      <c r="U46" s="1475">
        <v>22295.485000000001</v>
      </c>
      <c r="V46" s="1475">
        <v>1688.3789999999999</v>
      </c>
      <c r="W46" s="1475">
        <v>2546.3440000000001</v>
      </c>
    </row>
    <row r="47" spans="1:24" s="326" customFormat="1" ht="9.1999999999999993" customHeight="1">
      <c r="A47" s="1482" t="s">
        <v>1195</v>
      </c>
      <c r="B47" s="1475">
        <v>368422.27799999999</v>
      </c>
      <c r="C47" s="1475">
        <v>333366.82</v>
      </c>
      <c r="D47" s="1475">
        <v>31801.402999999998</v>
      </c>
      <c r="E47" s="1475">
        <v>3254.0549999999998</v>
      </c>
      <c r="F47" s="1475">
        <v>52983.156999999999</v>
      </c>
      <c r="G47" s="1475">
        <v>0</v>
      </c>
      <c r="H47" s="1475">
        <v>52983.156999999999</v>
      </c>
      <c r="I47" s="1475">
        <v>9369.3989999999994</v>
      </c>
      <c r="J47" s="1475">
        <v>41007.271999999997</v>
      </c>
      <c r="K47" s="1475">
        <v>65127.995000000003</v>
      </c>
      <c r="L47" s="1475">
        <v>589893.25800000003</v>
      </c>
      <c r="M47" s="1482" t="s">
        <v>1195</v>
      </c>
      <c r="N47" s="1475">
        <v>395898.80200000003</v>
      </c>
      <c r="O47" s="1475">
        <v>193994.45600000001</v>
      </c>
      <c r="P47" s="1475">
        <v>32657.066999999999</v>
      </c>
      <c r="Q47" s="1475">
        <v>16317.159</v>
      </c>
      <c r="R47" s="1475">
        <v>16339.907999999999</v>
      </c>
      <c r="S47" s="1475">
        <v>156750.402</v>
      </c>
      <c r="T47" s="1475">
        <v>127198.677</v>
      </c>
      <c r="U47" s="1475">
        <v>29551.724999999999</v>
      </c>
      <c r="V47" s="1475">
        <v>1650.104</v>
      </c>
      <c r="W47" s="1475">
        <v>2936.8829999999998</v>
      </c>
    </row>
    <row r="48" spans="1:24" s="326" customFormat="1" ht="9.1999999999999993" customHeight="1">
      <c r="A48" s="1482" t="s">
        <v>428</v>
      </c>
      <c r="B48" s="1475">
        <v>432720.83299999998</v>
      </c>
      <c r="C48" s="1475">
        <v>394348.74699999997</v>
      </c>
      <c r="D48" s="1475">
        <v>34205.127999999997</v>
      </c>
      <c r="E48" s="1475">
        <v>4166.9580000000005</v>
      </c>
      <c r="F48" s="1475">
        <v>64324.724000000002</v>
      </c>
      <c r="G48" s="1475">
        <v>0</v>
      </c>
      <c r="H48" s="1475">
        <v>64324.724000000002</v>
      </c>
      <c r="I48" s="1475">
        <v>18390.028999999999</v>
      </c>
      <c r="J48" s="1475">
        <v>35667.087</v>
      </c>
      <c r="K48" s="1475">
        <v>78552.978000000003</v>
      </c>
      <c r="L48" s="1475">
        <v>629655.65099999995</v>
      </c>
      <c r="M48" s="1482" t="s">
        <v>428</v>
      </c>
      <c r="N48" s="1475">
        <v>377980.81599999999</v>
      </c>
      <c r="O48" s="1475">
        <v>241966.796</v>
      </c>
      <c r="P48" s="1475">
        <v>45963.703000000001</v>
      </c>
      <c r="Q48" s="1475">
        <v>19368.657999999999</v>
      </c>
      <c r="R48" s="1475">
        <v>25893.366000000002</v>
      </c>
      <c r="S48" s="1475">
        <v>190311.83099999998</v>
      </c>
      <c r="T48" s="1475">
        <v>142822.071</v>
      </c>
      <c r="U48" s="1475">
        <v>47489.759999999995</v>
      </c>
      <c r="V48" s="1475">
        <v>853.572</v>
      </c>
      <c r="W48" s="1475">
        <v>5539.3689999999997</v>
      </c>
    </row>
    <row r="49" spans="1:23" s="326" customFormat="1" ht="9.1999999999999993" customHeight="1">
      <c r="A49" s="1482" t="s">
        <v>1828</v>
      </c>
      <c r="B49" s="1475">
        <v>543235.1540000001</v>
      </c>
      <c r="C49" s="1475">
        <v>490302.52500000002</v>
      </c>
      <c r="D49" s="1475">
        <v>46114.679999999993</v>
      </c>
      <c r="E49" s="1475">
        <v>6817.9490000000005</v>
      </c>
      <c r="F49" s="1475">
        <v>74822.09</v>
      </c>
      <c r="G49" s="1475">
        <v>0</v>
      </c>
      <c r="H49" s="1475">
        <v>74822.09</v>
      </c>
      <c r="I49" s="1475">
        <v>26347.743000000002</v>
      </c>
      <c r="J49" s="1475">
        <v>40533.138999999996</v>
      </c>
      <c r="K49" s="1475">
        <v>85813.329999999987</v>
      </c>
      <c r="L49" s="1475">
        <v>770751.45600000001</v>
      </c>
      <c r="M49" s="1482" t="s">
        <v>1828</v>
      </c>
      <c r="N49" s="1475">
        <v>474797.21099999995</v>
      </c>
      <c r="O49" s="1475">
        <v>295954.245</v>
      </c>
      <c r="P49" s="1475">
        <v>59512.358</v>
      </c>
      <c r="Q49" s="1475">
        <v>20689.157999999999</v>
      </c>
      <c r="R49" s="1475">
        <v>38823.199999999997</v>
      </c>
      <c r="S49" s="1475">
        <v>227244.54800000001</v>
      </c>
      <c r="T49" s="1475">
        <v>174092.185</v>
      </c>
      <c r="U49" s="1475">
        <v>53152.362999999998</v>
      </c>
      <c r="V49" s="1475">
        <v>1589.2260000000001</v>
      </c>
      <c r="W49" s="1475">
        <v>7608.1129999999994</v>
      </c>
    </row>
    <row r="50" spans="1:23" s="326" customFormat="1" ht="9.1999999999999993" customHeight="1">
      <c r="A50" s="1482" t="s">
        <v>1915</v>
      </c>
      <c r="B50" s="1475">
        <v>625897.80499999993</v>
      </c>
      <c r="C50" s="1475">
        <v>540053.17999999993</v>
      </c>
      <c r="D50" s="1475">
        <v>77299.006999999998</v>
      </c>
      <c r="E50" s="1475">
        <v>8545.6180000000004</v>
      </c>
      <c r="F50" s="1475">
        <v>73545.464999999997</v>
      </c>
      <c r="G50" s="1475">
        <v>0</v>
      </c>
      <c r="H50" s="1475">
        <v>73545.464999999997</v>
      </c>
      <c r="I50" s="1475">
        <v>32481.08151</v>
      </c>
      <c r="J50" s="1475">
        <v>24854.357000000004</v>
      </c>
      <c r="K50" s="1475">
        <v>115345.31599999999</v>
      </c>
      <c r="L50" s="1475">
        <v>872124.02451000002</v>
      </c>
      <c r="M50" s="1482" t="s">
        <v>1915</v>
      </c>
      <c r="N50" s="1475">
        <v>556708.14650999999</v>
      </c>
      <c r="O50" s="1475">
        <v>315415.87799999997</v>
      </c>
      <c r="P50" s="1475">
        <v>67507.507000000012</v>
      </c>
      <c r="Q50" s="1475">
        <v>21232.987000000001</v>
      </c>
      <c r="R50" s="1475">
        <v>46274.52</v>
      </c>
      <c r="S50" s="1475">
        <v>240602.15500000003</v>
      </c>
      <c r="T50" s="1475">
        <v>192975.58600000001</v>
      </c>
      <c r="U50" s="1475">
        <v>47626.569000000003</v>
      </c>
      <c r="V50" s="1475">
        <v>1888.402</v>
      </c>
      <c r="W50" s="1475">
        <v>5417.8140000000003</v>
      </c>
    </row>
    <row r="51" spans="1:23" s="326" customFormat="1" ht="9.1999999999999993" customHeight="1">
      <c r="A51" s="1482" t="s">
        <v>2019</v>
      </c>
      <c r="B51" s="1475">
        <v>644159.89980000001</v>
      </c>
      <c r="C51" s="1475">
        <v>594588.25780000002</v>
      </c>
      <c r="D51" s="1475">
        <v>41115.285000000003</v>
      </c>
      <c r="E51" s="1475">
        <v>8456.357</v>
      </c>
      <c r="F51" s="1475">
        <v>57684.25</v>
      </c>
      <c r="G51" s="1475">
        <v>0</v>
      </c>
      <c r="H51" s="1475">
        <v>57684.25</v>
      </c>
      <c r="I51" s="1475">
        <v>39978.220209999999</v>
      </c>
      <c r="J51" s="1475">
        <v>70839.412299999996</v>
      </c>
      <c r="K51" s="1475">
        <v>114202.41600000001</v>
      </c>
      <c r="L51" s="1475">
        <v>926864.19830999989</v>
      </c>
      <c r="M51" s="1482" t="s">
        <v>2019</v>
      </c>
      <c r="N51" s="1475">
        <v>551211.93431000004</v>
      </c>
      <c r="O51" s="1475">
        <v>375652.26399999997</v>
      </c>
      <c r="P51" s="1475">
        <v>80496.472999999998</v>
      </c>
      <c r="Q51" s="1475">
        <v>23831.421999999999</v>
      </c>
      <c r="R51" s="1475">
        <v>56665.050999999999</v>
      </c>
      <c r="S51" s="1475">
        <v>284245.27799999999</v>
      </c>
      <c r="T51" s="1475">
        <v>218407.973</v>
      </c>
      <c r="U51" s="1475">
        <v>65837.304999999993</v>
      </c>
      <c r="V51" s="1475">
        <v>2109.8890000000001</v>
      </c>
      <c r="W51" s="1475">
        <v>8800.6239999999998</v>
      </c>
    </row>
    <row r="52" spans="1:23" s="326" customFormat="1" ht="9.1999999999999993" customHeight="1">
      <c r="A52" s="1482" t="s">
        <v>2172</v>
      </c>
      <c r="B52" s="1475">
        <v>665457.05160000012</v>
      </c>
      <c r="C52" s="1475">
        <v>602497.38859999995</v>
      </c>
      <c r="D52" s="1475">
        <v>51977.375</v>
      </c>
      <c r="E52" s="1475">
        <v>10982.288</v>
      </c>
      <c r="F52" s="1475">
        <v>61206.475999999995</v>
      </c>
      <c r="G52" s="1475">
        <v>0</v>
      </c>
      <c r="H52" s="1475">
        <v>61206.475999999995</v>
      </c>
      <c r="I52" s="1475">
        <v>26728.041900000004</v>
      </c>
      <c r="J52" s="1475">
        <v>55421.637999999999</v>
      </c>
      <c r="K52" s="1475">
        <v>126096.21599999999</v>
      </c>
      <c r="L52" s="1475">
        <v>934909.42350000003</v>
      </c>
      <c r="M52" s="1482" t="s">
        <v>2172</v>
      </c>
      <c r="N52" s="1475">
        <v>494203.34649999999</v>
      </c>
      <c r="O52" s="1475">
        <v>440706.07700000005</v>
      </c>
      <c r="P52" s="1475">
        <v>107378.939</v>
      </c>
      <c r="Q52" s="1475">
        <v>33847.021000000001</v>
      </c>
      <c r="R52" s="1475">
        <v>73531.918000000005</v>
      </c>
      <c r="S52" s="1475">
        <v>324947.29200000002</v>
      </c>
      <c r="T52" s="1475">
        <v>254374.02899999998</v>
      </c>
      <c r="U52" s="1475">
        <v>70573.262999999992</v>
      </c>
      <c r="V52" s="1475">
        <v>1128.183</v>
      </c>
      <c r="W52" s="1475">
        <v>7251.6630000000005</v>
      </c>
    </row>
    <row r="53" spans="1:23" s="326" customFormat="1" ht="9.1999999999999993" customHeight="1">
      <c r="A53" s="1482" t="s">
        <v>2295</v>
      </c>
      <c r="B53" s="1475">
        <v>736708.18449999997</v>
      </c>
      <c r="C53" s="1475">
        <v>654003.07150000008</v>
      </c>
      <c r="D53" s="1475">
        <v>65659.744000000006</v>
      </c>
      <c r="E53" s="1475">
        <v>17045.368999999999</v>
      </c>
      <c r="F53" s="1475">
        <v>68621.62</v>
      </c>
      <c r="G53" s="1475">
        <v>0</v>
      </c>
      <c r="H53" s="1475">
        <v>68621.62</v>
      </c>
      <c r="I53" s="1475">
        <v>20961.491999999998</v>
      </c>
      <c r="J53" s="1475">
        <v>95765.235000000001</v>
      </c>
      <c r="K53" s="1475">
        <v>158044.5624</v>
      </c>
      <c r="L53" s="1475">
        <v>1080101.0939</v>
      </c>
      <c r="M53" s="1482" t="s">
        <v>2295</v>
      </c>
      <c r="N53" s="1475">
        <v>470544.5628999999</v>
      </c>
      <c r="O53" s="1475">
        <v>609556.53099999996</v>
      </c>
      <c r="P53" s="1475">
        <v>142660.74900000001</v>
      </c>
      <c r="Q53" s="1475">
        <v>60934.666000000005</v>
      </c>
      <c r="R53" s="1475">
        <v>81726.083000000013</v>
      </c>
      <c r="S53" s="1475">
        <v>458449.51500000001</v>
      </c>
      <c r="T53" s="1475">
        <v>347552.72199999995</v>
      </c>
      <c r="U53" s="1475">
        <v>110896.79300000001</v>
      </c>
      <c r="V53" s="1475">
        <v>2483.498</v>
      </c>
      <c r="W53" s="1475">
        <v>5962.7690000000002</v>
      </c>
    </row>
    <row r="54" spans="1:23" s="326" customFormat="1" ht="9.1999999999999993" customHeight="1">
      <c r="A54" s="1482" t="s">
        <v>2635</v>
      </c>
      <c r="B54" s="1475">
        <v>842014.33499999996</v>
      </c>
      <c r="C54" s="1475">
        <v>750690.04200000002</v>
      </c>
      <c r="D54" s="1475">
        <v>74202.334000000003</v>
      </c>
      <c r="E54" s="1475">
        <v>17121.958999999999</v>
      </c>
      <c r="F54" s="1475">
        <v>80179.881000000008</v>
      </c>
      <c r="G54" s="1475">
        <v>0</v>
      </c>
      <c r="H54" s="1475">
        <v>80179.881000000008</v>
      </c>
      <c r="I54" s="1475">
        <v>21199.487830000002</v>
      </c>
      <c r="J54" s="1475">
        <v>66755.559169999993</v>
      </c>
      <c r="K54" s="1475">
        <v>154163.122</v>
      </c>
      <c r="L54" s="1475">
        <v>1164312.385</v>
      </c>
      <c r="M54" s="1482" t="s">
        <v>2635</v>
      </c>
      <c r="N54" s="1475">
        <v>424934.77499999991</v>
      </c>
      <c r="O54" s="1475">
        <v>739377.61</v>
      </c>
      <c r="P54" s="1475">
        <v>152561.851</v>
      </c>
      <c r="Q54" s="1475">
        <v>52873.402999999998</v>
      </c>
      <c r="R54" s="1475">
        <v>99688.448000000004</v>
      </c>
      <c r="S54" s="1475">
        <v>571403.25300000003</v>
      </c>
      <c r="T54" s="1475">
        <v>410602.15</v>
      </c>
      <c r="U54" s="1475">
        <v>160801.103</v>
      </c>
      <c r="V54" s="1475">
        <v>4703.598</v>
      </c>
      <c r="W54" s="1475">
        <v>10708.907999999999</v>
      </c>
    </row>
    <row r="55" spans="1:23" s="326" customFormat="1" ht="9.1999999999999993" customHeight="1">
      <c r="A55" s="1484"/>
      <c r="B55" s="1468"/>
      <c r="C55" s="1463"/>
      <c r="D55" s="1463"/>
      <c r="E55" s="1463"/>
      <c r="F55" s="1463"/>
      <c r="G55" s="1463"/>
      <c r="H55" s="1463"/>
      <c r="I55" s="1463"/>
      <c r="J55" s="1463"/>
      <c r="K55" s="1463"/>
      <c r="L55" s="1463"/>
      <c r="M55" s="1484"/>
      <c r="N55" s="1463"/>
      <c r="O55" s="1463"/>
      <c r="P55" s="1463"/>
      <c r="Q55" s="1463"/>
      <c r="R55" s="1463"/>
      <c r="S55" s="1463"/>
      <c r="T55" s="1463"/>
      <c r="U55" s="1463"/>
      <c r="V55" s="1463"/>
      <c r="W55" s="1463"/>
    </row>
    <row r="56" spans="1:23" s="326" customFormat="1" ht="9.1999999999999993" customHeight="1">
      <c r="A56" s="1482" t="s">
        <v>2892</v>
      </c>
      <c r="B56" s="1475">
        <v>831198.14933726005</v>
      </c>
      <c r="C56" s="1475">
        <v>754470.80099999998</v>
      </c>
      <c r="D56" s="1475">
        <v>60536.154337260006</v>
      </c>
      <c r="E56" s="1475">
        <v>16191.194</v>
      </c>
      <c r="F56" s="1475">
        <v>61428.707999999999</v>
      </c>
      <c r="G56" s="1475">
        <v>0</v>
      </c>
      <c r="H56" s="1475">
        <v>61428.707999999999</v>
      </c>
      <c r="I56" s="1475">
        <v>12337.970069999999</v>
      </c>
      <c r="J56" s="1475">
        <v>166741.50771999999</v>
      </c>
      <c r="K56" s="1475">
        <v>139908.39066273998</v>
      </c>
      <c r="L56" s="1475">
        <v>1211614.7257900001</v>
      </c>
      <c r="M56" s="1482" t="s">
        <v>2892</v>
      </c>
      <c r="N56" s="1475">
        <v>624530.72178999998</v>
      </c>
      <c r="O56" s="1475">
        <v>587084.00399999996</v>
      </c>
      <c r="P56" s="1475">
        <v>99122.55</v>
      </c>
      <c r="Q56" s="1475">
        <v>34732.016000000003</v>
      </c>
      <c r="R56" s="1475">
        <v>64390.534</v>
      </c>
      <c r="S56" s="1475">
        <v>481981.56400000001</v>
      </c>
      <c r="T56" s="1475">
        <v>360436.13199999998</v>
      </c>
      <c r="U56" s="1475">
        <v>121545.432</v>
      </c>
      <c r="V56" s="1475">
        <v>2408.2959999999998</v>
      </c>
      <c r="W56" s="1475">
        <v>3571.5939999999996</v>
      </c>
    </row>
    <row r="57" spans="1:23" s="326" customFormat="1" ht="9.1999999999999993" customHeight="1">
      <c r="A57" s="1485" t="s">
        <v>1681</v>
      </c>
      <c r="B57" s="1475">
        <v>216304.86600000001</v>
      </c>
      <c r="C57" s="1475">
        <v>194597.201</v>
      </c>
      <c r="D57" s="1475">
        <v>17168.141</v>
      </c>
      <c r="E57" s="1475">
        <v>4539.5239999999994</v>
      </c>
      <c r="F57" s="1475">
        <v>19219.612999999998</v>
      </c>
      <c r="G57" s="1475">
        <v>0</v>
      </c>
      <c r="H57" s="1475">
        <v>19219.612999999998</v>
      </c>
      <c r="I57" s="1475">
        <v>2986.1314299999999</v>
      </c>
      <c r="J57" s="1475">
        <v>23535.497499999998</v>
      </c>
      <c r="K57" s="1475">
        <v>40953.812000000005</v>
      </c>
      <c r="L57" s="1475">
        <v>302999.91992999997</v>
      </c>
      <c r="M57" s="1485" t="s">
        <v>1681</v>
      </c>
      <c r="N57" s="1475">
        <v>134381.22892999998</v>
      </c>
      <c r="O57" s="1475">
        <v>168618.69099999999</v>
      </c>
      <c r="P57" s="1475">
        <v>29173.633000000002</v>
      </c>
      <c r="Q57" s="1475">
        <v>7330.2160000000003</v>
      </c>
      <c r="R57" s="1475">
        <v>21843.417000000001</v>
      </c>
      <c r="S57" s="1475">
        <v>137497.93900000001</v>
      </c>
      <c r="T57" s="1475">
        <v>98084.981</v>
      </c>
      <c r="U57" s="1475">
        <v>39412.957999999999</v>
      </c>
      <c r="V57" s="1475">
        <v>590.19100000000003</v>
      </c>
      <c r="W57" s="1475">
        <v>1356.9279999999999</v>
      </c>
    </row>
    <row r="58" spans="1:23" s="326" customFormat="1" ht="9.1999999999999993" customHeight="1">
      <c r="A58" s="1486" t="s">
        <v>1012</v>
      </c>
      <c r="B58" s="1468">
        <v>68201.456999999995</v>
      </c>
      <c r="C58" s="1468">
        <v>62516.995000000003</v>
      </c>
      <c r="D58" s="1468">
        <v>4137.24</v>
      </c>
      <c r="E58" s="1468">
        <v>1547.222</v>
      </c>
      <c r="F58" s="1468">
        <v>6212.3329999999996</v>
      </c>
      <c r="G58" s="1468">
        <v>0</v>
      </c>
      <c r="H58" s="1468">
        <v>6212.3329999999996</v>
      </c>
      <c r="I58" s="1468">
        <v>1179.6336000000001</v>
      </c>
      <c r="J58" s="1468">
        <v>13103.462</v>
      </c>
      <c r="K58" s="1468">
        <v>10541.483</v>
      </c>
      <c r="L58" s="1468">
        <v>99238.368599999987</v>
      </c>
      <c r="M58" s="1486" t="s">
        <v>1012</v>
      </c>
      <c r="N58" s="1468">
        <v>46616.746599999984</v>
      </c>
      <c r="O58" s="1468">
        <v>52621.622000000003</v>
      </c>
      <c r="P58" s="1468">
        <v>8373.152</v>
      </c>
      <c r="Q58" s="1468">
        <v>1645.7260000000001</v>
      </c>
      <c r="R58" s="1468">
        <v>6727.4260000000004</v>
      </c>
      <c r="S58" s="1468">
        <v>43724.423000000003</v>
      </c>
      <c r="T58" s="1468">
        <v>31172.35</v>
      </c>
      <c r="U58" s="1468">
        <v>12552.073</v>
      </c>
      <c r="V58" s="1468">
        <v>198.09</v>
      </c>
      <c r="W58" s="1468">
        <v>325.95699999999999</v>
      </c>
    </row>
    <row r="59" spans="1:23" s="326" customFormat="1" ht="9.1999999999999993" customHeight="1">
      <c r="A59" s="1486" t="s">
        <v>1013</v>
      </c>
      <c r="B59" s="1468">
        <v>73144.395999999993</v>
      </c>
      <c r="C59" s="1468">
        <v>65973.331000000006</v>
      </c>
      <c r="D59" s="1468">
        <v>5636.3429999999998</v>
      </c>
      <c r="E59" s="1468">
        <v>1534.722</v>
      </c>
      <c r="F59" s="1468">
        <v>6216.6289999999999</v>
      </c>
      <c r="G59" s="1468">
        <v>0</v>
      </c>
      <c r="H59" s="1468">
        <v>6216.6289999999999</v>
      </c>
      <c r="I59" s="1468">
        <v>1030.5789199999999</v>
      </c>
      <c r="J59" s="1468">
        <v>7493.6655000000001</v>
      </c>
      <c r="K59" s="1468">
        <v>13465.089</v>
      </c>
      <c r="L59" s="1468">
        <v>101350.35842</v>
      </c>
      <c r="M59" s="1486" t="s">
        <v>1013</v>
      </c>
      <c r="N59" s="1468">
        <v>40762.966420000004</v>
      </c>
      <c r="O59" s="1468">
        <v>60587.392</v>
      </c>
      <c r="P59" s="1468">
        <v>10010.255000000001</v>
      </c>
      <c r="Q59" s="1468">
        <v>1630.0989999999999</v>
      </c>
      <c r="R59" s="1468">
        <v>8380.1560000000009</v>
      </c>
      <c r="S59" s="1468">
        <v>49677.601000000002</v>
      </c>
      <c r="T59" s="1468">
        <v>35085</v>
      </c>
      <c r="U59" s="1468">
        <v>14592.601000000001</v>
      </c>
      <c r="V59" s="1468">
        <v>339.99700000000001</v>
      </c>
      <c r="W59" s="1468">
        <v>559.53899999999999</v>
      </c>
    </row>
    <row r="60" spans="1:23" s="326" customFormat="1" ht="9.1999999999999993" customHeight="1">
      <c r="A60" s="1486" t="s">
        <v>1014</v>
      </c>
      <c r="B60" s="1468">
        <v>74959.013000000006</v>
      </c>
      <c r="C60" s="1468">
        <v>66106.875</v>
      </c>
      <c r="D60" s="1468">
        <v>7394.558</v>
      </c>
      <c r="E60" s="1468">
        <v>1457.58</v>
      </c>
      <c r="F60" s="1468">
        <v>6790.6509999999998</v>
      </c>
      <c r="G60" s="1468">
        <v>0</v>
      </c>
      <c r="H60" s="1468">
        <v>6790.6509999999998</v>
      </c>
      <c r="I60" s="1468">
        <v>775.91890999999998</v>
      </c>
      <c r="J60" s="1468">
        <v>2938.37</v>
      </c>
      <c r="K60" s="1468">
        <v>16947.240000000002</v>
      </c>
      <c r="L60" s="1468">
        <v>102411.19291</v>
      </c>
      <c r="M60" s="1486" t="s">
        <v>1014</v>
      </c>
      <c r="N60" s="1468">
        <v>47001.515909999995</v>
      </c>
      <c r="O60" s="1468">
        <v>55409.677000000003</v>
      </c>
      <c r="P60" s="1468">
        <v>10790.226000000001</v>
      </c>
      <c r="Q60" s="1468">
        <v>4054.3910000000001</v>
      </c>
      <c r="R60" s="1468">
        <v>6735.835</v>
      </c>
      <c r="S60" s="1468">
        <v>44095.915000000001</v>
      </c>
      <c r="T60" s="1468">
        <v>31827.631000000001</v>
      </c>
      <c r="U60" s="1468">
        <v>12268.284</v>
      </c>
      <c r="V60" s="1468">
        <v>52.103999999999999</v>
      </c>
      <c r="W60" s="1468">
        <v>471.43200000000002</v>
      </c>
    </row>
    <row r="61" spans="1:23" s="326" customFormat="1" ht="9.1999999999999993" customHeight="1">
      <c r="A61" s="1484"/>
      <c r="B61" s="1468"/>
      <c r="C61" s="1463"/>
      <c r="D61" s="1463"/>
      <c r="E61" s="1463"/>
      <c r="F61" s="1463"/>
      <c r="G61" s="1463"/>
      <c r="H61" s="1463"/>
      <c r="I61" s="1463"/>
      <c r="J61" s="1463"/>
      <c r="K61" s="1463"/>
      <c r="L61" s="1463"/>
      <c r="M61" s="1484"/>
      <c r="N61" s="1463"/>
      <c r="O61" s="1463"/>
      <c r="P61" s="1463"/>
      <c r="Q61" s="1463"/>
      <c r="R61" s="1463"/>
      <c r="S61" s="1463"/>
      <c r="T61" s="1463"/>
      <c r="U61" s="1463"/>
      <c r="V61" s="1463"/>
      <c r="W61" s="1463"/>
    </row>
    <row r="62" spans="1:23" s="326" customFormat="1" ht="9.1999999999999993" customHeight="1">
      <c r="A62" s="1485" t="s">
        <v>1682</v>
      </c>
      <c r="B62" s="1475">
        <v>212304.14833725998</v>
      </c>
      <c r="C62" s="1475">
        <v>183398.88200000001</v>
      </c>
      <c r="D62" s="1475">
        <v>24747.688337259999</v>
      </c>
      <c r="E62" s="1475">
        <v>4157.5779999999995</v>
      </c>
      <c r="F62" s="1475">
        <v>18919.366000000002</v>
      </c>
      <c r="G62" s="1475">
        <v>0</v>
      </c>
      <c r="H62" s="1475">
        <v>18919.366000000002</v>
      </c>
      <c r="I62" s="1475">
        <v>3539.1929700000001</v>
      </c>
      <c r="J62" s="1475">
        <v>28564.99222</v>
      </c>
      <c r="K62" s="1475">
        <v>38234.98566274</v>
      </c>
      <c r="L62" s="1475">
        <v>301562.68518999999</v>
      </c>
      <c r="M62" s="1485" t="s">
        <v>1682</v>
      </c>
      <c r="N62" s="1475">
        <v>125534.49718999999</v>
      </c>
      <c r="O62" s="1475">
        <v>176028.18799999999</v>
      </c>
      <c r="P62" s="1475">
        <v>28624.096000000001</v>
      </c>
      <c r="Q62" s="1475">
        <v>9030.6039999999994</v>
      </c>
      <c r="R62" s="1475">
        <v>19593.491999999998</v>
      </c>
      <c r="S62" s="1475">
        <v>145490.27900000001</v>
      </c>
      <c r="T62" s="1475">
        <v>106995.4</v>
      </c>
      <c r="U62" s="1475">
        <v>38494.879000000001</v>
      </c>
      <c r="V62" s="1475">
        <v>861.06899999999996</v>
      </c>
      <c r="W62" s="1475">
        <v>1052.7440000000001</v>
      </c>
    </row>
    <row r="63" spans="1:23" s="326" customFormat="1" ht="9.1999999999999993" customHeight="1">
      <c r="A63" s="1486" t="s">
        <v>1015</v>
      </c>
      <c r="B63" s="1468">
        <v>75678.327999999994</v>
      </c>
      <c r="C63" s="1468">
        <v>63587.796000000002</v>
      </c>
      <c r="D63" s="1468">
        <v>10647.423000000001</v>
      </c>
      <c r="E63" s="1468">
        <v>1443.1089999999999</v>
      </c>
      <c r="F63" s="1468">
        <v>6770.1019999999999</v>
      </c>
      <c r="G63" s="1468">
        <v>0</v>
      </c>
      <c r="H63" s="1468">
        <v>6770.1019999999999</v>
      </c>
      <c r="I63" s="1468">
        <v>911.41379000000006</v>
      </c>
      <c r="J63" s="1468">
        <v>9599.9989999999998</v>
      </c>
      <c r="K63" s="1468">
        <v>9541.4230000000007</v>
      </c>
      <c r="L63" s="1468">
        <v>102501.26578999999</v>
      </c>
      <c r="M63" s="1486" t="s">
        <v>1015</v>
      </c>
      <c r="N63" s="1468">
        <v>42835.617789999989</v>
      </c>
      <c r="O63" s="1468">
        <v>59665.648000000001</v>
      </c>
      <c r="P63" s="1468">
        <v>10037.543</v>
      </c>
      <c r="Q63" s="1468">
        <v>4591.1549999999997</v>
      </c>
      <c r="R63" s="1468">
        <v>5446.3879999999999</v>
      </c>
      <c r="S63" s="1468">
        <v>49331.300999999999</v>
      </c>
      <c r="T63" s="1468">
        <v>36772.347999999998</v>
      </c>
      <c r="U63" s="1468">
        <v>12558.953</v>
      </c>
      <c r="V63" s="1468">
        <v>15.504</v>
      </c>
      <c r="W63" s="1468">
        <v>281.3</v>
      </c>
    </row>
    <row r="64" spans="1:23" s="326" customFormat="1" ht="9.1999999999999993" customHeight="1">
      <c r="A64" s="1486" t="s">
        <v>1016</v>
      </c>
      <c r="B64" s="1468">
        <v>71120.322337260004</v>
      </c>
      <c r="C64" s="1468">
        <v>61026.603000000003</v>
      </c>
      <c r="D64" s="1468">
        <v>8695.0853372599995</v>
      </c>
      <c r="E64" s="1468">
        <v>1398.634</v>
      </c>
      <c r="F64" s="1468">
        <v>6447.8339999999998</v>
      </c>
      <c r="G64" s="1468">
        <v>0</v>
      </c>
      <c r="H64" s="1468">
        <v>6447.8339999999998</v>
      </c>
      <c r="I64" s="1468">
        <v>961.80574999999999</v>
      </c>
      <c r="J64" s="1468">
        <v>10291.996220000001</v>
      </c>
      <c r="K64" s="1468">
        <v>11015.24066274</v>
      </c>
      <c r="L64" s="1468">
        <v>99837.198969999998</v>
      </c>
      <c r="M64" s="1486" t="s">
        <v>1016</v>
      </c>
      <c r="N64" s="1468">
        <v>45876.408969999997</v>
      </c>
      <c r="O64" s="1468">
        <v>53960.79</v>
      </c>
      <c r="P64" s="1468">
        <v>9719.8970000000008</v>
      </c>
      <c r="Q64" s="1468">
        <v>2926.569</v>
      </c>
      <c r="R64" s="1468">
        <v>6793.3280000000004</v>
      </c>
      <c r="S64" s="1468">
        <v>43492.942000000003</v>
      </c>
      <c r="T64" s="1468">
        <v>31056.663</v>
      </c>
      <c r="U64" s="1468">
        <v>12436.279</v>
      </c>
      <c r="V64" s="1468">
        <v>502.61099999999999</v>
      </c>
      <c r="W64" s="1468">
        <v>245.34</v>
      </c>
    </row>
    <row r="65" spans="1:23" s="326" customFormat="1" ht="9.1999999999999993" customHeight="1">
      <c r="A65" s="1486" t="s">
        <v>1017</v>
      </c>
      <c r="B65" s="1468">
        <v>65505.498</v>
      </c>
      <c r="C65" s="1468">
        <v>58784.483</v>
      </c>
      <c r="D65" s="1468">
        <v>5405.18</v>
      </c>
      <c r="E65" s="1468">
        <v>1315.835</v>
      </c>
      <c r="F65" s="1468">
        <v>5701.43</v>
      </c>
      <c r="G65" s="1468">
        <v>0</v>
      </c>
      <c r="H65" s="1468">
        <v>5701.43</v>
      </c>
      <c r="I65" s="1468">
        <v>1665.9734300000002</v>
      </c>
      <c r="J65" s="1468">
        <v>8672.9969999999994</v>
      </c>
      <c r="K65" s="1468">
        <v>17678.322</v>
      </c>
      <c r="L65" s="1468">
        <v>99224.220430000001</v>
      </c>
      <c r="M65" s="1486" t="s">
        <v>1017</v>
      </c>
      <c r="N65" s="1468">
        <v>36822.470430000008</v>
      </c>
      <c r="O65" s="1468">
        <v>62401.749999999993</v>
      </c>
      <c r="P65" s="1468">
        <v>8866.655999999999</v>
      </c>
      <c r="Q65" s="1468">
        <v>1512.88</v>
      </c>
      <c r="R65" s="1468">
        <v>7353.7759999999998</v>
      </c>
      <c r="S65" s="1468">
        <v>52666.036</v>
      </c>
      <c r="T65" s="1468">
        <v>39166.389000000003</v>
      </c>
      <c r="U65" s="1468">
        <v>13499.647000000001</v>
      </c>
      <c r="V65" s="1468">
        <v>342.95400000000001</v>
      </c>
      <c r="W65" s="1468">
        <v>526.10400000000004</v>
      </c>
    </row>
    <row r="66" spans="1:23" s="326" customFormat="1" ht="9.1999999999999993" customHeight="1">
      <c r="A66" s="1484"/>
      <c r="B66" s="1468"/>
      <c r="C66" s="1463"/>
      <c r="D66" s="1463"/>
      <c r="E66" s="1463"/>
      <c r="F66" s="1463"/>
      <c r="G66" s="1463"/>
      <c r="H66" s="1463"/>
      <c r="I66" s="1463"/>
      <c r="J66" s="1463"/>
      <c r="K66" s="1463"/>
      <c r="L66" s="1463"/>
      <c r="M66" s="1484"/>
      <c r="N66" s="1463"/>
      <c r="O66" s="1463"/>
      <c r="P66" s="1463"/>
      <c r="Q66" s="1463"/>
      <c r="R66" s="1463"/>
      <c r="S66" s="1463"/>
      <c r="T66" s="1463"/>
      <c r="U66" s="1463"/>
      <c r="V66" s="1463"/>
      <c r="W66" s="1463"/>
    </row>
    <row r="67" spans="1:23" s="326" customFormat="1" ht="9.1999999999999993" customHeight="1">
      <c r="A67" s="1485" t="s">
        <v>1679</v>
      </c>
      <c r="B67" s="1475">
        <v>171899.16700000002</v>
      </c>
      <c r="C67" s="1475">
        <v>152666.19899999999</v>
      </c>
      <c r="D67" s="1475">
        <v>15133.217000000001</v>
      </c>
      <c r="E67" s="1475">
        <v>4099.7509999999993</v>
      </c>
      <c r="F67" s="1475">
        <v>15270.78</v>
      </c>
      <c r="G67" s="1475">
        <v>0</v>
      </c>
      <c r="H67" s="1475">
        <v>15270.78</v>
      </c>
      <c r="I67" s="1475">
        <v>2856.8713200000002</v>
      </c>
      <c r="J67" s="1475">
        <v>12671.326999999999</v>
      </c>
      <c r="K67" s="1475">
        <v>31154.303999999996</v>
      </c>
      <c r="L67" s="1475">
        <v>233852.44932000001</v>
      </c>
      <c r="M67" s="1485" t="s">
        <v>1679</v>
      </c>
      <c r="N67" s="1475">
        <v>100868.31032000002</v>
      </c>
      <c r="O67" s="1475">
        <v>132984.139</v>
      </c>
      <c r="P67" s="1475">
        <v>22703.192999999999</v>
      </c>
      <c r="Q67" s="1475">
        <v>6690.68</v>
      </c>
      <c r="R67" s="1475">
        <v>16012.512999999999</v>
      </c>
      <c r="S67" s="1475">
        <v>109456.95800000001</v>
      </c>
      <c r="T67" s="1475">
        <v>85545.741000000009</v>
      </c>
      <c r="U67" s="1475">
        <v>23911.217000000001</v>
      </c>
      <c r="V67" s="1475">
        <v>103.63</v>
      </c>
      <c r="W67" s="1475">
        <v>720.35799999999995</v>
      </c>
    </row>
    <row r="68" spans="1:23" s="326" customFormat="1" ht="9.1999999999999993" customHeight="1">
      <c r="A68" s="1486" t="s">
        <v>56</v>
      </c>
      <c r="B68" s="1468">
        <v>63324.248</v>
      </c>
      <c r="C68" s="1468">
        <v>55407.462</v>
      </c>
      <c r="D68" s="1468">
        <v>6335.3590000000004</v>
      </c>
      <c r="E68" s="1468">
        <v>1581.4269999999999</v>
      </c>
      <c r="F68" s="1468">
        <v>5970.2030000000004</v>
      </c>
      <c r="G68" s="1468">
        <v>0</v>
      </c>
      <c r="H68" s="1468">
        <v>5970.2030000000004</v>
      </c>
      <c r="I68" s="1468">
        <v>994.86558000000002</v>
      </c>
      <c r="J68" s="1468">
        <v>4784.9489999999996</v>
      </c>
      <c r="K68" s="1468">
        <v>11423.42</v>
      </c>
      <c r="L68" s="1468">
        <v>86497.68557999999</v>
      </c>
      <c r="M68" s="1486" t="s">
        <v>56</v>
      </c>
      <c r="N68" s="1468">
        <v>34311.11357999999</v>
      </c>
      <c r="O68" s="1468">
        <v>52186.572</v>
      </c>
      <c r="P68" s="1468">
        <v>9400.8179999999993</v>
      </c>
      <c r="Q68" s="1468">
        <v>2018.71</v>
      </c>
      <c r="R68" s="1468">
        <v>7382.1080000000002</v>
      </c>
      <c r="S68" s="1468">
        <v>42440.086000000003</v>
      </c>
      <c r="T68" s="1468">
        <v>33518.741000000002</v>
      </c>
      <c r="U68" s="1468">
        <v>8921.3449999999993</v>
      </c>
      <c r="V68" s="1468">
        <v>17.760999999999999</v>
      </c>
      <c r="W68" s="1468">
        <v>327.90699999999998</v>
      </c>
    </row>
    <row r="69" spans="1:23" s="326" customFormat="1" ht="9.1999999999999993" customHeight="1">
      <c r="A69" s="1486" t="s">
        <v>57</v>
      </c>
      <c r="B69" s="1468">
        <v>74921.596000000005</v>
      </c>
      <c r="C69" s="1468">
        <v>67944.104999999996</v>
      </c>
      <c r="D69" s="1468">
        <v>5631.9290000000001</v>
      </c>
      <c r="E69" s="1468">
        <v>1345.5619999999999</v>
      </c>
      <c r="F69" s="1468">
        <v>6512.39</v>
      </c>
      <c r="G69" s="1468">
        <v>0</v>
      </c>
      <c r="H69" s="1468">
        <v>6512.39</v>
      </c>
      <c r="I69" s="1468">
        <v>1047.9477400000001</v>
      </c>
      <c r="J69" s="1468">
        <v>3498.683</v>
      </c>
      <c r="K69" s="1468">
        <v>11217.873</v>
      </c>
      <c r="L69" s="1468">
        <v>97198.489740000019</v>
      </c>
      <c r="M69" s="1486" t="s">
        <v>57</v>
      </c>
      <c r="N69" s="1468">
        <v>49277.187740000023</v>
      </c>
      <c r="O69" s="1468">
        <v>47921.301999999996</v>
      </c>
      <c r="P69" s="1468">
        <v>7769.9749999999995</v>
      </c>
      <c r="Q69" s="1468">
        <v>1981.155</v>
      </c>
      <c r="R69" s="1468">
        <v>5788.82</v>
      </c>
      <c r="S69" s="1468">
        <v>39861.595000000001</v>
      </c>
      <c r="T69" s="1468">
        <v>31172.906999999999</v>
      </c>
      <c r="U69" s="1468">
        <v>8688.6880000000001</v>
      </c>
      <c r="V69" s="1468">
        <v>56.951999999999998</v>
      </c>
      <c r="W69" s="1468">
        <v>232.78</v>
      </c>
    </row>
    <row r="70" spans="1:23" s="326" customFormat="1" ht="9.1999999999999993" customHeight="1">
      <c r="A70" s="1486" t="s">
        <v>58</v>
      </c>
      <c r="B70" s="1468">
        <v>33653.323000000004</v>
      </c>
      <c r="C70" s="1468">
        <v>29314.632000000001</v>
      </c>
      <c r="D70" s="1468">
        <v>3165.9290000000001</v>
      </c>
      <c r="E70" s="1468">
        <v>1172.7619999999999</v>
      </c>
      <c r="F70" s="1468">
        <v>2788.1869999999999</v>
      </c>
      <c r="G70" s="1468">
        <v>0</v>
      </c>
      <c r="H70" s="1468">
        <v>2788.1869999999999</v>
      </c>
      <c r="I70" s="1468">
        <v>814.05799999999999</v>
      </c>
      <c r="J70" s="1468">
        <v>4387.6949999999997</v>
      </c>
      <c r="K70" s="1468">
        <v>8513.0110000000004</v>
      </c>
      <c r="L70" s="1468">
        <v>50156.273999999998</v>
      </c>
      <c r="M70" s="1486" t="s">
        <v>58</v>
      </c>
      <c r="N70" s="1468">
        <v>17280.008999999998</v>
      </c>
      <c r="O70" s="1468">
        <v>32876.264999999999</v>
      </c>
      <c r="P70" s="1468">
        <v>5532.4</v>
      </c>
      <c r="Q70" s="1468">
        <v>2690.8150000000001</v>
      </c>
      <c r="R70" s="1468">
        <v>2841.585</v>
      </c>
      <c r="S70" s="1468">
        <v>27155.276999999998</v>
      </c>
      <c r="T70" s="1468">
        <v>20854.093000000001</v>
      </c>
      <c r="U70" s="1468">
        <v>6301.1840000000002</v>
      </c>
      <c r="V70" s="1468">
        <v>28.917000000000002</v>
      </c>
      <c r="W70" s="1468">
        <v>159.67099999999999</v>
      </c>
    </row>
    <row r="71" spans="1:23" s="326" customFormat="1" ht="9.1999999999999993" customHeight="1">
      <c r="A71" s="1484"/>
      <c r="B71" s="1468"/>
      <c r="C71" s="1463"/>
      <c r="D71" s="1463"/>
      <c r="E71" s="1463"/>
      <c r="F71" s="1463"/>
      <c r="G71" s="1463"/>
      <c r="H71" s="1463"/>
      <c r="I71" s="1463"/>
      <c r="J71" s="1463"/>
      <c r="K71" s="1463"/>
      <c r="L71" s="1463"/>
      <c r="M71" s="1484"/>
      <c r="N71" s="1463"/>
      <c r="O71" s="1463"/>
      <c r="P71" s="1463"/>
      <c r="Q71" s="1463"/>
      <c r="R71" s="1463"/>
      <c r="S71" s="1463"/>
      <c r="T71" s="1463"/>
      <c r="U71" s="1463"/>
      <c r="V71" s="1463"/>
      <c r="W71" s="1463"/>
    </row>
    <row r="72" spans="1:23" s="326" customFormat="1" ht="9.1999999999999993" customHeight="1">
      <c r="A72" s="1485" t="s">
        <v>1680</v>
      </c>
      <c r="B72" s="1475">
        <v>230689.96799999999</v>
      </c>
      <c r="C72" s="1475">
        <v>223808.51899999997</v>
      </c>
      <c r="D72" s="1475">
        <v>3487.1080000000002</v>
      </c>
      <c r="E72" s="1475">
        <v>3394.3410000000003</v>
      </c>
      <c r="F72" s="1475">
        <v>8018.9490000000005</v>
      </c>
      <c r="G72" s="1475">
        <v>0</v>
      </c>
      <c r="H72" s="1475">
        <v>8018.9490000000005</v>
      </c>
      <c r="I72" s="1475">
        <v>2955.7743499999997</v>
      </c>
      <c r="J72" s="1475">
        <v>101969.69099999999</v>
      </c>
      <c r="K72" s="1475">
        <v>29565.288999999997</v>
      </c>
      <c r="L72" s="1475">
        <v>373199.67134999996</v>
      </c>
      <c r="M72" s="1485" t="s">
        <v>1680</v>
      </c>
      <c r="N72" s="1475">
        <v>263746.68534999999</v>
      </c>
      <c r="O72" s="1475">
        <v>109452.986</v>
      </c>
      <c r="P72" s="1475">
        <v>18621.628000000001</v>
      </c>
      <c r="Q72" s="1475">
        <v>11680.516</v>
      </c>
      <c r="R72" s="1475">
        <v>6941.1120000000001</v>
      </c>
      <c r="S72" s="1475">
        <v>89536.388000000006</v>
      </c>
      <c r="T72" s="1475">
        <v>69810.010000000009</v>
      </c>
      <c r="U72" s="1475">
        <v>19726.378000000001</v>
      </c>
      <c r="V72" s="1475">
        <v>853.40600000000006</v>
      </c>
      <c r="W72" s="1475">
        <v>441.56399999999996</v>
      </c>
    </row>
    <row r="73" spans="1:23" s="326" customFormat="1" ht="9.1999999999999993" customHeight="1">
      <c r="A73" s="1452" t="s">
        <v>59</v>
      </c>
      <c r="B73" s="1468">
        <v>51787.291000000005</v>
      </c>
      <c r="C73" s="1468">
        <v>49813.709000000003</v>
      </c>
      <c r="D73" s="1468">
        <v>711.97699999999998</v>
      </c>
      <c r="E73" s="1468">
        <v>1261.605</v>
      </c>
      <c r="F73" s="1468">
        <v>1656.752</v>
      </c>
      <c r="G73" s="1468">
        <v>0</v>
      </c>
      <c r="H73" s="1468">
        <v>1656.752</v>
      </c>
      <c r="I73" s="1468">
        <v>908.37833000000001</v>
      </c>
      <c r="J73" s="1468">
        <v>27485.508000000002</v>
      </c>
      <c r="K73" s="1468">
        <v>10906.880999999999</v>
      </c>
      <c r="L73" s="1468">
        <v>92744.810330000008</v>
      </c>
      <c r="M73" s="1452" t="s">
        <v>59</v>
      </c>
      <c r="N73" s="1468">
        <v>59612.126330000006</v>
      </c>
      <c r="O73" s="1468">
        <v>33132.684000000001</v>
      </c>
      <c r="P73" s="1468">
        <v>5684.1319999999996</v>
      </c>
      <c r="Q73" s="1468">
        <v>3676.8629999999998</v>
      </c>
      <c r="R73" s="1468">
        <v>2007.269</v>
      </c>
      <c r="S73" s="1468">
        <v>26697.784</v>
      </c>
      <c r="T73" s="1468">
        <v>20205.04</v>
      </c>
      <c r="U73" s="1468">
        <v>6492.7439999999997</v>
      </c>
      <c r="V73" s="1468">
        <v>695.654</v>
      </c>
      <c r="W73" s="1468">
        <v>55.113999999999997</v>
      </c>
    </row>
    <row r="74" spans="1:23" s="326" customFormat="1" ht="9.1999999999999993" customHeight="1">
      <c r="A74" s="1452" t="s">
        <v>60</v>
      </c>
      <c r="B74" s="1468">
        <v>85847.102000000014</v>
      </c>
      <c r="C74" s="1468">
        <v>83871.607000000004</v>
      </c>
      <c r="D74" s="1468">
        <v>908.60299999999995</v>
      </c>
      <c r="E74" s="1468">
        <v>1066.8920000000001</v>
      </c>
      <c r="F74" s="1468">
        <v>2285.9290000000001</v>
      </c>
      <c r="G74" s="1468">
        <v>0</v>
      </c>
      <c r="H74" s="1468">
        <v>2285.9290000000001</v>
      </c>
      <c r="I74" s="1468">
        <v>582.87329999999997</v>
      </c>
      <c r="J74" s="1468">
        <v>5780.68</v>
      </c>
      <c r="K74" s="1468">
        <v>7454.1469999999999</v>
      </c>
      <c r="L74" s="1468">
        <v>101950.73130000001</v>
      </c>
      <c r="M74" s="1452" t="s">
        <v>60</v>
      </c>
      <c r="N74" s="1468">
        <v>69455.896300000008</v>
      </c>
      <c r="O74" s="1468">
        <v>32494.835000000003</v>
      </c>
      <c r="P74" s="1468">
        <v>5233.7430000000004</v>
      </c>
      <c r="Q74" s="1468">
        <v>3082.1190000000001</v>
      </c>
      <c r="R74" s="1468">
        <v>2151.6239999999998</v>
      </c>
      <c r="S74" s="1468">
        <v>27159.582999999999</v>
      </c>
      <c r="T74" s="1468">
        <v>22369.873</v>
      </c>
      <c r="U74" s="1468">
        <v>4789.71</v>
      </c>
      <c r="V74" s="1468">
        <v>1.5369999999999999</v>
      </c>
      <c r="W74" s="1468">
        <v>99.971999999999994</v>
      </c>
    </row>
    <row r="75" spans="1:23" s="326" customFormat="1" ht="9.1999999999999993" customHeight="1">
      <c r="A75" s="1452" t="s">
        <v>61</v>
      </c>
      <c r="B75" s="1468">
        <v>93055.574999999997</v>
      </c>
      <c r="C75" s="1468">
        <v>90123.202999999994</v>
      </c>
      <c r="D75" s="1468">
        <v>1866.528</v>
      </c>
      <c r="E75" s="1468">
        <v>1065.8440000000001</v>
      </c>
      <c r="F75" s="1468">
        <v>4076.268</v>
      </c>
      <c r="G75" s="1468">
        <v>0</v>
      </c>
      <c r="H75" s="1468">
        <v>4076.268</v>
      </c>
      <c r="I75" s="1468">
        <v>1464.5227199999999</v>
      </c>
      <c r="J75" s="1468">
        <v>68703.502999999997</v>
      </c>
      <c r="K75" s="1468">
        <v>11204.261</v>
      </c>
      <c r="L75" s="1468">
        <v>178504.12971999997</v>
      </c>
      <c r="M75" s="1452" t="s">
        <v>61</v>
      </c>
      <c r="N75" s="1468">
        <v>134678.66271999996</v>
      </c>
      <c r="O75" s="1468">
        <v>43825.466999999997</v>
      </c>
      <c r="P75" s="1468">
        <v>7703.7529999999997</v>
      </c>
      <c r="Q75" s="1468">
        <v>4921.5339999999997</v>
      </c>
      <c r="R75" s="1468">
        <v>2782.2190000000001</v>
      </c>
      <c r="S75" s="1468">
        <v>35679.021000000001</v>
      </c>
      <c r="T75" s="1468">
        <v>27235.097000000002</v>
      </c>
      <c r="U75" s="1468">
        <v>8443.9240000000009</v>
      </c>
      <c r="V75" s="1468">
        <v>156.215</v>
      </c>
      <c r="W75" s="1468">
        <v>286.47800000000001</v>
      </c>
    </row>
    <row r="76" spans="1:23" s="326" customFormat="1" ht="9.1999999999999993" customHeight="1">
      <c r="A76" s="1484"/>
      <c r="B76" s="1468"/>
      <c r="C76" s="1463"/>
      <c r="D76" s="1463"/>
      <c r="E76" s="1463"/>
      <c r="F76" s="1463"/>
      <c r="G76" s="1463"/>
      <c r="H76" s="1463"/>
      <c r="I76" s="1463"/>
      <c r="J76" s="1463"/>
      <c r="K76" s="1463"/>
      <c r="L76" s="1463"/>
      <c r="M76" s="1484"/>
      <c r="N76" s="1463"/>
      <c r="O76" s="1463"/>
      <c r="P76" s="1463"/>
      <c r="Q76" s="1463"/>
      <c r="R76" s="1463"/>
      <c r="S76" s="1463"/>
      <c r="T76" s="1463"/>
      <c r="U76" s="1463"/>
      <c r="V76" s="1463"/>
      <c r="W76" s="1463"/>
    </row>
    <row r="77" spans="1:23" s="326" customFormat="1" ht="9.1999999999999993" customHeight="1">
      <c r="A77" s="1482" t="s">
        <v>2891</v>
      </c>
      <c r="B77" s="1475">
        <v>236877.103</v>
      </c>
      <c r="C77" s="1475">
        <v>232269.5681</v>
      </c>
      <c r="D77" s="1475">
        <v>1539.8879000000002</v>
      </c>
      <c r="E77" s="1475">
        <v>3067.6469999999999</v>
      </c>
      <c r="F77" s="1475">
        <v>12935.620999999999</v>
      </c>
      <c r="G77" s="1475">
        <v>0</v>
      </c>
      <c r="H77" s="1475">
        <v>12935.620999999999</v>
      </c>
      <c r="I77" s="1475">
        <v>1514.63971010301</v>
      </c>
      <c r="J77" s="1475">
        <v>22373.01365737</v>
      </c>
      <c r="K77" s="1475">
        <v>31137.612999999998</v>
      </c>
      <c r="L77" s="1475">
        <v>304837.99036747299</v>
      </c>
      <c r="M77" s="1482" t="s">
        <v>2891</v>
      </c>
      <c r="N77" s="1475">
        <v>167525.375367473</v>
      </c>
      <c r="O77" s="1475">
        <v>137312.61499999999</v>
      </c>
      <c r="P77" s="1475">
        <v>21434.576999999997</v>
      </c>
      <c r="Q77" s="1475">
        <v>12518.132</v>
      </c>
      <c r="R77" s="1475">
        <v>8916.4449999999997</v>
      </c>
      <c r="S77" s="1475">
        <v>114582.14200000001</v>
      </c>
      <c r="T77" s="1475">
        <v>90864.592999999993</v>
      </c>
      <c r="U77" s="1475">
        <v>23717.548999999999</v>
      </c>
      <c r="V77" s="1475">
        <v>768.63499999999999</v>
      </c>
      <c r="W77" s="1475">
        <v>527.26099999999997</v>
      </c>
    </row>
    <row r="78" spans="1:23" s="326" customFormat="1" ht="9.1999999999999993" customHeight="1">
      <c r="A78" s="1485" t="s">
        <v>1681</v>
      </c>
      <c r="B78" s="1475">
        <v>236877.103</v>
      </c>
      <c r="C78" s="1475">
        <v>232269.5681</v>
      </c>
      <c r="D78" s="1475">
        <v>1539.8879000000002</v>
      </c>
      <c r="E78" s="1475">
        <v>3067.6469999999999</v>
      </c>
      <c r="F78" s="1475">
        <v>12935.620999999999</v>
      </c>
      <c r="G78" s="1475">
        <v>0</v>
      </c>
      <c r="H78" s="1475">
        <v>12935.620999999999</v>
      </c>
      <c r="I78" s="1475">
        <v>1514.63971010301</v>
      </c>
      <c r="J78" s="1475">
        <v>22373.01365737</v>
      </c>
      <c r="K78" s="1475">
        <v>31137.612999999998</v>
      </c>
      <c r="L78" s="1475">
        <v>304837.99036747299</v>
      </c>
      <c r="M78" s="1485" t="s">
        <v>1681</v>
      </c>
      <c r="N78" s="1475">
        <v>167525.375367473</v>
      </c>
      <c r="O78" s="1475">
        <v>137312.61499999999</v>
      </c>
      <c r="P78" s="1475">
        <v>21434.576999999997</v>
      </c>
      <c r="Q78" s="1475">
        <v>12518.132</v>
      </c>
      <c r="R78" s="1475">
        <v>8916.4449999999997</v>
      </c>
      <c r="S78" s="1475">
        <v>114582.14200000001</v>
      </c>
      <c r="T78" s="1475">
        <v>90864.592999999993</v>
      </c>
      <c r="U78" s="1475">
        <v>23717.548999999999</v>
      </c>
      <c r="V78" s="1475">
        <v>768.63499999999999</v>
      </c>
      <c r="W78" s="1475">
        <v>527.26099999999997</v>
      </c>
    </row>
    <row r="79" spans="1:23" s="326" customFormat="1" ht="9.1999999999999993" customHeight="1">
      <c r="A79" s="1486" t="s">
        <v>1012</v>
      </c>
      <c r="B79" s="1468">
        <v>86700.925999999992</v>
      </c>
      <c r="C79" s="1468">
        <v>84778.124500000005</v>
      </c>
      <c r="D79" s="1468">
        <v>627.70050000000003</v>
      </c>
      <c r="E79" s="1468">
        <v>1295.1010000000001</v>
      </c>
      <c r="F79" s="1468">
        <v>3769.9839999999999</v>
      </c>
      <c r="G79" s="1468">
        <v>0</v>
      </c>
      <c r="H79" s="1468">
        <v>3769.9839999999999</v>
      </c>
      <c r="I79" s="1468">
        <v>498.83398755770986</v>
      </c>
      <c r="J79" s="1468">
        <v>8676.1869999999999</v>
      </c>
      <c r="K79" s="1468">
        <v>8322.5779999999995</v>
      </c>
      <c r="L79" s="1468">
        <v>107968.5089875577</v>
      </c>
      <c r="M79" s="1486" t="s">
        <v>1012</v>
      </c>
      <c r="N79" s="1468">
        <v>65192.883987557703</v>
      </c>
      <c r="O79" s="1468">
        <v>42775.624999999993</v>
      </c>
      <c r="P79" s="1468">
        <v>7175.8289999999997</v>
      </c>
      <c r="Q79" s="1468">
        <v>4768.0680000000002</v>
      </c>
      <c r="R79" s="1468">
        <v>2407.761</v>
      </c>
      <c r="S79" s="1468">
        <v>34743.646999999997</v>
      </c>
      <c r="T79" s="1468">
        <v>26322.896000000001</v>
      </c>
      <c r="U79" s="1468">
        <v>8420.7510000000002</v>
      </c>
      <c r="V79" s="1468">
        <v>646.37900000000002</v>
      </c>
      <c r="W79" s="1468">
        <v>209.77</v>
      </c>
    </row>
    <row r="80" spans="1:23" s="326" customFormat="1" ht="9.1999999999999993" customHeight="1">
      <c r="A80" s="1486" t="s">
        <v>1013</v>
      </c>
      <c r="B80" s="1468">
        <v>66205.11</v>
      </c>
      <c r="C80" s="1468">
        <v>65104.535000000003</v>
      </c>
      <c r="D80" s="1468">
        <v>321.23</v>
      </c>
      <c r="E80" s="1468">
        <v>779.34500000000003</v>
      </c>
      <c r="F80" s="1468">
        <v>4065.7280000000001</v>
      </c>
      <c r="G80" s="1468">
        <v>0</v>
      </c>
      <c r="H80" s="1468">
        <v>4065.7280000000001</v>
      </c>
      <c r="I80" s="1468">
        <v>399.41281409110002</v>
      </c>
      <c r="J80" s="1468">
        <v>3161.4864400000001</v>
      </c>
      <c r="K80" s="1468">
        <v>7488.7370000000001</v>
      </c>
      <c r="L80" s="1468">
        <v>81320.474254091096</v>
      </c>
      <c r="M80" s="1486" t="s">
        <v>1013</v>
      </c>
      <c r="N80" s="1468">
        <v>36471.931254091098</v>
      </c>
      <c r="O80" s="1468">
        <v>44848.542999999998</v>
      </c>
      <c r="P80" s="1468">
        <v>5577.6299999999992</v>
      </c>
      <c r="Q80" s="1468">
        <v>3372.1889999999999</v>
      </c>
      <c r="R80" s="1468">
        <v>2205.4409999999998</v>
      </c>
      <c r="S80" s="1468">
        <v>39083.423000000003</v>
      </c>
      <c r="T80" s="1468">
        <v>31572.353999999999</v>
      </c>
      <c r="U80" s="1468">
        <v>7511.0690000000004</v>
      </c>
      <c r="V80" s="1468">
        <v>121.218</v>
      </c>
      <c r="W80" s="1468">
        <v>66.272000000000006</v>
      </c>
    </row>
    <row r="81" spans="1:23" s="2177" customFormat="1" ht="9.1999999999999993" customHeight="1">
      <c r="A81" s="2239" t="s">
        <v>1014</v>
      </c>
      <c r="B81" s="1487">
        <v>83971.066999999995</v>
      </c>
      <c r="C81" s="1487">
        <v>82386.908599999995</v>
      </c>
      <c r="D81" s="1487">
        <v>590.95740000000001</v>
      </c>
      <c r="E81" s="1487">
        <v>993.20100000000002</v>
      </c>
      <c r="F81" s="1487">
        <v>5099.9089999999997</v>
      </c>
      <c r="G81" s="1487">
        <v>0</v>
      </c>
      <c r="H81" s="1487">
        <v>5099.9089999999997</v>
      </c>
      <c r="I81" s="1487">
        <v>616.3929084542001</v>
      </c>
      <c r="J81" s="1487">
        <v>10535.340217370001</v>
      </c>
      <c r="K81" s="1487">
        <v>15326.298000000001</v>
      </c>
      <c r="L81" s="1487">
        <v>115549.0071258242</v>
      </c>
      <c r="M81" s="2239" t="s">
        <v>1014</v>
      </c>
      <c r="N81" s="1487">
        <v>65860.560125824195</v>
      </c>
      <c r="O81" s="1487">
        <v>49688.447</v>
      </c>
      <c r="P81" s="1487">
        <v>8681.1180000000004</v>
      </c>
      <c r="Q81" s="1487">
        <v>4377.875</v>
      </c>
      <c r="R81" s="1487">
        <v>4303.2430000000004</v>
      </c>
      <c r="S81" s="1487">
        <v>40755.072</v>
      </c>
      <c r="T81" s="1487">
        <v>32969.343000000001</v>
      </c>
      <c r="U81" s="1487">
        <v>7785.7290000000003</v>
      </c>
      <c r="V81" s="1487">
        <v>1.038</v>
      </c>
      <c r="W81" s="1487">
        <v>251.21899999999999</v>
      </c>
    </row>
    <row r="82" spans="1:23" s="239" customFormat="1" ht="5.25" customHeight="1">
      <c r="A82" s="1045"/>
      <c r="B82" s="396"/>
      <c r="C82" s="432"/>
      <c r="D82" s="432"/>
      <c r="E82" s="432"/>
      <c r="G82" s="432"/>
      <c r="H82" s="432"/>
      <c r="I82" s="432"/>
      <c r="J82" s="432"/>
      <c r="K82" s="432"/>
      <c r="M82" s="1045"/>
      <c r="Q82" s="432"/>
      <c r="R82" s="432"/>
      <c r="T82" s="432"/>
      <c r="U82" s="432"/>
      <c r="V82" s="278"/>
      <c r="W82" s="278"/>
    </row>
    <row r="83" spans="1:23" ht="9.9499999999999993" customHeight="1">
      <c r="A83" s="406" t="s">
        <v>1135</v>
      </c>
      <c r="L83" s="406"/>
      <c r="M83" s="406" t="s">
        <v>1135</v>
      </c>
    </row>
    <row r="84" spans="1:23" ht="9.9499999999999993" customHeight="1">
      <c r="A84" s="239" t="s">
        <v>810</v>
      </c>
      <c r="L84" s="406"/>
      <c r="M84" s="239" t="s">
        <v>810</v>
      </c>
    </row>
  </sheetData>
  <phoneticPr fontId="20" type="noConversion"/>
  <pageMargins left="0.51181102362204722" right="0.51181102362204722" top="0.98425196850393704" bottom="0" header="0.51181102362204722" footer="0.19685039370078741"/>
  <pageSetup paperSize="9" firstPageNumber="124" orientation="portrait" useFirstPageNumber="1" r:id="rId1"/>
  <headerFooter alignWithMargins="0">
    <oddFooter>&amp;C&amp;"Times New Roman,Bold"&amp;10&amp;P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109</vt:i4>
      </vt:variant>
      <vt:variant>
        <vt:lpstr>Named Ranges</vt:lpstr>
      </vt:variant>
      <vt:variant>
        <vt:i4>108</vt:i4>
      </vt:variant>
    </vt:vector>
  </HeadingPairs>
  <TitlesOfParts>
    <vt:vector size="217" baseType="lpstr">
      <vt:lpstr>Cover</vt:lpstr>
      <vt:lpstr>Sheet15</vt:lpstr>
      <vt:lpstr>Sheet14</vt:lpstr>
      <vt:lpstr>Sheet13</vt:lpstr>
      <vt:lpstr>Table 1</vt:lpstr>
      <vt:lpstr>Table 2</vt:lpstr>
      <vt:lpstr>Table 3</vt:lpstr>
      <vt:lpstr>Table 4</vt:lpstr>
      <vt:lpstr>Table 4B</vt:lpstr>
      <vt:lpstr>Table 5</vt:lpstr>
      <vt:lpstr>Table 5B</vt:lpstr>
      <vt:lpstr>6A</vt:lpstr>
      <vt:lpstr>6B</vt:lpstr>
      <vt:lpstr>7</vt:lpstr>
      <vt:lpstr>8</vt:lpstr>
      <vt:lpstr>9</vt:lpstr>
      <vt:lpstr>10A</vt:lpstr>
      <vt:lpstr>10B</vt:lpstr>
      <vt:lpstr>11A</vt:lpstr>
      <vt:lpstr>11B</vt:lpstr>
      <vt:lpstr>12A</vt:lpstr>
      <vt:lpstr>12B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37.38</vt:lpstr>
      <vt:lpstr>39.40</vt:lpstr>
      <vt:lpstr>41.42.43</vt:lpstr>
      <vt:lpstr>44.45AB</vt:lpstr>
      <vt:lpstr>46</vt:lpstr>
      <vt:lpstr>47.48</vt:lpstr>
      <vt:lpstr>49</vt:lpstr>
      <vt:lpstr>50</vt:lpstr>
      <vt:lpstr>50A</vt:lpstr>
      <vt:lpstr>51</vt:lpstr>
      <vt:lpstr>52</vt:lpstr>
      <vt:lpstr>52A</vt:lpstr>
      <vt:lpstr>53</vt:lpstr>
      <vt:lpstr>54</vt:lpstr>
      <vt:lpstr>54A</vt:lpstr>
      <vt:lpstr>55</vt:lpstr>
      <vt:lpstr>Govt. Fin. 56</vt:lpstr>
      <vt:lpstr>57</vt:lpstr>
      <vt:lpstr>57(a)</vt:lpstr>
      <vt:lpstr>58</vt:lpstr>
      <vt:lpstr>59</vt:lpstr>
      <vt:lpstr>59(a)</vt:lpstr>
      <vt:lpstr>60</vt:lpstr>
      <vt:lpstr>61</vt:lpstr>
      <vt:lpstr>62</vt:lpstr>
      <vt:lpstr>Price 63</vt:lpstr>
      <vt:lpstr>63a</vt:lpstr>
      <vt:lpstr>64Kath</vt:lpstr>
      <vt:lpstr>64a (Kath)</vt:lpstr>
      <vt:lpstr>65 Hills</vt:lpstr>
      <vt:lpstr>65a Hills</vt:lpstr>
      <vt:lpstr>66 Terai</vt:lpstr>
      <vt:lpstr>66a Terai</vt:lpstr>
      <vt:lpstr>67 Mountain</vt:lpstr>
      <vt:lpstr>68</vt:lpstr>
      <vt:lpstr>69</vt:lpstr>
      <vt:lpstr>BOP 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87Go.fin</vt:lpstr>
      <vt:lpstr>88</vt:lpstr>
      <vt:lpstr>89 Govt. Fin</vt:lpstr>
      <vt:lpstr>90</vt:lpstr>
      <vt:lpstr>91</vt:lpstr>
      <vt:lpstr>92</vt:lpstr>
      <vt:lpstr>93</vt:lpstr>
      <vt:lpstr>94</vt:lpstr>
      <vt:lpstr>94a</vt:lpstr>
      <vt:lpstr>Board</vt:lpstr>
      <vt:lpstr>'10A'!Print_Area</vt:lpstr>
      <vt:lpstr>'10B'!Print_Area</vt:lpstr>
      <vt:lpstr>'11A'!Print_Area</vt:lpstr>
      <vt:lpstr>'11B'!Print_Area</vt:lpstr>
      <vt:lpstr>'12A'!Print_Area</vt:lpstr>
      <vt:lpstr>'12B'!Print_Area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'20'!Print_Area</vt:lpstr>
      <vt:lpstr>'21'!Print_Area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'37.38'!Print_Area</vt:lpstr>
      <vt:lpstr>'39.40'!Print_Area</vt:lpstr>
      <vt:lpstr>'41.42.43'!Print_Area</vt:lpstr>
      <vt:lpstr>'44.45AB'!Print_Area</vt:lpstr>
      <vt:lpstr>'46'!Print_Area</vt:lpstr>
      <vt:lpstr>'47.48'!Print_Area</vt:lpstr>
      <vt:lpstr>'49'!Print_Area</vt:lpstr>
      <vt:lpstr>'50'!Print_Area</vt:lpstr>
      <vt:lpstr>'50A'!Print_Area</vt:lpstr>
      <vt:lpstr>'51'!Print_Area</vt:lpstr>
      <vt:lpstr>'52'!Print_Area</vt:lpstr>
      <vt:lpstr>'52A'!Print_Area</vt:lpstr>
      <vt:lpstr>'53'!Print_Area</vt:lpstr>
      <vt:lpstr>'54'!Print_Area</vt:lpstr>
      <vt:lpstr>'54A'!Print_Area</vt:lpstr>
      <vt:lpstr>'55'!Print_Area</vt:lpstr>
      <vt:lpstr>'57'!Print_Area</vt:lpstr>
      <vt:lpstr>'57(a)'!Print_Area</vt:lpstr>
      <vt:lpstr>'58'!Print_Area</vt:lpstr>
      <vt:lpstr>'59'!Print_Area</vt:lpstr>
      <vt:lpstr>'59(a)'!Print_Area</vt:lpstr>
      <vt:lpstr>'60'!Print_Area</vt:lpstr>
      <vt:lpstr>'61'!Print_Area</vt:lpstr>
      <vt:lpstr>'62'!Print_Area</vt:lpstr>
      <vt:lpstr>'63a'!Print_Area</vt:lpstr>
      <vt:lpstr>'64a (Kath)'!Print_Area</vt:lpstr>
      <vt:lpstr>'64Kath'!Print_Area</vt:lpstr>
      <vt:lpstr>'65 Hills'!Print_Area</vt:lpstr>
      <vt:lpstr>'65a Hills'!Print_Area</vt:lpstr>
      <vt:lpstr>'66 Terai'!Print_Area</vt:lpstr>
      <vt:lpstr>'66a Terai'!Print_Area</vt:lpstr>
      <vt:lpstr>'67 Mountain'!Print_Area</vt:lpstr>
      <vt:lpstr>'68'!Print_Area</vt:lpstr>
      <vt:lpstr>'69'!Print_Area</vt:lpstr>
      <vt:lpstr>'6A'!Print_Area</vt:lpstr>
      <vt:lpstr>'6B'!Print_Area</vt:lpstr>
      <vt:lpstr>'7'!Print_Area</vt:lpstr>
      <vt:lpstr>'71'!Print_Area</vt:lpstr>
      <vt:lpstr>'72'!Print_Area</vt:lpstr>
      <vt:lpstr>'73'!Print_Area</vt:lpstr>
      <vt:lpstr>'74'!Print_Area</vt:lpstr>
      <vt:lpstr>'75'!Print_Area</vt:lpstr>
      <vt:lpstr>'76'!Print_Area</vt:lpstr>
      <vt:lpstr>'77'!Print_Area</vt:lpstr>
      <vt:lpstr>'78'!Print_Area</vt:lpstr>
      <vt:lpstr>'79'!Print_Area</vt:lpstr>
      <vt:lpstr>'8'!Print_Area</vt:lpstr>
      <vt:lpstr>'80'!Print_Area</vt:lpstr>
      <vt:lpstr>'81'!Print_Area</vt:lpstr>
      <vt:lpstr>'82'!Print_Area</vt:lpstr>
      <vt:lpstr>'83'!Print_Area</vt:lpstr>
      <vt:lpstr>'84'!Print_Area</vt:lpstr>
      <vt:lpstr>'85'!Print_Area</vt:lpstr>
      <vt:lpstr>'86'!Print_Area</vt:lpstr>
      <vt:lpstr>'87Go.fin'!Print_Area</vt:lpstr>
      <vt:lpstr>'88'!Print_Area</vt:lpstr>
      <vt:lpstr>'89 Govt. Fin'!Print_Area</vt:lpstr>
      <vt:lpstr>'9'!Print_Area</vt:lpstr>
      <vt:lpstr>'90'!Print_Area</vt:lpstr>
      <vt:lpstr>'91'!Print_Area</vt:lpstr>
      <vt:lpstr>'92'!Print_Area</vt:lpstr>
      <vt:lpstr>'93'!Print_Area</vt:lpstr>
      <vt:lpstr>'94'!Print_Area</vt:lpstr>
      <vt:lpstr>'94a'!Print_Area</vt:lpstr>
      <vt:lpstr>Board!Print_Area</vt:lpstr>
      <vt:lpstr>'BOP 70'!Print_Area</vt:lpstr>
      <vt:lpstr>'Govt. Fin. 56'!Print_Area</vt:lpstr>
      <vt:lpstr>'Price 63'!Print_Area</vt:lpstr>
      <vt:lpstr>Sheet13!Print_Area</vt:lpstr>
      <vt:lpstr>Sheet14!Print_Area</vt:lpstr>
      <vt:lpstr>'Table 1'!Print_Area</vt:lpstr>
      <vt:lpstr>'Table 2'!Print_Area</vt:lpstr>
      <vt:lpstr>'Table 3'!Print_Area</vt:lpstr>
      <vt:lpstr>'Table 4'!Print_Area</vt:lpstr>
      <vt:lpstr>'Table 4B'!Print_Area</vt:lpstr>
      <vt:lpstr>'Table 5'!Print_Area</vt:lpstr>
      <vt:lpstr>'Table 5B'!Print_Area</vt:lpstr>
      <vt:lpstr>'31'!Print_Titles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S00518</cp:lastModifiedBy>
  <cp:lastPrinted>2021-02-08T08:54:33Z</cp:lastPrinted>
  <dcterms:created xsi:type="dcterms:W3CDTF">2001-04-08T08:46:47Z</dcterms:created>
  <dcterms:modified xsi:type="dcterms:W3CDTF">2021-02-08T09:00:25Z</dcterms:modified>
</cp:coreProperties>
</file>